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ndmo\Downloads\Version_20240903-20240903T153216Z-001\CentroEnergia\Version_20240903\"/>
    </mc:Choice>
  </mc:AlternateContent>
  <xr:revisionPtr revIDLastSave="0" documentId="8_{3E1DE004-2950-479D-97B3-705269CA2A9D}" xr6:coauthVersionLast="47" xr6:coauthVersionMax="47" xr10:uidLastSave="{00000000-0000-0000-0000-000000000000}"/>
  <bookViews>
    <workbookView xWindow="-120" yWindow="-120" windowWidth="29040" windowHeight="15720" tabRatio="704" firstSheet="22" activeTab="26" xr2:uid="{00000000-000D-0000-FFFF-FFFF00000000}"/>
  </bookViews>
  <sheets>
    <sheet name="Portada" sheetId="1" r:id="rId1"/>
    <sheet name="nombre_caso" sheetId="2" state="hidden" r:id="rId2"/>
    <sheet name="Config" sheetId="3" state="hidden" r:id="rId3"/>
    <sheet name="set_años" sheetId="4" state="hidden" r:id="rId4"/>
    <sheet name="set_regiones" sheetId="5" state="hidden" r:id="rId5"/>
    <sheet name="set_ambito" sheetId="6" state="hidden" r:id="rId6"/>
    <sheet name="set_motorizacion" sheetId="7" state="hidden" r:id="rId7"/>
    <sheet name="set_modos_pasajero" sheetId="8" state="hidden" r:id="rId8"/>
    <sheet name="set_modos_carga" sheetId="9" state="hidden" r:id="rId9"/>
    <sheet name="set_norma" sheetId="10" state="hidden" r:id="rId10"/>
    <sheet name="set_gas" sheetId="11" state="hidden" r:id="rId11"/>
    <sheet name="set_energeticos" sheetId="12" state="hidden" r:id="rId12"/>
    <sheet name="set_tipos_vehiculos" sheetId="13" state="hidden" r:id="rId13"/>
    <sheet name="set_modo_maritimo" sheetId="14" state="hidden" r:id="rId14"/>
    <sheet name="set_modo_aereo" sheetId="15" state="hidden" r:id="rId15"/>
    <sheet name="set_escenarios" sheetId="16" state="hidden" r:id="rId16"/>
    <sheet name="Indice" sheetId="17" r:id="rId17"/>
    <sheet name="tipos_demanda" sheetId="18" r:id="rId18"/>
    <sheet name="datos_tkm_marítimo" sheetId="19" r:id="rId19"/>
    <sheet name="datos_factor_ajuste_marítimo" sheetId="20" r:id="rId20"/>
    <sheet name="datos_tasa_carga_marítimo" sheetId="21" r:id="rId21"/>
    <sheet name="datos_participacion_tecno_marit" sheetId="22" r:id="rId22"/>
    <sheet name="datos_pkm_aereo" sheetId="23" r:id="rId23"/>
    <sheet name="datos_factor_ajuste_aereo" sheetId="24" r:id="rId24"/>
    <sheet name="datos_tasa_ocupacion_aereo" sheetId="25" r:id="rId25"/>
    <sheet name="datos_participacion_tecno_aereo" sheetId="26" r:id="rId26"/>
    <sheet name="datos_pkm" sheetId="27" r:id="rId27"/>
    <sheet name="datos_participacion_modal" sheetId="28" r:id="rId28"/>
    <sheet name="datos_tasa_ocupacion" sheetId="29" r:id="rId29"/>
    <sheet name="datos_participacion_tecnologia" sheetId="30" r:id="rId30"/>
    <sheet name="datos_costo_inversion_vehiculos" sheetId="31" state="hidden" r:id="rId31"/>
    <sheet name="datos_costo_energetico" sheetId="32" state="hidden" r:id="rId32"/>
    <sheet name="datos_nivel_actividad_vehiculos" sheetId="33" state="hidden" r:id="rId33"/>
    <sheet name="datos_tkm" sheetId="34" r:id="rId34"/>
    <sheet name="datos_participacion_modal_carga" sheetId="35" r:id="rId35"/>
    <sheet name="datos_tasa_carga" sheetId="36" r:id="rId36"/>
    <sheet name="datos_part_tecnologia_carga" sheetId="37" r:id="rId37"/>
    <sheet name="datos_costo_inversion_carga" sheetId="38" state="hidden" r:id="rId38"/>
    <sheet name="datos_nivel_actividad_carga" sheetId="39" state="hidden" r:id="rId39"/>
    <sheet name="datos_energeticos" sheetId="40" r:id="rId40"/>
    <sheet name="datos_driver_poblacion" sheetId="41" r:id="rId41"/>
    <sheet name="datos_driver" sheetId="42" r:id="rId42"/>
    <sheet name="datos_econometria" sheetId="43" r:id="rId43"/>
    <sheet name="Desagregacion_TKM" sheetId="44" r:id="rId44"/>
    <sheet name="Desagregacion_PKM" sheetId="45" r:id="rId45"/>
    <sheet name="CUADROA2" sheetId="46" state="hidden" r:id="rId46"/>
    <sheet name="CUADROA3" sheetId="47" state="hidden" r:id="rId47"/>
    <sheet name="datos_balance_energético" sheetId="48" state="hidden" r:id="rId48"/>
    <sheet name="Aux_Calculo_FConversion" sheetId="49" state="hidden" r:id="rId49"/>
    <sheet name="datos_tkm_marítimo_auxiliar" sheetId="50" r:id="rId50"/>
    <sheet name="datos_tkm_marítimo_inter_aux" sheetId="51" r:id="rId51"/>
    <sheet name="datos_pkm_aereo_auxiliar" sheetId="52" r:id="rId52"/>
    <sheet name="datos_pkm_aereo_inter_aux" sheetId="53" state="hidden" r:id="rId53"/>
    <sheet name="datos_pkm_auxiliar" sheetId="54" r:id="rId54"/>
    <sheet name="datos_tkm_auxiliar" sheetId="55" r:id="rId55"/>
    <sheet name="aux_tasa_crecimiento_PIB" sheetId="56" r:id="rId56"/>
    <sheet name="aux_transantiago" sheetId="57" r:id="rId57"/>
    <sheet name="parametros_cemento" sheetId="58" r:id="rId58"/>
    <sheet name="parametros_minas_varias" sheetId="59" r:id="rId59"/>
    <sheet name="parametros_industrias_varias" sheetId="60" r:id="rId60"/>
    <sheet name="datos_entrada" sheetId="61" r:id="rId61"/>
    <sheet name="datos_entrada_historicos" sheetId="62" r:id="rId62"/>
    <sheet name="datos_historicos_transporte" sheetId="63" r:id="rId63"/>
    <sheet name="datos_historicos_regiones" sheetId="64" r:id="rId64"/>
    <sheet name="datos_PIB_regional" sheetId="65" r:id="rId65"/>
    <sheet name="datos_factor_PIB" sheetId="66" r:id="rId66"/>
    <sheet name="aux_PIB_regional" sheetId="67" r:id="rId67"/>
    <sheet name="aux_proyeccion_regional" sheetId="68" r:id="rId68"/>
    <sheet name="aux_factor_PIB" sheetId="69" r:id="rId69"/>
    <sheet name="aux_salitre" sheetId="70" r:id="rId70"/>
    <sheet name="demanda_base_residencial" sheetId="71" r:id="rId71"/>
    <sheet name="dic_residencial" sheetId="72" r:id="rId72"/>
    <sheet name="eficiencia_uso_comercial" sheetId="73" r:id="rId73"/>
    <sheet name="participacion_energeticos_com" sheetId="74" r:id="rId74"/>
    <sheet name="participacion_uso_comercial" sheetId="75" r:id="rId75"/>
    <sheet name="dic_comercial" sheetId="76" r:id="rId76"/>
    <sheet name="participacion_cobre" sheetId="77" r:id="rId77"/>
    <sheet name="leyes_cobre" sheetId="78" r:id="rId78"/>
    <sheet name="recuperacion_cobre" sheetId="79" r:id="rId79"/>
    <sheet name="analisis_grafico_sectores" sheetId="80" r:id="rId80"/>
    <sheet name="datos_proyeccion_demanda" sheetId="81" r:id="rId81"/>
    <sheet name="datos_demanda_regional" sheetId="82" r:id="rId82"/>
    <sheet name="salida_proyeccion_driver" sheetId="83" r:id="rId83"/>
    <sheet name="salida_demanda_comercial" sheetId="84" r:id="rId84"/>
    <sheet name="tasa_crecimiento_residencial" sheetId="85" r:id="rId85"/>
    <sheet name="salida_demanda_residencial" sheetId="86" r:id="rId86"/>
    <sheet name="salida_demanda_publico" sheetId="87" r:id="rId87"/>
    <sheet name="salida_proyeccion_transporte" sheetId="88" r:id="rId88"/>
    <sheet name="salida_proyeccion_sector" sheetId="89" r:id="rId89"/>
    <sheet name="salida_produccion_cobre" sheetId="90" r:id="rId90"/>
    <sheet name="salida_material_procesado" sheetId="91" r:id="rId91"/>
  </sheets>
  <externalReferences>
    <externalReference r:id="rId92"/>
  </externalReferences>
  <definedNames>
    <definedName name="_xlnm._FilterDatabase" localSheetId="47" hidden="1">datos_balance_energético!$A$1:$I$241</definedName>
    <definedName name="_xlnm._FilterDatabase" localSheetId="31" hidden="1">datos_costo_energetico!$A$1:$AG$57</definedName>
    <definedName name="_xlnm._FilterDatabase" localSheetId="42" hidden="1">datos_econometria!$A$1:$D$584</definedName>
    <definedName name="_xlnm._FilterDatabase" localSheetId="65" hidden="1">datos_factor_PIB!$A$1:$AK$97</definedName>
    <definedName name="_xlnm._FilterDatabase" localSheetId="38" hidden="1">datos_nivel_actividad_carga!$A$1:$Z$97</definedName>
    <definedName name="_xlnm._FilterDatabase" localSheetId="32" hidden="1">datos_nivel_actividad_vehiculos!$A$1:$W$66</definedName>
    <definedName name="_xlnm._FilterDatabase" localSheetId="36" hidden="1">datos_part_tecnologia_carga!$A$1:$AY$449</definedName>
    <definedName name="_xlnm._FilterDatabase" localSheetId="27" hidden="1">datos_participacion_modal!$A$1:$AY$242</definedName>
    <definedName name="_xlnm._FilterDatabase" localSheetId="34" hidden="1">datos_participacion_modal_carga!$A$1:$AY$193</definedName>
    <definedName name="_xlnm._FilterDatabase" localSheetId="25" hidden="1">datos_participacion_tecno_aereo!$B$1:$AY$797</definedName>
    <definedName name="_xlnm._FilterDatabase" localSheetId="29" hidden="1">datos_participacion_tecnologia!$A$1:$AY$1020</definedName>
    <definedName name="_xlnm._FilterDatabase" localSheetId="35" hidden="1">datos_tasa_carga!$A$1:$AX$97</definedName>
    <definedName name="_xlnm._FilterDatabase" localSheetId="28" hidden="1">datos_tasa_ocupacion!$A$1:$AX$113</definedName>
    <definedName name="_xlnm._FilterDatabase" localSheetId="33" hidden="1">datos_tkm!$A$1:$AX$33</definedName>
    <definedName name="_xlnm._FilterDatabase" localSheetId="54" hidden="1">datos_tkm_auxiliar!$A$1:$AX$34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1" i="80" l="1"/>
  <c r="AP31" i="80"/>
  <c r="AO31" i="80"/>
  <c r="AN31" i="80"/>
  <c r="AM31" i="80"/>
  <c r="AL31" i="80"/>
  <c r="AK31" i="80"/>
  <c r="AJ31" i="80"/>
  <c r="AI31" i="80"/>
  <c r="AH31" i="80"/>
  <c r="AG31" i="80"/>
  <c r="AF31" i="80"/>
  <c r="AE31" i="80"/>
  <c r="AD31" i="80"/>
  <c r="AC31" i="80"/>
  <c r="AB31" i="80"/>
  <c r="AA31" i="80"/>
  <c r="Z31" i="80"/>
  <c r="Y31" i="80"/>
  <c r="X31" i="80"/>
  <c r="W31" i="80"/>
  <c r="V31" i="80"/>
  <c r="U31" i="80"/>
  <c r="T31" i="80"/>
  <c r="S31" i="80"/>
  <c r="R31" i="80"/>
  <c r="Q31" i="80"/>
  <c r="P31" i="80"/>
  <c r="O31" i="80"/>
  <c r="N31" i="80"/>
  <c r="M31" i="80"/>
  <c r="L31" i="80"/>
  <c r="K31" i="80"/>
  <c r="J31" i="80"/>
  <c r="A31" i="80"/>
  <c r="AQ30" i="80"/>
  <c r="AP30" i="80"/>
  <c r="AO30" i="80"/>
  <c r="AN30" i="80"/>
  <c r="AM30" i="80"/>
  <c r="AL30" i="80"/>
  <c r="AK30" i="80"/>
  <c r="AJ30" i="80"/>
  <c r="AI30" i="80"/>
  <c r="AH30" i="80"/>
  <c r="AG30" i="80"/>
  <c r="AF30" i="80"/>
  <c r="AE30" i="80"/>
  <c r="AD30" i="80"/>
  <c r="AC30" i="80"/>
  <c r="AB30" i="80"/>
  <c r="AA30" i="80"/>
  <c r="Z30" i="80"/>
  <c r="Y30" i="80"/>
  <c r="X30" i="80"/>
  <c r="W30" i="80"/>
  <c r="V30" i="80"/>
  <c r="U30" i="80"/>
  <c r="T30" i="80"/>
  <c r="S30" i="80"/>
  <c r="R30" i="80"/>
  <c r="Q30" i="80"/>
  <c r="P30" i="80"/>
  <c r="O30" i="80"/>
  <c r="N30" i="80"/>
  <c r="M30" i="80"/>
  <c r="L30" i="80"/>
  <c r="K30" i="80"/>
  <c r="J30" i="80"/>
  <c r="A30" i="80"/>
  <c r="AQ29" i="80"/>
  <c r="AP29" i="80"/>
  <c r="AO29" i="80"/>
  <c r="AN29" i="80"/>
  <c r="AM29" i="80"/>
  <c r="AL29" i="80"/>
  <c r="AK29" i="80"/>
  <c r="AJ29" i="80"/>
  <c r="AI29" i="80"/>
  <c r="AH29" i="80"/>
  <c r="AG29" i="80"/>
  <c r="AF29" i="80"/>
  <c r="AE29" i="80"/>
  <c r="AD29" i="80"/>
  <c r="AC29" i="80"/>
  <c r="AB29" i="80"/>
  <c r="AA29" i="80"/>
  <c r="Z29" i="80"/>
  <c r="Y29" i="80"/>
  <c r="X29" i="80"/>
  <c r="W29" i="80"/>
  <c r="V29" i="80"/>
  <c r="U29" i="80"/>
  <c r="T29" i="80"/>
  <c r="S29" i="80"/>
  <c r="R29" i="80"/>
  <c r="Q29" i="80"/>
  <c r="P29" i="80"/>
  <c r="O29" i="80"/>
  <c r="N29" i="80"/>
  <c r="M29" i="80"/>
  <c r="L29" i="80"/>
  <c r="K29" i="80"/>
  <c r="J29" i="80"/>
  <c r="I29" i="80"/>
  <c r="H29" i="80"/>
  <c r="G29" i="80"/>
  <c r="F29" i="80"/>
  <c r="E29" i="80"/>
  <c r="D29" i="80"/>
  <c r="C29" i="80"/>
  <c r="A29" i="80"/>
  <c r="AQ28" i="80"/>
  <c r="AP28" i="80"/>
  <c r="AO28" i="80"/>
  <c r="AN28" i="80"/>
  <c r="AM28" i="80"/>
  <c r="AL28" i="80"/>
  <c r="AK28" i="80"/>
  <c r="AJ28" i="80"/>
  <c r="AI28" i="80"/>
  <c r="AH28" i="80"/>
  <c r="AG28" i="80"/>
  <c r="AF28" i="80"/>
  <c r="AE28" i="80"/>
  <c r="AD28" i="80"/>
  <c r="AC28" i="80"/>
  <c r="AB28" i="80"/>
  <c r="AA28" i="80"/>
  <c r="Z28" i="80"/>
  <c r="Y28" i="80"/>
  <c r="X28" i="80"/>
  <c r="W28" i="80"/>
  <c r="V28" i="80"/>
  <c r="U28" i="80"/>
  <c r="T28" i="80"/>
  <c r="S28" i="80"/>
  <c r="R28" i="80"/>
  <c r="Q28" i="80"/>
  <c r="P28" i="80"/>
  <c r="O28" i="80"/>
  <c r="N28" i="80"/>
  <c r="M28" i="80"/>
  <c r="L28" i="80"/>
  <c r="K28" i="80"/>
  <c r="J28" i="80"/>
  <c r="A28" i="80"/>
  <c r="AQ27" i="80"/>
  <c r="AP27" i="80"/>
  <c r="AO27" i="80"/>
  <c r="AN27" i="80"/>
  <c r="AM27" i="80"/>
  <c r="AL27" i="80"/>
  <c r="AK27" i="80"/>
  <c r="AJ27" i="80"/>
  <c r="AI27" i="80"/>
  <c r="AH27" i="80"/>
  <c r="AG27" i="80"/>
  <c r="AF27" i="80"/>
  <c r="AE27" i="80"/>
  <c r="AD27" i="80"/>
  <c r="AC27" i="80"/>
  <c r="AB27" i="80"/>
  <c r="AA27" i="80"/>
  <c r="Z27" i="80"/>
  <c r="Y27" i="80"/>
  <c r="X27" i="80"/>
  <c r="W27" i="80"/>
  <c r="V27" i="80"/>
  <c r="U27" i="80"/>
  <c r="T27" i="80"/>
  <c r="S27" i="80"/>
  <c r="R27" i="80"/>
  <c r="Q27" i="80"/>
  <c r="P27" i="80"/>
  <c r="O27" i="80"/>
  <c r="N27" i="80"/>
  <c r="M27" i="80"/>
  <c r="L27" i="80"/>
  <c r="K27" i="80"/>
  <c r="J27" i="80"/>
  <c r="A27" i="80"/>
  <c r="AQ26" i="80"/>
  <c r="AP26" i="80"/>
  <c r="AO26" i="80"/>
  <c r="AN26" i="80"/>
  <c r="AM26" i="80"/>
  <c r="AL26" i="80"/>
  <c r="AK26" i="80"/>
  <c r="AJ26" i="80"/>
  <c r="AI26" i="80"/>
  <c r="AH26" i="80"/>
  <c r="AG26" i="80"/>
  <c r="AF26" i="80"/>
  <c r="AE26" i="80"/>
  <c r="AD26" i="80"/>
  <c r="AC26" i="80"/>
  <c r="AB26" i="80"/>
  <c r="AA26" i="80"/>
  <c r="Z26" i="80"/>
  <c r="Y26" i="80"/>
  <c r="X26" i="80"/>
  <c r="W26" i="80"/>
  <c r="V26" i="80"/>
  <c r="U26" i="80"/>
  <c r="T26" i="80"/>
  <c r="S26" i="80"/>
  <c r="R26" i="80"/>
  <c r="Q26" i="80"/>
  <c r="P26" i="80"/>
  <c r="O26" i="80"/>
  <c r="N26" i="80"/>
  <c r="M26" i="80"/>
  <c r="L26" i="80"/>
  <c r="K26" i="80"/>
  <c r="J26" i="80"/>
  <c r="I26" i="80"/>
  <c r="H26" i="80"/>
  <c r="G26" i="80"/>
  <c r="F26" i="80"/>
  <c r="E26" i="80"/>
  <c r="D26" i="80"/>
  <c r="C26" i="80"/>
  <c r="A26" i="80"/>
  <c r="AQ25" i="80"/>
  <c r="AP25" i="80"/>
  <c r="AO25" i="80"/>
  <c r="AN25" i="80"/>
  <c r="AM25" i="80"/>
  <c r="AL25" i="80"/>
  <c r="AK25" i="80"/>
  <c r="AJ25" i="80"/>
  <c r="AI25" i="80"/>
  <c r="AH25" i="80"/>
  <c r="AG25" i="80"/>
  <c r="AF25" i="80"/>
  <c r="AE25" i="80"/>
  <c r="AD25" i="80"/>
  <c r="AC25" i="80"/>
  <c r="AB25" i="80"/>
  <c r="AA25" i="80"/>
  <c r="Z25" i="80"/>
  <c r="Y25" i="80"/>
  <c r="X25" i="80"/>
  <c r="W25" i="80"/>
  <c r="V25" i="80"/>
  <c r="U25" i="80"/>
  <c r="T25" i="80"/>
  <c r="S25" i="80"/>
  <c r="R25" i="80"/>
  <c r="Q25" i="80"/>
  <c r="P25" i="80"/>
  <c r="O25" i="80"/>
  <c r="N25" i="80"/>
  <c r="M25" i="80"/>
  <c r="L25" i="80"/>
  <c r="K25" i="80"/>
  <c r="J25" i="80"/>
  <c r="A25" i="80"/>
  <c r="AQ24" i="80"/>
  <c r="AP24" i="80"/>
  <c r="AO24" i="80"/>
  <c r="AN24" i="80"/>
  <c r="AM24" i="80"/>
  <c r="AL24" i="80"/>
  <c r="AK24" i="80"/>
  <c r="AJ24" i="80"/>
  <c r="AI24" i="80"/>
  <c r="AH24" i="80"/>
  <c r="AG24" i="80"/>
  <c r="AF24" i="80"/>
  <c r="AE24" i="80"/>
  <c r="AD24" i="80"/>
  <c r="AC24" i="80"/>
  <c r="AB24" i="80"/>
  <c r="AA24" i="80"/>
  <c r="Z24" i="80"/>
  <c r="Y24" i="80"/>
  <c r="X24" i="80"/>
  <c r="W24" i="80"/>
  <c r="V24" i="80"/>
  <c r="U24" i="80"/>
  <c r="T24" i="80"/>
  <c r="S24" i="80"/>
  <c r="R24" i="80"/>
  <c r="Q24" i="80"/>
  <c r="P24" i="80"/>
  <c r="O24" i="80"/>
  <c r="N24" i="80"/>
  <c r="M24" i="80"/>
  <c r="L24" i="80"/>
  <c r="K24" i="80"/>
  <c r="J24" i="80"/>
  <c r="A24" i="80"/>
  <c r="AQ23" i="80"/>
  <c r="AP23" i="80"/>
  <c r="AO23" i="80"/>
  <c r="AN23" i="80"/>
  <c r="AM23" i="80"/>
  <c r="AL23" i="80"/>
  <c r="AK23" i="80"/>
  <c r="AJ23" i="80"/>
  <c r="AI23" i="80"/>
  <c r="AH23" i="80"/>
  <c r="AG23" i="80"/>
  <c r="AF23" i="80"/>
  <c r="AE23" i="80"/>
  <c r="AD23" i="80"/>
  <c r="AC23" i="80"/>
  <c r="AB23" i="80"/>
  <c r="AA23" i="80"/>
  <c r="Z23" i="80"/>
  <c r="Y23" i="80"/>
  <c r="X23" i="80"/>
  <c r="W23" i="80"/>
  <c r="V23" i="80"/>
  <c r="U23" i="80"/>
  <c r="T23" i="80"/>
  <c r="S23" i="80"/>
  <c r="R23" i="80"/>
  <c r="Q23" i="80"/>
  <c r="P23" i="80"/>
  <c r="O23" i="80"/>
  <c r="N23" i="80"/>
  <c r="M23" i="80"/>
  <c r="L23" i="80"/>
  <c r="K23" i="80"/>
  <c r="J23" i="80"/>
  <c r="A23" i="80"/>
  <c r="AQ22" i="80"/>
  <c r="AP22" i="80"/>
  <c r="AO22" i="80"/>
  <c r="AN22" i="80"/>
  <c r="AM22" i="80"/>
  <c r="AL22" i="80"/>
  <c r="AK22" i="80"/>
  <c r="AJ22" i="80"/>
  <c r="AI22" i="80"/>
  <c r="AH22" i="80"/>
  <c r="AG22" i="80"/>
  <c r="AF22" i="80"/>
  <c r="AE22" i="80"/>
  <c r="AD22" i="80"/>
  <c r="AC22" i="80"/>
  <c r="AB22" i="80"/>
  <c r="AA22" i="80"/>
  <c r="Z22" i="80"/>
  <c r="Y22" i="80"/>
  <c r="X22" i="80"/>
  <c r="W22" i="80"/>
  <c r="V22" i="80"/>
  <c r="U22" i="80"/>
  <c r="T22" i="80"/>
  <c r="S22" i="80"/>
  <c r="R22" i="80"/>
  <c r="Q22" i="80"/>
  <c r="P22" i="80"/>
  <c r="O22" i="80"/>
  <c r="N22" i="80"/>
  <c r="M22" i="80"/>
  <c r="L22" i="80"/>
  <c r="K22" i="80"/>
  <c r="J22" i="80"/>
  <c r="A22" i="80"/>
  <c r="AQ21" i="80"/>
  <c r="AP21" i="80"/>
  <c r="AO21" i="80"/>
  <c r="AN21" i="80"/>
  <c r="AM21" i="80"/>
  <c r="AL21" i="80"/>
  <c r="AK21" i="80"/>
  <c r="AJ21" i="80"/>
  <c r="AI21" i="80"/>
  <c r="AH21" i="80"/>
  <c r="AG21" i="80"/>
  <c r="AF21" i="80"/>
  <c r="AE21" i="80"/>
  <c r="AD21" i="80"/>
  <c r="AC21" i="80"/>
  <c r="AB21" i="80"/>
  <c r="AA21" i="80"/>
  <c r="Z21" i="80"/>
  <c r="Y21" i="80"/>
  <c r="X21" i="80"/>
  <c r="W21" i="80"/>
  <c r="V21" i="80"/>
  <c r="U21" i="80"/>
  <c r="T21" i="80"/>
  <c r="S21" i="80"/>
  <c r="R21" i="80"/>
  <c r="Q21" i="80"/>
  <c r="P21" i="80"/>
  <c r="O21" i="80"/>
  <c r="N21" i="80"/>
  <c r="M21" i="80"/>
  <c r="L21" i="80"/>
  <c r="K21" i="80"/>
  <c r="J21" i="80"/>
  <c r="A21" i="80"/>
  <c r="AQ20" i="80"/>
  <c r="AP20" i="80"/>
  <c r="AO20" i="80"/>
  <c r="AN20" i="80"/>
  <c r="AM20" i="80"/>
  <c r="AL20" i="80"/>
  <c r="AK20" i="80"/>
  <c r="AJ20" i="80"/>
  <c r="AI20" i="80"/>
  <c r="AH20" i="80"/>
  <c r="AG20" i="80"/>
  <c r="AF20" i="80"/>
  <c r="AE20" i="80"/>
  <c r="AD20" i="80"/>
  <c r="AC20" i="80"/>
  <c r="AB20" i="80"/>
  <c r="AA20" i="80"/>
  <c r="Z20" i="80"/>
  <c r="Y20" i="80"/>
  <c r="X20" i="80"/>
  <c r="W20" i="80"/>
  <c r="V20" i="80"/>
  <c r="U20" i="80"/>
  <c r="T20" i="80"/>
  <c r="S20" i="80"/>
  <c r="R20" i="80"/>
  <c r="Q20" i="80"/>
  <c r="P20" i="80"/>
  <c r="O20" i="80"/>
  <c r="N20" i="80"/>
  <c r="M20" i="80"/>
  <c r="L20" i="80"/>
  <c r="K20" i="80"/>
  <c r="J20" i="80"/>
  <c r="A20" i="80"/>
  <c r="AQ19" i="80"/>
  <c r="AP19" i="80"/>
  <c r="AO19" i="80"/>
  <c r="AN19" i="80"/>
  <c r="AM19" i="80"/>
  <c r="AL19" i="80"/>
  <c r="AK19" i="80"/>
  <c r="AJ19" i="80"/>
  <c r="AI19" i="80"/>
  <c r="AH19" i="80"/>
  <c r="AG19" i="80"/>
  <c r="AF19" i="80"/>
  <c r="AE19" i="80"/>
  <c r="AD19" i="80"/>
  <c r="AC19" i="80"/>
  <c r="AB19" i="80"/>
  <c r="AA19" i="80"/>
  <c r="Z19" i="80"/>
  <c r="Y19" i="80"/>
  <c r="X19" i="80"/>
  <c r="W19" i="80"/>
  <c r="V19" i="80"/>
  <c r="U19" i="80"/>
  <c r="T19" i="80"/>
  <c r="S19" i="80"/>
  <c r="R19" i="80"/>
  <c r="Q19" i="80"/>
  <c r="P19" i="80"/>
  <c r="O19" i="80"/>
  <c r="N19" i="80"/>
  <c r="M19" i="80"/>
  <c r="L19" i="80"/>
  <c r="K19" i="80"/>
  <c r="J19" i="80"/>
  <c r="A19" i="80"/>
  <c r="AQ18" i="80"/>
  <c r="AP18" i="80"/>
  <c r="AO18" i="80"/>
  <c r="AN18" i="80"/>
  <c r="AM18" i="80"/>
  <c r="AL18" i="80"/>
  <c r="AK18" i="80"/>
  <c r="AJ18" i="80"/>
  <c r="AI18" i="80"/>
  <c r="AH18" i="80"/>
  <c r="AG18" i="80"/>
  <c r="AF18" i="80"/>
  <c r="AE18" i="80"/>
  <c r="AD18" i="80"/>
  <c r="AC18" i="80"/>
  <c r="AB18" i="80"/>
  <c r="AA18" i="80"/>
  <c r="Z18" i="80"/>
  <c r="Y18" i="80"/>
  <c r="X18" i="80"/>
  <c r="W18" i="80"/>
  <c r="V18" i="80"/>
  <c r="U18" i="80"/>
  <c r="T18" i="80"/>
  <c r="S18" i="80"/>
  <c r="R18" i="80"/>
  <c r="Q18" i="80"/>
  <c r="P18" i="80"/>
  <c r="O18" i="80"/>
  <c r="N18" i="80"/>
  <c r="M18" i="80"/>
  <c r="L18" i="80"/>
  <c r="K18" i="80"/>
  <c r="J18" i="80"/>
  <c r="A18" i="80"/>
  <c r="AQ17" i="80"/>
  <c r="AP17" i="80"/>
  <c r="AO17" i="80"/>
  <c r="AN17" i="80"/>
  <c r="AM17" i="80"/>
  <c r="AL17" i="80"/>
  <c r="AK17" i="80"/>
  <c r="AJ17" i="80"/>
  <c r="AI17" i="80"/>
  <c r="AH17" i="80"/>
  <c r="AG17" i="80"/>
  <c r="AF17" i="80"/>
  <c r="AE17" i="80"/>
  <c r="AD17" i="80"/>
  <c r="AC17" i="80"/>
  <c r="AB17" i="80"/>
  <c r="AA17" i="80"/>
  <c r="Z17" i="80"/>
  <c r="Y17" i="80"/>
  <c r="X17" i="80"/>
  <c r="W17" i="80"/>
  <c r="V17" i="80"/>
  <c r="U17" i="80"/>
  <c r="T17" i="80"/>
  <c r="S17" i="80"/>
  <c r="R17" i="80"/>
  <c r="Q17" i="80"/>
  <c r="P17" i="80"/>
  <c r="O17" i="80"/>
  <c r="N17" i="80"/>
  <c r="M17" i="80"/>
  <c r="L17" i="80"/>
  <c r="K17" i="80"/>
  <c r="J17" i="80"/>
  <c r="I17" i="80"/>
  <c r="H17" i="80"/>
  <c r="G17" i="80"/>
  <c r="F17" i="80"/>
  <c r="E17" i="80"/>
  <c r="D17" i="80"/>
  <c r="C17" i="80"/>
  <c r="A17" i="80"/>
  <c r="AQ16" i="80"/>
  <c r="AP16" i="80"/>
  <c r="AO16" i="80"/>
  <c r="AN16" i="80"/>
  <c r="AM16" i="80"/>
  <c r="AL16" i="80"/>
  <c r="AK16" i="80"/>
  <c r="AJ16" i="80"/>
  <c r="AI16" i="80"/>
  <c r="AH16" i="80"/>
  <c r="AG16" i="80"/>
  <c r="AF16" i="80"/>
  <c r="AE16" i="80"/>
  <c r="AD16" i="80"/>
  <c r="AC16" i="80"/>
  <c r="AB16" i="80"/>
  <c r="AA16" i="80"/>
  <c r="Z16" i="80"/>
  <c r="Y16" i="80"/>
  <c r="X16" i="80"/>
  <c r="W16" i="80"/>
  <c r="V16" i="80"/>
  <c r="U16" i="80"/>
  <c r="T16" i="80"/>
  <c r="S16" i="80"/>
  <c r="R16" i="80"/>
  <c r="Q16" i="80"/>
  <c r="P16" i="80"/>
  <c r="O16" i="80"/>
  <c r="N16" i="80"/>
  <c r="M16" i="80"/>
  <c r="L16" i="80"/>
  <c r="K16" i="80"/>
  <c r="J16" i="80"/>
  <c r="A16" i="80"/>
  <c r="AQ15" i="80"/>
  <c r="AP15" i="80"/>
  <c r="AO15" i="80"/>
  <c r="AN15" i="80"/>
  <c r="AM15" i="80"/>
  <c r="AL15" i="80"/>
  <c r="AK15" i="80"/>
  <c r="AJ15" i="80"/>
  <c r="AI15" i="80"/>
  <c r="AH15" i="80"/>
  <c r="AG15" i="80"/>
  <c r="AF15" i="80"/>
  <c r="AE15" i="80"/>
  <c r="AD15" i="80"/>
  <c r="AC15" i="80"/>
  <c r="AB15" i="80"/>
  <c r="AA15" i="80"/>
  <c r="Z15" i="80"/>
  <c r="Y15" i="80"/>
  <c r="X15" i="80"/>
  <c r="W15" i="80"/>
  <c r="V15" i="80"/>
  <c r="U15" i="80"/>
  <c r="T15" i="80"/>
  <c r="S15" i="80"/>
  <c r="R15" i="80"/>
  <c r="Q15" i="80"/>
  <c r="P15" i="80"/>
  <c r="O15" i="80"/>
  <c r="N15" i="80"/>
  <c r="M15" i="80"/>
  <c r="L15" i="80"/>
  <c r="K15" i="80"/>
  <c r="J15" i="80"/>
  <c r="A15" i="80"/>
  <c r="AQ14" i="80"/>
  <c r="AP14" i="80"/>
  <c r="AO14" i="80"/>
  <c r="AN14" i="80"/>
  <c r="AM14" i="80"/>
  <c r="AL14" i="80"/>
  <c r="AK14" i="80"/>
  <c r="AJ14" i="80"/>
  <c r="AI14" i="80"/>
  <c r="AH14" i="80"/>
  <c r="AG14" i="80"/>
  <c r="AF14" i="80"/>
  <c r="AE14" i="80"/>
  <c r="AD14" i="80"/>
  <c r="AC14" i="80"/>
  <c r="AB14" i="80"/>
  <c r="AA14" i="80"/>
  <c r="Z14" i="80"/>
  <c r="Y14" i="80"/>
  <c r="X14" i="80"/>
  <c r="W14" i="80"/>
  <c r="V14" i="80"/>
  <c r="U14" i="80"/>
  <c r="T14" i="80"/>
  <c r="S14" i="80"/>
  <c r="R14" i="80"/>
  <c r="Q14" i="80"/>
  <c r="P14" i="80"/>
  <c r="O14" i="80"/>
  <c r="N14" i="80"/>
  <c r="M14" i="80"/>
  <c r="L14" i="80"/>
  <c r="K14" i="80"/>
  <c r="J14" i="80"/>
  <c r="I14" i="80"/>
  <c r="H14" i="80"/>
  <c r="G14" i="80"/>
  <c r="F14" i="80"/>
  <c r="E14" i="80"/>
  <c r="C14" i="80"/>
  <c r="A14" i="80"/>
  <c r="D14" i="80" s="1"/>
  <c r="AQ13" i="80"/>
  <c r="AP13" i="80"/>
  <c r="AO13" i="80"/>
  <c r="AN13" i="80"/>
  <c r="AM13" i="80"/>
  <c r="AL13" i="80"/>
  <c r="AK13" i="80"/>
  <c r="AJ13" i="80"/>
  <c r="AI13" i="80"/>
  <c r="AH13" i="80"/>
  <c r="AG13" i="80"/>
  <c r="AF13" i="80"/>
  <c r="AE13" i="80"/>
  <c r="AD13" i="80"/>
  <c r="AC13" i="80"/>
  <c r="AB13" i="80"/>
  <c r="AA13" i="80"/>
  <c r="Z13" i="80"/>
  <c r="Y13" i="80"/>
  <c r="X13" i="80"/>
  <c r="W13" i="80"/>
  <c r="V13" i="80"/>
  <c r="U13" i="80"/>
  <c r="T13" i="80"/>
  <c r="S13" i="80"/>
  <c r="R13" i="80"/>
  <c r="Q13" i="80"/>
  <c r="P13" i="80"/>
  <c r="O13" i="80"/>
  <c r="N13" i="80"/>
  <c r="M13" i="80"/>
  <c r="L13" i="80"/>
  <c r="K13" i="80"/>
  <c r="J13" i="80"/>
  <c r="A13" i="80"/>
  <c r="AQ12" i="80"/>
  <c r="AP12" i="80"/>
  <c r="AO12" i="80"/>
  <c r="AN12" i="80"/>
  <c r="AM12" i="80"/>
  <c r="AL12" i="80"/>
  <c r="AK12" i="80"/>
  <c r="AJ12" i="80"/>
  <c r="AI12" i="80"/>
  <c r="AH12" i="80"/>
  <c r="AG12" i="80"/>
  <c r="AF12" i="80"/>
  <c r="AE12" i="80"/>
  <c r="AD12" i="80"/>
  <c r="AC12" i="80"/>
  <c r="AB12" i="80"/>
  <c r="AA12" i="80"/>
  <c r="Z12" i="80"/>
  <c r="Y12" i="80"/>
  <c r="X12" i="80"/>
  <c r="W12" i="80"/>
  <c r="V12" i="80"/>
  <c r="U12" i="80"/>
  <c r="T12" i="80"/>
  <c r="S12" i="80"/>
  <c r="R12" i="80"/>
  <c r="Q12" i="80"/>
  <c r="P12" i="80"/>
  <c r="O12" i="80"/>
  <c r="N12" i="80"/>
  <c r="M12" i="80"/>
  <c r="L12" i="80"/>
  <c r="K12" i="80"/>
  <c r="J12" i="80"/>
  <c r="A12" i="80"/>
  <c r="AQ11" i="80"/>
  <c r="AP11" i="80"/>
  <c r="AO11" i="80"/>
  <c r="AN11" i="80"/>
  <c r="AM11" i="80"/>
  <c r="AL11" i="80"/>
  <c r="AK11" i="80"/>
  <c r="AJ11" i="80"/>
  <c r="AI11" i="80"/>
  <c r="AH11" i="80"/>
  <c r="AG11" i="80"/>
  <c r="AF11" i="80"/>
  <c r="AE11" i="80"/>
  <c r="AD11" i="80"/>
  <c r="AC11" i="80"/>
  <c r="AB11" i="80"/>
  <c r="AA11" i="80"/>
  <c r="Z11" i="80"/>
  <c r="Y11" i="80"/>
  <c r="X11" i="80"/>
  <c r="W11" i="80"/>
  <c r="V11" i="80"/>
  <c r="U11" i="80"/>
  <c r="T11" i="80"/>
  <c r="S11" i="80"/>
  <c r="R11" i="80"/>
  <c r="Q11" i="80"/>
  <c r="P11" i="80"/>
  <c r="O11" i="80"/>
  <c r="N11" i="80"/>
  <c r="M11" i="80"/>
  <c r="L11" i="80"/>
  <c r="K11" i="80"/>
  <c r="J11" i="80"/>
  <c r="G11" i="80"/>
  <c r="A11" i="80"/>
  <c r="C11" i="80" s="1"/>
  <c r="AQ10" i="80"/>
  <c r="AP10" i="80"/>
  <c r="AO10" i="80"/>
  <c r="AN10" i="80"/>
  <c r="AM10" i="80"/>
  <c r="AL10" i="80"/>
  <c r="AK10" i="80"/>
  <c r="AJ10" i="80"/>
  <c r="AI10" i="80"/>
  <c r="AH10" i="80"/>
  <c r="AG10" i="80"/>
  <c r="AF10" i="80"/>
  <c r="AE10" i="80"/>
  <c r="AD10" i="80"/>
  <c r="AC10" i="80"/>
  <c r="AB10" i="80"/>
  <c r="AA10" i="80"/>
  <c r="Z10" i="80"/>
  <c r="Y10" i="80"/>
  <c r="X10" i="80"/>
  <c r="W10" i="80"/>
  <c r="V10" i="80"/>
  <c r="U10" i="80"/>
  <c r="T10" i="80"/>
  <c r="S10" i="80"/>
  <c r="R10" i="80"/>
  <c r="Q10" i="80"/>
  <c r="P10" i="80"/>
  <c r="O10" i="80"/>
  <c r="N10" i="80"/>
  <c r="M10" i="80"/>
  <c r="L10" i="80"/>
  <c r="K10" i="80"/>
  <c r="J10" i="80"/>
  <c r="A10" i="80"/>
  <c r="AQ9" i="80"/>
  <c r="AP9" i="80"/>
  <c r="AO9" i="80"/>
  <c r="AN9" i="80"/>
  <c r="AM9" i="80"/>
  <c r="AL9" i="80"/>
  <c r="AK9" i="80"/>
  <c r="AJ9" i="80"/>
  <c r="AI9" i="80"/>
  <c r="AH9" i="80"/>
  <c r="AG9" i="80"/>
  <c r="AF9" i="80"/>
  <c r="AE9" i="80"/>
  <c r="AD9" i="80"/>
  <c r="AC9" i="80"/>
  <c r="AB9" i="80"/>
  <c r="AA9" i="80"/>
  <c r="Z9" i="80"/>
  <c r="Y9" i="80"/>
  <c r="X9" i="80"/>
  <c r="W9" i="80"/>
  <c r="V9" i="80"/>
  <c r="U9" i="80"/>
  <c r="T9" i="80"/>
  <c r="S9" i="80"/>
  <c r="R9" i="80"/>
  <c r="Q9" i="80"/>
  <c r="P9" i="80"/>
  <c r="O9" i="80"/>
  <c r="N9" i="80"/>
  <c r="M9" i="80"/>
  <c r="L9" i="80"/>
  <c r="K9" i="80"/>
  <c r="J9" i="80"/>
  <c r="A9" i="80"/>
  <c r="AQ8" i="80"/>
  <c r="AP8" i="80"/>
  <c r="AO8" i="80"/>
  <c r="AN8" i="80"/>
  <c r="AM8" i="80"/>
  <c r="AL8" i="80"/>
  <c r="AK8" i="80"/>
  <c r="AJ8" i="80"/>
  <c r="AI8" i="80"/>
  <c r="AH8" i="80"/>
  <c r="AG8" i="80"/>
  <c r="AF8" i="80"/>
  <c r="AE8" i="80"/>
  <c r="AD8" i="80"/>
  <c r="AC8" i="80"/>
  <c r="AB8" i="80"/>
  <c r="AA8" i="80"/>
  <c r="Z8" i="80"/>
  <c r="Y8" i="80"/>
  <c r="X8" i="80"/>
  <c r="W8" i="80"/>
  <c r="V8" i="80"/>
  <c r="U8" i="80"/>
  <c r="T8" i="80"/>
  <c r="S8" i="80"/>
  <c r="R8" i="80"/>
  <c r="Q8" i="80"/>
  <c r="P8" i="80"/>
  <c r="O8" i="80"/>
  <c r="N8" i="80"/>
  <c r="M8" i="80"/>
  <c r="L8" i="80"/>
  <c r="K8" i="80"/>
  <c r="J8" i="80"/>
  <c r="I8" i="80"/>
  <c r="H8" i="80"/>
  <c r="G8" i="80"/>
  <c r="F8" i="80"/>
  <c r="E8" i="80"/>
  <c r="D8" i="80"/>
  <c r="C8" i="80"/>
  <c r="A8" i="80"/>
  <c r="AQ7" i="80"/>
  <c r="AP7" i="80"/>
  <c r="AO7" i="80"/>
  <c r="AN7" i="80"/>
  <c r="AM7" i="80"/>
  <c r="AL7" i="80"/>
  <c r="AK7" i="80"/>
  <c r="AJ7" i="80"/>
  <c r="AI7" i="80"/>
  <c r="AH7" i="80"/>
  <c r="AG7" i="80"/>
  <c r="AF7" i="80"/>
  <c r="AE7" i="80"/>
  <c r="AD7" i="80"/>
  <c r="AC7" i="80"/>
  <c r="AB7" i="80"/>
  <c r="AA7" i="80"/>
  <c r="Z7" i="80"/>
  <c r="Y7" i="80"/>
  <c r="X7" i="80"/>
  <c r="W7" i="80"/>
  <c r="V7" i="80"/>
  <c r="U7" i="80"/>
  <c r="T7" i="80"/>
  <c r="S7" i="80"/>
  <c r="R7" i="80"/>
  <c r="Q7" i="80"/>
  <c r="P7" i="80"/>
  <c r="O7" i="80"/>
  <c r="N7" i="80"/>
  <c r="M7" i="80"/>
  <c r="L7" i="80"/>
  <c r="K7" i="80"/>
  <c r="J7" i="80"/>
  <c r="A7" i="80"/>
  <c r="AQ6" i="80"/>
  <c r="AP6" i="80"/>
  <c r="AO6" i="80"/>
  <c r="AN6" i="80"/>
  <c r="AM6" i="80"/>
  <c r="AL6" i="80"/>
  <c r="AK6" i="80"/>
  <c r="AJ6" i="80"/>
  <c r="AI6" i="80"/>
  <c r="AH6" i="80"/>
  <c r="AG6" i="80"/>
  <c r="AF6" i="80"/>
  <c r="AE6" i="80"/>
  <c r="AD6" i="80"/>
  <c r="AC6" i="80"/>
  <c r="AB6" i="80"/>
  <c r="AA6" i="80"/>
  <c r="Z6" i="80"/>
  <c r="Y6" i="80"/>
  <c r="X6" i="80"/>
  <c r="W6" i="80"/>
  <c r="V6" i="80"/>
  <c r="U6" i="80"/>
  <c r="T6" i="80"/>
  <c r="S6" i="80"/>
  <c r="R6" i="80"/>
  <c r="Q6" i="80"/>
  <c r="P6" i="80"/>
  <c r="O6" i="80"/>
  <c r="N6" i="80"/>
  <c r="M6" i="80"/>
  <c r="L6" i="80"/>
  <c r="K6" i="80"/>
  <c r="J6" i="80"/>
  <c r="A6" i="80"/>
  <c r="AQ5" i="80"/>
  <c r="AP5" i="80"/>
  <c r="AO5" i="80"/>
  <c r="AN5" i="80"/>
  <c r="AM5" i="80"/>
  <c r="AL5" i="80"/>
  <c r="AK5" i="80"/>
  <c r="AJ5" i="80"/>
  <c r="AI5" i="80"/>
  <c r="AH5" i="80"/>
  <c r="AG5" i="80"/>
  <c r="AF5" i="80"/>
  <c r="AE5" i="80"/>
  <c r="AD5" i="80"/>
  <c r="AC5" i="80"/>
  <c r="AB5" i="80"/>
  <c r="AA5" i="80"/>
  <c r="Z5" i="80"/>
  <c r="Y5" i="80"/>
  <c r="X5" i="80"/>
  <c r="W5" i="80"/>
  <c r="V5" i="80"/>
  <c r="U5" i="80"/>
  <c r="T5" i="80"/>
  <c r="S5" i="80"/>
  <c r="R5" i="80"/>
  <c r="Q5" i="80"/>
  <c r="P5" i="80"/>
  <c r="O5" i="80"/>
  <c r="N5" i="80"/>
  <c r="M5" i="80"/>
  <c r="L5" i="80"/>
  <c r="K5" i="80"/>
  <c r="J5" i="80"/>
  <c r="I5" i="80"/>
  <c r="H5" i="80"/>
  <c r="G5" i="80"/>
  <c r="F5" i="80"/>
  <c r="E5" i="80"/>
  <c r="C5" i="80"/>
  <c r="A5" i="80"/>
  <c r="D5" i="80" s="1"/>
  <c r="AQ4" i="80"/>
  <c r="AP4" i="80"/>
  <c r="AO4" i="80"/>
  <c r="AN4" i="80"/>
  <c r="AM4" i="80"/>
  <c r="AL4" i="80"/>
  <c r="AK4" i="80"/>
  <c r="AJ4" i="80"/>
  <c r="AI4" i="80"/>
  <c r="AH4" i="80"/>
  <c r="AG4" i="80"/>
  <c r="AF4" i="80"/>
  <c r="AE4" i="80"/>
  <c r="AD4" i="80"/>
  <c r="AC4" i="80"/>
  <c r="AB4" i="80"/>
  <c r="AA4" i="80"/>
  <c r="Z4" i="80"/>
  <c r="Y4" i="80"/>
  <c r="X4" i="80"/>
  <c r="W4" i="80"/>
  <c r="V4" i="80"/>
  <c r="U4" i="80"/>
  <c r="T4" i="80"/>
  <c r="S4" i="80"/>
  <c r="R4" i="80"/>
  <c r="Q4" i="80"/>
  <c r="P4" i="80"/>
  <c r="O4" i="80"/>
  <c r="N4" i="80"/>
  <c r="M4" i="80"/>
  <c r="L4" i="80"/>
  <c r="K4" i="80"/>
  <c r="J4" i="80"/>
  <c r="A4" i="80"/>
  <c r="AQ3" i="80"/>
  <c r="AP3" i="80"/>
  <c r="AO3" i="80"/>
  <c r="AN3" i="80"/>
  <c r="AM3" i="80"/>
  <c r="AL3" i="80"/>
  <c r="AK3" i="80"/>
  <c r="AJ3" i="80"/>
  <c r="AI3" i="80"/>
  <c r="AH3" i="80"/>
  <c r="AG3" i="80"/>
  <c r="AF3" i="80"/>
  <c r="AE3" i="80"/>
  <c r="AD3" i="80"/>
  <c r="AC3" i="80"/>
  <c r="AB3" i="80"/>
  <c r="AA3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A3" i="80"/>
  <c r="AQ2" i="80"/>
  <c r="AP2" i="80"/>
  <c r="AO2" i="80"/>
  <c r="AN2" i="80"/>
  <c r="AM2" i="80"/>
  <c r="AL2" i="80"/>
  <c r="AK2" i="80"/>
  <c r="AJ2" i="80"/>
  <c r="AI2" i="80"/>
  <c r="AH2" i="80"/>
  <c r="AG2" i="80"/>
  <c r="AF2" i="80"/>
  <c r="AE2" i="80"/>
  <c r="AD2" i="80"/>
  <c r="AC2" i="80"/>
  <c r="AB2" i="80"/>
  <c r="AA2" i="80"/>
  <c r="Z2" i="80"/>
  <c r="Y2" i="80"/>
  <c r="X2" i="80"/>
  <c r="W2" i="80"/>
  <c r="V2" i="80"/>
  <c r="U2" i="80"/>
  <c r="T2" i="80"/>
  <c r="S2" i="80"/>
  <c r="R2" i="80"/>
  <c r="Q2" i="80"/>
  <c r="P2" i="80"/>
  <c r="O2" i="80"/>
  <c r="N2" i="80"/>
  <c r="M2" i="80"/>
  <c r="L2" i="80"/>
  <c r="K2" i="80"/>
  <c r="J2" i="80"/>
  <c r="A2" i="80"/>
  <c r="E771" i="69"/>
  <c r="E770" i="69"/>
  <c r="E769" i="69"/>
  <c r="E768" i="69"/>
  <c r="E767" i="69"/>
  <c r="E766" i="69"/>
  <c r="E765" i="69"/>
  <c r="E764" i="69"/>
  <c r="E763" i="69"/>
  <c r="E762" i="69"/>
  <c r="E761" i="69"/>
  <c r="E760" i="69"/>
  <c r="E759" i="69"/>
  <c r="E758" i="69"/>
  <c r="E757" i="69"/>
  <c r="E756" i="69"/>
  <c r="E755" i="69"/>
  <c r="E754" i="69"/>
  <c r="E753" i="69"/>
  <c r="E752" i="69"/>
  <c r="E751" i="69"/>
  <c r="E750" i="69"/>
  <c r="E749" i="69"/>
  <c r="E748" i="69"/>
  <c r="E747" i="69"/>
  <c r="E746" i="69"/>
  <c r="E745" i="69"/>
  <c r="E744" i="69"/>
  <c r="E743" i="69"/>
  <c r="E742" i="69"/>
  <c r="E741" i="69"/>
  <c r="E740" i="69"/>
  <c r="E739" i="69"/>
  <c r="E738" i="69"/>
  <c r="E737" i="69"/>
  <c r="E736" i="69"/>
  <c r="E735" i="69"/>
  <c r="E734" i="69"/>
  <c r="E733" i="69"/>
  <c r="E732" i="69"/>
  <c r="E731" i="69"/>
  <c r="E730" i="69"/>
  <c r="E729" i="69"/>
  <c r="E728" i="69"/>
  <c r="E727" i="69"/>
  <c r="E726" i="69"/>
  <c r="E725" i="69"/>
  <c r="E724" i="69"/>
  <c r="E723" i="69"/>
  <c r="E722" i="69"/>
  <c r="E721" i="69"/>
  <c r="E720" i="69"/>
  <c r="E719" i="69"/>
  <c r="E718" i="69"/>
  <c r="E717" i="69"/>
  <c r="E716" i="69"/>
  <c r="E715" i="69"/>
  <c r="E714" i="69"/>
  <c r="E713" i="69"/>
  <c r="E712" i="69"/>
  <c r="E711" i="69"/>
  <c r="E710" i="69"/>
  <c r="E709" i="69"/>
  <c r="E708" i="69"/>
  <c r="E707" i="69"/>
  <c r="E706" i="69"/>
  <c r="E705" i="69"/>
  <c r="E704" i="69"/>
  <c r="E703" i="69"/>
  <c r="E702" i="69"/>
  <c r="E701" i="69"/>
  <c r="E700" i="69"/>
  <c r="E699" i="69"/>
  <c r="E698" i="69"/>
  <c r="E697" i="69"/>
  <c r="E696" i="69"/>
  <c r="E695" i="69"/>
  <c r="E694" i="69"/>
  <c r="E693" i="69"/>
  <c r="E692" i="69"/>
  <c r="E691" i="69"/>
  <c r="E690" i="69"/>
  <c r="E689" i="69"/>
  <c r="E688" i="69"/>
  <c r="E687" i="69"/>
  <c r="E686" i="69"/>
  <c r="E685" i="69"/>
  <c r="E684" i="69"/>
  <c r="E683" i="69"/>
  <c r="E682" i="69"/>
  <c r="E681" i="69"/>
  <c r="E680" i="69"/>
  <c r="E679" i="69"/>
  <c r="E678" i="69"/>
  <c r="E677" i="69"/>
  <c r="E676" i="69"/>
  <c r="E675" i="69"/>
  <c r="E674" i="69"/>
  <c r="E673" i="69"/>
  <c r="E672" i="69"/>
  <c r="E671" i="69"/>
  <c r="E670" i="69"/>
  <c r="E669" i="69"/>
  <c r="E668" i="69"/>
  <c r="E667" i="69"/>
  <c r="E666" i="69"/>
  <c r="E665" i="69"/>
  <c r="E664" i="69"/>
  <c r="E663" i="69"/>
  <c r="E662" i="69"/>
  <c r="E661" i="69"/>
  <c r="E660" i="69"/>
  <c r="E659" i="69"/>
  <c r="E658" i="69"/>
  <c r="E657" i="69"/>
  <c r="E656" i="69"/>
  <c r="E655" i="69"/>
  <c r="E654" i="69"/>
  <c r="E653" i="69"/>
  <c r="E652" i="69"/>
  <c r="E651" i="69"/>
  <c r="E650" i="69"/>
  <c r="E649" i="69"/>
  <c r="E648" i="69"/>
  <c r="E647" i="69"/>
  <c r="E646" i="69"/>
  <c r="E645" i="69"/>
  <c r="E644" i="69"/>
  <c r="E643" i="69"/>
  <c r="E642" i="69"/>
  <c r="E641" i="69"/>
  <c r="E640" i="69"/>
  <c r="E639" i="69"/>
  <c r="E638" i="69"/>
  <c r="E637" i="69"/>
  <c r="E636" i="69"/>
  <c r="E635" i="69"/>
  <c r="E634" i="69"/>
  <c r="E633" i="69"/>
  <c r="E632" i="69"/>
  <c r="E631" i="69"/>
  <c r="E630" i="69"/>
  <c r="E629" i="69"/>
  <c r="E628" i="69"/>
  <c r="E627" i="69"/>
  <c r="E626" i="69"/>
  <c r="E625" i="69"/>
  <c r="E624" i="69"/>
  <c r="E623" i="69"/>
  <c r="E622" i="69"/>
  <c r="E621" i="69"/>
  <c r="E620" i="69"/>
  <c r="E619" i="69"/>
  <c r="E618" i="69"/>
  <c r="E617" i="69"/>
  <c r="E616" i="69"/>
  <c r="E615" i="69"/>
  <c r="E614" i="69"/>
  <c r="E613" i="69"/>
  <c r="E612" i="69"/>
  <c r="E611" i="69"/>
  <c r="E610" i="69"/>
  <c r="E609" i="69"/>
  <c r="E608" i="69"/>
  <c r="E607" i="69"/>
  <c r="E606" i="69"/>
  <c r="E605" i="69"/>
  <c r="E604" i="69"/>
  <c r="E603" i="69"/>
  <c r="E602" i="69"/>
  <c r="E601" i="69"/>
  <c r="E600" i="69"/>
  <c r="E599" i="69"/>
  <c r="E598" i="69"/>
  <c r="E597" i="69"/>
  <c r="E596" i="69"/>
  <c r="E595" i="69"/>
  <c r="E594" i="69"/>
  <c r="E593" i="69"/>
  <c r="E592" i="69"/>
  <c r="E591" i="69"/>
  <c r="E590" i="69"/>
  <c r="E589" i="69"/>
  <c r="E588" i="69"/>
  <c r="E587" i="69"/>
  <c r="E586" i="69"/>
  <c r="E585" i="69"/>
  <c r="E584" i="69"/>
  <c r="E583" i="69"/>
  <c r="E582" i="69"/>
  <c r="E581" i="69"/>
  <c r="E580" i="69"/>
  <c r="E579" i="69"/>
  <c r="E578" i="69"/>
  <c r="E577" i="69"/>
  <c r="E576" i="69"/>
  <c r="E575" i="69"/>
  <c r="E574" i="69"/>
  <c r="E573" i="69"/>
  <c r="E572" i="69"/>
  <c r="E571" i="69"/>
  <c r="E570" i="69"/>
  <c r="E569" i="69"/>
  <c r="E568" i="69"/>
  <c r="E567" i="69"/>
  <c r="E566" i="69"/>
  <c r="E565" i="69"/>
  <c r="E564" i="69"/>
  <c r="E563" i="69"/>
  <c r="E562" i="69"/>
  <c r="E561" i="69"/>
  <c r="E560" i="69"/>
  <c r="E559" i="69"/>
  <c r="E558" i="69"/>
  <c r="E557" i="69"/>
  <c r="E556" i="69"/>
  <c r="E555" i="69"/>
  <c r="E554" i="69"/>
  <c r="E553" i="69"/>
  <c r="E552" i="69"/>
  <c r="E551" i="69"/>
  <c r="E550" i="69"/>
  <c r="E549" i="69"/>
  <c r="E548" i="69"/>
  <c r="E547" i="69"/>
  <c r="E546" i="69"/>
  <c r="E545" i="69"/>
  <c r="E544" i="69"/>
  <c r="E543" i="69"/>
  <c r="E542" i="69"/>
  <c r="E541" i="69"/>
  <c r="E540" i="69"/>
  <c r="E539" i="69"/>
  <c r="E538" i="69"/>
  <c r="E537" i="69"/>
  <c r="E536" i="69"/>
  <c r="E535" i="69"/>
  <c r="E534" i="69"/>
  <c r="E533" i="69"/>
  <c r="E532" i="69"/>
  <c r="E531" i="69"/>
  <c r="E530" i="69"/>
  <c r="E529" i="69"/>
  <c r="E528" i="69"/>
  <c r="E527" i="69"/>
  <c r="E526" i="69"/>
  <c r="E525" i="69"/>
  <c r="E524" i="69"/>
  <c r="E523" i="69"/>
  <c r="E522" i="69"/>
  <c r="E521" i="69"/>
  <c r="E520" i="69"/>
  <c r="E519" i="69"/>
  <c r="E518" i="69"/>
  <c r="E517" i="69"/>
  <c r="E516" i="69"/>
  <c r="E515" i="69"/>
  <c r="E514" i="69"/>
  <c r="E513" i="69"/>
  <c r="E512" i="69"/>
  <c r="E511" i="69"/>
  <c r="E510" i="69"/>
  <c r="E509" i="69"/>
  <c r="E508" i="69"/>
  <c r="E507" i="69"/>
  <c r="E506" i="69"/>
  <c r="E505" i="69"/>
  <c r="E504" i="69"/>
  <c r="E503" i="69"/>
  <c r="E502" i="69"/>
  <c r="E501" i="69"/>
  <c r="E500" i="69"/>
  <c r="E499" i="69"/>
  <c r="E498" i="69"/>
  <c r="E497" i="69"/>
  <c r="E496" i="69"/>
  <c r="E495" i="69"/>
  <c r="E494" i="69"/>
  <c r="E493" i="69"/>
  <c r="E492" i="69"/>
  <c r="E491" i="69"/>
  <c r="E490" i="69"/>
  <c r="E489" i="69"/>
  <c r="E488" i="69"/>
  <c r="E487" i="69"/>
  <c r="E486" i="69"/>
  <c r="E485" i="69"/>
  <c r="E484" i="69"/>
  <c r="E483" i="69"/>
  <c r="E482" i="69"/>
  <c r="E481" i="69"/>
  <c r="E480" i="69"/>
  <c r="E479" i="69"/>
  <c r="E478" i="69"/>
  <c r="E477" i="69"/>
  <c r="E476" i="69"/>
  <c r="E475" i="69"/>
  <c r="E474" i="69"/>
  <c r="E473" i="69"/>
  <c r="E472" i="69"/>
  <c r="E471" i="69"/>
  <c r="E470" i="69"/>
  <c r="E469" i="69"/>
  <c r="E468" i="69"/>
  <c r="E467" i="69"/>
  <c r="E466" i="69"/>
  <c r="E465" i="69"/>
  <c r="E464" i="69"/>
  <c r="E463" i="69"/>
  <c r="E462" i="69"/>
  <c r="E461" i="69"/>
  <c r="E460" i="69"/>
  <c r="E459" i="69"/>
  <c r="E458" i="69"/>
  <c r="E457" i="69"/>
  <c r="E456" i="69"/>
  <c r="E455" i="69"/>
  <c r="E454" i="69"/>
  <c r="E453" i="69"/>
  <c r="E452" i="69"/>
  <c r="E451" i="69"/>
  <c r="E450" i="69"/>
  <c r="E449" i="69"/>
  <c r="E448" i="69"/>
  <c r="E447" i="69"/>
  <c r="E446" i="69"/>
  <c r="E445" i="69"/>
  <c r="E444" i="69"/>
  <c r="E443" i="69"/>
  <c r="E442" i="69"/>
  <c r="E441" i="69"/>
  <c r="E440" i="69"/>
  <c r="E439" i="69"/>
  <c r="E438" i="69"/>
  <c r="E437" i="69"/>
  <c r="E436" i="69"/>
  <c r="E435" i="69"/>
  <c r="E434" i="69"/>
  <c r="E433" i="69"/>
  <c r="E432" i="69"/>
  <c r="E431" i="69"/>
  <c r="E430" i="69"/>
  <c r="E429" i="69"/>
  <c r="E428" i="69"/>
  <c r="E427" i="69"/>
  <c r="E426" i="69"/>
  <c r="E425" i="69"/>
  <c r="E424" i="69"/>
  <c r="E423" i="69"/>
  <c r="E422" i="69"/>
  <c r="E421" i="69"/>
  <c r="E420" i="69"/>
  <c r="E419" i="69"/>
  <c r="E418" i="69"/>
  <c r="E417" i="69"/>
  <c r="E416" i="69"/>
  <c r="E415" i="69"/>
  <c r="E414" i="69"/>
  <c r="E413" i="69"/>
  <c r="E412" i="69"/>
  <c r="E411" i="69"/>
  <c r="E410" i="69"/>
  <c r="E409" i="69"/>
  <c r="E408" i="69"/>
  <c r="E407" i="69"/>
  <c r="E406" i="69"/>
  <c r="E405" i="69"/>
  <c r="E404" i="69"/>
  <c r="E403" i="69"/>
  <c r="E402" i="69"/>
  <c r="E401" i="69"/>
  <c r="E400" i="69"/>
  <c r="E399" i="69"/>
  <c r="E398" i="69"/>
  <c r="E397" i="69"/>
  <c r="E396" i="69"/>
  <c r="E395" i="69"/>
  <c r="E394" i="69"/>
  <c r="E393" i="69"/>
  <c r="E392" i="69"/>
  <c r="E391" i="69"/>
  <c r="E390" i="69"/>
  <c r="E389" i="69"/>
  <c r="E388" i="69"/>
  <c r="E387" i="69"/>
  <c r="E386" i="69"/>
  <c r="E385" i="69"/>
  <c r="E384" i="69"/>
  <c r="E383" i="69"/>
  <c r="E382" i="69"/>
  <c r="E381" i="69"/>
  <c r="E380" i="69"/>
  <c r="E379" i="69"/>
  <c r="E378" i="69"/>
  <c r="E377" i="69"/>
  <c r="E376" i="69"/>
  <c r="E375" i="69"/>
  <c r="E374" i="69"/>
  <c r="E373" i="69"/>
  <c r="E372" i="69"/>
  <c r="E371" i="69"/>
  <c r="E370" i="69"/>
  <c r="E369" i="69"/>
  <c r="E368" i="69"/>
  <c r="E367" i="69"/>
  <c r="E366" i="69"/>
  <c r="E365" i="69"/>
  <c r="E364" i="69"/>
  <c r="E363" i="69"/>
  <c r="E362" i="69"/>
  <c r="E361" i="69"/>
  <c r="E360" i="69"/>
  <c r="E359" i="69"/>
  <c r="E358" i="69"/>
  <c r="E357" i="69"/>
  <c r="E356" i="69"/>
  <c r="E355" i="69"/>
  <c r="E354" i="69"/>
  <c r="E353" i="69"/>
  <c r="E352" i="69"/>
  <c r="E351" i="69"/>
  <c r="E350" i="69"/>
  <c r="E349" i="69"/>
  <c r="E348" i="69"/>
  <c r="E347" i="69"/>
  <c r="E346" i="69"/>
  <c r="E345" i="69"/>
  <c r="E344" i="69"/>
  <c r="E343" i="69"/>
  <c r="E342" i="69"/>
  <c r="E341" i="69"/>
  <c r="E340" i="69"/>
  <c r="E339" i="69"/>
  <c r="E338" i="69"/>
  <c r="E337" i="69"/>
  <c r="E336" i="69"/>
  <c r="E335" i="69"/>
  <c r="E334" i="69"/>
  <c r="E333" i="69"/>
  <c r="E332" i="69"/>
  <c r="E331" i="69"/>
  <c r="E330" i="69"/>
  <c r="E329" i="69"/>
  <c r="E328" i="69"/>
  <c r="E327" i="69"/>
  <c r="E326" i="69"/>
  <c r="E325" i="69"/>
  <c r="E324" i="69"/>
  <c r="E323" i="69"/>
  <c r="E322" i="69"/>
  <c r="E321" i="69"/>
  <c r="E320" i="69"/>
  <c r="E319" i="69"/>
  <c r="E318" i="69"/>
  <c r="E317" i="69"/>
  <c r="E316" i="69"/>
  <c r="E315" i="69"/>
  <c r="E314" i="69"/>
  <c r="E313" i="69"/>
  <c r="E312" i="69"/>
  <c r="E311" i="69"/>
  <c r="E310" i="69"/>
  <c r="E309" i="69"/>
  <c r="E308" i="69"/>
  <c r="E307" i="69"/>
  <c r="E306" i="69"/>
  <c r="E305" i="69"/>
  <c r="E304" i="69"/>
  <c r="E303" i="69"/>
  <c r="E302" i="69"/>
  <c r="E301" i="69"/>
  <c r="E300" i="69"/>
  <c r="E299" i="69"/>
  <c r="E298" i="69"/>
  <c r="E297" i="69"/>
  <c r="E296" i="69"/>
  <c r="E295" i="69"/>
  <c r="E294" i="69"/>
  <c r="E293" i="69"/>
  <c r="E292" i="69"/>
  <c r="E291" i="69"/>
  <c r="E290" i="69"/>
  <c r="E289" i="69"/>
  <c r="E288" i="69"/>
  <c r="E287" i="69"/>
  <c r="E286" i="69"/>
  <c r="E285" i="69"/>
  <c r="E284" i="69"/>
  <c r="E283" i="69"/>
  <c r="E282" i="69"/>
  <c r="E281" i="69"/>
  <c r="E280" i="69"/>
  <c r="E279" i="69"/>
  <c r="E278" i="69"/>
  <c r="E277" i="69"/>
  <c r="E276" i="69"/>
  <c r="E275" i="69"/>
  <c r="E274" i="69"/>
  <c r="E273" i="69"/>
  <c r="E272" i="69"/>
  <c r="E271" i="69"/>
  <c r="E270" i="69"/>
  <c r="E269" i="69"/>
  <c r="E268" i="69"/>
  <c r="E267" i="69"/>
  <c r="E266" i="69"/>
  <c r="E265" i="69"/>
  <c r="E264" i="69"/>
  <c r="E263" i="69"/>
  <c r="E262" i="69"/>
  <c r="E261" i="69"/>
  <c r="E260" i="69"/>
  <c r="E259" i="69"/>
  <c r="E258" i="69"/>
  <c r="E257" i="69"/>
  <c r="E256" i="69"/>
  <c r="E255" i="69"/>
  <c r="E254" i="69"/>
  <c r="E253" i="69"/>
  <c r="E252" i="69"/>
  <c r="E251" i="69"/>
  <c r="E250" i="69"/>
  <c r="E249" i="69"/>
  <c r="E248" i="69"/>
  <c r="E247" i="69"/>
  <c r="E246" i="69"/>
  <c r="E245" i="69"/>
  <c r="E244" i="69"/>
  <c r="E243" i="69"/>
  <c r="E242" i="69"/>
  <c r="E241" i="69"/>
  <c r="E240" i="69"/>
  <c r="E239" i="69"/>
  <c r="E238" i="69"/>
  <c r="E237" i="69"/>
  <c r="E236" i="69"/>
  <c r="E235" i="69"/>
  <c r="E234" i="69"/>
  <c r="E233" i="69"/>
  <c r="E232" i="69"/>
  <c r="E231" i="69"/>
  <c r="E230" i="69"/>
  <c r="E229" i="69"/>
  <c r="E228" i="69"/>
  <c r="E227" i="69"/>
  <c r="E226" i="69"/>
  <c r="E225" i="69"/>
  <c r="E224" i="69"/>
  <c r="E223" i="69"/>
  <c r="E222" i="69"/>
  <c r="E221" i="69"/>
  <c r="E220" i="69"/>
  <c r="E219" i="69"/>
  <c r="E218" i="69"/>
  <c r="E217" i="69"/>
  <c r="E216" i="69"/>
  <c r="E215" i="69"/>
  <c r="E214" i="69"/>
  <c r="E213" i="69"/>
  <c r="E212" i="69"/>
  <c r="E211" i="69"/>
  <c r="E210" i="69"/>
  <c r="E209" i="69"/>
  <c r="E208" i="69"/>
  <c r="E207" i="69"/>
  <c r="E206" i="69"/>
  <c r="E205" i="69"/>
  <c r="E204" i="69"/>
  <c r="E203" i="69"/>
  <c r="E202" i="69"/>
  <c r="E201" i="69"/>
  <c r="E200" i="69"/>
  <c r="E199" i="69"/>
  <c r="E198" i="69"/>
  <c r="E197" i="69"/>
  <c r="E196" i="69"/>
  <c r="E195" i="69"/>
  <c r="E194" i="69"/>
  <c r="E193" i="69"/>
  <c r="E192" i="69"/>
  <c r="E191" i="69"/>
  <c r="E190" i="69"/>
  <c r="E189" i="69"/>
  <c r="E188" i="69"/>
  <c r="E187" i="69"/>
  <c r="E186" i="69"/>
  <c r="E185" i="69"/>
  <c r="E184" i="69"/>
  <c r="E183" i="69"/>
  <c r="E182" i="69"/>
  <c r="E181" i="69"/>
  <c r="E180" i="69"/>
  <c r="E179" i="69"/>
  <c r="E178" i="69"/>
  <c r="E177" i="69"/>
  <c r="E176" i="69"/>
  <c r="E175" i="69"/>
  <c r="E174" i="69"/>
  <c r="E173" i="69"/>
  <c r="E172" i="69"/>
  <c r="E171" i="69"/>
  <c r="E170" i="69"/>
  <c r="E169" i="69"/>
  <c r="E168" i="69"/>
  <c r="E167" i="69"/>
  <c r="E166" i="69"/>
  <c r="E165" i="69"/>
  <c r="E164" i="69"/>
  <c r="E163" i="69"/>
  <c r="E162" i="69"/>
  <c r="E161" i="69"/>
  <c r="E160" i="69"/>
  <c r="E159" i="69"/>
  <c r="E158" i="69"/>
  <c r="E157" i="69"/>
  <c r="E156" i="69"/>
  <c r="E155" i="69"/>
  <c r="E154" i="69"/>
  <c r="E153" i="69"/>
  <c r="E152" i="69"/>
  <c r="E151" i="69"/>
  <c r="E150" i="69"/>
  <c r="E149" i="69"/>
  <c r="E148" i="69"/>
  <c r="E147" i="69"/>
  <c r="E146" i="69"/>
  <c r="E145" i="69"/>
  <c r="E144" i="69"/>
  <c r="E143" i="69"/>
  <c r="E142" i="69"/>
  <c r="E141" i="69"/>
  <c r="E140" i="69"/>
  <c r="E139" i="69"/>
  <c r="E138" i="69"/>
  <c r="E137" i="69"/>
  <c r="E136" i="69"/>
  <c r="E135" i="69"/>
  <c r="E134" i="69"/>
  <c r="E133" i="69"/>
  <c r="E132" i="69"/>
  <c r="E131" i="69"/>
  <c r="E130" i="69"/>
  <c r="E129" i="69"/>
  <c r="E128" i="69"/>
  <c r="E127" i="69"/>
  <c r="E126" i="69"/>
  <c r="E125" i="69"/>
  <c r="E124" i="69"/>
  <c r="E123" i="69"/>
  <c r="E122" i="69"/>
  <c r="E121" i="69"/>
  <c r="E120" i="69"/>
  <c r="E119" i="69"/>
  <c r="E118" i="69"/>
  <c r="E117" i="69"/>
  <c r="E116" i="69"/>
  <c r="E115" i="69"/>
  <c r="E114" i="69"/>
  <c r="E113" i="69"/>
  <c r="E112" i="69"/>
  <c r="E111" i="69"/>
  <c r="E110" i="69"/>
  <c r="E109" i="69"/>
  <c r="E108" i="69"/>
  <c r="E107" i="69"/>
  <c r="E106" i="69"/>
  <c r="E105" i="69"/>
  <c r="E104" i="69"/>
  <c r="E103" i="69"/>
  <c r="E102" i="69"/>
  <c r="E101" i="69"/>
  <c r="E100" i="69"/>
  <c r="E99" i="69"/>
  <c r="E98" i="69"/>
  <c r="E97" i="69"/>
  <c r="E96" i="69"/>
  <c r="E95" i="69"/>
  <c r="E94" i="69"/>
  <c r="E93" i="69"/>
  <c r="E92" i="69"/>
  <c r="E91" i="69"/>
  <c r="E90" i="69"/>
  <c r="E89" i="69"/>
  <c r="E88" i="69"/>
  <c r="E87" i="69"/>
  <c r="E86" i="69"/>
  <c r="E85" i="69"/>
  <c r="E84" i="69"/>
  <c r="E83" i="69"/>
  <c r="E82" i="69"/>
  <c r="E81" i="69"/>
  <c r="E80" i="69"/>
  <c r="E79" i="69"/>
  <c r="E78" i="69"/>
  <c r="E77" i="69"/>
  <c r="E76" i="69"/>
  <c r="E75" i="69"/>
  <c r="E74" i="69"/>
  <c r="E73" i="69"/>
  <c r="E72" i="69"/>
  <c r="E71" i="69"/>
  <c r="E70" i="69"/>
  <c r="E69" i="69"/>
  <c r="E68" i="69"/>
  <c r="E67" i="69"/>
  <c r="E66" i="69"/>
  <c r="E65" i="69"/>
  <c r="E64" i="69"/>
  <c r="E63" i="69"/>
  <c r="E62" i="69"/>
  <c r="E61" i="69"/>
  <c r="E60" i="69"/>
  <c r="E59" i="69"/>
  <c r="E58" i="69"/>
  <c r="E57" i="69"/>
  <c r="E56" i="69"/>
  <c r="E55" i="69"/>
  <c r="E54" i="69"/>
  <c r="E53" i="69"/>
  <c r="E52" i="69"/>
  <c r="E51" i="69"/>
  <c r="E50" i="69"/>
  <c r="E49" i="69"/>
  <c r="E48" i="69"/>
  <c r="E47" i="69"/>
  <c r="E46" i="69"/>
  <c r="E45" i="69"/>
  <c r="E44" i="69"/>
  <c r="E43" i="69"/>
  <c r="E42" i="69"/>
  <c r="E41" i="69"/>
  <c r="E40" i="69"/>
  <c r="E39" i="69"/>
  <c r="E38" i="69"/>
  <c r="E37" i="69"/>
  <c r="E36" i="69"/>
  <c r="E35" i="69"/>
  <c r="E34" i="69"/>
  <c r="E33" i="69"/>
  <c r="E32" i="69"/>
  <c r="E31" i="69"/>
  <c r="E30" i="69"/>
  <c r="E29" i="69"/>
  <c r="E28" i="69"/>
  <c r="E27" i="69"/>
  <c r="E26" i="69"/>
  <c r="E25" i="69"/>
  <c r="E24" i="69"/>
  <c r="E23" i="69"/>
  <c r="E22" i="69"/>
  <c r="E21" i="69"/>
  <c r="E20" i="69"/>
  <c r="E19" i="69"/>
  <c r="E18" i="69"/>
  <c r="E17" i="69"/>
  <c r="E16" i="69"/>
  <c r="E15" i="69"/>
  <c r="E14" i="69"/>
  <c r="E13" i="69"/>
  <c r="E12" i="69"/>
  <c r="E11" i="69"/>
  <c r="E10" i="69"/>
  <c r="E9" i="69"/>
  <c r="E8" i="69"/>
  <c r="E7" i="69"/>
  <c r="E6" i="69"/>
  <c r="E5" i="69"/>
  <c r="E4" i="69"/>
  <c r="E3" i="69"/>
  <c r="E2" i="69"/>
  <c r="AJ75" i="67"/>
  <c r="AI75" i="67"/>
  <c r="AH75" i="67"/>
  <c r="AG75" i="67"/>
  <c r="AF75" i="67"/>
  <c r="AE75" i="67"/>
  <c r="AD75" i="67"/>
  <c r="AC75" i="67"/>
  <c r="AB75" i="67"/>
  <c r="AA75" i="67"/>
  <c r="Z75" i="67"/>
  <c r="Y75" i="67"/>
  <c r="X75" i="67"/>
  <c r="W75" i="67"/>
  <c r="V75" i="67"/>
  <c r="U75" i="67"/>
  <c r="T75" i="67"/>
  <c r="S75" i="67"/>
  <c r="R75" i="67"/>
  <c r="Q75" i="67"/>
  <c r="P75" i="67"/>
  <c r="O75" i="67"/>
  <c r="N75" i="67"/>
  <c r="M75" i="67"/>
  <c r="L75" i="67"/>
  <c r="K75" i="67"/>
  <c r="J75" i="67"/>
  <c r="I75" i="67"/>
  <c r="H75" i="67"/>
  <c r="G75" i="67"/>
  <c r="F75" i="67"/>
  <c r="E75" i="67"/>
  <c r="D75" i="67"/>
  <c r="C75" i="67"/>
  <c r="AJ74" i="67"/>
  <c r="AI74" i="67"/>
  <c r="AH74" i="67"/>
  <c r="AG74" i="67"/>
  <c r="AF74" i="67"/>
  <c r="AE74" i="67"/>
  <c r="AD74" i="67"/>
  <c r="AC74" i="67"/>
  <c r="AB74" i="67"/>
  <c r="AA74" i="67"/>
  <c r="Z74" i="67"/>
  <c r="Y74" i="67"/>
  <c r="X74" i="67"/>
  <c r="W74" i="67"/>
  <c r="V74" i="67"/>
  <c r="U74" i="67"/>
  <c r="T74" i="67"/>
  <c r="S74" i="67"/>
  <c r="R74" i="67"/>
  <c r="Q74" i="67"/>
  <c r="P74" i="67"/>
  <c r="O74" i="67"/>
  <c r="N74" i="67"/>
  <c r="M74" i="67"/>
  <c r="L74" i="67"/>
  <c r="K74" i="67"/>
  <c r="J74" i="67"/>
  <c r="I74" i="67"/>
  <c r="H74" i="67"/>
  <c r="G74" i="67"/>
  <c r="F74" i="67"/>
  <c r="E74" i="67"/>
  <c r="D74" i="67"/>
  <c r="C74" i="67"/>
  <c r="AJ73" i="67"/>
  <c r="AI73" i="67"/>
  <c r="AH73" i="67"/>
  <c r="AG7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AJ72" i="67"/>
  <c r="AI72" i="67"/>
  <c r="AH72" i="67"/>
  <c r="AG72" i="67"/>
  <c r="AF72" i="67"/>
  <c r="AE72" i="67"/>
  <c r="AD72" i="67"/>
  <c r="AC72" i="67"/>
  <c r="AB72" i="67"/>
  <c r="AA72" i="67"/>
  <c r="Z72" i="67"/>
  <c r="Y72" i="67"/>
  <c r="X72" i="67"/>
  <c r="W72" i="67"/>
  <c r="V72" i="67"/>
  <c r="U72" i="67"/>
  <c r="T72" i="67"/>
  <c r="S72" i="67"/>
  <c r="R72" i="67"/>
  <c r="Q72" i="67"/>
  <c r="P72" i="67"/>
  <c r="O72" i="67"/>
  <c r="N72" i="67"/>
  <c r="M72" i="67"/>
  <c r="L72" i="67"/>
  <c r="K72" i="67"/>
  <c r="J72" i="67"/>
  <c r="I72" i="67"/>
  <c r="H72" i="67"/>
  <c r="G72" i="67"/>
  <c r="F72" i="67"/>
  <c r="E72" i="67"/>
  <c r="D72" i="67"/>
  <c r="C72" i="67"/>
  <c r="AJ71" i="67"/>
  <c r="AI71" i="67"/>
  <c r="AH71" i="67"/>
  <c r="AG71" i="67"/>
  <c r="AF71" i="67"/>
  <c r="AE71" i="67"/>
  <c r="AD71" i="67"/>
  <c r="AC71" i="67"/>
  <c r="AB71" i="67"/>
  <c r="AA71" i="67"/>
  <c r="Z71" i="67"/>
  <c r="Y71" i="67"/>
  <c r="X71" i="67"/>
  <c r="W71" i="67"/>
  <c r="V71" i="67"/>
  <c r="U71" i="67"/>
  <c r="T71" i="67"/>
  <c r="S71" i="67"/>
  <c r="R71" i="67"/>
  <c r="Q71" i="67"/>
  <c r="P71" i="67"/>
  <c r="O71" i="67"/>
  <c r="N71" i="67"/>
  <c r="M71" i="67"/>
  <c r="L71" i="67"/>
  <c r="K71" i="67"/>
  <c r="J71" i="67"/>
  <c r="I71" i="67"/>
  <c r="H71" i="67"/>
  <c r="G71" i="67"/>
  <c r="F71" i="67"/>
  <c r="E71" i="67"/>
  <c r="D71" i="67"/>
  <c r="C71" i="67"/>
  <c r="AJ70" i="67"/>
  <c r="AI70" i="67"/>
  <c r="AH70" i="67"/>
  <c r="AG70" i="67"/>
  <c r="AF70" i="67"/>
  <c r="AE70" i="67"/>
  <c r="AD70" i="67"/>
  <c r="AC70" i="67"/>
  <c r="AB70" i="67"/>
  <c r="AA70" i="67"/>
  <c r="Z70" i="67"/>
  <c r="Y70" i="67"/>
  <c r="X70" i="67"/>
  <c r="W70" i="67"/>
  <c r="V70" i="67"/>
  <c r="U70" i="67"/>
  <c r="T70" i="67"/>
  <c r="S70" i="67"/>
  <c r="R70" i="67"/>
  <c r="Q70" i="67"/>
  <c r="P70" i="67"/>
  <c r="O70" i="67"/>
  <c r="N70" i="67"/>
  <c r="M70" i="67"/>
  <c r="L70" i="67"/>
  <c r="K70" i="67"/>
  <c r="J70" i="67"/>
  <c r="I70" i="67"/>
  <c r="H70" i="67"/>
  <c r="G70" i="67"/>
  <c r="F70" i="67"/>
  <c r="E70" i="67"/>
  <c r="D70" i="67"/>
  <c r="C70" i="67"/>
  <c r="AJ69" i="67"/>
  <c r="AI69" i="67"/>
  <c r="AH69" i="67"/>
  <c r="AG69" i="67"/>
  <c r="AF69" i="67"/>
  <c r="AE69" i="67"/>
  <c r="AD69" i="67"/>
  <c r="AC69" i="67"/>
  <c r="AB69" i="67"/>
  <c r="AA69" i="67"/>
  <c r="Z69" i="67"/>
  <c r="Y69" i="67"/>
  <c r="X69" i="67"/>
  <c r="W69" i="67"/>
  <c r="V69" i="67"/>
  <c r="U69" i="67"/>
  <c r="T69" i="67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AJ68" i="67"/>
  <c r="AI68" i="67"/>
  <c r="AH68" i="67"/>
  <c r="AG68" i="67"/>
  <c r="AF68" i="67"/>
  <c r="AE68" i="67"/>
  <c r="AD68" i="67"/>
  <c r="AC68" i="67"/>
  <c r="AB68" i="67"/>
  <c r="AA68" i="67"/>
  <c r="Z68" i="67"/>
  <c r="Y68" i="67"/>
  <c r="X68" i="67"/>
  <c r="W68" i="67"/>
  <c r="V68" i="67"/>
  <c r="U68" i="67"/>
  <c r="T68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AJ67" i="67"/>
  <c r="AI67" i="67"/>
  <c r="AH67" i="67"/>
  <c r="AG67" i="67"/>
  <c r="AF67" i="67"/>
  <c r="AE67" i="67"/>
  <c r="AD67" i="67"/>
  <c r="AC67" i="67"/>
  <c r="AB67" i="67"/>
  <c r="AA67" i="67"/>
  <c r="Z67" i="67"/>
  <c r="Y67" i="67"/>
  <c r="X67" i="67"/>
  <c r="W67" i="67"/>
  <c r="V67" i="67"/>
  <c r="U67" i="67"/>
  <c r="T67" i="67"/>
  <c r="S67" i="67"/>
  <c r="R67" i="67"/>
  <c r="Q67" i="67"/>
  <c r="P67" i="67"/>
  <c r="O67" i="67"/>
  <c r="N67" i="67"/>
  <c r="M67" i="67"/>
  <c r="L67" i="67"/>
  <c r="K67" i="67"/>
  <c r="J67" i="67"/>
  <c r="I67" i="67"/>
  <c r="H67" i="67"/>
  <c r="G67" i="67"/>
  <c r="F67" i="67"/>
  <c r="E67" i="67"/>
  <c r="D67" i="67"/>
  <c r="C67" i="67"/>
  <c r="AJ66" i="67"/>
  <c r="AI66" i="67"/>
  <c r="AH66" i="67"/>
  <c r="AG66" i="67"/>
  <c r="AF66" i="67"/>
  <c r="AE66" i="67"/>
  <c r="AD66" i="67"/>
  <c r="AC66" i="67"/>
  <c r="AB66" i="67"/>
  <c r="AA66" i="67"/>
  <c r="Z66" i="67"/>
  <c r="Y66" i="67"/>
  <c r="X66" i="67"/>
  <c r="W66" i="67"/>
  <c r="V66" i="67"/>
  <c r="U66" i="67"/>
  <c r="T66" i="67"/>
  <c r="S66" i="67"/>
  <c r="R66" i="67"/>
  <c r="Q66" i="67"/>
  <c r="P66" i="67"/>
  <c r="O66" i="67"/>
  <c r="N66" i="67"/>
  <c r="M66" i="67"/>
  <c r="L66" i="67"/>
  <c r="K66" i="67"/>
  <c r="J66" i="67"/>
  <c r="I66" i="67"/>
  <c r="H66" i="67"/>
  <c r="G66" i="67"/>
  <c r="F66" i="67"/>
  <c r="E66" i="67"/>
  <c r="D66" i="67"/>
  <c r="C66" i="67"/>
  <c r="AJ65" i="67"/>
  <c r="AI65" i="67"/>
  <c r="AH65" i="67"/>
  <c r="AG65" i="67"/>
  <c r="AF65" i="67"/>
  <c r="AE65" i="67"/>
  <c r="AD65" i="67"/>
  <c r="AC65" i="67"/>
  <c r="AB65" i="67"/>
  <c r="AA65" i="67"/>
  <c r="Z65" i="67"/>
  <c r="Y65" i="67"/>
  <c r="X65" i="67"/>
  <c r="W65" i="67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AJ64" i="67"/>
  <c r="AI64" i="67"/>
  <c r="AH64" i="67"/>
  <c r="AG64" i="67"/>
  <c r="AF64" i="67"/>
  <c r="AE64" i="67"/>
  <c r="AD64" i="67"/>
  <c r="AC64" i="67"/>
  <c r="AB64" i="67"/>
  <c r="AA64" i="67"/>
  <c r="Z64" i="67"/>
  <c r="Y64" i="67"/>
  <c r="X64" i="67"/>
  <c r="W64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AJ63" i="67"/>
  <c r="AI63" i="67"/>
  <c r="AH63" i="67"/>
  <c r="AG6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AJ62" i="67"/>
  <c r="AI62" i="67"/>
  <c r="AH62" i="67"/>
  <c r="AG62" i="67"/>
  <c r="AF62" i="67"/>
  <c r="AE62" i="67"/>
  <c r="AD62" i="67"/>
  <c r="AC62" i="67"/>
  <c r="AB62" i="67"/>
  <c r="AA62" i="67"/>
  <c r="Z62" i="67"/>
  <c r="Y62" i="67"/>
  <c r="X62" i="67"/>
  <c r="W62" i="67"/>
  <c r="V62" i="67"/>
  <c r="U62" i="67"/>
  <c r="T62" i="67"/>
  <c r="S62" i="67"/>
  <c r="R62" i="67"/>
  <c r="Q62" i="67"/>
  <c r="P62" i="67"/>
  <c r="O62" i="67"/>
  <c r="N62" i="67"/>
  <c r="M62" i="67"/>
  <c r="L62" i="67"/>
  <c r="K62" i="67"/>
  <c r="J62" i="67"/>
  <c r="I62" i="67"/>
  <c r="H62" i="67"/>
  <c r="G62" i="67"/>
  <c r="F62" i="67"/>
  <c r="E62" i="67"/>
  <c r="D62" i="67"/>
  <c r="C62" i="67"/>
  <c r="AJ61" i="67"/>
  <c r="AI61" i="67"/>
  <c r="AH61" i="67"/>
  <c r="AG61" i="67"/>
  <c r="AF61" i="67"/>
  <c r="AE61" i="67"/>
  <c r="AD61" i="67"/>
  <c r="AC61" i="67"/>
  <c r="AB61" i="67"/>
  <c r="AA61" i="67"/>
  <c r="Z61" i="67"/>
  <c r="Y61" i="67"/>
  <c r="X61" i="67"/>
  <c r="W61" i="67"/>
  <c r="V61" i="67"/>
  <c r="U61" i="67"/>
  <c r="T61" i="67"/>
  <c r="S61" i="67"/>
  <c r="R61" i="67"/>
  <c r="Q61" i="67"/>
  <c r="P61" i="67"/>
  <c r="O61" i="67"/>
  <c r="N61" i="67"/>
  <c r="M61" i="67"/>
  <c r="L61" i="67"/>
  <c r="K61" i="67"/>
  <c r="J61" i="67"/>
  <c r="I61" i="67"/>
  <c r="H61" i="67"/>
  <c r="G61" i="67"/>
  <c r="F61" i="67"/>
  <c r="E61" i="67"/>
  <c r="D61" i="67"/>
  <c r="C61" i="67"/>
  <c r="AJ60" i="67"/>
  <c r="AI60" i="67"/>
  <c r="AH60" i="67"/>
  <c r="AG60" i="67"/>
  <c r="AF60" i="67"/>
  <c r="AE60" i="67"/>
  <c r="AD60" i="67"/>
  <c r="AC60" i="67"/>
  <c r="AB60" i="67"/>
  <c r="AA60" i="67"/>
  <c r="Z60" i="67"/>
  <c r="Y60" i="67"/>
  <c r="X60" i="67"/>
  <c r="W60" i="67"/>
  <c r="V60" i="67"/>
  <c r="U60" i="67"/>
  <c r="T60" i="67"/>
  <c r="S60" i="67"/>
  <c r="R60" i="67"/>
  <c r="Q60" i="67"/>
  <c r="P60" i="67"/>
  <c r="O60" i="67"/>
  <c r="N60" i="67"/>
  <c r="M60" i="67"/>
  <c r="L60" i="67"/>
  <c r="K60" i="67"/>
  <c r="J60" i="67"/>
  <c r="I60" i="67"/>
  <c r="H60" i="67"/>
  <c r="G60" i="67"/>
  <c r="F60" i="67"/>
  <c r="E60" i="67"/>
  <c r="D60" i="67"/>
  <c r="C60" i="67"/>
  <c r="AJ56" i="67"/>
  <c r="AI56" i="67"/>
  <c r="AH56" i="67"/>
  <c r="AG56" i="67"/>
  <c r="AF56" i="67"/>
  <c r="AE56" i="67"/>
  <c r="AD56" i="67"/>
  <c r="AC56" i="67"/>
  <c r="AB56" i="67"/>
  <c r="AA56" i="67"/>
  <c r="Z56" i="67"/>
  <c r="Y56" i="67"/>
  <c r="X56" i="67"/>
  <c r="W56" i="67"/>
  <c r="V56" i="67"/>
  <c r="U56" i="67"/>
  <c r="T56" i="67"/>
  <c r="S56" i="67"/>
  <c r="R56" i="67"/>
  <c r="Q56" i="67"/>
  <c r="P56" i="67"/>
  <c r="O56" i="67"/>
  <c r="N56" i="67"/>
  <c r="M56" i="67"/>
  <c r="L56" i="67"/>
  <c r="K56" i="67"/>
  <c r="J56" i="67"/>
  <c r="I56" i="67"/>
  <c r="H56" i="67"/>
  <c r="G56" i="67"/>
  <c r="F56" i="67"/>
  <c r="E56" i="67"/>
  <c r="D56" i="67"/>
  <c r="C56" i="67"/>
  <c r="AJ55" i="67"/>
  <c r="AI55" i="67"/>
  <c r="AH55" i="67"/>
  <c r="AG55" i="67"/>
  <c r="AF55" i="67"/>
  <c r="AE55" i="67"/>
  <c r="AD55" i="67"/>
  <c r="AC55" i="67"/>
  <c r="AB55" i="67"/>
  <c r="AA55" i="67"/>
  <c r="Z55" i="67"/>
  <c r="Y55" i="67"/>
  <c r="X55" i="67"/>
  <c r="W55" i="67"/>
  <c r="V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AJ54" i="67"/>
  <c r="AI54" i="67"/>
  <c r="AH54" i="67"/>
  <c r="AG54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AJ53" i="67"/>
  <c r="AI53" i="67"/>
  <c r="AH53" i="67"/>
  <c r="AG5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AJ52" i="67"/>
  <c r="AI52" i="67"/>
  <c r="AH52" i="67"/>
  <c r="AG52" i="67"/>
  <c r="AF52" i="67"/>
  <c r="AE52" i="67"/>
  <c r="AD52" i="67"/>
  <c r="AC52" i="67"/>
  <c r="AB52" i="67"/>
  <c r="AA52" i="67"/>
  <c r="Z52" i="67"/>
  <c r="Y52" i="67"/>
  <c r="X52" i="67"/>
  <c r="W52" i="67"/>
  <c r="V52" i="67"/>
  <c r="U52" i="67"/>
  <c r="T52" i="67"/>
  <c r="S52" i="67"/>
  <c r="R52" i="67"/>
  <c r="Q52" i="67"/>
  <c r="P52" i="67"/>
  <c r="O52" i="67"/>
  <c r="N52" i="67"/>
  <c r="M52" i="67"/>
  <c r="L52" i="67"/>
  <c r="K52" i="67"/>
  <c r="J52" i="67"/>
  <c r="I52" i="67"/>
  <c r="H52" i="67"/>
  <c r="G52" i="67"/>
  <c r="F52" i="67"/>
  <c r="E52" i="67"/>
  <c r="D52" i="67"/>
  <c r="C52" i="67"/>
  <c r="AJ51" i="67"/>
  <c r="AI51" i="67"/>
  <c r="AH51" i="67"/>
  <c r="AG51" i="67"/>
  <c r="AF51" i="67"/>
  <c r="AE51" i="67"/>
  <c r="AD51" i="67"/>
  <c r="AC51" i="67"/>
  <c r="AB51" i="67"/>
  <c r="AA51" i="67"/>
  <c r="Z51" i="67"/>
  <c r="Y51" i="67"/>
  <c r="X51" i="67"/>
  <c r="W51" i="67"/>
  <c r="V51" i="67"/>
  <c r="U51" i="67"/>
  <c r="T51" i="67"/>
  <c r="S51" i="67"/>
  <c r="R51" i="67"/>
  <c r="Q51" i="67"/>
  <c r="P51" i="67"/>
  <c r="O51" i="67"/>
  <c r="N51" i="67"/>
  <c r="M51" i="67"/>
  <c r="L51" i="67"/>
  <c r="K51" i="67"/>
  <c r="J51" i="67"/>
  <c r="I51" i="67"/>
  <c r="H51" i="67"/>
  <c r="G51" i="67"/>
  <c r="F51" i="67"/>
  <c r="E51" i="67"/>
  <c r="D51" i="67"/>
  <c r="C51" i="67"/>
  <c r="AJ50" i="67"/>
  <c r="AI50" i="67"/>
  <c r="AH50" i="67"/>
  <c r="AG50" i="67"/>
  <c r="AF50" i="67"/>
  <c r="AE50" i="67"/>
  <c r="AD50" i="67"/>
  <c r="AC50" i="67"/>
  <c r="AB50" i="67"/>
  <c r="AA50" i="67"/>
  <c r="Z50" i="67"/>
  <c r="Y50" i="67"/>
  <c r="X50" i="67"/>
  <c r="W50" i="67"/>
  <c r="V50" i="67"/>
  <c r="U50" i="67"/>
  <c r="T50" i="67"/>
  <c r="S50" i="67"/>
  <c r="R50" i="67"/>
  <c r="Q50" i="67"/>
  <c r="P50" i="67"/>
  <c r="O50" i="67"/>
  <c r="N50" i="67"/>
  <c r="M50" i="67"/>
  <c r="L50" i="67"/>
  <c r="K50" i="67"/>
  <c r="J50" i="67"/>
  <c r="I50" i="67"/>
  <c r="H50" i="67"/>
  <c r="G50" i="67"/>
  <c r="F50" i="67"/>
  <c r="E50" i="67"/>
  <c r="D50" i="67"/>
  <c r="C50" i="67"/>
  <c r="AJ49" i="67"/>
  <c r="AI49" i="67"/>
  <c r="AH49" i="67"/>
  <c r="AG49" i="67"/>
  <c r="AF49" i="67"/>
  <c r="AE49" i="67"/>
  <c r="AD49" i="67"/>
  <c r="AC49" i="67"/>
  <c r="AB49" i="67"/>
  <c r="AA49" i="67"/>
  <c r="Z49" i="67"/>
  <c r="Y49" i="67"/>
  <c r="X49" i="67"/>
  <c r="W49" i="67"/>
  <c r="V49" i="67"/>
  <c r="U49" i="67"/>
  <c r="T49" i="67"/>
  <c r="S49" i="67"/>
  <c r="R49" i="67"/>
  <c r="Q49" i="67"/>
  <c r="P49" i="67"/>
  <c r="O49" i="67"/>
  <c r="N49" i="67"/>
  <c r="M49" i="67"/>
  <c r="L49" i="67"/>
  <c r="K49" i="67"/>
  <c r="J49" i="67"/>
  <c r="I49" i="67"/>
  <c r="H49" i="67"/>
  <c r="G49" i="67"/>
  <c r="F49" i="67"/>
  <c r="E49" i="67"/>
  <c r="D49" i="67"/>
  <c r="C49" i="67"/>
  <c r="AJ48" i="67"/>
  <c r="AI48" i="67"/>
  <c r="AH48" i="67"/>
  <c r="AG48" i="67"/>
  <c r="AF48" i="67"/>
  <c r="AE48" i="67"/>
  <c r="AD48" i="67"/>
  <c r="AC48" i="67"/>
  <c r="AB48" i="67"/>
  <c r="AA48" i="67"/>
  <c r="Z48" i="67"/>
  <c r="Y48" i="67"/>
  <c r="X48" i="67"/>
  <c r="W48" i="67"/>
  <c r="V48" i="67"/>
  <c r="U48" i="67"/>
  <c r="T48" i="67"/>
  <c r="S48" i="67"/>
  <c r="R48" i="67"/>
  <c r="Q48" i="67"/>
  <c r="P48" i="67"/>
  <c r="O48" i="67"/>
  <c r="N48" i="67"/>
  <c r="M48" i="67"/>
  <c r="L48" i="67"/>
  <c r="K48" i="67"/>
  <c r="J48" i="67"/>
  <c r="I48" i="67"/>
  <c r="H48" i="67"/>
  <c r="G48" i="67"/>
  <c r="F48" i="67"/>
  <c r="E48" i="67"/>
  <c r="D48" i="67"/>
  <c r="C48" i="67"/>
  <c r="AJ47" i="67"/>
  <c r="AI47" i="67"/>
  <c r="AH47" i="67"/>
  <c r="AG47" i="67"/>
  <c r="AF47" i="67"/>
  <c r="AE47" i="67"/>
  <c r="AD47" i="67"/>
  <c r="AC47" i="67"/>
  <c r="AB47" i="67"/>
  <c r="AA47" i="67"/>
  <c r="Z47" i="67"/>
  <c r="Y47" i="67"/>
  <c r="X47" i="67"/>
  <c r="W47" i="67"/>
  <c r="V47" i="67"/>
  <c r="U47" i="67"/>
  <c r="T47" i="67"/>
  <c r="S47" i="67"/>
  <c r="R47" i="67"/>
  <c r="Q47" i="67"/>
  <c r="P47" i="67"/>
  <c r="O47" i="67"/>
  <c r="N47" i="67"/>
  <c r="M47" i="67"/>
  <c r="L47" i="67"/>
  <c r="K47" i="67"/>
  <c r="J47" i="67"/>
  <c r="I47" i="67"/>
  <c r="H47" i="67"/>
  <c r="G47" i="67"/>
  <c r="F47" i="67"/>
  <c r="E47" i="67"/>
  <c r="D47" i="67"/>
  <c r="C47" i="67"/>
  <c r="AJ46" i="67"/>
  <c r="AI46" i="67"/>
  <c r="AH46" i="67"/>
  <c r="AG46" i="67"/>
  <c r="AF46" i="67"/>
  <c r="AE46" i="67"/>
  <c r="AD46" i="67"/>
  <c r="AC46" i="67"/>
  <c r="AB46" i="67"/>
  <c r="AA46" i="67"/>
  <c r="Z46" i="67"/>
  <c r="Y46" i="67"/>
  <c r="X46" i="67"/>
  <c r="W46" i="67"/>
  <c r="V46" i="67"/>
  <c r="U46" i="67"/>
  <c r="T46" i="67"/>
  <c r="S46" i="67"/>
  <c r="R46" i="67"/>
  <c r="Q46" i="67"/>
  <c r="P46" i="67"/>
  <c r="O46" i="67"/>
  <c r="N46" i="67"/>
  <c r="M46" i="67"/>
  <c r="L46" i="67"/>
  <c r="K46" i="67"/>
  <c r="J46" i="67"/>
  <c r="I46" i="67"/>
  <c r="H46" i="67"/>
  <c r="G46" i="67"/>
  <c r="F46" i="67"/>
  <c r="E46" i="67"/>
  <c r="D46" i="67"/>
  <c r="C46" i="67"/>
  <c r="AJ45" i="67"/>
  <c r="AI45" i="67"/>
  <c r="AH45" i="67"/>
  <c r="AG45" i="67"/>
  <c r="AF45" i="67"/>
  <c r="AE45" i="67"/>
  <c r="AD45" i="67"/>
  <c r="AC45" i="67"/>
  <c r="AB45" i="67"/>
  <c r="AA45" i="67"/>
  <c r="Z45" i="67"/>
  <c r="Y45" i="67"/>
  <c r="X45" i="67"/>
  <c r="W45" i="67"/>
  <c r="V45" i="67"/>
  <c r="U45" i="67"/>
  <c r="T45" i="67"/>
  <c r="S45" i="67"/>
  <c r="R45" i="67"/>
  <c r="Q45" i="67"/>
  <c r="P45" i="67"/>
  <c r="O45" i="67"/>
  <c r="N45" i="67"/>
  <c r="M45" i="67"/>
  <c r="L45" i="67"/>
  <c r="K45" i="67"/>
  <c r="J45" i="67"/>
  <c r="I45" i="67"/>
  <c r="H45" i="67"/>
  <c r="G45" i="67"/>
  <c r="F45" i="67"/>
  <c r="E45" i="67"/>
  <c r="D45" i="67"/>
  <c r="C45" i="67"/>
  <c r="AJ44" i="67"/>
  <c r="AI44" i="67"/>
  <c r="AH44" i="67"/>
  <c r="AG44" i="67"/>
  <c r="AF44" i="67"/>
  <c r="AE44" i="67"/>
  <c r="AD44" i="67"/>
  <c r="AC44" i="67"/>
  <c r="AB44" i="67"/>
  <c r="AA44" i="67"/>
  <c r="Z44" i="67"/>
  <c r="Y44" i="67"/>
  <c r="X44" i="67"/>
  <c r="W44" i="67"/>
  <c r="V44" i="67"/>
  <c r="U44" i="67"/>
  <c r="T44" i="67"/>
  <c r="S44" i="67"/>
  <c r="R44" i="67"/>
  <c r="Q44" i="67"/>
  <c r="P44" i="67"/>
  <c r="O44" i="67"/>
  <c r="N44" i="67"/>
  <c r="M44" i="67"/>
  <c r="L44" i="67"/>
  <c r="K44" i="67"/>
  <c r="J44" i="67"/>
  <c r="I44" i="67"/>
  <c r="H44" i="67"/>
  <c r="G44" i="67"/>
  <c r="F44" i="67"/>
  <c r="E44" i="67"/>
  <c r="D44" i="67"/>
  <c r="C44" i="67"/>
  <c r="AJ43" i="67"/>
  <c r="AI43" i="67"/>
  <c r="AH43" i="67"/>
  <c r="AG4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AJ42" i="67"/>
  <c r="AI42" i="67"/>
  <c r="AH42" i="67"/>
  <c r="AG42" i="67"/>
  <c r="AF42" i="67"/>
  <c r="AE42" i="67"/>
  <c r="AD42" i="67"/>
  <c r="AC42" i="67"/>
  <c r="AB42" i="67"/>
  <c r="AA42" i="67"/>
  <c r="Z42" i="67"/>
  <c r="Y42" i="67"/>
  <c r="X42" i="67"/>
  <c r="W42" i="67"/>
  <c r="V42" i="67"/>
  <c r="U42" i="67"/>
  <c r="T42" i="67"/>
  <c r="S42" i="67"/>
  <c r="R42" i="67"/>
  <c r="Q42" i="67"/>
  <c r="P42" i="67"/>
  <c r="O42" i="67"/>
  <c r="N42" i="67"/>
  <c r="M42" i="67"/>
  <c r="L42" i="67"/>
  <c r="K42" i="67"/>
  <c r="J42" i="67"/>
  <c r="I42" i="67"/>
  <c r="H42" i="67"/>
  <c r="G42" i="67"/>
  <c r="F42" i="67"/>
  <c r="E42" i="67"/>
  <c r="D42" i="67"/>
  <c r="C42" i="67"/>
  <c r="AJ41" i="67"/>
  <c r="AI41" i="67"/>
  <c r="AH41" i="67"/>
  <c r="AG41" i="67"/>
  <c r="AF41" i="67"/>
  <c r="AE41" i="67"/>
  <c r="AD41" i="67"/>
  <c r="AC41" i="67"/>
  <c r="AB41" i="67"/>
  <c r="AA41" i="67"/>
  <c r="Z41" i="67"/>
  <c r="Y41" i="67"/>
  <c r="X41" i="67"/>
  <c r="W41" i="67"/>
  <c r="V41" i="67"/>
  <c r="U41" i="67"/>
  <c r="T41" i="67"/>
  <c r="S41" i="67"/>
  <c r="R41" i="67"/>
  <c r="Q41" i="67"/>
  <c r="P41" i="67"/>
  <c r="O41" i="67"/>
  <c r="N41" i="67"/>
  <c r="M41" i="67"/>
  <c r="L41" i="67"/>
  <c r="K41" i="67"/>
  <c r="J41" i="67"/>
  <c r="I41" i="67"/>
  <c r="H41" i="67"/>
  <c r="G41" i="67"/>
  <c r="F41" i="67"/>
  <c r="E41" i="67"/>
  <c r="D41" i="67"/>
  <c r="C41" i="67"/>
  <c r="N7" i="62"/>
  <c r="O7" i="62" s="1"/>
  <c r="L7" i="62"/>
  <c r="M7" i="62" s="1"/>
  <c r="O5" i="62"/>
  <c r="P5" i="62" s="1"/>
  <c r="Q5" i="62" s="1"/>
  <c r="M5" i="62"/>
  <c r="N5" i="62" s="1"/>
  <c r="L5" i="62"/>
  <c r="L7" i="61"/>
  <c r="M7" i="61" s="1"/>
  <c r="N7" i="61" s="1"/>
  <c r="O7" i="61" s="1"/>
  <c r="M5" i="61"/>
  <c r="N5" i="61" s="1"/>
  <c r="O5" i="61" s="1"/>
  <c r="P5" i="61" s="1"/>
  <c r="Q5" i="61" s="1"/>
  <c r="L5" i="61"/>
  <c r="AH3" i="56"/>
  <c r="AG3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AI2" i="56"/>
  <c r="I121" i="55"/>
  <c r="I117" i="55"/>
  <c r="H117" i="55"/>
  <c r="G117" i="55"/>
  <c r="F117" i="55"/>
  <c r="E117" i="55"/>
  <c r="D117" i="55"/>
  <c r="I116" i="55"/>
  <c r="H116" i="55"/>
  <c r="G116" i="55"/>
  <c r="F116" i="55"/>
  <c r="E116" i="55"/>
  <c r="D116" i="55"/>
  <c r="I115" i="55"/>
  <c r="H115" i="55"/>
  <c r="G115" i="55"/>
  <c r="F115" i="55"/>
  <c r="E115" i="55"/>
  <c r="D115" i="55"/>
  <c r="I114" i="55"/>
  <c r="H114" i="55"/>
  <c r="G114" i="55"/>
  <c r="F114" i="55"/>
  <c r="E114" i="55"/>
  <c r="D114" i="55"/>
  <c r="I113" i="55"/>
  <c r="H113" i="55"/>
  <c r="G113" i="55"/>
  <c r="F113" i="55"/>
  <c r="E113" i="55"/>
  <c r="D113" i="55"/>
  <c r="I112" i="55"/>
  <c r="H112" i="55"/>
  <c r="G112" i="55"/>
  <c r="F112" i="55"/>
  <c r="E112" i="55"/>
  <c r="D112" i="55"/>
  <c r="I111" i="55"/>
  <c r="H111" i="55"/>
  <c r="G111" i="55"/>
  <c r="F111" i="55"/>
  <c r="E111" i="55"/>
  <c r="D111" i="55"/>
  <c r="I110" i="55"/>
  <c r="H110" i="55"/>
  <c r="G110" i="55"/>
  <c r="F110" i="55"/>
  <c r="E110" i="55"/>
  <c r="D110" i="55"/>
  <c r="I109" i="55"/>
  <c r="H109" i="55"/>
  <c r="G109" i="55"/>
  <c r="F109" i="55"/>
  <c r="E109" i="55"/>
  <c r="D109" i="55"/>
  <c r="I108" i="55"/>
  <c r="H108" i="55"/>
  <c r="G108" i="55"/>
  <c r="F108" i="55"/>
  <c r="E108" i="55"/>
  <c r="D108" i="55"/>
  <c r="I107" i="55"/>
  <c r="H107" i="55"/>
  <c r="G107" i="55"/>
  <c r="F107" i="55"/>
  <c r="E107" i="55"/>
  <c r="D107" i="55"/>
  <c r="I106" i="55"/>
  <c r="H106" i="55"/>
  <c r="G106" i="55"/>
  <c r="F106" i="55"/>
  <c r="E106" i="55"/>
  <c r="D106" i="55"/>
  <c r="I105" i="55"/>
  <c r="H105" i="55"/>
  <c r="G105" i="55"/>
  <c r="F105" i="55"/>
  <c r="E105" i="55"/>
  <c r="D105" i="55"/>
  <c r="I104" i="55"/>
  <c r="H104" i="55"/>
  <c r="G104" i="55"/>
  <c r="F104" i="55"/>
  <c r="E104" i="55"/>
  <c r="D104" i="55"/>
  <c r="I103" i="55"/>
  <c r="H103" i="55"/>
  <c r="G103" i="55"/>
  <c r="F103" i="55"/>
  <c r="E103" i="55"/>
  <c r="D103" i="55"/>
  <c r="I102" i="55"/>
  <c r="H102" i="55"/>
  <c r="G102" i="55"/>
  <c r="F102" i="55"/>
  <c r="E102" i="55"/>
  <c r="D102" i="55"/>
  <c r="I101" i="55"/>
  <c r="H101" i="55"/>
  <c r="G101" i="55"/>
  <c r="F101" i="55"/>
  <c r="E101" i="55"/>
  <c r="D101" i="55"/>
  <c r="I100" i="55"/>
  <c r="H100" i="55"/>
  <c r="G100" i="55"/>
  <c r="F100" i="55"/>
  <c r="E100" i="55"/>
  <c r="D100" i="55"/>
  <c r="I99" i="55"/>
  <c r="H99" i="55"/>
  <c r="G99" i="55"/>
  <c r="F99" i="55"/>
  <c r="E99" i="55"/>
  <c r="D99" i="55"/>
  <c r="I98" i="55"/>
  <c r="H98" i="55"/>
  <c r="G98" i="55"/>
  <c r="F98" i="55"/>
  <c r="E98" i="55"/>
  <c r="D98" i="55"/>
  <c r="I97" i="55"/>
  <c r="H97" i="55"/>
  <c r="G97" i="55"/>
  <c r="F97" i="55"/>
  <c r="E97" i="55"/>
  <c r="D97" i="55"/>
  <c r="I96" i="55"/>
  <c r="H96" i="55"/>
  <c r="G96" i="55"/>
  <c r="F96" i="55"/>
  <c r="E96" i="55"/>
  <c r="D96" i="55"/>
  <c r="I95" i="55"/>
  <c r="H95" i="55"/>
  <c r="G95" i="55"/>
  <c r="F95" i="55"/>
  <c r="E95" i="55"/>
  <c r="D95" i="55"/>
  <c r="I94" i="55"/>
  <c r="H94" i="55"/>
  <c r="G94" i="55"/>
  <c r="F94" i="55"/>
  <c r="E94" i="55"/>
  <c r="D94" i="55"/>
  <c r="I93" i="55"/>
  <c r="H93" i="55"/>
  <c r="G93" i="55"/>
  <c r="F93" i="55"/>
  <c r="E93" i="55"/>
  <c r="D93" i="55"/>
  <c r="I92" i="55"/>
  <c r="H92" i="55"/>
  <c r="G92" i="55"/>
  <c r="F92" i="55"/>
  <c r="E92" i="55"/>
  <c r="D92" i="55"/>
  <c r="I91" i="55"/>
  <c r="H91" i="55"/>
  <c r="G91" i="55"/>
  <c r="F91" i="55"/>
  <c r="E91" i="55"/>
  <c r="D91" i="55"/>
  <c r="I90" i="55"/>
  <c r="H90" i="55"/>
  <c r="G90" i="55"/>
  <c r="F90" i="55"/>
  <c r="E90" i="55"/>
  <c r="D90" i="55"/>
  <c r="I89" i="55"/>
  <c r="H89" i="55"/>
  <c r="G89" i="55"/>
  <c r="F89" i="55"/>
  <c r="E89" i="55"/>
  <c r="D89" i="55"/>
  <c r="I88" i="55"/>
  <c r="H88" i="55"/>
  <c r="G88" i="55"/>
  <c r="F88" i="55"/>
  <c r="E88" i="55"/>
  <c r="D88" i="55"/>
  <c r="I87" i="55"/>
  <c r="H87" i="55"/>
  <c r="G87" i="55"/>
  <c r="F87" i="55"/>
  <c r="E87" i="55"/>
  <c r="D87" i="55"/>
  <c r="I86" i="55"/>
  <c r="H86" i="55"/>
  <c r="G86" i="55"/>
  <c r="F86" i="55"/>
  <c r="E86" i="55"/>
  <c r="D86" i="55"/>
  <c r="I122" i="54"/>
  <c r="I117" i="54"/>
  <c r="H117" i="54"/>
  <c r="G117" i="54"/>
  <c r="F117" i="54"/>
  <c r="E117" i="54"/>
  <c r="D117" i="54"/>
  <c r="I116" i="54"/>
  <c r="H116" i="54"/>
  <c r="G116" i="54"/>
  <c r="F116" i="54"/>
  <c r="E116" i="54"/>
  <c r="D116" i="54"/>
  <c r="I115" i="54"/>
  <c r="H115" i="54"/>
  <c r="G115" i="54"/>
  <c r="F115" i="54"/>
  <c r="E115" i="54"/>
  <c r="D115" i="54"/>
  <c r="I114" i="54"/>
  <c r="H114" i="54"/>
  <c r="G114" i="54"/>
  <c r="F114" i="54"/>
  <c r="E114" i="54"/>
  <c r="D114" i="54"/>
  <c r="I113" i="54"/>
  <c r="H113" i="54"/>
  <c r="G113" i="54"/>
  <c r="F113" i="54"/>
  <c r="E113" i="54"/>
  <c r="D113" i="54"/>
  <c r="I112" i="54"/>
  <c r="H112" i="54"/>
  <c r="G112" i="54"/>
  <c r="F112" i="54"/>
  <c r="E112" i="54"/>
  <c r="D112" i="54"/>
  <c r="I111" i="54"/>
  <c r="H111" i="54"/>
  <c r="G111" i="54"/>
  <c r="F111" i="54"/>
  <c r="E111" i="54"/>
  <c r="D111" i="54"/>
  <c r="I110" i="54"/>
  <c r="H110" i="54"/>
  <c r="G110" i="54"/>
  <c r="F110" i="54"/>
  <c r="E110" i="54"/>
  <c r="D110" i="54"/>
  <c r="I109" i="54"/>
  <c r="H109" i="54"/>
  <c r="G109" i="54"/>
  <c r="F109" i="54"/>
  <c r="E109" i="54"/>
  <c r="D109" i="54"/>
  <c r="I108" i="54"/>
  <c r="H108" i="54"/>
  <c r="G108" i="54"/>
  <c r="F108" i="54"/>
  <c r="E108" i="54"/>
  <c r="D108" i="54"/>
  <c r="I107" i="54"/>
  <c r="H107" i="54"/>
  <c r="G107" i="54"/>
  <c r="F107" i="54"/>
  <c r="E107" i="54"/>
  <c r="D107" i="54"/>
  <c r="I106" i="54"/>
  <c r="H106" i="54"/>
  <c r="G106" i="54"/>
  <c r="F106" i="54"/>
  <c r="E106" i="54"/>
  <c r="D106" i="54"/>
  <c r="I105" i="54"/>
  <c r="H105" i="54"/>
  <c r="G105" i="54"/>
  <c r="F105" i="54"/>
  <c r="E105" i="54"/>
  <c r="D105" i="54"/>
  <c r="I104" i="54"/>
  <c r="H104" i="54"/>
  <c r="G104" i="54"/>
  <c r="F104" i="54"/>
  <c r="E104" i="54"/>
  <c r="D104" i="54"/>
  <c r="I103" i="54"/>
  <c r="H103" i="54"/>
  <c r="G103" i="54"/>
  <c r="F103" i="54"/>
  <c r="E103" i="54"/>
  <c r="D103" i="54"/>
  <c r="I102" i="54"/>
  <c r="H102" i="54"/>
  <c r="G102" i="54"/>
  <c r="F102" i="54"/>
  <c r="E102" i="54"/>
  <c r="D102" i="54"/>
  <c r="I101" i="54"/>
  <c r="H101" i="54"/>
  <c r="G101" i="54"/>
  <c r="F101" i="54"/>
  <c r="E101" i="54"/>
  <c r="D101" i="54"/>
  <c r="I100" i="54"/>
  <c r="H100" i="54"/>
  <c r="G100" i="54"/>
  <c r="F100" i="54"/>
  <c r="E100" i="54"/>
  <c r="D100" i="54"/>
  <c r="I99" i="54"/>
  <c r="H99" i="54"/>
  <c r="G99" i="54"/>
  <c r="F99" i="54"/>
  <c r="E99" i="54"/>
  <c r="D99" i="54"/>
  <c r="I98" i="54"/>
  <c r="H98" i="54"/>
  <c r="G98" i="54"/>
  <c r="F98" i="54"/>
  <c r="E98" i="54"/>
  <c r="D98" i="54"/>
  <c r="I97" i="54"/>
  <c r="J97" i="54" s="1"/>
  <c r="K97" i="54" s="1"/>
  <c r="L97" i="54" s="1"/>
  <c r="M97" i="54" s="1"/>
  <c r="N97" i="54" s="1"/>
  <c r="O97" i="54" s="1"/>
  <c r="P97" i="54" s="1"/>
  <c r="Q97" i="54" s="1"/>
  <c r="R97" i="54" s="1"/>
  <c r="S97" i="54" s="1"/>
  <c r="T97" i="54" s="1"/>
  <c r="U97" i="54" s="1"/>
  <c r="V97" i="54" s="1"/>
  <c r="W97" i="54" s="1"/>
  <c r="X97" i="54" s="1"/>
  <c r="Y97" i="54" s="1"/>
  <c r="Z97" i="54" s="1"/>
  <c r="AA97" i="54" s="1"/>
  <c r="AB97" i="54" s="1"/>
  <c r="AC97" i="54" s="1"/>
  <c r="AD97" i="54" s="1"/>
  <c r="AE97" i="54" s="1"/>
  <c r="AF97" i="54" s="1"/>
  <c r="AG97" i="54" s="1"/>
  <c r="AH97" i="54" s="1"/>
  <c r="AI97" i="54" s="1"/>
  <c r="AJ97" i="54" s="1"/>
  <c r="AK97" i="54" s="1"/>
  <c r="AL97" i="54" s="1"/>
  <c r="AM97" i="54" s="1"/>
  <c r="AN97" i="54" s="1"/>
  <c r="AO97" i="54" s="1"/>
  <c r="AP97" i="54" s="1"/>
  <c r="AQ97" i="54" s="1"/>
  <c r="AR97" i="54" s="1"/>
  <c r="AS97" i="54" s="1"/>
  <c r="AT97" i="54" s="1"/>
  <c r="AU97" i="54" s="1"/>
  <c r="AV97" i="54" s="1"/>
  <c r="AW97" i="54" s="1"/>
  <c r="AX97" i="54" s="1"/>
  <c r="H97" i="54"/>
  <c r="G97" i="54"/>
  <c r="F97" i="54"/>
  <c r="E97" i="54"/>
  <c r="D97" i="54"/>
  <c r="K96" i="54"/>
  <c r="L96" i="54" s="1"/>
  <c r="M96" i="54" s="1"/>
  <c r="N96" i="54" s="1"/>
  <c r="O96" i="54" s="1"/>
  <c r="P96" i="54" s="1"/>
  <c r="Q96" i="54" s="1"/>
  <c r="R96" i="54" s="1"/>
  <c r="S96" i="54" s="1"/>
  <c r="T96" i="54" s="1"/>
  <c r="U96" i="54" s="1"/>
  <c r="V96" i="54" s="1"/>
  <c r="W96" i="54" s="1"/>
  <c r="X96" i="54" s="1"/>
  <c r="Y96" i="54" s="1"/>
  <c r="Z96" i="54" s="1"/>
  <c r="AA96" i="54" s="1"/>
  <c r="AB96" i="54" s="1"/>
  <c r="AC96" i="54" s="1"/>
  <c r="AD96" i="54" s="1"/>
  <c r="AE96" i="54" s="1"/>
  <c r="AF96" i="54" s="1"/>
  <c r="AG96" i="54" s="1"/>
  <c r="AH96" i="54" s="1"/>
  <c r="AI96" i="54" s="1"/>
  <c r="AJ96" i="54" s="1"/>
  <c r="AK96" i="54" s="1"/>
  <c r="AL96" i="54" s="1"/>
  <c r="AM96" i="54" s="1"/>
  <c r="AN96" i="54" s="1"/>
  <c r="AO96" i="54" s="1"/>
  <c r="AP96" i="54" s="1"/>
  <c r="AQ96" i="54" s="1"/>
  <c r="AR96" i="54" s="1"/>
  <c r="AS96" i="54" s="1"/>
  <c r="AT96" i="54" s="1"/>
  <c r="AU96" i="54" s="1"/>
  <c r="AV96" i="54" s="1"/>
  <c r="AW96" i="54" s="1"/>
  <c r="AX96" i="54" s="1"/>
  <c r="I96" i="54"/>
  <c r="J96" i="54" s="1"/>
  <c r="H96" i="54"/>
  <c r="G96" i="54"/>
  <c r="F96" i="54"/>
  <c r="E96" i="54"/>
  <c r="D96" i="54"/>
  <c r="I95" i="54"/>
  <c r="H95" i="54"/>
  <c r="G95" i="54"/>
  <c r="F95" i="54"/>
  <c r="E95" i="54"/>
  <c r="D95" i="54"/>
  <c r="I94" i="54"/>
  <c r="H94" i="54"/>
  <c r="G94" i="54"/>
  <c r="F94" i="54"/>
  <c r="E94" i="54"/>
  <c r="D94" i="54"/>
  <c r="I93" i="54"/>
  <c r="H93" i="54"/>
  <c r="G93" i="54"/>
  <c r="F93" i="54"/>
  <c r="E93" i="54"/>
  <c r="D93" i="54"/>
  <c r="I92" i="54"/>
  <c r="H92" i="54"/>
  <c r="G92" i="54"/>
  <c r="F92" i="54"/>
  <c r="E92" i="54"/>
  <c r="D92" i="54"/>
  <c r="I91" i="54"/>
  <c r="H91" i="54"/>
  <c r="G91" i="54"/>
  <c r="F91" i="54"/>
  <c r="E91" i="54"/>
  <c r="D91" i="54"/>
  <c r="I90" i="54"/>
  <c r="H90" i="54"/>
  <c r="G90" i="54"/>
  <c r="F90" i="54"/>
  <c r="E90" i="54"/>
  <c r="D90" i="54"/>
  <c r="I89" i="54"/>
  <c r="H89" i="54"/>
  <c r="G89" i="54"/>
  <c r="F89" i="54"/>
  <c r="E89" i="54"/>
  <c r="D89" i="54"/>
  <c r="I88" i="54"/>
  <c r="H88" i="54"/>
  <c r="G88" i="54"/>
  <c r="F88" i="54"/>
  <c r="E88" i="54"/>
  <c r="D88" i="54"/>
  <c r="I87" i="54"/>
  <c r="H87" i="54"/>
  <c r="G87" i="54"/>
  <c r="F87" i="54"/>
  <c r="E87" i="54"/>
  <c r="D87" i="54"/>
  <c r="I86" i="54"/>
  <c r="H86" i="54"/>
  <c r="G86" i="54"/>
  <c r="F86" i="54"/>
  <c r="E86" i="54"/>
  <c r="D86" i="54"/>
  <c r="I57" i="52"/>
  <c r="K44" i="52"/>
  <c r="L44" i="52" s="1"/>
  <c r="M44" i="52" s="1"/>
  <c r="N44" i="52" s="1"/>
  <c r="O44" i="52" s="1"/>
  <c r="P44" i="52" s="1"/>
  <c r="Q44" i="52" s="1"/>
  <c r="R44" i="52" s="1"/>
  <c r="S44" i="52" s="1"/>
  <c r="T44" i="52" s="1"/>
  <c r="U44" i="52" s="1"/>
  <c r="V44" i="52" s="1"/>
  <c r="W44" i="52" s="1"/>
  <c r="X44" i="52" s="1"/>
  <c r="Y44" i="52" s="1"/>
  <c r="Z44" i="52" s="1"/>
  <c r="AA44" i="52" s="1"/>
  <c r="AB44" i="52" s="1"/>
  <c r="AC44" i="52" s="1"/>
  <c r="AD44" i="52" s="1"/>
  <c r="AE44" i="52" s="1"/>
  <c r="AF44" i="52" s="1"/>
  <c r="AG44" i="52" s="1"/>
  <c r="AH44" i="52" s="1"/>
  <c r="AI44" i="52" s="1"/>
  <c r="AJ44" i="52" s="1"/>
  <c r="AK44" i="52" s="1"/>
  <c r="AL44" i="52" s="1"/>
  <c r="AM44" i="52" s="1"/>
  <c r="AN44" i="52" s="1"/>
  <c r="AO44" i="52" s="1"/>
  <c r="AP44" i="52" s="1"/>
  <c r="AQ44" i="52" s="1"/>
  <c r="AR44" i="52" s="1"/>
  <c r="AS44" i="52" s="1"/>
  <c r="AT44" i="52" s="1"/>
  <c r="AU44" i="52" s="1"/>
  <c r="AV44" i="52" s="1"/>
  <c r="AW44" i="52" s="1"/>
  <c r="AX44" i="52" s="1"/>
  <c r="J44" i="52"/>
  <c r="L43" i="52"/>
  <c r="M43" i="52" s="1"/>
  <c r="N43" i="52" s="1"/>
  <c r="O43" i="52" s="1"/>
  <c r="P43" i="52" s="1"/>
  <c r="Q43" i="52" s="1"/>
  <c r="R43" i="52" s="1"/>
  <c r="S43" i="52" s="1"/>
  <c r="T43" i="52" s="1"/>
  <c r="U43" i="52" s="1"/>
  <c r="V43" i="52" s="1"/>
  <c r="W43" i="52" s="1"/>
  <c r="X43" i="52" s="1"/>
  <c r="Y43" i="52" s="1"/>
  <c r="Z43" i="52" s="1"/>
  <c r="AA43" i="52" s="1"/>
  <c r="AB43" i="52" s="1"/>
  <c r="AC43" i="52" s="1"/>
  <c r="AD43" i="52" s="1"/>
  <c r="AE43" i="52" s="1"/>
  <c r="AF43" i="52" s="1"/>
  <c r="AG43" i="52" s="1"/>
  <c r="AH43" i="52" s="1"/>
  <c r="AI43" i="52" s="1"/>
  <c r="AJ43" i="52" s="1"/>
  <c r="AK43" i="52" s="1"/>
  <c r="AL43" i="52" s="1"/>
  <c r="AM43" i="52" s="1"/>
  <c r="AN43" i="52" s="1"/>
  <c r="AO43" i="52" s="1"/>
  <c r="AP43" i="52" s="1"/>
  <c r="AQ43" i="52" s="1"/>
  <c r="AR43" i="52" s="1"/>
  <c r="AS43" i="52" s="1"/>
  <c r="AT43" i="52" s="1"/>
  <c r="AU43" i="52" s="1"/>
  <c r="AV43" i="52" s="1"/>
  <c r="AW43" i="52" s="1"/>
  <c r="AX43" i="52" s="1"/>
  <c r="J43" i="52"/>
  <c r="K43" i="52" s="1"/>
  <c r="O14" i="52"/>
  <c r="K14" i="52"/>
  <c r="Y13" i="52"/>
  <c r="W11" i="52"/>
  <c r="AM10" i="52"/>
  <c r="AI6" i="52"/>
  <c r="AE6" i="52"/>
  <c r="Q3" i="52"/>
  <c r="I5" i="51"/>
  <c r="H5" i="51"/>
  <c r="G5" i="51"/>
  <c r="F5" i="51"/>
  <c r="E5" i="51"/>
  <c r="D5" i="51"/>
  <c r="J2" i="51"/>
  <c r="I57" i="50"/>
  <c r="U50" i="50"/>
  <c r="V50" i="50" s="1"/>
  <c r="W50" i="50" s="1"/>
  <c r="X50" i="50" s="1"/>
  <c r="Y50" i="50" s="1"/>
  <c r="Z50" i="50" s="1"/>
  <c r="AA50" i="50" s="1"/>
  <c r="AB50" i="50" s="1"/>
  <c r="AC50" i="50" s="1"/>
  <c r="AD50" i="50" s="1"/>
  <c r="AE50" i="50" s="1"/>
  <c r="AF50" i="50" s="1"/>
  <c r="AG50" i="50" s="1"/>
  <c r="AH50" i="50" s="1"/>
  <c r="AI50" i="50" s="1"/>
  <c r="AJ50" i="50" s="1"/>
  <c r="AK50" i="50" s="1"/>
  <c r="AL50" i="50" s="1"/>
  <c r="AM50" i="50" s="1"/>
  <c r="AN50" i="50" s="1"/>
  <c r="AO50" i="50" s="1"/>
  <c r="AP50" i="50" s="1"/>
  <c r="AQ50" i="50" s="1"/>
  <c r="AR50" i="50" s="1"/>
  <c r="AS50" i="50" s="1"/>
  <c r="AT50" i="50" s="1"/>
  <c r="AU50" i="50" s="1"/>
  <c r="AV50" i="50" s="1"/>
  <c r="AW50" i="50" s="1"/>
  <c r="AX50" i="50" s="1"/>
  <c r="J50" i="50"/>
  <c r="K50" i="50" s="1"/>
  <c r="L50" i="50" s="1"/>
  <c r="M50" i="50" s="1"/>
  <c r="N50" i="50" s="1"/>
  <c r="O50" i="50" s="1"/>
  <c r="P50" i="50" s="1"/>
  <c r="Q50" i="50" s="1"/>
  <c r="R50" i="50" s="1"/>
  <c r="S50" i="50" s="1"/>
  <c r="T50" i="50" s="1"/>
  <c r="J46" i="50"/>
  <c r="K46" i="50" s="1"/>
  <c r="L46" i="50" s="1"/>
  <c r="M46" i="50" s="1"/>
  <c r="N46" i="50" s="1"/>
  <c r="O46" i="50" s="1"/>
  <c r="P46" i="50" s="1"/>
  <c r="Q46" i="50" s="1"/>
  <c r="R46" i="50" s="1"/>
  <c r="S46" i="50" s="1"/>
  <c r="T46" i="50" s="1"/>
  <c r="U46" i="50" s="1"/>
  <c r="V46" i="50" s="1"/>
  <c r="W46" i="50" s="1"/>
  <c r="X46" i="50" s="1"/>
  <c r="Y46" i="50" s="1"/>
  <c r="Z46" i="50" s="1"/>
  <c r="AA46" i="50" s="1"/>
  <c r="AB46" i="50" s="1"/>
  <c r="AC46" i="50" s="1"/>
  <c r="AD46" i="50" s="1"/>
  <c r="AE46" i="50" s="1"/>
  <c r="AF46" i="50" s="1"/>
  <c r="AG46" i="50" s="1"/>
  <c r="AH46" i="50" s="1"/>
  <c r="AI46" i="50" s="1"/>
  <c r="AJ46" i="50" s="1"/>
  <c r="AK46" i="50" s="1"/>
  <c r="AL46" i="50" s="1"/>
  <c r="AM46" i="50" s="1"/>
  <c r="AN46" i="50" s="1"/>
  <c r="AO46" i="50" s="1"/>
  <c r="AP46" i="50" s="1"/>
  <c r="AQ46" i="50" s="1"/>
  <c r="AR46" i="50" s="1"/>
  <c r="AS46" i="50" s="1"/>
  <c r="AT46" i="50" s="1"/>
  <c r="AU46" i="50" s="1"/>
  <c r="AV46" i="50" s="1"/>
  <c r="AW46" i="50" s="1"/>
  <c r="AX46" i="50" s="1"/>
  <c r="J44" i="50"/>
  <c r="K44" i="50" s="1"/>
  <c r="L44" i="50" s="1"/>
  <c r="M44" i="50" s="1"/>
  <c r="N44" i="50" s="1"/>
  <c r="O44" i="50" s="1"/>
  <c r="P44" i="50" s="1"/>
  <c r="Q44" i="50" s="1"/>
  <c r="R44" i="50" s="1"/>
  <c r="S44" i="50" s="1"/>
  <c r="T44" i="50" s="1"/>
  <c r="U44" i="50" s="1"/>
  <c r="V44" i="50" s="1"/>
  <c r="W44" i="50" s="1"/>
  <c r="X44" i="50" s="1"/>
  <c r="Y44" i="50" s="1"/>
  <c r="Z44" i="50" s="1"/>
  <c r="AA44" i="50" s="1"/>
  <c r="AB44" i="50" s="1"/>
  <c r="AC44" i="50" s="1"/>
  <c r="AD44" i="50" s="1"/>
  <c r="AE44" i="50" s="1"/>
  <c r="AF44" i="50" s="1"/>
  <c r="AG44" i="50" s="1"/>
  <c r="AH44" i="50" s="1"/>
  <c r="AI44" i="50" s="1"/>
  <c r="AJ44" i="50" s="1"/>
  <c r="AK44" i="50" s="1"/>
  <c r="AL44" i="50" s="1"/>
  <c r="AM44" i="50" s="1"/>
  <c r="AN44" i="50" s="1"/>
  <c r="AO44" i="50" s="1"/>
  <c r="AP44" i="50" s="1"/>
  <c r="AQ44" i="50" s="1"/>
  <c r="AR44" i="50" s="1"/>
  <c r="AS44" i="50" s="1"/>
  <c r="AT44" i="50" s="1"/>
  <c r="AU44" i="50" s="1"/>
  <c r="AV44" i="50" s="1"/>
  <c r="AW44" i="50" s="1"/>
  <c r="AX44" i="50" s="1"/>
  <c r="K43" i="50"/>
  <c r="L43" i="50" s="1"/>
  <c r="M43" i="50" s="1"/>
  <c r="N43" i="50" s="1"/>
  <c r="O43" i="50" s="1"/>
  <c r="P43" i="50" s="1"/>
  <c r="Q43" i="50" s="1"/>
  <c r="R43" i="50" s="1"/>
  <c r="S43" i="50" s="1"/>
  <c r="T43" i="50" s="1"/>
  <c r="U43" i="50" s="1"/>
  <c r="V43" i="50" s="1"/>
  <c r="W43" i="50" s="1"/>
  <c r="X43" i="50" s="1"/>
  <c r="Y43" i="50" s="1"/>
  <c r="Z43" i="50" s="1"/>
  <c r="AA43" i="50" s="1"/>
  <c r="AB43" i="50" s="1"/>
  <c r="AC43" i="50" s="1"/>
  <c r="AD43" i="50" s="1"/>
  <c r="AE43" i="50" s="1"/>
  <c r="AF43" i="50" s="1"/>
  <c r="AG43" i="50" s="1"/>
  <c r="AH43" i="50" s="1"/>
  <c r="AI43" i="50" s="1"/>
  <c r="AJ43" i="50" s="1"/>
  <c r="AK43" i="50" s="1"/>
  <c r="AL43" i="50" s="1"/>
  <c r="AM43" i="50" s="1"/>
  <c r="AN43" i="50" s="1"/>
  <c r="AO43" i="50" s="1"/>
  <c r="AP43" i="50" s="1"/>
  <c r="AQ43" i="50" s="1"/>
  <c r="AR43" i="50" s="1"/>
  <c r="AS43" i="50" s="1"/>
  <c r="AT43" i="50" s="1"/>
  <c r="AU43" i="50" s="1"/>
  <c r="AV43" i="50" s="1"/>
  <c r="AW43" i="50" s="1"/>
  <c r="AX43" i="50" s="1"/>
  <c r="J43" i="50"/>
  <c r="U41" i="50"/>
  <c r="V41" i="50" s="1"/>
  <c r="W41" i="50" s="1"/>
  <c r="X41" i="50" s="1"/>
  <c r="Y41" i="50" s="1"/>
  <c r="Z41" i="50" s="1"/>
  <c r="AA41" i="50" s="1"/>
  <c r="AB41" i="50" s="1"/>
  <c r="AC41" i="50" s="1"/>
  <c r="AD41" i="50" s="1"/>
  <c r="AE41" i="50" s="1"/>
  <c r="AF41" i="50" s="1"/>
  <c r="AG41" i="50" s="1"/>
  <c r="AH41" i="50" s="1"/>
  <c r="AI41" i="50" s="1"/>
  <c r="AJ41" i="50" s="1"/>
  <c r="AK41" i="50" s="1"/>
  <c r="AL41" i="50" s="1"/>
  <c r="AM41" i="50" s="1"/>
  <c r="AN41" i="50" s="1"/>
  <c r="AO41" i="50" s="1"/>
  <c r="AP41" i="50" s="1"/>
  <c r="AQ41" i="50" s="1"/>
  <c r="AR41" i="50" s="1"/>
  <c r="AS41" i="50" s="1"/>
  <c r="AT41" i="50" s="1"/>
  <c r="AU41" i="50" s="1"/>
  <c r="AV41" i="50" s="1"/>
  <c r="AW41" i="50" s="1"/>
  <c r="AX41" i="50" s="1"/>
  <c r="J41" i="50"/>
  <c r="K41" i="50" s="1"/>
  <c r="L41" i="50" s="1"/>
  <c r="M41" i="50" s="1"/>
  <c r="N41" i="50" s="1"/>
  <c r="O41" i="50" s="1"/>
  <c r="P41" i="50" s="1"/>
  <c r="Q41" i="50" s="1"/>
  <c r="R41" i="50" s="1"/>
  <c r="S41" i="50" s="1"/>
  <c r="T41" i="50" s="1"/>
  <c r="AM22" i="50"/>
  <c r="O22" i="50"/>
  <c r="AL14" i="50"/>
  <c r="AJ14" i="50"/>
  <c r="M14" i="50"/>
  <c r="L14" i="50"/>
  <c r="J14" i="50"/>
  <c r="AC13" i="50"/>
  <c r="AB13" i="50"/>
  <c r="S13" i="50"/>
  <c r="AL12" i="50"/>
  <c r="AK12" i="50"/>
  <c r="AI12" i="50"/>
  <c r="L12" i="50"/>
  <c r="K12" i="50"/>
  <c r="AC10" i="50"/>
  <c r="U10" i="50"/>
  <c r="W7" i="50"/>
  <c r="AP5" i="50"/>
  <c r="AO5" i="50"/>
  <c r="AG5" i="50"/>
  <c r="R5" i="50"/>
  <c r="Q5" i="50"/>
  <c r="I5" i="50"/>
  <c r="AJ4" i="50"/>
  <c r="AI4" i="50"/>
  <c r="AA4" i="50"/>
  <c r="L4" i="50"/>
  <c r="K4" i="50"/>
  <c r="AD3" i="50"/>
  <c r="AD21" i="50" s="1"/>
  <c r="AD35" i="50" s="1"/>
  <c r="AC3" i="50"/>
  <c r="U3" i="50"/>
  <c r="AM2" i="50"/>
  <c r="AM56" i="50" s="1"/>
  <c r="W2" i="50"/>
  <c r="W56" i="50" s="1"/>
  <c r="O2" i="50"/>
  <c r="O56" i="50" s="1"/>
  <c r="E15" i="49"/>
  <c r="F15" i="49" s="1"/>
  <c r="E14" i="49"/>
  <c r="F14" i="49" s="1"/>
  <c r="E13" i="49"/>
  <c r="F13" i="49" s="1"/>
  <c r="E12" i="49"/>
  <c r="F12" i="49" s="1"/>
  <c r="E11" i="49"/>
  <c r="F11" i="49" s="1"/>
  <c r="F8" i="49"/>
  <c r="D7" i="49"/>
  <c r="E7" i="49" s="1"/>
  <c r="F7" i="49" s="1"/>
  <c r="E6" i="49"/>
  <c r="F6" i="49" s="1"/>
  <c r="D6" i="49"/>
  <c r="D5" i="49"/>
  <c r="E5" i="49" s="1"/>
  <c r="F5" i="49" s="1"/>
  <c r="E4" i="49"/>
  <c r="F4" i="49" s="1"/>
  <c r="D4" i="49"/>
  <c r="D3" i="49"/>
  <c r="E3" i="49" s="1"/>
  <c r="F3" i="49" s="1"/>
  <c r="E2" i="49"/>
  <c r="F2" i="49" s="1"/>
  <c r="D2" i="49"/>
  <c r="AH68" i="42"/>
  <c r="AG68" i="42"/>
  <c r="AF68" i="42"/>
  <c r="AE68" i="42"/>
  <c r="AD68" i="42"/>
  <c r="AC68" i="42"/>
  <c r="AB68" i="42"/>
  <c r="AA68" i="42"/>
  <c r="Z68" i="42"/>
  <c r="Y68" i="42"/>
  <c r="X68" i="42"/>
  <c r="W68" i="42"/>
  <c r="V68" i="42"/>
  <c r="U68" i="42"/>
  <c r="T68" i="42"/>
  <c r="S68" i="42"/>
  <c r="R68" i="42"/>
  <c r="X2" i="50" s="1"/>
  <c r="X56" i="50" s="1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AH67" i="42"/>
  <c r="AG67" i="42"/>
  <c r="AF67" i="42"/>
  <c r="AE67" i="42"/>
  <c r="AD67" i="42"/>
  <c r="AC67" i="42"/>
  <c r="AB67" i="42"/>
  <c r="AA67" i="42"/>
  <c r="Z67" i="42"/>
  <c r="Y67" i="42"/>
  <c r="X67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AM66" i="42"/>
  <c r="AN66" i="42" s="1"/>
  <c r="AO66" i="42" s="1"/>
  <c r="AP66" i="42" s="1"/>
  <c r="AQ66" i="42" s="1"/>
  <c r="AR66" i="42" s="1"/>
  <c r="AJ66" i="42"/>
  <c r="AK66" i="42" s="1"/>
  <c r="AL66" i="42" s="1"/>
  <c r="AI66" i="42"/>
  <c r="AR65" i="42"/>
  <c r="AK65" i="42"/>
  <c r="AL65" i="42" s="1"/>
  <c r="AM65" i="42" s="1"/>
  <c r="AN65" i="42" s="1"/>
  <c r="AO65" i="42" s="1"/>
  <c r="AP65" i="42" s="1"/>
  <c r="AQ65" i="42" s="1"/>
  <c r="AI65" i="42"/>
  <c r="AJ65" i="42" s="1"/>
  <c r="AM64" i="42"/>
  <c r="AN64" i="42" s="1"/>
  <c r="AO64" i="42" s="1"/>
  <c r="AP64" i="42" s="1"/>
  <c r="AQ64" i="42" s="1"/>
  <c r="AR64" i="42" s="1"/>
  <c r="AI64" i="42"/>
  <c r="AJ64" i="42" s="1"/>
  <c r="AK64" i="42" s="1"/>
  <c r="AL64" i="42" s="1"/>
  <c r="AI63" i="42"/>
  <c r="AJ63" i="42" s="1"/>
  <c r="AK63" i="42" s="1"/>
  <c r="AL63" i="42" s="1"/>
  <c r="AM63" i="42" s="1"/>
  <c r="AN63" i="42" s="1"/>
  <c r="AQ62" i="42"/>
  <c r="AR62" i="42" s="1"/>
  <c r="AI62" i="42"/>
  <c r="AJ62" i="42" s="1"/>
  <c r="AK62" i="42" s="1"/>
  <c r="AL62" i="42" s="1"/>
  <c r="AM62" i="42" s="1"/>
  <c r="AN62" i="42" s="1"/>
  <c r="AO62" i="42" s="1"/>
  <c r="AP62" i="42" s="1"/>
  <c r="AJ61" i="42"/>
  <c r="AK61" i="42" s="1"/>
  <c r="AL61" i="42" s="1"/>
  <c r="AM61" i="42" s="1"/>
  <c r="AN61" i="42" s="1"/>
  <c r="AO61" i="42" s="1"/>
  <c r="AP61" i="42" s="1"/>
  <c r="AQ61" i="42" s="1"/>
  <c r="AR61" i="42" s="1"/>
  <c r="AI61" i="42"/>
  <c r="AM60" i="42"/>
  <c r="AN60" i="42" s="1"/>
  <c r="AO60" i="42" s="1"/>
  <c r="AP60" i="42" s="1"/>
  <c r="AQ60" i="42" s="1"/>
  <c r="AR60" i="42" s="1"/>
  <c r="AJ60" i="42"/>
  <c r="AK60" i="42" s="1"/>
  <c r="AL60" i="42" s="1"/>
  <c r="AI60" i="42"/>
  <c r="AI59" i="42"/>
  <c r="AJ59" i="42" s="1"/>
  <c r="AK59" i="42" s="1"/>
  <c r="AL59" i="42" s="1"/>
  <c r="AM59" i="42" s="1"/>
  <c r="AN59" i="42" s="1"/>
  <c r="AO59" i="42" s="1"/>
  <c r="AP59" i="42" s="1"/>
  <c r="AQ59" i="42" s="1"/>
  <c r="AR59" i="42" s="1"/>
  <c r="AK58" i="42"/>
  <c r="AL58" i="42" s="1"/>
  <c r="AM58" i="42" s="1"/>
  <c r="AN58" i="42" s="1"/>
  <c r="AO58" i="42" s="1"/>
  <c r="AP58" i="42" s="1"/>
  <c r="AQ58" i="42" s="1"/>
  <c r="AR58" i="42" s="1"/>
  <c r="AJ58" i="42"/>
  <c r="AI58" i="42"/>
  <c r="AN57" i="42"/>
  <c r="AO57" i="42" s="1"/>
  <c r="AP57" i="42" s="1"/>
  <c r="AQ57" i="42" s="1"/>
  <c r="AR57" i="42" s="1"/>
  <c r="AJ57" i="42"/>
  <c r="AK57" i="42" s="1"/>
  <c r="AL57" i="42" s="1"/>
  <c r="AM57" i="42" s="1"/>
  <c r="AI57" i="42"/>
  <c r="AJ56" i="42"/>
  <c r="AK56" i="42" s="1"/>
  <c r="AL56" i="42" s="1"/>
  <c r="AM56" i="42" s="1"/>
  <c r="AN56" i="42" s="1"/>
  <c r="AO56" i="42" s="1"/>
  <c r="AP56" i="42" s="1"/>
  <c r="AQ56" i="42" s="1"/>
  <c r="AR56" i="42" s="1"/>
  <c r="AI56" i="42"/>
  <c r="AJ55" i="42"/>
  <c r="AK55" i="42" s="1"/>
  <c r="AL55" i="42" s="1"/>
  <c r="AM55" i="42" s="1"/>
  <c r="AN55" i="42" s="1"/>
  <c r="AO55" i="42" s="1"/>
  <c r="AP55" i="42" s="1"/>
  <c r="AQ55" i="42" s="1"/>
  <c r="AR55" i="42" s="1"/>
  <c r="AI55" i="42"/>
  <c r="AO54" i="42"/>
  <c r="AP54" i="42" s="1"/>
  <c r="AQ54" i="42" s="1"/>
  <c r="AR54" i="42" s="1"/>
  <c r="AJ54" i="42"/>
  <c r="AK54" i="42" s="1"/>
  <c r="AL54" i="42" s="1"/>
  <c r="AM54" i="42" s="1"/>
  <c r="AN54" i="42" s="1"/>
  <c r="AI54" i="42"/>
  <c r="AI53" i="42"/>
  <c r="AJ53" i="42" s="1"/>
  <c r="AK53" i="42" s="1"/>
  <c r="AL53" i="42" s="1"/>
  <c r="AM53" i="42" s="1"/>
  <c r="AN53" i="42" s="1"/>
  <c r="AO53" i="42" s="1"/>
  <c r="AP53" i="42" s="1"/>
  <c r="AQ53" i="42" s="1"/>
  <c r="AR53" i="42" s="1"/>
  <c r="AK52" i="42"/>
  <c r="AJ52" i="42"/>
  <c r="AI52" i="42"/>
  <c r="AI51" i="42"/>
  <c r="AJ51" i="42" s="1"/>
  <c r="AK51" i="42" s="1"/>
  <c r="AL51" i="42" s="1"/>
  <c r="AM51" i="42" s="1"/>
  <c r="AN51" i="42" s="1"/>
  <c r="AO51" i="42" s="1"/>
  <c r="AP51" i="42" s="1"/>
  <c r="AQ51" i="42" s="1"/>
  <c r="AR51" i="42" s="1"/>
  <c r="AK50" i="42"/>
  <c r="AL50" i="42" s="1"/>
  <c r="AM50" i="42" s="1"/>
  <c r="AN50" i="42" s="1"/>
  <c r="AO50" i="42" s="1"/>
  <c r="AP50" i="42" s="1"/>
  <c r="AQ50" i="42" s="1"/>
  <c r="AR50" i="42" s="1"/>
  <c r="AJ50" i="42"/>
  <c r="AI50" i="42"/>
  <c r="AO49" i="42"/>
  <c r="AP49" i="42" s="1"/>
  <c r="AQ49" i="42" s="1"/>
  <c r="AR49" i="42" s="1"/>
  <c r="AI49" i="42"/>
  <c r="AJ49" i="42" s="1"/>
  <c r="AK49" i="42" s="1"/>
  <c r="AL49" i="42" s="1"/>
  <c r="AM49" i="42" s="1"/>
  <c r="AN49" i="42" s="1"/>
  <c r="AJ48" i="42"/>
  <c r="AK48" i="42" s="1"/>
  <c r="AL48" i="42" s="1"/>
  <c r="AM48" i="42" s="1"/>
  <c r="AN48" i="42" s="1"/>
  <c r="AO48" i="42" s="1"/>
  <c r="AP48" i="42" s="1"/>
  <c r="AQ48" i="42" s="1"/>
  <c r="AR48" i="42" s="1"/>
  <c r="AI48" i="42"/>
  <c r="AK47" i="42"/>
  <c r="AL47" i="42" s="1"/>
  <c r="AM47" i="42" s="1"/>
  <c r="AN47" i="42" s="1"/>
  <c r="AO47" i="42" s="1"/>
  <c r="AP47" i="42" s="1"/>
  <c r="AQ47" i="42" s="1"/>
  <c r="AR47" i="42" s="1"/>
  <c r="AI47" i="42"/>
  <c r="AJ47" i="42" s="1"/>
  <c r="AM46" i="42"/>
  <c r="AN46" i="42" s="1"/>
  <c r="AO46" i="42" s="1"/>
  <c r="AP46" i="42" s="1"/>
  <c r="AQ46" i="42" s="1"/>
  <c r="AR46" i="42" s="1"/>
  <c r="AL46" i="42"/>
  <c r="AJ46" i="42"/>
  <c r="AK46" i="42" s="1"/>
  <c r="AI46" i="42"/>
  <c r="AI45" i="42"/>
  <c r="AJ45" i="42" s="1"/>
  <c r="AK45" i="42" s="1"/>
  <c r="AL45" i="42" s="1"/>
  <c r="AM45" i="42" s="1"/>
  <c r="AN45" i="42" s="1"/>
  <c r="AO45" i="42" s="1"/>
  <c r="AP45" i="42" s="1"/>
  <c r="AQ45" i="42" s="1"/>
  <c r="AR45" i="42" s="1"/>
  <c r="AJ44" i="42"/>
  <c r="AK44" i="42" s="1"/>
  <c r="AL44" i="42" s="1"/>
  <c r="AM44" i="42" s="1"/>
  <c r="AN44" i="42" s="1"/>
  <c r="AO44" i="42" s="1"/>
  <c r="AP44" i="42" s="1"/>
  <c r="AQ44" i="42" s="1"/>
  <c r="AR44" i="42" s="1"/>
  <c r="AI44" i="42"/>
  <c r="AI43" i="42"/>
  <c r="AJ43" i="42" s="1"/>
  <c r="AK43" i="42" s="1"/>
  <c r="AL43" i="42" s="1"/>
  <c r="AM43" i="42" s="1"/>
  <c r="AN43" i="42" s="1"/>
  <c r="AO43" i="42" s="1"/>
  <c r="AP43" i="42" s="1"/>
  <c r="AQ43" i="42" s="1"/>
  <c r="AR43" i="42" s="1"/>
  <c r="AN42" i="42"/>
  <c r="AO42" i="42" s="1"/>
  <c r="AP42" i="42" s="1"/>
  <c r="AQ42" i="42" s="1"/>
  <c r="AR42" i="42" s="1"/>
  <c r="AJ42" i="42"/>
  <c r="AK42" i="42" s="1"/>
  <c r="AL42" i="42" s="1"/>
  <c r="AM42" i="42" s="1"/>
  <c r="AI42" i="42"/>
  <c r="AI41" i="42"/>
  <c r="AJ41" i="42" s="1"/>
  <c r="AK41" i="42" s="1"/>
  <c r="AL41" i="42" s="1"/>
  <c r="AM41" i="42" s="1"/>
  <c r="AN41" i="42" s="1"/>
  <c r="AO41" i="42" s="1"/>
  <c r="AP41" i="42" s="1"/>
  <c r="AQ41" i="42" s="1"/>
  <c r="AR41" i="42" s="1"/>
  <c r="AJ40" i="42"/>
  <c r="AK40" i="42" s="1"/>
  <c r="AL40" i="42" s="1"/>
  <c r="AM40" i="42" s="1"/>
  <c r="AN40" i="42" s="1"/>
  <c r="AO40" i="42" s="1"/>
  <c r="AP40" i="42" s="1"/>
  <c r="AQ40" i="42" s="1"/>
  <c r="AR40" i="42" s="1"/>
  <c r="AI40" i="42"/>
  <c r="AK39" i="42"/>
  <c r="AL39" i="42" s="1"/>
  <c r="AM39" i="42" s="1"/>
  <c r="AN39" i="42" s="1"/>
  <c r="AO39" i="42" s="1"/>
  <c r="AP39" i="42" s="1"/>
  <c r="AQ39" i="42" s="1"/>
  <c r="AR39" i="42" s="1"/>
  <c r="AI39" i="42"/>
  <c r="AJ39" i="42" s="1"/>
  <c r="AJ38" i="42"/>
  <c r="AK38" i="42" s="1"/>
  <c r="AL38" i="42" s="1"/>
  <c r="AM38" i="42" s="1"/>
  <c r="AN38" i="42" s="1"/>
  <c r="AO38" i="42" s="1"/>
  <c r="AP38" i="42" s="1"/>
  <c r="AQ38" i="42" s="1"/>
  <c r="AR38" i="42" s="1"/>
  <c r="AI38" i="42"/>
  <c r="AI37" i="42"/>
  <c r="AJ37" i="42" s="1"/>
  <c r="AJ35" i="42"/>
  <c r="AK35" i="42" s="1"/>
  <c r="AL35" i="42" s="1"/>
  <c r="AM35" i="42" s="1"/>
  <c r="AN35" i="42" s="1"/>
  <c r="AO35" i="42" s="1"/>
  <c r="AP35" i="42" s="1"/>
  <c r="AQ35" i="42" s="1"/>
  <c r="AR35" i="42" s="1"/>
  <c r="AI35" i="42"/>
  <c r="AI34" i="42"/>
  <c r="AJ34" i="42" s="1"/>
  <c r="AK34" i="42" s="1"/>
  <c r="AL34" i="42" s="1"/>
  <c r="AM34" i="42" s="1"/>
  <c r="AN34" i="42" s="1"/>
  <c r="AO34" i="42" s="1"/>
  <c r="AP34" i="42" s="1"/>
  <c r="AQ34" i="42" s="1"/>
  <c r="AR34" i="42" s="1"/>
  <c r="AL33" i="42"/>
  <c r="AM33" i="42" s="1"/>
  <c r="AN33" i="42" s="1"/>
  <c r="AO33" i="42" s="1"/>
  <c r="AP33" i="42" s="1"/>
  <c r="AQ33" i="42" s="1"/>
  <c r="AR33" i="42" s="1"/>
  <c r="AI33" i="42"/>
  <c r="AJ33" i="42" s="1"/>
  <c r="AK33" i="42" s="1"/>
  <c r="AI32" i="42"/>
  <c r="AJ32" i="42" s="1"/>
  <c r="AK32" i="42" s="1"/>
  <c r="AL32" i="42" s="1"/>
  <c r="AM32" i="42" s="1"/>
  <c r="AN32" i="42" s="1"/>
  <c r="AO32" i="42" s="1"/>
  <c r="AP32" i="42" s="1"/>
  <c r="AQ32" i="42" s="1"/>
  <c r="AR32" i="42" s="1"/>
  <c r="AI31" i="42"/>
  <c r="AJ31" i="42" s="1"/>
  <c r="AK31" i="42" s="1"/>
  <c r="AL31" i="42" s="1"/>
  <c r="AM31" i="42" s="1"/>
  <c r="AN31" i="42" s="1"/>
  <c r="AO31" i="42" s="1"/>
  <c r="AP31" i="42" s="1"/>
  <c r="AQ31" i="42" s="1"/>
  <c r="AR31" i="42" s="1"/>
  <c r="AI30" i="42"/>
  <c r="AJ30" i="42" s="1"/>
  <c r="AK30" i="42" s="1"/>
  <c r="AL30" i="42" s="1"/>
  <c r="AM30" i="42" s="1"/>
  <c r="AN30" i="42" s="1"/>
  <c r="AO30" i="42" s="1"/>
  <c r="AP30" i="42" s="1"/>
  <c r="AQ30" i="42" s="1"/>
  <c r="AR30" i="42" s="1"/>
  <c r="AJ29" i="42"/>
  <c r="AK29" i="42" s="1"/>
  <c r="AL29" i="42" s="1"/>
  <c r="AM29" i="42" s="1"/>
  <c r="AN29" i="42" s="1"/>
  <c r="AO29" i="42" s="1"/>
  <c r="AP29" i="42" s="1"/>
  <c r="AQ29" i="42" s="1"/>
  <c r="AR29" i="42" s="1"/>
  <c r="AI29" i="42"/>
  <c r="AN28" i="42"/>
  <c r="AO28" i="42" s="1"/>
  <c r="AP28" i="42" s="1"/>
  <c r="AQ28" i="42" s="1"/>
  <c r="AR28" i="42" s="1"/>
  <c r="AL28" i="42"/>
  <c r="AM28" i="42" s="1"/>
  <c r="AI28" i="42"/>
  <c r="AJ28" i="42" s="1"/>
  <c r="AK28" i="42" s="1"/>
  <c r="AI27" i="42"/>
  <c r="AJ27" i="42" s="1"/>
  <c r="AK27" i="42" s="1"/>
  <c r="AL27" i="42" s="1"/>
  <c r="AM27" i="42" s="1"/>
  <c r="AN27" i="42" s="1"/>
  <c r="AO27" i="42" s="1"/>
  <c r="AP27" i="42" s="1"/>
  <c r="AQ27" i="42" s="1"/>
  <c r="AR27" i="42" s="1"/>
  <c r="AJ26" i="42"/>
  <c r="AK26" i="42" s="1"/>
  <c r="AL26" i="42" s="1"/>
  <c r="AM26" i="42" s="1"/>
  <c r="AN26" i="42" s="1"/>
  <c r="AO26" i="42" s="1"/>
  <c r="AP26" i="42" s="1"/>
  <c r="AQ26" i="42" s="1"/>
  <c r="AR26" i="42" s="1"/>
  <c r="AI26" i="42"/>
  <c r="AI25" i="42"/>
  <c r="AJ25" i="42" s="1"/>
  <c r="AK25" i="42" s="1"/>
  <c r="AL25" i="42" s="1"/>
  <c r="AM25" i="42" s="1"/>
  <c r="AN25" i="42" s="1"/>
  <c r="AO25" i="42" s="1"/>
  <c r="AP25" i="42" s="1"/>
  <c r="AQ25" i="42" s="1"/>
  <c r="AR25" i="42" s="1"/>
  <c r="AI24" i="42"/>
  <c r="AJ24" i="42" s="1"/>
  <c r="AK24" i="42" s="1"/>
  <c r="AL24" i="42" s="1"/>
  <c r="AM24" i="42" s="1"/>
  <c r="AN24" i="42" s="1"/>
  <c r="AO24" i="42" s="1"/>
  <c r="AP24" i="42" s="1"/>
  <c r="AQ24" i="42" s="1"/>
  <c r="AR24" i="42" s="1"/>
  <c r="AQ23" i="42"/>
  <c r="AR23" i="42" s="1"/>
  <c r="AJ23" i="42"/>
  <c r="AK23" i="42" s="1"/>
  <c r="AL23" i="42" s="1"/>
  <c r="AM23" i="42" s="1"/>
  <c r="AN23" i="42" s="1"/>
  <c r="AO23" i="42" s="1"/>
  <c r="AP23" i="42" s="1"/>
  <c r="AI23" i="42"/>
  <c r="AL22" i="42"/>
  <c r="AM22" i="42" s="1"/>
  <c r="AN22" i="42" s="1"/>
  <c r="AO22" i="42" s="1"/>
  <c r="AP22" i="42" s="1"/>
  <c r="AQ22" i="42" s="1"/>
  <c r="AR22" i="42" s="1"/>
  <c r="AI22" i="42"/>
  <c r="AJ22" i="42" s="1"/>
  <c r="AK22" i="42" s="1"/>
  <c r="AI21" i="42"/>
  <c r="AH20" i="42"/>
  <c r="AG20" i="42"/>
  <c r="AF20" i="42"/>
  <c r="AE20" i="42"/>
  <c r="AD20" i="42"/>
  <c r="AC20" i="42"/>
  <c r="AB20" i="42"/>
  <c r="AA20" i="42"/>
  <c r="Z20" i="42"/>
  <c r="Y20" i="42"/>
  <c r="X20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C20" i="42"/>
  <c r="AG19" i="42"/>
  <c r="AM3" i="53" s="1"/>
  <c r="AF19" i="42"/>
  <c r="AL3" i="53" s="1"/>
  <c r="AD19" i="42"/>
  <c r="AJ3" i="53" s="1"/>
  <c r="R19" i="42"/>
  <c r="X3" i="53" s="1"/>
  <c r="Q19" i="42"/>
  <c r="W3" i="53" s="1"/>
  <c r="O19" i="42"/>
  <c r="U3" i="53" s="1"/>
  <c r="AR15" i="42"/>
  <c r="AQ15" i="42"/>
  <c r="AP15" i="42"/>
  <c r="AO15" i="42"/>
  <c r="AN15" i="42"/>
  <c r="AM15" i="42"/>
  <c r="AL15" i="42"/>
  <c r="AK15" i="42"/>
  <c r="AJ15" i="42"/>
  <c r="AI15" i="42"/>
  <c r="AH15" i="42"/>
  <c r="AG15" i="42"/>
  <c r="AF15" i="42"/>
  <c r="AE15" i="42"/>
  <c r="AD15" i="42"/>
  <c r="AC15" i="42"/>
  <c r="AB15" i="42"/>
  <c r="AA15" i="42"/>
  <c r="Z15" i="42"/>
  <c r="Y15" i="42"/>
  <c r="X15" i="42"/>
  <c r="W15" i="42"/>
  <c r="V15" i="42"/>
  <c r="U15" i="42"/>
  <c r="T15" i="42"/>
  <c r="S15" i="42"/>
  <c r="R15" i="42"/>
  <c r="Q15" i="42"/>
  <c r="P15" i="42"/>
  <c r="O15" i="42"/>
  <c r="N15" i="42"/>
  <c r="M15" i="42"/>
  <c r="L15" i="42"/>
  <c r="K15" i="42"/>
  <c r="J15" i="42"/>
  <c r="I15" i="42"/>
  <c r="H15" i="42"/>
  <c r="G15" i="42"/>
  <c r="F15" i="42"/>
  <c r="E15" i="42"/>
  <c r="D15" i="42"/>
  <c r="C15" i="42"/>
  <c r="AR14" i="42"/>
  <c r="AQ14" i="42"/>
  <c r="AP14" i="42"/>
  <c r="AO14" i="42"/>
  <c r="AN14" i="42"/>
  <c r="AM14" i="42"/>
  <c r="AL14" i="42"/>
  <c r="AK14" i="42"/>
  <c r="AJ14" i="42"/>
  <c r="AI14" i="42"/>
  <c r="AO14" i="52" s="1"/>
  <c r="AH14" i="42"/>
  <c r="AG14" i="42"/>
  <c r="AF14" i="42"/>
  <c r="AE14" i="42"/>
  <c r="AK14" i="50" s="1"/>
  <c r="AK32" i="50" s="1"/>
  <c r="AD14" i="42"/>
  <c r="AC14" i="42"/>
  <c r="AI14" i="52" s="1"/>
  <c r="AB14" i="42"/>
  <c r="AA14" i="42"/>
  <c r="Z14" i="42"/>
  <c r="Y14" i="42"/>
  <c r="X14" i="42"/>
  <c r="W14" i="42"/>
  <c r="V14" i="42"/>
  <c r="U14" i="42"/>
  <c r="T14" i="42"/>
  <c r="S14" i="42"/>
  <c r="R14" i="42"/>
  <c r="Q14" i="42"/>
  <c r="P14" i="42"/>
  <c r="O14" i="42"/>
  <c r="N14" i="42"/>
  <c r="M14" i="42"/>
  <c r="L14" i="42"/>
  <c r="K14" i="42"/>
  <c r="J14" i="42"/>
  <c r="I14" i="42"/>
  <c r="H14" i="42"/>
  <c r="N14" i="50" s="1"/>
  <c r="N32" i="50" s="1"/>
  <c r="G14" i="42"/>
  <c r="F14" i="42"/>
  <c r="E14" i="42"/>
  <c r="K14" i="50" s="1"/>
  <c r="D14" i="42"/>
  <c r="C14" i="42"/>
  <c r="AR13" i="42"/>
  <c r="AQ13" i="42"/>
  <c r="AP13" i="42"/>
  <c r="AO13" i="42"/>
  <c r="AN13" i="42"/>
  <c r="AM13" i="42"/>
  <c r="AL13" i="42"/>
  <c r="AK13" i="42"/>
  <c r="AJ13" i="42"/>
  <c r="AI13" i="42"/>
  <c r="AH13" i="42"/>
  <c r="AG13" i="42"/>
  <c r="AF13" i="42"/>
  <c r="AE13" i="42"/>
  <c r="AD13" i="42"/>
  <c r="AC13" i="42"/>
  <c r="AB13" i="42"/>
  <c r="AA13" i="42"/>
  <c r="Z13" i="42"/>
  <c r="AF13" i="50" s="1"/>
  <c r="Y13" i="42"/>
  <c r="AE13" i="50" s="1"/>
  <c r="X13" i="42"/>
  <c r="AD13" i="50" s="1"/>
  <c r="AD31" i="50" s="1"/>
  <c r="W13" i="42"/>
  <c r="V13" i="42"/>
  <c r="U13" i="42"/>
  <c r="T13" i="42"/>
  <c r="S13" i="42"/>
  <c r="R13" i="42"/>
  <c r="Q13" i="42"/>
  <c r="P13" i="42"/>
  <c r="O13" i="42"/>
  <c r="N13" i="42"/>
  <c r="T13" i="50" s="1"/>
  <c r="T31" i="50" s="1"/>
  <c r="M13" i="42"/>
  <c r="L13" i="42"/>
  <c r="K13" i="42"/>
  <c r="J13" i="42"/>
  <c r="I13" i="42"/>
  <c r="H13" i="42"/>
  <c r="G13" i="42"/>
  <c r="F13" i="42"/>
  <c r="E13" i="42"/>
  <c r="D13" i="42"/>
  <c r="C13" i="42"/>
  <c r="AR12" i="42"/>
  <c r="AQ12" i="42"/>
  <c r="AP12" i="42"/>
  <c r="AO12" i="42"/>
  <c r="AN12" i="42"/>
  <c r="AM12" i="42"/>
  <c r="AL12" i="42"/>
  <c r="AK12" i="42"/>
  <c r="AJ12" i="42"/>
  <c r="AI12" i="42"/>
  <c r="AH12" i="42"/>
  <c r="AG12" i="42"/>
  <c r="AM12" i="52" s="1"/>
  <c r="AF12" i="42"/>
  <c r="AE12" i="42"/>
  <c r="AD12" i="42"/>
  <c r="AJ12" i="50" s="1"/>
  <c r="AJ30" i="50" s="1"/>
  <c r="AJ34" i="50" s="1"/>
  <c r="AC12" i="42"/>
  <c r="AB12" i="42"/>
  <c r="AA12" i="42"/>
  <c r="Z12" i="42"/>
  <c r="Y12" i="42"/>
  <c r="X12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H12" i="42"/>
  <c r="N12" i="50" s="1"/>
  <c r="G12" i="42"/>
  <c r="M12" i="50" s="1"/>
  <c r="M30" i="50" s="1"/>
  <c r="M34" i="50" s="1"/>
  <c r="F12" i="42"/>
  <c r="E12" i="42"/>
  <c r="D12" i="42"/>
  <c r="J12" i="50" s="1"/>
  <c r="C12" i="42"/>
  <c r="AR11" i="42"/>
  <c r="AQ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Q11" i="52" s="1"/>
  <c r="J11" i="42"/>
  <c r="I11" i="42"/>
  <c r="H11" i="42"/>
  <c r="G11" i="42"/>
  <c r="F11" i="42"/>
  <c r="E11" i="42"/>
  <c r="D11" i="42"/>
  <c r="C11" i="42"/>
  <c r="AR10" i="42"/>
  <c r="AQ10" i="42"/>
  <c r="AP10" i="42"/>
  <c r="AO10" i="42"/>
  <c r="AN10" i="42"/>
  <c r="AM10" i="42"/>
  <c r="AS10" i="50" s="1"/>
  <c r="AL10" i="42"/>
  <c r="AK10" i="42"/>
  <c r="AJ10" i="42"/>
  <c r="AI10" i="42"/>
  <c r="AO10" i="50" s="1"/>
  <c r="AH10" i="42"/>
  <c r="AN10" i="50" s="1"/>
  <c r="AG10" i="42"/>
  <c r="AF10" i="42"/>
  <c r="AE10" i="42"/>
  <c r="AD10" i="42"/>
  <c r="AC10" i="42"/>
  <c r="AB10" i="42"/>
  <c r="AA10" i="42"/>
  <c r="Z10" i="42"/>
  <c r="Y10" i="42"/>
  <c r="X10" i="42"/>
  <c r="AD10" i="50" s="1"/>
  <c r="AD28" i="50" s="1"/>
  <c r="AD36" i="50" s="1"/>
  <c r="W10" i="42"/>
  <c r="V10" i="42"/>
  <c r="AB10" i="50" s="1"/>
  <c r="U10" i="42"/>
  <c r="T10" i="42"/>
  <c r="S10" i="42"/>
  <c r="R10" i="42"/>
  <c r="Q10" i="42"/>
  <c r="P10" i="42"/>
  <c r="O10" i="42"/>
  <c r="N10" i="42"/>
  <c r="M10" i="42"/>
  <c r="L10" i="42"/>
  <c r="K10" i="42"/>
  <c r="Q10" i="50" s="1"/>
  <c r="J10" i="42"/>
  <c r="P10" i="50" s="1"/>
  <c r="I10" i="42"/>
  <c r="H10" i="42"/>
  <c r="G10" i="42"/>
  <c r="F10" i="42"/>
  <c r="E10" i="42"/>
  <c r="D10" i="42"/>
  <c r="C10" i="42"/>
  <c r="AR9" i="42"/>
  <c r="AQ9" i="42"/>
  <c r="AP9" i="42"/>
  <c r="AO9" i="42"/>
  <c r="AN9" i="42"/>
  <c r="AM9" i="42"/>
  <c r="AL9" i="42"/>
  <c r="AK9" i="42"/>
  <c r="AJ9" i="42"/>
  <c r="AI9" i="42"/>
  <c r="AH9" i="42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AR8" i="42"/>
  <c r="AQ8" i="42"/>
  <c r="AP8" i="42"/>
  <c r="AO8" i="42"/>
  <c r="AN8" i="42"/>
  <c r="AM8" i="42"/>
  <c r="AL8" i="42"/>
  <c r="AK8" i="42"/>
  <c r="AJ8" i="42"/>
  <c r="AI8" i="42"/>
  <c r="AH8" i="42"/>
  <c r="AG8" i="42"/>
  <c r="AF8" i="42"/>
  <c r="AE8" i="42"/>
  <c r="AD8" i="42"/>
  <c r="AC8" i="42"/>
  <c r="AB8" i="42"/>
  <c r="AA8" i="42"/>
  <c r="Z8" i="42"/>
  <c r="Y8" i="42"/>
  <c r="X8" i="42"/>
  <c r="W8" i="42"/>
  <c r="V8" i="42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D8" i="42"/>
  <c r="C8" i="42"/>
  <c r="AR7" i="42"/>
  <c r="AQ7" i="42"/>
  <c r="AP7" i="42"/>
  <c r="AO7" i="42"/>
  <c r="AN7" i="42"/>
  <c r="AM7" i="42"/>
  <c r="AL7" i="42"/>
  <c r="AK7" i="42"/>
  <c r="AJ7" i="42"/>
  <c r="AI7" i="42"/>
  <c r="AH7" i="42"/>
  <c r="AG7" i="42"/>
  <c r="AF7" i="42"/>
  <c r="AE7" i="42"/>
  <c r="AD7" i="42"/>
  <c r="AC7" i="42"/>
  <c r="AI7" i="50" s="1"/>
  <c r="AB7" i="42"/>
  <c r="AH7" i="50" s="1"/>
  <c r="AA7" i="42"/>
  <c r="Z7" i="42"/>
  <c r="Y7" i="42"/>
  <c r="X7" i="42"/>
  <c r="W7" i="42"/>
  <c r="V7" i="42"/>
  <c r="U7" i="42"/>
  <c r="T7" i="42"/>
  <c r="S7" i="42"/>
  <c r="R7" i="42"/>
  <c r="Q7" i="42"/>
  <c r="W7" i="52" s="1"/>
  <c r="P7" i="42"/>
  <c r="V7" i="50" s="1"/>
  <c r="O7" i="42"/>
  <c r="U7" i="52" s="1"/>
  <c r="N7" i="42"/>
  <c r="M7" i="42"/>
  <c r="L7" i="42"/>
  <c r="K7" i="42"/>
  <c r="J7" i="42"/>
  <c r="I7" i="42"/>
  <c r="O7" i="50" s="1"/>
  <c r="H7" i="42"/>
  <c r="G7" i="42"/>
  <c r="F7" i="42"/>
  <c r="E7" i="42"/>
  <c r="K7" i="50" s="1"/>
  <c r="D7" i="42"/>
  <c r="J7" i="50" s="1"/>
  <c r="C7" i="42"/>
  <c r="AR6" i="42"/>
  <c r="AQ6" i="42"/>
  <c r="AP6" i="42"/>
  <c r="AO6" i="42"/>
  <c r="AN6" i="42"/>
  <c r="AM6" i="42"/>
  <c r="AL6" i="42"/>
  <c r="AK6" i="42"/>
  <c r="AJ6" i="42"/>
  <c r="AI6" i="42"/>
  <c r="AH6" i="42"/>
  <c r="AG6" i="42"/>
  <c r="AF6" i="42"/>
  <c r="AE6" i="42"/>
  <c r="AD6" i="42"/>
  <c r="AC6" i="42"/>
  <c r="AB6" i="42"/>
  <c r="AA6" i="42"/>
  <c r="Z6" i="42"/>
  <c r="Y6" i="42"/>
  <c r="X6" i="42"/>
  <c r="W6" i="42"/>
  <c r="AC6" i="52" s="1"/>
  <c r="V6" i="42"/>
  <c r="U6" i="42"/>
  <c r="T6" i="42"/>
  <c r="S6" i="42"/>
  <c r="R6" i="42"/>
  <c r="Q6" i="42"/>
  <c r="P6" i="42"/>
  <c r="O6" i="42"/>
  <c r="N6" i="42"/>
  <c r="M6" i="42"/>
  <c r="L6" i="42"/>
  <c r="K6" i="42"/>
  <c r="J6" i="42"/>
  <c r="I6" i="42"/>
  <c r="H6" i="42"/>
  <c r="G6" i="42"/>
  <c r="F6" i="42"/>
  <c r="E6" i="42"/>
  <c r="D6" i="42"/>
  <c r="C6" i="42"/>
  <c r="AR5" i="42"/>
  <c r="AQ5" i="42"/>
  <c r="AP5" i="42"/>
  <c r="AO5" i="42"/>
  <c r="AN5" i="42"/>
  <c r="AM5" i="42"/>
  <c r="AL5" i="42"/>
  <c r="AK5" i="42"/>
  <c r="AJ5" i="42"/>
  <c r="AI5" i="42"/>
  <c r="AH5" i="42"/>
  <c r="AN5" i="50" s="1"/>
  <c r="AG5" i="42"/>
  <c r="AF5" i="42"/>
  <c r="AE5" i="42"/>
  <c r="AD5" i="42"/>
  <c r="AC5" i="42"/>
  <c r="AB5" i="42"/>
  <c r="AA5" i="42"/>
  <c r="Z5" i="42"/>
  <c r="Y5" i="42"/>
  <c r="X5" i="42"/>
  <c r="W5" i="42"/>
  <c r="V5" i="42"/>
  <c r="U5" i="42"/>
  <c r="T5" i="42"/>
  <c r="S5" i="42"/>
  <c r="R5" i="42"/>
  <c r="Q5" i="42"/>
  <c r="P5" i="42"/>
  <c r="O5" i="42"/>
  <c r="U5" i="50" s="1"/>
  <c r="N5" i="42"/>
  <c r="T5" i="50" s="1"/>
  <c r="M5" i="42"/>
  <c r="S5" i="50" s="1"/>
  <c r="S23" i="50" s="1"/>
  <c r="L5" i="42"/>
  <c r="K5" i="42"/>
  <c r="J5" i="42"/>
  <c r="P5" i="50" s="1"/>
  <c r="I5" i="42"/>
  <c r="H5" i="42"/>
  <c r="G5" i="42"/>
  <c r="F5" i="42"/>
  <c r="E5" i="42"/>
  <c r="D5" i="42"/>
  <c r="C5" i="42"/>
  <c r="AR4" i="42"/>
  <c r="AQ4" i="42"/>
  <c r="AP4" i="42"/>
  <c r="AO4" i="42"/>
  <c r="AN4" i="42"/>
  <c r="AM4" i="42"/>
  <c r="AL4" i="42"/>
  <c r="AK4" i="42"/>
  <c r="AJ4" i="42"/>
  <c r="AI4" i="42"/>
  <c r="AH4" i="42"/>
  <c r="AG4" i="42"/>
  <c r="AM4" i="50" s="1"/>
  <c r="AF4" i="42"/>
  <c r="AL4" i="50" s="1"/>
  <c r="AE4" i="42"/>
  <c r="AK4" i="50" s="1"/>
  <c r="AK22" i="50" s="1"/>
  <c r="AD4" i="42"/>
  <c r="AC4" i="42"/>
  <c r="AB4" i="42"/>
  <c r="AH4" i="50" s="1"/>
  <c r="AA4" i="42"/>
  <c r="Z4" i="42"/>
  <c r="Y4" i="42"/>
  <c r="X4" i="42"/>
  <c r="W4" i="42"/>
  <c r="V4" i="42"/>
  <c r="U4" i="42"/>
  <c r="AA4" i="52" s="1"/>
  <c r="T4" i="42"/>
  <c r="S4" i="42"/>
  <c r="R4" i="42"/>
  <c r="Q4" i="42"/>
  <c r="P4" i="42"/>
  <c r="O4" i="42"/>
  <c r="N4" i="42"/>
  <c r="M4" i="42"/>
  <c r="L4" i="42"/>
  <c r="K4" i="42"/>
  <c r="J4" i="42"/>
  <c r="I4" i="42"/>
  <c r="O4" i="50" s="1"/>
  <c r="H4" i="42"/>
  <c r="N4" i="50" s="1"/>
  <c r="G4" i="42"/>
  <c r="M4" i="50" s="1"/>
  <c r="M22" i="50" s="1"/>
  <c r="F4" i="42"/>
  <c r="E4" i="42"/>
  <c r="D4" i="42"/>
  <c r="J4" i="50" s="1"/>
  <c r="C4" i="42"/>
  <c r="AR3" i="42"/>
  <c r="AQ3" i="42"/>
  <c r="AP3" i="42"/>
  <c r="AO3" i="42"/>
  <c r="AN3" i="42"/>
  <c r="AM3" i="42"/>
  <c r="AL3" i="42"/>
  <c r="AK3" i="42"/>
  <c r="AJ3" i="42"/>
  <c r="AI3" i="42"/>
  <c r="AH3" i="42"/>
  <c r="AG3" i="42"/>
  <c r="AF3" i="42"/>
  <c r="AE3" i="42"/>
  <c r="AD3" i="42"/>
  <c r="AC3" i="42"/>
  <c r="AB3" i="42"/>
  <c r="AA3" i="42"/>
  <c r="AG3" i="50" s="1"/>
  <c r="Z3" i="42"/>
  <c r="AF3" i="50" s="1"/>
  <c r="Y3" i="42"/>
  <c r="AE3" i="50" s="1"/>
  <c r="AE21" i="50" s="1"/>
  <c r="AE35" i="50" s="1"/>
  <c r="X3" i="42"/>
  <c r="W3" i="42"/>
  <c r="V3" i="42"/>
  <c r="AB3" i="50" s="1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K3" i="52" s="1"/>
  <c r="D3" i="42"/>
  <c r="C3" i="42"/>
  <c r="I3" i="50" s="1"/>
  <c r="AR2" i="42"/>
  <c r="AQ2" i="42"/>
  <c r="AP2" i="42"/>
  <c r="AO2" i="42"/>
  <c r="AN2" i="42"/>
  <c r="AM2" i="42"/>
  <c r="AL2" i="42"/>
  <c r="AK2" i="42"/>
  <c r="AJ2" i="42"/>
  <c r="AI2" i="42"/>
  <c r="AH2" i="42"/>
  <c r="AH19" i="42" s="1"/>
  <c r="AN3" i="53" s="1"/>
  <c r="AG2" i="42"/>
  <c r="AF2" i="42"/>
  <c r="AE2" i="42"/>
  <c r="AE19" i="42" s="1"/>
  <c r="AK3" i="53" s="1"/>
  <c r="AD2" i="42"/>
  <c r="AC2" i="42"/>
  <c r="AB2" i="42"/>
  <c r="AA2" i="42"/>
  <c r="Z2" i="42"/>
  <c r="Y2" i="42"/>
  <c r="X2" i="42"/>
  <c r="W2" i="42"/>
  <c r="AC2" i="52" s="1"/>
  <c r="AC56" i="52" s="1"/>
  <c r="V2" i="42"/>
  <c r="V19" i="42" s="1"/>
  <c r="AB3" i="53" s="1"/>
  <c r="U2" i="42"/>
  <c r="AA2" i="50" s="1"/>
  <c r="AA56" i="50" s="1"/>
  <c r="T2" i="42"/>
  <c r="Z2" i="50" s="1"/>
  <c r="Z56" i="50" s="1"/>
  <c r="S2" i="42"/>
  <c r="Y2" i="50" s="1"/>
  <c r="Y56" i="50" s="1"/>
  <c r="R2" i="42"/>
  <c r="Q2" i="42"/>
  <c r="P2" i="42"/>
  <c r="V2" i="50" s="1"/>
  <c r="V56" i="50" s="1"/>
  <c r="O2" i="42"/>
  <c r="N2" i="42"/>
  <c r="M2" i="42"/>
  <c r="L2" i="42"/>
  <c r="K2" i="42"/>
  <c r="J2" i="42"/>
  <c r="I2" i="42"/>
  <c r="H2" i="42"/>
  <c r="G2" i="42"/>
  <c r="F2" i="42"/>
  <c r="E2" i="42"/>
  <c r="D2" i="42"/>
  <c r="C2" i="42"/>
  <c r="I2" i="51" s="1"/>
  <c r="AN17" i="41"/>
  <c r="AO17" i="41" s="1"/>
  <c r="AP17" i="41" s="1"/>
  <c r="AQ17" i="41" s="1"/>
  <c r="AR17" i="41" s="1"/>
  <c r="AS17" i="41" s="1"/>
  <c r="AT17" i="41" s="1"/>
  <c r="AU17" i="41" s="1"/>
  <c r="AV17" i="41" s="1"/>
  <c r="AW17" i="41" s="1"/>
  <c r="AO16" i="41"/>
  <c r="AP16" i="41" s="1"/>
  <c r="AQ16" i="41" s="1"/>
  <c r="AR16" i="41" s="1"/>
  <c r="AS16" i="41" s="1"/>
  <c r="AT16" i="41" s="1"/>
  <c r="AU16" i="41" s="1"/>
  <c r="AV16" i="41" s="1"/>
  <c r="AW16" i="41" s="1"/>
  <c r="AN16" i="41"/>
  <c r="AT15" i="41"/>
  <c r="AU15" i="41" s="1"/>
  <c r="AV15" i="41" s="1"/>
  <c r="AW15" i="41" s="1"/>
  <c r="AQ15" i="41"/>
  <c r="AR15" i="41" s="1"/>
  <c r="AS15" i="41" s="1"/>
  <c r="AO15" i="41"/>
  <c r="AP15" i="41" s="1"/>
  <c r="AN15" i="41"/>
  <c r="AQ14" i="41"/>
  <c r="AR14" i="41" s="1"/>
  <c r="AS14" i="41" s="1"/>
  <c r="AT14" i="41" s="1"/>
  <c r="AU14" i="41" s="1"/>
  <c r="AV14" i="41" s="1"/>
  <c r="AW14" i="41" s="1"/>
  <c r="AO14" i="41"/>
  <c r="AP14" i="41" s="1"/>
  <c r="AN14" i="41"/>
  <c r="AO13" i="41"/>
  <c r="AP13" i="41" s="1"/>
  <c r="AQ13" i="41" s="1"/>
  <c r="AR13" i="41" s="1"/>
  <c r="AS13" i="41" s="1"/>
  <c r="AT13" i="41" s="1"/>
  <c r="AU13" i="41" s="1"/>
  <c r="AV13" i="41" s="1"/>
  <c r="AW13" i="41" s="1"/>
  <c r="AN13" i="41"/>
  <c r="AW12" i="41"/>
  <c r="AN12" i="41"/>
  <c r="AO12" i="41" s="1"/>
  <c r="AP12" i="41" s="1"/>
  <c r="AQ12" i="41" s="1"/>
  <c r="AR12" i="41" s="1"/>
  <c r="AS12" i="41" s="1"/>
  <c r="AT12" i="41" s="1"/>
  <c r="AU12" i="41" s="1"/>
  <c r="AV12" i="41" s="1"/>
  <c r="AW11" i="41"/>
  <c r="AU11" i="41"/>
  <c r="AV11" i="41" s="1"/>
  <c r="AN11" i="41"/>
  <c r="AO11" i="41" s="1"/>
  <c r="AP11" i="41" s="1"/>
  <c r="AQ11" i="41" s="1"/>
  <c r="AR11" i="41" s="1"/>
  <c r="AS11" i="41" s="1"/>
  <c r="AT11" i="41" s="1"/>
  <c r="AO10" i="41"/>
  <c r="AP10" i="41" s="1"/>
  <c r="AQ10" i="41" s="1"/>
  <c r="AR10" i="41" s="1"/>
  <c r="AS10" i="41" s="1"/>
  <c r="AT10" i="41" s="1"/>
  <c r="AU10" i="41" s="1"/>
  <c r="AV10" i="41" s="1"/>
  <c r="AW10" i="41" s="1"/>
  <c r="AN10" i="41"/>
  <c r="AQ9" i="41"/>
  <c r="AR9" i="41" s="1"/>
  <c r="AS9" i="41" s="1"/>
  <c r="AT9" i="41" s="1"/>
  <c r="AU9" i="41" s="1"/>
  <c r="AV9" i="41" s="1"/>
  <c r="AW9" i="41" s="1"/>
  <c r="AO9" i="41"/>
  <c r="AP9" i="41" s="1"/>
  <c r="AN9" i="41"/>
  <c r="AR8" i="41"/>
  <c r="AS8" i="41" s="1"/>
  <c r="AT8" i="41" s="1"/>
  <c r="AU8" i="41" s="1"/>
  <c r="AV8" i="41" s="1"/>
  <c r="AW8" i="41" s="1"/>
  <c r="AQ8" i="41"/>
  <c r="AO8" i="41"/>
  <c r="AP8" i="41" s="1"/>
  <c r="AN8" i="41"/>
  <c r="AO7" i="41"/>
  <c r="AP7" i="41" s="1"/>
  <c r="AQ7" i="41" s="1"/>
  <c r="AR7" i="41" s="1"/>
  <c r="AS7" i="41" s="1"/>
  <c r="AT7" i="41" s="1"/>
  <c r="AU7" i="41" s="1"/>
  <c r="AV7" i="41" s="1"/>
  <c r="AW7" i="41" s="1"/>
  <c r="AN7" i="41"/>
  <c r="AN6" i="41"/>
  <c r="AO6" i="41" s="1"/>
  <c r="AP6" i="41" s="1"/>
  <c r="AQ6" i="41" s="1"/>
  <c r="AR6" i="41" s="1"/>
  <c r="AS6" i="41" s="1"/>
  <c r="AT6" i="41" s="1"/>
  <c r="AU6" i="41" s="1"/>
  <c r="AV6" i="41" s="1"/>
  <c r="AW6" i="41" s="1"/>
  <c r="AW5" i="41"/>
  <c r="AN5" i="41"/>
  <c r="AO5" i="41" s="1"/>
  <c r="AP5" i="41" s="1"/>
  <c r="AQ5" i="41" s="1"/>
  <c r="AR5" i="41" s="1"/>
  <c r="AS5" i="41" s="1"/>
  <c r="AT5" i="41" s="1"/>
  <c r="AU5" i="41" s="1"/>
  <c r="AV5" i="41" s="1"/>
  <c r="AO4" i="41"/>
  <c r="AP4" i="41" s="1"/>
  <c r="AQ4" i="41" s="1"/>
  <c r="AR4" i="41" s="1"/>
  <c r="AS4" i="41" s="1"/>
  <c r="AT4" i="41" s="1"/>
  <c r="AU4" i="41" s="1"/>
  <c r="AV4" i="41" s="1"/>
  <c r="AW4" i="41" s="1"/>
  <c r="AN4" i="41"/>
  <c r="AO3" i="41"/>
  <c r="AP3" i="41" s="1"/>
  <c r="AQ3" i="41" s="1"/>
  <c r="AR3" i="41" s="1"/>
  <c r="AS3" i="41" s="1"/>
  <c r="AT3" i="41" s="1"/>
  <c r="AU3" i="41" s="1"/>
  <c r="AV3" i="41" s="1"/>
  <c r="AW3" i="41" s="1"/>
  <c r="AN3" i="41"/>
  <c r="AQ2" i="41"/>
  <c r="AR2" i="41" s="1"/>
  <c r="AS2" i="41" s="1"/>
  <c r="AT2" i="41" s="1"/>
  <c r="AU2" i="41" s="1"/>
  <c r="AV2" i="41" s="1"/>
  <c r="AW2" i="41" s="1"/>
  <c r="AO2" i="41"/>
  <c r="AP2" i="41" s="1"/>
  <c r="AN2" i="41"/>
  <c r="G60" i="36"/>
  <c r="G66" i="36" s="1"/>
  <c r="G72" i="36" s="1"/>
  <c r="G78" i="36" s="1"/>
  <c r="G84" i="36" s="1"/>
  <c r="G90" i="36" s="1"/>
  <c r="G96" i="36" s="1"/>
  <c r="G43" i="36"/>
  <c r="G49" i="36" s="1"/>
  <c r="G55" i="36" s="1"/>
  <c r="G61" i="36" s="1"/>
  <c r="G67" i="36" s="1"/>
  <c r="G73" i="36" s="1"/>
  <c r="G79" i="36" s="1"/>
  <c r="G85" i="36" s="1"/>
  <c r="G91" i="36" s="1"/>
  <c r="G97" i="36" s="1"/>
  <c r="G19" i="36"/>
  <c r="G25" i="36" s="1"/>
  <c r="G31" i="36" s="1"/>
  <c r="G37" i="36" s="1"/>
  <c r="G18" i="36"/>
  <c r="G24" i="36" s="1"/>
  <c r="G30" i="36" s="1"/>
  <c r="G36" i="36" s="1"/>
  <c r="G42" i="36" s="1"/>
  <c r="G48" i="36" s="1"/>
  <c r="G54" i="36" s="1"/>
  <c r="I13" i="36"/>
  <c r="I19" i="36" s="1"/>
  <c r="I25" i="36" s="1"/>
  <c r="I31" i="36" s="1"/>
  <c r="I37" i="36" s="1"/>
  <c r="I43" i="36" s="1"/>
  <c r="I49" i="36" s="1"/>
  <c r="I55" i="36" s="1"/>
  <c r="I61" i="36" s="1"/>
  <c r="I67" i="36" s="1"/>
  <c r="I73" i="36" s="1"/>
  <c r="I79" i="36" s="1"/>
  <c r="I85" i="36" s="1"/>
  <c r="I91" i="36" s="1"/>
  <c r="I97" i="36" s="1"/>
  <c r="H13" i="36"/>
  <c r="H19" i="36" s="1"/>
  <c r="H25" i="36" s="1"/>
  <c r="H31" i="36" s="1"/>
  <c r="H37" i="36" s="1"/>
  <c r="H43" i="36" s="1"/>
  <c r="H49" i="36" s="1"/>
  <c r="H55" i="36" s="1"/>
  <c r="H61" i="36" s="1"/>
  <c r="H67" i="36" s="1"/>
  <c r="H73" i="36" s="1"/>
  <c r="H79" i="36" s="1"/>
  <c r="H85" i="36" s="1"/>
  <c r="H91" i="36" s="1"/>
  <c r="H97" i="36" s="1"/>
  <c r="G13" i="36"/>
  <c r="F13" i="36"/>
  <c r="F19" i="36" s="1"/>
  <c r="F25" i="36" s="1"/>
  <c r="F31" i="36" s="1"/>
  <c r="F37" i="36" s="1"/>
  <c r="F43" i="36" s="1"/>
  <c r="F49" i="36" s="1"/>
  <c r="F55" i="36" s="1"/>
  <c r="F61" i="36" s="1"/>
  <c r="F67" i="36" s="1"/>
  <c r="F73" i="36" s="1"/>
  <c r="F79" i="36" s="1"/>
  <c r="F85" i="36" s="1"/>
  <c r="F91" i="36" s="1"/>
  <c r="F97" i="36" s="1"/>
  <c r="E13" i="36"/>
  <c r="E19" i="36" s="1"/>
  <c r="E25" i="36" s="1"/>
  <c r="E31" i="36" s="1"/>
  <c r="E37" i="36" s="1"/>
  <c r="E43" i="36" s="1"/>
  <c r="E49" i="36" s="1"/>
  <c r="E55" i="36" s="1"/>
  <c r="E61" i="36" s="1"/>
  <c r="E67" i="36" s="1"/>
  <c r="E73" i="36" s="1"/>
  <c r="E79" i="36" s="1"/>
  <c r="E85" i="36" s="1"/>
  <c r="E91" i="36" s="1"/>
  <c r="E97" i="36" s="1"/>
  <c r="D13" i="36"/>
  <c r="D19" i="36" s="1"/>
  <c r="D25" i="36" s="1"/>
  <c r="D31" i="36" s="1"/>
  <c r="D37" i="36" s="1"/>
  <c r="D43" i="36" s="1"/>
  <c r="D49" i="36" s="1"/>
  <c r="D55" i="36" s="1"/>
  <c r="D61" i="36" s="1"/>
  <c r="D67" i="36" s="1"/>
  <c r="D73" i="36" s="1"/>
  <c r="D79" i="36" s="1"/>
  <c r="D85" i="36" s="1"/>
  <c r="D91" i="36" s="1"/>
  <c r="D97" i="36" s="1"/>
  <c r="I12" i="36"/>
  <c r="I18" i="36" s="1"/>
  <c r="I24" i="36" s="1"/>
  <c r="I30" i="36" s="1"/>
  <c r="I36" i="36" s="1"/>
  <c r="I42" i="36" s="1"/>
  <c r="I48" i="36" s="1"/>
  <c r="I54" i="36" s="1"/>
  <c r="I60" i="36" s="1"/>
  <c r="I66" i="36" s="1"/>
  <c r="I72" i="36" s="1"/>
  <c r="I78" i="36" s="1"/>
  <c r="I84" i="36" s="1"/>
  <c r="I90" i="36" s="1"/>
  <c r="I96" i="36" s="1"/>
  <c r="H12" i="36"/>
  <c r="H18" i="36" s="1"/>
  <c r="H24" i="36" s="1"/>
  <c r="H30" i="36" s="1"/>
  <c r="H36" i="36" s="1"/>
  <c r="H42" i="36" s="1"/>
  <c r="H48" i="36" s="1"/>
  <c r="H54" i="36" s="1"/>
  <c r="H60" i="36" s="1"/>
  <c r="H66" i="36" s="1"/>
  <c r="H72" i="36" s="1"/>
  <c r="H78" i="36" s="1"/>
  <c r="H84" i="36" s="1"/>
  <c r="H90" i="36" s="1"/>
  <c r="H96" i="36" s="1"/>
  <c r="G12" i="36"/>
  <c r="F12" i="36"/>
  <c r="F18" i="36" s="1"/>
  <c r="F24" i="36" s="1"/>
  <c r="F30" i="36" s="1"/>
  <c r="F36" i="36" s="1"/>
  <c r="F42" i="36" s="1"/>
  <c r="F48" i="36" s="1"/>
  <c r="F54" i="36" s="1"/>
  <c r="F60" i="36" s="1"/>
  <c r="F66" i="36" s="1"/>
  <c r="F72" i="36" s="1"/>
  <c r="F78" i="36" s="1"/>
  <c r="F84" i="36" s="1"/>
  <c r="F90" i="36" s="1"/>
  <c r="F96" i="36" s="1"/>
  <c r="E12" i="36"/>
  <c r="E18" i="36" s="1"/>
  <c r="E24" i="36" s="1"/>
  <c r="E30" i="36" s="1"/>
  <c r="E36" i="36" s="1"/>
  <c r="E42" i="36" s="1"/>
  <c r="E48" i="36" s="1"/>
  <c r="E54" i="36" s="1"/>
  <c r="E60" i="36" s="1"/>
  <c r="E66" i="36" s="1"/>
  <c r="E72" i="36" s="1"/>
  <c r="E78" i="36" s="1"/>
  <c r="E84" i="36" s="1"/>
  <c r="E90" i="36" s="1"/>
  <c r="E96" i="36" s="1"/>
  <c r="D12" i="36"/>
  <c r="D18" i="36" s="1"/>
  <c r="D24" i="36" s="1"/>
  <c r="D30" i="36" s="1"/>
  <c r="D36" i="36" s="1"/>
  <c r="D42" i="36" s="1"/>
  <c r="D48" i="36" s="1"/>
  <c r="D54" i="36" s="1"/>
  <c r="D60" i="36" s="1"/>
  <c r="D66" i="36" s="1"/>
  <c r="D72" i="36" s="1"/>
  <c r="D78" i="36" s="1"/>
  <c r="D84" i="36" s="1"/>
  <c r="D90" i="36" s="1"/>
  <c r="D96" i="36" s="1"/>
  <c r="V103" i="35"/>
  <c r="W103" i="35" s="1"/>
  <c r="X103" i="35" s="1"/>
  <c r="Y103" i="35" s="1"/>
  <c r="Z103" i="35" s="1"/>
  <c r="AA103" i="35" s="1"/>
  <c r="AB103" i="35" s="1"/>
  <c r="AC103" i="35" s="1"/>
  <c r="AD103" i="35" s="1"/>
  <c r="AE103" i="35" s="1"/>
  <c r="AF103" i="35" s="1"/>
  <c r="AG103" i="35" s="1"/>
  <c r="AH103" i="35" s="1"/>
  <c r="AI103" i="35" s="1"/>
  <c r="AJ103" i="35" s="1"/>
  <c r="AK103" i="35" s="1"/>
  <c r="AL103" i="35" s="1"/>
  <c r="AM103" i="35" s="1"/>
  <c r="AN103" i="35" s="1"/>
  <c r="AO103" i="35" s="1"/>
  <c r="AP103" i="35" s="1"/>
  <c r="AQ103" i="35" s="1"/>
  <c r="AR103" i="35" s="1"/>
  <c r="AS103" i="35" s="1"/>
  <c r="AT103" i="35" s="1"/>
  <c r="AU103" i="35" s="1"/>
  <c r="AV103" i="35" s="1"/>
  <c r="AW103" i="35" s="1"/>
  <c r="AX103" i="35" s="1"/>
  <c r="AY103" i="35" s="1"/>
  <c r="S103" i="35"/>
  <c r="T103" i="35" s="1"/>
  <c r="U103" i="35" s="1"/>
  <c r="Q103" i="35"/>
  <c r="R103" i="35" s="1"/>
  <c r="M103" i="35"/>
  <c r="N103" i="35" s="1"/>
  <c r="O103" i="35" s="1"/>
  <c r="P103" i="35" s="1"/>
  <c r="L103" i="35"/>
  <c r="K103" i="35"/>
  <c r="L102" i="35"/>
  <c r="M102" i="35" s="1"/>
  <c r="N102" i="35" s="1"/>
  <c r="O102" i="35" s="1"/>
  <c r="P102" i="35" s="1"/>
  <c r="Q102" i="35" s="1"/>
  <c r="R102" i="35" s="1"/>
  <c r="S102" i="35" s="1"/>
  <c r="T102" i="35" s="1"/>
  <c r="U102" i="35" s="1"/>
  <c r="V102" i="35" s="1"/>
  <c r="W102" i="35" s="1"/>
  <c r="X102" i="35" s="1"/>
  <c r="Y102" i="35" s="1"/>
  <c r="Z102" i="35" s="1"/>
  <c r="AA102" i="35" s="1"/>
  <c r="AB102" i="35" s="1"/>
  <c r="AC102" i="35" s="1"/>
  <c r="AD102" i="35" s="1"/>
  <c r="AE102" i="35" s="1"/>
  <c r="AF102" i="35" s="1"/>
  <c r="AG102" i="35" s="1"/>
  <c r="AH102" i="35" s="1"/>
  <c r="AI102" i="35" s="1"/>
  <c r="AJ102" i="35" s="1"/>
  <c r="AK102" i="35" s="1"/>
  <c r="AL102" i="35" s="1"/>
  <c r="AM102" i="35" s="1"/>
  <c r="AN102" i="35" s="1"/>
  <c r="AO102" i="35" s="1"/>
  <c r="AP102" i="35" s="1"/>
  <c r="AQ102" i="35" s="1"/>
  <c r="AR102" i="35" s="1"/>
  <c r="AS102" i="35" s="1"/>
  <c r="AT102" i="35" s="1"/>
  <c r="AU102" i="35" s="1"/>
  <c r="AV102" i="35" s="1"/>
  <c r="AW102" i="35" s="1"/>
  <c r="AX102" i="35" s="1"/>
  <c r="AY102" i="35" s="1"/>
  <c r="K102" i="35"/>
  <c r="T101" i="35"/>
  <c r="U101" i="35" s="1"/>
  <c r="V101" i="35" s="1"/>
  <c r="W101" i="35" s="1"/>
  <c r="X101" i="35" s="1"/>
  <c r="Y101" i="35" s="1"/>
  <c r="Z101" i="35" s="1"/>
  <c r="AA101" i="35" s="1"/>
  <c r="AB101" i="35" s="1"/>
  <c r="AC101" i="35" s="1"/>
  <c r="AD101" i="35" s="1"/>
  <c r="AE101" i="35" s="1"/>
  <c r="AF101" i="35" s="1"/>
  <c r="AG101" i="35" s="1"/>
  <c r="AH101" i="35" s="1"/>
  <c r="AI101" i="35" s="1"/>
  <c r="AJ101" i="35" s="1"/>
  <c r="AK101" i="35" s="1"/>
  <c r="AL101" i="35" s="1"/>
  <c r="AM101" i="35" s="1"/>
  <c r="AN101" i="35" s="1"/>
  <c r="AO101" i="35" s="1"/>
  <c r="AP101" i="35" s="1"/>
  <c r="AQ101" i="35" s="1"/>
  <c r="AR101" i="35" s="1"/>
  <c r="AS101" i="35" s="1"/>
  <c r="AT101" i="35" s="1"/>
  <c r="AU101" i="35" s="1"/>
  <c r="AV101" i="35" s="1"/>
  <c r="AW101" i="35" s="1"/>
  <c r="AX101" i="35" s="1"/>
  <c r="AY101" i="35" s="1"/>
  <c r="K101" i="35"/>
  <c r="L101" i="35" s="1"/>
  <c r="M101" i="35" s="1"/>
  <c r="N101" i="35" s="1"/>
  <c r="O101" i="35" s="1"/>
  <c r="P101" i="35" s="1"/>
  <c r="Q101" i="35" s="1"/>
  <c r="R101" i="35" s="1"/>
  <c r="S101" i="35" s="1"/>
  <c r="K100" i="35"/>
  <c r="L100" i="35" s="1"/>
  <c r="M100" i="35" s="1"/>
  <c r="N100" i="35" s="1"/>
  <c r="O100" i="35" s="1"/>
  <c r="P100" i="35" s="1"/>
  <c r="Q100" i="35" s="1"/>
  <c r="R100" i="35" s="1"/>
  <c r="S100" i="35" s="1"/>
  <c r="T100" i="35" s="1"/>
  <c r="U100" i="35" s="1"/>
  <c r="V100" i="35" s="1"/>
  <c r="W100" i="35" s="1"/>
  <c r="X100" i="35" s="1"/>
  <c r="Y100" i="35" s="1"/>
  <c r="Z100" i="35" s="1"/>
  <c r="AA100" i="35" s="1"/>
  <c r="AB100" i="35" s="1"/>
  <c r="AC100" i="35" s="1"/>
  <c r="AD100" i="35" s="1"/>
  <c r="AE100" i="35" s="1"/>
  <c r="AF100" i="35" s="1"/>
  <c r="AG100" i="35" s="1"/>
  <c r="AH100" i="35" s="1"/>
  <c r="AI100" i="35" s="1"/>
  <c r="AJ100" i="35" s="1"/>
  <c r="AK100" i="35" s="1"/>
  <c r="AL100" i="35" s="1"/>
  <c r="AM100" i="35" s="1"/>
  <c r="AN100" i="35" s="1"/>
  <c r="AO100" i="35" s="1"/>
  <c r="AP100" i="35" s="1"/>
  <c r="AQ100" i="35" s="1"/>
  <c r="AR100" i="35" s="1"/>
  <c r="AS100" i="35" s="1"/>
  <c r="AT100" i="35" s="1"/>
  <c r="AU100" i="35" s="1"/>
  <c r="AV100" i="35" s="1"/>
  <c r="AW100" i="35" s="1"/>
  <c r="AX100" i="35" s="1"/>
  <c r="AY100" i="35" s="1"/>
  <c r="AS99" i="35"/>
  <c r="AT99" i="35" s="1"/>
  <c r="AU99" i="35" s="1"/>
  <c r="AV99" i="35" s="1"/>
  <c r="AW99" i="35" s="1"/>
  <c r="AX99" i="35" s="1"/>
  <c r="AY99" i="35" s="1"/>
  <c r="U99" i="35"/>
  <c r="V99" i="35" s="1"/>
  <c r="W99" i="35" s="1"/>
  <c r="X99" i="35" s="1"/>
  <c r="Y99" i="35" s="1"/>
  <c r="Z99" i="35" s="1"/>
  <c r="AA99" i="35" s="1"/>
  <c r="AB99" i="35" s="1"/>
  <c r="AC99" i="35" s="1"/>
  <c r="AD99" i="35" s="1"/>
  <c r="AE99" i="35" s="1"/>
  <c r="AF99" i="35" s="1"/>
  <c r="AG99" i="35" s="1"/>
  <c r="AH99" i="35" s="1"/>
  <c r="AI99" i="35" s="1"/>
  <c r="AJ99" i="35" s="1"/>
  <c r="AK99" i="35" s="1"/>
  <c r="AL99" i="35" s="1"/>
  <c r="AM99" i="35" s="1"/>
  <c r="AN99" i="35" s="1"/>
  <c r="AO99" i="35" s="1"/>
  <c r="AP99" i="35" s="1"/>
  <c r="AQ99" i="35" s="1"/>
  <c r="AR99" i="35" s="1"/>
  <c r="P99" i="35"/>
  <c r="Q99" i="35" s="1"/>
  <c r="R99" i="35" s="1"/>
  <c r="S99" i="35" s="1"/>
  <c r="T99" i="35" s="1"/>
  <c r="O99" i="35"/>
  <c r="M99" i="35"/>
  <c r="N99" i="35" s="1"/>
  <c r="K99" i="35"/>
  <c r="L99" i="35" s="1"/>
  <c r="K98" i="35"/>
  <c r="L98" i="35" s="1"/>
  <c r="M98" i="35" s="1"/>
  <c r="N98" i="35" s="1"/>
  <c r="O98" i="35" s="1"/>
  <c r="P98" i="35" s="1"/>
  <c r="Q98" i="35" s="1"/>
  <c r="R98" i="35" s="1"/>
  <c r="S98" i="35" s="1"/>
  <c r="T98" i="35" s="1"/>
  <c r="U98" i="35" s="1"/>
  <c r="V98" i="35" s="1"/>
  <c r="W98" i="35" s="1"/>
  <c r="X98" i="35" s="1"/>
  <c r="Y98" i="35" s="1"/>
  <c r="Z98" i="35" s="1"/>
  <c r="AA98" i="35" s="1"/>
  <c r="AB98" i="35" s="1"/>
  <c r="AC98" i="35" s="1"/>
  <c r="AD98" i="35" s="1"/>
  <c r="AE98" i="35" s="1"/>
  <c r="AF98" i="35" s="1"/>
  <c r="AG98" i="35" s="1"/>
  <c r="AH98" i="35" s="1"/>
  <c r="AI98" i="35" s="1"/>
  <c r="AJ98" i="35" s="1"/>
  <c r="AK98" i="35" s="1"/>
  <c r="AL98" i="35" s="1"/>
  <c r="AM98" i="35" s="1"/>
  <c r="AN98" i="35" s="1"/>
  <c r="AO98" i="35" s="1"/>
  <c r="AP98" i="35" s="1"/>
  <c r="AQ98" i="35" s="1"/>
  <c r="AR98" i="35" s="1"/>
  <c r="AS98" i="35" s="1"/>
  <c r="AT98" i="35" s="1"/>
  <c r="AU98" i="35" s="1"/>
  <c r="AV98" i="35" s="1"/>
  <c r="AW98" i="35" s="1"/>
  <c r="AX98" i="35" s="1"/>
  <c r="AY98" i="35" s="1"/>
  <c r="L115" i="28"/>
  <c r="M115" i="28" s="1"/>
  <c r="N115" i="28" s="1"/>
  <c r="O115" i="28" s="1"/>
  <c r="P115" i="28" s="1"/>
  <c r="Q115" i="28" s="1"/>
  <c r="R115" i="28" s="1"/>
  <c r="S115" i="28" s="1"/>
  <c r="T115" i="28" s="1"/>
  <c r="U115" i="28" s="1"/>
  <c r="V115" i="28" s="1"/>
  <c r="W115" i="28" s="1"/>
  <c r="X115" i="28" s="1"/>
  <c r="Y115" i="28" s="1"/>
  <c r="Z115" i="28" s="1"/>
  <c r="AA115" i="28" s="1"/>
  <c r="AB115" i="28" s="1"/>
  <c r="AC115" i="28" s="1"/>
  <c r="AD115" i="28" s="1"/>
  <c r="AE115" i="28" s="1"/>
  <c r="AF115" i="28" s="1"/>
  <c r="AG115" i="28" s="1"/>
  <c r="AH115" i="28" s="1"/>
  <c r="AI115" i="28" s="1"/>
  <c r="AJ115" i="28" s="1"/>
  <c r="AK115" i="28" s="1"/>
  <c r="AL115" i="28" s="1"/>
  <c r="AM115" i="28" s="1"/>
  <c r="AN115" i="28" s="1"/>
  <c r="AO115" i="28" s="1"/>
  <c r="AP115" i="28" s="1"/>
  <c r="AQ115" i="28" s="1"/>
  <c r="AR115" i="28" s="1"/>
  <c r="AS115" i="28" s="1"/>
  <c r="AT115" i="28" s="1"/>
  <c r="AU115" i="28" s="1"/>
  <c r="AV115" i="28" s="1"/>
  <c r="AW115" i="28" s="1"/>
  <c r="AX115" i="28" s="1"/>
  <c r="AY115" i="28" s="1"/>
  <c r="K115" i="28"/>
  <c r="AP114" i="28"/>
  <c r="AQ114" i="28" s="1"/>
  <c r="AR114" i="28" s="1"/>
  <c r="AS114" i="28" s="1"/>
  <c r="AT114" i="28" s="1"/>
  <c r="AU114" i="28" s="1"/>
  <c r="AV114" i="28" s="1"/>
  <c r="AW114" i="28" s="1"/>
  <c r="AX114" i="28" s="1"/>
  <c r="AY114" i="28" s="1"/>
  <c r="M114" i="28"/>
  <c r="N114" i="28" s="1"/>
  <c r="O114" i="28" s="1"/>
  <c r="P114" i="28" s="1"/>
  <c r="Q114" i="28" s="1"/>
  <c r="R114" i="28" s="1"/>
  <c r="S114" i="28" s="1"/>
  <c r="T114" i="28" s="1"/>
  <c r="U114" i="28" s="1"/>
  <c r="V114" i="28" s="1"/>
  <c r="W114" i="28" s="1"/>
  <c r="X114" i="28" s="1"/>
  <c r="Y114" i="28" s="1"/>
  <c r="Z114" i="28" s="1"/>
  <c r="AA114" i="28" s="1"/>
  <c r="AB114" i="28" s="1"/>
  <c r="AC114" i="28" s="1"/>
  <c r="AD114" i="28" s="1"/>
  <c r="AE114" i="28" s="1"/>
  <c r="AF114" i="28" s="1"/>
  <c r="AG114" i="28" s="1"/>
  <c r="AH114" i="28" s="1"/>
  <c r="AI114" i="28" s="1"/>
  <c r="AJ114" i="28" s="1"/>
  <c r="AK114" i="28" s="1"/>
  <c r="AL114" i="28" s="1"/>
  <c r="AM114" i="28" s="1"/>
  <c r="AN114" i="28" s="1"/>
  <c r="AO114" i="28" s="1"/>
  <c r="K114" i="28"/>
  <c r="L114" i="28" s="1"/>
  <c r="Z113" i="28"/>
  <c r="AA113" i="28" s="1"/>
  <c r="AB113" i="28" s="1"/>
  <c r="AC113" i="28" s="1"/>
  <c r="AD113" i="28" s="1"/>
  <c r="AE113" i="28" s="1"/>
  <c r="AF113" i="28" s="1"/>
  <c r="AG113" i="28" s="1"/>
  <c r="AH113" i="28" s="1"/>
  <c r="AI113" i="28" s="1"/>
  <c r="AJ113" i="28" s="1"/>
  <c r="AK113" i="28" s="1"/>
  <c r="AL113" i="28" s="1"/>
  <c r="AM113" i="28" s="1"/>
  <c r="AN113" i="28" s="1"/>
  <c r="AO113" i="28" s="1"/>
  <c r="AP113" i="28" s="1"/>
  <c r="AQ113" i="28" s="1"/>
  <c r="AR113" i="28" s="1"/>
  <c r="AS113" i="28" s="1"/>
  <c r="AT113" i="28" s="1"/>
  <c r="AU113" i="28" s="1"/>
  <c r="AV113" i="28" s="1"/>
  <c r="AW113" i="28" s="1"/>
  <c r="AX113" i="28" s="1"/>
  <c r="AY113" i="28" s="1"/>
  <c r="T113" i="28"/>
  <c r="U113" i="28" s="1"/>
  <c r="V113" i="28" s="1"/>
  <c r="W113" i="28" s="1"/>
  <c r="X113" i="28" s="1"/>
  <c r="Y113" i="28" s="1"/>
  <c r="M113" i="28"/>
  <c r="N113" i="28" s="1"/>
  <c r="O113" i="28" s="1"/>
  <c r="P113" i="28" s="1"/>
  <c r="Q113" i="28" s="1"/>
  <c r="R113" i="28" s="1"/>
  <c r="S113" i="28" s="1"/>
  <c r="K113" i="28"/>
  <c r="L113" i="28" s="1"/>
  <c r="K112" i="28"/>
  <c r="L112" i="28" s="1"/>
  <c r="M112" i="28" s="1"/>
  <c r="N112" i="28" s="1"/>
  <c r="O112" i="28" s="1"/>
  <c r="P112" i="28" s="1"/>
  <c r="Q112" i="28" s="1"/>
  <c r="R112" i="28" s="1"/>
  <c r="S112" i="28" s="1"/>
  <c r="T112" i="28" s="1"/>
  <c r="U112" i="28" s="1"/>
  <c r="V112" i="28" s="1"/>
  <c r="W112" i="28" s="1"/>
  <c r="X112" i="28" s="1"/>
  <c r="Y112" i="28" s="1"/>
  <c r="Z112" i="28" s="1"/>
  <c r="AA112" i="28" s="1"/>
  <c r="AB112" i="28" s="1"/>
  <c r="AC112" i="28" s="1"/>
  <c r="AD112" i="28" s="1"/>
  <c r="AE112" i="28" s="1"/>
  <c r="AF112" i="28" s="1"/>
  <c r="AG112" i="28" s="1"/>
  <c r="AH112" i="28" s="1"/>
  <c r="AI112" i="28" s="1"/>
  <c r="AJ112" i="28" s="1"/>
  <c r="AK112" i="28" s="1"/>
  <c r="AL112" i="28" s="1"/>
  <c r="AM112" i="28" s="1"/>
  <c r="AN112" i="28" s="1"/>
  <c r="AO112" i="28" s="1"/>
  <c r="AP112" i="28" s="1"/>
  <c r="AQ112" i="28" s="1"/>
  <c r="AR112" i="28" s="1"/>
  <c r="AS112" i="28" s="1"/>
  <c r="AT112" i="28" s="1"/>
  <c r="AU112" i="28" s="1"/>
  <c r="AV112" i="28" s="1"/>
  <c r="AW112" i="28" s="1"/>
  <c r="AX112" i="28" s="1"/>
  <c r="AY112" i="28" s="1"/>
  <c r="K111" i="28"/>
  <c r="L111" i="28" s="1"/>
  <c r="M111" i="28" s="1"/>
  <c r="N111" i="28" s="1"/>
  <c r="O111" i="28" s="1"/>
  <c r="P111" i="28" s="1"/>
  <c r="Q111" i="28" s="1"/>
  <c r="R111" i="28" s="1"/>
  <c r="S111" i="28" s="1"/>
  <c r="T111" i="28" s="1"/>
  <c r="U111" i="28" s="1"/>
  <c r="V111" i="28" s="1"/>
  <c r="W111" i="28" s="1"/>
  <c r="X111" i="28" s="1"/>
  <c r="Y111" i="28" s="1"/>
  <c r="Z111" i="28" s="1"/>
  <c r="AA111" i="28" s="1"/>
  <c r="AB111" i="28" s="1"/>
  <c r="AC111" i="28" s="1"/>
  <c r="AD111" i="28" s="1"/>
  <c r="AE111" i="28" s="1"/>
  <c r="AF111" i="28" s="1"/>
  <c r="AG111" i="28" s="1"/>
  <c r="AH111" i="28" s="1"/>
  <c r="AI111" i="28" s="1"/>
  <c r="AJ111" i="28" s="1"/>
  <c r="AK111" i="28" s="1"/>
  <c r="AL111" i="28" s="1"/>
  <c r="AM111" i="28" s="1"/>
  <c r="AN111" i="28" s="1"/>
  <c r="AO111" i="28" s="1"/>
  <c r="AP111" i="28" s="1"/>
  <c r="AQ111" i="28" s="1"/>
  <c r="AR111" i="28" s="1"/>
  <c r="AS111" i="28" s="1"/>
  <c r="AT111" i="28" s="1"/>
  <c r="AU111" i="28" s="1"/>
  <c r="AV111" i="28" s="1"/>
  <c r="AW111" i="28" s="1"/>
  <c r="AX111" i="28" s="1"/>
  <c r="AY111" i="28" s="1"/>
  <c r="T110" i="28"/>
  <c r="U110" i="28" s="1"/>
  <c r="V110" i="28" s="1"/>
  <c r="W110" i="28" s="1"/>
  <c r="X110" i="28" s="1"/>
  <c r="Y110" i="28" s="1"/>
  <c r="Z110" i="28" s="1"/>
  <c r="AA110" i="28" s="1"/>
  <c r="AB110" i="28" s="1"/>
  <c r="AC110" i="28" s="1"/>
  <c r="AD110" i="28" s="1"/>
  <c r="AE110" i="28" s="1"/>
  <c r="AF110" i="28" s="1"/>
  <c r="AG110" i="28" s="1"/>
  <c r="AH110" i="28" s="1"/>
  <c r="AI110" i="28" s="1"/>
  <c r="AJ110" i="28" s="1"/>
  <c r="AK110" i="28" s="1"/>
  <c r="AL110" i="28" s="1"/>
  <c r="AM110" i="28" s="1"/>
  <c r="AN110" i="28" s="1"/>
  <c r="AO110" i="28" s="1"/>
  <c r="AP110" i="28" s="1"/>
  <c r="AQ110" i="28" s="1"/>
  <c r="AR110" i="28" s="1"/>
  <c r="AS110" i="28" s="1"/>
  <c r="AT110" i="28" s="1"/>
  <c r="AU110" i="28" s="1"/>
  <c r="AV110" i="28" s="1"/>
  <c r="AW110" i="28" s="1"/>
  <c r="AX110" i="28" s="1"/>
  <c r="AY110" i="28" s="1"/>
  <c r="R110" i="28"/>
  <c r="S110" i="28" s="1"/>
  <c r="N110" i="28"/>
  <c r="O110" i="28" s="1"/>
  <c r="P110" i="28" s="1"/>
  <c r="Q110" i="28" s="1"/>
  <c r="L110" i="28"/>
  <c r="M110" i="28" s="1"/>
  <c r="K110" i="28"/>
  <c r="N109" i="28"/>
  <c r="O109" i="28" s="1"/>
  <c r="P109" i="28" s="1"/>
  <c r="Q109" i="28" s="1"/>
  <c r="R109" i="28" s="1"/>
  <c r="S109" i="28" s="1"/>
  <c r="T109" i="28" s="1"/>
  <c r="U109" i="28" s="1"/>
  <c r="V109" i="28" s="1"/>
  <c r="W109" i="28" s="1"/>
  <c r="X109" i="28" s="1"/>
  <c r="Y109" i="28" s="1"/>
  <c r="Z109" i="28" s="1"/>
  <c r="AA109" i="28" s="1"/>
  <c r="AB109" i="28" s="1"/>
  <c r="AC109" i="28" s="1"/>
  <c r="AD109" i="28" s="1"/>
  <c r="AE109" i="28" s="1"/>
  <c r="AF109" i="28" s="1"/>
  <c r="AG109" i="28" s="1"/>
  <c r="AH109" i="28" s="1"/>
  <c r="AI109" i="28" s="1"/>
  <c r="AJ109" i="28" s="1"/>
  <c r="AK109" i="28" s="1"/>
  <c r="AL109" i="28" s="1"/>
  <c r="AM109" i="28" s="1"/>
  <c r="AN109" i="28" s="1"/>
  <c r="AO109" i="28" s="1"/>
  <c r="AP109" i="28" s="1"/>
  <c r="AQ109" i="28" s="1"/>
  <c r="AR109" i="28" s="1"/>
  <c r="AS109" i="28" s="1"/>
  <c r="AT109" i="28" s="1"/>
  <c r="AU109" i="28" s="1"/>
  <c r="AV109" i="28" s="1"/>
  <c r="AW109" i="28" s="1"/>
  <c r="AX109" i="28" s="1"/>
  <c r="AY109" i="28" s="1"/>
  <c r="L109" i="28"/>
  <c r="M109" i="28" s="1"/>
  <c r="K109" i="28"/>
  <c r="V108" i="28"/>
  <c r="W108" i="28" s="1"/>
  <c r="X108" i="28" s="1"/>
  <c r="Y108" i="28" s="1"/>
  <c r="Z108" i="28" s="1"/>
  <c r="AA108" i="28" s="1"/>
  <c r="AB108" i="28" s="1"/>
  <c r="AC108" i="28" s="1"/>
  <c r="AD108" i="28" s="1"/>
  <c r="AE108" i="28" s="1"/>
  <c r="AF108" i="28" s="1"/>
  <c r="AG108" i="28" s="1"/>
  <c r="AH108" i="28" s="1"/>
  <c r="AI108" i="28" s="1"/>
  <c r="AJ108" i="28" s="1"/>
  <c r="AK108" i="28" s="1"/>
  <c r="AL108" i="28" s="1"/>
  <c r="AM108" i="28" s="1"/>
  <c r="AN108" i="28" s="1"/>
  <c r="AO108" i="28" s="1"/>
  <c r="AP108" i="28" s="1"/>
  <c r="AQ108" i="28" s="1"/>
  <c r="AR108" i="28" s="1"/>
  <c r="AS108" i="28" s="1"/>
  <c r="AT108" i="28" s="1"/>
  <c r="AU108" i="28" s="1"/>
  <c r="AV108" i="28" s="1"/>
  <c r="AW108" i="28" s="1"/>
  <c r="AX108" i="28" s="1"/>
  <c r="AY108" i="28" s="1"/>
  <c r="K108" i="28"/>
  <c r="L108" i="28" s="1"/>
  <c r="M108" i="28" s="1"/>
  <c r="N108" i="28" s="1"/>
  <c r="O108" i="28" s="1"/>
  <c r="P108" i="28" s="1"/>
  <c r="Q108" i="28" s="1"/>
  <c r="R108" i="28" s="1"/>
  <c r="S108" i="28" s="1"/>
  <c r="T108" i="28" s="1"/>
  <c r="U108" i="28" s="1"/>
  <c r="AX13" i="27"/>
  <c r="AW13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K33" i="23"/>
  <c r="J33" i="23"/>
  <c r="K32" i="23"/>
  <c r="J32" i="23"/>
  <c r="K31" i="23"/>
  <c r="J31" i="23"/>
  <c r="K30" i="23"/>
  <c r="J30" i="23"/>
  <c r="K29" i="23"/>
  <c r="J29" i="23"/>
  <c r="K28" i="23"/>
  <c r="J28" i="23"/>
  <c r="K27" i="23"/>
  <c r="J27" i="23"/>
  <c r="K26" i="23"/>
  <c r="J26" i="23"/>
  <c r="K25" i="23"/>
  <c r="J25" i="23"/>
  <c r="K24" i="23"/>
  <c r="J24" i="23"/>
  <c r="K23" i="23"/>
  <c r="J23" i="23"/>
  <c r="K22" i="23"/>
  <c r="J22" i="23"/>
  <c r="K21" i="23"/>
  <c r="J21" i="23"/>
  <c r="K20" i="23"/>
  <c r="J20" i="23"/>
  <c r="K19" i="23"/>
  <c r="J19" i="23"/>
  <c r="K18" i="23"/>
  <c r="J1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B2" i="3"/>
  <c r="AV5" i="52" l="1"/>
  <c r="AV7" i="50"/>
  <c r="AU7" i="50"/>
  <c r="AU25" i="50" s="1"/>
  <c r="AO63" i="42"/>
  <c r="AP63" i="42" s="1"/>
  <c r="AQ63" i="42" s="1"/>
  <c r="AR63" i="42" s="1"/>
  <c r="AT14" i="50"/>
  <c r="J3" i="51"/>
  <c r="J4" i="51" s="1"/>
  <c r="AI22" i="50"/>
  <c r="AV14" i="50"/>
  <c r="K32" i="50"/>
  <c r="AJ22" i="50"/>
  <c r="AC31" i="50"/>
  <c r="AQ5" i="50"/>
  <c r="AQ23" i="50" s="1"/>
  <c r="AE31" i="50"/>
  <c r="AW14" i="50"/>
  <c r="Q23" i="50"/>
  <c r="AC28" i="50"/>
  <c r="AC36" i="50" s="1"/>
  <c r="L32" i="50"/>
  <c r="AF21" i="50"/>
  <c r="AF35" i="50" s="1"/>
  <c r="N22" i="50"/>
  <c r="AL22" i="50"/>
  <c r="T23" i="50"/>
  <c r="AR5" i="50"/>
  <c r="AR23" i="50" s="1"/>
  <c r="N30" i="50"/>
  <c r="N34" i="50" s="1"/>
  <c r="AF31" i="50"/>
  <c r="AX14" i="50"/>
  <c r="AX32" i="50" s="1"/>
  <c r="AI20" i="42"/>
  <c r="AJ21" i="42"/>
  <c r="R23" i="50"/>
  <c r="M32" i="50"/>
  <c r="AG21" i="50"/>
  <c r="AG35" i="50" s="1"/>
  <c r="U23" i="50"/>
  <c r="AS5" i="50"/>
  <c r="AS7" i="52"/>
  <c r="AJ32" i="50"/>
  <c r="AT7" i="50"/>
  <c r="AC21" i="50"/>
  <c r="AC35" i="50" s="1"/>
  <c r="AO23" i="50"/>
  <c r="K30" i="50"/>
  <c r="K34" i="50" s="1"/>
  <c r="AL32" i="50"/>
  <c r="AE24" i="52"/>
  <c r="K25" i="50"/>
  <c r="AI25" i="50"/>
  <c r="Q28" i="50"/>
  <c r="Q36" i="50" s="1"/>
  <c r="AO28" i="50"/>
  <c r="AO36" i="50" s="1"/>
  <c r="AU11" i="52"/>
  <c r="AO12" i="52"/>
  <c r="AK37" i="42"/>
  <c r="AJ67" i="42"/>
  <c r="AP23" i="50"/>
  <c r="L30" i="50"/>
  <c r="L34" i="50" s="1"/>
  <c r="R2" i="55"/>
  <c r="R120" i="55" s="1"/>
  <c r="R2" i="53"/>
  <c r="R2" i="54"/>
  <c r="R121" i="54" s="1"/>
  <c r="R2" i="52"/>
  <c r="R56" i="52" s="1"/>
  <c r="R2" i="50"/>
  <c r="R56" i="50" s="1"/>
  <c r="R2" i="51"/>
  <c r="L19" i="42"/>
  <c r="R3" i="53" s="1"/>
  <c r="AD2" i="55"/>
  <c r="AD120" i="55" s="1"/>
  <c r="AD2" i="53"/>
  <c r="AD7" i="53" s="1"/>
  <c r="AD2" i="54"/>
  <c r="AD121" i="54" s="1"/>
  <c r="AD2" i="51"/>
  <c r="AD2" i="50"/>
  <c r="AD56" i="50" s="1"/>
  <c r="AD2" i="52"/>
  <c r="AD56" i="52" s="1"/>
  <c r="X19" i="42"/>
  <c r="AD3" i="53" s="1"/>
  <c r="AP2" i="55"/>
  <c r="AP120" i="55" s="1"/>
  <c r="AP2" i="51"/>
  <c r="L3" i="55"/>
  <c r="L3" i="54"/>
  <c r="L3" i="50"/>
  <c r="L3" i="52"/>
  <c r="L21" i="52" s="1"/>
  <c r="L35" i="52" s="1"/>
  <c r="X3" i="55"/>
  <c r="X3" i="54"/>
  <c r="X3" i="50"/>
  <c r="X3" i="52"/>
  <c r="AJ3" i="55"/>
  <c r="AJ3" i="54"/>
  <c r="AJ3" i="52"/>
  <c r="AJ3" i="50"/>
  <c r="AV3" i="54"/>
  <c r="R4" i="55"/>
  <c r="R4" i="54"/>
  <c r="R4" i="52"/>
  <c r="R4" i="50"/>
  <c r="AD4" i="55"/>
  <c r="AD4" i="54"/>
  <c r="AD4" i="50"/>
  <c r="AD4" i="52"/>
  <c r="AD22" i="52" s="1"/>
  <c r="AP4" i="55"/>
  <c r="AP4" i="54"/>
  <c r="AP4" i="50"/>
  <c r="AP4" i="52"/>
  <c r="L5" i="55"/>
  <c r="L5" i="54"/>
  <c r="L5" i="50"/>
  <c r="L5" i="52"/>
  <c r="X5" i="55"/>
  <c r="X5" i="54"/>
  <c r="X5" i="50"/>
  <c r="X5" i="52"/>
  <c r="X23" i="52" s="1"/>
  <c r="AJ5" i="55"/>
  <c r="AJ5" i="54"/>
  <c r="AJ5" i="52"/>
  <c r="AJ5" i="50"/>
  <c r="AV5" i="55"/>
  <c r="AV5" i="54"/>
  <c r="AV5" i="50"/>
  <c r="R6" i="55"/>
  <c r="R6" i="54"/>
  <c r="R6" i="52"/>
  <c r="AD6" i="55"/>
  <c r="AD6" i="54"/>
  <c r="AD6" i="52"/>
  <c r="AD24" i="52" s="1"/>
  <c r="AP6" i="55"/>
  <c r="AP6" i="54"/>
  <c r="AP6" i="52"/>
  <c r="L7" i="55"/>
  <c r="L7" i="54"/>
  <c r="L7" i="52"/>
  <c r="L7" i="50"/>
  <c r="L25" i="50" s="1"/>
  <c r="X7" i="55"/>
  <c r="X7" i="54"/>
  <c r="X7" i="52"/>
  <c r="X25" i="52" s="1"/>
  <c r="AJ7" i="55"/>
  <c r="AJ7" i="54"/>
  <c r="AJ7" i="52"/>
  <c r="AJ7" i="50"/>
  <c r="AJ25" i="50" s="1"/>
  <c r="AV7" i="55"/>
  <c r="AV7" i="54"/>
  <c r="AV7" i="52"/>
  <c r="R8" i="55"/>
  <c r="R8" i="54"/>
  <c r="AD8" i="55"/>
  <c r="AD8" i="54"/>
  <c r="AP8" i="55"/>
  <c r="AP8" i="54"/>
  <c r="L9" i="55"/>
  <c r="L9" i="54"/>
  <c r="X9" i="55"/>
  <c r="X9" i="54"/>
  <c r="AJ9" i="55"/>
  <c r="AJ9" i="54"/>
  <c r="AV9" i="55"/>
  <c r="AV9" i="54"/>
  <c r="R10" i="55"/>
  <c r="R10" i="54"/>
  <c r="R10" i="52"/>
  <c r="R10" i="50"/>
  <c r="R28" i="50" s="1"/>
  <c r="R36" i="50" s="1"/>
  <c r="AD10" i="55"/>
  <c r="AD10" i="54"/>
  <c r="AD10" i="52"/>
  <c r="AP10" i="55"/>
  <c r="AP10" i="54"/>
  <c r="AP10" i="52"/>
  <c r="AP10" i="50"/>
  <c r="AP28" i="50" s="1"/>
  <c r="AP36" i="50" s="1"/>
  <c r="L11" i="55"/>
  <c r="L11" i="54"/>
  <c r="L11" i="52"/>
  <c r="X11" i="55"/>
  <c r="X11" i="54"/>
  <c r="AJ11" i="55"/>
  <c r="AJ11" i="54"/>
  <c r="AJ11" i="52"/>
  <c r="AV11" i="55"/>
  <c r="AV11" i="54"/>
  <c r="AV11" i="52"/>
  <c r="AV29" i="52" s="1"/>
  <c r="R12" i="55"/>
  <c r="R12" i="54"/>
  <c r="R12" i="50"/>
  <c r="R12" i="52"/>
  <c r="AD12" i="55"/>
  <c r="AD12" i="54"/>
  <c r="AD12" i="52"/>
  <c r="AD12" i="50"/>
  <c r="AP12" i="55"/>
  <c r="AP12" i="54"/>
  <c r="AP12" i="50"/>
  <c r="AP12" i="52"/>
  <c r="AP30" i="52" s="1"/>
  <c r="AP34" i="52" s="1"/>
  <c r="L13" i="55"/>
  <c r="L13" i="54"/>
  <c r="L13" i="52"/>
  <c r="L13" i="50"/>
  <c r="X13" i="55"/>
  <c r="X13" i="54"/>
  <c r="X13" i="50"/>
  <c r="X13" i="52"/>
  <c r="AJ13" i="55"/>
  <c r="AJ13" i="54"/>
  <c r="AJ13" i="50"/>
  <c r="AJ13" i="52"/>
  <c r="AV13" i="55"/>
  <c r="AV13" i="54"/>
  <c r="AV13" i="50"/>
  <c r="AV13" i="52"/>
  <c r="R14" i="55"/>
  <c r="R14" i="54"/>
  <c r="R14" i="50"/>
  <c r="R14" i="52"/>
  <c r="AD14" i="55"/>
  <c r="AD14" i="54"/>
  <c r="AD14" i="52"/>
  <c r="AD14" i="50"/>
  <c r="AP14" i="55"/>
  <c r="AP14" i="54"/>
  <c r="AP14" i="50"/>
  <c r="AP14" i="52"/>
  <c r="AP32" i="52" s="1"/>
  <c r="L15" i="55"/>
  <c r="L15" i="54"/>
  <c r="L4" i="53"/>
  <c r="L15" i="52"/>
  <c r="X15" i="55"/>
  <c r="X15" i="54"/>
  <c r="X15" i="52"/>
  <c r="X4" i="53"/>
  <c r="AJ15" i="55"/>
  <c r="AJ4" i="53"/>
  <c r="AJ15" i="54"/>
  <c r="AJ15" i="52"/>
  <c r="AV15" i="55"/>
  <c r="AV15" i="54"/>
  <c r="AV15" i="52"/>
  <c r="AV4" i="53"/>
  <c r="K22" i="50"/>
  <c r="W25" i="50"/>
  <c r="AK30" i="50"/>
  <c r="AK34" i="50" s="1"/>
  <c r="T2" i="55"/>
  <c r="T120" i="55" s="1"/>
  <c r="T2" i="54"/>
  <c r="T121" i="54" s="1"/>
  <c r="T2" i="53"/>
  <c r="T2" i="52"/>
  <c r="T56" i="52" s="1"/>
  <c r="N19" i="42"/>
  <c r="T3" i="53" s="1"/>
  <c r="T2" i="50"/>
  <c r="T56" i="50" s="1"/>
  <c r="T2" i="51"/>
  <c r="AF2" i="55"/>
  <c r="AF120" i="55" s="1"/>
  <c r="AF2" i="54"/>
  <c r="AF121" i="54" s="1"/>
  <c r="AF2" i="53"/>
  <c r="AF2" i="52"/>
  <c r="AF56" i="52" s="1"/>
  <c r="Z19" i="42"/>
  <c r="AF3" i="53" s="1"/>
  <c r="AF2" i="50"/>
  <c r="AF56" i="50" s="1"/>
  <c r="AF2" i="51"/>
  <c r="AR2" i="55"/>
  <c r="AR120" i="55" s="1"/>
  <c r="AR2" i="51"/>
  <c r="N3" i="55"/>
  <c r="N3" i="54"/>
  <c r="N3" i="52"/>
  <c r="N3" i="50"/>
  <c r="Z3" i="55"/>
  <c r="Z3" i="54"/>
  <c r="Z3" i="52"/>
  <c r="Z21" i="52" s="1"/>
  <c r="Z35" i="52" s="1"/>
  <c r="Z3" i="50"/>
  <c r="AL3" i="55"/>
  <c r="AL3" i="52"/>
  <c r="AL3" i="50"/>
  <c r="AL3" i="54"/>
  <c r="AX3" i="54"/>
  <c r="T4" i="55"/>
  <c r="T4" i="54"/>
  <c r="T4" i="52"/>
  <c r="T22" i="52" s="1"/>
  <c r="T4" i="50"/>
  <c r="AF4" i="55"/>
  <c r="AF4" i="54"/>
  <c r="AF4" i="52"/>
  <c r="AF4" i="50"/>
  <c r="AR4" i="55"/>
  <c r="AR4" i="54"/>
  <c r="AR4" i="52"/>
  <c r="AR4" i="50"/>
  <c r="N5" i="55"/>
  <c r="N5" i="54"/>
  <c r="N5" i="52"/>
  <c r="N23" i="52" s="1"/>
  <c r="N5" i="50"/>
  <c r="Z5" i="55"/>
  <c r="Z5" i="54"/>
  <c r="Z5" i="52"/>
  <c r="Z5" i="50"/>
  <c r="AL5" i="55"/>
  <c r="AL5" i="54"/>
  <c r="AL5" i="52"/>
  <c r="AL5" i="50"/>
  <c r="AX5" i="55"/>
  <c r="AX5" i="54"/>
  <c r="AX5" i="52"/>
  <c r="AX23" i="52" s="1"/>
  <c r="AX5" i="50"/>
  <c r="T6" i="55"/>
  <c r="T6" i="54"/>
  <c r="T6" i="52"/>
  <c r="AF6" i="55"/>
  <c r="AF6" i="54"/>
  <c r="AF6" i="52"/>
  <c r="AF24" i="52" s="1"/>
  <c r="AR6" i="55"/>
  <c r="AR6" i="54"/>
  <c r="AR6" i="52"/>
  <c r="N7" i="55"/>
  <c r="N7" i="54"/>
  <c r="N7" i="52"/>
  <c r="N7" i="50"/>
  <c r="O25" i="50" s="1"/>
  <c r="Z7" i="55"/>
  <c r="Z7" i="54"/>
  <c r="Z7" i="52"/>
  <c r="Z7" i="50"/>
  <c r="AL7" i="55"/>
  <c r="AL7" i="54"/>
  <c r="AL7" i="52"/>
  <c r="AL7" i="50"/>
  <c r="AX7" i="55"/>
  <c r="AX7" i="54"/>
  <c r="AX7" i="52"/>
  <c r="AX7" i="50"/>
  <c r="T8" i="55"/>
  <c r="T8" i="54"/>
  <c r="AF8" i="55"/>
  <c r="AF8" i="54"/>
  <c r="AR8" i="55"/>
  <c r="AR8" i="54"/>
  <c r="N9" i="55"/>
  <c r="N9" i="54"/>
  <c r="Z9" i="55"/>
  <c r="Z9" i="54"/>
  <c r="AL9" i="55"/>
  <c r="AL9" i="54"/>
  <c r="AX9" i="55"/>
  <c r="AX9" i="54"/>
  <c r="T10" i="55"/>
  <c r="T10" i="54"/>
  <c r="T10" i="52"/>
  <c r="T10" i="50"/>
  <c r="U28" i="50" s="1"/>
  <c r="U36" i="50" s="1"/>
  <c r="AF10" i="55"/>
  <c r="AF10" i="54"/>
  <c r="AF10" i="52"/>
  <c r="AF10" i="50"/>
  <c r="AF28" i="50" s="1"/>
  <c r="AF36" i="50" s="1"/>
  <c r="AR10" i="55"/>
  <c r="AR10" i="54"/>
  <c r="AR10" i="52"/>
  <c r="AR10" i="50"/>
  <c r="N11" i="55"/>
  <c r="N11" i="54"/>
  <c r="N11" i="52"/>
  <c r="Z11" i="55"/>
  <c r="Z11" i="54"/>
  <c r="Z11" i="52"/>
  <c r="Z29" i="52" s="1"/>
  <c r="AL11" i="55"/>
  <c r="AL11" i="54"/>
  <c r="AL11" i="52"/>
  <c r="AX11" i="55"/>
  <c r="AX11" i="54"/>
  <c r="AX11" i="52"/>
  <c r="T12" i="55"/>
  <c r="T12" i="54"/>
  <c r="T12" i="52"/>
  <c r="T12" i="50"/>
  <c r="AF12" i="55"/>
  <c r="AF12" i="54"/>
  <c r="AF12" i="52"/>
  <c r="AF12" i="50"/>
  <c r="AF30" i="50" s="1"/>
  <c r="AF34" i="50" s="1"/>
  <c r="AR12" i="55"/>
  <c r="AR12" i="54"/>
  <c r="AR12" i="52"/>
  <c r="AR12" i="50"/>
  <c r="N13" i="55"/>
  <c r="N13" i="54"/>
  <c r="N13" i="52"/>
  <c r="N13" i="50"/>
  <c r="Z13" i="55"/>
  <c r="Z13" i="54"/>
  <c r="Z13" i="52"/>
  <c r="Z31" i="52" s="1"/>
  <c r="Z13" i="50"/>
  <c r="Z31" i="50" s="1"/>
  <c r="AL13" i="55"/>
  <c r="AL13" i="54"/>
  <c r="AL13" i="52"/>
  <c r="AL13" i="50"/>
  <c r="AX13" i="55"/>
  <c r="AX13" i="54"/>
  <c r="AX13" i="52"/>
  <c r="AX13" i="50"/>
  <c r="T14" i="55"/>
  <c r="T14" i="54"/>
  <c r="T14" i="52"/>
  <c r="T14" i="50"/>
  <c r="T32" i="50" s="1"/>
  <c r="AF14" i="55"/>
  <c r="AF14" i="54"/>
  <c r="AF14" i="52"/>
  <c r="AF14" i="50"/>
  <c r="AR14" i="55"/>
  <c r="AR14" i="54"/>
  <c r="AR14" i="52"/>
  <c r="AR14" i="50"/>
  <c r="N15" i="55"/>
  <c r="N15" i="54"/>
  <c r="N4" i="53"/>
  <c r="N15" i="52"/>
  <c r="N33" i="52" s="1"/>
  <c r="Z15" i="55"/>
  <c r="Z15" i="54"/>
  <c r="Z4" i="53"/>
  <c r="Z15" i="52"/>
  <c r="AL15" i="55"/>
  <c r="AL15" i="54"/>
  <c r="AL4" i="53"/>
  <c r="AL15" i="52"/>
  <c r="L22" i="50"/>
  <c r="X7" i="50"/>
  <c r="X25" i="50" s="1"/>
  <c r="AL30" i="50"/>
  <c r="AL34" i="50" s="1"/>
  <c r="I58" i="50"/>
  <c r="X11" i="52"/>
  <c r="X29" i="52" s="1"/>
  <c r="I2" i="55"/>
  <c r="I120" i="55" s="1"/>
  <c r="I2" i="54"/>
  <c r="I121" i="54" s="1"/>
  <c r="I123" i="54" s="1"/>
  <c r="I2" i="53"/>
  <c r="I2" i="52"/>
  <c r="I56" i="52" s="1"/>
  <c r="I58" i="52" s="1"/>
  <c r="I2" i="50"/>
  <c r="I56" i="50" s="1"/>
  <c r="U2" i="55"/>
  <c r="U120" i="55" s="1"/>
  <c r="U2" i="53"/>
  <c r="U7" i="53" s="1"/>
  <c r="U2" i="54"/>
  <c r="U121" i="54" s="1"/>
  <c r="U2" i="52"/>
  <c r="U56" i="52" s="1"/>
  <c r="U2" i="50"/>
  <c r="U56" i="50" s="1"/>
  <c r="U2" i="51"/>
  <c r="U3" i="51" s="1"/>
  <c r="AG2" i="55"/>
  <c r="AG120" i="55" s="1"/>
  <c r="AG2" i="54"/>
  <c r="AG121" i="54" s="1"/>
  <c r="AG2" i="53"/>
  <c r="AG7" i="53" s="1"/>
  <c r="AG2" i="52"/>
  <c r="AG56" i="52" s="1"/>
  <c r="AG2" i="50"/>
  <c r="AG56" i="50" s="1"/>
  <c r="AA19" i="42"/>
  <c r="AG3" i="53" s="1"/>
  <c r="AG2" i="51"/>
  <c r="AS2" i="55"/>
  <c r="AS120" i="55" s="1"/>
  <c r="AS2" i="51"/>
  <c r="AS3" i="51" s="1"/>
  <c r="O3" i="55"/>
  <c r="O3" i="52"/>
  <c r="O21" i="52" s="1"/>
  <c r="O35" i="52" s="1"/>
  <c r="O3" i="50"/>
  <c r="O21" i="50" s="1"/>
  <c r="O35" i="50" s="1"/>
  <c r="O3" i="54"/>
  <c r="AA3" i="55"/>
  <c r="AA3" i="54"/>
  <c r="AA3" i="52"/>
  <c r="AA3" i="50"/>
  <c r="AA21" i="50" s="1"/>
  <c r="AA35" i="50" s="1"/>
  <c r="AM3" i="55"/>
  <c r="AM3" i="54"/>
  <c r="AM3" i="52"/>
  <c r="AM21" i="52" s="1"/>
  <c r="AM35" i="52" s="1"/>
  <c r="AM3" i="50"/>
  <c r="AM21" i="50" s="1"/>
  <c r="AM35" i="50" s="1"/>
  <c r="I4" i="55"/>
  <c r="I4" i="54"/>
  <c r="I4" i="52"/>
  <c r="I4" i="50"/>
  <c r="J22" i="50" s="1"/>
  <c r="J39" i="50" s="1"/>
  <c r="U4" i="55"/>
  <c r="U4" i="54"/>
  <c r="U4" i="52"/>
  <c r="U4" i="50"/>
  <c r="U22" i="50" s="1"/>
  <c r="AG4" i="55"/>
  <c r="AG4" i="54"/>
  <c r="AG4" i="52"/>
  <c r="AG22" i="52" s="1"/>
  <c r="AG4" i="50"/>
  <c r="AG22" i="50" s="1"/>
  <c r="AS4" i="55"/>
  <c r="AS4" i="54"/>
  <c r="AS4" i="52"/>
  <c r="AS22" i="52" s="1"/>
  <c r="AS4" i="50"/>
  <c r="AS22" i="50" s="1"/>
  <c r="O5" i="55"/>
  <c r="O5" i="54"/>
  <c r="O5" i="52"/>
  <c r="O5" i="50"/>
  <c r="O23" i="50" s="1"/>
  <c r="AA5" i="55"/>
  <c r="AA5" i="54"/>
  <c r="AA5" i="52"/>
  <c r="AA23" i="52" s="1"/>
  <c r="AA5" i="50"/>
  <c r="AA23" i="50" s="1"/>
  <c r="AM5" i="55"/>
  <c r="AM5" i="54"/>
  <c r="AM5" i="52"/>
  <c r="AM23" i="52" s="1"/>
  <c r="AM5" i="50"/>
  <c r="AM23" i="50" s="1"/>
  <c r="I6" i="55"/>
  <c r="I6" i="54"/>
  <c r="I6" i="52"/>
  <c r="U6" i="55"/>
  <c r="U6" i="54"/>
  <c r="U6" i="52"/>
  <c r="U24" i="52" s="1"/>
  <c r="AG6" i="55"/>
  <c r="AG6" i="54"/>
  <c r="AG6" i="52"/>
  <c r="AG24" i="52" s="1"/>
  <c r="AS6" i="55"/>
  <c r="AS6" i="54"/>
  <c r="AS6" i="52"/>
  <c r="O7" i="55"/>
  <c r="O7" i="54"/>
  <c r="O7" i="52"/>
  <c r="O25" i="52" s="1"/>
  <c r="AA7" i="55"/>
  <c r="AA7" i="54"/>
  <c r="AA7" i="52"/>
  <c r="AA25" i="52" s="1"/>
  <c r="AA7" i="50"/>
  <c r="AA25" i="50" s="1"/>
  <c r="AM7" i="55"/>
  <c r="AM7" i="54"/>
  <c r="AM7" i="52"/>
  <c r="AM25" i="52" s="1"/>
  <c r="I8" i="55"/>
  <c r="I8" i="54"/>
  <c r="U8" i="55"/>
  <c r="U8" i="54"/>
  <c r="AG8" i="55"/>
  <c r="AG8" i="54"/>
  <c r="AS8" i="55"/>
  <c r="AS8" i="54"/>
  <c r="O9" i="55"/>
  <c r="O9" i="54"/>
  <c r="AA9" i="55"/>
  <c r="AA9" i="54"/>
  <c r="AM9" i="55"/>
  <c r="AM9" i="54"/>
  <c r="I10" i="55"/>
  <c r="I10" i="54"/>
  <c r="I10" i="52"/>
  <c r="I10" i="50"/>
  <c r="U10" i="55"/>
  <c r="U10" i="54"/>
  <c r="U10" i="52"/>
  <c r="U28" i="52" s="1"/>
  <c r="U36" i="52" s="1"/>
  <c r="AG10" i="55"/>
  <c r="AG10" i="54"/>
  <c r="AG10" i="52"/>
  <c r="AG28" i="52" s="1"/>
  <c r="AG36" i="52" s="1"/>
  <c r="AG10" i="50"/>
  <c r="AS10" i="55"/>
  <c r="AS10" i="54"/>
  <c r="AS10" i="52"/>
  <c r="AS28" i="52" s="1"/>
  <c r="AS36" i="52" s="1"/>
  <c r="O11" i="55"/>
  <c r="O11" i="54"/>
  <c r="O11" i="52"/>
  <c r="O29" i="52" s="1"/>
  <c r="AA11" i="55"/>
  <c r="AA11" i="54"/>
  <c r="AA11" i="52"/>
  <c r="AM11" i="55"/>
  <c r="AM11" i="54"/>
  <c r="AM11" i="52"/>
  <c r="AM29" i="52" s="1"/>
  <c r="I12" i="55"/>
  <c r="I12" i="54"/>
  <c r="I12" i="52"/>
  <c r="I12" i="50"/>
  <c r="J30" i="50" s="1"/>
  <c r="U12" i="55"/>
  <c r="U12" i="54"/>
  <c r="U12" i="52"/>
  <c r="U30" i="52" s="1"/>
  <c r="U34" i="52" s="1"/>
  <c r="U12" i="50"/>
  <c r="U30" i="50" s="1"/>
  <c r="U34" i="50" s="1"/>
  <c r="AG12" i="55"/>
  <c r="AG12" i="54"/>
  <c r="AG12" i="52"/>
  <c r="AG30" i="52" s="1"/>
  <c r="AG34" i="52" s="1"/>
  <c r="AG12" i="50"/>
  <c r="AS12" i="55"/>
  <c r="AS12" i="54"/>
  <c r="AS12" i="52"/>
  <c r="AS30" i="52" s="1"/>
  <c r="AS34" i="52" s="1"/>
  <c r="AS12" i="50"/>
  <c r="AS30" i="50" s="1"/>
  <c r="AS34" i="50" s="1"/>
  <c r="O13" i="55"/>
  <c r="O13" i="54"/>
  <c r="O13" i="52"/>
  <c r="O31" i="52" s="1"/>
  <c r="O13" i="50"/>
  <c r="O31" i="50" s="1"/>
  <c r="AA13" i="55"/>
  <c r="AA13" i="54"/>
  <c r="AA13" i="52"/>
  <c r="AA31" i="52" s="1"/>
  <c r="AA13" i="50"/>
  <c r="AM13" i="55"/>
  <c r="AM13" i="54"/>
  <c r="AM13" i="52"/>
  <c r="AM31" i="52" s="1"/>
  <c r="AM13" i="50"/>
  <c r="AM31" i="50" s="1"/>
  <c r="I14" i="55"/>
  <c r="I14" i="54"/>
  <c r="I14" i="52"/>
  <c r="I14" i="50"/>
  <c r="J32" i="50" s="1"/>
  <c r="J49" i="50" s="1"/>
  <c r="U14" i="55"/>
  <c r="U14" i="54"/>
  <c r="U14" i="52"/>
  <c r="U32" i="52" s="1"/>
  <c r="U14" i="50"/>
  <c r="AG14" i="54"/>
  <c r="AG14" i="55"/>
  <c r="AG14" i="52"/>
  <c r="AG32" i="52" s="1"/>
  <c r="AG14" i="50"/>
  <c r="AG32" i="50" s="1"/>
  <c r="AS14" i="55"/>
  <c r="AS14" i="54"/>
  <c r="AS14" i="52"/>
  <c r="AS32" i="52" s="1"/>
  <c r="AS14" i="50"/>
  <c r="AS32" i="50" s="1"/>
  <c r="O15" i="55"/>
  <c r="O15" i="54"/>
  <c r="O15" i="52"/>
  <c r="O4" i="53"/>
  <c r="O8" i="53" s="1"/>
  <c r="AA15" i="55"/>
  <c r="AA15" i="54"/>
  <c r="AA4" i="53"/>
  <c r="AA8" i="53" s="1"/>
  <c r="AA15" i="52"/>
  <c r="AA33" i="52" s="1"/>
  <c r="AM15" i="55"/>
  <c r="AM15" i="54"/>
  <c r="AM4" i="53"/>
  <c r="AM8" i="53" s="1"/>
  <c r="AM15" i="52"/>
  <c r="AM33" i="52" s="1"/>
  <c r="C19" i="42"/>
  <c r="I3" i="53" s="1"/>
  <c r="AM7" i="50"/>
  <c r="AM25" i="50" s="1"/>
  <c r="Y31" i="52"/>
  <c r="S2" i="55"/>
  <c r="S120" i="55" s="1"/>
  <c r="S2" i="53"/>
  <c r="S7" i="53" s="1"/>
  <c r="S2" i="54"/>
  <c r="S121" i="54" s="1"/>
  <c r="S2" i="52"/>
  <c r="S56" i="52" s="1"/>
  <c r="M19" i="42"/>
  <c r="S3" i="53" s="1"/>
  <c r="S2" i="50"/>
  <c r="S56" i="50" s="1"/>
  <c r="S2" i="51"/>
  <c r="S3" i="51" s="1"/>
  <c r="AE2" i="55"/>
  <c r="AE120" i="55" s="1"/>
  <c r="AE2" i="53"/>
  <c r="AE2" i="54"/>
  <c r="AE121" i="54" s="1"/>
  <c r="Y19" i="42"/>
  <c r="AE3" i="53" s="1"/>
  <c r="AE2" i="50"/>
  <c r="AE56" i="50" s="1"/>
  <c r="AE2" i="52"/>
  <c r="AE56" i="52" s="1"/>
  <c r="AQ2" i="55"/>
  <c r="AQ120" i="55" s="1"/>
  <c r="AQ2" i="51"/>
  <c r="AQ3" i="51" s="1"/>
  <c r="M3" i="55"/>
  <c r="M3" i="50"/>
  <c r="M21" i="50" s="1"/>
  <c r="M35" i="50" s="1"/>
  <c r="M3" i="54"/>
  <c r="Y3" i="55"/>
  <c r="Y3" i="54"/>
  <c r="Y3" i="50"/>
  <c r="Y21" i="50" s="1"/>
  <c r="Y35" i="50" s="1"/>
  <c r="Y3" i="52"/>
  <c r="Y21" i="52" s="1"/>
  <c r="Y35" i="52" s="1"/>
  <c r="AK3" i="55"/>
  <c r="AK3" i="54"/>
  <c r="AK3" i="50"/>
  <c r="AK21" i="50" s="1"/>
  <c r="AK35" i="50" s="1"/>
  <c r="AW3" i="54"/>
  <c r="S4" i="55"/>
  <c r="S4" i="54"/>
  <c r="S4" i="52"/>
  <c r="S22" i="52" s="1"/>
  <c r="S4" i="50"/>
  <c r="S22" i="50" s="1"/>
  <c r="AE4" i="55"/>
  <c r="AE4" i="54"/>
  <c r="AE4" i="50"/>
  <c r="AE22" i="50" s="1"/>
  <c r="AQ4" i="55"/>
  <c r="AQ4" i="54"/>
  <c r="AQ4" i="50"/>
  <c r="AQ22" i="50" s="1"/>
  <c r="AQ4" i="52"/>
  <c r="AQ22" i="52" s="1"/>
  <c r="M5" i="55"/>
  <c r="M5" i="54"/>
  <c r="M5" i="50"/>
  <c r="M23" i="50" s="1"/>
  <c r="M5" i="52"/>
  <c r="M23" i="52" s="1"/>
  <c r="Y5" i="55"/>
  <c r="Y5" i="54"/>
  <c r="Y5" i="50"/>
  <c r="Y23" i="50" s="1"/>
  <c r="Y5" i="52"/>
  <c r="AK5" i="55"/>
  <c r="AK5" i="52"/>
  <c r="AK23" i="52" s="1"/>
  <c r="AK5" i="50"/>
  <c r="AK23" i="50" s="1"/>
  <c r="AK5" i="54"/>
  <c r="AW5" i="55"/>
  <c r="AW5" i="54"/>
  <c r="AW5" i="50"/>
  <c r="AW23" i="50" s="1"/>
  <c r="AW5" i="52"/>
  <c r="AW23" i="52" s="1"/>
  <c r="S6" i="55"/>
  <c r="S6" i="54"/>
  <c r="S6" i="52"/>
  <c r="S24" i="52" s="1"/>
  <c r="AE6" i="55"/>
  <c r="AE6" i="54"/>
  <c r="AQ6" i="55"/>
  <c r="AQ6" i="54"/>
  <c r="AQ6" i="52"/>
  <c r="AQ24" i="52" s="1"/>
  <c r="M7" i="55"/>
  <c r="M7" i="54"/>
  <c r="Y7" i="55"/>
  <c r="Y7" i="54"/>
  <c r="Y7" i="52"/>
  <c r="Y25" i="52" s="1"/>
  <c r="AK7" i="55"/>
  <c r="AK7" i="54"/>
  <c r="AK7" i="52"/>
  <c r="AK25" i="52" s="1"/>
  <c r="AW7" i="55"/>
  <c r="AW7" i="54"/>
  <c r="S8" i="55"/>
  <c r="S8" i="54"/>
  <c r="AE8" i="55"/>
  <c r="AE8" i="54"/>
  <c r="AQ8" i="55"/>
  <c r="AQ8" i="54"/>
  <c r="M9" i="55"/>
  <c r="M9" i="54"/>
  <c r="Y9" i="55"/>
  <c r="Y9" i="54"/>
  <c r="AK9" i="55"/>
  <c r="AK9" i="54"/>
  <c r="AW9" i="55"/>
  <c r="AW9" i="54"/>
  <c r="S10" i="55"/>
  <c r="S10" i="54"/>
  <c r="S10" i="52"/>
  <c r="S28" i="52" s="1"/>
  <c r="S36" i="52" s="1"/>
  <c r="AE10" i="55"/>
  <c r="AE10" i="54"/>
  <c r="AE10" i="52"/>
  <c r="AE28" i="52" s="1"/>
  <c r="AE36" i="52" s="1"/>
  <c r="AQ10" i="55"/>
  <c r="AQ10" i="54"/>
  <c r="AQ10" i="52"/>
  <c r="AQ28" i="52" s="1"/>
  <c r="AQ36" i="52" s="1"/>
  <c r="M11" i="55"/>
  <c r="M11" i="54"/>
  <c r="M11" i="52"/>
  <c r="M29" i="52" s="1"/>
  <c r="Y11" i="55"/>
  <c r="Y11" i="54"/>
  <c r="Y11" i="52"/>
  <c r="Y29" i="52" s="1"/>
  <c r="AK11" i="55"/>
  <c r="AK11" i="54"/>
  <c r="AK11" i="52"/>
  <c r="AK29" i="52" s="1"/>
  <c r="AW11" i="55"/>
  <c r="AW11" i="54"/>
  <c r="S12" i="55"/>
  <c r="S12" i="54"/>
  <c r="S12" i="50"/>
  <c r="S30" i="50" s="1"/>
  <c r="S34" i="50" s="1"/>
  <c r="S12" i="52"/>
  <c r="S30" i="52" s="1"/>
  <c r="S34" i="52" s="1"/>
  <c r="AE12" i="55"/>
  <c r="AE12" i="54"/>
  <c r="AE12" i="50"/>
  <c r="AE30" i="50" s="1"/>
  <c r="AE34" i="50" s="1"/>
  <c r="AQ12" i="55"/>
  <c r="AQ12" i="54"/>
  <c r="AQ12" i="50"/>
  <c r="AQ30" i="50" s="1"/>
  <c r="AQ34" i="50" s="1"/>
  <c r="AQ12" i="52"/>
  <c r="AQ30" i="52" s="1"/>
  <c r="AQ34" i="52" s="1"/>
  <c r="M13" i="55"/>
  <c r="M13" i="54"/>
  <c r="M13" i="52"/>
  <c r="M31" i="52" s="1"/>
  <c r="M13" i="50"/>
  <c r="M31" i="50" s="1"/>
  <c r="Y13" i="55"/>
  <c r="Y13" i="54"/>
  <c r="Y13" i="50"/>
  <c r="Y31" i="50" s="1"/>
  <c r="AK13" i="55"/>
  <c r="AK13" i="54"/>
  <c r="AK13" i="50"/>
  <c r="AK31" i="50" s="1"/>
  <c r="AK13" i="52"/>
  <c r="AK31" i="52" s="1"/>
  <c r="AW13" i="55"/>
  <c r="AW13" i="54"/>
  <c r="AW13" i="50"/>
  <c r="AW31" i="50" s="1"/>
  <c r="AW13" i="52"/>
  <c r="AW31" i="52" s="1"/>
  <c r="S14" i="55"/>
  <c r="S14" i="54"/>
  <c r="S14" i="50"/>
  <c r="S32" i="50" s="1"/>
  <c r="S14" i="52"/>
  <c r="S32" i="52" s="1"/>
  <c r="AE14" i="55"/>
  <c r="AE14" i="54"/>
  <c r="AE14" i="52"/>
  <c r="AE32" i="52" s="1"/>
  <c r="AE14" i="50"/>
  <c r="AE32" i="50" s="1"/>
  <c r="AQ14" i="55"/>
  <c r="AQ14" i="54"/>
  <c r="AQ14" i="50"/>
  <c r="AQ32" i="50" s="1"/>
  <c r="AQ14" i="52"/>
  <c r="AQ32" i="52" s="1"/>
  <c r="M15" i="55"/>
  <c r="M15" i="54"/>
  <c r="M4" i="53"/>
  <c r="M8" i="53" s="1"/>
  <c r="M15" i="52"/>
  <c r="M33" i="52" s="1"/>
  <c r="Y15" i="55"/>
  <c r="Y15" i="54"/>
  <c r="Y4" i="53"/>
  <c r="Y8" i="53" s="1"/>
  <c r="AK15" i="55"/>
  <c r="AK15" i="54"/>
  <c r="AK4" i="53"/>
  <c r="AK8" i="53" s="1"/>
  <c r="AK15" i="52"/>
  <c r="AK33" i="52" s="1"/>
  <c r="AW15" i="52"/>
  <c r="AW33" i="52" s="1"/>
  <c r="P19" i="42"/>
  <c r="V3" i="53" s="1"/>
  <c r="AK3" i="52"/>
  <c r="AK21" i="52" s="1"/>
  <c r="AK35" i="52" s="1"/>
  <c r="J2" i="55"/>
  <c r="J120" i="55" s="1"/>
  <c r="J2" i="54"/>
  <c r="J121" i="54" s="1"/>
  <c r="J2" i="53"/>
  <c r="J7" i="53" s="1"/>
  <c r="J2" i="52"/>
  <c r="J56" i="52" s="1"/>
  <c r="V2" i="55"/>
  <c r="V120" i="55" s="1"/>
  <c r="V2" i="54"/>
  <c r="V121" i="54" s="1"/>
  <c r="V2" i="53"/>
  <c r="V7" i="53" s="1"/>
  <c r="V2" i="52"/>
  <c r="V56" i="52" s="1"/>
  <c r="V2" i="51"/>
  <c r="V3" i="51" s="1"/>
  <c r="AH2" i="55"/>
  <c r="AH120" i="55" s="1"/>
  <c r="AH2" i="53"/>
  <c r="AH7" i="53" s="1"/>
  <c r="AH2" i="54"/>
  <c r="AH121" i="54" s="1"/>
  <c r="AH2" i="52"/>
  <c r="AH56" i="52" s="1"/>
  <c r="AT2" i="55"/>
  <c r="AT120" i="55" s="1"/>
  <c r="AT2" i="51"/>
  <c r="AT3" i="51" s="1"/>
  <c r="P3" i="55"/>
  <c r="P3" i="54"/>
  <c r="P3" i="52"/>
  <c r="AB3" i="55"/>
  <c r="AB3" i="54"/>
  <c r="AB3" i="52"/>
  <c r="AB21" i="52" s="1"/>
  <c r="AB35" i="52" s="1"/>
  <c r="AN3" i="55"/>
  <c r="AN3" i="54"/>
  <c r="AN3" i="52"/>
  <c r="AN21" i="52" s="1"/>
  <c r="AN35" i="52" s="1"/>
  <c r="J4" i="55"/>
  <c r="J4" i="54"/>
  <c r="J4" i="52"/>
  <c r="J22" i="52" s="1"/>
  <c r="J39" i="52" s="1"/>
  <c r="V4" i="55"/>
  <c r="V4" i="54"/>
  <c r="V4" i="52"/>
  <c r="V22" i="52" s="1"/>
  <c r="AH4" i="55"/>
  <c r="AH4" i="54"/>
  <c r="AH4" i="52"/>
  <c r="AH22" i="52" s="1"/>
  <c r="AT4" i="55"/>
  <c r="AT4" i="54"/>
  <c r="AT4" i="52"/>
  <c r="AT22" i="52" s="1"/>
  <c r="P5" i="55"/>
  <c r="P5" i="54"/>
  <c r="P5" i="52"/>
  <c r="P23" i="52" s="1"/>
  <c r="AB5" i="55"/>
  <c r="AB5" i="54"/>
  <c r="AB5" i="52"/>
  <c r="AB23" i="52" s="1"/>
  <c r="AN5" i="55"/>
  <c r="AN5" i="54"/>
  <c r="AN5" i="52"/>
  <c r="AN23" i="52" s="1"/>
  <c r="J6" i="55"/>
  <c r="J6" i="52"/>
  <c r="J24" i="52" s="1"/>
  <c r="J41" i="52" s="1"/>
  <c r="J6" i="54"/>
  <c r="V6" i="55"/>
  <c r="V6" i="54"/>
  <c r="V6" i="52"/>
  <c r="AH6" i="55"/>
  <c r="AH6" i="54"/>
  <c r="AH6" i="52"/>
  <c r="AT6" i="55"/>
  <c r="AT6" i="52"/>
  <c r="AT24" i="52" s="1"/>
  <c r="AT6" i="54"/>
  <c r="P7" i="55"/>
  <c r="P7" i="54"/>
  <c r="P7" i="52"/>
  <c r="P25" i="52" s="1"/>
  <c r="P7" i="50"/>
  <c r="P25" i="50" s="1"/>
  <c r="AB7" i="55"/>
  <c r="AB7" i="54"/>
  <c r="AB7" i="52"/>
  <c r="AB7" i="50"/>
  <c r="AB25" i="50" s="1"/>
  <c r="AN7" i="55"/>
  <c r="AN7" i="54"/>
  <c r="AN7" i="52"/>
  <c r="AN25" i="52" s="1"/>
  <c r="AN7" i="50"/>
  <c r="AN25" i="50" s="1"/>
  <c r="J8" i="55"/>
  <c r="J8" i="54"/>
  <c r="V8" i="55"/>
  <c r="V8" i="54"/>
  <c r="AH8" i="55"/>
  <c r="AH8" i="54"/>
  <c r="AT8" i="55"/>
  <c r="AT8" i="54"/>
  <c r="P9" i="55"/>
  <c r="P9" i="54"/>
  <c r="AB9" i="55"/>
  <c r="AB9" i="54"/>
  <c r="AN9" i="55"/>
  <c r="AN9" i="54"/>
  <c r="J10" i="55"/>
  <c r="J10" i="54"/>
  <c r="J10" i="52"/>
  <c r="J28" i="52" s="1"/>
  <c r="J10" i="50"/>
  <c r="J28" i="50" s="1"/>
  <c r="V10" i="55"/>
  <c r="V10" i="54"/>
  <c r="V10" i="52"/>
  <c r="V28" i="52" s="1"/>
  <c r="V36" i="52" s="1"/>
  <c r="V10" i="50"/>
  <c r="V28" i="50" s="1"/>
  <c r="V36" i="50" s="1"/>
  <c r="AH10" i="55"/>
  <c r="AH10" i="54"/>
  <c r="AH10" i="52"/>
  <c r="AH28" i="52" s="1"/>
  <c r="AH36" i="52" s="1"/>
  <c r="AH10" i="50"/>
  <c r="AH28" i="50" s="1"/>
  <c r="AH36" i="50" s="1"/>
  <c r="AT10" i="55"/>
  <c r="AT10" i="52"/>
  <c r="AT28" i="52" s="1"/>
  <c r="AT36" i="52" s="1"/>
  <c r="AT10" i="50"/>
  <c r="AT28" i="50" s="1"/>
  <c r="AT36" i="50" s="1"/>
  <c r="P11" i="55"/>
  <c r="P11" i="52"/>
  <c r="P29" i="52" s="1"/>
  <c r="P11" i="54"/>
  <c r="AB11" i="55"/>
  <c r="AB11" i="54"/>
  <c r="AB11" i="52"/>
  <c r="AB29" i="52" s="1"/>
  <c r="AN11" i="55"/>
  <c r="AN11" i="54"/>
  <c r="AN11" i="52"/>
  <c r="AN29" i="52" s="1"/>
  <c r="J12" i="55"/>
  <c r="J12" i="54"/>
  <c r="J12" i="52"/>
  <c r="J30" i="52" s="1"/>
  <c r="V12" i="55"/>
  <c r="V12" i="54"/>
  <c r="V12" i="52"/>
  <c r="AH12" i="55"/>
  <c r="AH12" i="54"/>
  <c r="AH12" i="52"/>
  <c r="AH30" i="52" s="1"/>
  <c r="AH34" i="52" s="1"/>
  <c r="AT12" i="55"/>
  <c r="AT12" i="54"/>
  <c r="AT12" i="52"/>
  <c r="AT30" i="52" s="1"/>
  <c r="AT34" i="52" s="1"/>
  <c r="P13" i="55"/>
  <c r="P13" i="54"/>
  <c r="P13" i="52"/>
  <c r="AB13" i="55"/>
  <c r="AB13" i="54"/>
  <c r="AB13" i="52"/>
  <c r="AB31" i="52" s="1"/>
  <c r="AN13" i="55"/>
  <c r="AN13" i="54"/>
  <c r="AN13" i="52"/>
  <c r="AN31" i="52" s="1"/>
  <c r="J14" i="55"/>
  <c r="J14" i="54"/>
  <c r="J14" i="52"/>
  <c r="K32" i="52" s="1"/>
  <c r="V14" i="55"/>
  <c r="V14" i="52"/>
  <c r="V32" i="52" s="1"/>
  <c r="V14" i="54"/>
  <c r="AH14" i="55"/>
  <c r="AH14" i="54"/>
  <c r="AH14" i="52"/>
  <c r="AH32" i="52" s="1"/>
  <c r="AT14" i="55"/>
  <c r="AT14" i="54"/>
  <c r="AT14" i="52"/>
  <c r="P15" i="55"/>
  <c r="P15" i="54"/>
  <c r="P4" i="53"/>
  <c r="P8" i="53" s="1"/>
  <c r="P15" i="52"/>
  <c r="P33" i="52" s="1"/>
  <c r="AB15" i="55"/>
  <c r="AB15" i="54"/>
  <c r="AB4" i="53"/>
  <c r="AB8" i="53" s="1"/>
  <c r="AN15" i="55"/>
  <c r="AN15" i="54"/>
  <c r="AN4" i="53"/>
  <c r="AN8" i="53" s="1"/>
  <c r="AN15" i="52"/>
  <c r="AN33" i="52" s="1"/>
  <c r="D19" i="42"/>
  <c r="J3" i="53" s="1"/>
  <c r="S19" i="42"/>
  <c r="Y3" i="53" s="1"/>
  <c r="Y7" i="50"/>
  <c r="Y25" i="50" s="1"/>
  <c r="AW7" i="50"/>
  <c r="AW25" i="50" s="1"/>
  <c r="AE10" i="50"/>
  <c r="AE28" i="50" s="1"/>
  <c r="AE36" i="50" s="1"/>
  <c r="AT12" i="50"/>
  <c r="AT30" i="50" s="1"/>
  <c r="AT34" i="50" s="1"/>
  <c r="AE2" i="51"/>
  <c r="AE3" i="51" s="1"/>
  <c r="M7" i="52"/>
  <c r="M25" i="52" s="1"/>
  <c r="K2" i="55"/>
  <c r="K120" i="55" s="1"/>
  <c r="K2" i="54"/>
  <c r="K121" i="54" s="1"/>
  <c r="K2" i="53"/>
  <c r="K7" i="53" s="1"/>
  <c r="K2" i="51"/>
  <c r="K3" i="51" s="1"/>
  <c r="K2" i="52"/>
  <c r="K56" i="52" s="1"/>
  <c r="W2" i="55"/>
  <c r="W120" i="55" s="1"/>
  <c r="W2" i="54"/>
  <c r="W121" i="54" s="1"/>
  <c r="W2" i="53"/>
  <c r="W2" i="51"/>
  <c r="AI2" i="55"/>
  <c r="AI120" i="55" s="1"/>
  <c r="AI2" i="54"/>
  <c r="AI121" i="54" s="1"/>
  <c r="AI2" i="53"/>
  <c r="AI7" i="53" s="1"/>
  <c r="AI2" i="51"/>
  <c r="AI3" i="51" s="1"/>
  <c r="AI2" i="52"/>
  <c r="AI56" i="52" s="1"/>
  <c r="AU2" i="55"/>
  <c r="AU120" i="55" s="1"/>
  <c r="AU2" i="51"/>
  <c r="Q3" i="55"/>
  <c r="Q3" i="54"/>
  <c r="AC3" i="55"/>
  <c r="AC3" i="54"/>
  <c r="AC3" i="52"/>
  <c r="AC21" i="52" s="1"/>
  <c r="AC35" i="52" s="1"/>
  <c r="AO3" i="55"/>
  <c r="AO3" i="54"/>
  <c r="AO3" i="52"/>
  <c r="AO21" i="52" s="1"/>
  <c r="AO35" i="52" s="1"/>
  <c r="K4" i="55"/>
  <c r="K4" i="54"/>
  <c r="K4" i="52"/>
  <c r="W4" i="55"/>
  <c r="W4" i="54"/>
  <c r="W4" i="52"/>
  <c r="AI4" i="55"/>
  <c r="AI4" i="54"/>
  <c r="AI4" i="52"/>
  <c r="AI22" i="52" s="1"/>
  <c r="AU4" i="55"/>
  <c r="AU4" i="54"/>
  <c r="AU4" i="52"/>
  <c r="AU22" i="52" s="1"/>
  <c r="Q5" i="55"/>
  <c r="Q5" i="54"/>
  <c r="AC5" i="55"/>
  <c r="AC5" i="54"/>
  <c r="AC5" i="52"/>
  <c r="AO5" i="55"/>
  <c r="AO5" i="54"/>
  <c r="K6" i="55"/>
  <c r="K6" i="54"/>
  <c r="K6" i="52"/>
  <c r="K24" i="52" s="1"/>
  <c r="W6" i="55"/>
  <c r="W6" i="54"/>
  <c r="W6" i="52"/>
  <c r="W24" i="52" s="1"/>
  <c r="AI6" i="55"/>
  <c r="AI6" i="54"/>
  <c r="AU6" i="55"/>
  <c r="AU6" i="54"/>
  <c r="AU6" i="52"/>
  <c r="AU24" i="52" s="1"/>
  <c r="Q7" i="55"/>
  <c r="Q7" i="54"/>
  <c r="Q7" i="50"/>
  <c r="Q25" i="50" s="1"/>
  <c r="Q7" i="52"/>
  <c r="Q25" i="52" s="1"/>
  <c r="AC7" i="55"/>
  <c r="AC7" i="54"/>
  <c r="AC7" i="50"/>
  <c r="AC25" i="50" s="1"/>
  <c r="AC7" i="52"/>
  <c r="AO7" i="55"/>
  <c r="AO7" i="54"/>
  <c r="AO7" i="52"/>
  <c r="AO25" i="52" s="1"/>
  <c r="AO7" i="50"/>
  <c r="AO25" i="50" s="1"/>
  <c r="K8" i="55"/>
  <c r="K8" i="54"/>
  <c r="W8" i="55"/>
  <c r="W8" i="54"/>
  <c r="AI8" i="55"/>
  <c r="AI8" i="54"/>
  <c r="AU8" i="55"/>
  <c r="AU8" i="54"/>
  <c r="Q9" i="55"/>
  <c r="Q9" i="54"/>
  <c r="AC9" i="55"/>
  <c r="AC9" i="54"/>
  <c r="AO9" i="55"/>
  <c r="AO9" i="54"/>
  <c r="K10" i="55"/>
  <c r="K10" i="54"/>
  <c r="K10" i="50"/>
  <c r="K28" i="50" s="1"/>
  <c r="K36" i="50" s="1"/>
  <c r="K10" i="52"/>
  <c r="K28" i="52" s="1"/>
  <c r="K36" i="52" s="1"/>
  <c r="W10" i="55"/>
  <c r="W10" i="54"/>
  <c r="W10" i="52"/>
  <c r="W10" i="50"/>
  <c r="W28" i="50" s="1"/>
  <c r="W36" i="50" s="1"/>
  <c r="AI10" i="55"/>
  <c r="AI10" i="54"/>
  <c r="AI10" i="50"/>
  <c r="AI28" i="50" s="1"/>
  <c r="AI36" i="50" s="1"/>
  <c r="AU10" i="55"/>
  <c r="AU10" i="54"/>
  <c r="AU10" i="52"/>
  <c r="AU28" i="52" s="1"/>
  <c r="AU36" i="52" s="1"/>
  <c r="AU10" i="50"/>
  <c r="AU28" i="50" s="1"/>
  <c r="AU36" i="50" s="1"/>
  <c r="Q11" i="55"/>
  <c r="Q11" i="54"/>
  <c r="AC11" i="55"/>
  <c r="AC11" i="54"/>
  <c r="AC11" i="52"/>
  <c r="AC29" i="52" s="1"/>
  <c r="AO11" i="55"/>
  <c r="AO11" i="54"/>
  <c r="AO11" i="52"/>
  <c r="AO29" i="52" s="1"/>
  <c r="K12" i="55"/>
  <c r="K12" i="54"/>
  <c r="W12" i="55"/>
  <c r="W12" i="54"/>
  <c r="W12" i="52"/>
  <c r="W30" i="52" s="1"/>
  <c r="W34" i="52" s="1"/>
  <c r="AI12" i="55"/>
  <c r="AI12" i="54"/>
  <c r="AI12" i="52"/>
  <c r="AI30" i="52" s="1"/>
  <c r="AI34" i="52" s="1"/>
  <c r="AU12" i="55"/>
  <c r="AU12" i="54"/>
  <c r="AU12" i="52"/>
  <c r="AU30" i="52" s="1"/>
  <c r="AU34" i="52" s="1"/>
  <c r="Q13" i="55"/>
  <c r="Q13" i="54"/>
  <c r="Q13" i="52"/>
  <c r="Q31" i="52" s="1"/>
  <c r="AC13" i="55"/>
  <c r="AC13" i="54"/>
  <c r="AC13" i="52"/>
  <c r="AC31" i="52" s="1"/>
  <c r="AO13" i="55"/>
  <c r="AO13" i="54"/>
  <c r="AO13" i="52"/>
  <c r="AO31" i="52" s="1"/>
  <c r="K14" i="55"/>
  <c r="K14" i="54"/>
  <c r="W14" i="55"/>
  <c r="W14" i="54"/>
  <c r="W14" i="52"/>
  <c r="W32" i="52" s="1"/>
  <c r="AI14" i="55"/>
  <c r="AI14" i="54"/>
  <c r="AU14" i="55"/>
  <c r="AU14" i="54"/>
  <c r="AU14" i="52"/>
  <c r="AU32" i="52" s="1"/>
  <c r="Q15" i="55"/>
  <c r="Q4" i="53"/>
  <c r="Q8" i="53" s="1"/>
  <c r="Q15" i="54"/>
  <c r="Q15" i="52"/>
  <c r="Q33" i="52" s="1"/>
  <c r="AC15" i="55"/>
  <c r="AC4" i="53"/>
  <c r="AC15" i="54"/>
  <c r="AC15" i="52"/>
  <c r="AO15" i="55"/>
  <c r="AO4" i="53"/>
  <c r="AO15" i="54"/>
  <c r="AO15" i="52"/>
  <c r="AO33" i="52" s="1"/>
  <c r="E19" i="42"/>
  <c r="K3" i="53" s="1"/>
  <c r="T19" i="42"/>
  <c r="Z3" i="53" s="1"/>
  <c r="AI67" i="42"/>
  <c r="AU12" i="50"/>
  <c r="AU30" i="50" s="1"/>
  <c r="AU34" i="50" s="1"/>
  <c r="V14" i="50"/>
  <c r="V32" i="50" s="1"/>
  <c r="AW11" i="52"/>
  <c r="AW29" i="52" s="1"/>
  <c r="L2" i="55"/>
  <c r="L120" i="55" s="1"/>
  <c r="L2" i="54"/>
  <c r="L121" i="54" s="1"/>
  <c r="L2" i="53"/>
  <c r="L2" i="52"/>
  <c r="L56" i="52" s="1"/>
  <c r="L2" i="51"/>
  <c r="L3" i="51" s="1"/>
  <c r="X2" i="55"/>
  <c r="X120" i="55" s="1"/>
  <c r="X2" i="54"/>
  <c r="X121" i="54" s="1"/>
  <c r="X2" i="53"/>
  <c r="X7" i="53" s="1"/>
  <c r="X2" i="52"/>
  <c r="X56" i="52" s="1"/>
  <c r="X2" i="51"/>
  <c r="X3" i="51" s="1"/>
  <c r="AJ2" i="55"/>
  <c r="AJ120" i="55" s="1"/>
  <c r="AJ2" i="54"/>
  <c r="AJ121" i="54" s="1"/>
  <c r="AJ2" i="52"/>
  <c r="AJ56" i="52" s="1"/>
  <c r="AJ2" i="51"/>
  <c r="AV2" i="55"/>
  <c r="AV120" i="55" s="1"/>
  <c r="AV2" i="51"/>
  <c r="AV3" i="51" s="1"/>
  <c r="R3" i="55"/>
  <c r="R3" i="54"/>
  <c r="R3" i="52"/>
  <c r="R21" i="52" s="1"/>
  <c r="R35" i="52" s="1"/>
  <c r="AD3" i="55"/>
  <c r="AD3" i="54"/>
  <c r="AD3" i="52"/>
  <c r="AD21" i="52" s="1"/>
  <c r="AD35" i="52" s="1"/>
  <c r="AP3" i="55"/>
  <c r="AP3" i="54"/>
  <c r="AP3" i="52"/>
  <c r="AP21" i="52" s="1"/>
  <c r="AP35" i="52" s="1"/>
  <c r="L4" i="55"/>
  <c r="L4" i="54"/>
  <c r="L4" i="52"/>
  <c r="L22" i="52" s="1"/>
  <c r="X4" i="55"/>
  <c r="X4" i="54"/>
  <c r="X4" i="52"/>
  <c r="X22" i="52" s="1"/>
  <c r="AJ4" i="55"/>
  <c r="AJ4" i="54"/>
  <c r="AJ4" i="52"/>
  <c r="AJ22" i="52" s="1"/>
  <c r="AV4" i="55"/>
  <c r="AV4" i="54"/>
  <c r="AV4" i="52"/>
  <c r="AV22" i="52" s="1"/>
  <c r="R5" i="55"/>
  <c r="R5" i="54"/>
  <c r="R5" i="52"/>
  <c r="AD5" i="55"/>
  <c r="AD5" i="54"/>
  <c r="AD5" i="52"/>
  <c r="AD23" i="52" s="1"/>
  <c r="AP5" i="55"/>
  <c r="AP5" i="54"/>
  <c r="AP5" i="52"/>
  <c r="L6" i="55"/>
  <c r="L6" i="54"/>
  <c r="L6" i="52"/>
  <c r="L24" i="52" s="1"/>
  <c r="X6" i="55"/>
  <c r="X6" i="54"/>
  <c r="X6" i="52"/>
  <c r="AJ6" i="55"/>
  <c r="AJ6" i="54"/>
  <c r="AJ6" i="52"/>
  <c r="AJ24" i="52" s="1"/>
  <c r="AV6" i="55"/>
  <c r="AV6" i="54"/>
  <c r="AV6" i="52"/>
  <c r="AV24" i="52" s="1"/>
  <c r="R7" i="55"/>
  <c r="R7" i="54"/>
  <c r="R7" i="52"/>
  <c r="R25" i="52" s="1"/>
  <c r="R7" i="50"/>
  <c r="R25" i="50" s="1"/>
  <c r="AD7" i="55"/>
  <c r="AD7" i="54"/>
  <c r="AD7" i="52"/>
  <c r="AD7" i="50"/>
  <c r="AP7" i="55"/>
  <c r="AP7" i="54"/>
  <c r="AP7" i="52"/>
  <c r="AP7" i="50"/>
  <c r="AP25" i="50" s="1"/>
  <c r="L8" i="55"/>
  <c r="L8" i="54"/>
  <c r="X8" i="55"/>
  <c r="X8" i="54"/>
  <c r="AJ8" i="55"/>
  <c r="AJ8" i="54"/>
  <c r="AV8" i="55"/>
  <c r="AV8" i="54"/>
  <c r="R9" i="55"/>
  <c r="R9" i="54"/>
  <c r="AD9" i="55"/>
  <c r="AD9" i="54"/>
  <c r="AP9" i="55"/>
  <c r="AP9" i="54"/>
  <c r="L10" i="55"/>
  <c r="L10" i="54"/>
  <c r="L10" i="52"/>
  <c r="L28" i="52" s="1"/>
  <c r="L36" i="52" s="1"/>
  <c r="L10" i="50"/>
  <c r="X10" i="55"/>
  <c r="X10" i="54"/>
  <c r="X10" i="52"/>
  <c r="X28" i="52" s="1"/>
  <c r="X36" i="52" s="1"/>
  <c r="X10" i="50"/>
  <c r="X28" i="50" s="1"/>
  <c r="X36" i="50" s="1"/>
  <c r="AJ10" i="55"/>
  <c r="AJ10" i="54"/>
  <c r="AJ10" i="52"/>
  <c r="AJ10" i="50"/>
  <c r="AJ28" i="50" s="1"/>
  <c r="AJ36" i="50" s="1"/>
  <c r="AV10" i="55"/>
  <c r="AV10" i="54"/>
  <c r="AV10" i="52"/>
  <c r="AV28" i="52" s="1"/>
  <c r="AV36" i="52" s="1"/>
  <c r="AV10" i="50"/>
  <c r="R11" i="55"/>
  <c r="R11" i="54"/>
  <c r="R11" i="52"/>
  <c r="R29" i="52" s="1"/>
  <c r="AD11" i="55"/>
  <c r="AD11" i="54"/>
  <c r="AD11" i="52"/>
  <c r="AD29" i="52" s="1"/>
  <c r="AP11" i="55"/>
  <c r="AP11" i="54"/>
  <c r="AP11" i="52"/>
  <c r="AP29" i="52" s="1"/>
  <c r="L12" i="55"/>
  <c r="L12" i="54"/>
  <c r="L12" i="52"/>
  <c r="X12" i="55"/>
  <c r="X12" i="54"/>
  <c r="X12" i="52"/>
  <c r="X30" i="52" s="1"/>
  <c r="X34" i="52" s="1"/>
  <c r="AJ12" i="55"/>
  <c r="AJ12" i="54"/>
  <c r="AJ12" i="52"/>
  <c r="AJ30" i="52" s="1"/>
  <c r="AJ34" i="52" s="1"/>
  <c r="AV12" i="55"/>
  <c r="AV12" i="54"/>
  <c r="AV12" i="52"/>
  <c r="AV30" i="52" s="1"/>
  <c r="AV34" i="52" s="1"/>
  <c r="R13" i="55"/>
  <c r="R13" i="54"/>
  <c r="R13" i="52"/>
  <c r="R31" i="52" s="1"/>
  <c r="AD13" i="55"/>
  <c r="AD13" i="54"/>
  <c r="AD13" i="52"/>
  <c r="AD31" i="52" s="1"/>
  <c r="AP13" i="55"/>
  <c r="AP13" i="54"/>
  <c r="AP13" i="52"/>
  <c r="AP31" i="52" s="1"/>
  <c r="L14" i="55"/>
  <c r="L14" i="54"/>
  <c r="L14" i="52"/>
  <c r="L32" i="52" s="1"/>
  <c r="X14" i="55"/>
  <c r="X14" i="54"/>
  <c r="X14" i="52"/>
  <c r="X32" i="52" s="1"/>
  <c r="AJ14" i="55"/>
  <c r="AJ14" i="54"/>
  <c r="AJ14" i="52"/>
  <c r="AJ32" i="52" s="1"/>
  <c r="AV14" i="55"/>
  <c r="AV14" i="54"/>
  <c r="AV14" i="52"/>
  <c r="R15" i="55"/>
  <c r="R15" i="54"/>
  <c r="R4" i="53"/>
  <c r="R8" i="53" s="1"/>
  <c r="R15" i="52"/>
  <c r="R33" i="52" s="1"/>
  <c r="AD15" i="55"/>
  <c r="AD15" i="54"/>
  <c r="AD4" i="53"/>
  <c r="AD8" i="53" s="1"/>
  <c r="AD15" i="52"/>
  <c r="AD33" i="52" s="1"/>
  <c r="AP15" i="55"/>
  <c r="AP15" i="54"/>
  <c r="AP4" i="53"/>
  <c r="AP15" i="52"/>
  <c r="F19" i="42"/>
  <c r="L3" i="53" s="1"/>
  <c r="U19" i="42"/>
  <c r="AA3" i="53" s="1"/>
  <c r="AI68" i="42"/>
  <c r="V12" i="50"/>
  <c r="V30" i="50" s="1"/>
  <c r="V34" i="50" s="1"/>
  <c r="AV12" i="50"/>
  <c r="AV30" i="50" s="1"/>
  <c r="AV34" i="50" s="1"/>
  <c r="W14" i="50"/>
  <c r="W32" i="50" s="1"/>
  <c r="AH2" i="51"/>
  <c r="AH3" i="51" s="1"/>
  <c r="AE4" i="52"/>
  <c r="K12" i="52"/>
  <c r="K30" i="52" s="1"/>
  <c r="K34" i="52" s="1"/>
  <c r="M2" i="55"/>
  <c r="M120" i="55" s="1"/>
  <c r="M2" i="54"/>
  <c r="M121" i="54" s="1"/>
  <c r="M2" i="53"/>
  <c r="M2" i="52"/>
  <c r="M56" i="52" s="1"/>
  <c r="M2" i="51"/>
  <c r="M3" i="51" s="1"/>
  <c r="Y2" i="55"/>
  <c r="Y120" i="55" s="1"/>
  <c r="Y2" i="53"/>
  <c r="Y7" i="53" s="1"/>
  <c r="Y2" i="54"/>
  <c r="Y121" i="54" s="1"/>
  <c r="Y2" i="52"/>
  <c r="Y56" i="52" s="1"/>
  <c r="Y2" i="51"/>
  <c r="AK2" i="55"/>
  <c r="AK120" i="55" s="1"/>
  <c r="AK2" i="54"/>
  <c r="AK121" i="54" s="1"/>
  <c r="AK2" i="53"/>
  <c r="AK2" i="52"/>
  <c r="AK56" i="52" s="1"/>
  <c r="AK2" i="51"/>
  <c r="AK3" i="51" s="1"/>
  <c r="AW2" i="55"/>
  <c r="AW120" i="55" s="1"/>
  <c r="AW2" i="51"/>
  <c r="AW3" i="51" s="1"/>
  <c r="S3" i="55"/>
  <c r="S3" i="54"/>
  <c r="S3" i="52"/>
  <c r="S21" i="52" s="1"/>
  <c r="S35" i="52" s="1"/>
  <c r="AE3" i="55"/>
  <c r="AE3" i="54"/>
  <c r="AE3" i="52"/>
  <c r="AQ3" i="54"/>
  <c r="M4" i="55"/>
  <c r="M4" i="54"/>
  <c r="M4" i="52"/>
  <c r="M22" i="52" s="1"/>
  <c r="Y4" i="55"/>
  <c r="Y4" i="54"/>
  <c r="Y4" i="52"/>
  <c r="Y22" i="52" s="1"/>
  <c r="AK4" i="55"/>
  <c r="AK4" i="54"/>
  <c r="AK4" i="52"/>
  <c r="AW4" i="55"/>
  <c r="AW4" i="54"/>
  <c r="AW4" i="52"/>
  <c r="S5" i="55"/>
  <c r="S5" i="54"/>
  <c r="S5" i="52"/>
  <c r="S23" i="52" s="1"/>
  <c r="AE5" i="55"/>
  <c r="AE5" i="54"/>
  <c r="AE5" i="52"/>
  <c r="AE23" i="52" s="1"/>
  <c r="AQ5" i="55"/>
  <c r="AQ5" i="54"/>
  <c r="AQ5" i="52"/>
  <c r="M6" i="55"/>
  <c r="M6" i="54"/>
  <c r="M6" i="52"/>
  <c r="Y6" i="55"/>
  <c r="Y6" i="54"/>
  <c r="Y6" i="52"/>
  <c r="Y24" i="52" s="1"/>
  <c r="AK6" i="55"/>
  <c r="AK6" i="54"/>
  <c r="AK6" i="52"/>
  <c r="AK24" i="52" s="1"/>
  <c r="AW6" i="55"/>
  <c r="AW6" i="54"/>
  <c r="AW6" i="52"/>
  <c r="S7" i="55"/>
  <c r="S7" i="54"/>
  <c r="S7" i="52"/>
  <c r="S7" i="50"/>
  <c r="S25" i="50" s="1"/>
  <c r="AE7" i="55"/>
  <c r="AE7" i="54"/>
  <c r="AE7" i="52"/>
  <c r="AE25" i="52" s="1"/>
  <c r="AE7" i="50"/>
  <c r="AQ7" i="55"/>
  <c r="AQ7" i="54"/>
  <c r="AQ7" i="52"/>
  <c r="AQ25" i="52" s="1"/>
  <c r="AQ7" i="50"/>
  <c r="M8" i="55"/>
  <c r="M8" i="54"/>
  <c r="Y8" i="55"/>
  <c r="Y8" i="54"/>
  <c r="AK8" i="55"/>
  <c r="AK8" i="54"/>
  <c r="AW8" i="55"/>
  <c r="AW8" i="54"/>
  <c r="S9" i="55"/>
  <c r="S9" i="54"/>
  <c r="AE9" i="55"/>
  <c r="AE9" i="54"/>
  <c r="AQ9" i="55"/>
  <c r="AQ9" i="54"/>
  <c r="M10" i="55"/>
  <c r="M10" i="54"/>
  <c r="M10" i="52"/>
  <c r="M10" i="50"/>
  <c r="M28" i="50" s="1"/>
  <c r="M36" i="50" s="1"/>
  <c r="Y10" i="55"/>
  <c r="Y10" i="54"/>
  <c r="Y10" i="52"/>
  <c r="Y28" i="52" s="1"/>
  <c r="Y36" i="52" s="1"/>
  <c r="Y10" i="50"/>
  <c r="Y28" i="50" s="1"/>
  <c r="Y36" i="50" s="1"/>
  <c r="AK10" i="55"/>
  <c r="AK10" i="54"/>
  <c r="AK10" i="52"/>
  <c r="AK28" i="52" s="1"/>
  <c r="AK36" i="52" s="1"/>
  <c r="AK10" i="50"/>
  <c r="AK28" i="50" s="1"/>
  <c r="AK36" i="50" s="1"/>
  <c r="AW10" i="55"/>
  <c r="AW10" i="54"/>
  <c r="AW10" i="52"/>
  <c r="AW10" i="50"/>
  <c r="AW28" i="50" s="1"/>
  <c r="AW36" i="50" s="1"/>
  <c r="S11" i="55"/>
  <c r="S11" i="54"/>
  <c r="S11" i="52"/>
  <c r="S29" i="52" s="1"/>
  <c r="AE11" i="55"/>
  <c r="AE11" i="54"/>
  <c r="AE11" i="52"/>
  <c r="AQ11" i="55"/>
  <c r="AQ11" i="54"/>
  <c r="AQ11" i="52"/>
  <c r="M12" i="55"/>
  <c r="M12" i="54"/>
  <c r="M12" i="52"/>
  <c r="M30" i="52" s="1"/>
  <c r="M34" i="52" s="1"/>
  <c r="Y12" i="54"/>
  <c r="Y12" i="55"/>
  <c r="Y12" i="52"/>
  <c r="Y30" i="52" s="1"/>
  <c r="Y34" i="52" s="1"/>
  <c r="AK12" i="55"/>
  <c r="AK12" i="54"/>
  <c r="AK12" i="52"/>
  <c r="AW12" i="55"/>
  <c r="AW12" i="54"/>
  <c r="AW12" i="52"/>
  <c r="S13" i="54"/>
  <c r="S13" i="55"/>
  <c r="S13" i="52"/>
  <c r="S31" i="52" s="1"/>
  <c r="AE13" i="55"/>
  <c r="AE13" i="54"/>
  <c r="AE13" i="52"/>
  <c r="AE31" i="52" s="1"/>
  <c r="AQ13" i="55"/>
  <c r="AQ13" i="54"/>
  <c r="AQ13" i="52"/>
  <c r="M14" i="55"/>
  <c r="M14" i="54"/>
  <c r="M14" i="52"/>
  <c r="Y14" i="55"/>
  <c r="Y14" i="54"/>
  <c r="Y14" i="52"/>
  <c r="Y32" i="52" s="1"/>
  <c r="AK14" i="55"/>
  <c r="AK14" i="54"/>
  <c r="AK14" i="52"/>
  <c r="AK32" i="52" s="1"/>
  <c r="AW14" i="55"/>
  <c r="AW14" i="54"/>
  <c r="AW14" i="52"/>
  <c r="S15" i="55"/>
  <c r="S15" i="54"/>
  <c r="S4" i="53"/>
  <c r="S15" i="52"/>
  <c r="S33" i="52" s="1"/>
  <c r="AE15" i="55"/>
  <c r="AE15" i="54"/>
  <c r="AE4" i="53"/>
  <c r="AE8" i="53" s="1"/>
  <c r="AE15" i="52"/>
  <c r="AQ15" i="55"/>
  <c r="AQ15" i="54"/>
  <c r="AQ4" i="53"/>
  <c r="AQ8" i="53" s="1"/>
  <c r="AQ15" i="52"/>
  <c r="G19" i="42"/>
  <c r="M3" i="53" s="1"/>
  <c r="AJ68" i="42"/>
  <c r="J2" i="50"/>
  <c r="J56" i="50" s="1"/>
  <c r="AH2" i="50"/>
  <c r="AH56" i="50" s="1"/>
  <c r="P3" i="50"/>
  <c r="P21" i="50" s="1"/>
  <c r="P35" i="50" s="1"/>
  <c r="AN3" i="50"/>
  <c r="AN21" i="50" s="1"/>
  <c r="AN35" i="50" s="1"/>
  <c r="V4" i="50"/>
  <c r="V22" i="50" s="1"/>
  <c r="AT4" i="50"/>
  <c r="AT22" i="50" s="1"/>
  <c r="AB5" i="50"/>
  <c r="AB23" i="50" s="1"/>
  <c r="W12" i="50"/>
  <c r="W30" i="50" s="1"/>
  <c r="W34" i="50" s="1"/>
  <c r="AW12" i="50"/>
  <c r="AN13" i="50"/>
  <c r="AN31" i="50" s="1"/>
  <c r="X14" i="50"/>
  <c r="X32" i="50" s="1"/>
  <c r="W2" i="52"/>
  <c r="W56" i="52" s="1"/>
  <c r="AE12" i="52"/>
  <c r="AE30" i="52" s="1"/>
  <c r="AE34" i="52" s="1"/>
  <c r="Y15" i="52"/>
  <c r="Y33" i="52" s="1"/>
  <c r="N2" i="55"/>
  <c r="N120" i="55" s="1"/>
  <c r="N2" i="54"/>
  <c r="N121" i="54" s="1"/>
  <c r="N2" i="53"/>
  <c r="N2" i="52"/>
  <c r="N56" i="52" s="1"/>
  <c r="N2" i="51"/>
  <c r="Z2" i="55"/>
  <c r="Z120" i="55" s="1"/>
  <c r="Z2" i="54"/>
  <c r="Z121" i="54" s="1"/>
  <c r="Z2" i="53"/>
  <c r="Z7" i="53" s="1"/>
  <c r="Z2" i="52"/>
  <c r="Z56" i="52" s="1"/>
  <c r="Z2" i="51"/>
  <c r="Z3" i="51" s="1"/>
  <c r="AL2" i="55"/>
  <c r="AL120" i="55" s="1"/>
  <c r="AL2" i="54"/>
  <c r="AL121" i="54" s="1"/>
  <c r="AL2" i="52"/>
  <c r="AL56" i="52" s="1"/>
  <c r="AL2" i="53"/>
  <c r="AL7" i="53" s="1"/>
  <c r="AL2" i="51"/>
  <c r="AX2" i="55"/>
  <c r="AX120" i="55" s="1"/>
  <c r="AX2" i="51"/>
  <c r="T3" i="55"/>
  <c r="T3" i="54"/>
  <c r="T3" i="52"/>
  <c r="T21" i="52" s="1"/>
  <c r="T35" i="52" s="1"/>
  <c r="AF3" i="55"/>
  <c r="AF3" i="54"/>
  <c r="AF3" i="52"/>
  <c r="AF21" i="52" s="1"/>
  <c r="AF35" i="52" s="1"/>
  <c r="AR3" i="54"/>
  <c r="N4" i="55"/>
  <c r="N4" i="54"/>
  <c r="N4" i="52"/>
  <c r="Z4" i="54"/>
  <c r="Z4" i="55"/>
  <c r="Z4" i="52"/>
  <c r="Z22" i="52" s="1"/>
  <c r="AL4" i="55"/>
  <c r="AL4" i="54"/>
  <c r="AL4" i="52"/>
  <c r="AL22" i="52" s="1"/>
  <c r="AX4" i="55"/>
  <c r="AX4" i="54"/>
  <c r="AX4" i="52"/>
  <c r="T5" i="55"/>
  <c r="T5" i="54"/>
  <c r="T5" i="52"/>
  <c r="AF5" i="55"/>
  <c r="AF5" i="54"/>
  <c r="AF5" i="52"/>
  <c r="AF23" i="52" s="1"/>
  <c r="AR5" i="55"/>
  <c r="AR5" i="54"/>
  <c r="AR5" i="52"/>
  <c r="AR23" i="52" s="1"/>
  <c r="N6" i="55"/>
  <c r="N6" i="54"/>
  <c r="N6" i="52"/>
  <c r="Z6" i="55"/>
  <c r="Z6" i="54"/>
  <c r="Z6" i="52"/>
  <c r="AL6" i="55"/>
  <c r="AL6" i="54"/>
  <c r="AL6" i="52"/>
  <c r="AL24" i="52" s="1"/>
  <c r="AX6" i="54"/>
  <c r="AX6" i="55"/>
  <c r="AX6" i="52"/>
  <c r="AX24" i="52" s="1"/>
  <c r="T7" i="55"/>
  <c r="T7" i="54"/>
  <c r="T7" i="52"/>
  <c r="U25" i="52" s="1"/>
  <c r="T7" i="50"/>
  <c r="AF7" i="55"/>
  <c r="AF7" i="54"/>
  <c r="AF7" i="52"/>
  <c r="AF25" i="52" s="1"/>
  <c r="AF7" i="50"/>
  <c r="AF25" i="50" s="1"/>
  <c r="AR7" i="55"/>
  <c r="AR7" i="54"/>
  <c r="AR7" i="52"/>
  <c r="AR25" i="52" s="1"/>
  <c r="AR7" i="50"/>
  <c r="AR25" i="50" s="1"/>
  <c r="N8" i="55"/>
  <c r="N8" i="54"/>
  <c r="Z8" i="55"/>
  <c r="Z8" i="54"/>
  <c r="AL8" i="55"/>
  <c r="AL8" i="54"/>
  <c r="AX8" i="55"/>
  <c r="AX8" i="54"/>
  <c r="T9" i="55"/>
  <c r="T9" i="54"/>
  <c r="AF9" i="54"/>
  <c r="AF9" i="55"/>
  <c r="AR9" i="55"/>
  <c r="AR9" i="54"/>
  <c r="N10" i="55"/>
  <c r="N10" i="54"/>
  <c r="N10" i="52"/>
  <c r="N10" i="50"/>
  <c r="Z10" i="55"/>
  <c r="Z10" i="54"/>
  <c r="Z10" i="52"/>
  <c r="Z28" i="52" s="1"/>
  <c r="Z36" i="52" s="1"/>
  <c r="Z10" i="50"/>
  <c r="Z28" i="50" s="1"/>
  <c r="Z36" i="50" s="1"/>
  <c r="AL10" i="55"/>
  <c r="AL10" i="54"/>
  <c r="AL10" i="52"/>
  <c r="AM28" i="52" s="1"/>
  <c r="AM36" i="52" s="1"/>
  <c r="AL10" i="50"/>
  <c r="AL28" i="50" s="1"/>
  <c r="AL36" i="50" s="1"/>
  <c r="AX10" i="55"/>
  <c r="AX10" i="54"/>
  <c r="AX10" i="52"/>
  <c r="AX10" i="50"/>
  <c r="T11" i="55"/>
  <c r="T11" i="54"/>
  <c r="T11" i="52"/>
  <c r="T29" i="52" s="1"/>
  <c r="AF11" i="55"/>
  <c r="AF11" i="54"/>
  <c r="AF11" i="52"/>
  <c r="AF29" i="52" s="1"/>
  <c r="AR11" i="55"/>
  <c r="AR11" i="54"/>
  <c r="AR11" i="52"/>
  <c r="N12" i="55"/>
  <c r="N12" i="54"/>
  <c r="N12" i="52"/>
  <c r="Z12" i="55"/>
  <c r="Z12" i="54"/>
  <c r="Z12" i="52"/>
  <c r="Z30" i="52" s="1"/>
  <c r="Z34" i="52" s="1"/>
  <c r="AL12" i="55"/>
  <c r="AL12" i="54"/>
  <c r="AL12" i="52"/>
  <c r="AL30" i="52" s="1"/>
  <c r="AL34" i="52" s="1"/>
  <c r="AX12" i="55"/>
  <c r="AX12" i="54"/>
  <c r="AX12" i="52"/>
  <c r="T13" i="55"/>
  <c r="T13" i="54"/>
  <c r="T13" i="52"/>
  <c r="AF13" i="55"/>
  <c r="AF13" i="54"/>
  <c r="AF13" i="52"/>
  <c r="AF31" i="52" s="1"/>
  <c r="AR13" i="55"/>
  <c r="AR13" i="54"/>
  <c r="AR13" i="52"/>
  <c r="AR31" i="52" s="1"/>
  <c r="N14" i="55"/>
  <c r="N14" i="54"/>
  <c r="N14" i="52"/>
  <c r="O32" i="52" s="1"/>
  <c r="Z14" i="55"/>
  <c r="Z14" i="54"/>
  <c r="Z14" i="52"/>
  <c r="AL14" i="55"/>
  <c r="AL14" i="54"/>
  <c r="AL14" i="52"/>
  <c r="AL32" i="52" s="1"/>
  <c r="AX14" i="55"/>
  <c r="AX14" i="54"/>
  <c r="AX14" i="52"/>
  <c r="AX32" i="52" s="1"/>
  <c r="T15" i="55"/>
  <c r="T15" i="54"/>
  <c r="T4" i="53"/>
  <c r="T15" i="52"/>
  <c r="AF15" i="55"/>
  <c r="AF15" i="54"/>
  <c r="AF4" i="53"/>
  <c r="AF8" i="53" s="1"/>
  <c r="AR15" i="55"/>
  <c r="AR15" i="54"/>
  <c r="AR4" i="53"/>
  <c r="AR8" i="53" s="1"/>
  <c r="AR15" i="52"/>
  <c r="AR33" i="52" s="1"/>
  <c r="H19" i="42"/>
  <c r="N3" i="53" s="1"/>
  <c r="AK68" i="42"/>
  <c r="K2" i="50"/>
  <c r="K56" i="50" s="1"/>
  <c r="AI2" i="50"/>
  <c r="AI56" i="50" s="1"/>
  <c r="Q3" i="50"/>
  <c r="AO3" i="50"/>
  <c r="AO21" i="50" s="1"/>
  <c r="AO35" i="50" s="1"/>
  <c r="W4" i="50"/>
  <c r="W22" i="50" s="1"/>
  <c r="AU4" i="50"/>
  <c r="AU22" i="50" s="1"/>
  <c r="AC5" i="50"/>
  <c r="AC23" i="50" s="1"/>
  <c r="X12" i="50"/>
  <c r="X30" i="50" s="1"/>
  <c r="X34" i="50" s="1"/>
  <c r="AX12" i="50"/>
  <c r="AX30" i="50" s="1"/>
  <c r="AX34" i="50" s="1"/>
  <c r="AO13" i="50"/>
  <c r="AO31" i="50" s="1"/>
  <c r="Y14" i="50"/>
  <c r="Q5" i="52"/>
  <c r="Q23" i="52" s="1"/>
  <c r="AB15" i="52"/>
  <c r="AB33" i="52" s="1"/>
  <c r="AJ2" i="53"/>
  <c r="AJ7" i="53" s="1"/>
  <c r="O2" i="55"/>
  <c r="O120" i="55" s="1"/>
  <c r="O2" i="54"/>
  <c r="O121" i="54" s="1"/>
  <c r="O2" i="53"/>
  <c r="O7" i="53" s="1"/>
  <c r="O2" i="51"/>
  <c r="O3" i="51" s="1"/>
  <c r="O2" i="52"/>
  <c r="O56" i="52" s="1"/>
  <c r="AA2" i="55"/>
  <c r="AA120" i="55" s="1"/>
  <c r="AA2" i="54"/>
  <c r="AA121" i="54" s="1"/>
  <c r="AA2" i="53"/>
  <c r="AA2" i="51"/>
  <c r="AA2" i="52"/>
  <c r="AA56" i="52" s="1"/>
  <c r="AM2" i="55"/>
  <c r="AM120" i="55" s="1"/>
  <c r="AM2" i="54"/>
  <c r="AM121" i="54" s="1"/>
  <c r="AM2" i="51"/>
  <c r="AM3" i="51" s="1"/>
  <c r="AM2" i="52"/>
  <c r="AM56" i="52" s="1"/>
  <c r="AM2" i="53"/>
  <c r="AM7" i="53" s="1"/>
  <c r="I3" i="55"/>
  <c r="I3" i="54"/>
  <c r="I3" i="52"/>
  <c r="U3" i="55"/>
  <c r="U3" i="54"/>
  <c r="U3" i="52"/>
  <c r="AG3" i="55"/>
  <c r="AG3" i="54"/>
  <c r="AG3" i="52"/>
  <c r="AS3" i="54"/>
  <c r="O4" i="55"/>
  <c r="O4" i="54"/>
  <c r="O4" i="52"/>
  <c r="O22" i="52" s="1"/>
  <c r="AA4" i="55"/>
  <c r="AA4" i="54"/>
  <c r="AM4" i="55"/>
  <c r="AM4" i="54"/>
  <c r="AM4" i="52"/>
  <c r="AM22" i="52" s="1"/>
  <c r="I5" i="55"/>
  <c r="I5" i="54"/>
  <c r="I5" i="52"/>
  <c r="U5" i="55"/>
  <c r="U5" i="54"/>
  <c r="AG5" i="55"/>
  <c r="AG5" i="54"/>
  <c r="AG5" i="52"/>
  <c r="AG23" i="52" s="1"/>
  <c r="AS5" i="55"/>
  <c r="AS5" i="54"/>
  <c r="AS5" i="52"/>
  <c r="AS23" i="52" s="1"/>
  <c r="O6" i="55"/>
  <c r="O6" i="54"/>
  <c r="O6" i="52"/>
  <c r="AA6" i="55"/>
  <c r="AA6" i="54"/>
  <c r="AA6" i="52"/>
  <c r="AA24" i="52" s="1"/>
  <c r="AM6" i="55"/>
  <c r="AM6" i="54"/>
  <c r="AM6" i="52"/>
  <c r="AM24" i="52" s="1"/>
  <c r="I7" i="55"/>
  <c r="I7" i="54"/>
  <c r="I7" i="50"/>
  <c r="J25" i="50" s="1"/>
  <c r="J42" i="50" s="1"/>
  <c r="I7" i="52"/>
  <c r="U7" i="55"/>
  <c r="U7" i="54"/>
  <c r="U7" i="50"/>
  <c r="U25" i="50" s="1"/>
  <c r="AG7" i="55"/>
  <c r="AG7" i="54"/>
  <c r="AG7" i="50"/>
  <c r="AG25" i="50" s="1"/>
  <c r="AG7" i="52"/>
  <c r="AG25" i="52" s="1"/>
  <c r="AS7" i="55"/>
  <c r="AS7" i="54"/>
  <c r="AS7" i="50"/>
  <c r="O8" i="55"/>
  <c r="O8" i="54"/>
  <c r="AA8" i="55"/>
  <c r="AA8" i="54"/>
  <c r="AM8" i="55"/>
  <c r="AM8" i="54"/>
  <c r="I9" i="55"/>
  <c r="I9" i="54"/>
  <c r="U9" i="55"/>
  <c r="U9" i="54"/>
  <c r="AG9" i="55"/>
  <c r="AG9" i="54"/>
  <c r="AS9" i="55"/>
  <c r="AS9" i="54"/>
  <c r="O10" i="55"/>
  <c r="O10" i="54"/>
  <c r="O10" i="50"/>
  <c r="O28" i="50" s="1"/>
  <c r="O36" i="50" s="1"/>
  <c r="O10" i="52"/>
  <c r="O28" i="52" s="1"/>
  <c r="O36" i="52" s="1"/>
  <c r="AA10" i="55"/>
  <c r="AA10" i="54"/>
  <c r="AA10" i="50"/>
  <c r="AA28" i="50" s="1"/>
  <c r="AA36" i="50" s="1"/>
  <c r="AA10" i="52"/>
  <c r="AA28" i="52" s="1"/>
  <c r="AA36" i="52" s="1"/>
  <c r="AM10" i="55"/>
  <c r="AM10" i="54"/>
  <c r="AM10" i="50"/>
  <c r="AM28" i="50" s="1"/>
  <c r="AM36" i="50" s="1"/>
  <c r="I11" i="55"/>
  <c r="I11" i="54"/>
  <c r="I11" i="52"/>
  <c r="U11" i="55"/>
  <c r="U11" i="54"/>
  <c r="U11" i="52"/>
  <c r="AG11" i="55"/>
  <c r="AG11" i="54"/>
  <c r="AG11" i="52"/>
  <c r="AG29" i="52" s="1"/>
  <c r="AS11" i="55"/>
  <c r="AS11" i="54"/>
  <c r="AS11" i="52"/>
  <c r="AS29" i="52" s="1"/>
  <c r="O12" i="55"/>
  <c r="O12" i="54"/>
  <c r="O12" i="50"/>
  <c r="O30" i="50" s="1"/>
  <c r="O34" i="50" s="1"/>
  <c r="O12" i="52"/>
  <c r="O30" i="52" s="1"/>
  <c r="O34" i="52" s="1"/>
  <c r="AA12" i="55"/>
  <c r="AA12" i="54"/>
  <c r="AA12" i="52"/>
  <c r="AA12" i="50"/>
  <c r="AM12" i="55"/>
  <c r="AM12" i="54"/>
  <c r="AM12" i="50"/>
  <c r="AM30" i="50" s="1"/>
  <c r="AM34" i="50" s="1"/>
  <c r="I13" i="55"/>
  <c r="I13" i="54"/>
  <c r="I13" i="52"/>
  <c r="I13" i="50"/>
  <c r="U13" i="55"/>
  <c r="U13" i="54"/>
  <c r="U13" i="50"/>
  <c r="U31" i="50" s="1"/>
  <c r="AG13" i="55"/>
  <c r="AG13" i="54"/>
  <c r="AG13" i="52"/>
  <c r="AG31" i="52" s="1"/>
  <c r="AG13" i="50"/>
  <c r="AG31" i="50" s="1"/>
  <c r="AS13" i="55"/>
  <c r="AS13" i="52"/>
  <c r="AS31" i="52" s="1"/>
  <c r="AS13" i="50"/>
  <c r="O14" i="55"/>
  <c r="O14" i="50"/>
  <c r="O32" i="50" s="1"/>
  <c r="O14" i="54"/>
  <c r="AA14" i="55"/>
  <c r="AA14" i="54"/>
  <c r="AA14" i="52"/>
  <c r="AA32" i="52" s="1"/>
  <c r="AA14" i="50"/>
  <c r="AM14" i="55"/>
  <c r="AM14" i="54"/>
  <c r="AM14" i="50"/>
  <c r="AM32" i="50" s="1"/>
  <c r="AM14" i="52"/>
  <c r="I15" i="55"/>
  <c r="I4" i="53"/>
  <c r="I15" i="54"/>
  <c r="I15" i="52"/>
  <c r="U15" i="55"/>
  <c r="U15" i="54"/>
  <c r="U4" i="53"/>
  <c r="U8" i="53" s="1"/>
  <c r="U15" i="52"/>
  <c r="U33" i="52" s="1"/>
  <c r="AG15" i="55"/>
  <c r="AG15" i="54"/>
  <c r="AG4" i="53"/>
  <c r="AG15" i="52"/>
  <c r="AS15" i="55"/>
  <c r="AS15" i="54"/>
  <c r="AS4" i="53"/>
  <c r="AS15" i="52"/>
  <c r="I19" i="42"/>
  <c r="O3" i="53" s="1"/>
  <c r="AL52" i="42"/>
  <c r="L2" i="50"/>
  <c r="L56" i="50" s="1"/>
  <c r="AJ2" i="50"/>
  <c r="AJ56" i="50" s="1"/>
  <c r="R3" i="50"/>
  <c r="R21" i="50" s="1"/>
  <c r="R35" i="50" s="1"/>
  <c r="AP3" i="50"/>
  <c r="X4" i="50"/>
  <c r="X22" i="50" s="1"/>
  <c r="AV4" i="50"/>
  <c r="AD5" i="50"/>
  <c r="Y12" i="50"/>
  <c r="P13" i="50"/>
  <c r="P31" i="50" s="1"/>
  <c r="AP13" i="50"/>
  <c r="AP31" i="50" s="1"/>
  <c r="Z14" i="50"/>
  <c r="Z32" i="50" s="1"/>
  <c r="U5" i="52"/>
  <c r="U23" i="52" s="1"/>
  <c r="AW7" i="52"/>
  <c r="AW25" i="52" s="1"/>
  <c r="AF15" i="52"/>
  <c r="AF33" i="52" s="1"/>
  <c r="P2" i="55"/>
  <c r="P120" i="55" s="1"/>
  <c r="P2" i="51"/>
  <c r="P2" i="54"/>
  <c r="P121" i="54" s="1"/>
  <c r="P2" i="53"/>
  <c r="P2" i="52"/>
  <c r="P56" i="52" s="1"/>
  <c r="P2" i="50"/>
  <c r="P56" i="50" s="1"/>
  <c r="AB2" i="55"/>
  <c r="AB120" i="55" s="1"/>
  <c r="AB2" i="53"/>
  <c r="AB7" i="53" s="1"/>
  <c r="AB2" i="54"/>
  <c r="AB121" i="54" s="1"/>
  <c r="AB2" i="51"/>
  <c r="AB3" i="51" s="1"/>
  <c r="AB2" i="52"/>
  <c r="AB56" i="52" s="1"/>
  <c r="AB2" i="50"/>
  <c r="AB56" i="50" s="1"/>
  <c r="AN2" i="55"/>
  <c r="AN120" i="55" s="1"/>
  <c r="AN2" i="54"/>
  <c r="AN121" i="54" s="1"/>
  <c r="AN2" i="51"/>
  <c r="AN3" i="51" s="1"/>
  <c r="AN2" i="52"/>
  <c r="AN56" i="52" s="1"/>
  <c r="AN2" i="50"/>
  <c r="AN56" i="50" s="1"/>
  <c r="AN2" i="53"/>
  <c r="J3" i="55"/>
  <c r="J3" i="54"/>
  <c r="J3" i="52"/>
  <c r="K21" i="52" s="1"/>
  <c r="K35" i="52" s="1"/>
  <c r="J3" i="50"/>
  <c r="J21" i="50" s="1"/>
  <c r="V3" i="55"/>
  <c r="V3" i="54"/>
  <c r="V3" i="52"/>
  <c r="V21" i="52" s="1"/>
  <c r="V35" i="52" s="1"/>
  <c r="V3" i="50"/>
  <c r="V21" i="50" s="1"/>
  <c r="V35" i="50" s="1"/>
  <c r="AH3" i="55"/>
  <c r="AH3" i="54"/>
  <c r="AH3" i="52"/>
  <c r="AH21" i="52" s="1"/>
  <c r="AH35" i="52" s="1"/>
  <c r="AH3" i="50"/>
  <c r="AH21" i="50" s="1"/>
  <c r="AH35" i="50" s="1"/>
  <c r="AT3" i="54"/>
  <c r="P4" i="55"/>
  <c r="P4" i="54"/>
  <c r="P4" i="52"/>
  <c r="P22" i="52" s="1"/>
  <c r="P4" i="50"/>
  <c r="P22" i="50" s="1"/>
  <c r="AB4" i="55"/>
  <c r="AB4" i="54"/>
  <c r="AB4" i="52"/>
  <c r="AB22" i="52" s="1"/>
  <c r="AB4" i="50"/>
  <c r="AB22" i="50" s="1"/>
  <c r="AN4" i="55"/>
  <c r="AN4" i="54"/>
  <c r="AN4" i="52"/>
  <c r="AN22" i="52" s="1"/>
  <c r="AN4" i="50"/>
  <c r="AN22" i="50" s="1"/>
  <c r="J5" i="55"/>
  <c r="J5" i="54"/>
  <c r="J5" i="52"/>
  <c r="J23" i="52" s="1"/>
  <c r="J40" i="52" s="1"/>
  <c r="J5" i="50"/>
  <c r="J23" i="50" s="1"/>
  <c r="J40" i="50" s="1"/>
  <c r="V5" i="55"/>
  <c r="V5" i="54"/>
  <c r="V5" i="52"/>
  <c r="V5" i="50"/>
  <c r="V23" i="50" s="1"/>
  <c r="AH5" i="55"/>
  <c r="AH5" i="54"/>
  <c r="AH5" i="52"/>
  <c r="AH5" i="50"/>
  <c r="AH23" i="50" s="1"/>
  <c r="AT5" i="55"/>
  <c r="AT5" i="54"/>
  <c r="AT5" i="52"/>
  <c r="AT23" i="52" s="1"/>
  <c r="AT5" i="50"/>
  <c r="AT23" i="50" s="1"/>
  <c r="P6" i="55"/>
  <c r="P6" i="54"/>
  <c r="P6" i="52"/>
  <c r="P24" i="52" s="1"/>
  <c r="AB6" i="55"/>
  <c r="AB6" i="54"/>
  <c r="AB6" i="52"/>
  <c r="AB24" i="52" s="1"/>
  <c r="AN6" i="55"/>
  <c r="AN6" i="54"/>
  <c r="AN6" i="52"/>
  <c r="J7" i="55"/>
  <c r="J7" i="54"/>
  <c r="J7" i="52"/>
  <c r="V7" i="55"/>
  <c r="V7" i="54"/>
  <c r="V7" i="52"/>
  <c r="V25" i="52" s="1"/>
  <c r="AH7" i="55"/>
  <c r="AH7" i="54"/>
  <c r="AH7" i="52"/>
  <c r="AH25" i="52" s="1"/>
  <c r="AT7" i="55"/>
  <c r="AT7" i="54"/>
  <c r="AT7" i="52"/>
  <c r="AT25" i="52" s="1"/>
  <c r="P8" i="55"/>
  <c r="P8" i="54"/>
  <c r="AB8" i="55"/>
  <c r="AB8" i="54"/>
  <c r="AN8" i="55"/>
  <c r="AN8" i="54"/>
  <c r="J9" i="55"/>
  <c r="J9" i="54"/>
  <c r="V9" i="55"/>
  <c r="V9" i="54"/>
  <c r="AH9" i="55"/>
  <c r="AH9" i="54"/>
  <c r="AT9" i="55"/>
  <c r="AT9" i="54"/>
  <c r="P10" i="55"/>
  <c r="P10" i="54"/>
  <c r="P10" i="52"/>
  <c r="P28" i="52" s="1"/>
  <c r="P36" i="52" s="1"/>
  <c r="AB10" i="55"/>
  <c r="AB10" i="54"/>
  <c r="AB10" i="52"/>
  <c r="AN10" i="55"/>
  <c r="AN10" i="54"/>
  <c r="AN10" i="52"/>
  <c r="AN28" i="52" s="1"/>
  <c r="AN36" i="52" s="1"/>
  <c r="J11" i="55"/>
  <c r="J11" i="54"/>
  <c r="J11" i="52"/>
  <c r="J29" i="52" s="1"/>
  <c r="J46" i="52" s="1"/>
  <c r="V11" i="55"/>
  <c r="V11" i="54"/>
  <c r="V11" i="52"/>
  <c r="W29" i="52" s="1"/>
  <c r="AH11" i="55"/>
  <c r="AH11" i="54"/>
  <c r="AH11" i="52"/>
  <c r="AT11" i="55"/>
  <c r="AT11" i="54"/>
  <c r="AT11" i="52"/>
  <c r="AT29" i="52" s="1"/>
  <c r="P12" i="55"/>
  <c r="P12" i="54"/>
  <c r="P12" i="52"/>
  <c r="P30" i="52" s="1"/>
  <c r="P34" i="52" s="1"/>
  <c r="P12" i="50"/>
  <c r="P30" i="50" s="1"/>
  <c r="P34" i="50" s="1"/>
  <c r="AB12" i="55"/>
  <c r="AB12" i="54"/>
  <c r="AB12" i="52"/>
  <c r="AB12" i="50"/>
  <c r="AN12" i="55"/>
  <c r="AN12" i="54"/>
  <c r="AN12" i="52"/>
  <c r="AN30" i="52" s="1"/>
  <c r="AN34" i="52" s="1"/>
  <c r="AN12" i="50"/>
  <c r="AN30" i="50" s="1"/>
  <c r="AN34" i="50" s="1"/>
  <c r="J13" i="55"/>
  <c r="J13" i="54"/>
  <c r="J13" i="52"/>
  <c r="J31" i="52" s="1"/>
  <c r="J48" i="52" s="1"/>
  <c r="J13" i="50"/>
  <c r="J31" i="50" s="1"/>
  <c r="J48" i="50" s="1"/>
  <c r="V13" i="54"/>
  <c r="V13" i="55"/>
  <c r="V13" i="52"/>
  <c r="V31" i="52" s="1"/>
  <c r="V13" i="50"/>
  <c r="AH13" i="55"/>
  <c r="AH13" i="54"/>
  <c r="AH13" i="52"/>
  <c r="AH13" i="50"/>
  <c r="AH31" i="50" s="1"/>
  <c r="AT13" i="55"/>
  <c r="AT13" i="54"/>
  <c r="AT13" i="52"/>
  <c r="AT31" i="52" s="1"/>
  <c r="AT13" i="50"/>
  <c r="P14" i="55"/>
  <c r="P14" i="54"/>
  <c r="P14" i="52"/>
  <c r="P32" i="52" s="1"/>
  <c r="P14" i="50"/>
  <c r="P32" i="50" s="1"/>
  <c r="AB14" i="55"/>
  <c r="AB14" i="54"/>
  <c r="AB14" i="52"/>
  <c r="AB14" i="50"/>
  <c r="AB32" i="50" s="1"/>
  <c r="AN14" i="55"/>
  <c r="AN14" i="54"/>
  <c r="AN14" i="52"/>
  <c r="AN32" i="52" s="1"/>
  <c r="AN14" i="50"/>
  <c r="AN32" i="50" s="1"/>
  <c r="J15" i="55"/>
  <c r="J15" i="54"/>
  <c r="J4" i="53"/>
  <c r="J8" i="53" s="1"/>
  <c r="J15" i="52"/>
  <c r="V15" i="55"/>
  <c r="V15" i="54"/>
  <c r="V4" i="53"/>
  <c r="V15" i="52"/>
  <c r="V33" i="52" s="1"/>
  <c r="AH15" i="55"/>
  <c r="AH15" i="54"/>
  <c r="AH4" i="53"/>
  <c r="AH8" i="53" s="1"/>
  <c r="AH15" i="52"/>
  <c r="AT15" i="55"/>
  <c r="AT15" i="54"/>
  <c r="AT15" i="52"/>
  <c r="AT33" i="52" s="1"/>
  <c r="AT4" i="53"/>
  <c r="AT8" i="53" s="1"/>
  <c r="J19" i="42"/>
  <c r="P3" i="53" s="1"/>
  <c r="AB19" i="42"/>
  <c r="AH3" i="53" s="1"/>
  <c r="M2" i="50"/>
  <c r="M56" i="50" s="1"/>
  <c r="AK2" i="50"/>
  <c r="AK56" i="50" s="1"/>
  <c r="S3" i="50"/>
  <c r="S21" i="50" s="1"/>
  <c r="S35" i="50" s="1"/>
  <c r="Y4" i="50"/>
  <c r="AW4" i="50"/>
  <c r="AW22" i="50" s="1"/>
  <c r="AE5" i="50"/>
  <c r="AE23" i="50" s="1"/>
  <c r="M7" i="50"/>
  <c r="M25" i="50" s="1"/>
  <c r="AK7" i="50"/>
  <c r="AK25" i="50" s="1"/>
  <c r="S10" i="50"/>
  <c r="AQ10" i="50"/>
  <c r="AQ28" i="50" s="1"/>
  <c r="AQ36" i="50" s="1"/>
  <c r="Z12" i="50"/>
  <c r="Z30" i="50" s="1"/>
  <c r="Z34" i="50" s="1"/>
  <c r="Q13" i="50"/>
  <c r="Q31" i="50" s="1"/>
  <c r="AQ13" i="50"/>
  <c r="AQ31" i="50" s="1"/>
  <c r="AH14" i="50"/>
  <c r="AH32" i="50" s="1"/>
  <c r="AO5" i="52"/>
  <c r="AO23" i="52" s="1"/>
  <c r="U13" i="52"/>
  <c r="U31" i="52" s="1"/>
  <c r="AT10" i="54"/>
  <c r="Q2" i="55"/>
  <c r="Q120" i="55" s="1"/>
  <c r="Q2" i="53"/>
  <c r="Q7" i="53" s="1"/>
  <c r="Q2" i="54"/>
  <c r="Q121" i="54" s="1"/>
  <c r="Q2" i="51"/>
  <c r="Q3" i="51" s="1"/>
  <c r="Q2" i="52"/>
  <c r="Q56" i="52" s="1"/>
  <c r="K19" i="42"/>
  <c r="Q3" i="53" s="1"/>
  <c r="Q2" i="50"/>
  <c r="Q56" i="50" s="1"/>
  <c r="AC2" i="55"/>
  <c r="AC120" i="55" s="1"/>
  <c r="AC2" i="53"/>
  <c r="AC7" i="53" s="1"/>
  <c r="AC2" i="54"/>
  <c r="AC121" i="54" s="1"/>
  <c r="AC2" i="51"/>
  <c r="W19" i="42"/>
  <c r="AC3" i="53" s="1"/>
  <c r="AC2" i="50"/>
  <c r="AC56" i="50" s="1"/>
  <c r="AO2" i="55"/>
  <c r="AO120" i="55" s="1"/>
  <c r="AO2" i="53"/>
  <c r="AO7" i="53" s="1"/>
  <c r="AO2" i="51"/>
  <c r="AO3" i="51" s="1"/>
  <c r="AO2" i="52"/>
  <c r="AO56" i="52" s="1"/>
  <c r="K3" i="55"/>
  <c r="K3" i="54"/>
  <c r="K3" i="50"/>
  <c r="W3" i="55"/>
  <c r="W3" i="54"/>
  <c r="W3" i="50"/>
  <c r="W21" i="50" s="1"/>
  <c r="W35" i="50" s="1"/>
  <c r="W3" i="52"/>
  <c r="AI3" i="55"/>
  <c r="AI3" i="54"/>
  <c r="AI3" i="52"/>
  <c r="AI21" i="52" s="1"/>
  <c r="AI35" i="52" s="1"/>
  <c r="AI3" i="50"/>
  <c r="AI21" i="50" s="1"/>
  <c r="AI35" i="50" s="1"/>
  <c r="AU3" i="54"/>
  <c r="Q4" i="55"/>
  <c r="Q4" i="54"/>
  <c r="Q4" i="52"/>
  <c r="Q22" i="52" s="1"/>
  <c r="Q4" i="50"/>
  <c r="Q22" i="50" s="1"/>
  <c r="AC4" i="55"/>
  <c r="AC4" i="54"/>
  <c r="AC4" i="50"/>
  <c r="AC22" i="50" s="1"/>
  <c r="AC4" i="52"/>
  <c r="AC22" i="52" s="1"/>
  <c r="AO4" i="55"/>
  <c r="AO4" i="54"/>
  <c r="AO4" i="50"/>
  <c r="AO22" i="50" s="1"/>
  <c r="AO4" i="52"/>
  <c r="AO22" i="52" s="1"/>
  <c r="K5" i="55"/>
  <c r="K5" i="54"/>
  <c r="K5" i="52"/>
  <c r="K23" i="52" s="1"/>
  <c r="K5" i="50"/>
  <c r="K23" i="50" s="1"/>
  <c r="W5" i="55"/>
  <c r="W5" i="54"/>
  <c r="W5" i="50"/>
  <c r="W23" i="50" s="1"/>
  <c r="W5" i="52"/>
  <c r="W23" i="52" s="1"/>
  <c r="AI5" i="55"/>
  <c r="AI5" i="54"/>
  <c r="AI5" i="52"/>
  <c r="AI23" i="52" s="1"/>
  <c r="AI5" i="50"/>
  <c r="AU5" i="55"/>
  <c r="AU5" i="54"/>
  <c r="AU5" i="50"/>
  <c r="AU23" i="50" s="1"/>
  <c r="Q6" i="55"/>
  <c r="Q6" i="54"/>
  <c r="Q6" i="52"/>
  <c r="Q24" i="52" s="1"/>
  <c r="AC6" i="55"/>
  <c r="AC6" i="54"/>
  <c r="AO6" i="55"/>
  <c r="AO6" i="54"/>
  <c r="AO6" i="52"/>
  <c r="AO24" i="52" s="1"/>
  <c r="K7" i="55"/>
  <c r="K7" i="54"/>
  <c r="K7" i="52"/>
  <c r="K25" i="52" s="1"/>
  <c r="W7" i="55"/>
  <c r="W7" i="54"/>
  <c r="AI7" i="55"/>
  <c r="AI7" i="54"/>
  <c r="AI7" i="52"/>
  <c r="AI25" i="52" s="1"/>
  <c r="AU7" i="55"/>
  <c r="AU7" i="54"/>
  <c r="AU7" i="52"/>
  <c r="AU25" i="52" s="1"/>
  <c r="Q8" i="55"/>
  <c r="Q8" i="54"/>
  <c r="AC8" i="55"/>
  <c r="AC8" i="54"/>
  <c r="AO8" i="55"/>
  <c r="AO8" i="54"/>
  <c r="K9" i="55"/>
  <c r="K9" i="54"/>
  <c r="W9" i="55"/>
  <c r="W9" i="54"/>
  <c r="AI9" i="55"/>
  <c r="AI9" i="54"/>
  <c r="AU9" i="55"/>
  <c r="AU9" i="54"/>
  <c r="Q10" i="55"/>
  <c r="Q10" i="54"/>
  <c r="Q10" i="52"/>
  <c r="Q28" i="52" s="1"/>
  <c r="Q36" i="52" s="1"/>
  <c r="AC10" i="55"/>
  <c r="AC10" i="54"/>
  <c r="AC10" i="52"/>
  <c r="AC28" i="52" s="1"/>
  <c r="AC36" i="52" s="1"/>
  <c r="AO10" i="55"/>
  <c r="AO10" i="54"/>
  <c r="AO10" i="52"/>
  <c r="AO28" i="52" s="1"/>
  <c r="AO36" i="52" s="1"/>
  <c r="K11" i="55"/>
  <c r="K11" i="54"/>
  <c r="K11" i="52"/>
  <c r="K29" i="52" s="1"/>
  <c r="W11" i="55"/>
  <c r="W11" i="54"/>
  <c r="AI11" i="55"/>
  <c r="AI11" i="54"/>
  <c r="AI11" i="52"/>
  <c r="AU11" i="55"/>
  <c r="AU11" i="54"/>
  <c r="Q12" i="55"/>
  <c r="Q12" i="54"/>
  <c r="Q12" i="50"/>
  <c r="Q30" i="50" s="1"/>
  <c r="Q34" i="50" s="1"/>
  <c r="Q12" i="52"/>
  <c r="Q30" i="52" s="1"/>
  <c r="Q34" i="52" s="1"/>
  <c r="AC12" i="55"/>
  <c r="AC12" i="54"/>
  <c r="AC12" i="52"/>
  <c r="AC30" i="52" s="1"/>
  <c r="AC34" i="52" s="1"/>
  <c r="AC12" i="50"/>
  <c r="AC30" i="50" s="1"/>
  <c r="AC34" i="50" s="1"/>
  <c r="AO12" i="55"/>
  <c r="AO12" i="54"/>
  <c r="AO12" i="50"/>
  <c r="K13" i="55"/>
  <c r="K13" i="54"/>
  <c r="K13" i="52"/>
  <c r="K31" i="52" s="1"/>
  <c r="K13" i="50"/>
  <c r="K31" i="50" s="1"/>
  <c r="W13" i="55"/>
  <c r="W13" i="54"/>
  <c r="W13" i="50"/>
  <c r="W31" i="50" s="1"/>
  <c r="W13" i="52"/>
  <c r="W31" i="52" s="1"/>
  <c r="AI13" i="55"/>
  <c r="AI13" i="54"/>
  <c r="AI13" i="50"/>
  <c r="AI13" i="52"/>
  <c r="AU13" i="55"/>
  <c r="AU13" i="54"/>
  <c r="AU13" i="52"/>
  <c r="AU31" i="52" s="1"/>
  <c r="AU13" i="50"/>
  <c r="AU31" i="50" s="1"/>
  <c r="Q14" i="55"/>
  <c r="Q14" i="54"/>
  <c r="Q14" i="50"/>
  <c r="Q32" i="50" s="1"/>
  <c r="Q14" i="52"/>
  <c r="Q32" i="52" s="1"/>
  <c r="AC14" i="55"/>
  <c r="AC14" i="54"/>
  <c r="AC14" i="52"/>
  <c r="AC14" i="50"/>
  <c r="AO14" i="55"/>
  <c r="AO14" i="54"/>
  <c r="AO14" i="50"/>
  <c r="AO32" i="50" s="1"/>
  <c r="K15" i="55"/>
  <c r="K15" i="54"/>
  <c r="K15" i="52"/>
  <c r="K33" i="52" s="1"/>
  <c r="K4" i="53"/>
  <c r="W15" i="55"/>
  <c r="W4" i="53"/>
  <c r="W15" i="52"/>
  <c r="W15" i="54"/>
  <c r="AI15" i="55"/>
  <c r="AI4" i="53"/>
  <c r="AI8" i="53" s="1"/>
  <c r="AI15" i="52"/>
  <c r="AI33" i="52" s="1"/>
  <c r="AI15" i="54"/>
  <c r="AC19" i="42"/>
  <c r="AI3" i="53" s="1"/>
  <c r="N2" i="50"/>
  <c r="N56" i="50" s="1"/>
  <c r="AL2" i="50"/>
  <c r="AL56" i="50" s="1"/>
  <c r="T3" i="50"/>
  <c r="U21" i="50" s="1"/>
  <c r="U35" i="50" s="1"/>
  <c r="Z4" i="50"/>
  <c r="Z22" i="50" s="1"/>
  <c r="AX4" i="50"/>
  <c r="AF5" i="50"/>
  <c r="AF23" i="50" s="1"/>
  <c r="AH12" i="50"/>
  <c r="AH30" i="50" s="1"/>
  <c r="AH34" i="50" s="1"/>
  <c r="R13" i="50"/>
  <c r="S31" i="50" s="1"/>
  <c r="AR13" i="50"/>
  <c r="AR31" i="50" s="1"/>
  <c r="AI14" i="50"/>
  <c r="M3" i="52"/>
  <c r="M21" i="52" s="1"/>
  <c r="M35" i="52" s="1"/>
  <c r="AU5" i="52"/>
  <c r="AU23" i="52" s="1"/>
  <c r="AI10" i="52"/>
  <c r="AI28" i="52" s="1"/>
  <c r="AI36" i="52" s="1"/>
  <c r="AS13" i="54"/>
  <c r="AU15" i="55"/>
  <c r="AU4" i="53"/>
  <c r="AU8" i="53" s="1"/>
  <c r="AU15" i="52"/>
  <c r="AU15" i="54"/>
  <c r="AW15" i="55"/>
  <c r="AW15" i="54"/>
  <c r="AW4" i="53"/>
  <c r="AW8" i="53" s="1"/>
  <c r="AX15" i="55"/>
  <c r="AX15" i="54"/>
  <c r="AX4" i="53"/>
  <c r="AX15" i="52"/>
  <c r="AX33" i="52" s="1"/>
  <c r="AJ2" i="56"/>
  <c r="AI3" i="56"/>
  <c r="I122" i="55"/>
  <c r="D11" i="80"/>
  <c r="E11" i="80"/>
  <c r="F11" i="80"/>
  <c r="H11" i="80"/>
  <c r="I11" i="80"/>
  <c r="AL44" i="54" l="1"/>
  <c r="AL28" i="54"/>
  <c r="J39" i="55"/>
  <c r="J23" i="55"/>
  <c r="K35" i="55"/>
  <c r="K19" i="55"/>
  <c r="AO45" i="55"/>
  <c r="AO29" i="55"/>
  <c r="AI44" i="55"/>
  <c r="AI28" i="55"/>
  <c r="AI62" i="55" s="1"/>
  <c r="AI66" i="55" s="1"/>
  <c r="Q43" i="54"/>
  <c r="Q77" i="54" s="1"/>
  <c r="Q27" i="54"/>
  <c r="W42" i="55"/>
  <c r="W26" i="55"/>
  <c r="AU40" i="55"/>
  <c r="AU24" i="55"/>
  <c r="Q37" i="55"/>
  <c r="Q21" i="55"/>
  <c r="K36" i="55"/>
  <c r="K20" i="55"/>
  <c r="AP2" i="53"/>
  <c r="AP7" i="53" s="1"/>
  <c r="AP2" i="54"/>
  <c r="AP121" i="54" s="1"/>
  <c r="AP2" i="52"/>
  <c r="AP56" i="52" s="1"/>
  <c r="AF43" i="54"/>
  <c r="AF27" i="54"/>
  <c r="K47" i="54"/>
  <c r="K31" i="54"/>
  <c r="W29" i="55"/>
  <c r="W45" i="55"/>
  <c r="K43" i="54"/>
  <c r="K27" i="54"/>
  <c r="AU41" i="55"/>
  <c r="AU75" i="55" s="1"/>
  <c r="AU25" i="55"/>
  <c r="AU59" i="55" s="1"/>
  <c r="Q24" i="55"/>
  <c r="Q58" i="55" s="1"/>
  <c r="Q40" i="55"/>
  <c r="Q74" i="55" s="1"/>
  <c r="AD47" i="55"/>
  <c r="AD31" i="55"/>
  <c r="X30" i="54"/>
  <c r="X46" i="54"/>
  <c r="R45" i="54"/>
  <c r="R29" i="54"/>
  <c r="L44" i="54"/>
  <c r="L28" i="54"/>
  <c r="AJ40" i="55"/>
  <c r="AJ24" i="55"/>
  <c r="AD39" i="55"/>
  <c r="AD23" i="55"/>
  <c r="AD57" i="55" s="1"/>
  <c r="X38" i="54"/>
  <c r="X22" i="54"/>
  <c r="R21" i="54"/>
  <c r="R37" i="54"/>
  <c r="L20" i="54"/>
  <c r="L36" i="54"/>
  <c r="AX46" i="54"/>
  <c r="AX30" i="54"/>
  <c r="AI47" i="54"/>
  <c r="AI31" i="54"/>
  <c r="AO38" i="55"/>
  <c r="AO22" i="55"/>
  <c r="AO56" i="55" s="1"/>
  <c r="AO36" i="55"/>
  <c r="AO20" i="55"/>
  <c r="AM28" i="55"/>
  <c r="AM44" i="55"/>
  <c r="U41" i="54"/>
  <c r="U25" i="54"/>
  <c r="AS39" i="55"/>
  <c r="AS23" i="55"/>
  <c r="AA36" i="55"/>
  <c r="AA20" i="55"/>
  <c r="K39" i="50"/>
  <c r="J3" i="19"/>
  <c r="K42" i="50"/>
  <c r="J6" i="19"/>
  <c r="Q30" i="55"/>
  <c r="Q46" i="55"/>
  <c r="AX47" i="54"/>
  <c r="AX31" i="54"/>
  <c r="AU39" i="54"/>
  <c r="AU23" i="54"/>
  <c r="AU57" i="54" s="1"/>
  <c r="AG31" i="55"/>
  <c r="AG47" i="55"/>
  <c r="AJ21" i="50"/>
  <c r="AJ35" i="50" s="1"/>
  <c r="AX38" i="55"/>
  <c r="AX22" i="55"/>
  <c r="Q44" i="54"/>
  <c r="Q28" i="54"/>
  <c r="AI25" i="55"/>
  <c r="AI41" i="55"/>
  <c r="AI21" i="55"/>
  <c r="AI37" i="55"/>
  <c r="AM46" i="55"/>
  <c r="AM30" i="55"/>
  <c r="V19" i="54"/>
  <c r="V35" i="54"/>
  <c r="AA30" i="52"/>
  <c r="AA34" i="52" s="1"/>
  <c r="AL27" i="54"/>
  <c r="AL43" i="54"/>
  <c r="Z25" i="54"/>
  <c r="Z41" i="54"/>
  <c r="AX23" i="54"/>
  <c r="AX39" i="54"/>
  <c r="N23" i="54"/>
  <c r="N39" i="54"/>
  <c r="J5" i="51"/>
  <c r="J22" i="19" s="1"/>
  <c r="K4" i="51"/>
  <c r="AF41" i="54"/>
  <c r="AF75" i="54" s="1"/>
  <c r="AF25" i="54"/>
  <c r="AT41" i="55"/>
  <c r="AT25" i="55"/>
  <c r="P20" i="54"/>
  <c r="P36" i="54"/>
  <c r="AK40" i="54"/>
  <c r="AK24" i="54"/>
  <c r="AE39" i="54"/>
  <c r="AE23" i="54"/>
  <c r="M29" i="54"/>
  <c r="M45" i="54"/>
  <c r="S28" i="55"/>
  <c r="S62" i="55" s="1"/>
  <c r="S66" i="55" s="1"/>
  <c r="S44" i="55"/>
  <c r="AK25" i="55"/>
  <c r="AK41" i="55"/>
  <c r="AW23" i="55"/>
  <c r="AW39" i="55"/>
  <c r="AE22" i="54"/>
  <c r="AE56" i="54" s="1"/>
  <c r="AE38" i="54"/>
  <c r="AE72" i="54" s="1"/>
  <c r="AK37" i="55"/>
  <c r="AK21" i="55"/>
  <c r="AQ36" i="55"/>
  <c r="AQ20" i="55"/>
  <c r="AR45" i="54"/>
  <c r="AR29" i="54"/>
  <c r="AT45" i="54"/>
  <c r="AT29" i="54"/>
  <c r="J43" i="54"/>
  <c r="J27" i="54"/>
  <c r="AT37" i="54"/>
  <c r="AT21" i="54"/>
  <c r="AL68" i="42"/>
  <c r="AM52" i="42"/>
  <c r="AV47" i="54"/>
  <c r="AV81" i="54" s="1"/>
  <c r="AV31" i="54"/>
  <c r="L47" i="54"/>
  <c r="L81" i="54" s="1"/>
  <c r="L31" i="54"/>
  <c r="L65" i="54" s="1"/>
  <c r="R46" i="54"/>
  <c r="R30" i="54"/>
  <c r="X45" i="54"/>
  <c r="X29" i="54"/>
  <c r="AD44" i="54"/>
  <c r="AD28" i="54"/>
  <c r="X43" i="54"/>
  <c r="X27" i="54"/>
  <c r="AP40" i="54"/>
  <c r="AP24" i="54"/>
  <c r="AJ39" i="55"/>
  <c r="AJ23" i="55"/>
  <c r="AD38" i="54"/>
  <c r="AD22" i="54"/>
  <c r="AL42" i="55"/>
  <c r="AL26" i="55"/>
  <c r="AN46" i="54"/>
  <c r="AN30" i="54"/>
  <c r="P24" i="55"/>
  <c r="P40" i="55"/>
  <c r="AE47" i="54"/>
  <c r="AE81" i="54" s="1"/>
  <c r="AE31" i="54"/>
  <c r="AH25" i="55"/>
  <c r="AH41" i="55"/>
  <c r="AT39" i="54"/>
  <c r="AT23" i="54"/>
  <c r="AN38" i="54"/>
  <c r="AN22" i="54"/>
  <c r="K49" i="50"/>
  <c r="J13" i="19"/>
  <c r="AL36" i="54"/>
  <c r="AL20" i="54"/>
  <c r="P44" i="54"/>
  <c r="P78" i="54" s="1"/>
  <c r="P82" i="54" s="1"/>
  <c r="P28" i="54"/>
  <c r="J38" i="50"/>
  <c r="J35" i="50"/>
  <c r="J52" i="50" s="1"/>
  <c r="AT46" i="55"/>
  <c r="AT30" i="55"/>
  <c r="AH44" i="55"/>
  <c r="AH28" i="55"/>
  <c r="AB43" i="55"/>
  <c r="AB77" i="55" s="1"/>
  <c r="AB27" i="55"/>
  <c r="AB61" i="55" s="1"/>
  <c r="AN39" i="55"/>
  <c r="AN23" i="55"/>
  <c r="AH24" i="52"/>
  <c r="AI24" i="52"/>
  <c r="P21" i="52"/>
  <c r="P35" i="52" s="1"/>
  <c r="Q21" i="52"/>
  <c r="Q35" i="52" s="1"/>
  <c r="AA27" i="55"/>
  <c r="AA43" i="55"/>
  <c r="U26" i="54"/>
  <c r="U42" i="54"/>
  <c r="AS40" i="54"/>
  <c r="AS24" i="54"/>
  <c r="AA37" i="54"/>
  <c r="AA21" i="54"/>
  <c r="AG36" i="54"/>
  <c r="AG20" i="54"/>
  <c r="AM35" i="54"/>
  <c r="AM19" i="54"/>
  <c r="AO2" i="54"/>
  <c r="AO121" i="54" s="1"/>
  <c r="AI19" i="42"/>
  <c r="AO3" i="53" s="1"/>
  <c r="AO2" i="50"/>
  <c r="AO56" i="50" s="1"/>
  <c r="AU35" i="54"/>
  <c r="AU19" i="54"/>
  <c r="AR37" i="54"/>
  <c r="AR21" i="54"/>
  <c r="J47" i="50"/>
  <c r="J34" i="50"/>
  <c r="J51" i="50" s="1"/>
  <c r="AH47" i="54"/>
  <c r="AH31" i="54"/>
  <c r="J45" i="54"/>
  <c r="J29" i="54"/>
  <c r="J21" i="54"/>
  <c r="J37" i="54"/>
  <c r="AN45" i="55"/>
  <c r="AN29" i="55"/>
  <c r="P41" i="55"/>
  <c r="P25" i="55"/>
  <c r="AF19" i="54"/>
  <c r="AF53" i="54" s="1"/>
  <c r="AF67" i="54" s="1"/>
  <c r="AF35" i="54"/>
  <c r="AJ3" i="56"/>
  <c r="AK2" i="56"/>
  <c r="AX8" i="53"/>
  <c r="Q46" i="54"/>
  <c r="Q30" i="54"/>
  <c r="W45" i="54"/>
  <c r="W29" i="54"/>
  <c r="AC44" i="55"/>
  <c r="AC28" i="55"/>
  <c r="AU41" i="54"/>
  <c r="AU75" i="54" s="1"/>
  <c r="AU25" i="54"/>
  <c r="Q40" i="54"/>
  <c r="Q24" i="54"/>
  <c r="K39" i="55"/>
  <c r="K73" i="55" s="1"/>
  <c r="K23" i="55"/>
  <c r="K57" i="55" s="1"/>
  <c r="AI23" i="50"/>
  <c r="K35" i="54"/>
  <c r="K19" i="54"/>
  <c r="K48" i="52"/>
  <c r="K46" i="52"/>
  <c r="AT41" i="54"/>
  <c r="AT25" i="54"/>
  <c r="P40" i="54"/>
  <c r="P24" i="54"/>
  <c r="J39" i="54"/>
  <c r="J23" i="54"/>
  <c r="K40" i="52"/>
  <c r="AG31" i="54"/>
  <c r="AG47" i="54"/>
  <c r="AM46" i="54"/>
  <c r="AM30" i="54"/>
  <c r="AM44" i="54"/>
  <c r="AM78" i="54" s="1"/>
  <c r="AM82" i="54" s="1"/>
  <c r="AM28" i="54"/>
  <c r="AM62" i="54" s="1"/>
  <c r="AM66" i="54" s="1"/>
  <c r="AS43" i="55"/>
  <c r="AS27" i="55"/>
  <c r="AM26" i="55"/>
  <c r="AM60" i="55" s="1"/>
  <c r="AM68" i="55" s="1"/>
  <c r="AM42" i="55"/>
  <c r="AM76" i="55" s="1"/>
  <c r="AM84" i="55" s="1"/>
  <c r="AG25" i="55"/>
  <c r="AG41" i="55"/>
  <c r="AG75" i="55" s="1"/>
  <c r="AS39" i="54"/>
  <c r="AS23" i="54"/>
  <c r="I39" i="55"/>
  <c r="I23" i="55"/>
  <c r="AS21" i="55"/>
  <c r="AS37" i="55"/>
  <c r="AA36" i="54"/>
  <c r="AA70" i="54" s="1"/>
  <c r="AA20" i="54"/>
  <c r="U35" i="55"/>
  <c r="U19" i="55"/>
  <c r="AL42" i="54"/>
  <c r="AL26" i="54"/>
  <c r="AF41" i="55"/>
  <c r="AF25" i="55"/>
  <c r="AK46" i="55"/>
  <c r="AK30" i="55"/>
  <c r="AE45" i="55"/>
  <c r="AE29" i="55"/>
  <c r="Y28" i="54"/>
  <c r="Y44" i="54"/>
  <c r="S43" i="55"/>
  <c r="S27" i="55"/>
  <c r="Y42" i="55"/>
  <c r="Y26" i="55"/>
  <c r="AW40" i="55"/>
  <c r="AW24" i="55"/>
  <c r="AK38" i="55"/>
  <c r="AK22" i="55"/>
  <c r="AE37" i="55"/>
  <c r="AE21" i="55"/>
  <c r="Y36" i="55"/>
  <c r="Y20" i="55"/>
  <c r="S35" i="55"/>
  <c r="S19" i="55"/>
  <c r="AD31" i="54"/>
  <c r="AD47" i="54"/>
  <c r="L30" i="52"/>
  <c r="L34" i="52" s="1"/>
  <c r="AV28" i="50"/>
  <c r="AV36" i="50" s="1"/>
  <c r="L28" i="50"/>
  <c r="L36" i="50" s="1"/>
  <c r="AJ40" i="54"/>
  <c r="AJ24" i="54"/>
  <c r="AD39" i="54"/>
  <c r="AD73" i="54" s="1"/>
  <c r="AD23" i="54"/>
  <c r="AD57" i="54" s="1"/>
  <c r="X24" i="52"/>
  <c r="R23" i="52"/>
  <c r="Q47" i="55"/>
  <c r="Q31" i="55"/>
  <c r="AO45" i="54"/>
  <c r="AO79" i="54" s="1"/>
  <c r="AO29" i="54"/>
  <c r="AI44" i="54"/>
  <c r="AI78" i="54" s="1"/>
  <c r="AI82" i="54" s="1"/>
  <c r="AI28" i="54"/>
  <c r="AI62" i="54" s="1"/>
  <c r="AI66" i="54" s="1"/>
  <c r="AC43" i="55"/>
  <c r="AC77" i="55" s="1"/>
  <c r="AC27" i="55"/>
  <c r="AC61" i="55" s="1"/>
  <c r="W42" i="54"/>
  <c r="W76" i="54" s="1"/>
  <c r="W84" i="54" s="1"/>
  <c r="W26" i="54"/>
  <c r="AU40" i="54"/>
  <c r="AU24" i="54"/>
  <c r="AC25" i="52"/>
  <c r="AI38" i="55"/>
  <c r="AI22" i="55"/>
  <c r="AI56" i="55" s="1"/>
  <c r="Q37" i="54"/>
  <c r="Q21" i="54"/>
  <c r="K36" i="54"/>
  <c r="K20" i="54"/>
  <c r="AT30" i="54"/>
  <c r="AT46" i="54"/>
  <c r="AT80" i="54" s="1"/>
  <c r="AN29" i="54"/>
  <c r="AN45" i="54"/>
  <c r="AH44" i="54"/>
  <c r="AH28" i="54"/>
  <c r="AB43" i="54"/>
  <c r="AB27" i="54"/>
  <c r="AB61" i="54" s="1"/>
  <c r="P41" i="54"/>
  <c r="P25" i="54"/>
  <c r="AN23" i="54"/>
  <c r="AN39" i="54"/>
  <c r="AT38" i="55"/>
  <c r="AT22" i="55"/>
  <c r="AN37" i="55"/>
  <c r="AN21" i="55"/>
  <c r="AH36" i="55"/>
  <c r="AH20" i="55"/>
  <c r="AB35" i="55"/>
  <c r="AB19" i="55"/>
  <c r="S28" i="54"/>
  <c r="S44" i="54"/>
  <c r="M27" i="55"/>
  <c r="M43" i="55"/>
  <c r="AK25" i="54"/>
  <c r="AK41" i="54"/>
  <c r="AW23" i="54"/>
  <c r="AW39" i="54"/>
  <c r="AQ38" i="55"/>
  <c r="AQ22" i="55"/>
  <c r="AQ20" i="54"/>
  <c r="AQ36" i="54"/>
  <c r="AA43" i="54"/>
  <c r="AA27" i="54"/>
  <c r="O41" i="55"/>
  <c r="O25" i="55"/>
  <c r="AG22" i="55"/>
  <c r="AG38" i="55"/>
  <c r="Z31" i="55"/>
  <c r="Z65" i="55" s="1"/>
  <c r="Z47" i="55"/>
  <c r="AF30" i="55"/>
  <c r="AF46" i="55"/>
  <c r="AL29" i="55"/>
  <c r="AL45" i="55"/>
  <c r="AR28" i="55"/>
  <c r="AR44" i="55"/>
  <c r="AL29" i="52"/>
  <c r="AR26" i="55"/>
  <c r="AR42" i="55"/>
  <c r="AL25" i="55"/>
  <c r="AL59" i="55" s="1"/>
  <c r="AL41" i="55"/>
  <c r="AL75" i="55" s="1"/>
  <c r="AX25" i="52"/>
  <c r="N25" i="52"/>
  <c r="AX23" i="50"/>
  <c r="N23" i="50"/>
  <c r="T22" i="50"/>
  <c r="Z21" i="50"/>
  <c r="Z35" i="50" s="1"/>
  <c r="AV33" i="52"/>
  <c r="L8" i="53"/>
  <c r="L23" i="53" s="1"/>
  <c r="R32" i="50"/>
  <c r="X31" i="50"/>
  <c r="AD30" i="52"/>
  <c r="AD34" i="52" s="1"/>
  <c r="AJ27" i="55"/>
  <c r="AJ43" i="55"/>
  <c r="AD26" i="55"/>
  <c r="AD42" i="55"/>
  <c r="L41" i="55"/>
  <c r="L25" i="55"/>
  <c r="AJ39" i="54"/>
  <c r="AJ23" i="54"/>
  <c r="AJ37" i="55"/>
  <c r="AJ71" i="55" s="1"/>
  <c r="AJ21" i="55"/>
  <c r="AJ55" i="55" s="1"/>
  <c r="AP36" i="55"/>
  <c r="AP70" i="55" s="1"/>
  <c r="AP20" i="55"/>
  <c r="AP54" i="55" s="1"/>
  <c r="L35" i="55"/>
  <c r="L69" i="55" s="1"/>
  <c r="L83" i="55" s="1"/>
  <c r="L19" i="55"/>
  <c r="L53" i="55" s="1"/>
  <c r="L67" i="55" s="1"/>
  <c r="AJ20" i="42"/>
  <c r="AJ19" i="42" s="1"/>
  <c r="AP3" i="53" s="1"/>
  <c r="AK21" i="42"/>
  <c r="Q29" i="52"/>
  <c r="AX31" i="55"/>
  <c r="AX47" i="55"/>
  <c r="AI32" i="50"/>
  <c r="K31" i="55"/>
  <c r="K47" i="55"/>
  <c r="K27" i="55"/>
  <c r="K43" i="55"/>
  <c r="K77" i="55" s="1"/>
  <c r="AI41" i="54"/>
  <c r="AI75" i="54" s="1"/>
  <c r="AI25" i="54"/>
  <c r="AO38" i="54"/>
  <c r="AO72" i="54" s="1"/>
  <c r="AO22" i="54"/>
  <c r="AO56" i="54" s="1"/>
  <c r="AI37" i="54"/>
  <c r="AI21" i="54"/>
  <c r="AI55" i="54" s="1"/>
  <c r="AO36" i="54"/>
  <c r="AO20" i="54"/>
  <c r="AH31" i="55"/>
  <c r="AH65" i="55" s="1"/>
  <c r="AH47" i="55"/>
  <c r="AN30" i="55"/>
  <c r="AN64" i="55" s="1"/>
  <c r="AN46" i="55"/>
  <c r="AN80" i="55" s="1"/>
  <c r="AT29" i="55"/>
  <c r="AT45" i="55"/>
  <c r="J29" i="55"/>
  <c r="J45" i="55"/>
  <c r="P44" i="55"/>
  <c r="P28" i="55"/>
  <c r="J27" i="55"/>
  <c r="J43" i="55"/>
  <c r="AH41" i="54"/>
  <c r="AH25" i="54"/>
  <c r="AN24" i="52"/>
  <c r="AT37" i="55"/>
  <c r="AT71" i="55" s="1"/>
  <c r="AT21" i="55"/>
  <c r="AT55" i="55" s="1"/>
  <c r="J37" i="55"/>
  <c r="J21" i="55"/>
  <c r="P20" i="55"/>
  <c r="P36" i="55"/>
  <c r="V35" i="55"/>
  <c r="V69" i="55" s="1"/>
  <c r="V83" i="55" s="1"/>
  <c r="V19" i="55"/>
  <c r="V53" i="55" s="1"/>
  <c r="V67" i="55" s="1"/>
  <c r="AA32" i="50"/>
  <c r="AG45" i="54"/>
  <c r="AG29" i="54"/>
  <c r="AA30" i="50"/>
  <c r="AA34" i="50" s="1"/>
  <c r="AG27" i="54"/>
  <c r="AG61" i="54" s="1"/>
  <c r="AG43" i="54"/>
  <c r="AG77" i="54" s="1"/>
  <c r="U25" i="55"/>
  <c r="U41" i="55"/>
  <c r="AM38" i="54"/>
  <c r="AM22" i="54"/>
  <c r="AG21" i="54"/>
  <c r="AG55" i="54" s="1"/>
  <c r="AG37" i="54"/>
  <c r="I35" i="54"/>
  <c r="I19" i="54"/>
  <c r="AX46" i="55"/>
  <c r="AX30" i="55"/>
  <c r="AR45" i="55"/>
  <c r="AR29" i="55"/>
  <c r="AR63" i="55" s="1"/>
  <c r="AL44" i="55"/>
  <c r="AL28" i="55"/>
  <c r="AF43" i="55"/>
  <c r="AF27" i="55"/>
  <c r="T41" i="54"/>
  <c r="T25" i="54"/>
  <c r="AR39" i="54"/>
  <c r="AR23" i="54"/>
  <c r="AX38" i="54"/>
  <c r="AX22" i="54"/>
  <c r="AR37" i="55"/>
  <c r="AR21" i="55"/>
  <c r="AR55" i="55" s="1"/>
  <c r="AL36" i="55"/>
  <c r="AL20" i="55"/>
  <c r="AF35" i="55"/>
  <c r="AF19" i="55"/>
  <c r="AE47" i="55"/>
  <c r="AE81" i="55" s="1"/>
  <c r="AE31" i="55"/>
  <c r="AE65" i="55" s="1"/>
  <c r="Y46" i="54"/>
  <c r="Y80" i="54" s="1"/>
  <c r="Y30" i="54"/>
  <c r="S45" i="55"/>
  <c r="S79" i="55" s="1"/>
  <c r="S29" i="55"/>
  <c r="M44" i="54"/>
  <c r="M78" i="54" s="1"/>
  <c r="M82" i="54" s="1"/>
  <c r="M28" i="54"/>
  <c r="M62" i="54" s="1"/>
  <c r="M66" i="54" s="1"/>
  <c r="AW28" i="52"/>
  <c r="AW36" i="52" s="1"/>
  <c r="M28" i="52"/>
  <c r="M36" i="52" s="1"/>
  <c r="AK40" i="55"/>
  <c r="AK74" i="55" s="1"/>
  <c r="AK24" i="55"/>
  <c r="AK58" i="55" s="1"/>
  <c r="AE39" i="55"/>
  <c r="AE73" i="55" s="1"/>
  <c r="AE23" i="55"/>
  <c r="Y22" i="54"/>
  <c r="Y56" i="54" s="1"/>
  <c r="Y38" i="54"/>
  <c r="Y72" i="54" s="1"/>
  <c r="S37" i="54"/>
  <c r="S71" i="54" s="1"/>
  <c r="S21" i="54"/>
  <c r="S55" i="54" s="1"/>
  <c r="M36" i="54"/>
  <c r="M70" i="54" s="1"/>
  <c r="M20" i="54"/>
  <c r="M54" i="54" s="1"/>
  <c r="X46" i="55"/>
  <c r="X30" i="55"/>
  <c r="R45" i="55"/>
  <c r="R29" i="55"/>
  <c r="L44" i="55"/>
  <c r="L28" i="55"/>
  <c r="AV42" i="54"/>
  <c r="AV26" i="54"/>
  <c r="L42" i="54"/>
  <c r="L26" i="54"/>
  <c r="X40" i="54"/>
  <c r="X74" i="54" s="1"/>
  <c r="X24" i="54"/>
  <c r="X58" i="54" s="1"/>
  <c r="X38" i="55"/>
  <c r="X22" i="55"/>
  <c r="R37" i="55"/>
  <c r="R71" i="55" s="1"/>
  <c r="R21" i="55"/>
  <c r="R55" i="55" s="1"/>
  <c r="L36" i="55"/>
  <c r="L70" i="55" s="1"/>
  <c r="L20" i="55"/>
  <c r="L54" i="55" s="1"/>
  <c r="AO31" i="54"/>
  <c r="AO47" i="54"/>
  <c r="AU46" i="54"/>
  <c r="AU30" i="54"/>
  <c r="Q43" i="55"/>
  <c r="Q77" i="55" s="1"/>
  <c r="Q27" i="55"/>
  <c r="Q61" i="55" s="1"/>
  <c r="AI40" i="54"/>
  <c r="AI24" i="54"/>
  <c r="AC39" i="54"/>
  <c r="AC23" i="54"/>
  <c r="W38" i="54"/>
  <c r="W72" i="54" s="1"/>
  <c r="W22" i="54"/>
  <c r="AN31" i="54"/>
  <c r="AN47" i="54"/>
  <c r="V30" i="52"/>
  <c r="V34" i="52" s="1"/>
  <c r="P27" i="54"/>
  <c r="P43" i="54"/>
  <c r="P77" i="54" s="1"/>
  <c r="V26" i="54"/>
  <c r="V60" i="54" s="1"/>
  <c r="V68" i="54" s="1"/>
  <c r="V42" i="54"/>
  <c r="V76" i="54" s="1"/>
  <c r="V84" i="54" s="1"/>
  <c r="AT40" i="54"/>
  <c r="AT74" i="54" s="1"/>
  <c r="AT24" i="54"/>
  <c r="AT58" i="54" s="1"/>
  <c r="AH38" i="54"/>
  <c r="AH22" i="54"/>
  <c r="AB21" i="54"/>
  <c r="AB37" i="54"/>
  <c r="AB71" i="54" s="1"/>
  <c r="V20" i="54"/>
  <c r="V36" i="54"/>
  <c r="P19" i="54"/>
  <c r="P35" i="54"/>
  <c r="AQ30" i="54"/>
  <c r="AQ46" i="54"/>
  <c r="AW29" i="54"/>
  <c r="AW45" i="54"/>
  <c r="M29" i="55"/>
  <c r="M45" i="55"/>
  <c r="AW27" i="54"/>
  <c r="AW43" i="54"/>
  <c r="AQ26" i="54"/>
  <c r="AQ42" i="54"/>
  <c r="Y25" i="54"/>
  <c r="Y41" i="54"/>
  <c r="AE38" i="55"/>
  <c r="AE72" i="55" s="1"/>
  <c r="AE22" i="55"/>
  <c r="Y23" i="52"/>
  <c r="AK19" i="54"/>
  <c r="AK35" i="54"/>
  <c r="AM31" i="54"/>
  <c r="AM47" i="54"/>
  <c r="AS46" i="54"/>
  <c r="AS30" i="54"/>
  <c r="I46" i="54"/>
  <c r="I30" i="54"/>
  <c r="O45" i="54"/>
  <c r="O29" i="54"/>
  <c r="U44" i="54"/>
  <c r="U28" i="54"/>
  <c r="U42" i="55"/>
  <c r="U26" i="55"/>
  <c r="AS40" i="55"/>
  <c r="AS24" i="55"/>
  <c r="AA39" i="54"/>
  <c r="AA23" i="54"/>
  <c r="U38" i="54"/>
  <c r="U22" i="54"/>
  <c r="AA37" i="55"/>
  <c r="AA21" i="55"/>
  <c r="AG20" i="55"/>
  <c r="AG36" i="55"/>
  <c r="AM19" i="55"/>
  <c r="AM35" i="55"/>
  <c r="N8" i="53"/>
  <c r="T32" i="52"/>
  <c r="AF30" i="52"/>
  <c r="AF34" i="52" s="1"/>
  <c r="AL27" i="55"/>
  <c r="AL43" i="55"/>
  <c r="AF28" i="52"/>
  <c r="AF36" i="52" s="1"/>
  <c r="Z41" i="55"/>
  <c r="Z75" i="55" s="1"/>
  <c r="Z25" i="55"/>
  <c r="AX39" i="55"/>
  <c r="AX73" i="55" s="1"/>
  <c r="AX23" i="55"/>
  <c r="AX57" i="55" s="1"/>
  <c r="N23" i="55"/>
  <c r="N39" i="55"/>
  <c r="AX21" i="54"/>
  <c r="AX37" i="54"/>
  <c r="N21" i="54"/>
  <c r="N37" i="54"/>
  <c r="T20" i="54"/>
  <c r="T36" i="54"/>
  <c r="Z19" i="54"/>
  <c r="Z35" i="54"/>
  <c r="Z69" i="54" s="1"/>
  <c r="Z83" i="54" s="1"/>
  <c r="T7" i="53"/>
  <c r="AV31" i="55"/>
  <c r="AV47" i="55"/>
  <c r="L31" i="55"/>
  <c r="L65" i="55" s="1"/>
  <c r="L47" i="55"/>
  <c r="L81" i="55" s="1"/>
  <c r="R30" i="55"/>
  <c r="R64" i="55" s="1"/>
  <c r="R46" i="55"/>
  <c r="R80" i="55" s="1"/>
  <c r="X29" i="55"/>
  <c r="X63" i="55" s="1"/>
  <c r="X45" i="55"/>
  <c r="X79" i="55" s="1"/>
  <c r="AD44" i="55"/>
  <c r="AD78" i="55" s="1"/>
  <c r="AD82" i="55" s="1"/>
  <c r="AD28" i="55"/>
  <c r="AD62" i="55" s="1"/>
  <c r="AD66" i="55" s="1"/>
  <c r="X27" i="55"/>
  <c r="X61" i="55" s="1"/>
  <c r="X43" i="55"/>
  <c r="R28" i="52"/>
  <c r="R36" i="52" s="1"/>
  <c r="AP40" i="55"/>
  <c r="AP24" i="55"/>
  <c r="AD38" i="55"/>
  <c r="AD22" i="55"/>
  <c r="X23" i="50"/>
  <c r="AD22" i="50"/>
  <c r="AJ21" i="52"/>
  <c r="AJ35" i="52" s="1"/>
  <c r="AP3" i="51"/>
  <c r="AL37" i="42"/>
  <c r="AK67" i="42"/>
  <c r="AG23" i="50"/>
  <c r="AW32" i="50"/>
  <c r="AT32" i="50"/>
  <c r="I25" i="54"/>
  <c r="I41" i="54"/>
  <c r="AG37" i="55"/>
  <c r="AG21" i="55"/>
  <c r="T41" i="55"/>
  <c r="T25" i="55"/>
  <c r="AR39" i="55"/>
  <c r="AR23" i="55"/>
  <c r="Y46" i="55"/>
  <c r="Y80" i="55" s="1"/>
  <c r="Y30" i="55"/>
  <c r="Y64" i="55" s="1"/>
  <c r="S29" i="54"/>
  <c r="S45" i="54"/>
  <c r="S79" i="54" s="1"/>
  <c r="M44" i="55"/>
  <c r="M28" i="55"/>
  <c r="M62" i="55" s="1"/>
  <c r="M66" i="55" s="1"/>
  <c r="AW42" i="54"/>
  <c r="AW76" i="54" s="1"/>
  <c r="AW84" i="54" s="1"/>
  <c r="AW26" i="54"/>
  <c r="AW60" i="54" s="1"/>
  <c r="AW68" i="54" s="1"/>
  <c r="M42" i="54"/>
  <c r="M76" i="54" s="1"/>
  <c r="M84" i="54" s="1"/>
  <c r="M26" i="54"/>
  <c r="M60" i="54" s="1"/>
  <c r="M68" i="54" s="1"/>
  <c r="Y40" i="54"/>
  <c r="Y24" i="54"/>
  <c r="Y38" i="55"/>
  <c r="Y72" i="55" s="1"/>
  <c r="Y22" i="55"/>
  <c r="Y56" i="55" s="1"/>
  <c r="S37" i="55"/>
  <c r="S71" i="55" s="1"/>
  <c r="S21" i="55"/>
  <c r="S55" i="55" s="1"/>
  <c r="M36" i="55"/>
  <c r="M20" i="55"/>
  <c r="M54" i="55" s="1"/>
  <c r="AV42" i="55"/>
  <c r="AV26" i="55"/>
  <c r="L42" i="55"/>
  <c r="L26" i="55"/>
  <c r="X40" i="55"/>
  <c r="X24" i="55"/>
  <c r="X58" i="55" s="1"/>
  <c r="AO8" i="53"/>
  <c r="AU46" i="55"/>
  <c r="AU80" i="55" s="1"/>
  <c r="AU30" i="55"/>
  <c r="AU64" i="55" s="1"/>
  <c r="AC45" i="54"/>
  <c r="AC29" i="54"/>
  <c r="W44" i="54"/>
  <c r="W28" i="54"/>
  <c r="AI40" i="55"/>
  <c r="AI24" i="55"/>
  <c r="AC39" i="55"/>
  <c r="AC23" i="55"/>
  <c r="W38" i="55"/>
  <c r="W22" i="55"/>
  <c r="AU36" i="54"/>
  <c r="AU20" i="54"/>
  <c r="AO35" i="54"/>
  <c r="AO19" i="54"/>
  <c r="AN47" i="55"/>
  <c r="AN81" i="55" s="1"/>
  <c r="AN31" i="55"/>
  <c r="AN65" i="55" s="1"/>
  <c r="AH30" i="54"/>
  <c r="AH46" i="54"/>
  <c r="AB45" i="54"/>
  <c r="AB29" i="54"/>
  <c r="V44" i="54"/>
  <c r="V78" i="54" s="1"/>
  <c r="V82" i="54" s="1"/>
  <c r="V28" i="54"/>
  <c r="V62" i="54" s="1"/>
  <c r="V66" i="54" s="1"/>
  <c r="V42" i="55"/>
  <c r="V76" i="55" s="1"/>
  <c r="V84" i="55" s="1"/>
  <c r="V26" i="55"/>
  <c r="V60" i="55" s="1"/>
  <c r="V68" i="55" s="1"/>
  <c r="AT40" i="55"/>
  <c r="AT24" i="55"/>
  <c r="AT58" i="55" s="1"/>
  <c r="AB25" i="52"/>
  <c r="AH38" i="55"/>
  <c r="AH22" i="55"/>
  <c r="AH56" i="55" s="1"/>
  <c r="AB37" i="55"/>
  <c r="AB21" i="55"/>
  <c r="V36" i="55"/>
  <c r="V20" i="55"/>
  <c r="P35" i="55"/>
  <c r="P69" i="55" s="1"/>
  <c r="P83" i="55" s="1"/>
  <c r="P19" i="55"/>
  <c r="AK31" i="54"/>
  <c r="AK47" i="54"/>
  <c r="AQ30" i="55"/>
  <c r="AQ46" i="55"/>
  <c r="AW29" i="55"/>
  <c r="AW45" i="55"/>
  <c r="AW27" i="55"/>
  <c r="AW43" i="55"/>
  <c r="AQ26" i="55"/>
  <c r="AQ42" i="55"/>
  <c r="Y25" i="55"/>
  <c r="Y59" i="55" s="1"/>
  <c r="Y41" i="55"/>
  <c r="AK23" i="54"/>
  <c r="AK57" i="54" s="1"/>
  <c r="AK39" i="54"/>
  <c r="AK73" i="54" s="1"/>
  <c r="AE36" i="54"/>
  <c r="AE70" i="54" s="1"/>
  <c r="AE20" i="54"/>
  <c r="AE54" i="54" s="1"/>
  <c r="AK35" i="55"/>
  <c r="AK19" i="55"/>
  <c r="AM47" i="55"/>
  <c r="AM31" i="55"/>
  <c r="AS46" i="55"/>
  <c r="AS30" i="55"/>
  <c r="I46" i="55"/>
  <c r="I30" i="55"/>
  <c r="O45" i="55"/>
  <c r="O29" i="55"/>
  <c r="U44" i="55"/>
  <c r="U28" i="55"/>
  <c r="O27" i="54"/>
  <c r="O43" i="54"/>
  <c r="AG24" i="54"/>
  <c r="AG40" i="54"/>
  <c r="AA39" i="55"/>
  <c r="AA23" i="55"/>
  <c r="U22" i="55"/>
  <c r="U38" i="55"/>
  <c r="N47" i="54"/>
  <c r="N31" i="54"/>
  <c r="T46" i="54"/>
  <c r="T30" i="54"/>
  <c r="Z29" i="54"/>
  <c r="Z45" i="54"/>
  <c r="AF28" i="54"/>
  <c r="AF44" i="54"/>
  <c r="AF26" i="54"/>
  <c r="AF42" i="54"/>
  <c r="N25" i="54"/>
  <c r="N59" i="54" s="1"/>
  <c r="N41" i="54"/>
  <c r="AL25" i="50"/>
  <c r="AR24" i="52"/>
  <c r="AX37" i="55"/>
  <c r="AX21" i="55"/>
  <c r="N37" i="55"/>
  <c r="N21" i="55"/>
  <c r="T36" i="55"/>
  <c r="T20" i="55"/>
  <c r="Z35" i="55"/>
  <c r="Z19" i="55"/>
  <c r="Z53" i="55" s="1"/>
  <c r="Z67" i="55" s="1"/>
  <c r="AF3" i="51"/>
  <c r="AJ33" i="52"/>
  <c r="AV31" i="52"/>
  <c r="L31" i="50"/>
  <c r="R30" i="52"/>
  <c r="R34" i="52" s="1"/>
  <c r="L29" i="52"/>
  <c r="R42" i="54"/>
  <c r="R26" i="54"/>
  <c r="AD40" i="54"/>
  <c r="AD24" i="54"/>
  <c r="X39" i="54"/>
  <c r="X23" i="54"/>
  <c r="R24" i="52"/>
  <c r="X37" i="54"/>
  <c r="X21" i="54"/>
  <c r="AD36" i="54"/>
  <c r="AD20" i="54"/>
  <c r="AJ35" i="54"/>
  <c r="AJ19" i="54"/>
  <c r="AO32" i="52"/>
  <c r="AM30" i="52"/>
  <c r="AM34" i="52" s="1"/>
  <c r="AA42" i="54"/>
  <c r="AA26" i="54"/>
  <c r="AM22" i="55"/>
  <c r="AM56" i="55" s="1"/>
  <c r="AM38" i="55"/>
  <c r="AM72" i="55" s="1"/>
  <c r="AW47" i="54"/>
  <c r="AW31" i="54"/>
  <c r="AW65" i="54" s="1"/>
  <c r="AU39" i="55"/>
  <c r="AU23" i="55"/>
  <c r="AU57" i="55" s="1"/>
  <c r="V8" i="53"/>
  <c r="AB32" i="52"/>
  <c r="AH31" i="52"/>
  <c r="AT43" i="54"/>
  <c r="AT27" i="54"/>
  <c r="AN42" i="54"/>
  <c r="AN26" i="54"/>
  <c r="V41" i="54"/>
  <c r="V75" i="54" s="1"/>
  <c r="V25" i="54"/>
  <c r="V59" i="54" s="1"/>
  <c r="AT39" i="55"/>
  <c r="AT73" i="55" s="1"/>
  <c r="AT23" i="55"/>
  <c r="AT57" i="55" s="1"/>
  <c r="AN22" i="55"/>
  <c r="AN38" i="55"/>
  <c r="AH23" i="52"/>
  <c r="J21" i="52"/>
  <c r="U47" i="54"/>
  <c r="U31" i="54"/>
  <c r="AA30" i="54"/>
  <c r="AA46" i="54"/>
  <c r="AA28" i="54"/>
  <c r="AA62" i="54" s="1"/>
  <c r="AA66" i="54" s="1"/>
  <c r="AA44" i="54"/>
  <c r="U29" i="52"/>
  <c r="AA42" i="55"/>
  <c r="AA26" i="55"/>
  <c r="I41" i="55"/>
  <c r="I25" i="55"/>
  <c r="AG39" i="54"/>
  <c r="AG23" i="54"/>
  <c r="U21" i="54"/>
  <c r="U37" i="54"/>
  <c r="O36" i="55"/>
  <c r="O70" i="55" s="1"/>
  <c r="O20" i="55"/>
  <c r="O54" i="55" s="1"/>
  <c r="AR47" i="55"/>
  <c r="AR31" i="55"/>
  <c r="AL46" i="54"/>
  <c r="AL30" i="54"/>
  <c r="AF45" i="54"/>
  <c r="AF29" i="54"/>
  <c r="Z44" i="54"/>
  <c r="Z78" i="54" s="1"/>
  <c r="Z82" i="54" s="1"/>
  <c r="Z28" i="54"/>
  <c r="T43" i="54"/>
  <c r="T27" i="54"/>
  <c r="Z42" i="54"/>
  <c r="Z26" i="54"/>
  <c r="AX40" i="54"/>
  <c r="AX24" i="54"/>
  <c r="AL38" i="54"/>
  <c r="AL22" i="54"/>
  <c r="AF37" i="54"/>
  <c r="AF21" i="54"/>
  <c r="Z36" i="55"/>
  <c r="Z20" i="55"/>
  <c r="Z54" i="55" s="1"/>
  <c r="T35" i="54"/>
  <c r="T19" i="54"/>
  <c r="S8" i="53"/>
  <c r="M32" i="52"/>
  <c r="AW30" i="52"/>
  <c r="AW34" i="52" s="1"/>
  <c r="AQ29" i="52"/>
  <c r="AW42" i="55"/>
  <c r="AW76" i="55" s="1"/>
  <c r="AW84" i="55" s="1"/>
  <c r="AW26" i="55"/>
  <c r="AW60" i="55" s="1"/>
  <c r="AW68" i="55" s="1"/>
  <c r="M42" i="55"/>
  <c r="M76" i="55" s="1"/>
  <c r="M84" i="55" s="1"/>
  <c r="M26" i="55"/>
  <c r="M60" i="55" s="1"/>
  <c r="M68" i="55" s="1"/>
  <c r="Y40" i="55"/>
  <c r="Y74" i="55" s="1"/>
  <c r="Y24" i="55"/>
  <c r="S25" i="52"/>
  <c r="M24" i="52"/>
  <c r="AW22" i="52"/>
  <c r="R31" i="54"/>
  <c r="R65" i="54" s="1"/>
  <c r="R47" i="54"/>
  <c r="L46" i="54"/>
  <c r="L30" i="54"/>
  <c r="AV44" i="54"/>
  <c r="AV28" i="54"/>
  <c r="AP43" i="54"/>
  <c r="AP27" i="54"/>
  <c r="AP41" i="54"/>
  <c r="AP25" i="54"/>
  <c r="L40" i="54"/>
  <c r="L24" i="54"/>
  <c r="L58" i="54" s="1"/>
  <c r="R39" i="54"/>
  <c r="R73" i="54" s="1"/>
  <c r="R23" i="54"/>
  <c r="L38" i="54"/>
  <c r="L72" i="54" s="1"/>
  <c r="L22" i="54"/>
  <c r="AV36" i="54"/>
  <c r="AV70" i="54" s="1"/>
  <c r="AV20" i="54"/>
  <c r="AV54" i="54" s="1"/>
  <c r="AP35" i="54"/>
  <c r="AP69" i="54" s="1"/>
  <c r="AP83" i="54" s="1"/>
  <c r="AP19" i="54"/>
  <c r="AP53" i="54" s="1"/>
  <c r="AP67" i="54" s="1"/>
  <c r="L7" i="53"/>
  <c r="AO47" i="55"/>
  <c r="AO31" i="55"/>
  <c r="AO65" i="55" s="1"/>
  <c r="AI46" i="54"/>
  <c r="AI80" i="54" s="1"/>
  <c r="AI30" i="54"/>
  <c r="AC45" i="55"/>
  <c r="AC79" i="55" s="1"/>
  <c r="AC29" i="55"/>
  <c r="AC63" i="55" s="1"/>
  <c r="W44" i="55"/>
  <c r="W28" i="55"/>
  <c r="K42" i="54"/>
  <c r="K76" i="54" s="1"/>
  <c r="K84" i="54" s="1"/>
  <c r="K26" i="54"/>
  <c r="W40" i="54"/>
  <c r="W24" i="54"/>
  <c r="AU36" i="55"/>
  <c r="AU20" i="55"/>
  <c r="AO35" i="55"/>
  <c r="AO19" i="55"/>
  <c r="AO53" i="55" s="1"/>
  <c r="AO67" i="55" s="1"/>
  <c r="AH46" i="55"/>
  <c r="AH30" i="55"/>
  <c r="AB45" i="55"/>
  <c r="AB29" i="55"/>
  <c r="V44" i="55"/>
  <c r="V78" i="55" s="1"/>
  <c r="V82" i="55" s="1"/>
  <c r="V28" i="55"/>
  <c r="P43" i="55"/>
  <c r="P27" i="55"/>
  <c r="J45" i="50"/>
  <c r="J36" i="50"/>
  <c r="J53" i="50" s="1"/>
  <c r="K53" i="50" s="1"/>
  <c r="L53" i="50" s="1"/>
  <c r="M53" i="50" s="1"/>
  <c r="AH24" i="54"/>
  <c r="AH58" i="54" s="1"/>
  <c r="AH40" i="54"/>
  <c r="AH74" i="54" s="1"/>
  <c r="AB39" i="54"/>
  <c r="AB73" i="54" s="1"/>
  <c r="AB23" i="54"/>
  <c r="AB57" i="54" s="1"/>
  <c r="V24" i="52"/>
  <c r="AK31" i="55"/>
  <c r="AK47" i="55"/>
  <c r="M25" i="54"/>
  <c r="M41" i="54"/>
  <c r="AK39" i="55"/>
  <c r="AK73" i="55" s="1"/>
  <c r="AK23" i="55"/>
  <c r="AK57" i="55" s="1"/>
  <c r="S22" i="54"/>
  <c r="S38" i="54"/>
  <c r="S72" i="54" s="1"/>
  <c r="Y21" i="54"/>
  <c r="Y37" i="54"/>
  <c r="Y71" i="54" s="1"/>
  <c r="AE36" i="55"/>
  <c r="AE20" i="55"/>
  <c r="AE54" i="55" s="1"/>
  <c r="O27" i="55"/>
  <c r="O43" i="55"/>
  <c r="AG40" i="55"/>
  <c r="AG24" i="55"/>
  <c r="O23" i="52"/>
  <c r="U22" i="52"/>
  <c r="AA21" i="52"/>
  <c r="AA35" i="52" s="1"/>
  <c r="N31" i="55"/>
  <c r="N65" i="55" s="1"/>
  <c r="N47" i="55"/>
  <c r="T30" i="55"/>
  <c r="T46" i="55"/>
  <c r="Z29" i="55"/>
  <c r="Z45" i="55"/>
  <c r="AF28" i="55"/>
  <c r="AF44" i="55"/>
  <c r="Z27" i="54"/>
  <c r="Z43" i="54"/>
  <c r="AF26" i="55"/>
  <c r="AF42" i="55"/>
  <c r="AF76" i="55" s="1"/>
  <c r="AF84" i="55" s="1"/>
  <c r="N25" i="55"/>
  <c r="N59" i="55" s="1"/>
  <c r="N41" i="55"/>
  <c r="AL25" i="52"/>
  <c r="AR22" i="54"/>
  <c r="AR38" i="54"/>
  <c r="AL23" i="50"/>
  <c r="AR22" i="50"/>
  <c r="N21" i="50"/>
  <c r="N35" i="50" s="1"/>
  <c r="AJ47" i="54"/>
  <c r="AJ81" i="54" s="1"/>
  <c r="AJ31" i="54"/>
  <c r="AJ65" i="54" s="1"/>
  <c r="AP32" i="50"/>
  <c r="AV31" i="50"/>
  <c r="L31" i="52"/>
  <c r="R30" i="50"/>
  <c r="R34" i="50" s="1"/>
  <c r="L43" i="54"/>
  <c r="L77" i="54" s="1"/>
  <c r="L27" i="54"/>
  <c r="L61" i="54" s="1"/>
  <c r="R26" i="55"/>
  <c r="R42" i="55"/>
  <c r="AD40" i="55"/>
  <c r="AD24" i="55"/>
  <c r="X39" i="55"/>
  <c r="X23" i="55"/>
  <c r="R38" i="54"/>
  <c r="R22" i="54"/>
  <c r="R56" i="54" s="1"/>
  <c r="X37" i="55"/>
  <c r="X21" i="55"/>
  <c r="AD36" i="55"/>
  <c r="AD20" i="55"/>
  <c r="AJ35" i="55"/>
  <c r="AJ19" i="55"/>
  <c r="AJ53" i="55" s="1"/>
  <c r="AJ67" i="55" s="1"/>
  <c r="R3" i="51"/>
  <c r="AO30" i="52"/>
  <c r="AO34" i="52" s="1"/>
  <c r="AS25" i="52"/>
  <c r="AN23" i="50"/>
  <c r="AG43" i="55"/>
  <c r="AG77" i="55" s="1"/>
  <c r="AG27" i="55"/>
  <c r="AG61" i="55" s="1"/>
  <c r="AR47" i="54"/>
  <c r="AR81" i="54" s="1"/>
  <c r="AR31" i="54"/>
  <c r="AO46" i="54"/>
  <c r="AO80" i="54" s="1"/>
  <c r="AO30" i="54"/>
  <c r="AO30" i="55"/>
  <c r="AO64" i="55" s="1"/>
  <c r="AO46" i="55"/>
  <c r="AO80" i="55" s="1"/>
  <c r="AU43" i="54"/>
  <c r="AU77" i="54" s="1"/>
  <c r="AU27" i="54"/>
  <c r="AU61" i="54" s="1"/>
  <c r="V47" i="54"/>
  <c r="V81" i="54" s="1"/>
  <c r="V31" i="54"/>
  <c r="V65" i="54" s="1"/>
  <c r="AB46" i="54"/>
  <c r="AB30" i="54"/>
  <c r="AH45" i="54"/>
  <c r="AH79" i="54" s="1"/>
  <c r="AH29" i="54"/>
  <c r="AN44" i="54"/>
  <c r="AN78" i="54" s="1"/>
  <c r="AN82" i="54" s="1"/>
  <c r="AN28" i="54"/>
  <c r="AN62" i="54" s="1"/>
  <c r="AN66" i="54" s="1"/>
  <c r="AT43" i="55"/>
  <c r="AT27" i="55"/>
  <c r="AT61" i="55" s="1"/>
  <c r="AN42" i="55"/>
  <c r="AN76" i="55" s="1"/>
  <c r="AN84" i="55" s="1"/>
  <c r="AN26" i="55"/>
  <c r="AN60" i="55" s="1"/>
  <c r="AN68" i="55" s="1"/>
  <c r="V25" i="55"/>
  <c r="V59" i="55" s="1"/>
  <c r="V41" i="55"/>
  <c r="V75" i="55" s="1"/>
  <c r="AH21" i="54"/>
  <c r="AH37" i="54"/>
  <c r="AH71" i="54" s="1"/>
  <c r="AN20" i="54"/>
  <c r="AN54" i="54" s="1"/>
  <c r="AN36" i="54"/>
  <c r="AT19" i="54"/>
  <c r="AT35" i="54"/>
  <c r="J19" i="54"/>
  <c r="J53" i="54" s="1"/>
  <c r="J35" i="54"/>
  <c r="J69" i="54" s="1"/>
  <c r="U47" i="55"/>
  <c r="U31" i="55"/>
  <c r="AA30" i="55"/>
  <c r="AA46" i="55"/>
  <c r="U29" i="54"/>
  <c r="U45" i="54"/>
  <c r="U79" i="54" s="1"/>
  <c r="AA28" i="55"/>
  <c r="AA62" i="55" s="1"/>
  <c r="AA66" i="55" s="1"/>
  <c r="AA44" i="55"/>
  <c r="U43" i="54"/>
  <c r="U77" i="54" s="1"/>
  <c r="U27" i="54"/>
  <c r="U61" i="54" s="1"/>
  <c r="AM40" i="54"/>
  <c r="AM24" i="54"/>
  <c r="AM58" i="54" s="1"/>
  <c r="AG39" i="55"/>
  <c r="AG23" i="55"/>
  <c r="AA22" i="54"/>
  <c r="AA38" i="54"/>
  <c r="U21" i="55"/>
  <c r="U37" i="55"/>
  <c r="AS19" i="54"/>
  <c r="AS53" i="54" s="1"/>
  <c r="AS67" i="54" s="1"/>
  <c r="AS35" i="54"/>
  <c r="AL46" i="55"/>
  <c r="AL80" i="55" s="1"/>
  <c r="AL30" i="55"/>
  <c r="AL64" i="55" s="1"/>
  <c r="AF45" i="55"/>
  <c r="AF79" i="55" s="1"/>
  <c r="AF29" i="55"/>
  <c r="AF63" i="55" s="1"/>
  <c r="Z44" i="55"/>
  <c r="Z28" i="55"/>
  <c r="T43" i="55"/>
  <c r="T77" i="55" s="1"/>
  <c r="T27" i="55"/>
  <c r="T61" i="55" s="1"/>
  <c r="Z42" i="55"/>
  <c r="Z76" i="55" s="1"/>
  <c r="Z84" i="55" s="1"/>
  <c r="Z26" i="55"/>
  <c r="Z60" i="55" s="1"/>
  <c r="Z68" i="55" s="1"/>
  <c r="AX40" i="55"/>
  <c r="AX74" i="55" s="1"/>
  <c r="AX24" i="55"/>
  <c r="AX58" i="55" s="1"/>
  <c r="AL38" i="55"/>
  <c r="AL72" i="55" s="1"/>
  <c r="AL22" i="55"/>
  <c r="AL56" i="55" s="1"/>
  <c r="AF37" i="55"/>
  <c r="AF71" i="55" s="1"/>
  <c r="AF21" i="55"/>
  <c r="AF55" i="55" s="1"/>
  <c r="Z36" i="54"/>
  <c r="Z20" i="54"/>
  <c r="T35" i="55"/>
  <c r="T69" i="55" s="1"/>
  <c r="T83" i="55" s="1"/>
  <c r="T19" i="55"/>
  <c r="T53" i="55" s="1"/>
  <c r="T67" i="55" s="1"/>
  <c r="S47" i="54"/>
  <c r="S81" i="54" s="1"/>
  <c r="S31" i="54"/>
  <c r="M46" i="54"/>
  <c r="M80" i="54" s="1"/>
  <c r="M30" i="54"/>
  <c r="AW44" i="54"/>
  <c r="AW78" i="54" s="1"/>
  <c r="AW82" i="54" s="1"/>
  <c r="AW28" i="54"/>
  <c r="AQ43" i="54"/>
  <c r="AQ77" i="54" s="1"/>
  <c r="AQ27" i="54"/>
  <c r="AQ61" i="54" s="1"/>
  <c r="AQ25" i="54"/>
  <c r="AQ59" i="54" s="1"/>
  <c r="AQ41" i="54"/>
  <c r="AQ75" i="54" s="1"/>
  <c r="M24" i="54"/>
  <c r="M40" i="54"/>
  <c r="M74" i="54" s="1"/>
  <c r="S23" i="54"/>
  <c r="S57" i="54" s="1"/>
  <c r="S39" i="54"/>
  <c r="M38" i="54"/>
  <c r="M72" i="54" s="1"/>
  <c r="M22" i="54"/>
  <c r="M56" i="54" s="1"/>
  <c r="AW20" i="54"/>
  <c r="AW36" i="54"/>
  <c r="AW70" i="54" s="1"/>
  <c r="AQ35" i="54"/>
  <c r="AQ69" i="54" s="1"/>
  <c r="AQ83" i="54" s="1"/>
  <c r="AQ19" i="54"/>
  <c r="AQ53" i="54" s="1"/>
  <c r="AQ67" i="54" s="1"/>
  <c r="R47" i="55"/>
  <c r="R81" i="55" s="1"/>
  <c r="R31" i="55"/>
  <c r="R65" i="55" s="1"/>
  <c r="L46" i="55"/>
  <c r="L30" i="55"/>
  <c r="AV44" i="55"/>
  <c r="AV28" i="55"/>
  <c r="AP43" i="55"/>
  <c r="AP77" i="55" s="1"/>
  <c r="AP27" i="55"/>
  <c r="AJ28" i="52"/>
  <c r="AJ36" i="52" s="1"/>
  <c r="AP41" i="55"/>
  <c r="AP25" i="55"/>
  <c r="L40" i="55"/>
  <c r="L74" i="55" s="1"/>
  <c r="L24" i="55"/>
  <c r="R39" i="55"/>
  <c r="R23" i="55"/>
  <c r="L38" i="55"/>
  <c r="L22" i="55"/>
  <c r="AV36" i="55"/>
  <c r="AV70" i="55" s="1"/>
  <c r="AV20" i="55"/>
  <c r="AV54" i="55" s="1"/>
  <c r="AP35" i="55"/>
  <c r="AP19" i="55"/>
  <c r="AJ3" i="51"/>
  <c r="AC33" i="52"/>
  <c r="AI46" i="55"/>
  <c r="AI80" i="55" s="1"/>
  <c r="AI30" i="55"/>
  <c r="AI64" i="55" s="1"/>
  <c r="K44" i="54"/>
  <c r="K28" i="54"/>
  <c r="AU42" i="54"/>
  <c r="AU26" i="54"/>
  <c r="K42" i="55"/>
  <c r="K76" i="55" s="1"/>
  <c r="K84" i="55" s="1"/>
  <c r="K26" i="55"/>
  <c r="K60" i="55" s="1"/>
  <c r="K68" i="55" s="1"/>
  <c r="W40" i="55"/>
  <c r="W24" i="55"/>
  <c r="K38" i="54"/>
  <c r="K22" i="54"/>
  <c r="AB31" i="54"/>
  <c r="AB47" i="54"/>
  <c r="V30" i="54"/>
  <c r="V46" i="54"/>
  <c r="P31" i="52"/>
  <c r="J47" i="52"/>
  <c r="K47" i="52" s="1"/>
  <c r="L47" i="52" s="1"/>
  <c r="M47" i="52" s="1"/>
  <c r="J34" i="52"/>
  <c r="J51" i="52" s="1"/>
  <c r="K51" i="52" s="1"/>
  <c r="L51" i="52" s="1"/>
  <c r="M51" i="52" s="1"/>
  <c r="N51" i="52" s="1"/>
  <c r="J45" i="52"/>
  <c r="K45" i="52" s="1"/>
  <c r="L45" i="52" s="1"/>
  <c r="M45" i="52" s="1"/>
  <c r="N45" i="52" s="1"/>
  <c r="J36" i="52"/>
  <c r="J53" i="52" s="1"/>
  <c r="AH40" i="55"/>
  <c r="AH74" i="55" s="1"/>
  <c r="AH24" i="55"/>
  <c r="AH58" i="55" s="1"/>
  <c r="AB39" i="55"/>
  <c r="AB73" i="55" s="1"/>
  <c r="AB23" i="55"/>
  <c r="AB57" i="55" s="1"/>
  <c r="V38" i="54"/>
  <c r="V72" i="54" s="1"/>
  <c r="V22" i="54"/>
  <c r="V56" i="54" s="1"/>
  <c r="P37" i="54"/>
  <c r="P21" i="54"/>
  <c r="J36" i="54"/>
  <c r="J20" i="54"/>
  <c r="AQ28" i="54"/>
  <c r="AQ44" i="54"/>
  <c r="AK27" i="54"/>
  <c r="AK43" i="54"/>
  <c r="AE26" i="54"/>
  <c r="AE42" i="54"/>
  <c r="M25" i="55"/>
  <c r="M59" i="55" s="1"/>
  <c r="M41" i="55"/>
  <c r="M75" i="55" s="1"/>
  <c r="S38" i="55"/>
  <c r="S72" i="55" s="1"/>
  <c r="S22" i="55"/>
  <c r="Y37" i="55"/>
  <c r="Y21" i="55"/>
  <c r="Y55" i="55" s="1"/>
  <c r="I42" i="54"/>
  <c r="I26" i="54"/>
  <c r="U40" i="54"/>
  <c r="U24" i="54"/>
  <c r="O39" i="54"/>
  <c r="O73" i="54" s="1"/>
  <c r="O23" i="54"/>
  <c r="O57" i="54" s="1"/>
  <c r="I38" i="54"/>
  <c r="I22" i="54"/>
  <c r="O37" i="54"/>
  <c r="O71" i="54" s="1"/>
  <c r="O21" i="54"/>
  <c r="O55" i="54" s="1"/>
  <c r="U20" i="54"/>
  <c r="U54" i="54" s="1"/>
  <c r="U36" i="54"/>
  <c r="U70" i="54" s="1"/>
  <c r="AA35" i="54"/>
  <c r="AA69" i="54" s="1"/>
  <c r="AA83" i="54" s="1"/>
  <c r="AA19" i="54"/>
  <c r="AL33" i="52"/>
  <c r="AR32" i="50"/>
  <c r="AX31" i="50"/>
  <c r="N31" i="50"/>
  <c r="T30" i="50"/>
  <c r="T34" i="50" s="1"/>
  <c r="Z27" i="55"/>
  <c r="Z43" i="55"/>
  <c r="T28" i="50"/>
  <c r="T36" i="50" s="1"/>
  <c r="AR24" i="54"/>
  <c r="AR40" i="54"/>
  <c r="AR74" i="54" s="1"/>
  <c r="AL23" i="54"/>
  <c r="AL57" i="54" s="1"/>
  <c r="AL39" i="54"/>
  <c r="AL73" i="54" s="1"/>
  <c r="AR38" i="55"/>
  <c r="AR72" i="55" s="1"/>
  <c r="AR22" i="55"/>
  <c r="AR56" i="55" s="1"/>
  <c r="AL23" i="52"/>
  <c r="AR22" i="52"/>
  <c r="N21" i="52"/>
  <c r="N35" i="52" s="1"/>
  <c r="AJ8" i="53"/>
  <c r="AP46" i="54"/>
  <c r="AP80" i="54" s="1"/>
  <c r="AP30" i="54"/>
  <c r="AV45" i="54"/>
  <c r="AV29" i="54"/>
  <c r="L45" i="54"/>
  <c r="L79" i="54" s="1"/>
  <c r="L29" i="54"/>
  <c r="R44" i="54"/>
  <c r="R78" i="54" s="1"/>
  <c r="R82" i="54" s="1"/>
  <c r="R28" i="54"/>
  <c r="R62" i="54" s="1"/>
  <c r="R66" i="54" s="1"/>
  <c r="L27" i="55"/>
  <c r="L61" i="55" s="1"/>
  <c r="L43" i="55"/>
  <c r="L77" i="55" s="1"/>
  <c r="AV41" i="54"/>
  <c r="AV25" i="54"/>
  <c r="AV59" i="54" s="1"/>
  <c r="R40" i="54"/>
  <c r="R74" i="54" s="1"/>
  <c r="R24" i="54"/>
  <c r="R58" i="54" s="1"/>
  <c r="R38" i="55"/>
  <c r="R22" i="55"/>
  <c r="R56" i="55" s="1"/>
  <c r="L23" i="52"/>
  <c r="R22" i="50"/>
  <c r="X21" i="52"/>
  <c r="X35" i="52" s="1"/>
  <c r="AU29" i="52"/>
  <c r="P23" i="50"/>
  <c r="AG29" i="55"/>
  <c r="AG63" i="55" s="1"/>
  <c r="AG45" i="55"/>
  <c r="AG79" i="55" s="1"/>
  <c r="O36" i="54"/>
  <c r="O20" i="54"/>
  <c r="AU45" i="54"/>
  <c r="AU79" i="54" s="1"/>
  <c r="AU29" i="54"/>
  <c r="W41" i="54"/>
  <c r="W25" i="54"/>
  <c r="W59" i="54" s="1"/>
  <c r="AU29" i="55"/>
  <c r="AU45" i="55"/>
  <c r="AU79" i="55" s="1"/>
  <c r="W25" i="55"/>
  <c r="W59" i="55" s="1"/>
  <c r="W41" i="55"/>
  <c r="W75" i="55" s="1"/>
  <c r="AI31" i="55"/>
  <c r="AI65" i="55" s="1"/>
  <c r="AI47" i="55"/>
  <c r="AI81" i="55" s="1"/>
  <c r="AI31" i="52"/>
  <c r="AI39" i="54"/>
  <c r="AI73" i="54" s="1"/>
  <c r="AI23" i="54"/>
  <c r="AI57" i="54" s="1"/>
  <c r="W37" i="54"/>
  <c r="W21" i="54"/>
  <c r="W55" i="54" s="1"/>
  <c r="AI35" i="55"/>
  <c r="AI69" i="55" s="1"/>
  <c r="AI83" i="55" s="1"/>
  <c r="AI19" i="55"/>
  <c r="S28" i="50"/>
  <c r="S36" i="50" s="1"/>
  <c r="V31" i="55"/>
  <c r="V65" i="55" s="1"/>
  <c r="V47" i="55"/>
  <c r="V81" i="55" s="1"/>
  <c r="AB30" i="55"/>
  <c r="AB64" i="55" s="1"/>
  <c r="AB46" i="55"/>
  <c r="AB80" i="55" s="1"/>
  <c r="AH29" i="55"/>
  <c r="AH45" i="55"/>
  <c r="AN28" i="55"/>
  <c r="AN62" i="55" s="1"/>
  <c r="AN66" i="55" s="1"/>
  <c r="AN44" i="55"/>
  <c r="AN78" i="55" s="1"/>
  <c r="AN82" i="55" s="1"/>
  <c r="AH29" i="52"/>
  <c r="AB28" i="52"/>
  <c r="AB36" i="52" s="1"/>
  <c r="J41" i="54"/>
  <c r="J25" i="54"/>
  <c r="J59" i="54" s="1"/>
  <c r="J92" i="54" s="1"/>
  <c r="AH39" i="54"/>
  <c r="AH73" i="54" s="1"/>
  <c r="AH23" i="54"/>
  <c r="AH57" i="54" s="1"/>
  <c r="AB38" i="54"/>
  <c r="AB72" i="54" s="1"/>
  <c r="AB22" i="54"/>
  <c r="AB56" i="54" s="1"/>
  <c r="AH37" i="55"/>
  <c r="AH71" i="55" s="1"/>
  <c r="AH21" i="55"/>
  <c r="AH55" i="55" s="1"/>
  <c r="AN36" i="55"/>
  <c r="AN20" i="55"/>
  <c r="J35" i="55"/>
  <c r="J69" i="55" s="1"/>
  <c r="J19" i="55"/>
  <c r="J53" i="55" s="1"/>
  <c r="AS33" i="52"/>
  <c r="O46" i="54"/>
  <c r="O30" i="54"/>
  <c r="U45" i="55"/>
  <c r="U29" i="55"/>
  <c r="U27" i="55"/>
  <c r="U61" i="55" s="1"/>
  <c r="U43" i="55"/>
  <c r="U77" i="55" s="1"/>
  <c r="AM24" i="55"/>
  <c r="AM40" i="55"/>
  <c r="AA38" i="55"/>
  <c r="AA22" i="55"/>
  <c r="AA56" i="55" s="1"/>
  <c r="AF47" i="54"/>
  <c r="AF81" i="54" s="1"/>
  <c r="AF31" i="54"/>
  <c r="AF65" i="54" s="1"/>
  <c r="Z32" i="52"/>
  <c r="T31" i="52"/>
  <c r="N30" i="52"/>
  <c r="N34" i="52" s="1"/>
  <c r="AX28" i="50"/>
  <c r="AX36" i="50" s="1"/>
  <c r="N28" i="50"/>
  <c r="N36" i="50" s="1"/>
  <c r="AL40" i="54"/>
  <c r="AL74" i="54" s="1"/>
  <c r="AL24" i="54"/>
  <c r="AL58" i="54" s="1"/>
  <c r="AF39" i="54"/>
  <c r="AF73" i="54" s="1"/>
  <c r="AF23" i="54"/>
  <c r="AF57" i="54" s="1"/>
  <c r="Z24" i="52"/>
  <c r="T23" i="52"/>
  <c r="N22" i="52"/>
  <c r="AX3" i="51"/>
  <c r="S47" i="55"/>
  <c r="S81" i="55" s="1"/>
  <c r="S31" i="55"/>
  <c r="S65" i="55" s="1"/>
  <c r="M46" i="55"/>
  <c r="M80" i="55" s="1"/>
  <c r="M30" i="55"/>
  <c r="M64" i="55" s="1"/>
  <c r="AW44" i="55"/>
  <c r="AW78" i="55" s="1"/>
  <c r="AW82" i="55" s="1"/>
  <c r="AW28" i="55"/>
  <c r="AQ43" i="55"/>
  <c r="AQ27" i="55"/>
  <c r="AQ61" i="55" s="1"/>
  <c r="AQ41" i="55"/>
  <c r="AQ75" i="55" s="1"/>
  <c r="AQ25" i="55"/>
  <c r="AQ59" i="55" s="1"/>
  <c r="M40" i="55"/>
  <c r="M24" i="55"/>
  <c r="M58" i="55" s="1"/>
  <c r="S39" i="55"/>
  <c r="S73" i="55" s="1"/>
  <c r="S23" i="55"/>
  <c r="S57" i="55" s="1"/>
  <c r="M38" i="55"/>
  <c r="M72" i="55" s="1"/>
  <c r="M22" i="55"/>
  <c r="M56" i="55" s="1"/>
  <c r="AW36" i="55"/>
  <c r="AW20" i="55"/>
  <c r="M7" i="53"/>
  <c r="AP33" i="52"/>
  <c r="AV32" i="52"/>
  <c r="AJ42" i="54"/>
  <c r="AJ76" i="54" s="1"/>
  <c r="AJ84" i="54" s="1"/>
  <c r="AJ26" i="54"/>
  <c r="AD41" i="54"/>
  <c r="AD25" i="54"/>
  <c r="AP23" i="52"/>
  <c r="AC31" i="54"/>
  <c r="AC65" i="54" s="1"/>
  <c r="AC47" i="54"/>
  <c r="AC81" i="54" s="1"/>
  <c r="Q45" i="54"/>
  <c r="Q79" i="54" s="1"/>
  <c r="Q29" i="54"/>
  <c r="K44" i="55"/>
  <c r="K78" i="55" s="1"/>
  <c r="K82" i="55" s="1"/>
  <c r="K28" i="55"/>
  <c r="AU42" i="55"/>
  <c r="AU76" i="55" s="1"/>
  <c r="AU84" i="55" s="1"/>
  <c r="AU26" i="55"/>
  <c r="AU60" i="55" s="1"/>
  <c r="AU68" i="55" s="1"/>
  <c r="AO41" i="54"/>
  <c r="AO25" i="54"/>
  <c r="K40" i="54"/>
  <c r="K24" i="54"/>
  <c r="Q39" i="54"/>
  <c r="Q73" i="54" s="1"/>
  <c r="Q23" i="54"/>
  <c r="K38" i="55"/>
  <c r="K22" i="55"/>
  <c r="AI36" i="54"/>
  <c r="AI20" i="54"/>
  <c r="AC35" i="54"/>
  <c r="AC19" i="54"/>
  <c r="AC53" i="54" s="1"/>
  <c r="AC67" i="54" s="1"/>
  <c r="AB47" i="55"/>
  <c r="AB31" i="55"/>
  <c r="P45" i="54"/>
  <c r="P29" i="54"/>
  <c r="J28" i="54"/>
  <c r="J62" i="54" s="1"/>
  <c r="J44" i="54"/>
  <c r="J78" i="54" s="1"/>
  <c r="J42" i="54"/>
  <c r="J26" i="54"/>
  <c r="J60" i="54" s="1"/>
  <c r="V40" i="54"/>
  <c r="V74" i="54" s="1"/>
  <c r="V24" i="54"/>
  <c r="V58" i="54" s="1"/>
  <c r="V38" i="55"/>
  <c r="V72" i="55" s="1"/>
  <c r="V22" i="55"/>
  <c r="V56" i="55" s="1"/>
  <c r="P37" i="55"/>
  <c r="P21" i="55"/>
  <c r="P55" i="55" s="1"/>
  <c r="J36" i="55"/>
  <c r="J20" i="55"/>
  <c r="Y31" i="54"/>
  <c r="Y47" i="54"/>
  <c r="AE30" i="54"/>
  <c r="AE46" i="54"/>
  <c r="AK29" i="54"/>
  <c r="AK45" i="54"/>
  <c r="AQ28" i="55"/>
  <c r="AQ44" i="55"/>
  <c r="AQ78" i="55" s="1"/>
  <c r="AQ82" i="55" s="1"/>
  <c r="AK27" i="55"/>
  <c r="AK43" i="55"/>
  <c r="AK77" i="55" s="1"/>
  <c r="AE26" i="55"/>
  <c r="AE60" i="55" s="1"/>
  <c r="AE68" i="55" s="1"/>
  <c r="AE42" i="55"/>
  <c r="AE76" i="55" s="1"/>
  <c r="AE84" i="55" s="1"/>
  <c r="AQ24" i="54"/>
  <c r="AQ58" i="54" s="1"/>
  <c r="AQ40" i="54"/>
  <c r="Y23" i="54"/>
  <c r="Y39" i="54"/>
  <c r="Y73" i="54" s="1"/>
  <c r="Y19" i="54"/>
  <c r="Y35" i="54"/>
  <c r="AA31" i="54"/>
  <c r="AA65" i="54" s="1"/>
  <c r="AA47" i="54"/>
  <c r="AA81" i="54" s="1"/>
  <c r="AG46" i="55"/>
  <c r="AG80" i="55" s="1"/>
  <c r="AG30" i="55"/>
  <c r="AG64" i="55" s="1"/>
  <c r="AM45" i="54"/>
  <c r="AM29" i="54"/>
  <c r="AS28" i="54"/>
  <c r="AS44" i="54"/>
  <c r="I28" i="54"/>
  <c r="I44" i="54"/>
  <c r="AS42" i="54"/>
  <c r="AS26" i="54"/>
  <c r="I26" i="55"/>
  <c r="I42" i="55"/>
  <c r="U40" i="55"/>
  <c r="U24" i="55"/>
  <c r="O23" i="55"/>
  <c r="O57" i="55" s="1"/>
  <c r="O39" i="55"/>
  <c r="O73" i="55" s="1"/>
  <c r="I38" i="55"/>
  <c r="I22" i="55"/>
  <c r="O21" i="55"/>
  <c r="O55" i="55" s="1"/>
  <c r="O37" i="55"/>
  <c r="O71" i="55" s="1"/>
  <c r="U20" i="55"/>
  <c r="U54" i="55" s="1"/>
  <c r="U36" i="55"/>
  <c r="U70" i="55" s="1"/>
  <c r="AA35" i="55"/>
  <c r="AA69" i="55" s="1"/>
  <c r="AA83" i="55" s="1"/>
  <c r="AA19" i="55"/>
  <c r="AA53" i="55" s="1"/>
  <c r="AA67" i="55" s="1"/>
  <c r="AG3" i="51"/>
  <c r="AL8" i="53"/>
  <c r="AR32" i="52"/>
  <c r="AX31" i="52"/>
  <c r="N31" i="52"/>
  <c r="T30" i="52"/>
  <c r="T34" i="52" s="1"/>
  <c r="N29" i="52"/>
  <c r="T28" i="52"/>
  <c r="T36" i="52" s="1"/>
  <c r="AR40" i="55"/>
  <c r="AR24" i="55"/>
  <c r="AL23" i="55"/>
  <c r="AL57" i="55" s="1"/>
  <c r="AL39" i="55"/>
  <c r="AL73" i="55" s="1"/>
  <c r="AL21" i="54"/>
  <c r="AL37" i="54"/>
  <c r="AR20" i="54"/>
  <c r="AR54" i="54" s="1"/>
  <c r="AR36" i="54"/>
  <c r="AR70" i="54" s="1"/>
  <c r="AX19" i="54"/>
  <c r="AX35" i="54"/>
  <c r="N19" i="54"/>
  <c r="N35" i="54"/>
  <c r="AJ31" i="55"/>
  <c r="AJ47" i="55"/>
  <c r="AJ81" i="55" s="1"/>
  <c r="AP30" i="55"/>
  <c r="AP64" i="55" s="1"/>
  <c r="AP46" i="55"/>
  <c r="AP80" i="55" s="1"/>
  <c r="AV29" i="55"/>
  <c r="AV63" i="55" s="1"/>
  <c r="AV45" i="55"/>
  <c r="AV79" i="55" s="1"/>
  <c r="L29" i="55"/>
  <c r="L63" i="55" s="1"/>
  <c r="L45" i="55"/>
  <c r="R44" i="55"/>
  <c r="R78" i="55" s="1"/>
  <c r="R82" i="55" s="1"/>
  <c r="R28" i="55"/>
  <c r="AV41" i="55"/>
  <c r="AV75" i="55" s="1"/>
  <c r="AV25" i="55"/>
  <c r="AV59" i="55" s="1"/>
  <c r="R40" i="55"/>
  <c r="R74" i="55" s="1"/>
  <c r="R24" i="55"/>
  <c r="R58" i="55" s="1"/>
  <c r="L25" i="52"/>
  <c r="AV23" i="50"/>
  <c r="L23" i="50"/>
  <c r="R22" i="52"/>
  <c r="X21" i="50"/>
  <c r="X35" i="50" s="1"/>
  <c r="AN28" i="50"/>
  <c r="AN36" i="50" s="1"/>
  <c r="AS23" i="50"/>
  <c r="AH22" i="50"/>
  <c r="AV25" i="50"/>
  <c r="Q44" i="55"/>
  <c r="Q78" i="55" s="1"/>
  <c r="Q82" i="55" s="1"/>
  <c r="Q28" i="55"/>
  <c r="Q62" i="55" s="1"/>
  <c r="Q66" i="55" s="1"/>
  <c r="AW31" i="55"/>
  <c r="AW65" i="55" s="1"/>
  <c r="AW47" i="55"/>
  <c r="AW81" i="55" s="1"/>
  <c r="K45" i="55"/>
  <c r="K79" i="55" s="1"/>
  <c r="K29" i="55"/>
  <c r="K63" i="55" s="1"/>
  <c r="AO42" i="55"/>
  <c r="AO76" i="55" s="1"/>
  <c r="AO84" i="55" s="1"/>
  <c r="AO26" i="55"/>
  <c r="AO60" i="55" s="1"/>
  <c r="AO68" i="55" s="1"/>
  <c r="AC38" i="55"/>
  <c r="AC72" i="55" s="1"/>
  <c r="AC22" i="55"/>
  <c r="AC56" i="55" s="1"/>
  <c r="AI35" i="54"/>
  <c r="AI19" i="54"/>
  <c r="AU47" i="54"/>
  <c r="AU31" i="54"/>
  <c r="AC32" i="50"/>
  <c r="AO30" i="50"/>
  <c r="AO34" i="50" s="1"/>
  <c r="AU43" i="55"/>
  <c r="AU77" i="55" s="1"/>
  <c r="AU27" i="55"/>
  <c r="K41" i="54"/>
  <c r="K75" i="54" s="1"/>
  <c r="K25" i="54"/>
  <c r="AC36" i="54"/>
  <c r="AC20" i="54"/>
  <c r="AC54" i="54" s="1"/>
  <c r="AU33" i="52"/>
  <c r="AX22" i="50"/>
  <c r="W47" i="54"/>
  <c r="W81" i="54" s="1"/>
  <c r="W31" i="54"/>
  <c r="W65" i="54" s="1"/>
  <c r="AC32" i="52"/>
  <c r="AI31" i="50"/>
  <c r="AO44" i="54"/>
  <c r="AO78" i="54" s="1"/>
  <c r="AO82" i="54" s="1"/>
  <c r="AO28" i="54"/>
  <c r="AO62" i="54" s="1"/>
  <c r="AO66" i="54" s="1"/>
  <c r="AI29" i="52"/>
  <c r="AC42" i="54"/>
  <c r="AC26" i="54"/>
  <c r="AC60" i="54" s="1"/>
  <c r="AC68" i="54" s="1"/>
  <c r="K25" i="55"/>
  <c r="K41" i="55"/>
  <c r="AI39" i="55"/>
  <c r="AI73" i="55" s="1"/>
  <c r="AI23" i="55"/>
  <c r="Q38" i="54"/>
  <c r="Q22" i="54"/>
  <c r="W21" i="55"/>
  <c r="W55" i="55" s="1"/>
  <c r="W37" i="55"/>
  <c r="W71" i="55" s="1"/>
  <c r="AC36" i="55"/>
  <c r="AC20" i="55"/>
  <c r="W21" i="52"/>
  <c r="W35" i="52" s="1"/>
  <c r="J33" i="52"/>
  <c r="J50" i="52" s="1"/>
  <c r="K50" i="52" s="1"/>
  <c r="V31" i="50"/>
  <c r="AB30" i="50"/>
  <c r="AB34" i="50" s="1"/>
  <c r="AH43" i="54"/>
  <c r="AH27" i="54"/>
  <c r="AH61" i="54" s="1"/>
  <c r="AB42" i="54"/>
  <c r="AB76" i="54" s="1"/>
  <c r="AB84" i="54" s="1"/>
  <c r="AB26" i="54"/>
  <c r="AB60" i="54" s="1"/>
  <c r="AB68" i="54" s="1"/>
  <c r="J41" i="55"/>
  <c r="J75" i="55" s="1"/>
  <c r="J108" i="55" s="1"/>
  <c r="J25" i="55"/>
  <c r="J59" i="55" s="1"/>
  <c r="J92" i="55" s="1"/>
  <c r="AH39" i="55"/>
  <c r="AH73" i="55" s="1"/>
  <c r="AH23" i="55"/>
  <c r="AH57" i="55" s="1"/>
  <c r="AB38" i="55"/>
  <c r="AB72" i="55" s="1"/>
  <c r="AB22" i="55"/>
  <c r="AN7" i="53"/>
  <c r="Y30" i="50"/>
  <c r="Y34" i="50" s="1"/>
  <c r="AS8" i="53"/>
  <c r="I31" i="54"/>
  <c r="I47" i="54"/>
  <c r="O42" i="54"/>
  <c r="O26" i="54"/>
  <c r="AA40" i="54"/>
  <c r="AA74" i="54" s="1"/>
  <c r="AA24" i="54"/>
  <c r="U23" i="54"/>
  <c r="U39" i="54"/>
  <c r="O24" i="52"/>
  <c r="I21" i="54"/>
  <c r="I37" i="54"/>
  <c r="AG21" i="52"/>
  <c r="AG35" i="52" s="1"/>
  <c r="Q21" i="50"/>
  <c r="Q35" i="50" s="1"/>
  <c r="AF47" i="55"/>
  <c r="AF81" i="55" s="1"/>
  <c r="AF31" i="55"/>
  <c r="AF65" i="55" s="1"/>
  <c r="Z46" i="54"/>
  <c r="Z80" i="54" s="1"/>
  <c r="Z30" i="54"/>
  <c r="T45" i="54"/>
  <c r="T79" i="54" s="1"/>
  <c r="T29" i="54"/>
  <c r="N44" i="54"/>
  <c r="N78" i="54" s="1"/>
  <c r="N82" i="54" s="1"/>
  <c r="N28" i="54"/>
  <c r="AX28" i="52"/>
  <c r="AX36" i="52" s="1"/>
  <c r="N28" i="52"/>
  <c r="N36" i="52" s="1"/>
  <c r="AL40" i="55"/>
  <c r="AL74" i="55" s="1"/>
  <c r="AL24" i="55"/>
  <c r="AL58" i="55" s="1"/>
  <c r="AF39" i="55"/>
  <c r="AF73" i="55" s="1"/>
  <c r="AF23" i="55"/>
  <c r="AF57" i="55" s="1"/>
  <c r="Z38" i="54"/>
  <c r="Z72" i="54" s="1"/>
  <c r="Z22" i="54"/>
  <c r="Z56" i="54" s="1"/>
  <c r="T21" i="54"/>
  <c r="T55" i="54" s="1"/>
  <c r="T37" i="54"/>
  <c r="T71" i="54" s="1"/>
  <c r="N36" i="54"/>
  <c r="N70" i="54" s="1"/>
  <c r="N20" i="54"/>
  <c r="AW30" i="50"/>
  <c r="AW34" i="50" s="1"/>
  <c r="AQ33" i="52"/>
  <c r="AW32" i="52"/>
  <c r="AQ31" i="52"/>
  <c r="AK30" i="52"/>
  <c r="AK34" i="52" s="1"/>
  <c r="AE29" i="52"/>
  <c r="AK26" i="54"/>
  <c r="AK60" i="54" s="1"/>
  <c r="AK68" i="54" s="1"/>
  <c r="AK42" i="54"/>
  <c r="AK76" i="54" s="1"/>
  <c r="AK84" i="54" s="1"/>
  <c r="AE41" i="54"/>
  <c r="AE25" i="54"/>
  <c r="AE59" i="54" s="1"/>
  <c r="AQ25" i="50"/>
  <c r="AW24" i="52"/>
  <c r="AQ23" i="52"/>
  <c r="AK22" i="52"/>
  <c r="AE21" i="52"/>
  <c r="AE35" i="52" s="1"/>
  <c r="AP8" i="53"/>
  <c r="AV46" i="54"/>
  <c r="AV80" i="54" s="1"/>
  <c r="AV30" i="54"/>
  <c r="AP45" i="54"/>
  <c r="AP79" i="54" s="1"/>
  <c r="AP29" i="54"/>
  <c r="AJ44" i="54"/>
  <c r="AJ78" i="54" s="1"/>
  <c r="AJ82" i="54" s="1"/>
  <c r="AJ28" i="54"/>
  <c r="AJ62" i="54" s="1"/>
  <c r="AJ66" i="54" s="1"/>
  <c r="AD43" i="54"/>
  <c r="AD27" i="54"/>
  <c r="AJ42" i="55"/>
  <c r="AJ76" i="55" s="1"/>
  <c r="AJ84" i="55" s="1"/>
  <c r="AJ26" i="55"/>
  <c r="AD41" i="55"/>
  <c r="AD25" i="55"/>
  <c r="AP25" i="52"/>
  <c r="AV38" i="54"/>
  <c r="AV22" i="54"/>
  <c r="AV56" i="54" s="1"/>
  <c r="AP37" i="54"/>
  <c r="AP71" i="54" s="1"/>
  <c r="AP21" i="54"/>
  <c r="AJ36" i="54"/>
  <c r="AJ20" i="54"/>
  <c r="AJ54" i="54" s="1"/>
  <c r="AD19" i="54"/>
  <c r="AD35" i="54"/>
  <c r="AD69" i="54" s="1"/>
  <c r="AD83" i="54" s="1"/>
  <c r="AC8" i="53"/>
  <c r="W46" i="54"/>
  <c r="W80" i="54" s="1"/>
  <c r="W30" i="54"/>
  <c r="Q45" i="55"/>
  <c r="Q79" i="55" s="1"/>
  <c r="Q29" i="55"/>
  <c r="AO41" i="55"/>
  <c r="AO75" i="55" s="1"/>
  <c r="AO25" i="55"/>
  <c r="AO59" i="55" s="1"/>
  <c r="K40" i="55"/>
  <c r="K24" i="55"/>
  <c r="Q39" i="55"/>
  <c r="Q23" i="55"/>
  <c r="AO37" i="54"/>
  <c r="AO21" i="54"/>
  <c r="AI36" i="55"/>
  <c r="AI70" i="55" s="1"/>
  <c r="AI20" i="55"/>
  <c r="AI54" i="55" s="1"/>
  <c r="AC35" i="55"/>
  <c r="AC69" i="55" s="1"/>
  <c r="AC83" i="55" s="1"/>
  <c r="AC19" i="55"/>
  <c r="AC53" i="55" s="1"/>
  <c r="AC67" i="55" s="1"/>
  <c r="W3" i="51"/>
  <c r="V46" i="55"/>
  <c r="V80" i="55" s="1"/>
  <c r="V30" i="55"/>
  <c r="P45" i="55"/>
  <c r="P79" i="55" s="1"/>
  <c r="P29" i="55"/>
  <c r="P63" i="55" s="1"/>
  <c r="J44" i="55"/>
  <c r="J28" i="55"/>
  <c r="J62" i="55" s="1"/>
  <c r="AT42" i="55"/>
  <c r="AT26" i="55"/>
  <c r="AT60" i="55" s="1"/>
  <c r="AT68" i="55" s="1"/>
  <c r="J42" i="55"/>
  <c r="J26" i="55"/>
  <c r="V40" i="55"/>
  <c r="V74" i="55" s="1"/>
  <c r="V24" i="55"/>
  <c r="V58" i="55" s="1"/>
  <c r="J22" i="54"/>
  <c r="J56" i="54" s="1"/>
  <c r="J89" i="54" s="1"/>
  <c r="J38" i="54"/>
  <c r="J72" i="54" s="1"/>
  <c r="J105" i="54" s="1"/>
  <c r="Y31" i="55"/>
  <c r="Y47" i="55"/>
  <c r="AE30" i="55"/>
  <c r="AE46" i="55"/>
  <c r="AE80" i="55" s="1"/>
  <c r="AK29" i="55"/>
  <c r="AK45" i="55"/>
  <c r="AQ24" i="55"/>
  <c r="AQ58" i="55" s="1"/>
  <c r="AQ40" i="55"/>
  <c r="AQ74" i="55" s="1"/>
  <c r="Y39" i="55"/>
  <c r="Y73" i="55" s="1"/>
  <c r="Y23" i="55"/>
  <c r="Y57" i="55" s="1"/>
  <c r="S20" i="54"/>
  <c r="S54" i="54" s="1"/>
  <c r="S36" i="54"/>
  <c r="Y35" i="55"/>
  <c r="Y19" i="55"/>
  <c r="AA47" i="55"/>
  <c r="AA81" i="55" s="1"/>
  <c r="AA31" i="55"/>
  <c r="AA65" i="55" s="1"/>
  <c r="AG46" i="54"/>
  <c r="AG30" i="54"/>
  <c r="AM45" i="55"/>
  <c r="AM79" i="55" s="1"/>
  <c r="AM29" i="55"/>
  <c r="AM63" i="55" s="1"/>
  <c r="AS44" i="55"/>
  <c r="AS78" i="55" s="1"/>
  <c r="AS82" i="55" s="1"/>
  <c r="AS28" i="55"/>
  <c r="AS62" i="55" s="1"/>
  <c r="AS66" i="55" s="1"/>
  <c r="I44" i="55"/>
  <c r="I28" i="55"/>
  <c r="AS42" i="55"/>
  <c r="AS76" i="55" s="1"/>
  <c r="AS84" i="55" s="1"/>
  <c r="AS26" i="55"/>
  <c r="AS60" i="55" s="1"/>
  <c r="AS68" i="55" s="1"/>
  <c r="AM41" i="54"/>
  <c r="AM25" i="54"/>
  <c r="I40" i="54"/>
  <c r="I24" i="54"/>
  <c r="AS24" i="52"/>
  <c r="O35" i="54"/>
  <c r="O69" i="54" s="1"/>
  <c r="O83" i="54" s="1"/>
  <c r="O19" i="54"/>
  <c r="O53" i="54" s="1"/>
  <c r="O67" i="54" s="1"/>
  <c r="AL47" i="54"/>
  <c r="AL81" i="54" s="1"/>
  <c r="AL31" i="54"/>
  <c r="AL65" i="54" s="1"/>
  <c r="AR46" i="54"/>
  <c r="AR80" i="54" s="1"/>
  <c r="AR30" i="54"/>
  <c r="AX45" i="54"/>
  <c r="AX79" i="54" s="1"/>
  <c r="AX29" i="54"/>
  <c r="N29" i="54"/>
  <c r="N45" i="54"/>
  <c r="N79" i="54" s="1"/>
  <c r="T28" i="54"/>
  <c r="T62" i="54" s="1"/>
  <c r="T66" i="54" s="1"/>
  <c r="T44" i="54"/>
  <c r="T78" i="54" s="1"/>
  <c r="T82" i="54" s="1"/>
  <c r="N27" i="54"/>
  <c r="N43" i="54"/>
  <c r="T26" i="54"/>
  <c r="T60" i="54" s="1"/>
  <c r="T68" i="54" s="1"/>
  <c r="T42" i="54"/>
  <c r="T76" i="54" s="1"/>
  <c r="T84" i="54" s="1"/>
  <c r="AF24" i="54"/>
  <c r="AF40" i="54"/>
  <c r="Z25" i="50"/>
  <c r="AF22" i="54"/>
  <c r="AF56" i="54" s="1"/>
  <c r="AF38" i="54"/>
  <c r="AF72" i="54" s="1"/>
  <c r="AL21" i="55"/>
  <c r="AL55" i="55" s="1"/>
  <c r="AL37" i="55"/>
  <c r="AL71" i="55" s="1"/>
  <c r="AR36" i="55"/>
  <c r="AR70" i="55" s="1"/>
  <c r="AR20" i="55"/>
  <c r="AR54" i="55" s="1"/>
  <c r="N35" i="55"/>
  <c r="N19" i="55"/>
  <c r="N53" i="55" s="1"/>
  <c r="N67" i="55" s="1"/>
  <c r="AF7" i="53"/>
  <c r="X8" i="53"/>
  <c r="AD32" i="50"/>
  <c r="AJ31" i="52"/>
  <c r="AP28" i="52"/>
  <c r="AP36" i="52" s="1"/>
  <c r="AJ41" i="54"/>
  <c r="AJ75" i="54" s="1"/>
  <c r="AJ25" i="54"/>
  <c r="AJ59" i="54" s="1"/>
  <c r="AV25" i="52"/>
  <c r="L39" i="54"/>
  <c r="L23" i="54"/>
  <c r="AV37" i="54"/>
  <c r="AV21" i="54"/>
  <c r="AV55" i="54" s="1"/>
  <c r="L37" i="54"/>
  <c r="L71" i="54" s="1"/>
  <c r="L21" i="54"/>
  <c r="R36" i="54"/>
  <c r="R20" i="54"/>
  <c r="X35" i="54"/>
  <c r="X19" i="54"/>
  <c r="X53" i="54" s="1"/>
  <c r="X67" i="54" s="1"/>
  <c r="AB28" i="50"/>
  <c r="AB36" i="50" s="1"/>
  <c r="AV23" i="52"/>
  <c r="K45" i="54"/>
  <c r="K79" i="54" s="1"/>
  <c r="K29" i="54"/>
  <c r="AC38" i="54"/>
  <c r="AC22" i="54"/>
  <c r="AC56" i="54" s="1"/>
  <c r="AI45" i="54"/>
  <c r="AI79" i="54" s="1"/>
  <c r="AI29" i="54"/>
  <c r="AO28" i="55"/>
  <c r="AO62" i="55" s="1"/>
  <c r="AO66" i="55" s="1"/>
  <c r="AO44" i="55"/>
  <c r="AO78" i="55" s="1"/>
  <c r="AO82" i="55" s="1"/>
  <c r="AI43" i="54"/>
  <c r="AI77" i="54" s="1"/>
  <c r="AI27" i="54"/>
  <c r="AI61" i="54" s="1"/>
  <c r="AC42" i="55"/>
  <c r="AC26" i="55"/>
  <c r="AO40" i="54"/>
  <c r="AO74" i="54" s="1"/>
  <c r="AO24" i="54"/>
  <c r="AO58" i="54" s="1"/>
  <c r="W39" i="54"/>
  <c r="W23" i="54"/>
  <c r="W57" i="54" s="1"/>
  <c r="Q38" i="55"/>
  <c r="Q72" i="55" s="1"/>
  <c r="Q22" i="55"/>
  <c r="AB30" i="52"/>
  <c r="AB34" i="52" s="1"/>
  <c r="AH27" i="55"/>
  <c r="AH43" i="55"/>
  <c r="AH77" i="55" s="1"/>
  <c r="AB42" i="55"/>
  <c r="AB76" i="55" s="1"/>
  <c r="AB84" i="55" s="1"/>
  <c r="AB26" i="55"/>
  <c r="AB60" i="55" s="1"/>
  <c r="AB68" i="55" s="1"/>
  <c r="AN40" i="54"/>
  <c r="AN74" i="54" s="1"/>
  <c r="AN24" i="54"/>
  <c r="AN58" i="54" s="1"/>
  <c r="V23" i="52"/>
  <c r="AD23" i="50"/>
  <c r="AS47" i="54"/>
  <c r="AS31" i="54"/>
  <c r="AS65" i="54" s="1"/>
  <c r="O46" i="55"/>
  <c r="O30" i="55"/>
  <c r="O44" i="54"/>
  <c r="O78" i="54" s="1"/>
  <c r="O82" i="54" s="1"/>
  <c r="O28" i="54"/>
  <c r="O62" i="54" s="1"/>
  <c r="O66" i="54" s="1"/>
  <c r="I43" i="54"/>
  <c r="I27" i="54"/>
  <c r="O42" i="55"/>
  <c r="O26" i="55"/>
  <c r="AA24" i="55"/>
  <c r="AA58" i="55" s="1"/>
  <c r="AA40" i="55"/>
  <c r="U39" i="55"/>
  <c r="U73" i="55" s="1"/>
  <c r="U23" i="55"/>
  <c r="U57" i="55" s="1"/>
  <c r="O38" i="54"/>
  <c r="O22" i="54"/>
  <c r="I37" i="55"/>
  <c r="I21" i="55"/>
  <c r="AG19" i="54"/>
  <c r="AG53" i="54" s="1"/>
  <c r="AG67" i="54" s="1"/>
  <c r="AG35" i="54"/>
  <c r="AG69" i="54" s="1"/>
  <c r="AG83" i="54" s="1"/>
  <c r="T33" i="52"/>
  <c r="Z46" i="55"/>
  <c r="Z30" i="55"/>
  <c r="Z64" i="55" s="1"/>
  <c r="T45" i="55"/>
  <c r="T79" i="55" s="1"/>
  <c r="T29" i="55"/>
  <c r="T63" i="55" s="1"/>
  <c r="N44" i="55"/>
  <c r="N78" i="55" s="1"/>
  <c r="N82" i="55" s="1"/>
  <c r="N28" i="55"/>
  <c r="N62" i="55" s="1"/>
  <c r="N66" i="55" s="1"/>
  <c r="AX42" i="54"/>
  <c r="AX76" i="54" s="1"/>
  <c r="AX84" i="54" s="1"/>
  <c r="AX26" i="54"/>
  <c r="AX60" i="54" s="1"/>
  <c r="AX68" i="54" s="1"/>
  <c r="N42" i="54"/>
  <c r="N76" i="54" s="1"/>
  <c r="N84" i="54" s="1"/>
  <c r="N26" i="54"/>
  <c r="N60" i="54" s="1"/>
  <c r="N68" i="54" s="1"/>
  <c r="Z40" i="54"/>
  <c r="Z74" i="54" s="1"/>
  <c r="Z24" i="54"/>
  <c r="Z58" i="54" s="1"/>
  <c r="T25" i="50"/>
  <c r="Z38" i="55"/>
  <c r="Z22" i="55"/>
  <c r="Z56" i="55" s="1"/>
  <c r="T37" i="55"/>
  <c r="T71" i="55" s="1"/>
  <c r="T21" i="55"/>
  <c r="T55" i="55" s="1"/>
  <c r="N36" i="55"/>
  <c r="N70" i="55" s="1"/>
  <c r="N20" i="55"/>
  <c r="N54" i="55" s="1"/>
  <c r="AW46" i="54"/>
  <c r="AW30" i="54"/>
  <c r="AQ45" i="54"/>
  <c r="AQ79" i="54" s="1"/>
  <c r="AQ29" i="54"/>
  <c r="AK44" i="54"/>
  <c r="AK78" i="54" s="1"/>
  <c r="AK82" i="54" s="1"/>
  <c r="AK28" i="54"/>
  <c r="AK62" i="54" s="1"/>
  <c r="AK66" i="54" s="1"/>
  <c r="AE27" i="54"/>
  <c r="AE61" i="54" s="1"/>
  <c r="AE43" i="54"/>
  <c r="AE77" i="54" s="1"/>
  <c r="AK42" i="55"/>
  <c r="AK76" i="55" s="1"/>
  <c r="AK84" i="55" s="1"/>
  <c r="AK26" i="55"/>
  <c r="AK60" i="55" s="1"/>
  <c r="AK68" i="55" s="1"/>
  <c r="AE41" i="55"/>
  <c r="AE25" i="55"/>
  <c r="AE59" i="55" s="1"/>
  <c r="AW38" i="54"/>
  <c r="AW72" i="54" s="1"/>
  <c r="AW22" i="54"/>
  <c r="AQ21" i="54"/>
  <c r="AQ55" i="54" s="1"/>
  <c r="AQ37" i="54"/>
  <c r="AK36" i="54"/>
  <c r="AK70" i="54" s="1"/>
  <c r="AK20" i="54"/>
  <c r="AK54" i="54" s="1"/>
  <c r="AE35" i="54"/>
  <c r="AE19" i="54"/>
  <c r="AK7" i="53"/>
  <c r="AP31" i="54"/>
  <c r="AP65" i="54" s="1"/>
  <c r="AP47" i="54"/>
  <c r="AP81" i="54" s="1"/>
  <c r="AV46" i="55"/>
  <c r="AV80" i="55" s="1"/>
  <c r="AV30" i="55"/>
  <c r="AV64" i="55" s="1"/>
  <c r="AP45" i="55"/>
  <c r="AP79" i="55" s="1"/>
  <c r="AP29" i="55"/>
  <c r="AP63" i="55" s="1"/>
  <c r="AJ44" i="55"/>
  <c r="AJ78" i="55" s="1"/>
  <c r="AJ82" i="55" s="1"/>
  <c r="AJ28" i="55"/>
  <c r="AJ62" i="55" s="1"/>
  <c r="AJ66" i="55" s="1"/>
  <c r="AD43" i="55"/>
  <c r="AD77" i="55" s="1"/>
  <c r="AD27" i="55"/>
  <c r="AD61" i="55" s="1"/>
  <c r="R41" i="54"/>
  <c r="R25" i="54"/>
  <c r="R59" i="54" s="1"/>
  <c r="AP39" i="54"/>
  <c r="AP73" i="54" s="1"/>
  <c r="AP23" i="54"/>
  <c r="AV38" i="55"/>
  <c r="AV22" i="55"/>
  <c r="AP37" i="55"/>
  <c r="AP21" i="55"/>
  <c r="AP55" i="55" s="1"/>
  <c r="AJ36" i="55"/>
  <c r="AJ70" i="55" s="1"/>
  <c r="AJ20" i="55"/>
  <c r="AJ54" i="55" s="1"/>
  <c r="AD35" i="55"/>
  <c r="AD19" i="55"/>
  <c r="AD53" i="55" s="1"/>
  <c r="AD67" i="55" s="1"/>
  <c r="AC47" i="55"/>
  <c r="AC81" i="55" s="1"/>
  <c r="AC31" i="55"/>
  <c r="AC65" i="55" s="1"/>
  <c r="W46" i="55"/>
  <c r="W80" i="55" s="1"/>
  <c r="W30" i="55"/>
  <c r="W64" i="55" s="1"/>
  <c r="AO43" i="54"/>
  <c r="AO27" i="54"/>
  <c r="AI42" i="54"/>
  <c r="AI26" i="54"/>
  <c r="AI60" i="54" s="1"/>
  <c r="AI68" i="54" s="1"/>
  <c r="AC41" i="54"/>
  <c r="AC25" i="54"/>
  <c r="AO37" i="55"/>
  <c r="AO21" i="55"/>
  <c r="AO55" i="55" s="1"/>
  <c r="W22" i="52"/>
  <c r="Q35" i="54"/>
  <c r="Q69" i="54" s="1"/>
  <c r="Q83" i="54" s="1"/>
  <c r="Q19" i="54"/>
  <c r="Q53" i="54" s="1"/>
  <c r="Q67" i="54" s="1"/>
  <c r="W7" i="53"/>
  <c r="J32" i="52"/>
  <c r="J49" i="52" s="1"/>
  <c r="K49" i="52" s="1"/>
  <c r="L49" i="52" s="1"/>
  <c r="AN41" i="54"/>
  <c r="AN75" i="54" s="1"/>
  <c r="AN25" i="54"/>
  <c r="J40" i="54"/>
  <c r="J74" i="54" s="1"/>
  <c r="J107" i="54" s="1"/>
  <c r="J24" i="54"/>
  <c r="J58" i="54" s="1"/>
  <c r="J91" i="54" s="1"/>
  <c r="P39" i="54"/>
  <c r="P73" i="54" s="1"/>
  <c r="P23" i="54"/>
  <c r="K41" i="52"/>
  <c r="L41" i="52" s="1"/>
  <c r="M41" i="52" s="1"/>
  <c r="AT20" i="54"/>
  <c r="AT36" i="54"/>
  <c r="AT70" i="54" s="1"/>
  <c r="AN19" i="54"/>
  <c r="AN53" i="54" s="1"/>
  <c r="AN67" i="54" s="1"/>
  <c r="AN35" i="54"/>
  <c r="AN69" i="54" s="1"/>
  <c r="AN83" i="54" s="1"/>
  <c r="AE28" i="54"/>
  <c r="AE62" i="54" s="1"/>
  <c r="AE66" i="54" s="1"/>
  <c r="AE44" i="54"/>
  <c r="AE78" i="54" s="1"/>
  <c r="AE82" i="54" s="1"/>
  <c r="Y27" i="54"/>
  <c r="Y61" i="54" s="1"/>
  <c r="Y43" i="54"/>
  <c r="Y77" i="54" s="1"/>
  <c r="S26" i="54"/>
  <c r="S60" i="54" s="1"/>
  <c r="S68" i="54" s="1"/>
  <c r="S42" i="54"/>
  <c r="S76" i="54" s="1"/>
  <c r="S84" i="54" s="1"/>
  <c r="AE24" i="54"/>
  <c r="AE58" i="54" s="1"/>
  <c r="AE40" i="54"/>
  <c r="AE74" i="54" s="1"/>
  <c r="M23" i="54"/>
  <c r="M39" i="54"/>
  <c r="M73" i="54" s="1"/>
  <c r="AW37" i="54"/>
  <c r="AW71" i="54" s="1"/>
  <c r="AW21" i="54"/>
  <c r="M21" i="54"/>
  <c r="M55" i="54" s="1"/>
  <c r="M37" i="54"/>
  <c r="S20" i="55"/>
  <c r="S36" i="55"/>
  <c r="S70" i="55" s="1"/>
  <c r="M19" i="54"/>
  <c r="M35" i="54"/>
  <c r="U32" i="50"/>
  <c r="AA31" i="50"/>
  <c r="AG30" i="50"/>
  <c r="AG34" i="50" s="1"/>
  <c r="AG28" i="50"/>
  <c r="AG36" i="50" s="1"/>
  <c r="AM25" i="55"/>
  <c r="AM59" i="55" s="1"/>
  <c r="AM41" i="55"/>
  <c r="I24" i="55"/>
  <c r="I40" i="55"/>
  <c r="AS22" i="54"/>
  <c r="AS56" i="54" s="1"/>
  <c r="AS38" i="54"/>
  <c r="AS72" i="54" s="1"/>
  <c r="AL31" i="55"/>
  <c r="AL65" i="55" s="1"/>
  <c r="AL47" i="55"/>
  <c r="AL81" i="55" s="1"/>
  <c r="AR30" i="55"/>
  <c r="AR64" i="55" s="1"/>
  <c r="AR46" i="55"/>
  <c r="AR80" i="55" s="1"/>
  <c r="AX29" i="55"/>
  <c r="AX63" i="55" s="1"/>
  <c r="AX45" i="55"/>
  <c r="AX79" i="55" s="1"/>
  <c r="N29" i="55"/>
  <c r="N63" i="55" s="1"/>
  <c r="N45" i="55"/>
  <c r="N79" i="55" s="1"/>
  <c r="T28" i="55"/>
  <c r="T62" i="55" s="1"/>
  <c r="T66" i="55" s="1"/>
  <c r="T44" i="55"/>
  <c r="T78" i="55" s="1"/>
  <c r="T82" i="55" s="1"/>
  <c r="N27" i="55"/>
  <c r="N61" i="55" s="1"/>
  <c r="N43" i="55"/>
  <c r="N77" i="55" s="1"/>
  <c r="T26" i="55"/>
  <c r="T42" i="55"/>
  <c r="AF40" i="55"/>
  <c r="AF24" i="55"/>
  <c r="AF58" i="55" s="1"/>
  <c r="Z25" i="52"/>
  <c r="AF22" i="55"/>
  <c r="AF56" i="55" s="1"/>
  <c r="AF38" i="55"/>
  <c r="AF72" i="55" s="1"/>
  <c r="Z23" i="50"/>
  <c r="AF22" i="50"/>
  <c r="AL19" i="54"/>
  <c r="AL53" i="54" s="1"/>
  <c r="AL67" i="54" s="1"/>
  <c r="AL35" i="54"/>
  <c r="AL69" i="54" s="1"/>
  <c r="AL83" i="54" s="1"/>
  <c r="AR3" i="51"/>
  <c r="X33" i="52"/>
  <c r="AD32" i="52"/>
  <c r="AJ31" i="50"/>
  <c r="AP30" i="50"/>
  <c r="AP34" i="50" s="1"/>
  <c r="AV43" i="54"/>
  <c r="AV77" i="54" s="1"/>
  <c r="AV27" i="54"/>
  <c r="AV61" i="54" s="1"/>
  <c r="AP42" i="54"/>
  <c r="AP26" i="54"/>
  <c r="AJ25" i="55"/>
  <c r="AJ59" i="55" s="1"/>
  <c r="AJ41" i="55"/>
  <c r="AJ75" i="55" s="1"/>
  <c r="AV39" i="54"/>
  <c r="AV73" i="54" s="1"/>
  <c r="AV23" i="54"/>
  <c r="AV57" i="54" s="1"/>
  <c r="L23" i="55"/>
  <c r="L57" i="55" s="1"/>
  <c r="L39" i="55"/>
  <c r="L73" i="55" s="1"/>
  <c r="AV37" i="55"/>
  <c r="AV21" i="55"/>
  <c r="L37" i="55"/>
  <c r="L21" i="55"/>
  <c r="R20" i="55"/>
  <c r="R54" i="55" s="1"/>
  <c r="R36" i="55"/>
  <c r="X35" i="55"/>
  <c r="X19" i="55"/>
  <c r="R7" i="53"/>
  <c r="P28" i="50"/>
  <c r="P36" i="50" s="1"/>
  <c r="AA22" i="52"/>
  <c r="AB21" i="50"/>
  <c r="AB35" i="50" s="1"/>
  <c r="I35" i="55"/>
  <c r="I19" i="55"/>
  <c r="R31" i="50"/>
  <c r="AI27" i="55"/>
  <c r="AI61" i="55" s="1"/>
  <c r="AI43" i="55"/>
  <c r="AI77" i="55" s="1"/>
  <c r="W39" i="55"/>
  <c r="W23" i="55"/>
  <c r="W35" i="54"/>
  <c r="W69" i="54" s="1"/>
  <c r="W83" i="54" s="1"/>
  <c r="W19" i="54"/>
  <c r="W53" i="54" s="1"/>
  <c r="W67" i="54" s="1"/>
  <c r="AT47" i="54"/>
  <c r="AT81" i="54" s="1"/>
  <c r="AT31" i="54"/>
  <c r="J47" i="54"/>
  <c r="J81" i="54" s="1"/>
  <c r="J114" i="54" s="1"/>
  <c r="J31" i="54"/>
  <c r="J65" i="54" s="1"/>
  <c r="J98" i="54" s="1"/>
  <c r="P46" i="54"/>
  <c r="P80" i="54" s="1"/>
  <c r="P30" i="54"/>
  <c r="V29" i="55"/>
  <c r="V63" i="55" s="1"/>
  <c r="V45" i="55"/>
  <c r="V79" i="55" s="1"/>
  <c r="AB44" i="54"/>
  <c r="AB78" i="54" s="1"/>
  <c r="AB82" i="54" s="1"/>
  <c r="AB28" i="54"/>
  <c r="V29" i="52"/>
  <c r="AN24" i="55"/>
  <c r="AN58" i="55" s="1"/>
  <c r="AN40" i="55"/>
  <c r="AN74" i="55" s="1"/>
  <c r="V39" i="54"/>
  <c r="V73" i="54" s="1"/>
  <c r="V23" i="54"/>
  <c r="V57" i="54" s="1"/>
  <c r="P38" i="54"/>
  <c r="P72" i="54" s="1"/>
  <c r="P22" i="54"/>
  <c r="P56" i="54" s="1"/>
  <c r="V21" i="54"/>
  <c r="V55" i="54" s="1"/>
  <c r="V37" i="54"/>
  <c r="V71" i="54" s="1"/>
  <c r="AB36" i="54"/>
  <c r="AB70" i="54" s="1"/>
  <c r="AB20" i="54"/>
  <c r="AB54" i="54" s="1"/>
  <c r="AH19" i="54"/>
  <c r="AH35" i="54"/>
  <c r="P7" i="53"/>
  <c r="AV22" i="50"/>
  <c r="AS47" i="55"/>
  <c r="AS81" i="55" s="1"/>
  <c r="AS31" i="55"/>
  <c r="AS65" i="55" s="1"/>
  <c r="I31" i="55"/>
  <c r="I47" i="55"/>
  <c r="AS31" i="50"/>
  <c r="I45" i="54"/>
  <c r="I29" i="54"/>
  <c r="O44" i="55"/>
  <c r="O28" i="55"/>
  <c r="O62" i="55" s="1"/>
  <c r="O66" i="55" s="1"/>
  <c r="I43" i="55"/>
  <c r="I27" i="55"/>
  <c r="AS25" i="54"/>
  <c r="AS59" i="54" s="1"/>
  <c r="AS41" i="54"/>
  <c r="O24" i="54"/>
  <c r="O40" i="54"/>
  <c r="O22" i="55"/>
  <c r="O38" i="55"/>
  <c r="AG35" i="55"/>
  <c r="AG69" i="55" s="1"/>
  <c r="AG83" i="55" s="1"/>
  <c r="AG19" i="55"/>
  <c r="AG53" i="55" s="1"/>
  <c r="AG67" i="55" s="1"/>
  <c r="T8" i="53"/>
  <c r="N32" i="52"/>
  <c r="AX30" i="52"/>
  <c r="AX34" i="52" s="1"/>
  <c r="AR29" i="52"/>
  <c r="AX42" i="55"/>
  <c r="AX76" i="55" s="1"/>
  <c r="AX84" i="55" s="1"/>
  <c r="AX26" i="55"/>
  <c r="AX60" i="55" s="1"/>
  <c r="AX68" i="55" s="1"/>
  <c r="N42" i="55"/>
  <c r="N76" i="55" s="1"/>
  <c r="N84" i="55" s="1"/>
  <c r="N26" i="55"/>
  <c r="N60" i="55" s="1"/>
  <c r="N68" i="55" s="1"/>
  <c r="Z40" i="55"/>
  <c r="Z74" i="55" s="1"/>
  <c r="Z24" i="55"/>
  <c r="Z58" i="55" s="1"/>
  <c r="T25" i="52"/>
  <c r="N24" i="52"/>
  <c r="AX22" i="52"/>
  <c r="N3" i="51"/>
  <c r="AQ47" i="54"/>
  <c r="AQ81" i="54" s="1"/>
  <c r="AQ31" i="54"/>
  <c r="AW46" i="55"/>
  <c r="AW80" i="55" s="1"/>
  <c r="AW30" i="55"/>
  <c r="AW64" i="55" s="1"/>
  <c r="AQ45" i="55"/>
  <c r="AQ79" i="55" s="1"/>
  <c r="AQ29" i="55"/>
  <c r="AK44" i="55"/>
  <c r="AK78" i="55" s="1"/>
  <c r="AK82" i="55" s="1"/>
  <c r="AK28" i="55"/>
  <c r="AE43" i="55"/>
  <c r="AE77" i="55" s="1"/>
  <c r="AE27" i="55"/>
  <c r="AE61" i="55" s="1"/>
  <c r="S41" i="54"/>
  <c r="S75" i="54" s="1"/>
  <c r="S25" i="54"/>
  <c r="AQ39" i="54"/>
  <c r="AQ23" i="54"/>
  <c r="AQ57" i="54" s="1"/>
  <c r="AW38" i="55"/>
  <c r="AW72" i="55" s="1"/>
  <c r="AW22" i="55"/>
  <c r="AW56" i="55" s="1"/>
  <c r="AQ37" i="55"/>
  <c r="AQ71" i="55" s="1"/>
  <c r="AQ21" i="55"/>
  <c r="AK36" i="55"/>
  <c r="AK70" i="55" s="1"/>
  <c r="AK20" i="55"/>
  <c r="AE35" i="55"/>
  <c r="AE69" i="55" s="1"/>
  <c r="AE83" i="55" s="1"/>
  <c r="AE19" i="55"/>
  <c r="AE53" i="55" s="1"/>
  <c r="AE67" i="55" s="1"/>
  <c r="AP47" i="55"/>
  <c r="AP81" i="55" s="1"/>
  <c r="AP31" i="55"/>
  <c r="AP65" i="55" s="1"/>
  <c r="R41" i="55"/>
  <c r="R25" i="55"/>
  <c r="AP39" i="55"/>
  <c r="AP23" i="55"/>
  <c r="K46" i="54"/>
  <c r="K80" i="54" s="1"/>
  <c r="K30" i="54"/>
  <c r="AU44" i="54"/>
  <c r="AU28" i="54"/>
  <c r="AO43" i="55"/>
  <c r="AO77" i="55" s="1"/>
  <c r="AO27" i="55"/>
  <c r="AO61" i="55" s="1"/>
  <c r="AI42" i="55"/>
  <c r="AI26" i="55"/>
  <c r="AI60" i="55" s="1"/>
  <c r="AI68" i="55" s="1"/>
  <c r="AC41" i="55"/>
  <c r="AC25" i="55"/>
  <c r="AU38" i="54"/>
  <c r="AU72" i="54" s="1"/>
  <c r="AU22" i="54"/>
  <c r="AU56" i="54" s="1"/>
  <c r="AC23" i="52"/>
  <c r="W36" i="54"/>
  <c r="W70" i="54" s="1"/>
  <c r="W20" i="54"/>
  <c r="W54" i="54" s="1"/>
  <c r="Q35" i="55"/>
  <c r="Q19" i="55"/>
  <c r="Q53" i="55" s="1"/>
  <c r="Q67" i="55" s="1"/>
  <c r="P31" i="54"/>
  <c r="P65" i="54" s="1"/>
  <c r="P47" i="54"/>
  <c r="J30" i="54"/>
  <c r="J46" i="54"/>
  <c r="J80" i="54" s="1"/>
  <c r="J113" i="54" s="1"/>
  <c r="AT28" i="54"/>
  <c r="AT44" i="54"/>
  <c r="AT78" i="54" s="1"/>
  <c r="AT82" i="54" s="1"/>
  <c r="AN43" i="54"/>
  <c r="AN77" i="54" s="1"/>
  <c r="AN27" i="54"/>
  <c r="AN41" i="55"/>
  <c r="AN75" i="55" s="1"/>
  <c r="AN25" i="55"/>
  <c r="J40" i="55"/>
  <c r="J74" i="55" s="1"/>
  <c r="J107" i="55" s="1"/>
  <c r="J24" i="55"/>
  <c r="J58" i="55" s="1"/>
  <c r="J91" i="55" s="1"/>
  <c r="P39" i="55"/>
  <c r="P73" i="55" s="1"/>
  <c r="P23" i="55"/>
  <c r="P57" i="55" s="1"/>
  <c r="J38" i="55"/>
  <c r="J72" i="55" s="1"/>
  <c r="J105" i="55" s="1"/>
  <c r="J22" i="55"/>
  <c r="J56" i="55" s="1"/>
  <c r="J89" i="55" s="1"/>
  <c r="AT36" i="55"/>
  <c r="AT20" i="55"/>
  <c r="AT54" i="55" s="1"/>
  <c r="AN35" i="55"/>
  <c r="AN69" i="55" s="1"/>
  <c r="AN83" i="55" s="1"/>
  <c r="AN19" i="55"/>
  <c r="AN53" i="55" s="1"/>
  <c r="AN67" i="55" s="1"/>
  <c r="Y29" i="54"/>
  <c r="Y45" i="54"/>
  <c r="Y79" i="54" s="1"/>
  <c r="AE28" i="55"/>
  <c r="AE62" i="55" s="1"/>
  <c r="AE66" i="55" s="1"/>
  <c r="AE44" i="55"/>
  <c r="AE78" i="55" s="1"/>
  <c r="AE82" i="55" s="1"/>
  <c r="Y27" i="55"/>
  <c r="Y61" i="55" s="1"/>
  <c r="Y43" i="55"/>
  <c r="Y77" i="55" s="1"/>
  <c r="S26" i="55"/>
  <c r="S60" i="55" s="1"/>
  <c r="S68" i="55" s="1"/>
  <c r="S42" i="55"/>
  <c r="S76" i="55" s="1"/>
  <c r="S84" i="55" s="1"/>
  <c r="AE24" i="55"/>
  <c r="AE58" i="55" s="1"/>
  <c r="AE40" i="55"/>
  <c r="AE74" i="55" s="1"/>
  <c r="M39" i="55"/>
  <c r="M73" i="55" s="1"/>
  <c r="M23" i="55"/>
  <c r="M57" i="55" s="1"/>
  <c r="AW37" i="55"/>
  <c r="AW71" i="55" s="1"/>
  <c r="AW21" i="55"/>
  <c r="AW55" i="55" s="1"/>
  <c r="M37" i="55"/>
  <c r="M71" i="55" s="1"/>
  <c r="M21" i="55"/>
  <c r="M55" i="55" s="1"/>
  <c r="O33" i="52"/>
  <c r="AM43" i="54"/>
  <c r="AM77" i="54" s="1"/>
  <c r="AM27" i="54"/>
  <c r="AM61" i="54" s="1"/>
  <c r="AA25" i="54"/>
  <c r="AA59" i="54" s="1"/>
  <c r="AA41" i="54"/>
  <c r="AA75" i="54" s="1"/>
  <c r="AS38" i="55"/>
  <c r="AS72" i="55" s="1"/>
  <c r="AS22" i="55"/>
  <c r="AS56" i="55" s="1"/>
  <c r="AM21" i="54"/>
  <c r="AM55" i="54" s="1"/>
  <c r="AM37" i="54"/>
  <c r="AM71" i="54" s="1"/>
  <c r="AS36" i="54"/>
  <c r="AS70" i="54" s="1"/>
  <c r="AS20" i="54"/>
  <c r="AS54" i="54" s="1"/>
  <c r="I36" i="54"/>
  <c r="I20" i="54"/>
  <c r="Z33" i="52"/>
  <c r="AF32" i="50"/>
  <c r="AL31" i="50"/>
  <c r="AR30" i="50"/>
  <c r="AR34" i="50" s="1"/>
  <c r="AX29" i="52"/>
  <c r="AR28" i="50"/>
  <c r="AR36" i="50" s="1"/>
  <c r="AX25" i="54"/>
  <c r="AX41" i="54"/>
  <c r="AX75" i="54" s="1"/>
  <c r="T24" i="54"/>
  <c r="T40" i="54"/>
  <c r="Z23" i="54"/>
  <c r="Z57" i="54" s="1"/>
  <c r="Z39" i="54"/>
  <c r="Z73" i="54" s="1"/>
  <c r="T24" i="52"/>
  <c r="Z23" i="52"/>
  <c r="AF22" i="52"/>
  <c r="AL21" i="50"/>
  <c r="AL35" i="50" s="1"/>
  <c r="X47" i="54"/>
  <c r="X81" i="54" s="1"/>
  <c r="X31" i="54"/>
  <c r="X65" i="54" s="1"/>
  <c r="AD46" i="54"/>
  <c r="AD80" i="54" s="1"/>
  <c r="AD30" i="54"/>
  <c r="AJ45" i="54"/>
  <c r="AJ29" i="54"/>
  <c r="AP44" i="54"/>
  <c r="AP28" i="54"/>
  <c r="AP62" i="54" s="1"/>
  <c r="AP66" i="54" s="1"/>
  <c r="AV43" i="55"/>
  <c r="AV27" i="55"/>
  <c r="AV61" i="55" s="1"/>
  <c r="AP42" i="55"/>
  <c r="AP76" i="55" s="1"/>
  <c r="AP84" i="55" s="1"/>
  <c r="AP26" i="55"/>
  <c r="AP60" i="55" s="1"/>
  <c r="AP68" i="55" s="1"/>
  <c r="X41" i="54"/>
  <c r="X75" i="54" s="1"/>
  <c r="X25" i="54"/>
  <c r="AV39" i="55"/>
  <c r="AV73" i="55" s="1"/>
  <c r="AV23" i="55"/>
  <c r="AV57" i="55" s="1"/>
  <c r="AP24" i="52"/>
  <c r="AJ23" i="50"/>
  <c r="AP22" i="52"/>
  <c r="W25" i="52"/>
  <c r="AT25" i="50"/>
  <c r="AU14" i="50"/>
  <c r="AU32" i="50" s="1"/>
  <c r="AC46" i="54"/>
  <c r="AC80" i="54" s="1"/>
  <c r="AC30" i="54"/>
  <c r="AU31" i="55"/>
  <c r="AU65" i="55" s="1"/>
  <c r="AU47" i="55"/>
  <c r="AU81" i="55" s="1"/>
  <c r="AC30" i="55"/>
  <c r="AC64" i="55" s="1"/>
  <c r="AC46" i="55"/>
  <c r="AC80" i="55" s="1"/>
  <c r="W31" i="55"/>
  <c r="W65" i="55" s="1"/>
  <c r="W47" i="55"/>
  <c r="W81" i="55" s="1"/>
  <c r="W43" i="54"/>
  <c r="W27" i="54"/>
  <c r="W61" i="54" s="1"/>
  <c r="K37" i="54"/>
  <c r="K71" i="54" s="1"/>
  <c r="K21" i="54"/>
  <c r="K55" i="54" s="1"/>
  <c r="Q36" i="54"/>
  <c r="Q70" i="54" s="1"/>
  <c r="Q20" i="54"/>
  <c r="Q54" i="54" s="1"/>
  <c r="AT42" i="54"/>
  <c r="AT76" i="54" s="1"/>
  <c r="AT84" i="54" s="1"/>
  <c r="AT26" i="54"/>
  <c r="AT60" i="54" s="1"/>
  <c r="AT68" i="54" s="1"/>
  <c r="AT31" i="55"/>
  <c r="AT65" i="55" s="1"/>
  <c r="AT47" i="55"/>
  <c r="AT81" i="55" s="1"/>
  <c r="J31" i="55"/>
  <c r="J65" i="55" s="1"/>
  <c r="J98" i="55" s="1"/>
  <c r="J47" i="55"/>
  <c r="P30" i="55"/>
  <c r="P64" i="55" s="1"/>
  <c r="P46" i="55"/>
  <c r="P80" i="55" s="1"/>
  <c r="V45" i="54"/>
  <c r="V79" i="54" s="1"/>
  <c r="V29" i="54"/>
  <c r="AB44" i="55"/>
  <c r="AB78" i="55" s="1"/>
  <c r="AB82" i="55" s="1"/>
  <c r="AB28" i="55"/>
  <c r="V43" i="54"/>
  <c r="V77" i="54" s="1"/>
  <c r="V27" i="54"/>
  <c r="V61" i="54" s="1"/>
  <c r="P42" i="54"/>
  <c r="P76" i="54" s="1"/>
  <c r="P84" i="54" s="1"/>
  <c r="P26" i="54"/>
  <c r="AB40" i="54"/>
  <c r="AB24" i="54"/>
  <c r="AB58" i="54" s="1"/>
  <c r="V23" i="55"/>
  <c r="V39" i="55"/>
  <c r="V73" i="55" s="1"/>
  <c r="P38" i="55"/>
  <c r="P72" i="55" s="1"/>
  <c r="P22" i="55"/>
  <c r="P56" i="55" s="1"/>
  <c r="V37" i="55"/>
  <c r="V21" i="55"/>
  <c r="V55" i="55" s="1"/>
  <c r="AB36" i="55"/>
  <c r="AB70" i="55" s="1"/>
  <c r="AB20" i="55"/>
  <c r="AB54" i="55" s="1"/>
  <c r="AH35" i="55"/>
  <c r="AH19" i="55"/>
  <c r="AG33" i="52"/>
  <c r="AM32" i="52"/>
  <c r="I45" i="55"/>
  <c r="I29" i="55"/>
  <c r="AS41" i="55"/>
  <c r="AS25" i="55"/>
  <c r="O40" i="55"/>
  <c r="O24" i="55"/>
  <c r="AM36" i="54"/>
  <c r="AM70" i="54" s="1"/>
  <c r="AM20" i="54"/>
  <c r="AM54" i="54" s="1"/>
  <c r="U21" i="52"/>
  <c r="U35" i="52" s="1"/>
  <c r="AA3" i="51"/>
  <c r="T47" i="54"/>
  <c r="T81" i="54" s="1"/>
  <c r="T31" i="54"/>
  <c r="N46" i="54"/>
  <c r="N30" i="54"/>
  <c r="AX44" i="54"/>
  <c r="AX78" i="54" s="1"/>
  <c r="AX82" i="54" s="1"/>
  <c r="AX28" i="54"/>
  <c r="AX62" i="54" s="1"/>
  <c r="AX66" i="54" s="1"/>
  <c r="AR43" i="54"/>
  <c r="AR77" i="54" s="1"/>
  <c r="AR27" i="54"/>
  <c r="AR61" i="54" s="1"/>
  <c r="AR41" i="54"/>
  <c r="AR75" i="54" s="1"/>
  <c r="AR25" i="54"/>
  <c r="AR59" i="54" s="1"/>
  <c r="N40" i="54"/>
  <c r="N74" i="54" s="1"/>
  <c r="N24" i="54"/>
  <c r="N58" i="54" s="1"/>
  <c r="T39" i="54"/>
  <c r="T73" i="54" s="1"/>
  <c r="T23" i="54"/>
  <c r="T57" i="54" s="1"/>
  <c r="N38" i="54"/>
  <c r="N22" i="54"/>
  <c r="N56" i="54" s="1"/>
  <c r="AX20" i="54"/>
  <c r="AX54" i="54" s="1"/>
  <c r="AX36" i="54"/>
  <c r="AX70" i="54" s="1"/>
  <c r="AR35" i="54"/>
  <c r="AR69" i="54" s="1"/>
  <c r="AR83" i="54" s="1"/>
  <c r="AR19" i="54"/>
  <c r="AR53" i="54" s="1"/>
  <c r="AR67" i="54" s="1"/>
  <c r="AQ47" i="55"/>
  <c r="AQ81" i="55" s="1"/>
  <c r="AQ31" i="55"/>
  <c r="AQ65" i="55" s="1"/>
  <c r="S41" i="55"/>
  <c r="S75" i="55" s="1"/>
  <c r="S25" i="55"/>
  <c r="S59" i="55" s="1"/>
  <c r="AQ39" i="55"/>
  <c r="AQ23" i="55"/>
  <c r="AE22" i="52"/>
  <c r="AJ46" i="54"/>
  <c r="AJ80" i="54" s="1"/>
  <c r="AJ30" i="54"/>
  <c r="AD45" i="54"/>
  <c r="AD79" i="54" s="1"/>
  <c r="AD29" i="54"/>
  <c r="X44" i="54"/>
  <c r="X78" i="54" s="1"/>
  <c r="X82" i="54" s="1"/>
  <c r="X28" i="54"/>
  <c r="X62" i="54" s="1"/>
  <c r="X66" i="54" s="1"/>
  <c r="R43" i="54"/>
  <c r="R77" i="54" s="1"/>
  <c r="R27" i="54"/>
  <c r="R61" i="54" s="1"/>
  <c r="X42" i="54"/>
  <c r="X76" i="54" s="1"/>
  <c r="X84" i="54" s="1"/>
  <c r="X26" i="54"/>
  <c r="X60" i="54" s="1"/>
  <c r="X68" i="54" s="1"/>
  <c r="AV40" i="54"/>
  <c r="AV74" i="54" s="1"/>
  <c r="AV24" i="54"/>
  <c r="AV58" i="54" s="1"/>
  <c r="AD25" i="50"/>
  <c r="AJ38" i="54"/>
  <c r="AJ22" i="54"/>
  <c r="AJ56" i="54" s="1"/>
  <c r="AD37" i="54"/>
  <c r="AD21" i="54"/>
  <c r="AD55" i="54" s="1"/>
  <c r="X36" i="54"/>
  <c r="X70" i="54" s="1"/>
  <c r="X20" i="54"/>
  <c r="X54" i="54" s="1"/>
  <c r="R19" i="54"/>
  <c r="R35" i="54"/>
  <c r="Q47" i="54"/>
  <c r="Q81" i="54" s="1"/>
  <c r="Q31" i="54"/>
  <c r="K46" i="55"/>
  <c r="K80" i="55" s="1"/>
  <c r="K30" i="55"/>
  <c r="K64" i="55" s="1"/>
  <c r="AU44" i="55"/>
  <c r="AU28" i="55"/>
  <c r="AU62" i="55" s="1"/>
  <c r="AU66" i="55" s="1"/>
  <c r="Q41" i="54"/>
  <c r="Q75" i="54" s="1"/>
  <c r="Q25" i="54"/>
  <c r="Q59" i="54" s="1"/>
  <c r="AO39" i="54"/>
  <c r="AO73" i="54" s="1"/>
  <c r="AO23" i="54"/>
  <c r="AO57" i="54" s="1"/>
  <c r="AU38" i="55"/>
  <c r="AU72" i="55" s="1"/>
  <c r="AU22" i="55"/>
  <c r="AU56" i="55" s="1"/>
  <c r="AC37" i="54"/>
  <c r="AC71" i="54" s="1"/>
  <c r="AC21" i="54"/>
  <c r="AC55" i="54" s="1"/>
  <c r="W36" i="55"/>
  <c r="W70" i="55" s="1"/>
  <c r="W20" i="55"/>
  <c r="W54" i="55" s="1"/>
  <c r="P47" i="55"/>
  <c r="P31" i="55"/>
  <c r="P65" i="55" s="1"/>
  <c r="J46" i="55"/>
  <c r="J30" i="55"/>
  <c r="J64" i="55" s="1"/>
  <c r="J97" i="55" s="1"/>
  <c r="AT44" i="55"/>
  <c r="AT78" i="55" s="1"/>
  <c r="AT82" i="55" s="1"/>
  <c r="AT28" i="55"/>
  <c r="AN43" i="55"/>
  <c r="AN77" i="55" s="1"/>
  <c r="AN27" i="55"/>
  <c r="AH42" i="54"/>
  <c r="AH26" i="54"/>
  <c r="AB25" i="54"/>
  <c r="AB59" i="54" s="1"/>
  <c r="AB41" i="54"/>
  <c r="AB75" i="54" s="1"/>
  <c r="AT22" i="54"/>
  <c r="AT56" i="54" s="1"/>
  <c r="AT38" i="54"/>
  <c r="M31" i="54"/>
  <c r="M65" i="54" s="1"/>
  <c r="M47" i="54"/>
  <c r="M81" i="54" s="1"/>
  <c r="S30" i="54"/>
  <c r="S46" i="54"/>
  <c r="S80" i="54" s="1"/>
  <c r="Y29" i="55"/>
  <c r="Y63" i="55" s="1"/>
  <c r="Y45" i="55"/>
  <c r="Y79" i="55" s="1"/>
  <c r="AW25" i="54"/>
  <c r="AW59" i="54" s="1"/>
  <c r="AW41" i="54"/>
  <c r="AW75" i="54" s="1"/>
  <c r="S24" i="54"/>
  <c r="S58" i="54" s="1"/>
  <c r="S40" i="54"/>
  <c r="S74" i="54" s="1"/>
  <c r="AK21" i="54"/>
  <c r="AK37" i="54"/>
  <c r="M35" i="55"/>
  <c r="M19" i="55"/>
  <c r="M53" i="55" s="1"/>
  <c r="M67" i="55" s="1"/>
  <c r="AE7" i="53"/>
  <c r="AA22" i="50"/>
  <c r="O47" i="54"/>
  <c r="O81" i="54" s="1"/>
  <c r="O31" i="54"/>
  <c r="O65" i="54" s="1"/>
  <c r="U46" i="54"/>
  <c r="U80" i="54" s="1"/>
  <c r="U30" i="54"/>
  <c r="AA45" i="54"/>
  <c r="AA79" i="54" s="1"/>
  <c r="AA29" i="54"/>
  <c r="AG44" i="54"/>
  <c r="AG78" i="54" s="1"/>
  <c r="AG82" i="54" s="1"/>
  <c r="AG28" i="54"/>
  <c r="AG62" i="54" s="1"/>
  <c r="AG66" i="54" s="1"/>
  <c r="AM43" i="55"/>
  <c r="AM77" i="55" s="1"/>
  <c r="AM27" i="55"/>
  <c r="AM61" i="55" s="1"/>
  <c r="AG42" i="54"/>
  <c r="AG76" i="54" s="1"/>
  <c r="AG84" i="54" s="1"/>
  <c r="AG26" i="54"/>
  <c r="AG60" i="54" s="1"/>
  <c r="AG68" i="54" s="1"/>
  <c r="AA41" i="55"/>
  <c r="AA75" i="55" s="1"/>
  <c r="AA25" i="55"/>
  <c r="AM23" i="54"/>
  <c r="AM39" i="54"/>
  <c r="AM73" i="54" s="1"/>
  <c r="AM21" i="55"/>
  <c r="AM55" i="55" s="1"/>
  <c r="AM37" i="55"/>
  <c r="AM71" i="55" s="1"/>
  <c r="AS36" i="55"/>
  <c r="AS70" i="55" s="1"/>
  <c r="AS20" i="55"/>
  <c r="AS54" i="55" s="1"/>
  <c r="I36" i="55"/>
  <c r="I20" i="55"/>
  <c r="O19" i="55"/>
  <c r="O53" i="55" s="1"/>
  <c r="O67" i="55" s="1"/>
  <c r="O35" i="55"/>
  <c r="O69" i="55" s="1"/>
  <c r="O83" i="55" s="1"/>
  <c r="Z8" i="53"/>
  <c r="AF32" i="52"/>
  <c r="AL31" i="52"/>
  <c r="AR30" i="52"/>
  <c r="AR34" i="52" s="1"/>
  <c r="AX27" i="54"/>
  <c r="AX61" i="54" s="1"/>
  <c r="AX43" i="54"/>
  <c r="AX77" i="54" s="1"/>
  <c r="AR28" i="52"/>
  <c r="AR36" i="52" s="1"/>
  <c r="AX25" i="55"/>
  <c r="AX59" i="55" s="1"/>
  <c r="AX41" i="55"/>
  <c r="T40" i="55"/>
  <c r="T24" i="55"/>
  <c r="T58" i="55" s="1"/>
  <c r="Z39" i="55"/>
  <c r="Z73" i="55" s="1"/>
  <c r="Z23" i="55"/>
  <c r="Z57" i="55" s="1"/>
  <c r="T22" i="54"/>
  <c r="T56" i="54" s="1"/>
  <c r="T38" i="54"/>
  <c r="Z21" i="54"/>
  <c r="Z55" i="54" s="1"/>
  <c r="Z37" i="54"/>
  <c r="Z71" i="54" s="1"/>
  <c r="AF20" i="54"/>
  <c r="AF54" i="54" s="1"/>
  <c r="AF36" i="54"/>
  <c r="AF70" i="54" s="1"/>
  <c r="AL21" i="52"/>
  <c r="AL35" i="52" s="1"/>
  <c r="T3" i="51"/>
  <c r="AI30" i="50"/>
  <c r="AI34" i="50" s="1"/>
  <c r="X31" i="55"/>
  <c r="X65" i="55" s="1"/>
  <c r="X47" i="55"/>
  <c r="X81" i="55" s="1"/>
  <c r="AD30" i="55"/>
  <c r="AD64" i="55" s="1"/>
  <c r="AD46" i="55"/>
  <c r="AD80" i="55" s="1"/>
  <c r="AJ29" i="55"/>
  <c r="AJ63" i="55" s="1"/>
  <c r="AJ45" i="55"/>
  <c r="AP44" i="55"/>
  <c r="AP78" i="55" s="1"/>
  <c r="AP82" i="55" s="1"/>
  <c r="AP28" i="55"/>
  <c r="AP62" i="55" s="1"/>
  <c r="AP66" i="55" s="1"/>
  <c r="AJ29" i="52"/>
  <c r="AD28" i="52"/>
  <c r="AD36" i="52" s="1"/>
  <c r="X25" i="55"/>
  <c r="X59" i="55" s="1"/>
  <c r="X41" i="55"/>
  <c r="X75" i="55" s="1"/>
  <c r="AP38" i="54"/>
  <c r="AP72" i="54" s="1"/>
  <c r="AP22" i="54"/>
  <c r="AP56" i="54" s="1"/>
  <c r="AJ23" i="52"/>
  <c r="AP22" i="50"/>
  <c r="L21" i="50"/>
  <c r="L35" i="50" s="1"/>
  <c r="AH25" i="50"/>
  <c r="AI32" i="52"/>
  <c r="AO42" i="54"/>
  <c r="AO76" i="54" s="1"/>
  <c r="AO84" i="54" s="1"/>
  <c r="AO26" i="54"/>
  <c r="AO60" i="54" s="1"/>
  <c r="AO68" i="54" s="1"/>
  <c r="W33" i="52"/>
  <c r="W8" i="53"/>
  <c r="AI29" i="55"/>
  <c r="AI63" i="55" s="1"/>
  <c r="AI45" i="55"/>
  <c r="AI79" i="55" s="1"/>
  <c r="AO24" i="55"/>
  <c r="AO58" i="55" s="1"/>
  <c r="AO40" i="55"/>
  <c r="AS29" i="54"/>
  <c r="AS45" i="54"/>
  <c r="AS79" i="54" s="1"/>
  <c r="T21" i="50"/>
  <c r="T35" i="50" s="1"/>
  <c r="Q42" i="54"/>
  <c r="Q76" i="54" s="1"/>
  <c r="Q84" i="54" s="1"/>
  <c r="Q26" i="54"/>
  <c r="Q60" i="54" s="1"/>
  <c r="Q68" i="54" s="1"/>
  <c r="AC40" i="54"/>
  <c r="AC24" i="54"/>
  <c r="AC58" i="54" s="1"/>
  <c r="AU37" i="54"/>
  <c r="AU71" i="54" s="1"/>
  <c r="AU21" i="54"/>
  <c r="AU55" i="54" s="1"/>
  <c r="W35" i="55"/>
  <c r="W69" i="55" s="1"/>
  <c r="W83" i="55" s="1"/>
  <c r="W19" i="55"/>
  <c r="W53" i="55" s="1"/>
  <c r="W67" i="55" s="1"/>
  <c r="K8" i="53"/>
  <c r="AC44" i="54"/>
  <c r="AC78" i="54" s="1"/>
  <c r="AC82" i="54" s="1"/>
  <c r="AC28" i="54"/>
  <c r="AC62" i="54" s="1"/>
  <c r="AC66" i="54" s="1"/>
  <c r="W27" i="55"/>
  <c r="W43" i="55"/>
  <c r="W77" i="55" s="1"/>
  <c r="Q42" i="55"/>
  <c r="Q76" i="55" s="1"/>
  <c r="Q84" i="55" s="1"/>
  <c r="Q26" i="55"/>
  <c r="AC40" i="55"/>
  <c r="AC24" i="55"/>
  <c r="K39" i="54"/>
  <c r="K73" i="54" s="1"/>
  <c r="K23" i="54"/>
  <c r="K57" i="54" s="1"/>
  <c r="AU37" i="55"/>
  <c r="AU71" i="55" s="1"/>
  <c r="AU21" i="55"/>
  <c r="AU55" i="55" s="1"/>
  <c r="K37" i="55"/>
  <c r="K71" i="55" s="1"/>
  <c r="K21" i="55"/>
  <c r="K55" i="55" s="1"/>
  <c r="Q36" i="55"/>
  <c r="Q70" i="55" s="1"/>
  <c r="Q20" i="55"/>
  <c r="Q54" i="55" s="1"/>
  <c r="K21" i="50"/>
  <c r="K35" i="50" s="1"/>
  <c r="AC3" i="51"/>
  <c r="Y22" i="50"/>
  <c r="AH33" i="52"/>
  <c r="AT31" i="50"/>
  <c r="K48" i="50"/>
  <c r="J12" i="19"/>
  <c r="V27" i="55"/>
  <c r="V61" i="55" s="1"/>
  <c r="V43" i="55"/>
  <c r="V77" i="55" s="1"/>
  <c r="P26" i="55"/>
  <c r="P60" i="55" s="1"/>
  <c r="P68" i="55" s="1"/>
  <c r="P42" i="55"/>
  <c r="P76" i="55" s="1"/>
  <c r="P84" i="55" s="1"/>
  <c r="AB40" i="55"/>
  <c r="AB74" i="55" s="1"/>
  <c r="AB24" i="55"/>
  <c r="AB58" i="55" s="1"/>
  <c r="J25" i="52"/>
  <c r="J42" i="52" s="1"/>
  <c r="K42" i="52" s="1"/>
  <c r="K40" i="50"/>
  <c r="J4" i="19"/>
  <c r="P3" i="51"/>
  <c r="AP21" i="50"/>
  <c r="AP35" i="50" s="1"/>
  <c r="AG8" i="53"/>
  <c r="AS45" i="55"/>
  <c r="AS79" i="55" s="1"/>
  <c r="AS29" i="55"/>
  <c r="AS63" i="55" s="1"/>
  <c r="AS43" i="54"/>
  <c r="AS77" i="54" s="1"/>
  <c r="AS27" i="54"/>
  <c r="AM26" i="54"/>
  <c r="AM60" i="54" s="1"/>
  <c r="AM68" i="54" s="1"/>
  <c r="AM42" i="54"/>
  <c r="AM76" i="54" s="1"/>
  <c r="AM84" i="54" s="1"/>
  <c r="AG41" i="54"/>
  <c r="AG75" i="54" s="1"/>
  <c r="AG25" i="54"/>
  <c r="AG59" i="54" s="1"/>
  <c r="AS25" i="50"/>
  <c r="I39" i="54"/>
  <c r="I23" i="54"/>
  <c r="AS37" i="54"/>
  <c r="AS71" i="54" s="1"/>
  <c r="AS21" i="54"/>
  <c r="AS55" i="54" s="1"/>
  <c r="AM36" i="55"/>
  <c r="AM70" i="55" s="1"/>
  <c r="AM20" i="55"/>
  <c r="AM54" i="55" s="1"/>
  <c r="U19" i="54"/>
  <c r="U53" i="54" s="1"/>
  <c r="U67" i="54" s="1"/>
  <c r="U35" i="54"/>
  <c r="U69" i="54" s="1"/>
  <c r="U83" i="54" s="1"/>
  <c r="AA7" i="53"/>
  <c r="Y32" i="50"/>
  <c r="T47" i="55"/>
  <c r="T81" i="55" s="1"/>
  <c r="T31" i="55"/>
  <c r="T65" i="55" s="1"/>
  <c r="N46" i="55"/>
  <c r="N80" i="55" s="1"/>
  <c r="N30" i="55"/>
  <c r="N64" i="55" s="1"/>
  <c r="AX44" i="55"/>
  <c r="AX78" i="55" s="1"/>
  <c r="AX82" i="55" s="1"/>
  <c r="AX28" i="55"/>
  <c r="AX62" i="55" s="1"/>
  <c r="AX66" i="55" s="1"/>
  <c r="AR43" i="55"/>
  <c r="AR77" i="55" s="1"/>
  <c r="AR27" i="55"/>
  <c r="AR61" i="55" s="1"/>
  <c r="AL28" i="52"/>
  <c r="AL36" i="52" s="1"/>
  <c r="AR41" i="55"/>
  <c r="AR75" i="55" s="1"/>
  <c r="AR25" i="55"/>
  <c r="AR59" i="55" s="1"/>
  <c r="N40" i="55"/>
  <c r="N74" i="55" s="1"/>
  <c r="N24" i="55"/>
  <c r="N58" i="55" s="1"/>
  <c r="T39" i="55"/>
  <c r="T73" i="55" s="1"/>
  <c r="T23" i="55"/>
  <c r="T57" i="55" s="1"/>
  <c r="N38" i="55"/>
  <c r="N72" i="55" s="1"/>
  <c r="N22" i="55"/>
  <c r="N56" i="55" s="1"/>
  <c r="AX36" i="55"/>
  <c r="AX70" i="55" s="1"/>
  <c r="AX20" i="55"/>
  <c r="AX54" i="55" s="1"/>
  <c r="AL3" i="51"/>
  <c r="N7" i="53"/>
  <c r="AE33" i="52"/>
  <c r="AK46" i="54"/>
  <c r="AK80" i="54" s="1"/>
  <c r="AK30" i="54"/>
  <c r="AE45" i="54"/>
  <c r="AE79" i="54" s="1"/>
  <c r="AE29" i="54"/>
  <c r="Y44" i="55"/>
  <c r="Y28" i="55"/>
  <c r="Y62" i="55" s="1"/>
  <c r="Y66" i="55" s="1"/>
  <c r="S43" i="54"/>
  <c r="S77" i="54" s="1"/>
  <c r="S27" i="54"/>
  <c r="S61" i="54" s="1"/>
  <c r="Y42" i="54"/>
  <c r="Y76" i="54" s="1"/>
  <c r="Y84" i="54" s="1"/>
  <c r="Y26" i="54"/>
  <c r="Y60" i="54" s="1"/>
  <c r="Y68" i="54" s="1"/>
  <c r="AW24" i="54"/>
  <c r="AW40" i="54"/>
  <c r="AW74" i="54" s="1"/>
  <c r="AE25" i="50"/>
  <c r="AK38" i="54"/>
  <c r="AK72" i="54" s="1"/>
  <c r="AK22" i="54"/>
  <c r="AK56" i="54" s="1"/>
  <c r="AE37" i="54"/>
  <c r="AE71" i="54" s="1"/>
  <c r="AE21" i="54"/>
  <c r="AE55" i="54" s="1"/>
  <c r="Y36" i="54"/>
  <c r="Y70" i="54" s="1"/>
  <c r="Y20" i="54"/>
  <c r="Y54" i="54" s="1"/>
  <c r="S35" i="54"/>
  <c r="S69" i="54" s="1"/>
  <c r="S83" i="54" s="1"/>
  <c r="S19" i="54"/>
  <c r="S53" i="54" s="1"/>
  <c r="S67" i="54" s="1"/>
  <c r="Y3" i="51"/>
  <c r="AJ46" i="55"/>
  <c r="AJ80" i="55" s="1"/>
  <c r="AJ30" i="55"/>
  <c r="AJ64" i="55" s="1"/>
  <c r="AD45" i="55"/>
  <c r="AD79" i="55" s="1"/>
  <c r="AD29" i="55"/>
  <c r="AD63" i="55" s="1"/>
  <c r="X44" i="55"/>
  <c r="X78" i="55" s="1"/>
  <c r="X82" i="55" s="1"/>
  <c r="X28" i="55"/>
  <c r="X62" i="55" s="1"/>
  <c r="X66" i="55" s="1"/>
  <c r="R43" i="55"/>
  <c r="R77" i="55" s="1"/>
  <c r="R27" i="55"/>
  <c r="R61" i="55" s="1"/>
  <c r="X42" i="55"/>
  <c r="X76" i="55" s="1"/>
  <c r="X84" i="55" s="1"/>
  <c r="X26" i="55"/>
  <c r="X60" i="55" s="1"/>
  <c r="X68" i="55" s="1"/>
  <c r="AV40" i="55"/>
  <c r="AV74" i="55" s="1"/>
  <c r="AV24" i="55"/>
  <c r="AV58" i="55" s="1"/>
  <c r="AD25" i="52"/>
  <c r="AJ38" i="55"/>
  <c r="AJ72" i="55" s="1"/>
  <c r="AJ22" i="55"/>
  <c r="AJ56" i="55" s="1"/>
  <c r="AD37" i="55"/>
  <c r="AD21" i="55"/>
  <c r="X36" i="55"/>
  <c r="X20" i="55"/>
  <c r="R35" i="55"/>
  <c r="R69" i="55" s="1"/>
  <c r="R83" i="55" s="1"/>
  <c r="R19" i="55"/>
  <c r="R53" i="55" s="1"/>
  <c r="R67" i="55" s="1"/>
  <c r="AC43" i="54"/>
  <c r="AC77" i="54" s="1"/>
  <c r="AC27" i="54"/>
  <c r="AC61" i="54" s="1"/>
  <c r="W28" i="52"/>
  <c r="W36" i="52" s="1"/>
  <c r="Q41" i="55"/>
  <c r="Q75" i="55" s="1"/>
  <c r="Q25" i="55"/>
  <c r="Q59" i="55" s="1"/>
  <c r="AO39" i="55"/>
  <c r="AO73" i="55" s="1"/>
  <c r="AO23" i="55"/>
  <c r="AO57" i="55" s="1"/>
  <c r="AI38" i="54"/>
  <c r="AI72" i="54" s="1"/>
  <c r="AI22" i="54"/>
  <c r="AI56" i="54" s="1"/>
  <c r="AC37" i="55"/>
  <c r="AC71" i="55" s="1"/>
  <c r="AC21" i="55"/>
  <c r="AC55" i="55" s="1"/>
  <c r="K22" i="52"/>
  <c r="K39" i="52" s="1"/>
  <c r="L39" i="52" s="1"/>
  <c r="M39" i="52" s="1"/>
  <c r="N39" i="52" s="1"/>
  <c r="AU3" i="51"/>
  <c r="AT32" i="52"/>
  <c r="AH42" i="55"/>
  <c r="AH76" i="55" s="1"/>
  <c r="AH84" i="55" s="1"/>
  <c r="AH26" i="55"/>
  <c r="AB41" i="55"/>
  <c r="AB75" i="55" s="1"/>
  <c r="AB25" i="55"/>
  <c r="AB59" i="55" s="1"/>
  <c r="AN21" i="54"/>
  <c r="AN55" i="54" s="1"/>
  <c r="AN37" i="54"/>
  <c r="AN71" i="54" s="1"/>
  <c r="AH20" i="54"/>
  <c r="AH54" i="54" s="1"/>
  <c r="AH36" i="54"/>
  <c r="AH70" i="54" s="1"/>
  <c r="AB35" i="54"/>
  <c r="AB19" i="54"/>
  <c r="AB53" i="54" s="1"/>
  <c r="AB67" i="54" s="1"/>
  <c r="M31" i="55"/>
  <c r="M65" i="55" s="1"/>
  <c r="M47" i="55"/>
  <c r="M81" i="55" s="1"/>
  <c r="S30" i="55"/>
  <c r="S64" i="55" s="1"/>
  <c r="S46" i="55"/>
  <c r="S80" i="55" s="1"/>
  <c r="M27" i="54"/>
  <c r="M61" i="54" s="1"/>
  <c r="M43" i="54"/>
  <c r="M77" i="54" s="1"/>
  <c r="AW25" i="55"/>
  <c r="AW59" i="55" s="1"/>
  <c r="AW41" i="55"/>
  <c r="AW75" i="55" s="1"/>
  <c r="S24" i="55"/>
  <c r="S58" i="55" s="1"/>
  <c r="S40" i="55"/>
  <c r="S74" i="55" s="1"/>
  <c r="AQ22" i="54"/>
  <c r="AQ56" i="54" s="1"/>
  <c r="AQ38" i="54"/>
  <c r="AQ72" i="54" s="1"/>
  <c r="AW19" i="54"/>
  <c r="AW35" i="54"/>
  <c r="O47" i="55"/>
  <c r="O81" i="55" s="1"/>
  <c r="O31" i="55"/>
  <c r="U46" i="55"/>
  <c r="U80" i="55" s="1"/>
  <c r="U30" i="55"/>
  <c r="U64" i="55" s="1"/>
  <c r="AA45" i="55"/>
  <c r="AA79" i="55" s="1"/>
  <c r="AA29" i="55"/>
  <c r="AA63" i="55" s="1"/>
  <c r="AG44" i="55"/>
  <c r="AG78" i="55" s="1"/>
  <c r="AG82" i="55" s="1"/>
  <c r="AG28" i="55"/>
  <c r="AG62" i="55" s="1"/>
  <c r="AG66" i="55" s="1"/>
  <c r="AA29" i="52"/>
  <c r="AG42" i="55"/>
  <c r="AG76" i="55" s="1"/>
  <c r="AG84" i="55" s="1"/>
  <c r="AG26" i="55"/>
  <c r="AG60" i="55" s="1"/>
  <c r="AG68" i="55" s="1"/>
  <c r="O41" i="54"/>
  <c r="O75" i="54" s="1"/>
  <c r="O25" i="54"/>
  <c r="O59" i="54" s="1"/>
  <c r="AM23" i="55"/>
  <c r="AM39" i="55"/>
  <c r="AG38" i="54"/>
  <c r="AG72" i="54" s="1"/>
  <c r="AG22" i="54"/>
  <c r="AG56" i="54" s="1"/>
  <c r="Z47" i="54"/>
  <c r="Z81" i="54" s="1"/>
  <c r="Z31" i="54"/>
  <c r="Z65" i="54" s="1"/>
  <c r="AF46" i="54"/>
  <c r="AF80" i="54" s="1"/>
  <c r="AF30" i="54"/>
  <c r="AL45" i="54"/>
  <c r="AL79" i="54" s="1"/>
  <c r="AL29" i="54"/>
  <c r="AR28" i="54"/>
  <c r="AR44" i="54"/>
  <c r="AR78" i="54" s="1"/>
  <c r="AR82" i="54" s="1"/>
  <c r="AX27" i="55"/>
  <c r="AX61" i="55" s="1"/>
  <c r="AX43" i="55"/>
  <c r="AX77" i="55" s="1"/>
  <c r="AR26" i="54"/>
  <c r="AR60" i="54" s="1"/>
  <c r="AR68" i="54" s="1"/>
  <c r="AR42" i="54"/>
  <c r="AR76" i="54" s="1"/>
  <c r="AR84" i="54" s="1"/>
  <c r="AL25" i="54"/>
  <c r="AL59" i="54" s="1"/>
  <c r="AL41" i="54"/>
  <c r="AL75" i="54" s="1"/>
  <c r="AX25" i="50"/>
  <c r="N25" i="50"/>
  <c r="T22" i="55"/>
  <c r="T56" i="55" s="1"/>
  <c r="T38" i="55"/>
  <c r="T72" i="55" s="1"/>
  <c r="Z37" i="55"/>
  <c r="Z71" i="55" s="1"/>
  <c r="Z21" i="55"/>
  <c r="Z55" i="55" s="1"/>
  <c r="AF36" i="55"/>
  <c r="AF70" i="55" s="1"/>
  <c r="AF20" i="55"/>
  <c r="AF54" i="55" s="1"/>
  <c r="AL19" i="55"/>
  <c r="AL53" i="55" s="1"/>
  <c r="AL67" i="55" s="1"/>
  <c r="AL35" i="55"/>
  <c r="AL69" i="55" s="1"/>
  <c r="AL83" i="55" s="1"/>
  <c r="AV8" i="53"/>
  <c r="L33" i="52"/>
  <c r="R32" i="52"/>
  <c r="X31" i="52"/>
  <c r="AD30" i="50"/>
  <c r="AD34" i="50" s="1"/>
  <c r="AJ43" i="54"/>
  <c r="AJ77" i="54" s="1"/>
  <c r="AJ27" i="54"/>
  <c r="AJ61" i="54" s="1"/>
  <c r="AD42" i="54"/>
  <c r="AD76" i="54" s="1"/>
  <c r="AD84" i="54" s="1"/>
  <c r="AD26" i="54"/>
  <c r="AD60" i="54" s="1"/>
  <c r="AD68" i="54" s="1"/>
  <c r="L41" i="54"/>
  <c r="L75" i="54" s="1"/>
  <c r="L25" i="54"/>
  <c r="L59" i="54" s="1"/>
  <c r="AJ25" i="52"/>
  <c r="AP22" i="55"/>
  <c r="AP56" i="55" s="1"/>
  <c r="AP38" i="55"/>
  <c r="AP72" i="55" s="1"/>
  <c r="AJ37" i="54"/>
  <c r="AJ71" i="54" s="1"/>
  <c r="AJ21" i="54"/>
  <c r="AJ55" i="54" s="1"/>
  <c r="AP36" i="54"/>
  <c r="AP70" i="54" s="1"/>
  <c r="AP20" i="54"/>
  <c r="AP54" i="54" s="1"/>
  <c r="AV35" i="54"/>
  <c r="AV69" i="54" s="1"/>
  <c r="AV83" i="54" s="1"/>
  <c r="AV19" i="54"/>
  <c r="AV53" i="54" s="1"/>
  <c r="AV67" i="54" s="1"/>
  <c r="L35" i="54"/>
  <c r="L69" i="54" s="1"/>
  <c r="L83" i="54" s="1"/>
  <c r="L19" i="54"/>
  <c r="L53" i="54" s="1"/>
  <c r="L67" i="54" s="1"/>
  <c r="AD3" i="51"/>
  <c r="AC24" i="52"/>
  <c r="V25" i="50"/>
  <c r="AS28" i="50"/>
  <c r="AS36" i="50" s="1"/>
  <c r="AB31" i="50"/>
  <c r="O39" i="52" l="1"/>
  <c r="N3" i="23"/>
  <c r="O45" i="52"/>
  <c r="N9" i="23"/>
  <c r="L40" i="50"/>
  <c r="K4" i="19"/>
  <c r="AD71" i="55"/>
  <c r="L42" i="52"/>
  <c r="M42" i="52" s="1"/>
  <c r="N42" i="52" s="1"/>
  <c r="Q60" i="55"/>
  <c r="Q68" i="55" s="1"/>
  <c r="AC74" i="54"/>
  <c r="AK55" i="54"/>
  <c r="P81" i="55"/>
  <c r="AU78" i="55"/>
  <c r="AU82" i="55" s="1"/>
  <c r="AJ72" i="54"/>
  <c r="AS75" i="55"/>
  <c r="AV77" i="55"/>
  <c r="P81" i="54"/>
  <c r="AI76" i="55"/>
  <c r="AI84" i="55" s="1"/>
  <c r="O78" i="55"/>
  <c r="O82" i="55" s="1"/>
  <c r="W73" i="55"/>
  <c r="R70" i="55"/>
  <c r="AP60" i="54"/>
  <c r="AP68" i="54" s="1"/>
  <c r="AM75" i="55"/>
  <c r="AW55" i="54"/>
  <c r="AP57" i="54"/>
  <c r="AE75" i="55"/>
  <c r="O72" i="54"/>
  <c r="O80" i="55"/>
  <c r="Q56" i="55"/>
  <c r="L55" i="54"/>
  <c r="AF58" i="54"/>
  <c r="S70" i="54"/>
  <c r="J21" i="27"/>
  <c r="V64" i="55"/>
  <c r="K74" i="55"/>
  <c r="AP55" i="54"/>
  <c r="AE75" i="54"/>
  <c r="AA58" i="54"/>
  <c r="AC70" i="55"/>
  <c r="AU61" i="55"/>
  <c r="AL55" i="54"/>
  <c r="U74" i="55"/>
  <c r="AK61" i="55"/>
  <c r="P71" i="55"/>
  <c r="AB81" i="55"/>
  <c r="AO75" i="54"/>
  <c r="AJ60" i="54"/>
  <c r="AJ68" i="54" s="1"/>
  <c r="M74" i="55"/>
  <c r="J75" i="54"/>
  <c r="J108" i="54" s="1"/>
  <c r="AI53" i="55"/>
  <c r="AI67" i="55" s="1"/>
  <c r="AU63" i="55"/>
  <c r="AA53" i="54"/>
  <c r="AA67" i="54" s="1"/>
  <c r="AQ78" i="54"/>
  <c r="AQ82" i="54" s="1"/>
  <c r="K53" i="52"/>
  <c r="J17" i="23"/>
  <c r="J57" i="52" s="1"/>
  <c r="J58" i="52" s="1"/>
  <c r="W74" i="55"/>
  <c r="AP69" i="55"/>
  <c r="AP83" i="55" s="1"/>
  <c r="AP61" i="55"/>
  <c r="AS69" i="54"/>
  <c r="AS83" i="54" s="1"/>
  <c r="AA78" i="55"/>
  <c r="AA82" i="55" s="1"/>
  <c r="AN70" i="54"/>
  <c r="AR65" i="54"/>
  <c r="X55" i="55"/>
  <c r="N75" i="55"/>
  <c r="N81" i="55"/>
  <c r="Y55" i="54"/>
  <c r="AH80" i="55"/>
  <c r="R57" i="54"/>
  <c r="R81" i="54"/>
  <c r="AX74" i="54"/>
  <c r="AR81" i="55"/>
  <c r="AA78" i="54"/>
  <c r="AA82" i="54" s="1"/>
  <c r="AW81" i="54"/>
  <c r="X71" i="54"/>
  <c r="N75" i="54"/>
  <c r="U72" i="55"/>
  <c r="Y75" i="55"/>
  <c r="P53" i="55"/>
  <c r="P67" i="55" s="1"/>
  <c r="AU70" i="54"/>
  <c r="X77" i="55"/>
  <c r="AG54" i="55"/>
  <c r="U78" i="54"/>
  <c r="U82" i="54" s="1"/>
  <c r="AE56" i="55"/>
  <c r="AQ80" i="54"/>
  <c r="AI74" i="54"/>
  <c r="X72" i="55"/>
  <c r="X80" i="55"/>
  <c r="AL70" i="55"/>
  <c r="AL78" i="55"/>
  <c r="AL82" i="55" s="1"/>
  <c r="U59" i="55"/>
  <c r="J71" i="55"/>
  <c r="J104" i="55" s="1"/>
  <c r="AT79" i="55"/>
  <c r="AI59" i="54"/>
  <c r="AJ77" i="55"/>
  <c r="Z81" i="55"/>
  <c r="AW73" i="54"/>
  <c r="AN55" i="55"/>
  <c r="AN79" i="54"/>
  <c r="AU74" i="54"/>
  <c r="Y54" i="55"/>
  <c r="Y78" i="54"/>
  <c r="Y82" i="54" s="1"/>
  <c r="AA54" i="54"/>
  <c r="AS61" i="55"/>
  <c r="P74" i="54"/>
  <c r="AU59" i="54"/>
  <c r="AF69" i="54"/>
  <c r="AF83" i="54" s="1"/>
  <c r="AH81" i="54"/>
  <c r="AG54" i="54"/>
  <c r="P62" i="54"/>
  <c r="P66" i="54" s="1"/>
  <c r="AE65" i="54"/>
  <c r="AP58" i="54"/>
  <c r="AV65" i="54"/>
  <c r="S78" i="55"/>
  <c r="S82" i="55" s="1"/>
  <c r="AF59" i="54"/>
  <c r="AX72" i="55"/>
  <c r="AV32" i="50"/>
  <c r="AO70" i="55"/>
  <c r="X72" i="54"/>
  <c r="AD81" i="55"/>
  <c r="AF77" i="54"/>
  <c r="Q61" i="54"/>
  <c r="X71" i="55"/>
  <c r="Z60" i="54"/>
  <c r="Z68" i="54" s="1"/>
  <c r="U56" i="55"/>
  <c r="W56" i="55"/>
  <c r="AQ2" i="53"/>
  <c r="AQ7" i="53" s="1"/>
  <c r="Z59" i="55"/>
  <c r="AA55" i="55"/>
  <c r="AT63" i="55"/>
  <c r="AJ61" i="55"/>
  <c r="AW57" i="54"/>
  <c r="AN71" i="55"/>
  <c r="W60" i="54"/>
  <c r="W68" i="54" s="1"/>
  <c r="Y70" i="55"/>
  <c r="Y62" i="54"/>
  <c r="Y66" i="54" s="1"/>
  <c r="AS77" i="55"/>
  <c r="AT59" i="54"/>
  <c r="K51" i="50"/>
  <c r="J15" i="19"/>
  <c r="AG70" i="54"/>
  <c r="AP74" i="54"/>
  <c r="AR79" i="54"/>
  <c r="V69" i="54"/>
  <c r="V83" i="54" s="1"/>
  <c r="N80" i="54"/>
  <c r="W77" i="54"/>
  <c r="AP78" i="54"/>
  <c r="AP82" i="54" s="1"/>
  <c r="J7" i="34"/>
  <c r="L55" i="55"/>
  <c r="AS81" i="54"/>
  <c r="AC69" i="54"/>
  <c r="AC83" i="54" s="1"/>
  <c r="J102" i="55"/>
  <c r="J83" i="55"/>
  <c r="J116" i="55" s="1"/>
  <c r="W75" i="54"/>
  <c r="J54" i="54"/>
  <c r="J87" i="54" s="1"/>
  <c r="O51" i="52"/>
  <c r="N15" i="23"/>
  <c r="AV62" i="55"/>
  <c r="AV66" i="55" s="1"/>
  <c r="S73" i="54"/>
  <c r="S65" i="54"/>
  <c r="U71" i="55"/>
  <c r="S56" i="54"/>
  <c r="AO69" i="55"/>
  <c r="AO83" i="55" s="1"/>
  <c r="Z76" i="54"/>
  <c r="Z84" i="54" s="1"/>
  <c r="AA80" i="54"/>
  <c r="AN60" i="54"/>
  <c r="AN68" i="54" s="1"/>
  <c r="X57" i="54"/>
  <c r="AF76" i="54"/>
  <c r="AF84" i="54" s="1"/>
  <c r="AA57" i="55"/>
  <c r="AS64" i="55"/>
  <c r="AQ76" i="55"/>
  <c r="AQ84" i="55" s="1"/>
  <c r="V54" i="55"/>
  <c r="W72" i="55"/>
  <c r="Y58" i="54"/>
  <c r="AR57" i="55"/>
  <c r="AM37" i="42"/>
  <c r="AL67" i="42"/>
  <c r="Z53" i="54"/>
  <c r="Z67" i="54" s="1"/>
  <c r="AA71" i="55"/>
  <c r="O79" i="54"/>
  <c r="Y75" i="54"/>
  <c r="P69" i="54"/>
  <c r="P83" i="54" s="1"/>
  <c r="AR71" i="55"/>
  <c r="AR79" i="55"/>
  <c r="AG72" i="55"/>
  <c r="AK75" i="54"/>
  <c r="AT56" i="55"/>
  <c r="AE55" i="55"/>
  <c r="AE63" i="55"/>
  <c r="AS71" i="55"/>
  <c r="AT75" i="54"/>
  <c r="AC62" i="55"/>
  <c r="AC66" i="55" s="1"/>
  <c r="K47" i="50"/>
  <c r="J11" i="19"/>
  <c r="AA55" i="54"/>
  <c r="AN57" i="55"/>
  <c r="AL54" i="54"/>
  <c r="P74" i="55"/>
  <c r="X61" i="54"/>
  <c r="AQ54" i="55"/>
  <c r="M79" i="54"/>
  <c r="K5" i="51"/>
  <c r="K22" i="19" s="1"/>
  <c r="L4" i="51"/>
  <c r="V53" i="54"/>
  <c r="V67" i="54" s="1"/>
  <c r="AG81" i="55"/>
  <c r="L39" i="50"/>
  <c r="K3" i="19"/>
  <c r="AO72" i="55"/>
  <c r="AD73" i="55"/>
  <c r="N72" i="54"/>
  <c r="V57" i="55"/>
  <c r="O60" i="54"/>
  <c r="O68" i="54" s="1"/>
  <c r="J24" i="34"/>
  <c r="AQ62" i="55"/>
  <c r="AQ66" i="55" s="1"/>
  <c r="AM57" i="55"/>
  <c r="O65" i="55"/>
  <c r="AH60" i="55"/>
  <c r="AH68" i="55" s="1"/>
  <c r="AW58" i="54"/>
  <c r="AS61" i="54"/>
  <c r="W61" i="55"/>
  <c r="AJ79" i="55"/>
  <c r="AH60" i="54"/>
  <c r="AH68" i="54" s="1"/>
  <c r="Q65" i="54"/>
  <c r="AQ57" i="55"/>
  <c r="T65" i="54"/>
  <c r="J81" i="55"/>
  <c r="J114" i="55" s="1"/>
  <c r="T74" i="54"/>
  <c r="K107" i="55"/>
  <c r="J23" i="34"/>
  <c r="Q69" i="55"/>
  <c r="Q83" i="55" s="1"/>
  <c r="AU62" i="54"/>
  <c r="AU66" i="54" s="1"/>
  <c r="AK54" i="55"/>
  <c r="AK62" i="55"/>
  <c r="AK66" i="55" s="1"/>
  <c r="O72" i="55"/>
  <c r="L71" i="55"/>
  <c r="M57" i="54"/>
  <c r="AT54" i="54"/>
  <c r="R75" i="54"/>
  <c r="AE53" i="54"/>
  <c r="AE67" i="54" s="1"/>
  <c r="AA74" i="55"/>
  <c r="W73" i="54"/>
  <c r="AC72" i="54"/>
  <c r="AV71" i="54"/>
  <c r="N69" i="55"/>
  <c r="N83" i="55" s="1"/>
  <c r="N77" i="54"/>
  <c r="Q63" i="55"/>
  <c r="AV72" i="54"/>
  <c r="O76" i="54"/>
  <c r="O84" i="54" s="1"/>
  <c r="Q56" i="54"/>
  <c r="AR58" i="55"/>
  <c r="AS60" i="54"/>
  <c r="AS68" i="54" s="1"/>
  <c r="Y69" i="54"/>
  <c r="Y83" i="54" s="1"/>
  <c r="AK79" i="54"/>
  <c r="AI54" i="54"/>
  <c r="K62" i="55"/>
  <c r="K66" i="55" s="1"/>
  <c r="AA72" i="55"/>
  <c r="AN54" i="55"/>
  <c r="W71" i="54"/>
  <c r="R72" i="55"/>
  <c r="AV79" i="54"/>
  <c r="AR58" i="54"/>
  <c r="Y71" i="55"/>
  <c r="J70" i="54"/>
  <c r="J103" i="54" s="1"/>
  <c r="N47" i="52"/>
  <c r="AU60" i="54"/>
  <c r="AU68" i="54" s="1"/>
  <c r="L56" i="55"/>
  <c r="AV78" i="55"/>
  <c r="AV82" i="55" s="1"/>
  <c r="U55" i="55"/>
  <c r="AH55" i="54"/>
  <c r="AB80" i="54"/>
  <c r="R72" i="54"/>
  <c r="AF60" i="55"/>
  <c r="AF68" i="55" s="1"/>
  <c r="N53" i="50"/>
  <c r="O53" i="50" s="1"/>
  <c r="P53" i="50" s="1"/>
  <c r="Q53" i="50" s="1"/>
  <c r="R53" i="50" s="1"/>
  <c r="S53" i="50" s="1"/>
  <c r="T53" i="50" s="1"/>
  <c r="U53" i="50" s="1"/>
  <c r="V53" i="50" s="1"/>
  <c r="W53" i="50" s="1"/>
  <c r="X53" i="50" s="1"/>
  <c r="Y53" i="50" s="1"/>
  <c r="Z53" i="50" s="1"/>
  <c r="AA53" i="50" s="1"/>
  <c r="AB53" i="50" s="1"/>
  <c r="AC53" i="50" s="1"/>
  <c r="AD53" i="50" s="1"/>
  <c r="AE53" i="50" s="1"/>
  <c r="AF53" i="50" s="1"/>
  <c r="AG53" i="50" s="1"/>
  <c r="AH53" i="50" s="1"/>
  <c r="AI53" i="50" s="1"/>
  <c r="AJ53" i="50" s="1"/>
  <c r="AK53" i="50" s="1"/>
  <c r="AL53" i="50" s="1"/>
  <c r="AM53" i="50" s="1"/>
  <c r="AN53" i="50" s="1"/>
  <c r="AO53" i="50" s="1"/>
  <c r="AP53" i="50" s="1"/>
  <c r="AQ53" i="50" s="1"/>
  <c r="AR53" i="50" s="1"/>
  <c r="AS53" i="50" s="1"/>
  <c r="AT53" i="50" s="1"/>
  <c r="AU53" i="50" s="1"/>
  <c r="AV53" i="50" s="1"/>
  <c r="AW53" i="50" s="1"/>
  <c r="AX53" i="50" s="1"/>
  <c r="AU54" i="55"/>
  <c r="L74" i="54"/>
  <c r="T53" i="54"/>
  <c r="T67" i="54" s="1"/>
  <c r="T61" i="54"/>
  <c r="U71" i="54"/>
  <c r="AN76" i="54"/>
  <c r="AN84" i="54" s="1"/>
  <c r="AA60" i="54"/>
  <c r="AA68" i="54" s="1"/>
  <c r="X73" i="54"/>
  <c r="Z69" i="55"/>
  <c r="Z83" i="55" s="1"/>
  <c r="AF60" i="54"/>
  <c r="AF68" i="54" s="1"/>
  <c r="AA73" i="55"/>
  <c r="AS80" i="55"/>
  <c r="AQ60" i="55"/>
  <c r="AQ68" i="55" s="1"/>
  <c r="V70" i="55"/>
  <c r="AC57" i="55"/>
  <c r="X74" i="55"/>
  <c r="Y74" i="54"/>
  <c r="AR73" i="55"/>
  <c r="T70" i="54"/>
  <c r="U56" i="54"/>
  <c r="Y59" i="54"/>
  <c r="P53" i="54"/>
  <c r="P67" i="54" s="1"/>
  <c r="P61" i="54"/>
  <c r="L60" i="54"/>
  <c r="L68" i="54" s="1"/>
  <c r="S63" i="55"/>
  <c r="AX56" i="54"/>
  <c r="AX64" i="55"/>
  <c r="K61" i="55"/>
  <c r="AR76" i="55"/>
  <c r="AR84" i="55" s="1"/>
  <c r="AG56" i="55"/>
  <c r="AK59" i="54"/>
  <c r="AT72" i="55"/>
  <c r="AJ58" i="54"/>
  <c r="AE71" i="55"/>
  <c r="AE79" i="55"/>
  <c r="AS55" i="55"/>
  <c r="L46" i="52"/>
  <c r="M46" i="52" s="1"/>
  <c r="N46" i="52" s="1"/>
  <c r="AC78" i="55"/>
  <c r="AC82" i="55" s="1"/>
  <c r="P59" i="55"/>
  <c r="AR55" i="54"/>
  <c r="AA71" i="54"/>
  <c r="AN73" i="55"/>
  <c r="AL70" i="54"/>
  <c r="P58" i="55"/>
  <c r="X77" i="54"/>
  <c r="AQ70" i="55"/>
  <c r="AM64" i="55"/>
  <c r="AG65" i="55"/>
  <c r="AA54" i="55"/>
  <c r="AI65" i="54"/>
  <c r="AJ58" i="55"/>
  <c r="AI78" i="55"/>
  <c r="AI82" i="55" s="1"/>
  <c r="J5" i="27"/>
  <c r="T72" i="54"/>
  <c r="AM57" i="54"/>
  <c r="AB74" i="54"/>
  <c r="AJ79" i="54"/>
  <c r="T58" i="54"/>
  <c r="AN59" i="55"/>
  <c r="AU78" i="54"/>
  <c r="AU82" i="54" s="1"/>
  <c r="O56" i="55"/>
  <c r="AV55" i="55"/>
  <c r="N41" i="52"/>
  <c r="AE69" i="54"/>
  <c r="AE83" i="54" s="1"/>
  <c r="Z72" i="55"/>
  <c r="L57" i="54"/>
  <c r="N61" i="54"/>
  <c r="J60" i="55"/>
  <c r="Q72" i="54"/>
  <c r="AU65" i="54"/>
  <c r="AJ65" i="55"/>
  <c r="AR74" i="55"/>
  <c r="AS76" i="54"/>
  <c r="AS84" i="54" s="1"/>
  <c r="Y53" i="54"/>
  <c r="Y67" i="54" s="1"/>
  <c r="AI70" i="54"/>
  <c r="AQ77" i="55"/>
  <c r="AM74" i="55"/>
  <c r="AN70" i="55"/>
  <c r="S56" i="55"/>
  <c r="P55" i="54"/>
  <c r="AU76" i="54"/>
  <c r="AU84" i="54" s="1"/>
  <c r="L72" i="55"/>
  <c r="L64" i="55"/>
  <c r="AA72" i="54"/>
  <c r="AA80" i="55"/>
  <c r="X57" i="55"/>
  <c r="Z77" i="54"/>
  <c r="K45" i="50"/>
  <c r="J9" i="19"/>
  <c r="AU70" i="55"/>
  <c r="AO81" i="55"/>
  <c r="AP59" i="54"/>
  <c r="T69" i="54"/>
  <c r="T83" i="54" s="1"/>
  <c r="T77" i="54"/>
  <c r="U55" i="54"/>
  <c r="U65" i="54"/>
  <c r="AT61" i="54"/>
  <c r="AA76" i="54"/>
  <c r="AA84" i="54" s="1"/>
  <c r="AD58" i="54"/>
  <c r="T54" i="55"/>
  <c r="AF78" i="54"/>
  <c r="AF82" i="54" s="1"/>
  <c r="AG74" i="54"/>
  <c r="AM65" i="55"/>
  <c r="AW77" i="55"/>
  <c r="AB55" i="55"/>
  <c r="AB79" i="54"/>
  <c r="AC73" i="55"/>
  <c r="L60" i="55"/>
  <c r="L68" i="55" s="1"/>
  <c r="T59" i="55"/>
  <c r="T54" i="54"/>
  <c r="AL77" i="55"/>
  <c r="U72" i="54"/>
  <c r="AQ76" i="54"/>
  <c r="AQ84" i="54" s="1"/>
  <c r="V70" i="54"/>
  <c r="AU80" i="54"/>
  <c r="L76" i="54"/>
  <c r="L84" i="54" s="1"/>
  <c r="AX72" i="54"/>
  <c r="AX80" i="55"/>
  <c r="AH59" i="54"/>
  <c r="AH81" i="55"/>
  <c r="K81" i="55"/>
  <c r="AR60" i="55"/>
  <c r="AR68" i="55" s="1"/>
  <c r="O59" i="55"/>
  <c r="M77" i="55"/>
  <c r="AN73" i="54"/>
  <c r="K54" i="54"/>
  <c r="AJ74" i="54"/>
  <c r="AK56" i="55"/>
  <c r="AK64" i="55"/>
  <c r="L48" i="52"/>
  <c r="M48" i="52" s="1"/>
  <c r="N48" i="52" s="1"/>
  <c r="P75" i="55"/>
  <c r="AR71" i="54"/>
  <c r="AS58" i="54"/>
  <c r="AD62" i="54"/>
  <c r="AD66" i="54" s="1"/>
  <c r="AN52" i="42"/>
  <c r="AM68" i="42"/>
  <c r="AK55" i="55"/>
  <c r="AE57" i="54"/>
  <c r="N73" i="54"/>
  <c r="AM80" i="55"/>
  <c r="AA70" i="55"/>
  <c r="AI81" i="54"/>
  <c r="AJ74" i="55"/>
  <c r="K54" i="55"/>
  <c r="AO63" i="55"/>
  <c r="AP76" i="54"/>
  <c r="AP84" i="54" s="1"/>
  <c r="AH76" i="54"/>
  <c r="AH84" i="54" s="1"/>
  <c r="AQ73" i="55"/>
  <c r="J14" i="34"/>
  <c r="AR62" i="54"/>
  <c r="AR66" i="54" s="1"/>
  <c r="AW69" i="54"/>
  <c r="AW83" i="54" s="1"/>
  <c r="AA59" i="55"/>
  <c r="AN61" i="55"/>
  <c r="R69" i="54"/>
  <c r="R83" i="54" s="1"/>
  <c r="AH53" i="55"/>
  <c r="AH67" i="55" s="1"/>
  <c r="P60" i="54"/>
  <c r="P68" i="54" s="1"/>
  <c r="AQ55" i="55"/>
  <c r="AQ63" i="55"/>
  <c r="O74" i="54"/>
  <c r="J14" i="27"/>
  <c r="AV71" i="55"/>
  <c r="AF74" i="55"/>
  <c r="P57" i="54"/>
  <c r="AO71" i="55"/>
  <c r="AD69" i="55"/>
  <c r="AD83" i="55" s="1"/>
  <c r="Z80" i="55"/>
  <c r="O60" i="55"/>
  <c r="O68" i="55" s="1"/>
  <c r="L73" i="54"/>
  <c r="J76" i="55"/>
  <c r="AD59" i="55"/>
  <c r="AI57" i="55"/>
  <c r="AU81" i="54"/>
  <c r="N69" i="54"/>
  <c r="N83" i="54" s="1"/>
  <c r="AE80" i="54"/>
  <c r="J68" i="54"/>
  <c r="J101" i="54" s="1"/>
  <c r="J93" i="54"/>
  <c r="K56" i="55"/>
  <c r="AW54" i="55"/>
  <c r="AW62" i="55"/>
  <c r="AW66" i="55" s="1"/>
  <c r="AM58" i="55"/>
  <c r="AH79" i="55"/>
  <c r="O54" i="54"/>
  <c r="Z77" i="55"/>
  <c r="P71" i="54"/>
  <c r="V80" i="54"/>
  <c r="K62" i="54"/>
  <c r="K66" i="54" s="1"/>
  <c r="R57" i="55"/>
  <c r="L80" i="55"/>
  <c r="M58" i="54"/>
  <c r="AA56" i="54"/>
  <c r="AA64" i="55"/>
  <c r="X73" i="55"/>
  <c r="Z61" i="54"/>
  <c r="AG58" i="55"/>
  <c r="M75" i="54"/>
  <c r="P61" i="55"/>
  <c r="W58" i="54"/>
  <c r="L17" i="53"/>
  <c r="L13" i="53"/>
  <c r="L24" i="53"/>
  <c r="L22" i="53"/>
  <c r="L21" i="53"/>
  <c r="L26" i="53"/>
  <c r="L25" i="53"/>
  <c r="L14" i="53"/>
  <c r="L20" i="53"/>
  <c r="L15" i="53"/>
  <c r="L19" i="53"/>
  <c r="L12" i="53"/>
  <c r="L16" i="53"/>
  <c r="L18" i="53"/>
  <c r="L11" i="53"/>
  <c r="AP75" i="54"/>
  <c r="Y58" i="55"/>
  <c r="Z62" i="54"/>
  <c r="Z66" i="54" s="1"/>
  <c r="AG57" i="54"/>
  <c r="U81" i="54"/>
  <c r="AT77" i="54"/>
  <c r="AD74" i="54"/>
  <c r="T70" i="55"/>
  <c r="AF62" i="54"/>
  <c r="AF66" i="54" s="1"/>
  <c r="AG58" i="54"/>
  <c r="AM81" i="55"/>
  <c r="AW61" i="55"/>
  <c r="AB71" i="55"/>
  <c r="AH80" i="54"/>
  <c r="AI58" i="55"/>
  <c r="L76" i="55"/>
  <c r="L84" i="55" s="1"/>
  <c r="T75" i="55"/>
  <c r="N71" i="54"/>
  <c r="AL61" i="55"/>
  <c r="AA57" i="54"/>
  <c r="AQ60" i="54"/>
  <c r="AQ68" i="54" s="1"/>
  <c r="V54" i="54"/>
  <c r="AN81" i="54"/>
  <c r="AO81" i="54"/>
  <c r="AV60" i="54"/>
  <c r="AV68" i="54" s="1"/>
  <c r="AR57" i="54"/>
  <c r="AG79" i="54"/>
  <c r="AH75" i="54"/>
  <c r="K65" i="55"/>
  <c r="K98" i="55" s="1"/>
  <c r="M23" i="53"/>
  <c r="L30" i="23"/>
  <c r="O75" i="55"/>
  <c r="M61" i="55"/>
  <c r="AN57" i="54"/>
  <c r="K70" i="54"/>
  <c r="AK72" i="55"/>
  <c r="AK80" i="55"/>
  <c r="AM80" i="54"/>
  <c r="K53" i="54"/>
  <c r="K67" i="54" s="1"/>
  <c r="W79" i="54"/>
  <c r="AN63" i="55"/>
  <c r="AU53" i="54"/>
  <c r="AU67" i="54" s="1"/>
  <c r="AS74" i="54"/>
  <c r="L49" i="50"/>
  <c r="K13" i="19"/>
  <c r="AN80" i="54"/>
  <c r="AD78" i="54"/>
  <c r="AD82" i="54" s="1"/>
  <c r="AK71" i="55"/>
  <c r="AE73" i="54"/>
  <c r="N57" i="54"/>
  <c r="AI71" i="55"/>
  <c r="AU73" i="54"/>
  <c r="AS57" i="55"/>
  <c r="L62" i="54"/>
  <c r="L66" i="54" s="1"/>
  <c r="K61" i="54"/>
  <c r="K70" i="55"/>
  <c r="AO79" i="55"/>
  <c r="AW53" i="54"/>
  <c r="AW67" i="54" s="1"/>
  <c r="AO74" i="55"/>
  <c r="R53" i="54"/>
  <c r="R67" i="54" s="1"/>
  <c r="AH69" i="55"/>
  <c r="AH83" i="55" s="1"/>
  <c r="AX59" i="54"/>
  <c r="AN61" i="54"/>
  <c r="O58" i="54"/>
  <c r="J30" i="27"/>
  <c r="T76" i="55"/>
  <c r="T84" i="55" s="1"/>
  <c r="M69" i="54"/>
  <c r="M83" i="54" s="1"/>
  <c r="AC59" i="54"/>
  <c r="O76" i="55"/>
  <c r="O84" i="55" s="1"/>
  <c r="AC60" i="55"/>
  <c r="AC68" i="55" s="1"/>
  <c r="AK79" i="55"/>
  <c r="AD75" i="55"/>
  <c r="AH77" i="54"/>
  <c r="AI53" i="54"/>
  <c r="AI67" i="54" s="1"/>
  <c r="N53" i="54"/>
  <c r="N67" i="54" s="1"/>
  <c r="Y57" i="54"/>
  <c r="J76" i="54"/>
  <c r="K72" i="55"/>
  <c r="K105" i="55" s="1"/>
  <c r="AW70" i="55"/>
  <c r="AH63" i="55"/>
  <c r="O70" i="54"/>
  <c r="Z61" i="55"/>
  <c r="K78" i="54"/>
  <c r="K82" i="54" s="1"/>
  <c r="R73" i="55"/>
  <c r="Z54" i="54"/>
  <c r="Z62" i="55"/>
  <c r="Z66" i="55" s="1"/>
  <c r="AG57" i="55"/>
  <c r="U65" i="55"/>
  <c r="AD58" i="55"/>
  <c r="AF78" i="55"/>
  <c r="AF82" i="55" s="1"/>
  <c r="AG74" i="55"/>
  <c r="M59" i="54"/>
  <c r="P77" i="55"/>
  <c r="W74" i="54"/>
  <c r="AP61" i="54"/>
  <c r="Z70" i="55"/>
  <c r="AG73" i="54"/>
  <c r="J35" i="52"/>
  <c r="J52" i="52" s="1"/>
  <c r="K52" i="52" s="1"/>
  <c r="L52" i="52" s="1"/>
  <c r="M52" i="52" s="1"/>
  <c r="N52" i="52" s="1"/>
  <c r="J38" i="52"/>
  <c r="K38" i="52" s="1"/>
  <c r="L38" i="52" s="1"/>
  <c r="M38" i="52" s="1"/>
  <c r="N38" i="52" s="1"/>
  <c r="R60" i="54"/>
  <c r="R68" i="54" s="1"/>
  <c r="N55" i="55"/>
  <c r="Z79" i="54"/>
  <c r="O77" i="54"/>
  <c r="AK53" i="55"/>
  <c r="AK67" i="55" s="1"/>
  <c r="AW79" i="55"/>
  <c r="AI74" i="55"/>
  <c r="AV60" i="55"/>
  <c r="AV68" i="55" s="1"/>
  <c r="AG55" i="55"/>
  <c r="N55" i="54"/>
  <c r="AA73" i="54"/>
  <c r="AS80" i="54"/>
  <c r="AW77" i="54"/>
  <c r="AN65" i="54"/>
  <c r="AO65" i="54"/>
  <c r="AV76" i="54"/>
  <c r="AV84" i="54" s="1"/>
  <c r="AR73" i="54"/>
  <c r="J77" i="55"/>
  <c r="J110" i="55" s="1"/>
  <c r="AO54" i="54"/>
  <c r="AJ57" i="54"/>
  <c r="AR78" i="55"/>
  <c r="AR82" i="55" s="1"/>
  <c r="AA61" i="54"/>
  <c r="S78" i="54"/>
  <c r="S82" i="54" s="1"/>
  <c r="P59" i="54"/>
  <c r="Q55" i="54"/>
  <c r="AW58" i="55"/>
  <c r="AF59" i="55"/>
  <c r="AS57" i="54"/>
  <c r="AG81" i="54"/>
  <c r="K69" i="54"/>
  <c r="K83" i="54" s="1"/>
  <c r="AN79" i="55"/>
  <c r="AU69" i="54"/>
  <c r="AU83" i="54" s="1"/>
  <c r="U76" i="54"/>
  <c r="U84" i="54" s="1"/>
  <c r="AH62" i="55"/>
  <c r="AH66" i="55" s="1"/>
  <c r="AN56" i="54"/>
  <c r="AL60" i="55"/>
  <c r="AL68" i="55" s="1"/>
  <c r="AT55" i="54"/>
  <c r="AK58" i="54"/>
  <c r="AX73" i="54"/>
  <c r="AI55" i="55"/>
  <c r="AX65" i="54"/>
  <c r="AS73" i="55"/>
  <c r="AX80" i="54"/>
  <c r="L78" i="54"/>
  <c r="L82" i="54" s="1"/>
  <c r="K77" i="54"/>
  <c r="Q55" i="55"/>
  <c r="K53" i="55"/>
  <c r="K67" i="55" s="1"/>
  <c r="AT62" i="55"/>
  <c r="AT66" i="55" s="1"/>
  <c r="X59" i="54"/>
  <c r="AP57" i="55"/>
  <c r="AS75" i="54"/>
  <c r="AT65" i="54"/>
  <c r="T60" i="55"/>
  <c r="T68" i="55" s="1"/>
  <c r="M53" i="54"/>
  <c r="M67" i="54" s="1"/>
  <c r="J7" i="27"/>
  <c r="AC75" i="54"/>
  <c r="AQ71" i="54"/>
  <c r="AC76" i="55"/>
  <c r="AC84" i="55" s="1"/>
  <c r="AG80" i="54"/>
  <c r="AK63" i="55"/>
  <c r="AT76" i="55"/>
  <c r="AT84" i="55" s="1"/>
  <c r="AO55" i="54"/>
  <c r="AJ60" i="55"/>
  <c r="AJ68" i="55" s="1"/>
  <c r="K75" i="55"/>
  <c r="K108" i="55" s="1"/>
  <c r="AI69" i="54"/>
  <c r="AI83" i="54" s="1"/>
  <c r="R62" i="55"/>
  <c r="R66" i="55" s="1"/>
  <c r="AX69" i="54"/>
  <c r="AX83" i="54" s="1"/>
  <c r="AS78" i="54"/>
  <c r="AS82" i="54" s="1"/>
  <c r="AQ74" i="54"/>
  <c r="Y81" i="54"/>
  <c r="J82" i="54"/>
  <c r="J115" i="54" s="1"/>
  <c r="J111" i="54"/>
  <c r="Q57" i="54"/>
  <c r="AV75" i="54"/>
  <c r="AB81" i="54"/>
  <c r="L58" i="55"/>
  <c r="Z70" i="54"/>
  <c r="Z78" i="55"/>
  <c r="Z82" i="55" s="1"/>
  <c r="AG73" i="55"/>
  <c r="U81" i="55"/>
  <c r="AD74" i="55"/>
  <c r="AF62" i="55"/>
  <c r="AF66" i="55" s="1"/>
  <c r="O77" i="55"/>
  <c r="AK81" i="55"/>
  <c r="V62" i="55"/>
  <c r="V66" i="55" s="1"/>
  <c r="K60" i="54"/>
  <c r="K68" i="54" s="1"/>
  <c r="AP77" i="54"/>
  <c r="AF55" i="54"/>
  <c r="AJ53" i="54"/>
  <c r="AJ67" i="54" s="1"/>
  <c r="R76" i="54"/>
  <c r="R84" i="54" s="1"/>
  <c r="N71" i="55"/>
  <c r="O61" i="54"/>
  <c r="AK69" i="55"/>
  <c r="AK83" i="55" s="1"/>
  <c r="AW63" i="55"/>
  <c r="AH72" i="55"/>
  <c r="W62" i="54"/>
  <c r="W66" i="54" s="1"/>
  <c r="AV76" i="55"/>
  <c r="AV84" i="55" s="1"/>
  <c r="AG71" i="55"/>
  <c r="AD56" i="55"/>
  <c r="AX71" i="54"/>
  <c r="AS58" i="55"/>
  <c r="AM81" i="54"/>
  <c r="AW61" i="54"/>
  <c r="AB55" i="54"/>
  <c r="W56" i="54"/>
  <c r="L62" i="55"/>
  <c r="L66" i="55" s="1"/>
  <c r="AE57" i="55"/>
  <c r="T59" i="54"/>
  <c r="AG71" i="54"/>
  <c r="J61" i="55"/>
  <c r="J94" i="55" s="1"/>
  <c r="AO70" i="54"/>
  <c r="AX81" i="55"/>
  <c r="AJ73" i="54"/>
  <c r="AR62" i="55"/>
  <c r="AR66" i="55" s="1"/>
  <c r="AA77" i="54"/>
  <c r="S62" i="54"/>
  <c r="S66" i="54" s="1"/>
  <c r="P75" i="54"/>
  <c r="Q71" i="54"/>
  <c r="AW74" i="55"/>
  <c r="AF75" i="55"/>
  <c r="AS73" i="54"/>
  <c r="AG65" i="54"/>
  <c r="Q80" i="54"/>
  <c r="J71" i="54"/>
  <c r="J104" i="54" s="1"/>
  <c r="U60" i="54"/>
  <c r="U68" i="54" s="1"/>
  <c r="AH78" i="55"/>
  <c r="AH82" i="55" s="1"/>
  <c r="AN72" i="54"/>
  <c r="AL76" i="55"/>
  <c r="AL84" i="55" s="1"/>
  <c r="X79" i="54"/>
  <c r="AT71" i="54"/>
  <c r="AK74" i="54"/>
  <c r="AX57" i="54"/>
  <c r="AI75" i="55"/>
  <c r="AX81" i="54"/>
  <c r="U59" i="54"/>
  <c r="L70" i="54"/>
  <c r="W79" i="55"/>
  <c r="Q71" i="55"/>
  <c r="K69" i="55"/>
  <c r="K83" i="55" s="1"/>
  <c r="J23" i="27"/>
  <c r="AM59" i="54"/>
  <c r="J95" i="55"/>
  <c r="J66" i="55"/>
  <c r="J99" i="55" s="1"/>
  <c r="AO71" i="54"/>
  <c r="K59" i="55"/>
  <c r="K92" i="55" s="1"/>
  <c r="AX53" i="54"/>
  <c r="AX67" i="54" s="1"/>
  <c r="AS62" i="54"/>
  <c r="AS66" i="54" s="1"/>
  <c r="Y65" i="54"/>
  <c r="J66" i="54"/>
  <c r="J99" i="54" s="1"/>
  <c r="J95" i="54"/>
  <c r="U63" i="55"/>
  <c r="AE76" i="54"/>
  <c r="AE84" i="54" s="1"/>
  <c r="AB65" i="54"/>
  <c r="J83" i="54"/>
  <c r="J116" i="54" s="1"/>
  <c r="J102" i="54"/>
  <c r="R76" i="55"/>
  <c r="R84" i="55" s="1"/>
  <c r="Z79" i="55"/>
  <c r="O61" i="55"/>
  <c r="AK65" i="55"/>
  <c r="AV62" i="54"/>
  <c r="AV66" i="54" s="1"/>
  <c r="AF71" i="54"/>
  <c r="AF79" i="54"/>
  <c r="AN72" i="55"/>
  <c r="AJ69" i="54"/>
  <c r="AJ83" i="54" s="1"/>
  <c r="AX55" i="55"/>
  <c r="U62" i="55"/>
  <c r="U66" i="55" s="1"/>
  <c r="AQ80" i="55"/>
  <c r="W78" i="54"/>
  <c r="W82" i="54" s="1"/>
  <c r="AD72" i="55"/>
  <c r="AX55" i="54"/>
  <c r="AS74" i="55"/>
  <c r="AM65" i="54"/>
  <c r="M79" i="55"/>
  <c r="AH56" i="54"/>
  <c r="L78" i="55"/>
  <c r="L82" i="55" s="1"/>
  <c r="T75" i="54"/>
  <c r="P62" i="55"/>
  <c r="P66" i="55" s="1"/>
  <c r="AX65" i="55"/>
  <c r="L59" i="55"/>
  <c r="AL79" i="55"/>
  <c r="AQ70" i="54"/>
  <c r="AB53" i="55"/>
  <c r="AB67" i="55" s="1"/>
  <c r="AD81" i="54"/>
  <c r="Y60" i="55"/>
  <c r="Y68" i="55" s="1"/>
  <c r="AL60" i="54"/>
  <c r="AL68" i="54" s="1"/>
  <c r="L40" i="52"/>
  <c r="M40" i="52" s="1"/>
  <c r="N40" i="52" s="1"/>
  <c r="J55" i="54"/>
  <c r="J88" i="54" s="1"/>
  <c r="AA77" i="55"/>
  <c r="AT64" i="55"/>
  <c r="AT57" i="54"/>
  <c r="AD56" i="54"/>
  <c r="J61" i="54"/>
  <c r="J94" i="54" s="1"/>
  <c r="AW73" i="55"/>
  <c r="P70" i="54"/>
  <c r="Z75" i="54"/>
  <c r="AI59" i="55"/>
  <c r="Q80" i="55"/>
  <c r="U75" i="54"/>
  <c r="L54" i="54"/>
  <c r="R79" i="54"/>
  <c r="W63" i="55"/>
  <c r="AU58" i="55"/>
  <c r="J57" i="55"/>
  <c r="J90" i="55" s="1"/>
  <c r="J8" i="34"/>
  <c r="AM73" i="55"/>
  <c r="Y78" i="55"/>
  <c r="Y82" i="55" s="1"/>
  <c r="K97" i="55"/>
  <c r="J13" i="34"/>
  <c r="O58" i="55"/>
  <c r="AB62" i="55"/>
  <c r="AB66" i="55" s="1"/>
  <c r="AT70" i="55"/>
  <c r="AT62" i="54"/>
  <c r="AT66" i="54" s="1"/>
  <c r="AC59" i="55"/>
  <c r="R59" i="55"/>
  <c r="AQ65" i="54"/>
  <c r="S54" i="55"/>
  <c r="AN59" i="54"/>
  <c r="AI76" i="54"/>
  <c r="AI84" i="54" s="1"/>
  <c r="AP71" i="55"/>
  <c r="AW56" i="54"/>
  <c r="X69" i="54"/>
  <c r="X83" i="54" s="1"/>
  <c r="AM75" i="54"/>
  <c r="AE64" i="55"/>
  <c r="J78" i="55"/>
  <c r="Q57" i="55"/>
  <c r="AD53" i="54"/>
  <c r="AD67" i="54" s="1"/>
  <c r="AD61" i="54"/>
  <c r="N54" i="54"/>
  <c r="N62" i="54"/>
  <c r="N66" i="54" s="1"/>
  <c r="AB56" i="55"/>
  <c r="L50" i="52"/>
  <c r="M50" i="52" s="1"/>
  <c r="N50" i="52" s="1"/>
  <c r="AC70" i="54"/>
  <c r="L79" i="55"/>
  <c r="J54" i="55"/>
  <c r="J87" i="55" s="1"/>
  <c r="K58" i="54"/>
  <c r="K91" i="54" s="1"/>
  <c r="U79" i="55"/>
  <c r="AE60" i="54"/>
  <c r="AE68" i="54" s="1"/>
  <c r="K56" i="54"/>
  <c r="K89" i="54" s="1"/>
  <c r="AP59" i="55"/>
  <c r="AM74" i="54"/>
  <c r="J67" i="54"/>
  <c r="J100" i="54" s="1"/>
  <c r="J86" i="54"/>
  <c r="AT77" i="55"/>
  <c r="AJ69" i="55"/>
  <c r="AJ83" i="55" s="1"/>
  <c r="R60" i="55"/>
  <c r="R68" i="55" s="1"/>
  <c r="AR72" i="54"/>
  <c r="Z63" i="55"/>
  <c r="AB63" i="55"/>
  <c r="W62" i="55"/>
  <c r="W66" i="55" s="1"/>
  <c r="AV78" i="54"/>
  <c r="AV82" i="54" s="1"/>
  <c r="AL56" i="54"/>
  <c r="AA60" i="55"/>
  <c r="AA68" i="55" s="1"/>
  <c r="AN56" i="55"/>
  <c r="AD54" i="54"/>
  <c r="AX71" i="55"/>
  <c r="T80" i="54"/>
  <c r="U78" i="55"/>
  <c r="U82" i="55" s="1"/>
  <c r="AQ64" i="55"/>
  <c r="AO53" i="54"/>
  <c r="AO67" i="54" s="1"/>
  <c r="M70" i="55"/>
  <c r="M78" i="55"/>
  <c r="M82" i="55" s="1"/>
  <c r="AP58" i="55"/>
  <c r="N73" i="55"/>
  <c r="AM69" i="55"/>
  <c r="AM83" i="55" s="1"/>
  <c r="U60" i="55"/>
  <c r="U68" i="55" s="1"/>
  <c r="AK69" i="54"/>
  <c r="AK83" i="54" s="1"/>
  <c r="M63" i="55"/>
  <c r="AH72" i="54"/>
  <c r="AC57" i="54"/>
  <c r="R63" i="55"/>
  <c r="AF53" i="55"/>
  <c r="AF67" i="55" s="1"/>
  <c r="AF61" i="55"/>
  <c r="AM56" i="54"/>
  <c r="P70" i="55"/>
  <c r="P78" i="55"/>
  <c r="P82" i="55" s="1"/>
  <c r="AI71" i="54"/>
  <c r="L75" i="55"/>
  <c r="AL63" i="55"/>
  <c r="AQ54" i="54"/>
  <c r="AB69" i="55"/>
  <c r="AB83" i="55" s="1"/>
  <c r="AB77" i="54"/>
  <c r="AI72" i="55"/>
  <c r="Q65" i="55"/>
  <c r="AD65" i="54"/>
  <c r="Y76" i="55"/>
  <c r="Y84" i="55" s="1"/>
  <c r="AL76" i="54"/>
  <c r="AL84" i="54" s="1"/>
  <c r="AG59" i="55"/>
  <c r="J57" i="54"/>
  <c r="J90" i="54" s="1"/>
  <c r="AL2" i="56"/>
  <c r="AK3" i="56"/>
  <c r="AA61" i="55"/>
  <c r="AT80" i="55"/>
  <c r="AT73" i="54"/>
  <c r="AD72" i="54"/>
  <c r="R80" i="54"/>
  <c r="J77" i="54"/>
  <c r="J110" i="54" s="1"/>
  <c r="AW57" i="55"/>
  <c r="P54" i="54"/>
  <c r="Z59" i="54"/>
  <c r="Q62" i="54"/>
  <c r="Q66" i="54" s="1"/>
  <c r="Q64" i="55"/>
  <c r="AM78" i="55"/>
  <c r="AM82" i="55" s="1"/>
  <c r="R71" i="54"/>
  <c r="X80" i="54"/>
  <c r="K65" i="54"/>
  <c r="K98" i="54" s="1"/>
  <c r="AU74" i="55"/>
  <c r="J73" i="55"/>
  <c r="J106" i="55" s="1"/>
  <c r="J67" i="55"/>
  <c r="J100" i="55" s="1"/>
  <c r="J86" i="55"/>
  <c r="AB69" i="54"/>
  <c r="AB83" i="54" s="1"/>
  <c r="L48" i="50"/>
  <c r="K12" i="19"/>
  <c r="AP73" i="55"/>
  <c r="X54" i="55"/>
  <c r="T74" i="55"/>
  <c r="X70" i="55"/>
  <c r="AC58" i="55"/>
  <c r="AX75" i="55"/>
  <c r="M69" i="55"/>
  <c r="M83" i="55" s="1"/>
  <c r="J80" i="55"/>
  <c r="J113" i="55" s="1"/>
  <c r="AD71" i="54"/>
  <c r="O74" i="55"/>
  <c r="V71" i="55"/>
  <c r="K89" i="55"/>
  <c r="J5" i="34"/>
  <c r="K113" i="54"/>
  <c r="J29" i="27"/>
  <c r="AC75" i="55"/>
  <c r="R75" i="55"/>
  <c r="AQ73" i="54"/>
  <c r="AH69" i="54"/>
  <c r="AH83" i="54" s="1"/>
  <c r="X53" i="55"/>
  <c r="X67" i="55" s="1"/>
  <c r="M71" i="54"/>
  <c r="AO61" i="54"/>
  <c r="AV56" i="55"/>
  <c r="AW80" i="54"/>
  <c r="AH61" i="55"/>
  <c r="R54" i="54"/>
  <c r="Y53" i="55"/>
  <c r="Y67" i="55" s="1"/>
  <c r="Y81" i="55"/>
  <c r="Q73" i="55"/>
  <c r="AD77" i="54"/>
  <c r="U73" i="54"/>
  <c r="AC76" i="54"/>
  <c r="AC84" i="54" s="1"/>
  <c r="K59" i="54"/>
  <c r="K92" i="54" s="1"/>
  <c r="AM79" i="54"/>
  <c r="J70" i="55"/>
  <c r="J103" i="55" s="1"/>
  <c r="P79" i="54"/>
  <c r="K74" i="54"/>
  <c r="K107" i="54" s="1"/>
  <c r="AD59" i="54"/>
  <c r="U58" i="54"/>
  <c r="AK77" i="54"/>
  <c r="K72" i="54"/>
  <c r="K105" i="54" s="1"/>
  <c r="AP75" i="55"/>
  <c r="AW62" i="54"/>
  <c r="AW66" i="54" s="1"/>
  <c r="AT69" i="54"/>
  <c r="AT83" i="54" s="1"/>
  <c r="AD54" i="55"/>
  <c r="AR56" i="54"/>
  <c r="T80" i="55"/>
  <c r="AE70" i="55"/>
  <c r="AB79" i="55"/>
  <c r="W78" i="55"/>
  <c r="W82" i="55" s="1"/>
  <c r="L56" i="54"/>
  <c r="AL72" i="54"/>
  <c r="AL80" i="54"/>
  <c r="AA76" i="55"/>
  <c r="AA84" i="55" s="1"/>
  <c r="AU73" i="55"/>
  <c r="AD70" i="54"/>
  <c r="N65" i="54"/>
  <c r="O63" i="55"/>
  <c r="AK81" i="54"/>
  <c r="AT74" i="55"/>
  <c r="AO69" i="54"/>
  <c r="AO83" i="54" s="1"/>
  <c r="AC79" i="54"/>
  <c r="AP74" i="55"/>
  <c r="AV81" i="55"/>
  <c r="N57" i="55"/>
  <c r="AM53" i="55"/>
  <c r="AM67" i="55" s="1"/>
  <c r="U76" i="55"/>
  <c r="U84" i="55" s="1"/>
  <c r="AK53" i="54"/>
  <c r="AK67" i="54" s="1"/>
  <c r="AW79" i="54"/>
  <c r="AC73" i="54"/>
  <c r="R79" i="55"/>
  <c r="AF69" i="55"/>
  <c r="AF83" i="55" s="1"/>
  <c r="AF77" i="55"/>
  <c r="AM72" i="54"/>
  <c r="P54" i="55"/>
  <c r="J79" i="55"/>
  <c r="J112" i="55" s="1"/>
  <c r="AK20" i="42"/>
  <c r="AQ2" i="54" s="1"/>
  <c r="AQ121" i="54" s="1"/>
  <c r="AL21" i="42"/>
  <c r="AQ3" i="55"/>
  <c r="AQ3" i="52"/>
  <c r="AQ21" i="52" s="1"/>
  <c r="AQ35" i="52" s="1"/>
  <c r="AQ3" i="50"/>
  <c r="AQ21" i="50" s="1"/>
  <c r="AQ35" i="50" s="1"/>
  <c r="AD76" i="55"/>
  <c r="AD84" i="55" s="1"/>
  <c r="AF80" i="55"/>
  <c r="AQ56" i="55"/>
  <c r="AH54" i="55"/>
  <c r="AH62" i="54"/>
  <c r="AH66" i="54" s="1"/>
  <c r="Q81" i="55"/>
  <c r="S53" i="55"/>
  <c r="S67" i="55" s="1"/>
  <c r="S61" i="55"/>
  <c r="U53" i="55"/>
  <c r="U67" i="55" s="1"/>
  <c r="J73" i="54"/>
  <c r="J106" i="54" s="1"/>
  <c r="Q58" i="54"/>
  <c r="J79" i="54"/>
  <c r="J112" i="54" s="1"/>
  <c r="AM53" i="54"/>
  <c r="AM67" i="54" s="1"/>
  <c r="K52" i="50"/>
  <c r="J16" i="19"/>
  <c r="AH75" i="55"/>
  <c r="AJ57" i="55"/>
  <c r="AK75" i="55"/>
  <c r="AT59" i="55"/>
  <c r="AL77" i="54"/>
  <c r="Q78" i="54"/>
  <c r="Q82" i="54" s="1"/>
  <c r="AM62" i="55"/>
  <c r="AM66" i="55" s="1"/>
  <c r="R55" i="54"/>
  <c r="K81" i="54"/>
  <c r="K114" i="54" s="1"/>
  <c r="W60" i="55"/>
  <c r="W68" i="55" s="1"/>
  <c r="AL62" i="54"/>
  <c r="AL66" i="54" s="1"/>
  <c r="AQ62" i="54"/>
  <c r="AQ66" i="54" s="1"/>
  <c r="AD55" i="55"/>
  <c r="AC74" i="55"/>
  <c r="AK71" i="54"/>
  <c r="AT72" i="54"/>
  <c r="AS59" i="55"/>
  <c r="J21" i="34"/>
  <c r="S59" i="54"/>
  <c r="AH53" i="54"/>
  <c r="AH67" i="54" s="1"/>
  <c r="AB62" i="54"/>
  <c r="AB66" i="54" s="1"/>
  <c r="W57" i="55"/>
  <c r="X69" i="55"/>
  <c r="X83" i="55" s="1"/>
  <c r="M49" i="52"/>
  <c r="N49" i="52" s="1"/>
  <c r="AO77" i="54"/>
  <c r="AV72" i="55"/>
  <c r="O56" i="54"/>
  <c r="O64" i="55"/>
  <c r="R70" i="54"/>
  <c r="AF74" i="54"/>
  <c r="Y69" i="55"/>
  <c r="Y83" i="55" s="1"/>
  <c r="Y65" i="55"/>
  <c r="K58" i="55"/>
  <c r="K91" i="55" s="1"/>
  <c r="AJ70" i="54"/>
  <c r="U57" i="54"/>
  <c r="AC54" i="55"/>
  <c r="AL71" i="54"/>
  <c r="U58" i="55"/>
  <c r="AB65" i="55"/>
  <c r="AO59" i="54"/>
  <c r="AD75" i="54"/>
  <c r="O80" i="54"/>
  <c r="J8" i="27"/>
  <c r="U74" i="54"/>
  <c r="AK61" i="54"/>
  <c r="W58" i="55"/>
  <c r="AP53" i="55"/>
  <c r="AP67" i="55" s="1"/>
  <c r="AW54" i="54"/>
  <c r="AT53" i="54"/>
  <c r="AT67" i="54" s="1"/>
  <c r="AD70" i="55"/>
  <c r="T64" i="55"/>
  <c r="AH64" i="55"/>
  <c r="L80" i="54"/>
  <c r="AX58" i="54"/>
  <c r="AR65" i="55"/>
  <c r="X55" i="54"/>
  <c r="N81" i="54"/>
  <c r="O79" i="55"/>
  <c r="AK65" i="54"/>
  <c r="AU54" i="54"/>
  <c r="AV65" i="55"/>
  <c r="AG70" i="55"/>
  <c r="U62" i="54"/>
  <c r="U66" i="54" s="1"/>
  <c r="AI58" i="54"/>
  <c r="X56" i="55"/>
  <c r="X64" i="55"/>
  <c r="AL54" i="55"/>
  <c r="AL62" i="55"/>
  <c r="AL66" i="55" s="1"/>
  <c r="U75" i="55"/>
  <c r="J55" i="55"/>
  <c r="J88" i="55" s="1"/>
  <c r="J63" i="55"/>
  <c r="J96" i="55" s="1"/>
  <c r="AD60" i="55"/>
  <c r="AD68" i="55" s="1"/>
  <c r="AF64" i="55"/>
  <c r="AQ72" i="55"/>
  <c r="AH70" i="55"/>
  <c r="AH78" i="54"/>
  <c r="AH82" i="54" s="1"/>
  <c r="AU58" i="54"/>
  <c r="S69" i="55"/>
  <c r="S83" i="55" s="1"/>
  <c r="S77" i="55"/>
  <c r="U69" i="55"/>
  <c r="U83" i="55" s="1"/>
  <c r="P58" i="54"/>
  <c r="Q74" i="54"/>
  <c r="AP2" i="50"/>
  <c r="AP56" i="50" s="1"/>
  <c r="AH65" i="54"/>
  <c r="AM69" i="54"/>
  <c r="AM83" i="54" s="1"/>
  <c r="K38" i="50"/>
  <c r="J2" i="19"/>
  <c r="AH59" i="55"/>
  <c r="AJ73" i="55"/>
  <c r="AT79" i="54"/>
  <c r="AK59" i="55"/>
  <c r="AT75" i="55"/>
  <c r="AL61" i="54"/>
  <c r="AX56" i="55"/>
  <c r="L42" i="50"/>
  <c r="K6" i="19"/>
  <c r="AO54" i="55"/>
  <c r="X56" i="54"/>
  <c r="AD65" i="55"/>
  <c r="AF61" i="54"/>
  <c r="W76" i="55"/>
  <c r="W84" i="55" s="1"/>
  <c r="AL78" i="54"/>
  <c r="AL82" i="54" s="1"/>
  <c r="L105" i="54" l="1"/>
  <c r="K21" i="27"/>
  <c r="L98" i="54"/>
  <c r="K14" i="27"/>
  <c r="L108" i="55"/>
  <c r="K24" i="34"/>
  <c r="L105" i="55"/>
  <c r="K21" i="34"/>
  <c r="L98" i="55"/>
  <c r="K14" i="34"/>
  <c r="L92" i="55"/>
  <c r="K8" i="34"/>
  <c r="L89" i="54"/>
  <c r="K5" i="27"/>
  <c r="L92" i="54"/>
  <c r="K8" i="27"/>
  <c r="L114" i="54"/>
  <c r="K30" i="27"/>
  <c r="L91" i="54"/>
  <c r="K7" i="27"/>
  <c r="L107" i="54"/>
  <c r="K23" i="27"/>
  <c r="L91" i="55"/>
  <c r="K7" i="34"/>
  <c r="O49" i="52"/>
  <c r="N13" i="23"/>
  <c r="AL3" i="56"/>
  <c r="AM2" i="56"/>
  <c r="K100" i="54"/>
  <c r="J16" i="27"/>
  <c r="M12" i="53"/>
  <c r="L19" i="23"/>
  <c r="AR2" i="53"/>
  <c r="AR7" i="53" s="1"/>
  <c r="K116" i="55"/>
  <c r="J32" i="34"/>
  <c r="K94" i="55"/>
  <c r="J10" i="34"/>
  <c r="M49" i="50"/>
  <c r="L13" i="19"/>
  <c r="M19" i="53"/>
  <c r="L26" i="23"/>
  <c r="J68" i="55"/>
  <c r="J101" i="55" s="1"/>
  <c r="J93" i="55"/>
  <c r="AN37" i="42"/>
  <c r="AM67" i="42"/>
  <c r="AS3" i="52"/>
  <c r="K102" i="55"/>
  <c r="J18" i="34"/>
  <c r="K90" i="54"/>
  <c r="J6" i="27"/>
  <c r="L52" i="50"/>
  <c r="K16" i="19"/>
  <c r="K103" i="55"/>
  <c r="J19" i="34"/>
  <c r="M48" i="50"/>
  <c r="L12" i="19"/>
  <c r="K94" i="54"/>
  <c r="J10" i="27"/>
  <c r="J84" i="54"/>
  <c r="J117" i="54" s="1"/>
  <c r="J109" i="54"/>
  <c r="M15" i="53"/>
  <c r="L22" i="23"/>
  <c r="K90" i="55"/>
  <c r="J6" i="34"/>
  <c r="K102" i="54"/>
  <c r="J18" i="27"/>
  <c r="K99" i="55"/>
  <c r="J15" i="34"/>
  <c r="K111" i="54"/>
  <c r="J27" i="27"/>
  <c r="N23" i="53"/>
  <c r="M30" i="23"/>
  <c r="M20" i="53"/>
  <c r="L27" i="23"/>
  <c r="L51" i="50"/>
  <c r="K15" i="19"/>
  <c r="AQ2" i="52"/>
  <c r="AQ56" i="52" s="1"/>
  <c r="M42" i="50"/>
  <c r="L6" i="19"/>
  <c r="K95" i="55"/>
  <c r="J11" i="34"/>
  <c r="K115" i="54"/>
  <c r="J31" i="27"/>
  <c r="O38" i="52"/>
  <c r="N2" i="23"/>
  <c r="M14" i="53"/>
  <c r="L21" i="23"/>
  <c r="J84" i="55"/>
  <c r="J117" i="55" s="1"/>
  <c r="J109" i="55"/>
  <c r="K104" i="55"/>
  <c r="J20" i="34"/>
  <c r="O42" i="52"/>
  <c r="N6" i="23"/>
  <c r="K116" i="54"/>
  <c r="J32" i="27"/>
  <c r="K113" i="55"/>
  <c r="J29" i="34"/>
  <c r="K100" i="55"/>
  <c r="J16" i="34"/>
  <c r="K110" i="54"/>
  <c r="J26" i="27"/>
  <c r="J111" i="55"/>
  <c r="J82" i="55"/>
  <c r="J115" i="55" s="1"/>
  <c r="O52" i="52"/>
  <c r="N16" i="23"/>
  <c r="M25" i="53"/>
  <c r="L32" i="23"/>
  <c r="L45" i="50"/>
  <c r="K9" i="19"/>
  <c r="L53" i="52"/>
  <c r="K17" i="23"/>
  <c r="K57" i="52" s="1"/>
  <c r="K58" i="52" s="1"/>
  <c r="AQ35" i="55"/>
  <c r="AQ69" i="55" s="1"/>
  <c r="AQ83" i="55" s="1"/>
  <c r="AQ19" i="55"/>
  <c r="AQ53" i="55" s="1"/>
  <c r="AQ67" i="55" s="1"/>
  <c r="M26" i="53"/>
  <c r="L33" i="23"/>
  <c r="AN68" i="42"/>
  <c r="AO52" i="42"/>
  <c r="O41" i="52"/>
  <c r="N5" i="23"/>
  <c r="M39" i="50"/>
  <c r="L3" i="19"/>
  <c r="K88" i="55"/>
  <c r="J4" i="34"/>
  <c r="K106" i="54"/>
  <c r="J22" i="27"/>
  <c r="K106" i="55"/>
  <c r="J22" i="34"/>
  <c r="AL20" i="42"/>
  <c r="AR2" i="52" s="1"/>
  <c r="AR56" i="52" s="1"/>
  <c r="AM21" i="42"/>
  <c r="AR3" i="55"/>
  <c r="AR3" i="50"/>
  <c r="AR21" i="50" s="1"/>
  <c r="AR35" i="50" s="1"/>
  <c r="K87" i="55"/>
  <c r="J3" i="34"/>
  <c r="K88" i="54"/>
  <c r="J4" i="27"/>
  <c r="M21" i="53"/>
  <c r="L28" i="23"/>
  <c r="O47" i="52"/>
  <c r="N11" i="23"/>
  <c r="L107" i="55"/>
  <c r="K23" i="34"/>
  <c r="L47" i="50"/>
  <c r="K11" i="19"/>
  <c r="M40" i="50"/>
  <c r="L4" i="19"/>
  <c r="M22" i="53"/>
  <c r="L29" i="23"/>
  <c r="K103" i="54"/>
  <c r="J19" i="27"/>
  <c r="K86" i="55"/>
  <c r="J2" i="34"/>
  <c r="K112" i="55"/>
  <c r="J28" i="34"/>
  <c r="K99" i="54"/>
  <c r="J15" i="27"/>
  <c r="M11" i="53"/>
  <c r="L18" i="23"/>
  <c r="M24" i="53"/>
  <c r="L31" i="23"/>
  <c r="K93" i="54"/>
  <c r="J9" i="27"/>
  <c r="O46" i="52"/>
  <c r="N10" i="23"/>
  <c r="K114" i="55"/>
  <c r="J30" i="34"/>
  <c r="M4" i="51"/>
  <c r="L5" i="51"/>
  <c r="L22" i="19" s="1"/>
  <c r="P51" i="52"/>
  <c r="O15" i="23"/>
  <c r="P45" i="52"/>
  <c r="O9" i="23"/>
  <c r="J57" i="50"/>
  <c r="J58" i="50" s="1"/>
  <c r="L38" i="50"/>
  <c r="K2" i="19"/>
  <c r="O50" i="52"/>
  <c r="N14" i="23"/>
  <c r="L97" i="55"/>
  <c r="K13" i="34"/>
  <c r="K110" i="55"/>
  <c r="J26" i="34"/>
  <c r="M18" i="53"/>
  <c r="L25" i="23"/>
  <c r="M13" i="53"/>
  <c r="L20" i="23"/>
  <c r="K101" i="54"/>
  <c r="J17" i="27"/>
  <c r="K87" i="54"/>
  <c r="J3" i="27"/>
  <c r="K108" i="54"/>
  <c r="J24" i="27"/>
  <c r="K96" i="55"/>
  <c r="J12" i="34"/>
  <c r="L89" i="55"/>
  <c r="K5" i="34"/>
  <c r="K112" i="54"/>
  <c r="J28" i="27"/>
  <c r="AK19" i="42"/>
  <c r="AQ3" i="53" s="1"/>
  <c r="AQ2" i="50"/>
  <c r="AQ56" i="50" s="1"/>
  <c r="O40" i="52"/>
  <c r="N4" i="23"/>
  <c r="K95" i="54"/>
  <c r="J11" i="27"/>
  <c r="L113" i="54"/>
  <c r="K29" i="27"/>
  <c r="K86" i="54"/>
  <c r="J2" i="27"/>
  <c r="K104" i="54"/>
  <c r="J20" i="27"/>
  <c r="M16" i="53"/>
  <c r="L23" i="23"/>
  <c r="M17" i="53"/>
  <c r="L24" i="23"/>
  <c r="O48" i="52"/>
  <c r="N12" i="23"/>
  <c r="AR3" i="52"/>
  <c r="AR21" i="52" s="1"/>
  <c r="AR35" i="52" s="1"/>
  <c r="P39" i="52"/>
  <c r="O3" i="23"/>
  <c r="AO68" i="42" l="1"/>
  <c r="AP52" i="42"/>
  <c r="N25" i="53"/>
  <c r="M32" i="23"/>
  <c r="L116" i="54"/>
  <c r="K32" i="27"/>
  <c r="L115" i="54"/>
  <c r="K31" i="27"/>
  <c r="AS21" i="52"/>
  <c r="AS35" i="52" s="1"/>
  <c r="L116" i="55"/>
  <c r="K32" i="34"/>
  <c r="N17" i="53"/>
  <c r="M24" i="23"/>
  <c r="K57" i="50"/>
  <c r="K58" i="50" s="1"/>
  <c r="P46" i="52"/>
  <c r="O10" i="23"/>
  <c r="L86" i="55"/>
  <c r="K2" i="34"/>
  <c r="P47" i="52"/>
  <c r="O11" i="23"/>
  <c r="L106" i="55"/>
  <c r="K22" i="34"/>
  <c r="L111" i="54"/>
  <c r="K27" i="27"/>
  <c r="L94" i="54"/>
  <c r="K10" i="27"/>
  <c r="AS2" i="53"/>
  <c r="AS7" i="53" s="1"/>
  <c r="AR2" i="54"/>
  <c r="AR121" i="54" s="1"/>
  <c r="M91" i="55"/>
  <c r="L7" i="34"/>
  <c r="M92" i="55"/>
  <c r="L8" i="34"/>
  <c r="P42" i="52"/>
  <c r="O6" i="23"/>
  <c r="L95" i="55"/>
  <c r="K11" i="34"/>
  <c r="AN67" i="42"/>
  <c r="AO37" i="42"/>
  <c r="L93" i="54"/>
  <c r="K9" i="27"/>
  <c r="L103" i="54"/>
  <c r="K19" i="27"/>
  <c r="N21" i="53"/>
  <c r="M28" i="23"/>
  <c r="L106" i="54"/>
  <c r="K22" i="27"/>
  <c r="N26" i="53"/>
  <c r="M33" i="23"/>
  <c r="K115" i="55"/>
  <c r="J31" i="34"/>
  <c r="L99" i="55"/>
  <c r="K15" i="34"/>
  <c r="N48" i="50"/>
  <c r="M12" i="19"/>
  <c r="K93" i="55"/>
  <c r="J9" i="34"/>
  <c r="M107" i="54"/>
  <c r="L23" i="27"/>
  <c r="M98" i="55"/>
  <c r="L14" i="34"/>
  <c r="P50" i="52"/>
  <c r="O14" i="23"/>
  <c r="N16" i="53"/>
  <c r="M23" i="23"/>
  <c r="P52" i="52"/>
  <c r="O16" i="23"/>
  <c r="L104" i="54"/>
  <c r="K20" i="27"/>
  <c r="L112" i="54"/>
  <c r="K28" i="27"/>
  <c r="N13" i="53"/>
  <c r="M20" i="23"/>
  <c r="K111" i="55"/>
  <c r="J27" i="34"/>
  <c r="J121" i="55" s="1"/>
  <c r="J122" i="55" s="1"/>
  <c r="L104" i="55"/>
  <c r="K20" i="34"/>
  <c r="N42" i="50"/>
  <c r="M6" i="19"/>
  <c r="K101" i="55"/>
  <c r="J17" i="34"/>
  <c r="L87" i="54"/>
  <c r="K3" i="27"/>
  <c r="Q45" i="52"/>
  <c r="P9" i="23"/>
  <c r="N24" i="53"/>
  <c r="M31" i="23"/>
  <c r="N22" i="53"/>
  <c r="M29" i="23"/>
  <c r="L88" i="54"/>
  <c r="K4" i="27"/>
  <c r="L88" i="55"/>
  <c r="K4" i="34"/>
  <c r="K109" i="55"/>
  <c r="J25" i="34"/>
  <c r="L102" i="54"/>
  <c r="K18" i="27"/>
  <c r="L103" i="55"/>
  <c r="K19" i="34"/>
  <c r="N12" i="53"/>
  <c r="M19" i="23"/>
  <c r="M91" i="54"/>
  <c r="L7" i="27"/>
  <c r="M105" i="55"/>
  <c r="L21" i="34"/>
  <c r="N19" i="53"/>
  <c r="M26" i="23"/>
  <c r="Q39" i="52"/>
  <c r="P3" i="23"/>
  <c r="Q51" i="52"/>
  <c r="P15" i="23"/>
  <c r="N11" i="53"/>
  <c r="M18" i="23"/>
  <c r="N40" i="50"/>
  <c r="M4" i="19"/>
  <c r="L87" i="55"/>
  <c r="K3" i="34"/>
  <c r="N39" i="50"/>
  <c r="M3" i="19"/>
  <c r="M53" i="52"/>
  <c r="L17" i="23"/>
  <c r="L57" i="52" s="1"/>
  <c r="L58" i="52" s="1"/>
  <c r="M51" i="50"/>
  <c r="L15" i="19"/>
  <c r="L90" i="55"/>
  <c r="K6" i="34"/>
  <c r="M52" i="50"/>
  <c r="L16" i="19"/>
  <c r="L100" i="54"/>
  <c r="K16" i="27"/>
  <c r="M114" i="54"/>
  <c r="L30" i="27"/>
  <c r="M108" i="55"/>
  <c r="L24" i="34"/>
  <c r="L101" i="54"/>
  <c r="K17" i="27"/>
  <c r="L110" i="55"/>
  <c r="K26" i="34"/>
  <c r="L100" i="55"/>
  <c r="K16" i="34"/>
  <c r="N14" i="53"/>
  <c r="M21" i="23"/>
  <c r="N49" i="50"/>
  <c r="M13" i="19"/>
  <c r="AN2" i="56"/>
  <c r="AM3" i="56"/>
  <c r="J122" i="54"/>
  <c r="J123" i="54" s="1"/>
  <c r="M89" i="55"/>
  <c r="L5" i="34"/>
  <c r="L110" i="54"/>
  <c r="K26" i="27"/>
  <c r="M113" i="54"/>
  <c r="L29" i="27"/>
  <c r="N4" i="51"/>
  <c r="M5" i="51"/>
  <c r="M22" i="19" s="1"/>
  <c r="M47" i="50"/>
  <c r="L11" i="19"/>
  <c r="AR35" i="55"/>
  <c r="AR69" i="55" s="1"/>
  <c r="AR83" i="55" s="1"/>
  <c r="AR19" i="55"/>
  <c r="AR53" i="55" s="1"/>
  <c r="AR67" i="55" s="1"/>
  <c r="P41" i="52"/>
  <c r="O5" i="23"/>
  <c r="M45" i="50"/>
  <c r="L9" i="19"/>
  <c r="N20" i="53"/>
  <c r="M27" i="23"/>
  <c r="N15" i="53"/>
  <c r="M22" i="23"/>
  <c r="L90" i="54"/>
  <c r="K6" i="27"/>
  <c r="M92" i="54"/>
  <c r="L8" i="27"/>
  <c r="M98" i="54"/>
  <c r="L14" i="27"/>
  <c r="P40" i="52"/>
  <c r="O4" i="23"/>
  <c r="N18" i="53"/>
  <c r="M25" i="23"/>
  <c r="L96" i="55"/>
  <c r="K12" i="34"/>
  <c r="L99" i="54"/>
  <c r="K15" i="27"/>
  <c r="P48" i="52"/>
  <c r="O12" i="23"/>
  <c r="L95" i="54"/>
  <c r="K11" i="27"/>
  <c r="L108" i="54"/>
  <c r="K24" i="27"/>
  <c r="M97" i="55"/>
  <c r="L13" i="34"/>
  <c r="AN21" i="42"/>
  <c r="AT3" i="52" s="1"/>
  <c r="AT21" i="52" s="1"/>
  <c r="AT35" i="52" s="1"/>
  <c r="AM20" i="42"/>
  <c r="AS2" i="54" s="1"/>
  <c r="AS121" i="54" s="1"/>
  <c r="AS3" i="50"/>
  <c r="AS21" i="50" s="1"/>
  <c r="AS35" i="50" s="1"/>
  <c r="AS3" i="55"/>
  <c r="L113" i="55"/>
  <c r="K29" i="34"/>
  <c r="P38" i="52"/>
  <c r="O2" i="23"/>
  <c r="K109" i="54"/>
  <c r="J25" i="27"/>
  <c r="L94" i="55"/>
  <c r="K10" i="34"/>
  <c r="M38" i="50"/>
  <c r="L2" i="19"/>
  <c r="L86" i="54"/>
  <c r="K2" i="27"/>
  <c r="K117" i="55"/>
  <c r="J33" i="34"/>
  <c r="L114" i="55"/>
  <c r="K30" i="34"/>
  <c r="L112" i="55"/>
  <c r="K28" i="34"/>
  <c r="M107" i="55"/>
  <c r="L23" i="34"/>
  <c r="AL19" i="42"/>
  <c r="AR3" i="53" s="1"/>
  <c r="AR2" i="50"/>
  <c r="AR56" i="50" s="1"/>
  <c r="O23" i="53"/>
  <c r="N30" i="23"/>
  <c r="K117" i="54"/>
  <c r="J33" i="27"/>
  <c r="L102" i="55"/>
  <c r="K18" i="34"/>
  <c r="P49" i="52"/>
  <c r="O13" i="23"/>
  <c r="M89" i="54"/>
  <c r="L5" i="27"/>
  <c r="M105" i="54"/>
  <c r="L21" i="27"/>
  <c r="Q49" i="52" l="1"/>
  <c r="P13" i="23"/>
  <c r="M112" i="55"/>
  <c r="L28" i="34"/>
  <c r="L109" i="54"/>
  <c r="K25" i="27"/>
  <c r="M108" i="54"/>
  <c r="L24" i="27"/>
  <c r="Q40" i="52"/>
  <c r="P4" i="23"/>
  <c r="N92" i="55"/>
  <c r="M8" i="34"/>
  <c r="M116" i="55"/>
  <c r="L32" i="34"/>
  <c r="O40" i="50"/>
  <c r="N4" i="19"/>
  <c r="O42" i="50"/>
  <c r="N6" i="19"/>
  <c r="Q52" i="52"/>
  <c r="P16" i="23"/>
  <c r="O48" i="50"/>
  <c r="N12" i="19"/>
  <c r="M103" i="54"/>
  <c r="L19" i="27"/>
  <c r="M106" i="55"/>
  <c r="L22" i="34"/>
  <c r="M100" i="55"/>
  <c r="L16" i="34"/>
  <c r="M114" i="55"/>
  <c r="L30" i="34"/>
  <c r="Q38" i="52"/>
  <c r="P2" i="23"/>
  <c r="N98" i="54"/>
  <c r="M14" i="27"/>
  <c r="N91" i="55"/>
  <c r="M7" i="34"/>
  <c r="M95" i="54"/>
  <c r="L11" i="27"/>
  <c r="Q41" i="52"/>
  <c r="P5" i="23"/>
  <c r="N89" i="55"/>
  <c r="M5" i="34"/>
  <c r="M110" i="55"/>
  <c r="L26" i="34"/>
  <c r="M90" i="55"/>
  <c r="L6" i="34"/>
  <c r="O11" i="53"/>
  <c r="N18" i="23"/>
  <c r="O12" i="53"/>
  <c r="N19" i="23"/>
  <c r="O22" i="53"/>
  <c r="N29" i="23"/>
  <c r="M104" i="55"/>
  <c r="L20" i="34"/>
  <c r="O16" i="53"/>
  <c r="N23" i="23"/>
  <c r="M99" i="55"/>
  <c r="L15" i="34"/>
  <c r="M93" i="54"/>
  <c r="L9" i="27"/>
  <c r="Q47" i="52"/>
  <c r="P11" i="23"/>
  <c r="M115" i="54"/>
  <c r="L31" i="27"/>
  <c r="N91" i="54"/>
  <c r="M7" i="27"/>
  <c r="M102" i="55"/>
  <c r="L18" i="34"/>
  <c r="L117" i="55"/>
  <c r="K33" i="34"/>
  <c r="AS2" i="52"/>
  <c r="AS56" i="52" s="1"/>
  <c r="N45" i="50"/>
  <c r="M9" i="19"/>
  <c r="L117" i="54"/>
  <c r="K33" i="27"/>
  <c r="M113" i="55"/>
  <c r="L29" i="34"/>
  <c r="K122" i="54"/>
  <c r="K123" i="54" s="1"/>
  <c r="AS35" i="55"/>
  <c r="AS69" i="55" s="1"/>
  <c r="AS83" i="55" s="1"/>
  <c r="AS19" i="55"/>
  <c r="AS53" i="55" s="1"/>
  <c r="AS67" i="55" s="1"/>
  <c r="M101" i="54"/>
  <c r="L17" i="27"/>
  <c r="N51" i="50"/>
  <c r="M15" i="19"/>
  <c r="R51" i="52"/>
  <c r="Q15" i="23"/>
  <c r="M103" i="55"/>
  <c r="L19" i="34"/>
  <c r="O24" i="53"/>
  <c r="N31" i="23"/>
  <c r="L111" i="55"/>
  <c r="K27" i="34"/>
  <c r="Q50" i="52"/>
  <c r="P14" i="23"/>
  <c r="L115" i="55"/>
  <c r="K31" i="34"/>
  <c r="AO67" i="42"/>
  <c r="AP37" i="42"/>
  <c r="M86" i="55"/>
  <c r="L2" i="34"/>
  <c r="M116" i="54"/>
  <c r="L32" i="27"/>
  <c r="M110" i="54"/>
  <c r="L26" i="27"/>
  <c r="M88" i="54"/>
  <c r="L4" i="27"/>
  <c r="AT2" i="53"/>
  <c r="AT7" i="53" s="1"/>
  <c r="AT2" i="52"/>
  <c r="AT56" i="52" s="1"/>
  <c r="N108" i="55"/>
  <c r="M24" i="34"/>
  <c r="R45" i="52"/>
  <c r="Q9" i="23"/>
  <c r="O13" i="53"/>
  <c r="N20" i="23"/>
  <c r="N98" i="55"/>
  <c r="M14" i="34"/>
  <c r="O26" i="53"/>
  <c r="N33" i="23"/>
  <c r="Q46" i="52"/>
  <c r="P10" i="23"/>
  <c r="O25" i="53"/>
  <c r="N32" i="23"/>
  <c r="N52" i="50"/>
  <c r="M16" i="19"/>
  <c r="N92" i="54"/>
  <c r="M8" i="27"/>
  <c r="P23" i="53"/>
  <c r="O30" i="23"/>
  <c r="AO2" i="56"/>
  <c r="AN3" i="56"/>
  <c r="M102" i="54"/>
  <c r="L18" i="27"/>
  <c r="N38" i="50"/>
  <c r="M2" i="19"/>
  <c r="M95" i="55"/>
  <c r="L11" i="34"/>
  <c r="M94" i="54"/>
  <c r="L10" i="27"/>
  <c r="Q48" i="52"/>
  <c r="P12" i="23"/>
  <c r="M86" i="54"/>
  <c r="L2" i="27"/>
  <c r="M90" i="54"/>
  <c r="L6" i="27"/>
  <c r="N47" i="50"/>
  <c r="M11" i="19"/>
  <c r="O4" i="51"/>
  <c r="N5" i="51"/>
  <c r="N22" i="19" s="1"/>
  <c r="O49" i="50"/>
  <c r="N13" i="19"/>
  <c r="N114" i="54"/>
  <c r="M30" i="27"/>
  <c r="O39" i="50"/>
  <c r="N3" i="19"/>
  <c r="O19" i="53"/>
  <c r="N26" i="23"/>
  <c r="L109" i="55"/>
  <c r="K25" i="34"/>
  <c r="M87" i="54"/>
  <c r="L3" i="27"/>
  <c r="M112" i="54"/>
  <c r="L28" i="27"/>
  <c r="N107" i="54"/>
  <c r="M23" i="27"/>
  <c r="M106" i="54"/>
  <c r="L22" i="27"/>
  <c r="AM19" i="42"/>
  <c r="AS3" i="53" s="1"/>
  <c r="AS2" i="50"/>
  <c r="AS56" i="50" s="1"/>
  <c r="R39" i="52"/>
  <c r="Q3" i="23"/>
  <c r="N105" i="54"/>
  <c r="M21" i="27"/>
  <c r="O15" i="53"/>
  <c r="N22" i="23"/>
  <c r="N89" i="54"/>
  <c r="M5" i="27"/>
  <c r="N107" i="55"/>
  <c r="M23" i="34"/>
  <c r="M94" i="55"/>
  <c r="L10" i="34"/>
  <c r="N97" i="55"/>
  <c r="M13" i="34"/>
  <c r="O18" i="53"/>
  <c r="N25" i="23"/>
  <c r="O20" i="53"/>
  <c r="N27" i="23"/>
  <c r="Q42" i="52"/>
  <c r="P6" i="23"/>
  <c r="M111" i="54"/>
  <c r="L27" i="27"/>
  <c r="O17" i="53"/>
  <c r="N24" i="23"/>
  <c r="AQ52" i="42"/>
  <c r="AP68" i="42"/>
  <c r="M99" i="54"/>
  <c r="L15" i="27"/>
  <c r="L57" i="50"/>
  <c r="L58" i="50" s="1"/>
  <c r="N53" i="52"/>
  <c r="M17" i="23"/>
  <c r="M57" i="52" s="1"/>
  <c r="M58" i="52" s="1"/>
  <c r="AO21" i="42"/>
  <c r="AU3" i="52" s="1"/>
  <c r="AU21" i="52" s="1"/>
  <c r="AU35" i="52" s="1"/>
  <c r="AN20" i="42"/>
  <c r="AT3" i="55"/>
  <c r="AT3" i="50"/>
  <c r="AT21" i="50" s="1"/>
  <c r="AT35" i="50" s="1"/>
  <c r="M96" i="55"/>
  <c r="L12" i="34"/>
  <c r="N113" i="54"/>
  <c r="M29" i="27"/>
  <c r="O14" i="53"/>
  <c r="N21" i="23"/>
  <c r="M100" i="54"/>
  <c r="L16" i="27"/>
  <c r="M87" i="55"/>
  <c r="L3" i="34"/>
  <c r="N105" i="55"/>
  <c r="M21" i="34"/>
  <c r="M88" i="55"/>
  <c r="L4" i="34"/>
  <c r="L101" i="55"/>
  <c r="K17" i="34"/>
  <c r="M104" i="54"/>
  <c r="L20" i="27"/>
  <c r="L93" i="55"/>
  <c r="K9" i="34"/>
  <c r="K121" i="55" s="1"/>
  <c r="K122" i="55" s="1"/>
  <c r="O21" i="53"/>
  <c r="N28" i="23"/>
  <c r="M101" i="55" l="1"/>
  <c r="L17" i="34"/>
  <c r="N87" i="54"/>
  <c r="M3" i="27"/>
  <c r="N88" i="55"/>
  <c r="M4" i="34"/>
  <c r="M93" i="55"/>
  <c r="L9" i="34"/>
  <c r="L121" i="55" s="1"/>
  <c r="L122" i="55" s="1"/>
  <c r="N100" i="54"/>
  <c r="M16" i="27"/>
  <c r="O53" i="52"/>
  <c r="N17" i="23"/>
  <c r="N57" i="52" s="1"/>
  <c r="N58" i="52" s="1"/>
  <c r="N88" i="54"/>
  <c r="M4" i="27"/>
  <c r="R50" i="52"/>
  <c r="Q14" i="23"/>
  <c r="N101" i="54"/>
  <c r="M17" i="27"/>
  <c r="N93" i="54"/>
  <c r="M9" i="27"/>
  <c r="P11" i="53"/>
  <c r="O18" i="23"/>
  <c r="O91" i="55"/>
  <c r="N7" i="34"/>
  <c r="N103" i="54"/>
  <c r="M19" i="27"/>
  <c r="O92" i="55"/>
  <c r="N8" i="34"/>
  <c r="N104" i="54"/>
  <c r="M20" i="27"/>
  <c r="P14" i="53"/>
  <c r="O21" i="23"/>
  <c r="N110" i="54"/>
  <c r="M26" i="27"/>
  <c r="M117" i="55"/>
  <c r="L33" i="34"/>
  <c r="Q23" i="53"/>
  <c r="P30" i="23"/>
  <c r="O98" i="55"/>
  <c r="N14" i="34"/>
  <c r="N99" i="54"/>
  <c r="M15" i="27"/>
  <c r="P20" i="53"/>
  <c r="O27" i="23"/>
  <c r="P15" i="53"/>
  <c r="O22" i="23"/>
  <c r="N112" i="54"/>
  <c r="M28" i="27"/>
  <c r="P49" i="50"/>
  <c r="O13" i="19"/>
  <c r="N94" i="54"/>
  <c r="M10" i="27"/>
  <c r="O92" i="54"/>
  <c r="N8" i="27"/>
  <c r="P13" i="53"/>
  <c r="O20" i="23"/>
  <c r="M111" i="55"/>
  <c r="L27" i="34"/>
  <c r="N99" i="55"/>
  <c r="M15" i="34"/>
  <c r="N90" i="55"/>
  <c r="M6" i="34"/>
  <c r="O98" i="54"/>
  <c r="N14" i="27"/>
  <c r="P48" i="50"/>
  <c r="O12" i="19"/>
  <c r="R40" i="52"/>
  <c r="Q4" i="23"/>
  <c r="N116" i="54"/>
  <c r="M32" i="27"/>
  <c r="N102" i="55"/>
  <c r="M18" i="34"/>
  <c r="P24" i="53"/>
  <c r="O31" i="23"/>
  <c r="P16" i="53"/>
  <c r="O23" i="23"/>
  <c r="N110" i="55"/>
  <c r="M26" i="34"/>
  <c r="R38" i="52"/>
  <c r="Q2" i="23"/>
  <c r="R52" i="52"/>
  <c r="Q16" i="23"/>
  <c r="N108" i="54"/>
  <c r="M24" i="27"/>
  <c r="M57" i="50"/>
  <c r="M58" i="50" s="1"/>
  <c r="N86" i="55"/>
  <c r="M2" i="34"/>
  <c r="N113" i="55"/>
  <c r="M29" i="34"/>
  <c r="O91" i="54"/>
  <c r="N7" i="27"/>
  <c r="O97" i="55"/>
  <c r="N13" i="34"/>
  <c r="S39" i="52"/>
  <c r="R3" i="23"/>
  <c r="M109" i="55"/>
  <c r="L25" i="34"/>
  <c r="O47" i="50"/>
  <c r="N11" i="19"/>
  <c r="O38" i="50"/>
  <c r="N2" i="19"/>
  <c r="P25" i="53"/>
  <c r="O32" i="23"/>
  <c r="O108" i="55"/>
  <c r="N24" i="34"/>
  <c r="N103" i="55"/>
  <c r="M19" i="34"/>
  <c r="N104" i="55"/>
  <c r="M20" i="34"/>
  <c r="O89" i="55"/>
  <c r="N5" i="34"/>
  <c r="N114" i="55"/>
  <c r="M30" i="34"/>
  <c r="P42" i="50"/>
  <c r="O6" i="19"/>
  <c r="M109" i="54"/>
  <c r="L25" i="27"/>
  <c r="L122" i="54" s="1"/>
  <c r="L123" i="54" s="1"/>
  <c r="O114" i="54"/>
  <c r="N30" i="27"/>
  <c r="P18" i="53"/>
  <c r="O25" i="23"/>
  <c r="O52" i="50"/>
  <c r="N16" i="19"/>
  <c r="N96" i="55"/>
  <c r="M12" i="34"/>
  <c r="AR52" i="42"/>
  <c r="AQ68" i="42"/>
  <c r="AT19" i="55"/>
  <c r="AT53" i="55" s="1"/>
  <c r="AT67" i="55" s="1"/>
  <c r="AT35" i="55"/>
  <c r="AT69" i="55" s="1"/>
  <c r="AT83" i="55" s="1"/>
  <c r="M117" i="54"/>
  <c r="L33" i="27"/>
  <c r="R42" i="52"/>
  <c r="Q6" i="23"/>
  <c r="O107" i="54"/>
  <c r="N23" i="27"/>
  <c r="S45" i="52"/>
  <c r="R9" i="23"/>
  <c r="O105" i="55"/>
  <c r="N21" i="34"/>
  <c r="P19" i="53"/>
  <c r="O26" i="23"/>
  <c r="N90" i="54"/>
  <c r="M6" i="27"/>
  <c r="N102" i="54"/>
  <c r="M18" i="27"/>
  <c r="R46" i="52"/>
  <c r="Q10" i="23"/>
  <c r="AU2" i="52"/>
  <c r="AU56" i="52" s="1"/>
  <c r="AU2" i="53"/>
  <c r="AU7" i="53" s="1"/>
  <c r="S51" i="52"/>
  <c r="R15" i="23"/>
  <c r="N115" i="54"/>
  <c r="M31" i="27"/>
  <c r="P22" i="53"/>
  <c r="O29" i="23"/>
  <c r="R41" i="52"/>
  <c r="Q5" i="23"/>
  <c r="N100" i="55"/>
  <c r="M16" i="34"/>
  <c r="P40" i="50"/>
  <c r="O4" i="19"/>
  <c r="N112" i="55"/>
  <c r="M28" i="34"/>
  <c r="O105" i="54"/>
  <c r="N21" i="27"/>
  <c r="AP67" i="42"/>
  <c r="AQ37" i="42"/>
  <c r="AN19" i="42"/>
  <c r="AT3" i="53" s="1"/>
  <c r="AT2" i="50"/>
  <c r="AT56" i="50" s="1"/>
  <c r="N87" i="55"/>
  <c r="M3" i="34"/>
  <c r="AO20" i="42"/>
  <c r="AP21" i="42"/>
  <c r="AU3" i="55"/>
  <c r="AU3" i="50"/>
  <c r="AU21" i="50" s="1"/>
  <c r="AU35" i="50" s="1"/>
  <c r="AT2" i="54"/>
  <c r="AT121" i="54" s="1"/>
  <c r="O45" i="50"/>
  <c r="N9" i="19"/>
  <c r="O89" i="54"/>
  <c r="N5" i="27"/>
  <c r="R48" i="52"/>
  <c r="Q12" i="23"/>
  <c r="O113" i="54"/>
  <c r="N29" i="27"/>
  <c r="O5" i="51"/>
  <c r="O22" i="19" s="1"/>
  <c r="P4" i="51"/>
  <c r="N95" i="55"/>
  <c r="M11" i="34"/>
  <c r="P17" i="53"/>
  <c r="O24" i="23"/>
  <c r="N94" i="55"/>
  <c r="M10" i="34"/>
  <c r="P21" i="53"/>
  <c r="O28" i="23"/>
  <c r="N111" i="54"/>
  <c r="M27" i="27"/>
  <c r="O107" i="55"/>
  <c r="N23" i="34"/>
  <c r="N106" i="54"/>
  <c r="M22" i="27"/>
  <c r="P39" i="50"/>
  <c r="O3" i="19"/>
  <c r="N86" i="54"/>
  <c r="M2" i="27"/>
  <c r="AO3" i="56"/>
  <c r="AP2" i="56"/>
  <c r="P26" i="53"/>
  <c r="O33" i="23"/>
  <c r="M115" i="55"/>
  <c r="L31" i="34"/>
  <c r="O51" i="50"/>
  <c r="N15" i="19"/>
  <c r="R47" i="52"/>
  <c r="Q11" i="23"/>
  <c r="P12" i="53"/>
  <c r="O19" i="23"/>
  <c r="N95" i="54"/>
  <c r="M11" i="27"/>
  <c r="N106" i="55"/>
  <c r="M22" i="34"/>
  <c r="N116" i="55"/>
  <c r="M32" i="34"/>
  <c r="R49" i="52"/>
  <c r="Q13" i="23"/>
  <c r="Q19" i="53" l="1"/>
  <c r="P26" i="23"/>
  <c r="P114" i="54"/>
  <c r="O30" i="27"/>
  <c r="O103" i="55"/>
  <c r="N19" i="34"/>
  <c r="T39" i="52"/>
  <c r="S3" i="23"/>
  <c r="O102" i="55"/>
  <c r="N18" i="34"/>
  <c r="O99" i="55"/>
  <c r="N15" i="34"/>
  <c r="O112" i="54"/>
  <c r="N28" i="27"/>
  <c r="N117" i="55"/>
  <c r="M33" i="34"/>
  <c r="P91" i="55"/>
  <c r="O7" i="34"/>
  <c r="P53" i="52"/>
  <c r="O17" i="23"/>
  <c r="O57" i="52" s="1"/>
  <c r="O58" i="52" s="1"/>
  <c r="O116" i="55"/>
  <c r="N32" i="34"/>
  <c r="Q26" i="53"/>
  <c r="P33" i="23"/>
  <c r="P113" i="54"/>
  <c r="O29" i="27"/>
  <c r="O112" i="55"/>
  <c r="N28" i="34"/>
  <c r="T51" i="52"/>
  <c r="S15" i="23"/>
  <c r="S52" i="52"/>
  <c r="R16" i="23"/>
  <c r="N115" i="55"/>
  <c r="M31" i="34"/>
  <c r="O106" i="55"/>
  <c r="N22" i="34"/>
  <c r="O111" i="54"/>
  <c r="N27" i="27"/>
  <c r="AP3" i="56"/>
  <c r="AQ2" i="56"/>
  <c r="P105" i="55"/>
  <c r="O21" i="34"/>
  <c r="N109" i="54"/>
  <c r="M25" i="27"/>
  <c r="M122" i="54" s="1"/>
  <c r="M123" i="54" s="1"/>
  <c r="P108" i="55"/>
  <c r="O24" i="34"/>
  <c r="P97" i="55"/>
  <c r="O13" i="34"/>
  <c r="O116" i="54"/>
  <c r="N32" i="27"/>
  <c r="N111" i="55"/>
  <c r="M27" i="34"/>
  <c r="Q15" i="53"/>
  <c r="P22" i="23"/>
  <c r="O110" i="54"/>
  <c r="N26" i="27"/>
  <c r="Q11" i="53"/>
  <c r="P18" i="23"/>
  <c r="O100" i="54"/>
  <c r="N16" i="27"/>
  <c r="AQ21" i="42"/>
  <c r="AP20" i="42"/>
  <c r="AV3" i="50"/>
  <c r="AV21" i="50" s="1"/>
  <c r="AV35" i="50" s="1"/>
  <c r="AV3" i="55"/>
  <c r="AO19" i="42"/>
  <c r="AU3" i="53" s="1"/>
  <c r="AU2" i="50"/>
  <c r="AU56" i="50" s="1"/>
  <c r="O95" i="54"/>
  <c r="N11" i="27"/>
  <c r="Q21" i="53"/>
  <c r="P28" i="23"/>
  <c r="S48" i="52"/>
  <c r="R12" i="23"/>
  <c r="O87" i="55"/>
  <c r="N3" i="34"/>
  <c r="Q40" i="50"/>
  <c r="P4" i="19"/>
  <c r="AU2" i="54"/>
  <c r="AU121" i="54" s="1"/>
  <c r="S38" i="52"/>
  <c r="R2" i="23"/>
  <c r="N93" i="55"/>
  <c r="M9" i="34"/>
  <c r="M121" i="55" s="1"/>
  <c r="M122" i="55" s="1"/>
  <c r="T45" i="52"/>
  <c r="S9" i="23"/>
  <c r="O93" i="54"/>
  <c r="N9" i="27"/>
  <c r="Q12" i="53"/>
  <c r="P19" i="23"/>
  <c r="O86" i="54"/>
  <c r="N2" i="27"/>
  <c r="O94" i="55"/>
  <c r="N10" i="34"/>
  <c r="P89" i="54"/>
  <c r="O5" i="27"/>
  <c r="O100" i="55"/>
  <c r="N16" i="34"/>
  <c r="N57" i="50"/>
  <c r="N58" i="50" s="1"/>
  <c r="O110" i="55"/>
  <c r="N26" i="34"/>
  <c r="P107" i="54"/>
  <c r="O23" i="27"/>
  <c r="O96" i="55"/>
  <c r="N12" i="34"/>
  <c r="O114" i="55"/>
  <c r="N30" i="34"/>
  <c r="P38" i="50"/>
  <c r="O2" i="19"/>
  <c r="O113" i="55"/>
  <c r="N29" i="34"/>
  <c r="Q48" i="50"/>
  <c r="P12" i="19"/>
  <c r="P92" i="54"/>
  <c r="O8" i="27"/>
  <c r="O99" i="54"/>
  <c r="N15" i="27"/>
  <c r="O104" i="54"/>
  <c r="N20" i="27"/>
  <c r="O101" i="54"/>
  <c r="N17" i="27"/>
  <c r="O88" i="55"/>
  <c r="N4" i="34"/>
  <c r="Q25" i="53"/>
  <c r="P32" i="23"/>
  <c r="P91" i="54"/>
  <c r="O7" i="27"/>
  <c r="R4" i="23"/>
  <c r="S40" i="52"/>
  <c r="Q14" i="53"/>
  <c r="P21" i="23"/>
  <c r="AV3" i="52"/>
  <c r="AV21" i="52" s="1"/>
  <c r="AV35" i="52" s="1"/>
  <c r="S46" i="52"/>
  <c r="R10" i="23"/>
  <c r="S47" i="52"/>
  <c r="R11" i="23"/>
  <c r="Q39" i="50"/>
  <c r="P3" i="19"/>
  <c r="Q17" i="53"/>
  <c r="P24" i="23"/>
  <c r="P45" i="50"/>
  <c r="O9" i="19"/>
  <c r="AQ67" i="42"/>
  <c r="AR37" i="42"/>
  <c r="AW3" i="52"/>
  <c r="S41" i="52"/>
  <c r="R5" i="23"/>
  <c r="Q16" i="53"/>
  <c r="P23" i="23"/>
  <c r="P47" i="50"/>
  <c r="O11" i="19"/>
  <c r="O86" i="55"/>
  <c r="N2" i="34"/>
  <c r="P98" i="54"/>
  <c r="O14" i="27"/>
  <c r="O94" i="54"/>
  <c r="N10" i="27"/>
  <c r="P98" i="55"/>
  <c r="O14" i="34"/>
  <c r="P92" i="55"/>
  <c r="O8" i="34"/>
  <c r="S50" i="52"/>
  <c r="R14" i="23"/>
  <c r="AR68" i="42"/>
  <c r="Q42" i="50"/>
  <c r="P6" i="19"/>
  <c r="Q20" i="53"/>
  <c r="P27" i="23"/>
  <c r="O102" i="54"/>
  <c r="N18" i="27"/>
  <c r="P89" i="55"/>
  <c r="O5" i="34"/>
  <c r="P51" i="50"/>
  <c r="O15" i="19"/>
  <c r="O95" i="55"/>
  <c r="N11" i="34"/>
  <c r="Q22" i="53"/>
  <c r="P29" i="23"/>
  <c r="Q24" i="53"/>
  <c r="P31" i="23"/>
  <c r="O87" i="54"/>
  <c r="N3" i="27"/>
  <c r="Q13" i="53"/>
  <c r="P20" i="23"/>
  <c r="AV2" i="54"/>
  <c r="AV121" i="54" s="1"/>
  <c r="AV2" i="53"/>
  <c r="AV7" i="53" s="1"/>
  <c r="AV2" i="52"/>
  <c r="AV56" i="52" s="1"/>
  <c r="S42" i="52"/>
  <c r="R6" i="23"/>
  <c r="P52" i="50"/>
  <c r="O16" i="19"/>
  <c r="S49" i="52"/>
  <c r="R13" i="23"/>
  <c r="O106" i="54"/>
  <c r="N22" i="27"/>
  <c r="Q4" i="51"/>
  <c r="P5" i="51"/>
  <c r="P22" i="19" s="1"/>
  <c r="O90" i="54"/>
  <c r="N6" i="27"/>
  <c r="N117" i="54"/>
  <c r="M33" i="27"/>
  <c r="Q18" i="53"/>
  <c r="P25" i="23"/>
  <c r="O104" i="55"/>
  <c r="N20" i="34"/>
  <c r="N109" i="55"/>
  <c r="M25" i="34"/>
  <c r="O90" i="55"/>
  <c r="N6" i="34"/>
  <c r="Q49" i="50"/>
  <c r="P13" i="19"/>
  <c r="R23" i="53"/>
  <c r="Q30" i="23"/>
  <c r="O103" i="54"/>
  <c r="N19" i="27"/>
  <c r="O88" i="54"/>
  <c r="N4" i="27"/>
  <c r="P107" i="55"/>
  <c r="O23" i="34"/>
  <c r="AU35" i="55"/>
  <c r="AU69" i="55" s="1"/>
  <c r="AU83" i="55" s="1"/>
  <c r="AU19" i="55"/>
  <c r="AU53" i="55" s="1"/>
  <c r="AU67" i="55" s="1"/>
  <c r="P105" i="54"/>
  <c r="O21" i="27"/>
  <c r="O115" i="54"/>
  <c r="N31" i="27"/>
  <c r="O108" i="54"/>
  <c r="N24" i="27"/>
  <c r="N101" i="55"/>
  <c r="M17" i="34"/>
  <c r="P115" i="54" l="1"/>
  <c r="O31" i="27"/>
  <c r="Q98" i="54"/>
  <c r="P14" i="27"/>
  <c r="AW2" i="53"/>
  <c r="AW7" i="53" s="1"/>
  <c r="Q89" i="54"/>
  <c r="P5" i="27"/>
  <c r="O93" i="55"/>
  <c r="N9" i="34"/>
  <c r="N121" i="55" s="1"/>
  <c r="N122" i="55" s="1"/>
  <c r="R21" i="53"/>
  <c r="Q28" i="23"/>
  <c r="Q97" i="55"/>
  <c r="P13" i="34"/>
  <c r="P106" i="55"/>
  <c r="O22" i="34"/>
  <c r="R26" i="53"/>
  <c r="Q33" i="23"/>
  <c r="P99" i="55"/>
  <c r="O15" i="34"/>
  <c r="P100" i="54"/>
  <c r="O16" i="27"/>
  <c r="T42" i="52"/>
  <c r="S6" i="23"/>
  <c r="P95" i="55"/>
  <c r="O11" i="34"/>
  <c r="R14" i="53"/>
  <c r="Q21" i="23"/>
  <c r="P104" i="54"/>
  <c r="O20" i="27"/>
  <c r="P114" i="55"/>
  <c r="O30" i="34"/>
  <c r="R11" i="53"/>
  <c r="Q18" i="23"/>
  <c r="AR67" i="42"/>
  <c r="P86" i="55"/>
  <c r="O2" i="34"/>
  <c r="Q45" i="50"/>
  <c r="P9" i="19"/>
  <c r="T40" i="52"/>
  <c r="S4" i="23"/>
  <c r="P94" i="55"/>
  <c r="O10" i="34"/>
  <c r="T38" i="52"/>
  <c r="S2" i="23"/>
  <c r="P95" i="54"/>
  <c r="O11" i="27"/>
  <c r="Q108" i="55"/>
  <c r="P24" i="34"/>
  <c r="O115" i="55"/>
  <c r="N31" i="34"/>
  <c r="P116" i="55"/>
  <c r="O32" i="34"/>
  <c r="P102" i="55"/>
  <c r="O18" i="34"/>
  <c r="P86" i="54"/>
  <c r="O2" i="27"/>
  <c r="O109" i="54"/>
  <c r="N25" i="27"/>
  <c r="N122" i="54" s="1"/>
  <c r="N123" i="54" s="1"/>
  <c r="T52" i="52"/>
  <c r="S16" i="23"/>
  <c r="Q53" i="52"/>
  <c r="P17" i="23"/>
  <c r="P57" i="52" s="1"/>
  <c r="P58" i="52" s="1"/>
  <c r="U39" i="52"/>
  <c r="T3" i="23"/>
  <c r="P99" i="54"/>
  <c r="O15" i="27"/>
  <c r="P110" i="54"/>
  <c r="O26" i="27"/>
  <c r="Q91" i="54"/>
  <c r="P7" i="27"/>
  <c r="Q92" i="54"/>
  <c r="P8" i="27"/>
  <c r="Q107" i="54"/>
  <c r="P23" i="27"/>
  <c r="AV35" i="55"/>
  <c r="AV69" i="55" s="1"/>
  <c r="AV83" i="55" s="1"/>
  <c r="AV19" i="55"/>
  <c r="AV53" i="55" s="1"/>
  <c r="AV67" i="55" s="1"/>
  <c r="R15" i="53"/>
  <c r="Q22" i="23"/>
  <c r="Q38" i="50"/>
  <c r="P2" i="19"/>
  <c r="P90" i="55"/>
  <c r="O6" i="34"/>
  <c r="Q47" i="50"/>
  <c r="P11" i="19"/>
  <c r="O109" i="55"/>
  <c r="N25" i="34"/>
  <c r="P106" i="54"/>
  <c r="O22" i="27"/>
  <c r="Q92" i="55"/>
  <c r="P8" i="34"/>
  <c r="R16" i="53"/>
  <c r="Q23" i="23"/>
  <c r="R39" i="50"/>
  <c r="Q3" i="19"/>
  <c r="R12" i="53"/>
  <c r="Q19" i="23"/>
  <c r="R40" i="50"/>
  <c r="Q4" i="19"/>
  <c r="Q105" i="55"/>
  <c r="P21" i="34"/>
  <c r="U51" i="52"/>
  <c r="T15" i="23"/>
  <c r="Q91" i="55"/>
  <c r="P7" i="34"/>
  <c r="P103" i="55"/>
  <c r="O19" i="34"/>
  <c r="R42" i="50"/>
  <c r="Q6" i="19"/>
  <c r="T50" i="52"/>
  <c r="S14" i="23"/>
  <c r="P102" i="54"/>
  <c r="O18" i="27"/>
  <c r="R25" i="53"/>
  <c r="Q32" i="23"/>
  <c r="R48" i="50"/>
  <c r="Q12" i="19"/>
  <c r="P110" i="55"/>
  <c r="O26" i="34"/>
  <c r="AP19" i="42"/>
  <c r="AV3" i="53" s="1"/>
  <c r="AV2" i="50"/>
  <c r="AV56" i="50" s="1"/>
  <c r="O111" i="55"/>
  <c r="N27" i="34"/>
  <c r="AQ3" i="56"/>
  <c r="AR2" i="56"/>
  <c r="AR3" i="56" s="1"/>
  <c r="S23" i="53"/>
  <c r="R30" i="23"/>
  <c r="Q98" i="55"/>
  <c r="P14" i="34"/>
  <c r="T47" i="52"/>
  <c r="S11" i="23"/>
  <c r="P93" i="54"/>
  <c r="O9" i="27"/>
  <c r="P87" i="55"/>
  <c r="O3" i="34"/>
  <c r="AQ20" i="42"/>
  <c r="AR21" i="42"/>
  <c r="AW3" i="50"/>
  <c r="AW21" i="50" s="1"/>
  <c r="AW35" i="50" s="1"/>
  <c r="AW3" i="55"/>
  <c r="P112" i="55"/>
  <c r="O28" i="34"/>
  <c r="O117" i="55"/>
  <c r="N33" i="34"/>
  <c r="Q114" i="54"/>
  <c r="P30" i="27"/>
  <c r="R22" i="53"/>
  <c r="Q29" i="23"/>
  <c r="P101" i="54"/>
  <c r="O17" i="27"/>
  <c r="O117" i="54"/>
  <c r="N33" i="27"/>
  <c r="R49" i="50"/>
  <c r="Q13" i="19"/>
  <c r="Q51" i="50"/>
  <c r="P15" i="19"/>
  <c r="Q89" i="55"/>
  <c r="P5" i="34"/>
  <c r="P87" i="54"/>
  <c r="O3" i="27"/>
  <c r="O101" i="55"/>
  <c r="N17" i="34"/>
  <c r="P88" i="54"/>
  <c r="O4" i="27"/>
  <c r="R24" i="53"/>
  <c r="Q31" i="23"/>
  <c r="R20" i="53"/>
  <c r="Q27" i="23"/>
  <c r="T41" i="52"/>
  <c r="S5" i="23"/>
  <c r="P88" i="55"/>
  <c r="O4" i="34"/>
  <c r="P113" i="55"/>
  <c r="O29" i="34"/>
  <c r="P116" i="54"/>
  <c r="O32" i="27"/>
  <c r="Q105" i="54"/>
  <c r="P21" i="27"/>
  <c r="P90" i="54"/>
  <c r="O6" i="27"/>
  <c r="P96" i="55"/>
  <c r="O12" i="34"/>
  <c r="R4" i="51"/>
  <c r="Q5" i="51"/>
  <c r="Q22" i="19" s="1"/>
  <c r="R17" i="53"/>
  <c r="Q24" i="23"/>
  <c r="R13" i="53"/>
  <c r="Q20" i="23"/>
  <c r="Q107" i="55"/>
  <c r="P23" i="34"/>
  <c r="P104" i="55"/>
  <c r="O20" i="34"/>
  <c r="T49" i="52"/>
  <c r="S13" i="23"/>
  <c r="P108" i="54"/>
  <c r="O24" i="27"/>
  <c r="P103" i="54"/>
  <c r="O19" i="27"/>
  <c r="R18" i="53"/>
  <c r="Q25" i="23"/>
  <c r="Q52" i="50"/>
  <c r="P16" i="19"/>
  <c r="P94" i="54"/>
  <c r="O10" i="27"/>
  <c r="AW21" i="52"/>
  <c r="AW35" i="52" s="1"/>
  <c r="T46" i="52"/>
  <c r="S10" i="23"/>
  <c r="O57" i="50"/>
  <c r="O58" i="50" s="1"/>
  <c r="P100" i="55"/>
  <c r="O16" i="34"/>
  <c r="U45" i="52"/>
  <c r="T9" i="23"/>
  <c r="T48" i="52"/>
  <c r="S12" i="23"/>
  <c r="P111" i="54"/>
  <c r="O27" i="27"/>
  <c r="Q113" i="54"/>
  <c r="P29" i="27"/>
  <c r="P112" i="54"/>
  <c r="O28" i="27"/>
  <c r="R19" i="53"/>
  <c r="Q26" i="23"/>
  <c r="Q88" i="54" l="1"/>
  <c r="P4" i="27"/>
  <c r="S25" i="53"/>
  <c r="R32" i="23"/>
  <c r="V51" i="52"/>
  <c r="U15" i="23"/>
  <c r="R92" i="55"/>
  <c r="Q8" i="34"/>
  <c r="S15" i="53"/>
  <c r="R22" i="23"/>
  <c r="Q99" i="54"/>
  <c r="P15" i="27"/>
  <c r="S11" i="53"/>
  <c r="R18" i="23"/>
  <c r="U42" i="52"/>
  <c r="T6" i="23"/>
  <c r="S21" i="53"/>
  <c r="R28" i="23"/>
  <c r="T23" i="53"/>
  <c r="S30" i="23"/>
  <c r="AR20" i="42"/>
  <c r="AX3" i="55"/>
  <c r="AX3" i="50"/>
  <c r="AX21" i="50" s="1"/>
  <c r="AX35" i="50" s="1"/>
  <c r="Q102" i="55"/>
  <c r="P18" i="34"/>
  <c r="Q94" i="55"/>
  <c r="P10" i="34"/>
  <c r="S18" i="53"/>
  <c r="R25" i="23"/>
  <c r="Q103" i="54"/>
  <c r="P19" i="27"/>
  <c r="S17" i="53"/>
  <c r="R24" i="23"/>
  <c r="Q113" i="55"/>
  <c r="P29" i="34"/>
  <c r="P101" i="55"/>
  <c r="O17" i="34"/>
  <c r="Q101" i="54"/>
  <c r="P17" i="27"/>
  <c r="AQ19" i="42"/>
  <c r="AW3" i="53" s="1"/>
  <c r="AW2" i="50"/>
  <c r="AW56" i="50" s="1"/>
  <c r="Q102" i="54"/>
  <c r="P18" i="27"/>
  <c r="R105" i="55"/>
  <c r="Q21" i="34"/>
  <c r="Q106" i="54"/>
  <c r="P22" i="27"/>
  <c r="V39" i="52"/>
  <c r="U3" i="23"/>
  <c r="Q100" i="54"/>
  <c r="P16" i="27"/>
  <c r="P93" i="55"/>
  <c r="O9" i="34"/>
  <c r="S13" i="53"/>
  <c r="R20" i="23"/>
  <c r="P117" i="54"/>
  <c r="O33" i="27"/>
  <c r="O122" i="54" s="1"/>
  <c r="O123" i="54" s="1"/>
  <c r="Q100" i="55"/>
  <c r="P16" i="34"/>
  <c r="Q116" i="55"/>
  <c r="P32" i="34"/>
  <c r="U40" i="52"/>
  <c r="T4" i="23"/>
  <c r="Q114" i="55"/>
  <c r="P30" i="34"/>
  <c r="S19" i="53"/>
  <c r="R26" i="23"/>
  <c r="Q112" i="54"/>
  <c r="P28" i="27"/>
  <c r="Q108" i="54"/>
  <c r="P24" i="27"/>
  <c r="S4" i="51"/>
  <c r="R5" i="51"/>
  <c r="R22" i="19" s="1"/>
  <c r="Q88" i="55"/>
  <c r="P4" i="34"/>
  <c r="Q87" i="54"/>
  <c r="P3" i="27"/>
  <c r="S22" i="53"/>
  <c r="R29" i="23"/>
  <c r="Q87" i="55"/>
  <c r="P3" i="34"/>
  <c r="P111" i="55"/>
  <c r="O27" i="34"/>
  <c r="O121" i="55" s="1"/>
  <c r="O122" i="55" s="1"/>
  <c r="U50" i="52"/>
  <c r="T14" i="23"/>
  <c r="S40" i="50"/>
  <c r="R4" i="19"/>
  <c r="P109" i="55"/>
  <c r="O25" i="34"/>
  <c r="R107" i="54"/>
  <c r="Q23" i="27"/>
  <c r="R53" i="52"/>
  <c r="Q17" i="23"/>
  <c r="Q57" i="52" s="1"/>
  <c r="Q58" i="52" s="1"/>
  <c r="Q99" i="55"/>
  <c r="P15" i="34"/>
  <c r="R89" i="54"/>
  <c r="Q5" i="27"/>
  <c r="P115" i="55"/>
  <c r="O31" i="34"/>
  <c r="R45" i="50"/>
  <c r="Q9" i="19"/>
  <c r="Q104" i="54"/>
  <c r="P20" i="27"/>
  <c r="AW2" i="52"/>
  <c r="AW56" i="52" s="1"/>
  <c r="S26" i="53"/>
  <c r="R33" i="23"/>
  <c r="Q116" i="54"/>
  <c r="P32" i="27"/>
  <c r="Q96" i="55"/>
  <c r="P12" i="34"/>
  <c r="U41" i="52"/>
  <c r="T5" i="23"/>
  <c r="R89" i="55"/>
  <c r="Q5" i="34"/>
  <c r="Q93" i="54"/>
  <c r="P9" i="27"/>
  <c r="S12" i="53"/>
  <c r="R19" i="23"/>
  <c r="R47" i="50"/>
  <c r="Q11" i="19"/>
  <c r="R92" i="54"/>
  <c r="Q8" i="27"/>
  <c r="R108" i="55"/>
  <c r="Q24" i="34"/>
  <c r="Q86" i="55"/>
  <c r="P2" i="34"/>
  <c r="S14" i="53"/>
  <c r="R21" i="23"/>
  <c r="AW2" i="54"/>
  <c r="AW121" i="54" s="1"/>
  <c r="P117" i="55"/>
  <c r="O33" i="34"/>
  <c r="U47" i="52"/>
  <c r="T11" i="23"/>
  <c r="Q110" i="55"/>
  <c r="P26" i="34"/>
  <c r="Q103" i="55"/>
  <c r="P19" i="34"/>
  <c r="S39" i="50"/>
  <c r="R3" i="19"/>
  <c r="Q90" i="55"/>
  <c r="P6" i="34"/>
  <c r="R91" i="54"/>
  <c r="Q7" i="27"/>
  <c r="P109" i="54"/>
  <c r="O25" i="27"/>
  <c r="Q106" i="55"/>
  <c r="P22" i="34"/>
  <c r="U46" i="52"/>
  <c r="T10" i="23"/>
  <c r="U49" i="52"/>
  <c r="T13" i="23"/>
  <c r="S42" i="50"/>
  <c r="R6" i="19"/>
  <c r="U52" i="52"/>
  <c r="T16" i="23"/>
  <c r="Q111" i="54"/>
  <c r="P27" i="27"/>
  <c r="Q94" i="54"/>
  <c r="P10" i="27"/>
  <c r="Q104" i="55"/>
  <c r="P20" i="34"/>
  <c r="Q90" i="54"/>
  <c r="P6" i="27"/>
  <c r="S20" i="53"/>
  <c r="R27" i="23"/>
  <c r="R51" i="50"/>
  <c r="Q15" i="19"/>
  <c r="P57" i="50"/>
  <c r="P58" i="50" s="1"/>
  <c r="Q95" i="54"/>
  <c r="P11" i="27"/>
  <c r="AX3" i="52"/>
  <c r="AX21" i="52" s="1"/>
  <c r="AX35" i="52" s="1"/>
  <c r="R98" i="54"/>
  <c r="Q14" i="27"/>
  <c r="V45" i="52"/>
  <c r="U9" i="23"/>
  <c r="R113" i="54"/>
  <c r="Q29" i="27"/>
  <c r="R114" i="54"/>
  <c r="Q30" i="27"/>
  <c r="U48" i="52"/>
  <c r="T12" i="23"/>
  <c r="R52" i="50"/>
  <c r="Q16" i="19"/>
  <c r="R107" i="55"/>
  <c r="Q23" i="34"/>
  <c r="R105" i="54"/>
  <c r="Q21" i="27"/>
  <c r="S24" i="53"/>
  <c r="R31" i="23"/>
  <c r="S49" i="50"/>
  <c r="R13" i="19"/>
  <c r="Q112" i="55"/>
  <c r="P28" i="34"/>
  <c r="R98" i="55"/>
  <c r="Q14" i="34"/>
  <c r="S48" i="50"/>
  <c r="R12" i="19"/>
  <c r="R91" i="55"/>
  <c r="Q7" i="34"/>
  <c r="S16" i="53"/>
  <c r="R23" i="23"/>
  <c r="R38" i="50"/>
  <c r="Q2" i="19"/>
  <c r="Q110" i="54"/>
  <c r="P26" i="27"/>
  <c r="Q86" i="54"/>
  <c r="P2" i="27"/>
  <c r="AX2" i="54"/>
  <c r="AX121" i="54" s="1"/>
  <c r="AX2" i="53"/>
  <c r="AX7" i="53" s="1"/>
  <c r="AX2" i="52"/>
  <c r="AX56" i="52" s="1"/>
  <c r="Q95" i="55"/>
  <c r="P11" i="34"/>
  <c r="R97" i="55"/>
  <c r="Q13" i="34"/>
  <c r="AW35" i="55"/>
  <c r="AW69" i="55" s="1"/>
  <c r="AW83" i="55" s="1"/>
  <c r="AW19" i="55"/>
  <c r="AW53" i="55" s="1"/>
  <c r="AW67" i="55" s="1"/>
  <c r="U38" i="52"/>
  <c r="T2" i="23"/>
  <c r="Q115" i="54"/>
  <c r="P31" i="27"/>
  <c r="R95" i="55" l="1"/>
  <c r="Q11" i="34"/>
  <c r="T20" i="53"/>
  <c r="S27" i="23"/>
  <c r="S97" i="55"/>
  <c r="R13" i="34"/>
  <c r="S38" i="50"/>
  <c r="R2" i="19"/>
  <c r="T49" i="50"/>
  <c r="S13" i="19"/>
  <c r="S114" i="54"/>
  <c r="R30" i="27"/>
  <c r="S47" i="50"/>
  <c r="R11" i="19"/>
  <c r="R116" i="54"/>
  <c r="Q32" i="27"/>
  <c r="S89" i="54"/>
  <c r="R5" i="27"/>
  <c r="V50" i="52"/>
  <c r="U14" i="23"/>
  <c r="S5" i="51"/>
  <c r="S22" i="19" s="1"/>
  <c r="T4" i="51"/>
  <c r="R116" i="55"/>
  <c r="Q32" i="34"/>
  <c r="W39" i="52"/>
  <c r="V3" i="23"/>
  <c r="Q101" i="55"/>
  <c r="P17" i="34"/>
  <c r="R102" i="55"/>
  <c r="Q18" i="34"/>
  <c r="T12" i="53"/>
  <c r="S19" i="23"/>
  <c r="T26" i="53"/>
  <c r="S33" i="23"/>
  <c r="R99" i="55"/>
  <c r="Q15" i="34"/>
  <c r="Q111" i="55"/>
  <c r="P27" i="34"/>
  <c r="R108" i="54"/>
  <c r="Q24" i="27"/>
  <c r="R100" i="55"/>
  <c r="Q16" i="34"/>
  <c r="R106" i="54"/>
  <c r="Q22" i="27"/>
  <c r="R113" i="55"/>
  <c r="Q29" i="34"/>
  <c r="AX35" i="55"/>
  <c r="AX69" i="55" s="1"/>
  <c r="AX83" i="55" s="1"/>
  <c r="AX19" i="55"/>
  <c r="AX53" i="55" s="1"/>
  <c r="AX67" i="55" s="1"/>
  <c r="S51" i="50"/>
  <c r="R15" i="19"/>
  <c r="Q117" i="55"/>
  <c r="P33" i="34"/>
  <c r="R99" i="54"/>
  <c r="Q15" i="27"/>
  <c r="AR19" i="42"/>
  <c r="AX3" i="53" s="1"/>
  <c r="AX2" i="50"/>
  <c r="AX56" i="50" s="1"/>
  <c r="T15" i="53"/>
  <c r="S22" i="23"/>
  <c r="R90" i="55"/>
  <c r="Q6" i="34"/>
  <c r="S91" i="55"/>
  <c r="R7" i="34"/>
  <c r="S105" i="54"/>
  <c r="R21" i="27"/>
  <c r="W45" i="52"/>
  <c r="V9" i="23"/>
  <c r="T14" i="53"/>
  <c r="S21" i="23"/>
  <c r="R93" i="54"/>
  <c r="Q9" i="27"/>
  <c r="S53" i="52"/>
  <c r="R17" i="23"/>
  <c r="R57" i="52" s="1"/>
  <c r="R58" i="52" s="1"/>
  <c r="R87" i="55"/>
  <c r="Q3" i="34"/>
  <c r="R112" i="54"/>
  <c r="Q28" i="27"/>
  <c r="Q117" i="54"/>
  <c r="P33" i="27"/>
  <c r="S105" i="55"/>
  <c r="R21" i="34"/>
  <c r="T17" i="53"/>
  <c r="S24" i="23"/>
  <c r="R90" i="54"/>
  <c r="Q6" i="27"/>
  <c r="V49" i="52"/>
  <c r="U13" i="23"/>
  <c r="T39" i="50"/>
  <c r="S3" i="19"/>
  <c r="U23" i="53"/>
  <c r="T30" i="23"/>
  <c r="S92" i="55"/>
  <c r="R8" i="34"/>
  <c r="S113" i="54"/>
  <c r="R29" i="27"/>
  <c r="R115" i="54"/>
  <c r="Q31" i="27"/>
  <c r="T48" i="50"/>
  <c r="S12" i="19"/>
  <c r="S107" i="55"/>
  <c r="R23" i="34"/>
  <c r="S98" i="54"/>
  <c r="R14" i="27"/>
  <c r="R86" i="55"/>
  <c r="Q2" i="34"/>
  <c r="S89" i="55"/>
  <c r="R5" i="34"/>
  <c r="R104" i="54"/>
  <c r="Q20" i="27"/>
  <c r="S107" i="54"/>
  <c r="R23" i="27"/>
  <c r="T22" i="53"/>
  <c r="S29" i="23"/>
  <c r="T19" i="53"/>
  <c r="S26" i="23"/>
  <c r="T13" i="53"/>
  <c r="S20" i="23"/>
  <c r="R102" i="54"/>
  <c r="Q18" i="27"/>
  <c r="R103" i="54"/>
  <c r="Q19" i="27"/>
  <c r="V52" i="52"/>
  <c r="U16" i="23"/>
  <c r="T16" i="53"/>
  <c r="S23" i="23"/>
  <c r="T21" i="53"/>
  <c r="S28" i="23"/>
  <c r="W51" i="52"/>
  <c r="V15" i="23"/>
  <c r="V41" i="52"/>
  <c r="U5" i="23"/>
  <c r="S45" i="50"/>
  <c r="R9" i="19"/>
  <c r="Q109" i="55"/>
  <c r="P25" i="34"/>
  <c r="R87" i="54"/>
  <c r="Q3" i="27"/>
  <c r="R114" i="55"/>
  <c r="Q30" i="34"/>
  <c r="Q93" i="55"/>
  <c r="P9" i="34"/>
  <c r="P121" i="55" s="1"/>
  <c r="P122" i="55" s="1"/>
  <c r="T18" i="53"/>
  <c r="S25" i="23"/>
  <c r="S91" i="54"/>
  <c r="R7" i="27"/>
  <c r="V46" i="52"/>
  <c r="U10" i="23"/>
  <c r="R103" i="55"/>
  <c r="Q19" i="34"/>
  <c r="S98" i="55"/>
  <c r="R14" i="34"/>
  <c r="S52" i="50"/>
  <c r="R16" i="19"/>
  <c r="R95" i="54"/>
  <c r="Q11" i="27"/>
  <c r="R94" i="54"/>
  <c r="Q10" i="27"/>
  <c r="R106" i="55"/>
  <c r="Q22" i="34"/>
  <c r="R110" i="55"/>
  <c r="Q26" i="34"/>
  <c r="V42" i="52"/>
  <c r="U6" i="23"/>
  <c r="T25" i="53"/>
  <c r="S32" i="23"/>
  <c r="P122" i="54"/>
  <c r="P123" i="54" s="1"/>
  <c r="R110" i="54"/>
  <c r="Q26" i="27"/>
  <c r="R112" i="55"/>
  <c r="Q28" i="34"/>
  <c r="V48" i="52"/>
  <c r="U12" i="23"/>
  <c r="S92" i="54"/>
  <c r="R8" i="27"/>
  <c r="R96" i="55"/>
  <c r="Q12" i="34"/>
  <c r="Q115" i="55"/>
  <c r="P31" i="34"/>
  <c r="T40" i="50"/>
  <c r="S4" i="19"/>
  <c r="R88" i="55"/>
  <c r="Q4" i="34"/>
  <c r="V40" i="52"/>
  <c r="U4" i="23"/>
  <c r="R100" i="54"/>
  <c r="Q16" i="27"/>
  <c r="R101" i="54"/>
  <c r="Q17" i="27"/>
  <c r="R94" i="55"/>
  <c r="Q10" i="34"/>
  <c r="T24" i="53"/>
  <c r="S31" i="23"/>
  <c r="T42" i="50"/>
  <c r="S6" i="19"/>
  <c r="R104" i="55"/>
  <c r="Q20" i="34"/>
  <c r="V38" i="52"/>
  <c r="U2" i="23"/>
  <c r="R86" i="54"/>
  <c r="Q2" i="27"/>
  <c r="S108" i="55"/>
  <c r="R24" i="34"/>
  <c r="Q57" i="50"/>
  <c r="Q58" i="50" s="1"/>
  <c r="R111" i="54"/>
  <c r="Q27" i="27"/>
  <c r="Q109" i="54"/>
  <c r="P25" i="27"/>
  <c r="V47" i="52"/>
  <c r="U11" i="23"/>
  <c r="T11" i="53"/>
  <c r="S18" i="23"/>
  <c r="R88" i="54"/>
  <c r="Q4" i="27"/>
  <c r="T114" i="54" l="1"/>
  <c r="S30" i="27"/>
  <c r="S95" i="54"/>
  <c r="R11" i="27"/>
  <c r="U18" i="53"/>
  <c r="T25" i="23"/>
  <c r="W41" i="52"/>
  <c r="V5" i="23"/>
  <c r="S102" i="54"/>
  <c r="R18" i="27"/>
  <c r="T89" i="55"/>
  <c r="S5" i="34"/>
  <c r="T113" i="54"/>
  <c r="S29" i="27"/>
  <c r="T5" i="51"/>
  <c r="T22" i="19" s="1"/>
  <c r="U4" i="51"/>
  <c r="S110" i="54"/>
  <c r="R26" i="27"/>
  <c r="U17" i="53"/>
  <c r="T24" i="23"/>
  <c r="S93" i="54"/>
  <c r="R9" i="27"/>
  <c r="U15" i="53"/>
  <c r="T22" i="23"/>
  <c r="S113" i="55"/>
  <c r="R29" i="34"/>
  <c r="U26" i="53"/>
  <c r="T33" i="23"/>
  <c r="U49" i="50"/>
  <c r="T13" i="19"/>
  <c r="S90" i="54"/>
  <c r="R6" i="27"/>
  <c r="U13" i="53"/>
  <c r="T20" i="23"/>
  <c r="S86" i="55"/>
  <c r="R2" i="34"/>
  <c r="T92" i="55"/>
  <c r="S8" i="34"/>
  <c r="R57" i="50"/>
  <c r="R58" i="50" s="1"/>
  <c r="R115" i="55"/>
  <c r="Q31" i="34"/>
  <c r="S86" i="54"/>
  <c r="R2" i="27"/>
  <c r="T105" i="55"/>
  <c r="S21" i="34"/>
  <c r="U14" i="53"/>
  <c r="T21" i="23"/>
  <c r="S106" i="54"/>
  <c r="R22" i="27"/>
  <c r="U12" i="53"/>
  <c r="T19" i="23"/>
  <c r="W50" i="52"/>
  <c r="V14" i="23"/>
  <c r="T38" i="50"/>
  <c r="S2" i="19"/>
  <c r="S99" i="55"/>
  <c r="R15" i="34"/>
  <c r="Q122" i="54"/>
  <c r="Q123" i="54" s="1"/>
  <c r="S96" i="55"/>
  <c r="R12" i="34"/>
  <c r="U11" i="53"/>
  <c r="T18" i="23"/>
  <c r="W42" i="52"/>
  <c r="V6" i="23"/>
  <c r="T98" i="55"/>
  <c r="S14" i="34"/>
  <c r="S114" i="55"/>
  <c r="R30" i="34"/>
  <c r="U21" i="53"/>
  <c r="T28" i="23"/>
  <c r="U19" i="53"/>
  <c r="T26" i="23"/>
  <c r="T98" i="54"/>
  <c r="S14" i="27"/>
  <c r="V23" i="53"/>
  <c r="U30" i="23"/>
  <c r="T92" i="54"/>
  <c r="S8" i="27"/>
  <c r="S99" i="54"/>
  <c r="R15" i="27"/>
  <c r="S100" i="55"/>
  <c r="R16" i="34"/>
  <c r="S102" i="55"/>
  <c r="R18" i="34"/>
  <c r="T89" i="54"/>
  <c r="S5" i="27"/>
  <c r="T97" i="55"/>
  <c r="S13" i="34"/>
  <c r="U24" i="53"/>
  <c r="T31" i="23"/>
  <c r="S116" i="55"/>
  <c r="R32" i="34"/>
  <c r="T108" i="55"/>
  <c r="S24" i="34"/>
  <c r="T52" i="50"/>
  <c r="S16" i="19"/>
  <c r="S101" i="54"/>
  <c r="R17" i="27"/>
  <c r="W38" i="52"/>
  <c r="V2" i="23"/>
  <c r="S110" i="55"/>
  <c r="R26" i="34"/>
  <c r="S103" i="55"/>
  <c r="R19" i="34"/>
  <c r="S87" i="54"/>
  <c r="R3" i="27"/>
  <c r="U16" i="53"/>
  <c r="T23" i="23"/>
  <c r="U22" i="53"/>
  <c r="T29" i="23"/>
  <c r="T107" i="55"/>
  <c r="S23" i="34"/>
  <c r="R117" i="54"/>
  <c r="Q33" i="27"/>
  <c r="X45" i="52"/>
  <c r="W9" i="23"/>
  <c r="W48" i="52"/>
  <c r="V12" i="23"/>
  <c r="U39" i="50"/>
  <c r="T3" i="19"/>
  <c r="S112" i="54"/>
  <c r="R28" i="27"/>
  <c r="T105" i="54"/>
  <c r="S21" i="27"/>
  <c r="R117" i="55"/>
  <c r="Q33" i="34"/>
  <c r="S108" i="54"/>
  <c r="R24" i="27"/>
  <c r="R101" i="55"/>
  <c r="Q17" i="34"/>
  <c r="S116" i="54"/>
  <c r="R32" i="27"/>
  <c r="S90" i="55"/>
  <c r="R6" i="34"/>
  <c r="R93" i="55"/>
  <c r="Q9" i="34"/>
  <c r="Q121" i="55" s="1"/>
  <c r="Q122" i="55" s="1"/>
  <c r="S106" i="55"/>
  <c r="R22" i="34"/>
  <c r="W46" i="52"/>
  <c r="V10" i="23"/>
  <c r="R109" i="55"/>
  <c r="Q25" i="34"/>
  <c r="W52" i="52"/>
  <c r="V16" i="23"/>
  <c r="T107" i="54"/>
  <c r="S23" i="27"/>
  <c r="U48" i="50"/>
  <c r="T12" i="19"/>
  <c r="U20" i="53"/>
  <c r="T27" i="23"/>
  <c r="T53" i="52"/>
  <c r="S17" i="23"/>
  <c r="S57" i="52" s="1"/>
  <c r="S58" i="52" s="1"/>
  <c r="S94" i="55"/>
  <c r="R10" i="34"/>
  <c r="S88" i="54"/>
  <c r="R4" i="27"/>
  <c r="U25" i="53"/>
  <c r="T32" i="23"/>
  <c r="X51" i="52"/>
  <c r="W15" i="23"/>
  <c r="W40" i="52"/>
  <c r="V4" i="23"/>
  <c r="U42" i="50"/>
  <c r="T6" i="19"/>
  <c r="S88" i="55"/>
  <c r="R4" i="34"/>
  <c r="S112" i="55"/>
  <c r="R28" i="34"/>
  <c r="W49" i="52"/>
  <c r="V13" i="23"/>
  <c r="S87" i="55"/>
  <c r="R3" i="34"/>
  <c r="T91" i="55"/>
  <c r="S7" i="34"/>
  <c r="T51" i="50"/>
  <c r="S15" i="19"/>
  <c r="R111" i="55"/>
  <c r="Q27" i="34"/>
  <c r="X39" i="52"/>
  <c r="W3" i="23"/>
  <c r="T47" i="50"/>
  <c r="S11" i="19"/>
  <c r="U40" i="50"/>
  <c r="T4" i="19"/>
  <c r="S100" i="54"/>
  <c r="R16" i="27"/>
  <c r="W47" i="52"/>
  <c r="V11" i="23"/>
  <c r="S104" i="55"/>
  <c r="R20" i="34"/>
  <c r="R109" i="54"/>
  <c r="Q25" i="27"/>
  <c r="S111" i="54"/>
  <c r="R27" i="27"/>
  <c r="S94" i="54"/>
  <c r="R10" i="27"/>
  <c r="T91" i="54"/>
  <c r="S7" i="27"/>
  <c r="T45" i="50"/>
  <c r="S9" i="19"/>
  <c r="S103" i="54"/>
  <c r="R19" i="27"/>
  <c r="S104" i="54"/>
  <c r="R20" i="27"/>
  <c r="S115" i="54"/>
  <c r="R31" i="27"/>
  <c r="S95" i="55"/>
  <c r="R11" i="34"/>
  <c r="T102" i="55" l="1"/>
  <c r="S18" i="34"/>
  <c r="V15" i="53"/>
  <c r="U22" i="23"/>
  <c r="X48" i="52"/>
  <c r="W12" i="23"/>
  <c r="T87" i="54"/>
  <c r="S3" i="27"/>
  <c r="U108" i="55"/>
  <c r="T24" i="34"/>
  <c r="T100" i="55"/>
  <c r="S16" i="34"/>
  <c r="V21" i="53"/>
  <c r="U28" i="23"/>
  <c r="V13" i="53"/>
  <c r="U20" i="23"/>
  <c r="T93" i="54"/>
  <c r="S9" i="27"/>
  <c r="T104" i="55"/>
  <c r="S20" i="34"/>
  <c r="U53" i="52"/>
  <c r="T17" i="23"/>
  <c r="T57" i="52" s="1"/>
  <c r="T58" i="52" s="1"/>
  <c r="U105" i="55"/>
  <c r="T21" i="34"/>
  <c r="T102" i="54"/>
  <c r="S18" i="27"/>
  <c r="Y45" i="52"/>
  <c r="X9" i="23"/>
  <c r="T99" i="55"/>
  <c r="S15" i="34"/>
  <c r="T103" i="55"/>
  <c r="S19" i="34"/>
  <c r="T116" i="55"/>
  <c r="S32" i="34"/>
  <c r="T99" i="54"/>
  <c r="S15" i="27"/>
  <c r="T114" i="55"/>
  <c r="S30" i="34"/>
  <c r="S57" i="50"/>
  <c r="S58" i="50" s="1"/>
  <c r="T90" i="54"/>
  <c r="S6" i="27"/>
  <c r="V17" i="53"/>
  <c r="U24" i="23"/>
  <c r="S101" i="55"/>
  <c r="R17" i="34"/>
  <c r="T86" i="54"/>
  <c r="S2" i="27"/>
  <c r="X41" i="52"/>
  <c r="W5" i="23"/>
  <c r="T96" i="55"/>
  <c r="S12" i="34"/>
  <c r="V42" i="50"/>
  <c r="U6" i="19"/>
  <c r="S117" i="54"/>
  <c r="R33" i="27"/>
  <c r="T110" i="55"/>
  <c r="S26" i="34"/>
  <c r="V24" i="53"/>
  <c r="U31" i="23"/>
  <c r="U92" i="54"/>
  <c r="T8" i="27"/>
  <c r="U98" i="55"/>
  <c r="T14" i="34"/>
  <c r="V49" i="50"/>
  <c r="U13" i="19"/>
  <c r="V19" i="53"/>
  <c r="U26" i="23"/>
  <c r="S111" i="55"/>
  <c r="R27" i="34"/>
  <c r="V14" i="53"/>
  <c r="U21" i="23"/>
  <c r="U45" i="50"/>
  <c r="T9" i="19"/>
  <c r="T108" i="54"/>
  <c r="S24" i="27"/>
  <c r="U91" i="55"/>
  <c r="T7" i="34"/>
  <c r="V48" i="50"/>
  <c r="U12" i="19"/>
  <c r="U105" i="54"/>
  <c r="T21" i="27"/>
  <c r="X50" i="52"/>
  <c r="W14" i="23"/>
  <c r="S115" i="55"/>
  <c r="R31" i="34"/>
  <c r="T110" i="54"/>
  <c r="S26" i="27"/>
  <c r="V18" i="53"/>
  <c r="U25" i="23"/>
  <c r="S109" i="55"/>
  <c r="R25" i="34"/>
  <c r="V20" i="53"/>
  <c r="U27" i="23"/>
  <c r="U38" i="50"/>
  <c r="T2" i="19"/>
  <c r="T87" i="55"/>
  <c r="S3" i="34"/>
  <c r="U107" i="55"/>
  <c r="T23" i="34"/>
  <c r="U97" i="55"/>
  <c r="T13" i="34"/>
  <c r="W23" i="53"/>
  <c r="V30" i="23"/>
  <c r="X42" i="52"/>
  <c r="W6" i="23"/>
  <c r="V26" i="53"/>
  <c r="U33" i="23"/>
  <c r="V4" i="51"/>
  <c r="U5" i="51"/>
  <c r="U22" i="19" s="1"/>
  <c r="T103" i="54"/>
  <c r="S19" i="27"/>
  <c r="T94" i="55"/>
  <c r="S10" i="34"/>
  <c r="U89" i="55"/>
  <c r="T5" i="34"/>
  <c r="X46" i="52"/>
  <c r="W10" i="23"/>
  <c r="X40" i="52"/>
  <c r="W4" i="23"/>
  <c r="T94" i="54"/>
  <c r="S10" i="27"/>
  <c r="U47" i="50"/>
  <c r="T11" i="19"/>
  <c r="V25" i="53"/>
  <c r="U32" i="23"/>
  <c r="U107" i="54"/>
  <c r="T23" i="27"/>
  <c r="T112" i="54"/>
  <c r="S28" i="27"/>
  <c r="V12" i="53"/>
  <c r="U19" i="23"/>
  <c r="T95" i="54"/>
  <c r="S11" i="27"/>
  <c r="V16" i="53"/>
  <c r="U23" i="23"/>
  <c r="U51" i="50"/>
  <c r="T15" i="19"/>
  <c r="U91" i="54"/>
  <c r="T7" i="27"/>
  <c r="T106" i="55"/>
  <c r="S22" i="34"/>
  <c r="Y51" i="52"/>
  <c r="X15" i="23"/>
  <c r="S93" i="55"/>
  <c r="R9" i="34"/>
  <c r="R121" i="55" s="1"/>
  <c r="R122" i="55" s="1"/>
  <c r="T111" i="54"/>
  <c r="S27" i="27"/>
  <c r="X49" i="52"/>
  <c r="W13" i="23"/>
  <c r="T90" i="55"/>
  <c r="S6" i="34"/>
  <c r="V22" i="53"/>
  <c r="U29" i="23"/>
  <c r="T101" i="54"/>
  <c r="S17" i="27"/>
  <c r="U89" i="54"/>
  <c r="T5" i="27"/>
  <c r="U98" i="54"/>
  <c r="T14" i="27"/>
  <c r="V11" i="53"/>
  <c r="U18" i="23"/>
  <c r="U92" i="55"/>
  <c r="T8" i="34"/>
  <c r="T113" i="55"/>
  <c r="S29" i="34"/>
  <c r="U52" i="50"/>
  <c r="T16" i="19"/>
  <c r="T86" i="55"/>
  <c r="S2" i="34"/>
  <c r="T88" i="55"/>
  <c r="S4" i="34"/>
  <c r="X47" i="52"/>
  <c r="W11" i="23"/>
  <c r="T100" i="54"/>
  <c r="S16" i="27"/>
  <c r="S117" i="55"/>
  <c r="R33" i="34"/>
  <c r="T95" i="55"/>
  <c r="S11" i="34"/>
  <c r="V40" i="50"/>
  <c r="U4" i="19"/>
  <c r="X38" i="52"/>
  <c r="W2" i="23"/>
  <c r="T115" i="54"/>
  <c r="S31" i="27"/>
  <c r="T104" i="54"/>
  <c r="S20" i="27"/>
  <c r="S109" i="54"/>
  <c r="R25" i="27"/>
  <c r="R122" i="54" s="1"/>
  <c r="R123" i="54" s="1"/>
  <c r="Y39" i="52"/>
  <c r="X3" i="23"/>
  <c r="T112" i="55"/>
  <c r="S28" i="34"/>
  <c r="T88" i="54"/>
  <c r="S4" i="27"/>
  <c r="X52" i="52"/>
  <c r="W16" i="23"/>
  <c r="T116" i="54"/>
  <c r="S32" i="27"/>
  <c r="V39" i="50"/>
  <c r="U3" i="19"/>
  <c r="T106" i="54"/>
  <c r="S22" i="27"/>
  <c r="U113" i="54"/>
  <c r="T29" i="27"/>
  <c r="U114" i="54"/>
  <c r="T30" i="27"/>
  <c r="U99" i="54" l="1"/>
  <c r="T15" i="27"/>
  <c r="U106" i="54"/>
  <c r="T22" i="27"/>
  <c r="Z39" i="52"/>
  <c r="Y3" i="23"/>
  <c r="U95" i="55"/>
  <c r="T11" i="34"/>
  <c r="V52" i="50"/>
  <c r="U16" i="19"/>
  <c r="U101" i="54"/>
  <c r="T17" i="27"/>
  <c r="Z51" i="52"/>
  <c r="Y15" i="23"/>
  <c r="W12" i="53"/>
  <c r="V19" i="23"/>
  <c r="Y40" i="52"/>
  <c r="X4" i="23"/>
  <c r="W26" i="53"/>
  <c r="V33" i="23"/>
  <c r="V38" i="50"/>
  <c r="U2" i="19"/>
  <c r="Y50" i="52"/>
  <c r="X14" i="23"/>
  <c r="Y42" i="52"/>
  <c r="X6" i="23"/>
  <c r="V105" i="54"/>
  <c r="U21" i="27"/>
  <c r="T111" i="55"/>
  <c r="S27" i="34"/>
  <c r="U110" i="55"/>
  <c r="T26" i="34"/>
  <c r="T101" i="55"/>
  <c r="S17" i="34"/>
  <c r="S121" i="55" s="1"/>
  <c r="S122" i="55" s="1"/>
  <c r="U116" i="55"/>
  <c r="T32" i="34"/>
  <c r="V53" i="52"/>
  <c r="U17" i="23"/>
  <c r="U57" i="52" s="1"/>
  <c r="U58" i="52" s="1"/>
  <c r="V108" i="55"/>
  <c r="U24" i="34"/>
  <c r="W14" i="53"/>
  <c r="V21" i="23"/>
  <c r="T117" i="55"/>
  <c r="S33" i="34"/>
  <c r="W48" i="50"/>
  <c r="V12" i="19"/>
  <c r="W19" i="53"/>
  <c r="V26" i="23"/>
  <c r="T117" i="54"/>
  <c r="S33" i="27"/>
  <c r="W17" i="53"/>
  <c r="V24" i="23"/>
  <c r="U103" i="55"/>
  <c r="T19" i="34"/>
  <c r="U104" i="55"/>
  <c r="T20" i="34"/>
  <c r="U87" i="54"/>
  <c r="T3" i="27"/>
  <c r="U86" i="54"/>
  <c r="T2" i="27"/>
  <c r="U106" i="55"/>
  <c r="T22" i="34"/>
  <c r="W20" i="53"/>
  <c r="V27" i="23"/>
  <c r="V89" i="55"/>
  <c r="U5" i="34"/>
  <c r="V51" i="50"/>
  <c r="U15" i="19"/>
  <c r="W25" i="53"/>
  <c r="V32" i="23"/>
  <c r="U94" i="55"/>
  <c r="T10" i="34"/>
  <c r="V97" i="55"/>
  <c r="U13" i="34"/>
  <c r="W18" i="53"/>
  <c r="V25" i="23"/>
  <c r="W39" i="50"/>
  <c r="V3" i="19"/>
  <c r="Y46" i="52"/>
  <c r="X10" i="23"/>
  <c r="V92" i="55"/>
  <c r="U8" i="34"/>
  <c r="V107" i="54"/>
  <c r="U23" i="27"/>
  <c r="V91" i="55"/>
  <c r="U7" i="34"/>
  <c r="W49" i="50"/>
  <c r="V13" i="19"/>
  <c r="W42" i="50"/>
  <c r="V6" i="19"/>
  <c r="U90" i="54"/>
  <c r="T6" i="27"/>
  <c r="U99" i="55"/>
  <c r="T15" i="34"/>
  <c r="U93" i="54"/>
  <c r="T9" i="27"/>
  <c r="Y48" i="52"/>
  <c r="X12" i="23"/>
  <c r="W24" i="53"/>
  <c r="V31" i="23"/>
  <c r="U113" i="55"/>
  <c r="T29" i="34"/>
  <c r="U104" i="54"/>
  <c r="T20" i="27"/>
  <c r="V91" i="54"/>
  <c r="U7" i="27"/>
  <c r="Y47" i="52"/>
  <c r="X11" i="23"/>
  <c r="Y38" i="52"/>
  <c r="X2" i="23"/>
  <c r="U88" i="55"/>
  <c r="T4" i="34"/>
  <c r="V98" i="54"/>
  <c r="U14" i="27"/>
  <c r="U111" i="54"/>
  <c r="T27" i="27"/>
  <c r="W16" i="53"/>
  <c r="V23" i="23"/>
  <c r="V47" i="50"/>
  <c r="U11" i="19"/>
  <c r="U103" i="54"/>
  <c r="T19" i="27"/>
  <c r="V107" i="55"/>
  <c r="U23" i="34"/>
  <c r="U110" i="54"/>
  <c r="T26" i="27"/>
  <c r="V105" i="55"/>
  <c r="U21" i="34"/>
  <c r="T109" i="54"/>
  <c r="S25" i="27"/>
  <c r="S122" i="54" s="1"/>
  <c r="S123" i="54" s="1"/>
  <c r="U112" i="54"/>
  <c r="T28" i="27"/>
  <c r="T109" i="55"/>
  <c r="S25" i="34"/>
  <c r="W11" i="53"/>
  <c r="V18" i="23"/>
  <c r="V114" i="54"/>
  <c r="U30" i="27"/>
  <c r="U88" i="54"/>
  <c r="T4" i="27"/>
  <c r="U108" i="54"/>
  <c r="T24" i="27"/>
  <c r="V98" i="55"/>
  <c r="U14" i="34"/>
  <c r="U96" i="55"/>
  <c r="T12" i="34"/>
  <c r="Z45" i="52"/>
  <c r="Y9" i="23"/>
  <c r="W13" i="53"/>
  <c r="V20" i="23"/>
  <c r="W15" i="53"/>
  <c r="V22" i="23"/>
  <c r="U116" i="54"/>
  <c r="T32" i="27"/>
  <c r="U100" i="54"/>
  <c r="T16" i="27"/>
  <c r="U115" i="54"/>
  <c r="T31" i="27"/>
  <c r="Y49" i="52"/>
  <c r="X13" i="23"/>
  <c r="U112" i="55"/>
  <c r="T28" i="34"/>
  <c r="W40" i="50"/>
  <c r="V4" i="19"/>
  <c r="U86" i="55"/>
  <c r="T2" i="34"/>
  <c r="V89" i="54"/>
  <c r="U5" i="27"/>
  <c r="T93" i="55"/>
  <c r="S9" i="34"/>
  <c r="U95" i="54"/>
  <c r="T11" i="27"/>
  <c r="U94" i="54"/>
  <c r="T10" i="27"/>
  <c r="V5" i="51"/>
  <c r="V22" i="19" s="1"/>
  <c r="W4" i="51"/>
  <c r="U87" i="55"/>
  <c r="T3" i="34"/>
  <c r="T115" i="55"/>
  <c r="S31" i="34"/>
  <c r="U100" i="55"/>
  <c r="T16" i="34"/>
  <c r="W22" i="53"/>
  <c r="V29" i="23"/>
  <c r="U90" i="55"/>
  <c r="T6" i="34"/>
  <c r="X23" i="53"/>
  <c r="W30" i="23"/>
  <c r="Y52" i="52"/>
  <c r="X16" i="23"/>
  <c r="V113" i="54"/>
  <c r="U29" i="27"/>
  <c r="T57" i="50"/>
  <c r="T58" i="50" s="1"/>
  <c r="V45" i="50"/>
  <c r="U9" i="19"/>
  <c r="V92" i="54"/>
  <c r="U8" i="27"/>
  <c r="Y41" i="52"/>
  <c r="X5" i="23"/>
  <c r="U114" i="55"/>
  <c r="T30" i="34"/>
  <c r="U102" i="54"/>
  <c r="T18" i="27"/>
  <c r="W21" i="53"/>
  <c r="V28" i="23"/>
  <c r="U102" i="55"/>
  <c r="T18" i="34"/>
  <c r="W5" i="51" l="1"/>
  <c r="W22" i="19" s="1"/>
  <c r="X4" i="51"/>
  <c r="V108" i="54"/>
  <c r="U24" i="27"/>
  <c r="Z52" i="52"/>
  <c r="Y16" i="23"/>
  <c r="V87" i="55"/>
  <c r="U3" i="34"/>
  <c r="V86" i="55"/>
  <c r="U2" i="34"/>
  <c r="W107" i="54"/>
  <c r="V23" i="27"/>
  <c r="V94" i="55"/>
  <c r="U10" i="34"/>
  <c r="V86" i="54"/>
  <c r="U2" i="27"/>
  <c r="X19" i="53"/>
  <c r="W26" i="23"/>
  <c r="V116" i="55"/>
  <c r="U32" i="34"/>
  <c r="Y23" i="53"/>
  <c r="X30" i="23"/>
  <c r="X40" i="50"/>
  <c r="W4" i="19"/>
  <c r="W92" i="55"/>
  <c r="V8" i="34"/>
  <c r="X25" i="53"/>
  <c r="W32" i="23"/>
  <c r="V87" i="54"/>
  <c r="U3" i="27"/>
  <c r="X48" i="50"/>
  <c r="W12" i="19"/>
  <c r="U101" i="55"/>
  <c r="T17" i="34"/>
  <c r="U57" i="50"/>
  <c r="U58" i="50" s="1"/>
  <c r="U109" i="54"/>
  <c r="T25" i="27"/>
  <c r="Z41" i="52"/>
  <c r="Y5" i="23"/>
  <c r="X15" i="53"/>
  <c r="W22" i="23"/>
  <c r="V88" i="54"/>
  <c r="U4" i="27"/>
  <c r="V90" i="54"/>
  <c r="U6" i="27"/>
  <c r="W38" i="50"/>
  <c r="V2" i="19"/>
  <c r="W52" i="50"/>
  <c r="V16" i="19"/>
  <c r="X16" i="53"/>
  <c r="W23" i="23"/>
  <c r="W105" i="55"/>
  <c r="V21" i="34"/>
  <c r="V111" i="54"/>
  <c r="U27" i="27"/>
  <c r="V104" i="54"/>
  <c r="U20" i="27"/>
  <c r="V90" i="55"/>
  <c r="U6" i="34"/>
  <c r="V94" i="54"/>
  <c r="U10" i="27"/>
  <c r="V112" i="55"/>
  <c r="U28" i="34"/>
  <c r="Z46" i="52"/>
  <c r="Y10" i="23"/>
  <c r="W51" i="50"/>
  <c r="V15" i="19"/>
  <c r="V104" i="55"/>
  <c r="U20" i="34"/>
  <c r="U117" i="55"/>
  <c r="T33" i="34"/>
  <c r="V110" i="55"/>
  <c r="U26" i="34"/>
  <c r="Z50" i="52"/>
  <c r="Y14" i="23"/>
  <c r="W98" i="54"/>
  <c r="V14" i="27"/>
  <c r="X42" i="50"/>
  <c r="W6" i="19"/>
  <c r="X26" i="53"/>
  <c r="W33" i="23"/>
  <c r="V95" i="55"/>
  <c r="U11" i="34"/>
  <c r="W92" i="54"/>
  <c r="V8" i="27"/>
  <c r="U111" i="55"/>
  <c r="T27" i="34"/>
  <c r="V116" i="54"/>
  <c r="U32" i="27"/>
  <c r="V101" i="54"/>
  <c r="U17" i="27"/>
  <c r="X39" i="50"/>
  <c r="W3" i="19"/>
  <c r="W89" i="55"/>
  <c r="V5" i="34"/>
  <c r="V103" i="55"/>
  <c r="U19" i="34"/>
  <c r="X14" i="53"/>
  <c r="W21" i="23"/>
  <c r="V102" i="55"/>
  <c r="U18" i="34"/>
  <c r="W45" i="50"/>
  <c r="V9" i="19"/>
  <c r="Z49" i="52"/>
  <c r="Y13" i="23"/>
  <c r="AA45" i="52"/>
  <c r="Z9" i="23"/>
  <c r="X11" i="53"/>
  <c r="W18" i="23"/>
  <c r="W107" i="55"/>
  <c r="V23" i="34"/>
  <c r="V88" i="55"/>
  <c r="U4" i="34"/>
  <c r="X24" i="53"/>
  <c r="W31" i="23"/>
  <c r="X49" i="50"/>
  <c r="W13" i="19"/>
  <c r="Z40" i="52"/>
  <c r="Y4" i="23"/>
  <c r="AA39" i="52"/>
  <c r="Z3" i="23"/>
  <c r="V99" i="55"/>
  <c r="U15" i="34"/>
  <c r="X18" i="53"/>
  <c r="W25" i="23"/>
  <c r="X20" i="53"/>
  <c r="W27" i="23"/>
  <c r="X17" i="53"/>
  <c r="W24" i="23"/>
  <c r="W108" i="55"/>
  <c r="V24" i="34"/>
  <c r="W105" i="54"/>
  <c r="V21" i="27"/>
  <c r="V114" i="55"/>
  <c r="U30" i="34"/>
  <c r="W114" i="54"/>
  <c r="V30" i="27"/>
  <c r="V110" i="54"/>
  <c r="U26" i="27"/>
  <c r="V113" i="55"/>
  <c r="U29" i="34"/>
  <c r="X22" i="53"/>
  <c r="W29" i="23"/>
  <c r="V115" i="54"/>
  <c r="U31" i="27"/>
  <c r="V96" i="55"/>
  <c r="U12" i="34"/>
  <c r="U109" i="55"/>
  <c r="T25" i="34"/>
  <c r="V103" i="54"/>
  <c r="U19" i="27"/>
  <c r="Z38" i="52"/>
  <c r="Y2" i="23"/>
  <c r="Z48" i="52"/>
  <c r="Y12" i="23"/>
  <c r="W91" i="55"/>
  <c r="V7" i="34"/>
  <c r="X12" i="53"/>
  <c r="W19" i="23"/>
  <c r="V106" i="54"/>
  <c r="U22" i="27"/>
  <c r="X13" i="53"/>
  <c r="W20" i="23"/>
  <c r="U93" i="55"/>
  <c r="T9" i="34"/>
  <c r="T121" i="55" s="1"/>
  <c r="T122" i="55" s="1"/>
  <c r="U115" i="55"/>
  <c r="T31" i="34"/>
  <c r="W89" i="54"/>
  <c r="V5" i="27"/>
  <c r="W97" i="55"/>
  <c r="V13" i="34"/>
  <c r="V106" i="55"/>
  <c r="U22" i="34"/>
  <c r="U117" i="54"/>
  <c r="T33" i="27"/>
  <c r="T122" i="54" s="1"/>
  <c r="T123" i="54" s="1"/>
  <c r="W53" i="52"/>
  <c r="V17" i="23"/>
  <c r="V57" i="52" s="1"/>
  <c r="V58" i="52" s="1"/>
  <c r="Z42" i="52"/>
  <c r="Y6" i="23"/>
  <c r="W91" i="54"/>
  <c r="V7" i="27"/>
  <c r="V95" i="54"/>
  <c r="U11" i="27"/>
  <c r="V100" i="55"/>
  <c r="U16" i="34"/>
  <c r="X21" i="53"/>
  <c r="W28" i="23"/>
  <c r="W113" i="54"/>
  <c r="V29" i="27"/>
  <c r="V102" i="54"/>
  <c r="U18" i="27"/>
  <c r="V100" i="54"/>
  <c r="U16" i="27"/>
  <c r="W98" i="55"/>
  <c r="V14" i="34"/>
  <c r="V112" i="54"/>
  <c r="U28" i="27"/>
  <c r="W47" i="50"/>
  <c r="V11" i="19"/>
  <c r="Z47" i="52"/>
  <c r="Y11" i="23"/>
  <c r="V93" i="54"/>
  <c r="U9" i="27"/>
  <c r="AA51" i="52"/>
  <c r="Z15" i="23"/>
  <c r="V99" i="54"/>
  <c r="U15" i="27"/>
  <c r="X114" i="54" l="1"/>
  <c r="W30" i="27"/>
  <c r="Y18" i="53"/>
  <c r="X25" i="23"/>
  <c r="W88" i="55"/>
  <c r="V4" i="34"/>
  <c r="W102" i="55"/>
  <c r="V18" i="34"/>
  <c r="W116" i="54"/>
  <c r="V32" i="27"/>
  <c r="X98" i="54"/>
  <c r="W14" i="27"/>
  <c r="AB51" i="52"/>
  <c r="AA15" i="23"/>
  <c r="W95" i="54"/>
  <c r="V11" i="27"/>
  <c r="X97" i="55"/>
  <c r="W13" i="34"/>
  <c r="W100" i="54"/>
  <c r="V16" i="27"/>
  <c r="W93" i="54"/>
  <c r="V9" i="27"/>
  <c r="X105" i="54"/>
  <c r="W21" i="27"/>
  <c r="AB39" i="52"/>
  <c r="AA3" i="23"/>
  <c r="Y11" i="53"/>
  <c r="X18" i="23"/>
  <c r="W103" i="55"/>
  <c r="V19" i="34"/>
  <c r="X92" i="54"/>
  <c r="W8" i="27"/>
  <c r="W110" i="55"/>
  <c r="V26" i="34"/>
  <c r="W94" i="54"/>
  <c r="V10" i="27"/>
  <c r="X52" i="50"/>
  <c r="W16" i="19"/>
  <c r="V109" i="54"/>
  <c r="U25" i="27"/>
  <c r="AA47" i="52"/>
  <c r="Z11" i="23"/>
  <c r="Y22" i="53"/>
  <c r="X29" i="23"/>
  <c r="X108" i="55"/>
  <c r="W24" i="34"/>
  <c r="AA40" i="52"/>
  <c r="Z4" i="23"/>
  <c r="AB45" i="52"/>
  <c r="AA9" i="23"/>
  <c r="X89" i="55"/>
  <c r="W5" i="34"/>
  <c r="W95" i="55"/>
  <c r="V11" i="34"/>
  <c r="V117" i="55"/>
  <c r="U33" i="34"/>
  <c r="W90" i="55"/>
  <c r="V6" i="34"/>
  <c r="X38" i="50"/>
  <c r="W2" i="19"/>
  <c r="X113" i="54"/>
  <c r="W29" i="27"/>
  <c r="X53" i="52"/>
  <c r="W17" i="23"/>
  <c r="W57" i="52" s="1"/>
  <c r="W58" i="52" s="1"/>
  <c r="V93" i="55"/>
  <c r="U9" i="34"/>
  <c r="AA38" i="52"/>
  <c r="Z2" i="23"/>
  <c r="X47" i="50"/>
  <c r="W11" i="19"/>
  <c r="W113" i="55"/>
  <c r="V29" i="34"/>
  <c r="Y17" i="53"/>
  <c r="X24" i="23"/>
  <c r="Y49" i="50"/>
  <c r="X13" i="19"/>
  <c r="AA49" i="52"/>
  <c r="Z13" i="23"/>
  <c r="Y21" i="53"/>
  <c r="X28" i="23"/>
  <c r="V117" i="54"/>
  <c r="U33" i="27"/>
  <c r="Y13" i="53"/>
  <c r="X20" i="23"/>
  <c r="W103" i="54"/>
  <c r="V19" i="27"/>
  <c r="Y48" i="50"/>
  <c r="X12" i="19"/>
  <c r="W116" i="55"/>
  <c r="V32" i="34"/>
  <c r="W112" i="54"/>
  <c r="V28" i="27"/>
  <c r="W110" i="54"/>
  <c r="V26" i="27"/>
  <c r="Y20" i="53"/>
  <c r="X27" i="23"/>
  <c r="Y24" i="53"/>
  <c r="X31" i="23"/>
  <c r="X45" i="50"/>
  <c r="W9" i="19"/>
  <c r="W101" i="54"/>
  <c r="V17" i="27"/>
  <c r="Y42" i="50"/>
  <c r="X6" i="19"/>
  <c r="W99" i="54"/>
  <c r="V15" i="27"/>
  <c r="W100" i="55"/>
  <c r="V16" i="34"/>
  <c r="W106" i="55"/>
  <c r="V22" i="34"/>
  <c r="W106" i="54"/>
  <c r="V22" i="27"/>
  <c r="V109" i="55"/>
  <c r="U25" i="34"/>
  <c r="U121" i="55" s="1"/>
  <c r="U122" i="55" s="1"/>
  <c r="X98" i="55"/>
  <c r="W14" i="34"/>
  <c r="W102" i="54"/>
  <c r="V18" i="27"/>
  <c r="AA42" i="52"/>
  <c r="Z6" i="23"/>
  <c r="V115" i="55"/>
  <c r="U31" i="34"/>
  <c r="AA48" i="52"/>
  <c r="Z12" i="23"/>
  <c r="V57" i="50"/>
  <c r="V58" i="50" s="1"/>
  <c r="Y40" i="50"/>
  <c r="X4" i="19"/>
  <c r="X107" i="54"/>
  <c r="W23" i="27"/>
  <c r="V101" i="55"/>
  <c r="U17" i="34"/>
  <c r="Z23" i="53"/>
  <c r="Y30" i="23"/>
  <c r="W86" i="55"/>
  <c r="V2" i="34"/>
  <c r="Y39" i="50"/>
  <c r="X3" i="19"/>
  <c r="Y26" i="53"/>
  <c r="X33" i="23"/>
  <c r="W104" i="55"/>
  <c r="V20" i="34"/>
  <c r="W104" i="54"/>
  <c r="V20" i="27"/>
  <c r="W90" i="54"/>
  <c r="V6" i="27"/>
  <c r="W87" i="55"/>
  <c r="V3" i="34"/>
  <c r="X51" i="50"/>
  <c r="W15" i="19"/>
  <c r="W111" i="54"/>
  <c r="V27" i="27"/>
  <c r="W88" i="54"/>
  <c r="V4" i="27"/>
  <c r="W87" i="54"/>
  <c r="V3" i="27"/>
  <c r="Y19" i="53"/>
  <c r="X26" i="23"/>
  <c r="AA52" i="52"/>
  <c r="Z16" i="23"/>
  <c r="AA46" i="52"/>
  <c r="Z10" i="23"/>
  <c r="X105" i="55"/>
  <c r="W21" i="34"/>
  <c r="Y15" i="53"/>
  <c r="X22" i="23"/>
  <c r="U122" i="54"/>
  <c r="U123" i="54" s="1"/>
  <c r="Y12" i="53"/>
  <c r="X19" i="23"/>
  <c r="W96" i="55"/>
  <c r="V12" i="34"/>
  <c r="Y25" i="53"/>
  <c r="X32" i="23"/>
  <c r="W86" i="54"/>
  <c r="V2" i="27"/>
  <c r="W108" i="54"/>
  <c r="V24" i="27"/>
  <c r="W114" i="55"/>
  <c r="V30" i="34"/>
  <c r="W99" i="55"/>
  <c r="V15" i="34"/>
  <c r="X107" i="55"/>
  <c r="W23" i="34"/>
  <c r="Y14" i="53"/>
  <c r="X21" i="23"/>
  <c r="V111" i="55"/>
  <c r="U27" i="34"/>
  <c r="W112" i="55"/>
  <c r="V28" i="34"/>
  <c r="Y16" i="53"/>
  <c r="X23" i="23"/>
  <c r="AA41" i="52"/>
  <c r="Z5" i="23"/>
  <c r="Y4" i="51"/>
  <c r="X5" i="51"/>
  <c r="X22" i="19" s="1"/>
  <c r="AA50" i="52"/>
  <c r="Z14" i="23"/>
  <c r="X91" i="54"/>
  <c r="W7" i="27"/>
  <c r="X89" i="54"/>
  <c r="W5" i="27"/>
  <c r="X91" i="55"/>
  <c r="W7" i="34"/>
  <c r="W115" i="54"/>
  <c r="V31" i="27"/>
  <c r="X92" i="55"/>
  <c r="W8" i="34"/>
  <c r="W94" i="55"/>
  <c r="V10" i="34"/>
  <c r="W101" i="55" l="1"/>
  <c r="V17" i="34"/>
  <c r="AB42" i="52"/>
  <c r="AA6" i="23"/>
  <c r="X100" i="55"/>
  <c r="W16" i="34"/>
  <c r="Z20" i="53"/>
  <c r="Y27" i="23"/>
  <c r="Z13" i="53"/>
  <c r="Y20" i="23"/>
  <c r="X113" i="55"/>
  <c r="W29" i="34"/>
  <c r="Y38" i="50"/>
  <c r="X2" i="19"/>
  <c r="AB40" i="52"/>
  <c r="AA4" i="23"/>
  <c r="X94" i="54"/>
  <c r="W10" i="27"/>
  <c r="Y105" i="54"/>
  <c r="X21" i="27"/>
  <c r="Y98" i="54"/>
  <c r="X14" i="27"/>
  <c r="X114" i="55"/>
  <c r="W30" i="34"/>
  <c r="Z15" i="53"/>
  <c r="Y22" i="23"/>
  <c r="X88" i="54"/>
  <c r="W4" i="27"/>
  <c r="X104" i="55"/>
  <c r="W20" i="34"/>
  <c r="X102" i="54"/>
  <c r="W18" i="27"/>
  <c r="X99" i="54"/>
  <c r="W15" i="27"/>
  <c r="X110" i="54"/>
  <c r="W26" i="27"/>
  <c r="W117" i="54"/>
  <c r="V33" i="27"/>
  <c r="Y47" i="50"/>
  <c r="X11" i="19"/>
  <c r="X90" i="55"/>
  <c r="W6" i="34"/>
  <c r="Y108" i="55"/>
  <c r="X24" i="34"/>
  <c r="X110" i="55"/>
  <c r="W26" i="34"/>
  <c r="X93" i="54"/>
  <c r="W9" i="27"/>
  <c r="X116" i="54"/>
  <c r="W32" i="27"/>
  <c r="Y107" i="54"/>
  <c r="X23" i="27"/>
  <c r="Y105" i="55"/>
  <c r="X21" i="34"/>
  <c r="X111" i="54"/>
  <c r="W27" i="27"/>
  <c r="Z26" i="53"/>
  <c r="Y33" i="23"/>
  <c r="Y98" i="55"/>
  <c r="X14" i="34"/>
  <c r="Z42" i="50"/>
  <c r="Y6" i="19"/>
  <c r="X112" i="54"/>
  <c r="W28" i="27"/>
  <c r="Z21" i="53"/>
  <c r="Y28" i="23"/>
  <c r="AB38" i="52"/>
  <c r="AA2" i="23"/>
  <c r="W117" i="55"/>
  <c r="V33" i="34"/>
  <c r="Z22" i="53"/>
  <c r="Y29" i="23"/>
  <c r="Y92" i="54"/>
  <c r="X8" i="27"/>
  <c r="X100" i="54"/>
  <c r="W16" i="27"/>
  <c r="X102" i="55"/>
  <c r="W18" i="34"/>
  <c r="X104" i="54"/>
  <c r="W20" i="27"/>
  <c r="Z16" i="53"/>
  <c r="Y23" i="23"/>
  <c r="X86" i="54"/>
  <c r="W2" i="27"/>
  <c r="W109" i="55"/>
  <c r="V25" i="34"/>
  <c r="X101" i="54"/>
  <c r="W17" i="27"/>
  <c r="X116" i="55"/>
  <c r="W32" i="34"/>
  <c r="AB49" i="52"/>
  <c r="AA13" i="23"/>
  <c r="W93" i="55"/>
  <c r="V9" i="34"/>
  <c r="X95" i="55"/>
  <c r="W11" i="34"/>
  <c r="AB47" i="52"/>
  <c r="AA11" i="23"/>
  <c r="X103" i="55"/>
  <c r="W19" i="34"/>
  <c r="Y97" i="55"/>
  <c r="X13" i="34"/>
  <c r="X88" i="55"/>
  <c r="W4" i="34"/>
  <c r="X87" i="54"/>
  <c r="W3" i="27"/>
  <c r="Y91" i="55"/>
  <c r="X7" i="34"/>
  <c r="Y89" i="54"/>
  <c r="X5" i="27"/>
  <c r="X108" i="54"/>
  <c r="W24" i="27"/>
  <c r="Y91" i="54"/>
  <c r="X7" i="27"/>
  <c r="Y51" i="50"/>
  <c r="X15" i="19"/>
  <c r="X94" i="55"/>
  <c r="W10" i="34"/>
  <c r="Z14" i="53"/>
  <c r="Y21" i="23"/>
  <c r="AB52" i="52"/>
  <c r="AA16" i="23"/>
  <c r="X86" i="55"/>
  <c r="W2" i="34"/>
  <c r="AB48" i="52"/>
  <c r="AA12" i="23"/>
  <c r="X106" i="54"/>
  <c r="W22" i="27"/>
  <c r="Y45" i="50"/>
  <c r="X9" i="19"/>
  <c r="Z48" i="50"/>
  <c r="Y12" i="19"/>
  <c r="Z49" i="50"/>
  <c r="Y13" i="19"/>
  <c r="Y53" i="52"/>
  <c r="X17" i="23"/>
  <c r="X57" i="52" s="1"/>
  <c r="X58" i="52" s="1"/>
  <c r="Y89" i="55"/>
  <c r="X5" i="34"/>
  <c r="Y92" i="55"/>
  <c r="X8" i="34"/>
  <c r="Z4" i="51"/>
  <c r="Y5" i="51"/>
  <c r="Y22" i="19" s="1"/>
  <c r="Y107" i="55"/>
  <c r="X23" i="34"/>
  <c r="X96" i="55"/>
  <c r="W12" i="34"/>
  <c r="W109" i="54"/>
  <c r="V25" i="27"/>
  <c r="V122" i="54" s="1"/>
  <c r="V123" i="54" s="1"/>
  <c r="Z11" i="53"/>
  <c r="Y18" i="23"/>
  <c r="X95" i="54"/>
  <c r="W11" i="27"/>
  <c r="Z18" i="53"/>
  <c r="Y25" i="23"/>
  <c r="W111" i="55"/>
  <c r="V27" i="34"/>
  <c r="Z40" i="50"/>
  <c r="Y4" i="19"/>
  <c r="Z39" i="50"/>
  <c r="Y3" i="19"/>
  <c r="AB50" i="52"/>
  <c r="AA14" i="23"/>
  <c r="V121" i="55"/>
  <c r="V122" i="55" s="1"/>
  <c r="AA23" i="53"/>
  <c r="Z30" i="23"/>
  <c r="W115" i="55"/>
  <c r="V31" i="34"/>
  <c r="X106" i="55"/>
  <c r="W22" i="34"/>
  <c r="Z24" i="53"/>
  <c r="Y31" i="23"/>
  <c r="X103" i="54"/>
  <c r="W19" i="27"/>
  <c r="Z17" i="53"/>
  <c r="Y24" i="23"/>
  <c r="Y113" i="54"/>
  <c r="X29" i="27"/>
  <c r="AC45" i="52"/>
  <c r="AB9" i="23"/>
  <c r="X112" i="55"/>
  <c r="W28" i="34"/>
  <c r="AB46" i="52"/>
  <c r="AA10" i="23"/>
  <c r="Z25" i="53"/>
  <c r="Y32" i="23"/>
  <c r="X87" i="55"/>
  <c r="W3" i="34"/>
  <c r="Z19" i="53"/>
  <c r="Y26" i="23"/>
  <c r="X90" i="54"/>
  <c r="W6" i="27"/>
  <c r="X115" i="54"/>
  <c r="W31" i="27"/>
  <c r="AB41" i="52"/>
  <c r="AA5" i="23"/>
  <c r="X99" i="55"/>
  <c r="W15" i="34"/>
  <c r="Z12" i="53"/>
  <c r="Y19" i="23"/>
  <c r="W57" i="50"/>
  <c r="W58" i="50" s="1"/>
  <c r="Y52" i="50"/>
  <c r="X16" i="19"/>
  <c r="AC39" i="52"/>
  <c r="AB3" i="23"/>
  <c r="AC51" i="52"/>
  <c r="AB15" i="23"/>
  <c r="Y114" i="54"/>
  <c r="X30" i="27"/>
  <c r="Y93" i="54" l="1"/>
  <c r="X9" i="27"/>
  <c r="Z52" i="50"/>
  <c r="Y16" i="19"/>
  <c r="AA18" i="53"/>
  <c r="Z25" i="23"/>
  <c r="AA4" i="51"/>
  <c r="Z5" i="51"/>
  <c r="Z22" i="19" s="1"/>
  <c r="Z45" i="50"/>
  <c r="Y9" i="19"/>
  <c r="Y94" i="55"/>
  <c r="X10" i="34"/>
  <c r="Y87" i="54"/>
  <c r="X3" i="27"/>
  <c r="X93" i="55"/>
  <c r="W9" i="34"/>
  <c r="AA16" i="53"/>
  <c r="Z23" i="23"/>
  <c r="X117" i="55"/>
  <c r="W33" i="34"/>
  <c r="AA26" i="53"/>
  <c r="Z33" i="23"/>
  <c r="Y110" i="54"/>
  <c r="X26" i="27"/>
  <c r="Y114" i="55"/>
  <c r="X30" i="34"/>
  <c r="Y113" i="55"/>
  <c r="X29" i="34"/>
  <c r="AA19" i="53"/>
  <c r="Z26" i="23"/>
  <c r="Z113" i="54"/>
  <c r="Y29" i="27"/>
  <c r="AB23" i="53"/>
  <c r="AA30" i="23"/>
  <c r="Y110" i="55"/>
  <c r="X26" i="34"/>
  <c r="Z92" i="55"/>
  <c r="Y8" i="34"/>
  <c r="Z51" i="50"/>
  <c r="Y15" i="19"/>
  <c r="AC49" i="52"/>
  <c r="AB13" i="23"/>
  <c r="Y104" i="54"/>
  <c r="X20" i="27"/>
  <c r="AC38" i="52"/>
  <c r="AB2" i="23"/>
  <c r="Y111" i="54"/>
  <c r="X27" i="27"/>
  <c r="Y99" i="54"/>
  <c r="X15" i="27"/>
  <c r="Z98" i="54"/>
  <c r="Y14" i="27"/>
  <c r="AA13" i="53"/>
  <c r="Z20" i="23"/>
  <c r="AD45" i="52"/>
  <c r="AC9" i="23"/>
  <c r="Y95" i="54"/>
  <c r="X11" i="27"/>
  <c r="Y88" i="55"/>
  <c r="X4" i="34"/>
  <c r="AA12" i="53"/>
  <c r="Z19" i="23"/>
  <c r="AA17" i="53"/>
  <c r="Z24" i="23"/>
  <c r="Y106" i="54"/>
  <c r="X22" i="27"/>
  <c r="Y87" i="55"/>
  <c r="X3" i="34"/>
  <c r="AC50" i="52"/>
  <c r="AB14" i="23"/>
  <c r="AA11" i="53"/>
  <c r="Z18" i="23"/>
  <c r="Z89" i="55"/>
  <c r="Y5" i="34"/>
  <c r="AC48" i="52"/>
  <c r="AB12" i="23"/>
  <c r="Z91" i="54"/>
  <c r="Y7" i="27"/>
  <c r="Z97" i="55"/>
  <c r="Y13" i="34"/>
  <c r="Y116" i="55"/>
  <c r="X32" i="34"/>
  <c r="Y102" i="55"/>
  <c r="X18" i="34"/>
  <c r="AA21" i="53"/>
  <c r="Z28" i="23"/>
  <c r="Z105" i="55"/>
  <c r="Y21" i="34"/>
  <c r="Z108" i="55"/>
  <c r="Y24" i="34"/>
  <c r="Y102" i="54"/>
  <c r="X18" i="27"/>
  <c r="Z105" i="54"/>
  <c r="Y21" i="27"/>
  <c r="AA20" i="53"/>
  <c r="Z27" i="23"/>
  <c r="X115" i="55"/>
  <c r="W31" i="34"/>
  <c r="Y99" i="55"/>
  <c r="X15" i="34"/>
  <c r="Y90" i="54"/>
  <c r="X6" i="27"/>
  <c r="AA25" i="53"/>
  <c r="Z32" i="23"/>
  <c r="Y103" i="54"/>
  <c r="X19" i="27"/>
  <c r="Z114" i="54"/>
  <c r="Y30" i="27"/>
  <c r="AA39" i="50"/>
  <c r="Z3" i="19"/>
  <c r="X109" i="54"/>
  <c r="W25" i="27"/>
  <c r="Z53" i="52"/>
  <c r="Y17" i="23"/>
  <c r="Y57" i="52" s="1"/>
  <c r="Y58" i="52" s="1"/>
  <c r="Y86" i="55"/>
  <c r="X2" i="34"/>
  <c r="Y108" i="54"/>
  <c r="X24" i="27"/>
  <c r="Y103" i="55"/>
  <c r="X19" i="34"/>
  <c r="Y101" i="54"/>
  <c r="X17" i="27"/>
  <c r="Y100" i="54"/>
  <c r="X16" i="27"/>
  <c r="Y112" i="54"/>
  <c r="X28" i="27"/>
  <c r="Y90" i="55"/>
  <c r="X6" i="34"/>
  <c r="Y104" i="55"/>
  <c r="X20" i="34"/>
  <c r="Y94" i="54"/>
  <c r="X10" i="27"/>
  <c r="Y100" i="55"/>
  <c r="X16" i="34"/>
  <c r="Z107" i="54"/>
  <c r="Y23" i="27"/>
  <c r="AA40" i="50"/>
  <c r="Z4" i="19"/>
  <c r="Y96" i="55"/>
  <c r="X12" i="34"/>
  <c r="AA49" i="50"/>
  <c r="Z13" i="19"/>
  <c r="AC52" i="52"/>
  <c r="AB16" i="23"/>
  <c r="Z89" i="54"/>
  <c r="Y5" i="27"/>
  <c r="AC47" i="52"/>
  <c r="AB11" i="23"/>
  <c r="X109" i="55"/>
  <c r="W25" i="34"/>
  <c r="Z92" i="54"/>
  <c r="Y8" i="27"/>
  <c r="AA42" i="50"/>
  <c r="Z6" i="19"/>
  <c r="Z47" i="50"/>
  <c r="Y11" i="19"/>
  <c r="Y88" i="54"/>
  <c r="X4" i="27"/>
  <c r="AC40" i="52"/>
  <c r="AB4" i="23"/>
  <c r="AC42" i="52"/>
  <c r="AB6" i="23"/>
  <c r="AC41" i="52"/>
  <c r="AB5" i="23"/>
  <c r="AC46" i="52"/>
  <c r="AB10" i="23"/>
  <c r="AA24" i="53"/>
  <c r="Z31" i="23"/>
  <c r="AD51" i="52"/>
  <c r="AC15" i="23"/>
  <c r="Y115" i="54"/>
  <c r="X31" i="27"/>
  <c r="Y112" i="55"/>
  <c r="X28" i="34"/>
  <c r="Y106" i="55"/>
  <c r="X22" i="34"/>
  <c r="Y116" i="54"/>
  <c r="X32" i="27"/>
  <c r="X57" i="50"/>
  <c r="X58" i="50" s="1"/>
  <c r="AD39" i="52"/>
  <c r="AC3" i="23"/>
  <c r="X111" i="55"/>
  <c r="W27" i="34"/>
  <c r="Z107" i="55"/>
  <c r="Y23" i="34"/>
  <c r="AA48" i="50"/>
  <c r="Z12" i="19"/>
  <c r="AA14" i="53"/>
  <c r="Z21" i="23"/>
  <c r="Z91" i="55"/>
  <c r="Y7" i="34"/>
  <c r="Y95" i="55"/>
  <c r="X11" i="34"/>
  <c r="Y86" i="54"/>
  <c r="X2" i="27"/>
  <c r="AA22" i="53"/>
  <c r="Z29" i="23"/>
  <c r="Z98" i="55"/>
  <c r="Y14" i="34"/>
  <c r="X117" i="54"/>
  <c r="W33" i="27"/>
  <c r="W122" i="54" s="1"/>
  <c r="W123" i="54" s="1"/>
  <c r="AA15" i="53"/>
  <c r="Z22" i="23"/>
  <c r="Z38" i="50"/>
  <c r="Y2" i="19"/>
  <c r="Y57" i="50" s="1"/>
  <c r="Y58" i="50" s="1"/>
  <c r="X101" i="55"/>
  <c r="W17" i="34"/>
  <c r="W121" i="55" s="1"/>
  <c r="W122" i="55" s="1"/>
  <c r="AB20" i="53" l="1"/>
  <c r="AA27" i="23"/>
  <c r="Z102" i="55"/>
  <c r="Y18" i="34"/>
  <c r="AB11" i="53"/>
  <c r="AA18" i="23"/>
  <c r="Z88" i="55"/>
  <c r="Y4" i="34"/>
  <c r="Z111" i="54"/>
  <c r="Y27" i="27"/>
  <c r="Z110" i="55"/>
  <c r="Y26" i="34"/>
  <c r="Y117" i="54"/>
  <c r="X33" i="27"/>
  <c r="AD46" i="52"/>
  <c r="AC10" i="23"/>
  <c r="AB42" i="50"/>
  <c r="AA6" i="19"/>
  <c r="AB49" i="50"/>
  <c r="AA13" i="19"/>
  <c r="Z104" i="55"/>
  <c r="Y20" i="34"/>
  <c r="Z108" i="54"/>
  <c r="Y24" i="27"/>
  <c r="Z103" i="54"/>
  <c r="Y19" i="27"/>
  <c r="Z110" i="54"/>
  <c r="Y26" i="27"/>
  <c r="Z94" i="55"/>
  <c r="Y10" i="34"/>
  <c r="AA105" i="54"/>
  <c r="Z21" i="27"/>
  <c r="Z116" i="55"/>
  <c r="Y32" i="34"/>
  <c r="AD50" i="52"/>
  <c r="AC14" i="23"/>
  <c r="Z95" i="54"/>
  <c r="Y11" i="27"/>
  <c r="AD38" i="52"/>
  <c r="AC2" i="23"/>
  <c r="Z116" i="54"/>
  <c r="Y32" i="27"/>
  <c r="AA98" i="55"/>
  <c r="Z14" i="34"/>
  <c r="AB48" i="50"/>
  <c r="AA12" i="19"/>
  <c r="Z106" i="55"/>
  <c r="Y22" i="34"/>
  <c r="AD41" i="52"/>
  <c r="AC5" i="23"/>
  <c r="AA92" i="54"/>
  <c r="Z8" i="27"/>
  <c r="Z96" i="55"/>
  <c r="Y12" i="34"/>
  <c r="Z90" i="55"/>
  <c r="Y6" i="34"/>
  <c r="Z86" i="55"/>
  <c r="Y2" i="34"/>
  <c r="AB25" i="53"/>
  <c r="AA32" i="23"/>
  <c r="AC23" i="53"/>
  <c r="AB30" i="23"/>
  <c r="AB26" i="53"/>
  <c r="AA33" i="23"/>
  <c r="AA45" i="50"/>
  <c r="Z9" i="19"/>
  <c r="Z102" i="54"/>
  <c r="Y18" i="27"/>
  <c r="AA97" i="55"/>
  <c r="Z13" i="34"/>
  <c r="Z87" i="55"/>
  <c r="Y3" i="34"/>
  <c r="AE45" i="52"/>
  <c r="AD9" i="23"/>
  <c r="Z104" i="54"/>
  <c r="Y20" i="27"/>
  <c r="AA113" i="54"/>
  <c r="Z29" i="27"/>
  <c r="Y117" i="55"/>
  <c r="X33" i="34"/>
  <c r="AA5" i="51"/>
  <c r="AA22" i="19" s="1"/>
  <c r="AB4" i="51"/>
  <c r="AB14" i="53"/>
  <c r="AA21" i="23"/>
  <c r="Z90" i="54"/>
  <c r="Y6" i="27"/>
  <c r="AA108" i="55"/>
  <c r="Z24" i="34"/>
  <c r="AA91" i="54"/>
  <c r="Z7" i="27"/>
  <c r="Z106" i="54"/>
  <c r="Y22" i="27"/>
  <c r="AB13" i="53"/>
  <c r="AA20" i="23"/>
  <c r="AD49" i="52"/>
  <c r="AC13" i="23"/>
  <c r="AB22" i="53"/>
  <c r="AA29" i="23"/>
  <c r="Y101" i="55"/>
  <c r="X17" i="34"/>
  <c r="X121" i="55" s="1"/>
  <c r="X122" i="55" s="1"/>
  <c r="Z86" i="54"/>
  <c r="Y2" i="27"/>
  <c r="Y111" i="55"/>
  <c r="X27" i="34"/>
  <c r="Z115" i="54"/>
  <c r="Y31" i="27"/>
  <c r="AD40" i="52"/>
  <c r="AC4" i="23"/>
  <c r="AD47" i="52"/>
  <c r="AC11" i="23"/>
  <c r="AA107" i="54"/>
  <c r="Z23" i="27"/>
  <c r="Z100" i="54"/>
  <c r="Y16" i="27"/>
  <c r="Y109" i="54"/>
  <c r="X25" i="27"/>
  <c r="X122" i="54" s="1"/>
  <c r="X123" i="54" s="1"/>
  <c r="AB19" i="53"/>
  <c r="AA26" i="23"/>
  <c r="AB16" i="53"/>
  <c r="AA23" i="23"/>
  <c r="AB18" i="53"/>
  <c r="AA25" i="23"/>
  <c r="AA107" i="55"/>
  <c r="Z23" i="34"/>
  <c r="Y109" i="55"/>
  <c r="X25" i="34"/>
  <c r="Z112" i="54"/>
  <c r="Y28" i="27"/>
  <c r="Z99" i="55"/>
  <c r="Y15" i="34"/>
  <c r="AA105" i="55"/>
  <c r="Z21" i="34"/>
  <c r="AD48" i="52"/>
  <c r="AC12" i="23"/>
  <c r="AB17" i="53"/>
  <c r="AA24" i="23"/>
  <c r="AA98" i="54"/>
  <c r="Z14" i="27"/>
  <c r="AA51" i="50"/>
  <c r="Z15" i="19"/>
  <c r="Z112" i="55"/>
  <c r="Y28" i="34"/>
  <c r="AD42" i="52"/>
  <c r="AC6" i="23"/>
  <c r="AA53" i="52"/>
  <c r="Z17" i="23"/>
  <c r="Z57" i="52" s="1"/>
  <c r="Z58" i="52" s="1"/>
  <c r="AA38" i="50"/>
  <c r="Z2" i="19"/>
  <c r="Z95" i="55"/>
  <c r="Y11" i="34"/>
  <c r="AE39" i="52"/>
  <c r="AD3" i="23"/>
  <c r="AE51" i="52"/>
  <c r="AD15" i="23"/>
  <c r="Z88" i="54"/>
  <c r="Y4" i="27"/>
  <c r="AA89" i="54"/>
  <c r="Z5" i="27"/>
  <c r="Z100" i="55"/>
  <c r="Y16" i="34"/>
  <c r="Z101" i="54"/>
  <c r="Y17" i="27"/>
  <c r="AB39" i="50"/>
  <c r="AA3" i="19"/>
  <c r="Z113" i="55"/>
  <c r="Y29" i="34"/>
  <c r="Y93" i="55"/>
  <c r="X9" i="34"/>
  <c r="AA52" i="50"/>
  <c r="Z16" i="19"/>
  <c r="AB40" i="50"/>
  <c r="AA4" i="19"/>
  <c r="Y115" i="55"/>
  <c r="X31" i="34"/>
  <c r="AB21" i="53"/>
  <c r="AA28" i="23"/>
  <c r="AA89" i="55"/>
  <c r="Z5" i="34"/>
  <c r="AB12" i="53"/>
  <c r="AA19" i="23"/>
  <c r="Z99" i="54"/>
  <c r="Y15" i="27"/>
  <c r="AA92" i="55"/>
  <c r="Z8" i="34"/>
  <c r="AB15" i="53"/>
  <c r="AA22" i="23"/>
  <c r="AA91" i="55"/>
  <c r="Z7" i="34"/>
  <c r="AB24" i="53"/>
  <c r="AA31" i="23"/>
  <c r="AA47" i="50"/>
  <c r="Z11" i="19"/>
  <c r="AD52" i="52"/>
  <c r="AC16" i="23"/>
  <c r="Z94" i="54"/>
  <c r="Y10" i="27"/>
  <c r="Z103" i="55"/>
  <c r="Y19" i="34"/>
  <c r="AA114" i="54"/>
  <c r="Z30" i="27"/>
  <c r="Z114" i="55"/>
  <c r="Y30" i="34"/>
  <c r="Z87" i="54"/>
  <c r="Y3" i="27"/>
  <c r="Z93" i="54"/>
  <c r="Y9" i="27"/>
  <c r="AC4" i="51" l="1"/>
  <c r="AB5" i="51"/>
  <c r="AB22" i="19" s="1"/>
  <c r="AA113" i="55"/>
  <c r="Z29" i="34"/>
  <c r="AF51" i="52"/>
  <c r="AE15" i="23"/>
  <c r="AA112" i="55"/>
  <c r="Z28" i="34"/>
  <c r="AA99" i="55"/>
  <c r="Z15" i="34"/>
  <c r="AC19" i="53"/>
  <c r="AB26" i="23"/>
  <c r="AA115" i="54"/>
  <c r="Z31" i="27"/>
  <c r="AC13" i="53"/>
  <c r="AB20" i="23"/>
  <c r="AB97" i="55"/>
  <c r="AA13" i="34"/>
  <c r="AA86" i="55"/>
  <c r="Z2" i="34"/>
  <c r="AC48" i="50"/>
  <c r="AB12" i="19"/>
  <c r="AA116" i="55"/>
  <c r="Z32" i="34"/>
  <c r="AA108" i="54"/>
  <c r="Z24" i="27"/>
  <c r="AA110" i="55"/>
  <c r="Z26" i="34"/>
  <c r="AA114" i="55"/>
  <c r="Z30" i="34"/>
  <c r="AB51" i="50"/>
  <c r="AA15" i="19"/>
  <c r="AA112" i="54"/>
  <c r="Z28" i="27"/>
  <c r="Z109" i="54"/>
  <c r="Y25" i="27"/>
  <c r="Z111" i="55"/>
  <c r="Y27" i="34"/>
  <c r="AA106" i="54"/>
  <c r="Z22" i="27"/>
  <c r="Z117" i="55"/>
  <c r="Y33" i="34"/>
  <c r="AA102" i="54"/>
  <c r="Z18" i="27"/>
  <c r="AA90" i="55"/>
  <c r="Z6" i="34"/>
  <c r="AB98" i="55"/>
  <c r="AA14" i="34"/>
  <c r="AB105" i="54"/>
  <c r="AA21" i="27"/>
  <c r="AA104" i="55"/>
  <c r="Z20" i="34"/>
  <c r="AA111" i="54"/>
  <c r="Z27" i="27"/>
  <c r="AC21" i="53"/>
  <c r="AB28" i="23"/>
  <c r="AB98" i="54"/>
  <c r="AA14" i="27"/>
  <c r="AA100" i="54"/>
  <c r="Z16" i="27"/>
  <c r="AA86" i="54"/>
  <c r="Z2" i="27"/>
  <c r="AB91" i="54"/>
  <c r="AA7" i="27"/>
  <c r="AB113" i="54"/>
  <c r="AA29" i="27"/>
  <c r="AB45" i="50"/>
  <c r="AA9" i="19"/>
  <c r="AA96" i="55"/>
  <c r="Z12" i="34"/>
  <c r="AA116" i="54"/>
  <c r="Z32" i="27"/>
  <c r="AC49" i="50"/>
  <c r="AB13" i="19"/>
  <c r="AA88" i="55"/>
  <c r="Z4" i="34"/>
  <c r="AB89" i="55"/>
  <c r="AA5" i="34"/>
  <c r="AB114" i="54"/>
  <c r="AA30" i="27"/>
  <c r="AC39" i="50"/>
  <c r="AB3" i="19"/>
  <c r="AC15" i="53"/>
  <c r="AB22" i="23"/>
  <c r="Z57" i="50"/>
  <c r="Z58" i="50" s="1"/>
  <c r="AA94" i="55"/>
  <c r="Z10" i="34"/>
  <c r="AA101" i="54"/>
  <c r="Z17" i="27"/>
  <c r="AA94" i="54"/>
  <c r="Z10" i="27"/>
  <c r="AC40" i="50"/>
  <c r="AB4" i="19"/>
  <c r="AB107" i="55"/>
  <c r="AA23" i="34"/>
  <c r="AB107" i="54"/>
  <c r="AA23" i="27"/>
  <c r="Z101" i="55"/>
  <c r="Y17" i="34"/>
  <c r="AB108" i="55"/>
  <c r="AA24" i="34"/>
  <c r="AA104" i="54"/>
  <c r="Z20" i="27"/>
  <c r="AC26" i="53"/>
  <c r="AB33" i="23"/>
  <c r="AB92" i="54"/>
  <c r="AA8" i="27"/>
  <c r="AE38" i="52"/>
  <c r="AD2" i="23"/>
  <c r="AC42" i="50"/>
  <c r="AB6" i="19"/>
  <c r="AC11" i="53"/>
  <c r="AB18" i="23"/>
  <c r="AA93" i="54"/>
  <c r="Z9" i="27"/>
  <c r="AE52" i="52"/>
  <c r="AD16" i="23"/>
  <c r="AA99" i="54"/>
  <c r="Z15" i="27"/>
  <c r="AA110" i="54"/>
  <c r="Z26" i="27"/>
  <c r="AC24" i="53"/>
  <c r="AB31" i="23"/>
  <c r="Z109" i="55"/>
  <c r="Y25" i="34"/>
  <c r="AB52" i="50"/>
  <c r="AA16" i="19"/>
  <c r="AB89" i="54"/>
  <c r="AA5" i="27"/>
  <c r="AE48" i="52"/>
  <c r="AD12" i="23"/>
  <c r="AC18" i="53"/>
  <c r="AB25" i="23"/>
  <c r="AE47" i="52"/>
  <c r="AD11" i="23"/>
  <c r="AC22" i="53"/>
  <c r="AB29" i="23"/>
  <c r="AA90" i="54"/>
  <c r="Z6" i="27"/>
  <c r="AF45" i="52"/>
  <c r="AE9" i="23"/>
  <c r="AD23" i="53"/>
  <c r="AC30" i="23"/>
  <c r="AE41" i="52"/>
  <c r="AD5" i="23"/>
  <c r="AA95" i="54"/>
  <c r="Z11" i="27"/>
  <c r="AE46" i="52"/>
  <c r="AD10" i="23"/>
  <c r="AA102" i="55"/>
  <c r="Z18" i="34"/>
  <c r="AF39" i="52"/>
  <c r="AE3" i="23"/>
  <c r="AA103" i="55"/>
  <c r="Z19" i="34"/>
  <c r="Z115" i="55"/>
  <c r="Y31" i="34"/>
  <c r="AA95" i="55"/>
  <c r="Z11" i="34"/>
  <c r="AB92" i="55"/>
  <c r="AA8" i="34"/>
  <c r="AB38" i="50"/>
  <c r="AA2" i="19"/>
  <c r="AA57" i="50" s="1"/>
  <c r="AA58" i="50" s="1"/>
  <c r="AB47" i="50"/>
  <c r="AA11" i="19"/>
  <c r="AB91" i="55"/>
  <c r="AA7" i="34"/>
  <c r="AA100" i="55"/>
  <c r="Z16" i="34"/>
  <c r="AC17" i="53"/>
  <c r="AB24" i="23"/>
  <c r="AB53" i="52"/>
  <c r="AA17" i="23"/>
  <c r="AA57" i="52" s="1"/>
  <c r="AA58" i="52" s="1"/>
  <c r="AA87" i="54"/>
  <c r="Z3" i="27"/>
  <c r="AC12" i="53"/>
  <c r="AB19" i="23"/>
  <c r="Z93" i="55"/>
  <c r="Y9" i="34"/>
  <c r="Y121" i="55" s="1"/>
  <c r="Y122" i="55" s="1"/>
  <c r="AA88" i="54"/>
  <c r="Z4" i="27"/>
  <c r="AE42" i="52"/>
  <c r="AD6" i="23"/>
  <c r="AB105" i="55"/>
  <c r="AA21" i="34"/>
  <c r="AC16" i="53"/>
  <c r="AB23" i="23"/>
  <c r="AE40" i="52"/>
  <c r="AD4" i="23"/>
  <c r="AE49" i="52"/>
  <c r="AD13" i="23"/>
  <c r="AC14" i="53"/>
  <c r="AB21" i="23"/>
  <c r="AA87" i="55"/>
  <c r="Z3" i="34"/>
  <c r="AC25" i="53"/>
  <c r="AB32" i="23"/>
  <c r="AA106" i="55"/>
  <c r="Z22" i="34"/>
  <c r="AE50" i="52"/>
  <c r="AD14" i="23"/>
  <c r="AA103" i="54"/>
  <c r="Z19" i="27"/>
  <c r="Z117" i="54"/>
  <c r="Y33" i="27"/>
  <c r="Y122" i="54" s="1"/>
  <c r="Y123" i="54" s="1"/>
  <c r="AC20" i="53"/>
  <c r="AB27" i="23"/>
  <c r="AB99" i="54" l="1"/>
  <c r="AA15" i="27"/>
  <c r="AC92" i="54"/>
  <c r="AB8" i="27"/>
  <c r="AC107" i="55"/>
  <c r="AB23" i="34"/>
  <c r="AD15" i="53"/>
  <c r="AC22" i="23"/>
  <c r="AB116" i="54"/>
  <c r="AA32" i="27"/>
  <c r="AB100" i="54"/>
  <c r="AA16" i="27"/>
  <c r="AC98" i="55"/>
  <c r="AB14" i="34"/>
  <c r="AA109" i="54"/>
  <c r="Z25" i="27"/>
  <c r="AB116" i="55"/>
  <c r="AA32" i="34"/>
  <c r="AD19" i="53"/>
  <c r="AC26" i="23"/>
  <c r="AF40" i="52"/>
  <c r="AE4" i="23"/>
  <c r="AC89" i="54"/>
  <c r="AB5" i="27"/>
  <c r="AF52" i="52"/>
  <c r="AE16" i="23"/>
  <c r="AD26" i="53"/>
  <c r="AC33" i="23"/>
  <c r="AD40" i="50"/>
  <c r="AC4" i="19"/>
  <c r="AD39" i="50"/>
  <c r="AC3" i="19"/>
  <c r="AB96" i="55"/>
  <c r="AA12" i="34"/>
  <c r="AC98" i="54"/>
  <c r="AB14" i="27"/>
  <c r="AB90" i="55"/>
  <c r="AA6" i="34"/>
  <c r="AB112" i="54"/>
  <c r="AA28" i="27"/>
  <c r="AD48" i="50"/>
  <c r="AC12" i="19"/>
  <c r="AB99" i="55"/>
  <c r="AA15" i="34"/>
  <c r="AG39" i="52"/>
  <c r="AF3" i="23"/>
  <c r="AC52" i="50"/>
  <c r="AB16" i="19"/>
  <c r="AD16" i="53"/>
  <c r="AC23" i="23"/>
  <c r="AB87" i="54"/>
  <c r="AA3" i="27"/>
  <c r="AB90" i="54"/>
  <c r="AA6" i="27"/>
  <c r="AB93" i="54"/>
  <c r="AA9" i="27"/>
  <c r="AB104" i="54"/>
  <c r="AA20" i="27"/>
  <c r="AB94" i="54"/>
  <c r="AA10" i="27"/>
  <c r="AC114" i="54"/>
  <c r="AB30" i="27"/>
  <c r="AC45" i="50"/>
  <c r="AB9" i="19"/>
  <c r="AD21" i="53"/>
  <c r="AC28" i="23"/>
  <c r="AB102" i="54"/>
  <c r="AA18" i="27"/>
  <c r="AC51" i="50"/>
  <c r="AB15" i="19"/>
  <c r="AB86" i="55"/>
  <c r="AA2" i="34"/>
  <c r="AB112" i="55"/>
  <c r="AA28" i="34"/>
  <c r="AF50" i="52"/>
  <c r="AE14" i="23"/>
  <c r="AD12" i="53"/>
  <c r="AC19" i="23"/>
  <c r="AG45" i="52"/>
  <c r="AF9" i="23"/>
  <c r="AC38" i="50"/>
  <c r="AB2" i="19"/>
  <c r="AC105" i="55"/>
  <c r="AB21" i="34"/>
  <c r="AC92" i="55"/>
  <c r="AB8" i="34"/>
  <c r="AF46" i="52"/>
  <c r="AE10" i="23"/>
  <c r="AA109" i="55"/>
  <c r="Z25" i="34"/>
  <c r="AC47" i="50"/>
  <c r="AB11" i="19"/>
  <c r="AB106" i="55"/>
  <c r="AA22" i="34"/>
  <c r="AD25" i="53"/>
  <c r="AC32" i="23"/>
  <c r="AC53" i="52"/>
  <c r="AB17" i="23"/>
  <c r="AB57" i="52" s="1"/>
  <c r="AB58" i="52" s="1"/>
  <c r="AD22" i="53"/>
  <c r="AC29" i="23"/>
  <c r="AD11" i="53"/>
  <c r="AC18" i="23"/>
  <c r="AC108" i="55"/>
  <c r="AB24" i="34"/>
  <c r="AB101" i="54"/>
  <c r="AA17" i="27"/>
  <c r="AC89" i="55"/>
  <c r="AB5" i="34"/>
  <c r="AC113" i="54"/>
  <c r="AB29" i="27"/>
  <c r="AB111" i="54"/>
  <c r="AA27" i="27"/>
  <c r="AA117" i="55"/>
  <c r="Z33" i="34"/>
  <c r="AA30" i="34"/>
  <c r="AB114" i="55"/>
  <c r="AC97" i="55"/>
  <c r="AB13" i="34"/>
  <c r="AG51" i="52"/>
  <c r="AF15" i="23"/>
  <c r="AB102" i="55"/>
  <c r="AA18" i="34"/>
  <c r="AD20" i="53"/>
  <c r="AC27" i="23"/>
  <c r="AB87" i="55"/>
  <c r="AA3" i="34"/>
  <c r="AF42" i="52"/>
  <c r="AE6" i="23"/>
  <c r="AD17" i="53"/>
  <c r="AC24" i="23"/>
  <c r="AB95" i="55"/>
  <c r="AA11" i="34"/>
  <c r="AB95" i="54"/>
  <c r="AA11" i="27"/>
  <c r="AF47" i="52"/>
  <c r="AE11" i="23"/>
  <c r="AD24" i="53"/>
  <c r="AC31" i="23"/>
  <c r="AD42" i="50"/>
  <c r="AC6" i="19"/>
  <c r="AA101" i="55"/>
  <c r="Z17" i="34"/>
  <c r="AB94" i="55"/>
  <c r="AA10" i="34"/>
  <c r="AB88" i="55"/>
  <c r="AA4" i="34"/>
  <c r="AC91" i="54"/>
  <c r="AB7" i="27"/>
  <c r="AB104" i="55"/>
  <c r="AA20" i="34"/>
  <c r="AB106" i="54"/>
  <c r="AA22" i="27"/>
  <c r="AB110" i="55"/>
  <c r="AA26" i="34"/>
  <c r="AD13" i="53"/>
  <c r="AC20" i="23"/>
  <c r="AB113" i="55"/>
  <c r="AA29" i="34"/>
  <c r="AA117" i="54"/>
  <c r="Z33" i="27"/>
  <c r="Z122" i="54" s="1"/>
  <c r="Z123" i="54" s="1"/>
  <c r="AA115" i="55"/>
  <c r="Z31" i="34"/>
  <c r="AB88" i="54"/>
  <c r="AA4" i="27"/>
  <c r="AB100" i="55"/>
  <c r="AA16" i="34"/>
  <c r="AF41" i="52"/>
  <c r="AE5" i="23"/>
  <c r="AF38" i="52"/>
  <c r="AE2" i="23"/>
  <c r="AC107" i="54"/>
  <c r="AB23" i="27"/>
  <c r="AD49" i="50"/>
  <c r="AC13" i="19"/>
  <c r="AB86" i="54"/>
  <c r="AA2" i="27"/>
  <c r="AC105" i="54"/>
  <c r="AB21" i="27"/>
  <c r="AA111" i="55"/>
  <c r="Z27" i="34"/>
  <c r="AB108" i="54"/>
  <c r="AA24" i="27"/>
  <c r="AB115" i="54"/>
  <c r="AA31" i="27"/>
  <c r="AD14" i="53"/>
  <c r="AC21" i="23"/>
  <c r="AD18" i="53"/>
  <c r="AC25" i="23"/>
  <c r="AB110" i="54"/>
  <c r="AA26" i="27"/>
  <c r="AB103" i="54"/>
  <c r="AA19" i="27"/>
  <c r="AF49" i="52"/>
  <c r="AE13" i="23"/>
  <c r="AA93" i="55"/>
  <c r="Z9" i="34"/>
  <c r="Z121" i="55" s="1"/>
  <c r="Z122" i="55" s="1"/>
  <c r="AC91" i="55"/>
  <c r="AB7" i="34"/>
  <c r="AB103" i="55"/>
  <c r="AA19" i="34"/>
  <c r="AE23" i="53"/>
  <c r="AD30" i="23"/>
  <c r="AF48" i="52"/>
  <c r="AE12" i="23"/>
  <c r="AD4" i="51"/>
  <c r="AC5" i="51"/>
  <c r="AC22" i="19" s="1"/>
  <c r="AF23" i="53" l="1"/>
  <c r="AE30" i="23"/>
  <c r="AC110" i="54"/>
  <c r="AB26" i="27"/>
  <c r="AD105" i="54"/>
  <c r="AC21" i="27"/>
  <c r="AC100" i="55"/>
  <c r="AB16" i="34"/>
  <c r="AE13" i="53"/>
  <c r="AD20" i="23"/>
  <c r="AC94" i="55"/>
  <c r="AB10" i="34"/>
  <c r="AC95" i="55"/>
  <c r="AB11" i="34"/>
  <c r="AH51" i="52"/>
  <c r="AG15" i="23"/>
  <c r="AD89" i="55"/>
  <c r="AC5" i="34"/>
  <c r="AE25" i="53"/>
  <c r="AD32" i="23"/>
  <c r="AD105" i="55"/>
  <c r="AC21" i="34"/>
  <c r="AC86" i="55"/>
  <c r="AB2" i="34"/>
  <c r="AC94" i="54"/>
  <c r="AB10" i="27"/>
  <c r="AB57" i="50"/>
  <c r="AB58" i="50" s="1"/>
  <c r="AD52" i="50"/>
  <c r="AC16" i="19"/>
  <c r="AD98" i="54"/>
  <c r="AC14" i="27"/>
  <c r="AD89" i="54"/>
  <c r="AC5" i="27"/>
  <c r="AC100" i="54"/>
  <c r="AB16" i="27"/>
  <c r="AE18" i="53"/>
  <c r="AD25" i="23"/>
  <c r="AC110" i="55"/>
  <c r="AB26" i="34"/>
  <c r="AD97" i="55"/>
  <c r="AC13" i="34"/>
  <c r="AC101" i="54"/>
  <c r="AB17" i="27"/>
  <c r="AC106" i="55"/>
  <c r="AB22" i="34"/>
  <c r="AD38" i="50"/>
  <c r="AC2" i="19"/>
  <c r="AD51" i="50"/>
  <c r="AC15" i="19"/>
  <c r="AC104" i="54"/>
  <c r="AB20" i="27"/>
  <c r="AC103" i="55"/>
  <c r="AB19" i="34"/>
  <c r="AC88" i="54"/>
  <c r="AB4" i="27"/>
  <c r="AB101" i="55"/>
  <c r="AA17" i="34"/>
  <c r="AC114" i="55"/>
  <c r="AB30" i="34"/>
  <c r="AH39" i="52"/>
  <c r="AG3" i="23"/>
  <c r="AC96" i="55"/>
  <c r="AB12" i="34"/>
  <c r="AG40" i="52"/>
  <c r="AF4" i="23"/>
  <c r="AC116" i="54"/>
  <c r="AB32" i="27"/>
  <c r="AC86" i="54"/>
  <c r="AB2" i="27"/>
  <c r="AE17" i="53"/>
  <c r="AD24" i="23"/>
  <c r="AD91" i="55"/>
  <c r="AC7" i="34"/>
  <c r="AE14" i="53"/>
  <c r="AD21" i="23"/>
  <c r="AE49" i="50"/>
  <c r="AD13" i="19"/>
  <c r="AC106" i="54"/>
  <c r="AB22" i="27"/>
  <c r="AE42" i="50"/>
  <c r="AD6" i="19"/>
  <c r="AG42" i="52"/>
  <c r="AF6" i="23"/>
  <c r="AD108" i="55"/>
  <c r="AC24" i="34"/>
  <c r="AD47" i="50"/>
  <c r="AC11" i="19"/>
  <c r="AH45" i="52"/>
  <c r="AG9" i="23"/>
  <c r="AC102" i="54"/>
  <c r="AB18" i="27"/>
  <c r="AC93" i="54"/>
  <c r="AB9" i="27"/>
  <c r="AC99" i="55"/>
  <c r="AB15" i="34"/>
  <c r="AE39" i="50"/>
  <c r="AD3" i="19"/>
  <c r="AE19" i="53"/>
  <c r="AD26" i="23"/>
  <c r="AE15" i="53"/>
  <c r="AD22" i="23"/>
  <c r="AB115" i="55"/>
  <c r="AA31" i="34"/>
  <c r="AE24" i="53"/>
  <c r="AD31" i="23"/>
  <c r="AC87" i="55"/>
  <c r="AB3" i="34"/>
  <c r="AB117" i="55"/>
  <c r="AA33" i="34"/>
  <c r="AE11" i="53"/>
  <c r="AD18" i="23"/>
  <c r="AB109" i="55"/>
  <c r="AA25" i="34"/>
  <c r="AE12" i="53"/>
  <c r="AD19" i="23"/>
  <c r="AE21" i="53"/>
  <c r="AD28" i="23"/>
  <c r="AC90" i="54"/>
  <c r="AB6" i="27"/>
  <c r="AE48" i="50"/>
  <c r="AD12" i="19"/>
  <c r="AE40" i="50"/>
  <c r="AD4" i="19"/>
  <c r="AC116" i="55"/>
  <c r="AB32" i="34"/>
  <c r="AD107" i="55"/>
  <c r="AC23" i="34"/>
  <c r="AC115" i="54"/>
  <c r="AB31" i="27"/>
  <c r="AE4" i="51"/>
  <c r="AD5" i="51"/>
  <c r="AD22" i="19" s="1"/>
  <c r="AG49" i="52"/>
  <c r="AF13" i="23"/>
  <c r="AC108" i="54"/>
  <c r="AB24" i="27"/>
  <c r="AG38" i="52"/>
  <c r="AF2" i="23"/>
  <c r="AB117" i="54"/>
  <c r="AA33" i="27"/>
  <c r="AD91" i="54"/>
  <c r="AC7" i="27"/>
  <c r="AG47" i="52"/>
  <c r="AF11" i="23"/>
  <c r="AE20" i="53"/>
  <c r="AD27" i="23"/>
  <c r="AC111" i="54"/>
  <c r="AB27" i="27"/>
  <c r="AE22" i="53"/>
  <c r="AD29" i="23"/>
  <c r="AG46" i="52"/>
  <c r="AF10" i="23"/>
  <c r="AG50" i="52"/>
  <c r="AF14" i="23"/>
  <c r="AD45" i="50"/>
  <c r="AC9" i="19"/>
  <c r="AC87" i="54"/>
  <c r="AB3" i="27"/>
  <c r="AC104" i="55"/>
  <c r="AB20" i="34"/>
  <c r="AC112" i="54"/>
  <c r="AB28" i="27"/>
  <c r="AE26" i="53"/>
  <c r="AD33" i="23"/>
  <c r="AB109" i="54"/>
  <c r="AA25" i="27"/>
  <c r="AA122" i="54" s="1"/>
  <c r="AA123" i="54" s="1"/>
  <c r="AD92" i="54"/>
  <c r="AC8" i="27"/>
  <c r="AB111" i="55"/>
  <c r="AA27" i="34"/>
  <c r="AG41" i="52"/>
  <c r="AF5" i="23"/>
  <c r="AC113" i="55"/>
  <c r="AB29" i="34"/>
  <c r="AC88" i="55"/>
  <c r="AB4" i="34"/>
  <c r="AC95" i="54"/>
  <c r="AB11" i="27"/>
  <c r="AC102" i="55"/>
  <c r="AB18" i="34"/>
  <c r="AD113" i="54"/>
  <c r="AC29" i="27"/>
  <c r="AD53" i="52"/>
  <c r="AC17" i="23"/>
  <c r="AC57" i="52" s="1"/>
  <c r="AC58" i="52" s="1"/>
  <c r="AD92" i="55"/>
  <c r="AC8" i="34"/>
  <c r="AC112" i="55"/>
  <c r="AB28" i="34"/>
  <c r="AD114" i="54"/>
  <c r="AC30" i="27"/>
  <c r="AE16" i="53"/>
  <c r="AD23" i="23"/>
  <c r="AB93" i="55"/>
  <c r="AA9" i="34"/>
  <c r="AA121" i="55" s="1"/>
  <c r="AA122" i="55" s="1"/>
  <c r="AD107" i="54"/>
  <c r="AC23" i="27"/>
  <c r="AG48" i="52"/>
  <c r="AF12" i="23"/>
  <c r="AC103" i="54"/>
  <c r="AB19" i="27"/>
  <c r="AC90" i="55"/>
  <c r="AB6" i="34"/>
  <c r="AG52" i="52"/>
  <c r="AF16" i="23"/>
  <c r="AD98" i="55"/>
  <c r="AC14" i="34"/>
  <c r="AC99" i="54"/>
  <c r="AB15" i="27"/>
  <c r="AF16" i="53" l="1"/>
  <c r="AE23" i="23"/>
  <c r="AD102" i="55"/>
  <c r="AC18" i="34"/>
  <c r="AE92" i="54"/>
  <c r="AD8" i="27"/>
  <c r="AE45" i="50"/>
  <c r="AD9" i="19"/>
  <c r="AH47" i="52"/>
  <c r="AG11" i="23"/>
  <c r="AE5" i="51"/>
  <c r="AE22" i="19" s="1"/>
  <c r="AF4" i="51"/>
  <c r="AI39" i="52"/>
  <c r="AH3" i="23"/>
  <c r="AE51" i="50"/>
  <c r="AD15" i="19"/>
  <c r="AF18" i="53"/>
  <c r="AE25" i="23"/>
  <c r="AD99" i="55"/>
  <c r="AC15" i="34"/>
  <c r="AH42" i="52"/>
  <c r="AG6" i="23"/>
  <c r="AF17" i="53"/>
  <c r="AE24" i="23"/>
  <c r="AC57" i="50"/>
  <c r="AC58" i="50" s="1"/>
  <c r="AD86" i="55"/>
  <c r="AC2" i="34"/>
  <c r="AD94" i="55"/>
  <c r="AC10" i="34"/>
  <c r="AH50" i="52"/>
  <c r="AG14" i="23"/>
  <c r="AD114" i="55"/>
  <c r="AC30" i="34"/>
  <c r="AE38" i="50"/>
  <c r="AD2" i="19"/>
  <c r="AD100" i="54"/>
  <c r="AC16" i="27"/>
  <c r="AD90" i="55"/>
  <c r="AC6" i="34"/>
  <c r="AF21" i="53"/>
  <c r="AE28" i="23"/>
  <c r="AF24" i="53"/>
  <c r="AE31" i="23"/>
  <c r="AD93" i="54"/>
  <c r="AC9" i="27"/>
  <c r="AF42" i="50"/>
  <c r="AE6" i="19"/>
  <c r="AD86" i="54"/>
  <c r="AC2" i="27"/>
  <c r="AE105" i="55"/>
  <c r="AD21" i="34"/>
  <c r="AF13" i="53"/>
  <c r="AE20" i="23"/>
  <c r="AC117" i="54"/>
  <c r="AB33" i="27"/>
  <c r="AE107" i="55"/>
  <c r="AD23" i="34"/>
  <c r="AC101" i="55"/>
  <c r="AB17" i="34"/>
  <c r="AD106" i="55"/>
  <c r="AC22" i="34"/>
  <c r="AE89" i="54"/>
  <c r="AD5" i="27"/>
  <c r="AD87" i="55"/>
  <c r="AC3" i="34"/>
  <c r="AD95" i="54"/>
  <c r="AC11" i="27"/>
  <c r="AD115" i="54"/>
  <c r="AC31" i="27"/>
  <c r="AD103" i="54"/>
  <c r="AC19" i="27"/>
  <c r="AF26" i="53"/>
  <c r="AE33" i="23"/>
  <c r="AF12" i="53"/>
  <c r="AE19" i="23"/>
  <c r="AC115" i="55"/>
  <c r="AB31" i="34"/>
  <c r="AD102" i="54"/>
  <c r="AC18" i="27"/>
  <c r="AD106" i="54"/>
  <c r="AC22" i="27"/>
  <c r="AF25" i="53"/>
  <c r="AE32" i="23"/>
  <c r="AD100" i="55"/>
  <c r="AC16" i="34"/>
  <c r="AD90" i="54"/>
  <c r="AC6" i="27"/>
  <c r="AE114" i="54"/>
  <c r="AD30" i="27"/>
  <c r="AE91" i="54"/>
  <c r="AD7" i="27"/>
  <c r="AD88" i="55"/>
  <c r="AC4" i="34"/>
  <c r="AH48" i="52"/>
  <c r="AG12" i="23"/>
  <c r="AE92" i="55"/>
  <c r="AD8" i="34"/>
  <c r="AD113" i="55"/>
  <c r="AC29" i="34"/>
  <c r="AD112" i="54"/>
  <c r="AC28" i="27"/>
  <c r="AF22" i="53"/>
  <c r="AE29" i="23"/>
  <c r="AH38" i="52"/>
  <c r="AG2" i="23"/>
  <c r="AD116" i="55"/>
  <c r="AC32" i="34"/>
  <c r="AD116" i="54"/>
  <c r="AC32" i="27"/>
  <c r="AD88" i="54"/>
  <c r="AC4" i="27"/>
  <c r="AD101" i="54"/>
  <c r="AC17" i="27"/>
  <c r="AE98" i="54"/>
  <c r="AD14" i="27"/>
  <c r="AD112" i="55"/>
  <c r="AC28" i="34"/>
  <c r="AH46" i="52"/>
  <c r="AG10" i="23"/>
  <c r="AD99" i="54"/>
  <c r="AC15" i="27"/>
  <c r="AC109" i="55"/>
  <c r="AB25" i="34"/>
  <c r="AF15" i="53"/>
  <c r="AE22" i="23"/>
  <c r="AI45" i="52"/>
  <c r="AH9" i="23"/>
  <c r="AF49" i="50"/>
  <c r="AE13" i="19"/>
  <c r="AE89" i="55"/>
  <c r="AD5" i="34"/>
  <c r="AE105" i="54"/>
  <c r="AD21" i="27"/>
  <c r="AH52" i="52"/>
  <c r="AG16" i="23"/>
  <c r="AC109" i="54"/>
  <c r="AB25" i="27"/>
  <c r="AB122" i="54" s="1"/>
  <c r="AB123" i="54" s="1"/>
  <c r="AE107" i="54"/>
  <c r="AD23" i="27"/>
  <c r="AE53" i="52"/>
  <c r="AD17" i="23"/>
  <c r="AD57" i="52" s="1"/>
  <c r="AD58" i="52" s="1"/>
  <c r="AH41" i="52"/>
  <c r="AG5" i="23"/>
  <c r="AD104" i="55"/>
  <c r="AC20" i="34"/>
  <c r="AD111" i="54"/>
  <c r="AC27" i="27"/>
  <c r="AD108" i="54"/>
  <c r="AC24" i="27"/>
  <c r="AF40" i="50"/>
  <c r="AE4" i="19"/>
  <c r="AH40" i="52"/>
  <c r="AG4" i="23"/>
  <c r="AD103" i="55"/>
  <c r="AC19" i="34"/>
  <c r="AE97" i="55"/>
  <c r="AD13" i="34"/>
  <c r="AE52" i="50"/>
  <c r="AD16" i="19"/>
  <c r="AE98" i="55"/>
  <c r="AD14" i="34"/>
  <c r="AF19" i="53"/>
  <c r="AE26" i="23"/>
  <c r="AE47" i="50"/>
  <c r="AD11" i="19"/>
  <c r="AF14" i="53"/>
  <c r="AE21" i="23"/>
  <c r="AI51" i="52"/>
  <c r="AH15" i="23"/>
  <c r="AD110" i="54"/>
  <c r="AC26" i="27"/>
  <c r="AF11" i="53"/>
  <c r="AE18" i="23"/>
  <c r="AC93" i="55"/>
  <c r="AB9" i="34"/>
  <c r="AB121" i="55" s="1"/>
  <c r="AB122" i="55" s="1"/>
  <c r="AE113" i="54"/>
  <c r="AD29" i="27"/>
  <c r="AC111" i="55"/>
  <c r="AB27" i="34"/>
  <c r="AD87" i="54"/>
  <c r="AC3" i="27"/>
  <c r="AF20" i="53"/>
  <c r="AE27" i="23"/>
  <c r="AH49" i="52"/>
  <c r="AG13" i="23"/>
  <c r="AF48" i="50"/>
  <c r="AE12" i="19"/>
  <c r="AD96" i="55"/>
  <c r="AC12" i="34"/>
  <c r="AD104" i="54"/>
  <c r="AC20" i="27"/>
  <c r="AD110" i="55"/>
  <c r="AC26" i="34"/>
  <c r="AC117" i="55"/>
  <c r="AB33" i="34"/>
  <c r="AF39" i="50"/>
  <c r="AE3" i="19"/>
  <c r="AE108" i="55"/>
  <c r="AD24" i="34"/>
  <c r="AE91" i="55"/>
  <c r="AD7" i="34"/>
  <c r="AD94" i="54"/>
  <c r="AC10" i="27"/>
  <c r="AD95" i="55"/>
  <c r="AC11" i="34"/>
  <c r="AG23" i="53"/>
  <c r="AF30" i="23"/>
  <c r="AG25" i="53" l="1"/>
  <c r="AF32" i="23"/>
  <c r="AE103" i="54"/>
  <c r="AD19" i="27"/>
  <c r="AD101" i="55"/>
  <c r="AC17" i="34"/>
  <c r="AG42" i="50"/>
  <c r="AF6" i="19"/>
  <c r="AF38" i="50"/>
  <c r="AE2" i="19"/>
  <c r="AG17" i="53"/>
  <c r="AF24" i="23"/>
  <c r="AF5" i="51"/>
  <c r="AF22" i="19" s="1"/>
  <c r="AG4" i="51"/>
  <c r="AE96" i="55"/>
  <c r="AD12" i="34"/>
  <c r="AI38" i="52"/>
  <c r="AH2" i="23"/>
  <c r="AD111" i="55"/>
  <c r="AC27" i="34"/>
  <c r="AE88" i="55"/>
  <c r="AD4" i="34"/>
  <c r="AE106" i="54"/>
  <c r="AD22" i="27"/>
  <c r="AE115" i="54"/>
  <c r="AD31" i="27"/>
  <c r="AF107" i="55"/>
  <c r="AE23" i="34"/>
  <c r="AE93" i="54"/>
  <c r="AD9" i="27"/>
  <c r="AE114" i="55"/>
  <c r="AD30" i="34"/>
  <c r="AI42" i="52"/>
  <c r="AH6" i="23"/>
  <c r="AG40" i="50"/>
  <c r="AF4" i="19"/>
  <c r="AF107" i="54"/>
  <c r="AE23" i="27"/>
  <c r="AJ45" i="52"/>
  <c r="AI9" i="23"/>
  <c r="AF98" i="54"/>
  <c r="AE14" i="27"/>
  <c r="AG22" i="53"/>
  <c r="AF29" i="23"/>
  <c r="AI47" i="52"/>
  <c r="AH11" i="23"/>
  <c r="AF53" i="52"/>
  <c r="AE17" i="23"/>
  <c r="AE57" i="52" s="1"/>
  <c r="AE58" i="52" s="1"/>
  <c r="AF108" i="55"/>
  <c r="AE24" i="34"/>
  <c r="AG48" i="50"/>
  <c r="AF12" i="19"/>
  <c r="AD93" i="55"/>
  <c r="AC9" i="34"/>
  <c r="AG19" i="53"/>
  <c r="AF26" i="23"/>
  <c r="AF91" i="54"/>
  <c r="AE7" i="27"/>
  <c r="AE102" i="54"/>
  <c r="AD18" i="27"/>
  <c r="AE95" i="54"/>
  <c r="AD11" i="27"/>
  <c r="AD117" i="54"/>
  <c r="AC33" i="27"/>
  <c r="AG24" i="53"/>
  <c r="AF31" i="23"/>
  <c r="AE99" i="55"/>
  <c r="AD15" i="34"/>
  <c r="AI50" i="52"/>
  <c r="AH14" i="23"/>
  <c r="AF45" i="50"/>
  <c r="AE9" i="19"/>
  <c r="AG14" i="53"/>
  <c r="AF21" i="23"/>
  <c r="AI40" i="52"/>
  <c r="AH4" i="23"/>
  <c r="AG39" i="50"/>
  <c r="AF3" i="19"/>
  <c r="AG11" i="53"/>
  <c r="AF18" i="23"/>
  <c r="AF98" i="55"/>
  <c r="AE14" i="34"/>
  <c r="AE108" i="54"/>
  <c r="AD24" i="27"/>
  <c r="AD109" i="54"/>
  <c r="AC25" i="27"/>
  <c r="AG15" i="53"/>
  <c r="AF22" i="23"/>
  <c r="AE101" i="54"/>
  <c r="AD17" i="27"/>
  <c r="AE112" i="54"/>
  <c r="AD28" i="27"/>
  <c r="AF114" i="54"/>
  <c r="AE30" i="27"/>
  <c r="AD115" i="55"/>
  <c r="AC31" i="34"/>
  <c r="AE87" i="55"/>
  <c r="AD3" i="34"/>
  <c r="AG13" i="53"/>
  <c r="AF20" i="23"/>
  <c r="AG21" i="53"/>
  <c r="AF28" i="23"/>
  <c r="AE103" i="55"/>
  <c r="AD19" i="34"/>
  <c r="AF113" i="54"/>
  <c r="AE29" i="27"/>
  <c r="AE112" i="55"/>
  <c r="AD28" i="34"/>
  <c r="AD117" i="55"/>
  <c r="AC33" i="34"/>
  <c r="AG20" i="53"/>
  <c r="AF27" i="23"/>
  <c r="AE110" i="54"/>
  <c r="AD26" i="27"/>
  <c r="AF52" i="50"/>
  <c r="AE16" i="19"/>
  <c r="AE111" i="54"/>
  <c r="AD27" i="27"/>
  <c r="AI52" i="52"/>
  <c r="AH16" i="23"/>
  <c r="AD109" i="55"/>
  <c r="AC25" i="34"/>
  <c r="AE88" i="54"/>
  <c r="AD4" i="27"/>
  <c r="AE113" i="55"/>
  <c r="AD29" i="34"/>
  <c r="AE94" i="55"/>
  <c r="AD10" i="34"/>
  <c r="AG18" i="53"/>
  <c r="AF25" i="23"/>
  <c r="AF92" i="54"/>
  <c r="AE8" i="27"/>
  <c r="AE90" i="54"/>
  <c r="AD6" i="27"/>
  <c r="AG12" i="53"/>
  <c r="AF19" i="23"/>
  <c r="AF89" i="54"/>
  <c r="AE5" i="27"/>
  <c r="AF105" i="55"/>
  <c r="AE21" i="34"/>
  <c r="AE90" i="55"/>
  <c r="AD6" i="34"/>
  <c r="AC121" i="55"/>
  <c r="AC122" i="55" s="1"/>
  <c r="AF91" i="55"/>
  <c r="AE7" i="34"/>
  <c r="AG49" i="50"/>
  <c r="AF13" i="19"/>
  <c r="AI49" i="52"/>
  <c r="AH13" i="23"/>
  <c r="AH23" i="53"/>
  <c r="AG30" i="23"/>
  <c r="AE95" i="55"/>
  <c r="AD11" i="34"/>
  <c r="AE87" i="54"/>
  <c r="AD3" i="27"/>
  <c r="AJ51" i="52"/>
  <c r="AI15" i="23"/>
  <c r="AF97" i="55"/>
  <c r="AE13" i="34"/>
  <c r="AE104" i="55"/>
  <c r="AD20" i="34"/>
  <c r="AF105" i="54"/>
  <c r="AE21" i="27"/>
  <c r="AE99" i="54"/>
  <c r="AD15" i="27"/>
  <c r="AE116" i="54"/>
  <c r="AD32" i="27"/>
  <c r="AF92" i="55"/>
  <c r="AE8" i="34"/>
  <c r="AC122" i="54"/>
  <c r="AC123" i="54" s="1"/>
  <c r="AE86" i="55"/>
  <c r="AD2" i="34"/>
  <c r="AF51" i="50"/>
  <c r="AE15" i="19"/>
  <c r="AE102" i="55"/>
  <c r="AD18" i="34"/>
  <c r="AE94" i="54"/>
  <c r="AD10" i="27"/>
  <c r="AE104" i="54"/>
  <c r="AD20" i="27"/>
  <c r="AF47" i="50"/>
  <c r="AE11" i="19"/>
  <c r="AE110" i="55"/>
  <c r="AD26" i="34"/>
  <c r="AE100" i="55"/>
  <c r="AD16" i="34"/>
  <c r="AG26" i="53"/>
  <c r="AF33" i="23"/>
  <c r="AE106" i="55"/>
  <c r="AD22" i="34"/>
  <c r="AE86" i="54"/>
  <c r="AD2" i="27"/>
  <c r="AE100" i="54"/>
  <c r="AD16" i="27"/>
  <c r="AI41" i="52"/>
  <c r="AH5" i="23"/>
  <c r="AF89" i="55"/>
  <c r="AE5" i="34"/>
  <c r="AI46" i="52"/>
  <c r="AH10" i="23"/>
  <c r="AE116" i="55"/>
  <c r="AD32" i="34"/>
  <c r="AI48" i="52"/>
  <c r="AH12" i="23"/>
  <c r="AD57" i="50"/>
  <c r="AD58" i="50" s="1"/>
  <c r="AJ39" i="52"/>
  <c r="AI3" i="23"/>
  <c r="AG16" i="53"/>
  <c r="AF23" i="23"/>
  <c r="AH26" i="53" l="1"/>
  <c r="AG33" i="23"/>
  <c r="AJ48" i="52"/>
  <c r="AI12" i="23"/>
  <c r="AF86" i="54"/>
  <c r="AE2" i="27"/>
  <c r="AF104" i="54"/>
  <c r="AE20" i="27"/>
  <c r="AG92" i="54"/>
  <c r="AF8" i="27"/>
  <c r="AJ52" i="52"/>
  <c r="AI16" i="23"/>
  <c r="AF112" i="55"/>
  <c r="AE28" i="34"/>
  <c r="AE115" i="55"/>
  <c r="AD31" i="34"/>
  <c r="AF108" i="54"/>
  <c r="AE24" i="27"/>
  <c r="AG45" i="50"/>
  <c r="AF9" i="19"/>
  <c r="AF102" i="54"/>
  <c r="AE18" i="27"/>
  <c r="AG53" i="52"/>
  <c r="AF17" i="23"/>
  <c r="AF57" i="52" s="1"/>
  <c r="AF58" i="52" s="1"/>
  <c r="AH40" i="50"/>
  <c r="AG4" i="19"/>
  <c r="AF106" i="54"/>
  <c r="AE22" i="27"/>
  <c r="AH17" i="53"/>
  <c r="AG24" i="23"/>
  <c r="AE57" i="50"/>
  <c r="AE58" i="50" s="1"/>
  <c r="AF116" i="54"/>
  <c r="AE32" i="27"/>
  <c r="AF87" i="54"/>
  <c r="AE3" i="27"/>
  <c r="AF116" i="55"/>
  <c r="AE32" i="34"/>
  <c r="AF106" i="55"/>
  <c r="AE22" i="34"/>
  <c r="AF94" i="54"/>
  <c r="AE10" i="27"/>
  <c r="AF90" i="55"/>
  <c r="AE6" i="34"/>
  <c r="AH18" i="53"/>
  <c r="AG25" i="23"/>
  <c r="AF111" i="54"/>
  <c r="AE27" i="27"/>
  <c r="AG113" i="54"/>
  <c r="AF29" i="27"/>
  <c r="AG114" i="54"/>
  <c r="AF30" i="27"/>
  <c r="AG98" i="55"/>
  <c r="AF14" i="34"/>
  <c r="AJ50" i="52"/>
  <c r="AI14" i="23"/>
  <c r="AG91" i="54"/>
  <c r="AF7" i="27"/>
  <c r="AJ47" i="52"/>
  <c r="AI11" i="23"/>
  <c r="AJ42" i="52"/>
  <c r="AI6" i="23"/>
  <c r="AF88" i="55"/>
  <c r="AE4" i="34"/>
  <c r="AG38" i="50"/>
  <c r="AF2" i="19"/>
  <c r="AF99" i="54"/>
  <c r="AE15" i="27"/>
  <c r="AF95" i="55"/>
  <c r="AE11" i="34"/>
  <c r="AH22" i="53"/>
  <c r="AG29" i="23"/>
  <c r="AF114" i="55"/>
  <c r="AE30" i="34"/>
  <c r="AE111" i="55"/>
  <c r="AD27" i="34"/>
  <c r="AH42" i="50"/>
  <c r="AG6" i="19"/>
  <c r="AF102" i="55"/>
  <c r="AE18" i="34"/>
  <c r="AF94" i="55"/>
  <c r="AE10" i="34"/>
  <c r="AH11" i="53"/>
  <c r="AG18" i="23"/>
  <c r="AG105" i="54"/>
  <c r="AF21" i="27"/>
  <c r="AI23" i="53"/>
  <c r="AH30" i="23"/>
  <c r="AJ46" i="52"/>
  <c r="AI10" i="23"/>
  <c r="AG105" i="55"/>
  <c r="AF21" i="34"/>
  <c r="AG52" i="50"/>
  <c r="AF16" i="19"/>
  <c r="AF103" i="55"/>
  <c r="AE19" i="34"/>
  <c r="AF112" i="54"/>
  <c r="AE28" i="27"/>
  <c r="AH19" i="53"/>
  <c r="AG26" i="23"/>
  <c r="AF100" i="55"/>
  <c r="AE16" i="34"/>
  <c r="AG51" i="50"/>
  <c r="AF15" i="19"/>
  <c r="AG89" i="54"/>
  <c r="AF5" i="27"/>
  <c r="AF113" i="55"/>
  <c r="AE29" i="34"/>
  <c r="AF110" i="54"/>
  <c r="AE26" i="27"/>
  <c r="AH21" i="53"/>
  <c r="AG28" i="23"/>
  <c r="AF101" i="54"/>
  <c r="AE17" i="27"/>
  <c r="AH39" i="50"/>
  <c r="AG3" i="19"/>
  <c r="AH24" i="53"/>
  <c r="AG31" i="23"/>
  <c r="AE93" i="55"/>
  <c r="AD9" i="34"/>
  <c r="AD121" i="55" s="1"/>
  <c r="AD122" i="55" s="1"/>
  <c r="AG98" i="54"/>
  <c r="AF14" i="27"/>
  <c r="AF93" i="54"/>
  <c r="AE9" i="27"/>
  <c r="AJ38" i="52"/>
  <c r="AI2" i="23"/>
  <c r="AE101" i="55"/>
  <c r="AD17" i="34"/>
  <c r="AF99" i="55"/>
  <c r="AE15" i="34"/>
  <c r="AG89" i="55"/>
  <c r="AF5" i="34"/>
  <c r="AH16" i="53"/>
  <c r="AG23" i="23"/>
  <c r="AF104" i="55"/>
  <c r="AE20" i="34"/>
  <c r="AJ49" i="52"/>
  <c r="AI13" i="23"/>
  <c r="AH15" i="53"/>
  <c r="AG22" i="23"/>
  <c r="AJ40" i="52"/>
  <c r="AI4" i="23"/>
  <c r="AE117" i="54"/>
  <c r="AD33" i="27"/>
  <c r="AH48" i="50"/>
  <c r="AG12" i="19"/>
  <c r="AK45" i="52"/>
  <c r="AJ9" i="23"/>
  <c r="AG107" i="55"/>
  <c r="AF23" i="34"/>
  <c r="AF96" i="55"/>
  <c r="AE12" i="34"/>
  <c r="AF103" i="54"/>
  <c r="AE19" i="27"/>
  <c r="AG97" i="55"/>
  <c r="AF13" i="34"/>
  <c r="AH49" i="50"/>
  <c r="AG13" i="19"/>
  <c r="AG5" i="51"/>
  <c r="AG22" i="19" s="1"/>
  <c r="AH4" i="51"/>
  <c r="AJ41" i="52"/>
  <c r="AI5" i="23"/>
  <c r="AF110" i="55"/>
  <c r="AE26" i="34"/>
  <c r="AF86" i="55"/>
  <c r="AE2" i="34"/>
  <c r="AH12" i="53"/>
  <c r="AG19" i="23"/>
  <c r="AF88" i="54"/>
  <c r="AE4" i="27"/>
  <c r="AH20" i="53"/>
  <c r="AG27" i="23"/>
  <c r="AH13" i="53"/>
  <c r="AG20" i="23"/>
  <c r="AK39" i="52"/>
  <c r="AJ3" i="23"/>
  <c r="AF100" i="54"/>
  <c r="AE16" i="27"/>
  <c r="AG47" i="50"/>
  <c r="AF11" i="19"/>
  <c r="AF90" i="54"/>
  <c r="AE6" i="27"/>
  <c r="AE109" i="55"/>
  <c r="AD25" i="34"/>
  <c r="AE117" i="55"/>
  <c r="AD33" i="34"/>
  <c r="AF87" i="55"/>
  <c r="AE3" i="34"/>
  <c r="AE109" i="54"/>
  <c r="AD25" i="27"/>
  <c r="AH14" i="53"/>
  <c r="AG21" i="23"/>
  <c r="AF95" i="54"/>
  <c r="AE11" i="27"/>
  <c r="AG108" i="55"/>
  <c r="AF24" i="34"/>
  <c r="AG107" i="54"/>
  <c r="AF23" i="27"/>
  <c r="AF115" i="54"/>
  <c r="AE31" i="27"/>
  <c r="AH25" i="53"/>
  <c r="AG32" i="23"/>
  <c r="AD122" i="54"/>
  <c r="AD123" i="54" s="1"/>
  <c r="AG92" i="55"/>
  <c r="AF8" i="34"/>
  <c r="AK51" i="52"/>
  <c r="AJ15" i="23"/>
  <c r="AG91" i="55"/>
  <c r="AF7" i="34"/>
  <c r="AF117" i="54" l="1"/>
  <c r="AE33" i="27"/>
  <c r="AH105" i="54"/>
  <c r="AG21" i="27"/>
  <c r="AG114" i="55"/>
  <c r="AF30" i="34"/>
  <c r="AK42" i="52"/>
  <c r="AJ6" i="23"/>
  <c r="AH113" i="54"/>
  <c r="AG29" i="27"/>
  <c r="AG116" i="55"/>
  <c r="AF32" i="34"/>
  <c r="AH89" i="55"/>
  <c r="AG5" i="34"/>
  <c r="AF93" i="55"/>
  <c r="AE9" i="34"/>
  <c r="AE121" i="55" s="1"/>
  <c r="AE122" i="55" s="1"/>
  <c r="AG113" i="55"/>
  <c r="AF29" i="34"/>
  <c r="AG103" i="55"/>
  <c r="AF19" i="34"/>
  <c r="AH53" i="52"/>
  <c r="AG17" i="23"/>
  <c r="AG57" i="52" s="1"/>
  <c r="AG58" i="52" s="1"/>
  <c r="AK52" i="52"/>
  <c r="AJ16" i="23"/>
  <c r="AH47" i="50"/>
  <c r="AG11" i="19"/>
  <c r="AI25" i="53"/>
  <c r="AH32" i="23"/>
  <c r="AF109" i="54"/>
  <c r="AE25" i="27"/>
  <c r="AG100" i="54"/>
  <c r="AF16" i="27"/>
  <c r="AG86" i="55"/>
  <c r="AF2" i="34"/>
  <c r="AG103" i="54"/>
  <c r="AF19" i="27"/>
  <c r="AK40" i="52"/>
  <c r="AJ4" i="23"/>
  <c r="AI11" i="53"/>
  <c r="AH18" i="23"/>
  <c r="AI22" i="53"/>
  <c r="AH29" i="23"/>
  <c r="AK47" i="52"/>
  <c r="AJ11" i="23"/>
  <c r="AG111" i="54"/>
  <c r="AF27" i="27"/>
  <c r="AG87" i="54"/>
  <c r="AF3" i="27"/>
  <c r="AG102" i="54"/>
  <c r="AF18" i="27"/>
  <c r="AH92" i="54"/>
  <c r="AG8" i="27"/>
  <c r="AI14" i="53"/>
  <c r="AH21" i="23"/>
  <c r="AG99" i="55"/>
  <c r="AF15" i="34"/>
  <c r="AH89" i="54"/>
  <c r="AG5" i="27"/>
  <c r="AG115" i="54"/>
  <c r="AF31" i="27"/>
  <c r="AG96" i="55"/>
  <c r="AF12" i="34"/>
  <c r="AI15" i="53"/>
  <c r="AH22" i="23"/>
  <c r="AG94" i="55"/>
  <c r="AF10" i="34"/>
  <c r="AG95" i="55"/>
  <c r="AF11" i="34"/>
  <c r="AH91" i="54"/>
  <c r="AG7" i="27"/>
  <c r="AI18" i="53"/>
  <c r="AH25" i="23"/>
  <c r="AG116" i="54"/>
  <c r="AF32" i="27"/>
  <c r="AI12" i="53"/>
  <c r="AH19" i="23"/>
  <c r="AH52" i="50"/>
  <c r="AG16" i="19"/>
  <c r="AF101" i="55"/>
  <c r="AE17" i="34"/>
  <c r="AI39" i="50"/>
  <c r="AH3" i="19"/>
  <c r="AH51" i="50"/>
  <c r="AG15" i="19"/>
  <c r="AH105" i="55"/>
  <c r="AG21" i="34"/>
  <c r="AH45" i="50"/>
  <c r="AG9" i="19"/>
  <c r="AG104" i="54"/>
  <c r="AF20" i="27"/>
  <c r="AK41" i="52"/>
  <c r="AJ5" i="23"/>
  <c r="AH107" i="55"/>
  <c r="AG23" i="34"/>
  <c r="AK49" i="52"/>
  <c r="AJ13" i="23"/>
  <c r="AG102" i="55"/>
  <c r="AF18" i="34"/>
  <c r="AG99" i="54"/>
  <c r="AF15" i="27"/>
  <c r="AK50" i="52"/>
  <c r="AJ14" i="23"/>
  <c r="AG90" i="55"/>
  <c r="AF6" i="34"/>
  <c r="AE122" i="54"/>
  <c r="AE123" i="54" s="1"/>
  <c r="AG110" i="55"/>
  <c r="AF26" i="34"/>
  <c r="AH107" i="54"/>
  <c r="AG23" i="27"/>
  <c r="AH91" i="55"/>
  <c r="AG7" i="34"/>
  <c r="AH5" i="51"/>
  <c r="AH22" i="19" s="1"/>
  <c r="AI4" i="51"/>
  <c r="AK38" i="52"/>
  <c r="AJ2" i="23"/>
  <c r="AG101" i="54"/>
  <c r="AF17" i="27"/>
  <c r="AG100" i="55"/>
  <c r="AF16" i="34"/>
  <c r="AK46" i="52"/>
  <c r="AJ10" i="23"/>
  <c r="AF57" i="50"/>
  <c r="AF58" i="50" s="1"/>
  <c r="AI17" i="53"/>
  <c r="AH24" i="23"/>
  <c r="AG108" i="54"/>
  <c r="AF24" i="27"/>
  <c r="AG86" i="54"/>
  <c r="AF2" i="27"/>
  <c r="AG87" i="55"/>
  <c r="AF3" i="34"/>
  <c r="AF117" i="55"/>
  <c r="AE33" i="34"/>
  <c r="AI13" i="53"/>
  <c r="AH20" i="23"/>
  <c r="AI20" i="53"/>
  <c r="AH27" i="23"/>
  <c r="AL45" i="52"/>
  <c r="AK9" i="23"/>
  <c r="AG104" i="55"/>
  <c r="AF20" i="34"/>
  <c r="AI42" i="50"/>
  <c r="AH6" i="19"/>
  <c r="AH38" i="50"/>
  <c r="AG2" i="19"/>
  <c r="AH98" i="55"/>
  <c r="AG14" i="34"/>
  <c r="AG94" i="54"/>
  <c r="AF10" i="27"/>
  <c r="AH97" i="55"/>
  <c r="AG13" i="34"/>
  <c r="AL39" i="52"/>
  <c r="AK3" i="23"/>
  <c r="AH108" i="55"/>
  <c r="AG24" i="34"/>
  <c r="AF109" i="55"/>
  <c r="AE25" i="34"/>
  <c r="AL51" i="52"/>
  <c r="AK15" i="23"/>
  <c r="AG93" i="54"/>
  <c r="AF9" i="27"/>
  <c r="AI21" i="53"/>
  <c r="AH28" i="23"/>
  <c r="AI19" i="53"/>
  <c r="AH26" i="23"/>
  <c r="AG106" i="54"/>
  <c r="AF22" i="27"/>
  <c r="AF115" i="55"/>
  <c r="AE31" i="34"/>
  <c r="AK48" i="52"/>
  <c r="AJ12" i="23"/>
  <c r="AI24" i="53"/>
  <c r="AH31" i="23"/>
  <c r="AG95" i="54"/>
  <c r="AF11" i="27"/>
  <c r="AG88" i="54"/>
  <c r="AF4" i="27"/>
  <c r="AI49" i="50"/>
  <c r="AH13" i="19"/>
  <c r="AI48" i="50"/>
  <c r="AH12" i="19"/>
  <c r="AJ23" i="53"/>
  <c r="AI30" i="23"/>
  <c r="AF111" i="55"/>
  <c r="AE27" i="34"/>
  <c r="AG88" i="55"/>
  <c r="AF4" i="34"/>
  <c r="AH114" i="54"/>
  <c r="AG30" i="27"/>
  <c r="AG106" i="55"/>
  <c r="AF22" i="34"/>
  <c r="AG90" i="54"/>
  <c r="AF6" i="27"/>
  <c r="AH92" i="55"/>
  <c r="AG8" i="34"/>
  <c r="AI16" i="53"/>
  <c r="AH23" i="23"/>
  <c r="AH98" i="54"/>
  <c r="AG14" i="27"/>
  <c r="AG110" i="54"/>
  <c r="AF26" i="27"/>
  <c r="AG112" i="54"/>
  <c r="AF28" i="27"/>
  <c r="AI40" i="50"/>
  <c r="AH4" i="19"/>
  <c r="AG112" i="55"/>
  <c r="AF28" i="34"/>
  <c r="AI26" i="53"/>
  <c r="AH33" i="23"/>
  <c r="AH100" i="55" l="1"/>
  <c r="AG16" i="34"/>
  <c r="AH110" i="55"/>
  <c r="AG26" i="34"/>
  <c r="AL49" i="52"/>
  <c r="AK13" i="23"/>
  <c r="AI51" i="50"/>
  <c r="AH15" i="19"/>
  <c r="AJ18" i="53"/>
  <c r="AI25" i="23"/>
  <c r="AH115" i="54"/>
  <c r="AG31" i="27"/>
  <c r="AH87" i="54"/>
  <c r="AG3" i="27"/>
  <c r="AH103" i="54"/>
  <c r="AG19" i="27"/>
  <c r="AL52" i="52"/>
  <c r="AK16" i="23"/>
  <c r="AH116" i="55"/>
  <c r="AG32" i="34"/>
  <c r="AI108" i="55"/>
  <c r="AH24" i="34"/>
  <c r="AJ42" i="50"/>
  <c r="AI6" i="19"/>
  <c r="AH87" i="55"/>
  <c r="AG3" i="34"/>
  <c r="AH101" i="54"/>
  <c r="AG17" i="27"/>
  <c r="AI107" i="55"/>
  <c r="AH23" i="34"/>
  <c r="AJ39" i="50"/>
  <c r="AI3" i="19"/>
  <c r="AI91" i="54"/>
  <c r="AH7" i="27"/>
  <c r="AI89" i="54"/>
  <c r="AH5" i="27"/>
  <c r="AH111" i="54"/>
  <c r="AG27" i="27"/>
  <c r="AH86" i="55"/>
  <c r="AG2" i="34"/>
  <c r="AI53" i="52"/>
  <c r="AH17" i="23"/>
  <c r="AH57" i="52" s="1"/>
  <c r="AH58" i="52" s="1"/>
  <c r="AH112" i="54"/>
  <c r="AG28" i="27"/>
  <c r="AI113" i="54"/>
  <c r="AH29" i="27"/>
  <c r="AL41" i="52"/>
  <c r="AK5" i="23"/>
  <c r="AG101" i="55"/>
  <c r="AF17" i="34"/>
  <c r="AH95" i="55"/>
  <c r="AG11" i="34"/>
  <c r="AH99" i="55"/>
  <c r="AG15" i="34"/>
  <c r="AL47" i="52"/>
  <c r="AK11" i="23"/>
  <c r="AH100" i="54"/>
  <c r="AG16" i="27"/>
  <c r="AH103" i="55"/>
  <c r="AG19" i="34"/>
  <c r="AH88" i="54"/>
  <c r="AG4" i="27"/>
  <c r="AH104" i="55"/>
  <c r="AG20" i="34"/>
  <c r="AL42" i="52"/>
  <c r="AK6" i="23"/>
  <c r="AH95" i="54"/>
  <c r="AG11" i="27"/>
  <c r="AH104" i="54"/>
  <c r="AG20" i="27"/>
  <c r="AH94" i="55"/>
  <c r="AG10" i="34"/>
  <c r="AJ14" i="53"/>
  <c r="AI21" i="23"/>
  <c r="AJ22" i="53"/>
  <c r="AI29" i="23"/>
  <c r="AG109" i="54"/>
  <c r="AF25" i="27"/>
  <c r="AF122" i="54" s="1"/>
  <c r="AF123" i="54" s="1"/>
  <c r="AH113" i="55"/>
  <c r="AG29" i="34"/>
  <c r="AI114" i="54"/>
  <c r="AH30" i="27"/>
  <c r="AH88" i="55"/>
  <c r="AG4" i="34"/>
  <c r="AJ21" i="53"/>
  <c r="AI28" i="23"/>
  <c r="AH108" i="54"/>
  <c r="AG24" i="27"/>
  <c r="AI52" i="50"/>
  <c r="AH16" i="19"/>
  <c r="AJ26" i="53"/>
  <c r="AI33" i="23"/>
  <c r="AJ16" i="53"/>
  <c r="AI23" i="23"/>
  <c r="AG111" i="55"/>
  <c r="AF27" i="34"/>
  <c r="AJ24" i="53"/>
  <c r="AI31" i="23"/>
  <c r="AH93" i="54"/>
  <c r="AG9" i="27"/>
  <c r="AH94" i="54"/>
  <c r="AG10" i="27"/>
  <c r="AJ20" i="53"/>
  <c r="AI27" i="23"/>
  <c r="AJ17" i="53"/>
  <c r="AI24" i="23"/>
  <c r="AH99" i="54"/>
  <c r="AG15" i="27"/>
  <c r="AG30" i="34"/>
  <c r="AH114" i="55"/>
  <c r="AH106" i="55"/>
  <c r="AG22" i="34"/>
  <c r="AH106" i="54"/>
  <c r="AG22" i="27"/>
  <c r="AH86" i="54"/>
  <c r="AG2" i="27"/>
  <c r="AL50" i="52"/>
  <c r="AK14" i="23"/>
  <c r="AI91" i="55"/>
  <c r="AH7" i="34"/>
  <c r="AI45" i="50"/>
  <c r="AH9" i="19"/>
  <c r="AJ12" i="53"/>
  <c r="AI19" i="23"/>
  <c r="AJ15" i="53"/>
  <c r="AI22" i="23"/>
  <c r="AI92" i="54"/>
  <c r="AH8" i="27"/>
  <c r="AJ11" i="53"/>
  <c r="AI18" i="23"/>
  <c r="AJ25" i="53"/>
  <c r="AI32" i="23"/>
  <c r="AG93" i="55"/>
  <c r="AF9" i="34"/>
  <c r="AF121" i="55" s="1"/>
  <c r="AF122" i="55" s="1"/>
  <c r="AH110" i="54"/>
  <c r="AG26" i="27"/>
  <c r="AJ19" i="53"/>
  <c r="AI26" i="23"/>
  <c r="AM39" i="52"/>
  <c r="AL3" i="23"/>
  <c r="AL38" i="52"/>
  <c r="AK2" i="23"/>
  <c r="AI5" i="51"/>
  <c r="AI22" i="19" s="1"/>
  <c r="AJ4" i="51"/>
  <c r="AH112" i="55"/>
  <c r="AG28" i="34"/>
  <c r="AI92" i="55"/>
  <c r="AH8" i="34"/>
  <c r="AK23" i="53"/>
  <c r="AJ30" i="23"/>
  <c r="AM51" i="52"/>
  <c r="AL15" i="23"/>
  <c r="AH102" i="55"/>
  <c r="AG18" i="34"/>
  <c r="AI105" i="54"/>
  <c r="AH21" i="27"/>
  <c r="AJ49" i="50"/>
  <c r="AI13" i="19"/>
  <c r="AH90" i="55"/>
  <c r="AG6" i="34"/>
  <c r="AI98" i="54"/>
  <c r="AH14" i="27"/>
  <c r="AI97" i="55"/>
  <c r="AH13" i="34"/>
  <c r="AM45" i="52"/>
  <c r="AL9" i="23"/>
  <c r="AJ13" i="53"/>
  <c r="AI20" i="23"/>
  <c r="AI107" i="54"/>
  <c r="AH23" i="27"/>
  <c r="AI105" i="55"/>
  <c r="AH21" i="34"/>
  <c r="AH116" i="54"/>
  <c r="AG32" i="27"/>
  <c r="AH96" i="55"/>
  <c r="AG12" i="34"/>
  <c r="AH102" i="54"/>
  <c r="AG18" i="27"/>
  <c r="AL40" i="52"/>
  <c r="AK4" i="23"/>
  <c r="AI47" i="50"/>
  <c r="AH11" i="19"/>
  <c r="AI89" i="55"/>
  <c r="AH5" i="34"/>
  <c r="AL48" i="52"/>
  <c r="AK12" i="23"/>
  <c r="AI98" i="55"/>
  <c r="AH14" i="34"/>
  <c r="AG57" i="50"/>
  <c r="AG58" i="50" s="1"/>
  <c r="AL46" i="52"/>
  <c r="AK10" i="23"/>
  <c r="AJ40" i="50"/>
  <c r="AI4" i="19"/>
  <c r="AH90" i="54"/>
  <c r="AG6" i="27"/>
  <c r="AJ48" i="50"/>
  <c r="AI12" i="19"/>
  <c r="AG115" i="55"/>
  <c r="AF31" i="34"/>
  <c r="AG109" i="55"/>
  <c r="AF25" i="34"/>
  <c r="AI38" i="50"/>
  <c r="AH2" i="19"/>
  <c r="AG117" i="55"/>
  <c r="AF33" i="34"/>
  <c r="AG117" i="54"/>
  <c r="AF33" i="27"/>
  <c r="AI102" i="54" l="1"/>
  <c r="AH18" i="27"/>
  <c r="AN45" i="52"/>
  <c r="AM9" i="23"/>
  <c r="AI102" i="55"/>
  <c r="AH18" i="34"/>
  <c r="AM38" i="52"/>
  <c r="AL2" i="23"/>
  <c r="AK11" i="53"/>
  <c r="AJ18" i="23"/>
  <c r="AM50" i="52"/>
  <c r="AL14" i="23"/>
  <c r="AK17" i="53"/>
  <c r="AJ24" i="23"/>
  <c r="AK16" i="53"/>
  <c r="AJ23" i="23"/>
  <c r="AJ114" i="54"/>
  <c r="AI30" i="27"/>
  <c r="AI104" i="54"/>
  <c r="AH20" i="27"/>
  <c r="AI100" i="54"/>
  <c r="AH16" i="27"/>
  <c r="AJ113" i="54"/>
  <c r="AI29" i="27"/>
  <c r="AK42" i="50"/>
  <c r="AJ6" i="19"/>
  <c r="AH109" i="55"/>
  <c r="AG25" i="34"/>
  <c r="AJ91" i="54"/>
  <c r="AI7" i="27"/>
  <c r="AI115" i="54"/>
  <c r="AH31" i="27"/>
  <c r="AI96" i="55"/>
  <c r="AH12" i="34"/>
  <c r="AJ97" i="55"/>
  <c r="AI13" i="34"/>
  <c r="AN51" i="52"/>
  <c r="AM15" i="23"/>
  <c r="AN39" i="52"/>
  <c r="AM3" i="23"/>
  <c r="AJ92" i="54"/>
  <c r="AI8" i="27"/>
  <c r="AI86" i="54"/>
  <c r="AH2" i="27"/>
  <c r="AK20" i="53"/>
  <c r="AJ27" i="23"/>
  <c r="AK26" i="53"/>
  <c r="AJ33" i="23"/>
  <c r="AI113" i="55"/>
  <c r="AH29" i="34"/>
  <c r="AI95" i="54"/>
  <c r="AH11" i="27"/>
  <c r="AM47" i="52"/>
  <c r="AL11" i="23"/>
  <c r="AJ108" i="55"/>
  <c r="AI24" i="34"/>
  <c r="AI112" i="54"/>
  <c r="AH28" i="27"/>
  <c r="AK39" i="50"/>
  <c r="AJ3" i="19"/>
  <c r="AK18" i="53"/>
  <c r="AJ25" i="23"/>
  <c r="AJ98" i="54"/>
  <c r="AI14" i="27"/>
  <c r="AL23" i="53"/>
  <c r="AK30" i="23"/>
  <c r="AK19" i="53"/>
  <c r="AJ26" i="23"/>
  <c r="AK15" i="53"/>
  <c r="AJ22" i="23"/>
  <c r="AI106" i="54"/>
  <c r="AH22" i="27"/>
  <c r="AI94" i="54"/>
  <c r="AH10" i="27"/>
  <c r="AJ52" i="50"/>
  <c r="AI16" i="19"/>
  <c r="AH109" i="54"/>
  <c r="AG25" i="27"/>
  <c r="AG122" i="54" s="1"/>
  <c r="AG123" i="54" s="1"/>
  <c r="AM42" i="52"/>
  <c r="AL6" i="23"/>
  <c r="AI99" i="55"/>
  <c r="AH15" i="34"/>
  <c r="AI116" i="55"/>
  <c r="AH32" i="34"/>
  <c r="AJ53" i="52"/>
  <c r="AI17" i="23"/>
  <c r="AI57" i="52" s="1"/>
  <c r="AI58" i="52" s="1"/>
  <c r="AJ107" i="55"/>
  <c r="AI23" i="34"/>
  <c r="AJ51" i="50"/>
  <c r="AI15" i="19"/>
  <c r="AK48" i="50"/>
  <c r="AJ12" i="19"/>
  <c r="AJ89" i="55"/>
  <c r="AI5" i="34"/>
  <c r="AJ105" i="55"/>
  <c r="AI21" i="34"/>
  <c r="AI90" i="55"/>
  <c r="AH6" i="34"/>
  <c r="AJ92" i="55"/>
  <c r="AI8" i="34"/>
  <c r="AI110" i="54"/>
  <c r="AH26" i="27"/>
  <c r="AK12" i="53"/>
  <c r="AJ19" i="23"/>
  <c r="AI106" i="55"/>
  <c r="AH22" i="34"/>
  <c r="AI93" i="54"/>
  <c r="AH9" i="27"/>
  <c r="AI108" i="54"/>
  <c r="AH24" i="27"/>
  <c r="AK22" i="53"/>
  <c r="AJ29" i="23"/>
  <c r="AI104" i="55"/>
  <c r="AH20" i="34"/>
  <c r="AI95" i="55"/>
  <c r="AH11" i="34"/>
  <c r="AI114" i="55"/>
  <c r="AH30" i="34"/>
  <c r="AI86" i="55"/>
  <c r="AH2" i="34"/>
  <c r="AI101" i="54"/>
  <c r="AH17" i="27"/>
  <c r="AM52" i="52"/>
  <c r="AL16" i="23"/>
  <c r="AM49" i="52"/>
  <c r="AL13" i="23"/>
  <c r="AH115" i="55"/>
  <c r="AG31" i="34"/>
  <c r="AG121" i="55" s="1"/>
  <c r="AG122" i="55" s="1"/>
  <c r="AH117" i="54"/>
  <c r="AG33" i="27"/>
  <c r="AJ47" i="50"/>
  <c r="AI11" i="19"/>
  <c r="AJ107" i="54"/>
  <c r="AI23" i="27"/>
  <c r="AI112" i="55"/>
  <c r="AH28" i="34"/>
  <c r="AH93" i="55"/>
  <c r="AG9" i="34"/>
  <c r="AJ45" i="50"/>
  <c r="AI9" i="19"/>
  <c r="AK24" i="53"/>
  <c r="AJ31" i="23"/>
  <c r="AK21" i="53"/>
  <c r="AJ28" i="23"/>
  <c r="AK14" i="53"/>
  <c r="AJ21" i="23"/>
  <c r="AI88" i="54"/>
  <c r="AH4" i="27"/>
  <c r="AH101" i="55"/>
  <c r="AG17" i="34"/>
  <c r="AJ98" i="55"/>
  <c r="AI14" i="34"/>
  <c r="AM48" i="52"/>
  <c r="AL12" i="23"/>
  <c r="AI90" i="54"/>
  <c r="AH6" i="27"/>
  <c r="AK49" i="50"/>
  <c r="AJ13" i="19"/>
  <c r="AH117" i="55"/>
  <c r="AG33" i="34"/>
  <c r="AK40" i="50"/>
  <c r="AJ4" i="19"/>
  <c r="AK4" i="51"/>
  <c r="AJ5" i="51"/>
  <c r="AJ22" i="19" s="1"/>
  <c r="AI111" i="54"/>
  <c r="AH27" i="27"/>
  <c r="AI103" i="54"/>
  <c r="AH19" i="27"/>
  <c r="AI110" i="55"/>
  <c r="AH26" i="34"/>
  <c r="AI103" i="55"/>
  <c r="AH19" i="34"/>
  <c r="AM41" i="52"/>
  <c r="AL5" i="23"/>
  <c r="AI87" i="55"/>
  <c r="AH3" i="34"/>
  <c r="AI116" i="54"/>
  <c r="AH32" i="27"/>
  <c r="AH57" i="50"/>
  <c r="AH58" i="50" s="1"/>
  <c r="AM40" i="52"/>
  <c r="AL4" i="23"/>
  <c r="AK13" i="53"/>
  <c r="AJ20" i="23"/>
  <c r="AJ105" i="54"/>
  <c r="AI21" i="27"/>
  <c r="AK25" i="53"/>
  <c r="AJ32" i="23"/>
  <c r="AJ91" i="55"/>
  <c r="AI7" i="34"/>
  <c r="AI99" i="54"/>
  <c r="AH15" i="27"/>
  <c r="AH111" i="55"/>
  <c r="AG27" i="34"/>
  <c r="AI88" i="55"/>
  <c r="AH4" i="34"/>
  <c r="AI94" i="55"/>
  <c r="AH10" i="34"/>
  <c r="AJ38" i="50"/>
  <c r="AI2" i="19"/>
  <c r="AI57" i="50" s="1"/>
  <c r="AI58" i="50" s="1"/>
  <c r="AM46" i="52"/>
  <c r="AL10" i="23"/>
  <c r="AJ89" i="54"/>
  <c r="AI5" i="27"/>
  <c r="AI87" i="54"/>
  <c r="AH3" i="27"/>
  <c r="AI100" i="55"/>
  <c r="AH16" i="34"/>
  <c r="AJ99" i="54" l="1"/>
  <c r="AI15" i="27"/>
  <c r="AJ93" i="54"/>
  <c r="AI9" i="27"/>
  <c r="AK105" i="55"/>
  <c r="AJ21" i="34"/>
  <c r="AJ116" i="55"/>
  <c r="AI32" i="34"/>
  <c r="AJ106" i="54"/>
  <c r="AI22" i="27"/>
  <c r="AL39" i="50"/>
  <c r="AK3" i="19"/>
  <c r="AL26" i="53"/>
  <c r="AK33" i="23"/>
  <c r="AK97" i="55"/>
  <c r="AJ13" i="34"/>
  <c r="AJ116" i="54"/>
  <c r="AI32" i="27"/>
  <c r="AJ111" i="54"/>
  <c r="AI27" i="27"/>
  <c r="AN48" i="52"/>
  <c r="AM12" i="23"/>
  <c r="AL24" i="53"/>
  <c r="AK31" i="23"/>
  <c r="AI117" i="54"/>
  <c r="AH33" i="27"/>
  <c r="AJ114" i="55"/>
  <c r="AI30" i="34"/>
  <c r="AK113" i="54"/>
  <c r="AJ29" i="27"/>
  <c r="AN50" i="52"/>
  <c r="AM14" i="23"/>
  <c r="AJ106" i="55"/>
  <c r="AI22" i="34"/>
  <c r="AK89" i="55"/>
  <c r="AJ5" i="34"/>
  <c r="AJ99" i="55"/>
  <c r="AI15" i="34"/>
  <c r="AL15" i="53"/>
  <c r="AK22" i="23"/>
  <c r="AJ112" i="54"/>
  <c r="AI28" i="27"/>
  <c r="AL20" i="53"/>
  <c r="AK27" i="23"/>
  <c r="AJ96" i="55"/>
  <c r="AI12" i="34"/>
  <c r="AJ87" i="55"/>
  <c r="AI3" i="34"/>
  <c r="AJ100" i="54"/>
  <c r="AI16" i="27"/>
  <c r="AL11" i="53"/>
  <c r="AK18" i="23"/>
  <c r="AI115" i="55"/>
  <c r="AH31" i="34"/>
  <c r="AK38" i="50"/>
  <c r="AJ2" i="19"/>
  <c r="AL25" i="53"/>
  <c r="AK32" i="23"/>
  <c r="AJ95" i="55"/>
  <c r="AI11" i="34"/>
  <c r="AL12" i="53"/>
  <c r="AK19" i="23"/>
  <c r="AL48" i="50"/>
  <c r="AK12" i="19"/>
  <c r="AN42" i="52"/>
  <c r="AM6" i="23"/>
  <c r="AL19" i="53"/>
  <c r="AK26" i="23"/>
  <c r="AK108" i="55"/>
  <c r="AJ24" i="34"/>
  <c r="AJ86" i="54"/>
  <c r="AI2" i="27"/>
  <c r="AJ115" i="54"/>
  <c r="AI31" i="27"/>
  <c r="AN46" i="52"/>
  <c r="AM10" i="23"/>
  <c r="AK98" i="55"/>
  <c r="AJ14" i="34"/>
  <c r="AN41" i="52"/>
  <c r="AM5" i="23"/>
  <c r="AL40" i="50"/>
  <c r="AK4" i="19"/>
  <c r="AI101" i="55"/>
  <c r="AH17" i="34"/>
  <c r="AI93" i="55"/>
  <c r="AH9" i="34"/>
  <c r="AN49" i="52"/>
  <c r="AM13" i="23"/>
  <c r="AJ104" i="54"/>
  <c r="AI20" i="27"/>
  <c r="AN38" i="52"/>
  <c r="AM2" i="23"/>
  <c r="AK91" i="55"/>
  <c r="AJ7" i="34"/>
  <c r="AL4" i="51"/>
  <c r="AK5" i="51"/>
  <c r="AK22" i="19" s="1"/>
  <c r="AJ104" i="55"/>
  <c r="AI20" i="34"/>
  <c r="AJ110" i="54"/>
  <c r="AI26" i="27"/>
  <c r="AK51" i="50"/>
  <c r="AJ15" i="19"/>
  <c r="AI109" i="54"/>
  <c r="AH25" i="27"/>
  <c r="AH122" i="54" s="1"/>
  <c r="AH123" i="54" s="1"/>
  <c r="AM23" i="53"/>
  <c r="AL30" i="23"/>
  <c r="AN47" i="52"/>
  <c r="AM11" i="23"/>
  <c r="AK92" i="54"/>
  <c r="AJ8" i="27"/>
  <c r="AK91" i="54"/>
  <c r="AJ7" i="27"/>
  <c r="AJ100" i="55"/>
  <c r="AI16" i="34"/>
  <c r="AJ103" i="55"/>
  <c r="AI19" i="34"/>
  <c r="AI117" i="55"/>
  <c r="AH33" i="34"/>
  <c r="AH121" i="55" s="1"/>
  <c r="AH122" i="55" s="1"/>
  <c r="AJ88" i="54"/>
  <c r="AI4" i="27"/>
  <c r="AJ112" i="55"/>
  <c r="AI28" i="34"/>
  <c r="AN52" i="52"/>
  <c r="AM16" i="23"/>
  <c r="AK114" i="54"/>
  <c r="AJ30" i="27"/>
  <c r="AJ102" i="55"/>
  <c r="AI18" i="34"/>
  <c r="AK52" i="50"/>
  <c r="AJ16" i="19"/>
  <c r="AK98" i="54"/>
  <c r="AJ14" i="27"/>
  <c r="AJ95" i="54"/>
  <c r="AI11" i="27"/>
  <c r="AO39" i="52"/>
  <c r="AN3" i="23"/>
  <c r="AJ110" i="55"/>
  <c r="AI26" i="34"/>
  <c r="AL49" i="50"/>
  <c r="AK13" i="19"/>
  <c r="AL14" i="53"/>
  <c r="AK21" i="23"/>
  <c r="AK107" i="54"/>
  <c r="AJ23" i="27"/>
  <c r="AJ101" i="54"/>
  <c r="AI17" i="27"/>
  <c r="AI109" i="55"/>
  <c r="AH25" i="34"/>
  <c r="AL16" i="53"/>
  <c r="AK23" i="23"/>
  <c r="AO45" i="52"/>
  <c r="AN9" i="23"/>
  <c r="AJ94" i="55"/>
  <c r="AI10" i="34"/>
  <c r="AL13" i="53"/>
  <c r="AK20" i="23"/>
  <c r="AL22" i="53"/>
  <c r="AK29" i="23"/>
  <c r="AJ87" i="54"/>
  <c r="AI3" i="27"/>
  <c r="AI111" i="55"/>
  <c r="AH27" i="34"/>
  <c r="AJ108" i="54"/>
  <c r="AI24" i="27"/>
  <c r="AJ90" i="55"/>
  <c r="AI6" i="34"/>
  <c r="AK53" i="52"/>
  <c r="AJ17" i="23"/>
  <c r="AJ57" i="52" s="1"/>
  <c r="AJ58" i="52" s="1"/>
  <c r="AJ94" i="54"/>
  <c r="AI10" i="27"/>
  <c r="AL18" i="53"/>
  <c r="AK25" i="23"/>
  <c r="AJ113" i="55"/>
  <c r="AI29" i="34"/>
  <c r="AO51" i="52"/>
  <c r="AN15" i="23"/>
  <c r="AK45" i="50"/>
  <c r="AJ9" i="19"/>
  <c r="AK105" i="54"/>
  <c r="AJ21" i="27"/>
  <c r="AJ88" i="55"/>
  <c r="AI4" i="34"/>
  <c r="AK92" i="55"/>
  <c r="AJ8" i="34"/>
  <c r="AK107" i="55"/>
  <c r="AJ23" i="34"/>
  <c r="AN40" i="52"/>
  <c r="AM4" i="23"/>
  <c r="AK89" i="54"/>
  <c r="AJ5" i="27"/>
  <c r="AJ103" i="54"/>
  <c r="AI19" i="27"/>
  <c r="AJ90" i="54"/>
  <c r="AI6" i="27"/>
  <c r="AL21" i="53"/>
  <c r="AK28" i="23"/>
  <c r="AK47" i="50"/>
  <c r="AJ11" i="19"/>
  <c r="AJ86" i="55"/>
  <c r="AI2" i="34"/>
  <c r="AL42" i="50"/>
  <c r="AK6" i="19"/>
  <c r="AL17" i="53"/>
  <c r="AK24" i="23"/>
  <c r="AJ102" i="54"/>
  <c r="AI18" i="27"/>
  <c r="AK86" i="54" l="1"/>
  <c r="AJ2" i="27"/>
  <c r="AK95" i="55"/>
  <c r="AJ11" i="34"/>
  <c r="AM42" i="50"/>
  <c r="AL6" i="19"/>
  <c r="AN23" i="53"/>
  <c r="AM30" i="23"/>
  <c r="AL91" i="55"/>
  <c r="AK7" i="34"/>
  <c r="AM40" i="50"/>
  <c r="AL4" i="19"/>
  <c r="AK87" i="55"/>
  <c r="AJ3" i="34"/>
  <c r="AL89" i="55"/>
  <c r="AK5" i="34"/>
  <c r="AM24" i="53"/>
  <c r="AL31" i="23"/>
  <c r="AM39" i="50"/>
  <c r="AL3" i="19"/>
  <c r="AL108" i="55"/>
  <c r="AK24" i="34"/>
  <c r="AM25" i="53"/>
  <c r="AL32" i="23"/>
  <c r="AK90" i="55"/>
  <c r="AJ6" i="34"/>
  <c r="AK86" i="55"/>
  <c r="AJ2" i="34"/>
  <c r="AK108" i="54"/>
  <c r="AJ24" i="27"/>
  <c r="AP45" i="52"/>
  <c r="AO9" i="23"/>
  <c r="AM49" i="50"/>
  <c r="AL13" i="19"/>
  <c r="AK102" i="55"/>
  <c r="AJ18" i="34"/>
  <c r="AK103" i="55"/>
  <c r="AJ19" i="34"/>
  <c r="AJ109" i="54"/>
  <c r="AI25" i="27"/>
  <c r="AO38" i="52"/>
  <c r="AN2" i="23"/>
  <c r="AO41" i="52"/>
  <c r="AN5" i="23"/>
  <c r="AJ57" i="50"/>
  <c r="AJ58" i="50" s="1"/>
  <c r="AK96" i="55"/>
  <c r="AJ12" i="34"/>
  <c r="AK106" i="55"/>
  <c r="AJ22" i="34"/>
  <c r="AO48" i="52"/>
  <c r="AN12" i="23"/>
  <c r="AK106" i="54"/>
  <c r="AJ22" i="27"/>
  <c r="AJ117" i="55"/>
  <c r="AI33" i="34"/>
  <c r="AO40" i="52"/>
  <c r="AN4" i="23"/>
  <c r="AM19" i="53"/>
  <c r="AL26" i="23"/>
  <c r="AL38" i="50"/>
  <c r="AK2" i="19"/>
  <c r="AM20" i="53"/>
  <c r="AL27" i="23"/>
  <c r="AO50" i="52"/>
  <c r="AN14" i="23"/>
  <c r="AK111" i="54"/>
  <c r="AJ27" i="27"/>
  <c r="AK116" i="55"/>
  <c r="AJ32" i="34"/>
  <c r="AL45" i="50"/>
  <c r="AK9" i="19"/>
  <c r="AM14" i="53"/>
  <c r="AL21" i="23"/>
  <c r="AL47" i="50"/>
  <c r="AK11" i="19"/>
  <c r="AJ111" i="55"/>
  <c r="AI27" i="34"/>
  <c r="AL92" i="55"/>
  <c r="AK8" i="34"/>
  <c r="AO42" i="52"/>
  <c r="AN6" i="23"/>
  <c r="AJ115" i="55"/>
  <c r="AI31" i="34"/>
  <c r="AL52" i="50"/>
  <c r="AK16" i="19"/>
  <c r="AL51" i="50"/>
  <c r="AK15" i="19"/>
  <c r="AL98" i="55"/>
  <c r="AK14" i="34"/>
  <c r="AM21" i="53"/>
  <c r="AL28" i="23"/>
  <c r="AM18" i="53"/>
  <c r="AL25" i="23"/>
  <c r="AK87" i="54"/>
  <c r="AJ3" i="27"/>
  <c r="AJ109" i="55"/>
  <c r="AI25" i="34"/>
  <c r="AP39" i="52"/>
  <c r="AO3" i="23"/>
  <c r="AO52" i="52"/>
  <c r="AN16" i="23"/>
  <c r="AL91" i="54"/>
  <c r="AK7" i="27"/>
  <c r="AK110" i="54"/>
  <c r="AJ26" i="27"/>
  <c r="AO49" i="52"/>
  <c r="AN13" i="23"/>
  <c r="AO46" i="52"/>
  <c r="AN10" i="23"/>
  <c r="AK112" i="54"/>
  <c r="AJ28" i="27"/>
  <c r="AL113" i="54"/>
  <c r="AK29" i="27"/>
  <c r="AK116" i="54"/>
  <c r="AJ32" i="27"/>
  <c r="AL105" i="55"/>
  <c r="AK21" i="34"/>
  <c r="AL107" i="55"/>
  <c r="AK23" i="34"/>
  <c r="AK110" i="55"/>
  <c r="AJ26" i="34"/>
  <c r="AL114" i="54"/>
  <c r="AK30" i="27"/>
  <c r="AK104" i="54"/>
  <c r="AJ20" i="27"/>
  <c r="AK102" i="54"/>
  <c r="AJ18" i="27"/>
  <c r="AK94" i="54"/>
  <c r="AJ10" i="27"/>
  <c r="AM48" i="50"/>
  <c r="AL12" i="19"/>
  <c r="AM11" i="53"/>
  <c r="AL18" i="23"/>
  <c r="AP51" i="52"/>
  <c r="AO15" i="23"/>
  <c r="AM16" i="53"/>
  <c r="AL23" i="23"/>
  <c r="AM22" i="53"/>
  <c r="AL29" i="23"/>
  <c r="AK101" i="54"/>
  <c r="AJ17" i="27"/>
  <c r="AK95" i="54"/>
  <c r="AJ11" i="27"/>
  <c r="AK112" i="55"/>
  <c r="AJ28" i="34"/>
  <c r="AL92" i="54"/>
  <c r="AK8" i="27"/>
  <c r="AK104" i="55"/>
  <c r="AJ20" i="34"/>
  <c r="AJ93" i="55"/>
  <c r="AI9" i="34"/>
  <c r="AI121" i="55" s="1"/>
  <c r="AI122" i="55" s="1"/>
  <c r="AM15" i="53"/>
  <c r="AL22" i="23"/>
  <c r="AK114" i="55"/>
  <c r="AJ30" i="34"/>
  <c r="AL97" i="55"/>
  <c r="AK13" i="34"/>
  <c r="AK93" i="54"/>
  <c r="AJ9" i="27"/>
  <c r="AL89" i="54"/>
  <c r="AK5" i="27"/>
  <c r="AK94" i="55"/>
  <c r="AJ10" i="34"/>
  <c r="AK113" i="55"/>
  <c r="AJ29" i="34"/>
  <c r="AK100" i="55"/>
  <c r="AJ16" i="34"/>
  <c r="AK90" i="54"/>
  <c r="AJ6" i="27"/>
  <c r="AK88" i="55"/>
  <c r="AJ4" i="34"/>
  <c r="AM17" i="53"/>
  <c r="AL24" i="23"/>
  <c r="AK103" i="54"/>
  <c r="AJ19" i="27"/>
  <c r="AL105" i="54"/>
  <c r="AK21" i="27"/>
  <c r="AL53" i="52"/>
  <c r="AK17" i="23"/>
  <c r="AK57" i="52" s="1"/>
  <c r="AK58" i="52" s="1"/>
  <c r="AK115" i="54"/>
  <c r="AJ31" i="27"/>
  <c r="AM12" i="53"/>
  <c r="AL19" i="23"/>
  <c r="AK100" i="54"/>
  <c r="AJ16" i="27"/>
  <c r="AM13" i="53"/>
  <c r="AL20" i="23"/>
  <c r="AL107" i="54"/>
  <c r="AK23" i="27"/>
  <c r="AL98" i="54"/>
  <c r="AK14" i="27"/>
  <c r="AK88" i="54"/>
  <c r="AJ4" i="27"/>
  <c r="AO47" i="52"/>
  <c r="AN11" i="23"/>
  <c r="AM4" i="51"/>
  <c r="AL5" i="51"/>
  <c r="AL22" i="19" s="1"/>
  <c r="AJ101" i="55"/>
  <c r="AI17" i="34"/>
  <c r="AI122" i="54"/>
  <c r="AI123" i="54" s="1"/>
  <c r="AK99" i="55"/>
  <c r="AJ15" i="34"/>
  <c r="AJ117" i="54"/>
  <c r="AI33" i="27"/>
  <c r="AM26" i="53"/>
  <c r="AL33" i="23"/>
  <c r="AK99" i="54"/>
  <c r="AJ15" i="27"/>
  <c r="AL114" i="55" l="1"/>
  <c r="AK30" i="34"/>
  <c r="AM107" i="55"/>
  <c r="AL23" i="34"/>
  <c r="AP49" i="52"/>
  <c r="AO13" i="23"/>
  <c r="AL87" i="54"/>
  <c r="AK3" i="27"/>
  <c r="AK115" i="55"/>
  <c r="AJ31" i="34"/>
  <c r="AM45" i="50"/>
  <c r="AL9" i="19"/>
  <c r="AN19" i="53"/>
  <c r="AM26" i="23"/>
  <c r="AL96" i="55"/>
  <c r="AK12" i="34"/>
  <c r="AN25" i="53"/>
  <c r="AM32" i="23"/>
  <c r="AN49" i="50"/>
  <c r="AM13" i="19"/>
  <c r="AN40" i="50"/>
  <c r="AM4" i="19"/>
  <c r="AM98" i="54"/>
  <c r="AL14" i="27"/>
  <c r="AN48" i="50"/>
  <c r="AM12" i="19"/>
  <c r="AN15" i="53"/>
  <c r="AM22" i="23"/>
  <c r="AL101" i="54"/>
  <c r="AK17" i="27"/>
  <c r="AL94" i="54"/>
  <c r="AK10" i="27"/>
  <c r="AM105" i="55"/>
  <c r="AL21" i="34"/>
  <c r="AL110" i="54"/>
  <c r="AK26" i="27"/>
  <c r="AN18" i="53"/>
  <c r="AM25" i="23"/>
  <c r="AP42" i="52"/>
  <c r="AO6" i="23"/>
  <c r="AL116" i="55"/>
  <c r="AK32" i="34"/>
  <c r="AP40" i="52"/>
  <c r="AO4" i="23"/>
  <c r="AM108" i="55"/>
  <c r="AL24" i="34"/>
  <c r="AL100" i="55"/>
  <c r="AK16" i="34"/>
  <c r="AP41" i="52"/>
  <c r="AO5" i="23"/>
  <c r="AQ45" i="52"/>
  <c r="AP9" i="23"/>
  <c r="AM91" i="55"/>
  <c r="AL7" i="34"/>
  <c r="AK101" i="55"/>
  <c r="AJ17" i="34"/>
  <c r="AJ121" i="55" s="1"/>
  <c r="AJ122" i="55" s="1"/>
  <c r="AN13" i="53"/>
  <c r="AM20" i="23"/>
  <c r="AL103" i="54"/>
  <c r="AK19" i="27"/>
  <c r="AL94" i="55"/>
  <c r="AK10" i="34"/>
  <c r="AK93" i="55"/>
  <c r="AJ9" i="34"/>
  <c r="AN22" i="53"/>
  <c r="AM29" i="23"/>
  <c r="AL102" i="54"/>
  <c r="AK18" i="27"/>
  <c r="AL116" i="54"/>
  <c r="AK32" i="27"/>
  <c r="AM91" i="54"/>
  <c r="AL7" i="27"/>
  <c r="AN21" i="53"/>
  <c r="AM28" i="23"/>
  <c r="AM92" i="55"/>
  <c r="AL8" i="34"/>
  <c r="AL111" i="54"/>
  <c r="AK27" i="27"/>
  <c r="AK117" i="55"/>
  <c r="AJ33" i="34"/>
  <c r="AP38" i="52"/>
  <c r="AO2" i="23"/>
  <c r="AL108" i="54"/>
  <c r="AK24" i="27"/>
  <c r="AN39" i="50"/>
  <c r="AM3" i="19"/>
  <c r="AO23" i="53"/>
  <c r="AN30" i="23"/>
  <c r="AM53" i="52"/>
  <c r="AL17" i="23"/>
  <c r="AL57" i="52" s="1"/>
  <c r="AL58" i="52" s="1"/>
  <c r="AL113" i="55"/>
  <c r="AK29" i="34"/>
  <c r="AM5" i="51"/>
  <c r="AM22" i="19" s="1"/>
  <c r="AN4" i="51"/>
  <c r="AP50" i="52"/>
  <c r="AO14" i="23"/>
  <c r="AL106" i="54"/>
  <c r="AK22" i="27"/>
  <c r="AM107" i="54"/>
  <c r="AL23" i="27"/>
  <c r="AN17" i="53"/>
  <c r="AM24" i="23"/>
  <c r="AM113" i="54"/>
  <c r="AL29" i="27"/>
  <c r="AK111" i="55"/>
  <c r="AJ27" i="34"/>
  <c r="AL99" i="54"/>
  <c r="AK15" i="27"/>
  <c r="AK109" i="54"/>
  <c r="AJ25" i="27"/>
  <c r="AL86" i="55"/>
  <c r="AK2" i="34"/>
  <c r="AN24" i="53"/>
  <c r="AM31" i="23"/>
  <c r="AN42" i="50"/>
  <c r="AM6" i="19"/>
  <c r="AL99" i="55"/>
  <c r="AK15" i="34"/>
  <c r="AL104" i="54"/>
  <c r="AK20" i="27"/>
  <c r="AM98" i="55"/>
  <c r="AL14" i="34"/>
  <c r="AP47" i="52"/>
  <c r="AO11" i="23"/>
  <c r="AN12" i="53"/>
  <c r="AM19" i="23"/>
  <c r="AL88" i="55"/>
  <c r="AK4" i="34"/>
  <c r="AL93" i="54"/>
  <c r="AK9" i="27"/>
  <c r="AM92" i="54"/>
  <c r="AL8" i="27"/>
  <c r="AQ51" i="52"/>
  <c r="AP15" i="23"/>
  <c r="AM114" i="54"/>
  <c r="AL30" i="27"/>
  <c r="AL112" i="54"/>
  <c r="AK28" i="27"/>
  <c r="AQ39" i="52"/>
  <c r="AP3" i="23"/>
  <c r="AM51" i="50"/>
  <c r="AL15" i="19"/>
  <c r="AM47" i="50"/>
  <c r="AL11" i="19"/>
  <c r="AN20" i="53"/>
  <c r="AM27" i="23"/>
  <c r="AP48" i="52"/>
  <c r="AO12" i="23"/>
  <c r="AL95" i="54"/>
  <c r="AK11" i="27"/>
  <c r="AL100" i="54"/>
  <c r="AK16" i="27"/>
  <c r="AK57" i="50"/>
  <c r="AK58" i="50" s="1"/>
  <c r="AL103" i="55"/>
  <c r="AK19" i="34"/>
  <c r="AM89" i="55"/>
  <c r="AL5" i="34"/>
  <c r="AL95" i="55"/>
  <c r="AK11" i="34"/>
  <c r="AM105" i="54"/>
  <c r="AL21" i="27"/>
  <c r="AL104" i="55"/>
  <c r="AK20" i="34"/>
  <c r="AL90" i="54"/>
  <c r="AK6" i="27"/>
  <c r="AM97" i="55"/>
  <c r="AL13" i="34"/>
  <c r="AL112" i="55"/>
  <c r="AK28" i="34"/>
  <c r="AN11" i="53"/>
  <c r="AM18" i="23"/>
  <c r="AL110" i="55"/>
  <c r="AK26" i="34"/>
  <c r="AP46" i="52"/>
  <c r="AO10" i="23"/>
  <c r="AK109" i="55"/>
  <c r="AJ25" i="34"/>
  <c r="AM52" i="50"/>
  <c r="AL16" i="19"/>
  <c r="AN14" i="53"/>
  <c r="AM21" i="23"/>
  <c r="AM38" i="50"/>
  <c r="AL2" i="19"/>
  <c r="AL106" i="55"/>
  <c r="AK22" i="34"/>
  <c r="AL90" i="55"/>
  <c r="AK6" i="34"/>
  <c r="AJ122" i="54"/>
  <c r="AJ123" i="54" s="1"/>
  <c r="AM89" i="54"/>
  <c r="AL5" i="27"/>
  <c r="AN16" i="53"/>
  <c r="AM23" i="23"/>
  <c r="AP52" i="52"/>
  <c r="AO16" i="23"/>
  <c r="AN26" i="53"/>
  <c r="AM33" i="23"/>
  <c r="AL88" i="54"/>
  <c r="AK4" i="27"/>
  <c r="AL115" i="54"/>
  <c r="AK31" i="27"/>
  <c r="AK117" i="54"/>
  <c r="AJ33" i="27"/>
  <c r="AL102" i="55"/>
  <c r="AK18" i="34"/>
  <c r="AL87" i="55"/>
  <c r="AK3" i="34"/>
  <c r="AL86" i="54"/>
  <c r="AK2" i="27"/>
  <c r="AM104" i="55" l="1"/>
  <c r="AL20" i="34"/>
  <c r="AN52" i="50"/>
  <c r="AM16" i="19"/>
  <c r="AN97" i="55"/>
  <c r="AM13" i="34"/>
  <c r="AM103" i="55"/>
  <c r="AL19" i="34"/>
  <c r="AQ50" i="52"/>
  <c r="AP14" i="23"/>
  <c r="AM108" i="54"/>
  <c r="AL24" i="27"/>
  <c r="AQ46" i="52"/>
  <c r="AP10" i="23"/>
  <c r="AL117" i="54"/>
  <c r="AK33" i="27"/>
  <c r="AN89" i="54"/>
  <c r="AM5" i="27"/>
  <c r="AN51" i="50"/>
  <c r="AM15" i="19"/>
  <c r="AM93" i="54"/>
  <c r="AL9" i="27"/>
  <c r="AM99" i="55"/>
  <c r="AL15" i="34"/>
  <c r="AL111" i="55"/>
  <c r="AK27" i="34"/>
  <c r="AO4" i="51"/>
  <c r="AN5" i="51"/>
  <c r="AN22" i="19" s="1"/>
  <c r="AN91" i="54"/>
  <c r="AM7" i="27"/>
  <c r="AM103" i="54"/>
  <c r="AL19" i="27"/>
  <c r="AM100" i="55"/>
  <c r="AL16" i="34"/>
  <c r="AM110" i="54"/>
  <c r="AL26" i="27"/>
  <c r="AN98" i="54"/>
  <c r="AM14" i="27"/>
  <c r="AN45" i="50"/>
  <c r="AM9" i="19"/>
  <c r="AQ38" i="52"/>
  <c r="AP2" i="23"/>
  <c r="AM90" i="54"/>
  <c r="AL6" i="27"/>
  <c r="AM115" i="54"/>
  <c r="AL31" i="27"/>
  <c r="AM100" i="54"/>
  <c r="AL16" i="27"/>
  <c r="AR39" i="52"/>
  <c r="AQ3" i="23"/>
  <c r="AM88" i="55"/>
  <c r="AL4" i="34"/>
  <c r="AO42" i="50"/>
  <c r="AN6" i="19"/>
  <c r="AN113" i="54"/>
  <c r="AM29" i="27"/>
  <c r="AM116" i="54"/>
  <c r="AL32" i="27"/>
  <c r="AO13" i="53"/>
  <c r="AN20" i="23"/>
  <c r="AN108" i="55"/>
  <c r="AM24" i="34"/>
  <c r="AN105" i="55"/>
  <c r="AM21" i="34"/>
  <c r="AO40" i="50"/>
  <c r="AN4" i="19"/>
  <c r="AL115" i="55"/>
  <c r="AK31" i="34"/>
  <c r="AL109" i="55"/>
  <c r="AK25" i="34"/>
  <c r="AM95" i="54"/>
  <c r="AL11" i="27"/>
  <c r="AM112" i="54"/>
  <c r="AL28" i="27"/>
  <c r="AO12" i="53"/>
  <c r="AN19" i="23"/>
  <c r="AO24" i="53"/>
  <c r="AN31" i="23"/>
  <c r="AO17" i="53"/>
  <c r="AN24" i="23"/>
  <c r="AL117" i="55"/>
  <c r="AK33" i="34"/>
  <c r="AM102" i="54"/>
  <c r="AL18" i="27"/>
  <c r="AL101" i="55"/>
  <c r="AK17" i="34"/>
  <c r="AQ40" i="52"/>
  <c r="AP4" i="23"/>
  <c r="AM94" i="54"/>
  <c r="AL10" i="27"/>
  <c r="AO49" i="50"/>
  <c r="AN13" i="19"/>
  <c r="AM87" i="54"/>
  <c r="AL3" i="27"/>
  <c r="AM106" i="55"/>
  <c r="AL22" i="34"/>
  <c r="AN53" i="52"/>
  <c r="AM17" i="23"/>
  <c r="AM57" i="52" s="1"/>
  <c r="AM58" i="52" s="1"/>
  <c r="AN105" i="54"/>
  <c r="AM21" i="27"/>
  <c r="AL57" i="50"/>
  <c r="AL58" i="50" s="1"/>
  <c r="AQ48" i="52"/>
  <c r="AP12" i="23"/>
  <c r="AN114" i="54"/>
  <c r="AM30" i="27"/>
  <c r="AQ47" i="52"/>
  <c r="AP11" i="23"/>
  <c r="AM86" i="55"/>
  <c r="AL2" i="34"/>
  <c r="AN107" i="54"/>
  <c r="AM23" i="27"/>
  <c r="AM111" i="54"/>
  <c r="AL27" i="27"/>
  <c r="AO22" i="53"/>
  <c r="AN29" i="23"/>
  <c r="AN91" i="55"/>
  <c r="AM7" i="34"/>
  <c r="AM116" i="55"/>
  <c r="AL32" i="34"/>
  <c r="AM101" i="54"/>
  <c r="AL17" i="27"/>
  <c r="AO25" i="53"/>
  <c r="AN32" i="23"/>
  <c r="AQ49" i="52"/>
  <c r="AP13" i="23"/>
  <c r="AK122" i="54"/>
  <c r="AK123" i="54" s="1"/>
  <c r="AM110" i="55"/>
  <c r="AL26" i="34"/>
  <c r="AP23" i="53"/>
  <c r="AO30" i="23"/>
  <c r="AM86" i="54"/>
  <c r="AL2" i="27"/>
  <c r="AO26" i="53"/>
  <c r="AN33" i="23"/>
  <c r="AM87" i="55"/>
  <c r="AL3" i="34"/>
  <c r="AQ52" i="52"/>
  <c r="AP16" i="23"/>
  <c r="AO20" i="53"/>
  <c r="AN27" i="23"/>
  <c r="AR51" i="52"/>
  <c r="AQ15" i="23"/>
  <c r="AN98" i="55"/>
  <c r="AM14" i="34"/>
  <c r="AL109" i="54"/>
  <c r="AK25" i="27"/>
  <c r="AN92" i="55"/>
  <c r="AM8" i="34"/>
  <c r="AL93" i="55"/>
  <c r="AK9" i="34"/>
  <c r="AK121" i="55" s="1"/>
  <c r="AK122" i="55" s="1"/>
  <c r="AR45" i="52"/>
  <c r="AQ9" i="23"/>
  <c r="AQ42" i="52"/>
  <c r="AP6" i="23"/>
  <c r="AO15" i="53"/>
  <c r="AN22" i="23"/>
  <c r="AM96" i="55"/>
  <c r="AL12" i="34"/>
  <c r="AN107" i="55"/>
  <c r="AM23" i="34"/>
  <c r="AM90" i="55"/>
  <c r="AL6" i="34"/>
  <c r="AM113" i="55"/>
  <c r="AL29" i="34"/>
  <c r="AN38" i="50"/>
  <c r="AM2" i="19"/>
  <c r="AM57" i="50" s="1"/>
  <c r="AM58" i="50" s="1"/>
  <c r="AO11" i="53"/>
  <c r="AN18" i="23"/>
  <c r="AN89" i="55"/>
  <c r="AM5" i="34"/>
  <c r="AM106" i="54"/>
  <c r="AL22" i="27"/>
  <c r="AO39" i="50"/>
  <c r="AN3" i="19"/>
  <c r="AM88" i="54"/>
  <c r="AL4" i="27"/>
  <c r="AM95" i="55"/>
  <c r="AL11" i="34"/>
  <c r="AO14" i="53"/>
  <c r="AN21" i="23"/>
  <c r="AM112" i="55"/>
  <c r="AL28" i="34"/>
  <c r="AM102" i="55"/>
  <c r="AL18" i="34"/>
  <c r="AO16" i="53"/>
  <c r="AN23" i="23"/>
  <c r="AN47" i="50"/>
  <c r="AM11" i="19"/>
  <c r="AN92" i="54"/>
  <c r="AM8" i="27"/>
  <c r="AM104" i="54"/>
  <c r="AL20" i="27"/>
  <c r="AM99" i="54"/>
  <c r="AL15" i="27"/>
  <c r="AO21" i="53"/>
  <c r="AN28" i="23"/>
  <c r="AM94" i="55"/>
  <c r="AL10" i="34"/>
  <c r="AQ41" i="52"/>
  <c r="AP5" i="23"/>
  <c r="AO18" i="53"/>
  <c r="AN25" i="23"/>
  <c r="AO48" i="50"/>
  <c r="AN12" i="19"/>
  <c r="AO19" i="53"/>
  <c r="AN26" i="23"/>
  <c r="AM114" i="55"/>
  <c r="AL30" i="34"/>
  <c r="AN110" i="54" l="1"/>
  <c r="AM26" i="27"/>
  <c r="AN116" i="55"/>
  <c r="AM32" i="34"/>
  <c r="AN95" i="54"/>
  <c r="AM11" i="27"/>
  <c r="AP13" i="53"/>
  <c r="AO20" i="23"/>
  <c r="AP18" i="53"/>
  <c r="AO25" i="23"/>
  <c r="AO92" i="54"/>
  <c r="AN8" i="27"/>
  <c r="AN95" i="55"/>
  <c r="AM11" i="34"/>
  <c r="AO38" i="50"/>
  <c r="AN2" i="19"/>
  <c r="AR42" i="52"/>
  <c r="AQ6" i="23"/>
  <c r="AS51" i="52"/>
  <c r="AR15" i="23"/>
  <c r="AQ23" i="53"/>
  <c r="AP30" i="23"/>
  <c r="AN99" i="55"/>
  <c r="AM15" i="34"/>
  <c r="AN108" i="54"/>
  <c r="AM24" i="27"/>
  <c r="AR47" i="52"/>
  <c r="AQ11" i="23"/>
  <c r="AN106" i="55"/>
  <c r="AM22" i="34"/>
  <c r="AN102" i="54"/>
  <c r="AM18" i="27"/>
  <c r="AN100" i="54"/>
  <c r="AM16" i="27"/>
  <c r="AO91" i="55"/>
  <c r="AN7" i="34"/>
  <c r="AO114" i="54"/>
  <c r="AN30" i="27"/>
  <c r="AN87" i="54"/>
  <c r="AM3" i="27"/>
  <c r="AM117" i="55"/>
  <c r="AL33" i="34"/>
  <c r="AM109" i="55"/>
  <c r="AL25" i="34"/>
  <c r="AN116" i="54"/>
  <c r="AM32" i="27"/>
  <c r="AN115" i="54"/>
  <c r="AM31" i="27"/>
  <c r="AN100" i="55"/>
  <c r="AM16" i="34"/>
  <c r="AR41" i="52"/>
  <c r="AQ5" i="23"/>
  <c r="AO47" i="50"/>
  <c r="AN11" i="19"/>
  <c r="AN88" i="54"/>
  <c r="AM4" i="27"/>
  <c r="AN113" i="55"/>
  <c r="AM29" i="34"/>
  <c r="AS45" i="52"/>
  <c r="AR9" i="23"/>
  <c r="AP20" i="53"/>
  <c r="AO27" i="23"/>
  <c r="AN110" i="55"/>
  <c r="AM26" i="34"/>
  <c r="AN93" i="54"/>
  <c r="AM9" i="27"/>
  <c r="AR50" i="52"/>
  <c r="AQ14" i="23"/>
  <c r="AP17" i="53"/>
  <c r="AO24" i="23"/>
  <c r="AM115" i="55"/>
  <c r="AL31" i="34"/>
  <c r="AO113" i="54"/>
  <c r="AN29" i="27"/>
  <c r="AN90" i="54"/>
  <c r="AM6" i="27"/>
  <c r="AN103" i="54"/>
  <c r="AM19" i="27"/>
  <c r="AP16" i="53"/>
  <c r="AO23" i="23"/>
  <c r="AN90" i="55"/>
  <c r="AM6" i="34"/>
  <c r="AO51" i="50"/>
  <c r="AN15" i="19"/>
  <c r="AN103" i="55"/>
  <c r="AM19" i="34"/>
  <c r="AP22" i="53"/>
  <c r="AO29" i="23"/>
  <c r="AN111" i="54"/>
  <c r="AM27" i="27"/>
  <c r="AN94" i="54"/>
  <c r="AM10" i="27"/>
  <c r="AP24" i="53"/>
  <c r="AO31" i="23"/>
  <c r="AP40" i="50"/>
  <c r="AO4" i="19"/>
  <c r="AP42" i="50"/>
  <c r="AO6" i="19"/>
  <c r="AR38" i="52"/>
  <c r="AQ2" i="23"/>
  <c r="AO91" i="54"/>
  <c r="AN7" i="27"/>
  <c r="AR49" i="52"/>
  <c r="AQ13" i="23"/>
  <c r="AP21" i="53"/>
  <c r="AO28" i="23"/>
  <c r="AN102" i="55"/>
  <c r="AM18" i="34"/>
  <c r="AN106" i="54"/>
  <c r="AM22" i="27"/>
  <c r="AO107" i="55"/>
  <c r="AN23" i="34"/>
  <c r="AO92" i="55"/>
  <c r="AN8" i="34"/>
  <c r="AN87" i="55"/>
  <c r="AM3" i="34"/>
  <c r="AO105" i="54"/>
  <c r="AN21" i="27"/>
  <c r="AO89" i="54"/>
  <c r="AN5" i="27"/>
  <c r="AO97" i="55"/>
  <c r="AN13" i="34"/>
  <c r="AR48" i="52"/>
  <c r="AQ12" i="23"/>
  <c r="AN94" i="55"/>
  <c r="AM10" i="34"/>
  <c r="AM93" i="55"/>
  <c r="AL9" i="34"/>
  <c r="AL121" i="55" s="1"/>
  <c r="AL122" i="55" s="1"/>
  <c r="AR52" i="52"/>
  <c r="AQ16" i="23"/>
  <c r="AN114" i="55"/>
  <c r="AM30" i="34"/>
  <c r="AP25" i="53"/>
  <c r="AO32" i="23"/>
  <c r="AO107" i="54"/>
  <c r="AN23" i="27"/>
  <c r="AR40" i="52"/>
  <c r="AQ4" i="23"/>
  <c r="AP12" i="53"/>
  <c r="AO19" i="23"/>
  <c r="AO105" i="55"/>
  <c r="AN21" i="34"/>
  <c r="AN88" i="55"/>
  <c r="AM4" i="34"/>
  <c r="AO45" i="50"/>
  <c r="AN9" i="19"/>
  <c r="AP39" i="50"/>
  <c r="AO3" i="19"/>
  <c r="AN99" i="54"/>
  <c r="AM15" i="27"/>
  <c r="AO89" i="55"/>
  <c r="AN5" i="34"/>
  <c r="AP4" i="51"/>
  <c r="AO5" i="51"/>
  <c r="AO22" i="19" s="1"/>
  <c r="AM117" i="54"/>
  <c r="AL33" i="27"/>
  <c r="AO52" i="50"/>
  <c r="AN16" i="19"/>
  <c r="AN101" i="54"/>
  <c r="AM17" i="27"/>
  <c r="AN86" i="55"/>
  <c r="AM2" i="34"/>
  <c r="AM101" i="55"/>
  <c r="AL17" i="34"/>
  <c r="AN112" i="54"/>
  <c r="AM28" i="27"/>
  <c r="AO108" i="55"/>
  <c r="AN24" i="34"/>
  <c r="AS39" i="52"/>
  <c r="AR3" i="23"/>
  <c r="AO98" i="54"/>
  <c r="AN14" i="27"/>
  <c r="AP49" i="50"/>
  <c r="AO13" i="19"/>
  <c r="AP19" i="53"/>
  <c r="AO26" i="23"/>
  <c r="AN112" i="55"/>
  <c r="AM28" i="34"/>
  <c r="AN96" i="55"/>
  <c r="AM12" i="34"/>
  <c r="AM109" i="54"/>
  <c r="AL25" i="27"/>
  <c r="AP26" i="53"/>
  <c r="AO33" i="23"/>
  <c r="AO53" i="52"/>
  <c r="AN17" i="23"/>
  <c r="AN57" i="52" s="1"/>
  <c r="AN58" i="52" s="1"/>
  <c r="AL122" i="54"/>
  <c r="AL123" i="54" s="1"/>
  <c r="AP48" i="50"/>
  <c r="AO12" i="19"/>
  <c r="AN104" i="54"/>
  <c r="AM20" i="27"/>
  <c r="AP14" i="53"/>
  <c r="AO21" i="23"/>
  <c r="AP11" i="53"/>
  <c r="AO18" i="23"/>
  <c r="AP15" i="53"/>
  <c r="AO22" i="23"/>
  <c r="AO98" i="55"/>
  <c r="AN14" i="34"/>
  <c r="AN86" i="54"/>
  <c r="AM2" i="27"/>
  <c r="AM111" i="55"/>
  <c r="AL27" i="34"/>
  <c r="AR46" i="52"/>
  <c r="AQ10" i="23"/>
  <c r="AN104" i="55"/>
  <c r="AM20" i="34"/>
  <c r="AS50" i="52" l="1"/>
  <c r="AR14" i="23"/>
  <c r="AN111" i="55"/>
  <c r="AM27" i="34"/>
  <c r="AO104" i="54"/>
  <c r="AN20" i="27"/>
  <c r="AO96" i="55"/>
  <c r="AN12" i="34"/>
  <c r="AP108" i="55"/>
  <c r="AO24" i="34"/>
  <c r="AN117" i="54"/>
  <c r="AM33" i="27"/>
  <c r="AO88" i="55"/>
  <c r="AN4" i="34"/>
  <c r="AO114" i="55"/>
  <c r="AN30" i="34"/>
  <c r="AP89" i="54"/>
  <c r="AO5" i="27"/>
  <c r="AO102" i="55"/>
  <c r="AN18" i="34"/>
  <c r="AQ40" i="50"/>
  <c r="AP4" i="19"/>
  <c r="AP51" i="50"/>
  <c r="AO15" i="19"/>
  <c r="AN115" i="55"/>
  <c r="AM31" i="34"/>
  <c r="AT45" i="52"/>
  <c r="AS9" i="23"/>
  <c r="AO115" i="54"/>
  <c r="AN31" i="27"/>
  <c r="AP91" i="55"/>
  <c r="AO7" i="34"/>
  <c r="AO99" i="55"/>
  <c r="AN15" i="34"/>
  <c r="AP92" i="54"/>
  <c r="AO8" i="27"/>
  <c r="AO86" i="54"/>
  <c r="AN2" i="27"/>
  <c r="AQ48" i="50"/>
  <c r="AP12" i="19"/>
  <c r="AO112" i="55"/>
  <c r="AN28" i="34"/>
  <c r="AO112" i="54"/>
  <c r="AN28" i="27"/>
  <c r="AQ4" i="51"/>
  <c r="AP5" i="51"/>
  <c r="AP22" i="19" s="1"/>
  <c r="AP105" i="55"/>
  <c r="AO21" i="34"/>
  <c r="AS52" i="52"/>
  <c r="AR16" i="23"/>
  <c r="AP105" i="54"/>
  <c r="AO21" i="27"/>
  <c r="AQ21" i="53"/>
  <c r="AP28" i="23"/>
  <c r="AQ24" i="53"/>
  <c r="AP31" i="23"/>
  <c r="AQ18" i="53"/>
  <c r="AP25" i="23"/>
  <c r="AQ12" i="53"/>
  <c r="AP19" i="23"/>
  <c r="AN93" i="55"/>
  <c r="AM9" i="34"/>
  <c r="AO87" i="55"/>
  <c r="AN3" i="34"/>
  <c r="AS49" i="52"/>
  <c r="AR13" i="23"/>
  <c r="AO94" i="54"/>
  <c r="AN10" i="27"/>
  <c r="AO102" i="54"/>
  <c r="AN18" i="27"/>
  <c r="AT51" i="52"/>
  <c r="AS15" i="23"/>
  <c r="AQ13" i="53"/>
  <c r="AP20" i="23"/>
  <c r="AO113" i="55"/>
  <c r="AN29" i="34"/>
  <c r="AQ19" i="53"/>
  <c r="AP26" i="23"/>
  <c r="AP53" i="52"/>
  <c r="AO17" i="23"/>
  <c r="AO57" i="52" s="1"/>
  <c r="AO58" i="52" s="1"/>
  <c r="AQ16" i="53"/>
  <c r="AP23" i="23"/>
  <c r="AQ49" i="50"/>
  <c r="AP13" i="19"/>
  <c r="AO86" i="55"/>
  <c r="AN2" i="34"/>
  <c r="AO99" i="54"/>
  <c r="AN15" i="27"/>
  <c r="AS40" i="52"/>
  <c r="AR4" i="23"/>
  <c r="AO94" i="55"/>
  <c r="AN10" i="34"/>
  <c r="AP92" i="55"/>
  <c r="AO8" i="34"/>
  <c r="AP91" i="54"/>
  <c r="AO7" i="27"/>
  <c r="AO111" i="54"/>
  <c r="AN27" i="27"/>
  <c r="AO90" i="55"/>
  <c r="AN6" i="34"/>
  <c r="AO103" i="54"/>
  <c r="AN19" i="27"/>
  <c r="AO93" i="54"/>
  <c r="AN9" i="27"/>
  <c r="AP47" i="50"/>
  <c r="AO11" i="19"/>
  <c r="AN117" i="55"/>
  <c r="AM33" i="34"/>
  <c r="AO106" i="55"/>
  <c r="AN22" i="34"/>
  <c r="AS42" i="52"/>
  <c r="AR6" i="23"/>
  <c r="AO95" i="54"/>
  <c r="AN11" i="27"/>
  <c r="AO100" i="54"/>
  <c r="AN16" i="27"/>
  <c r="AQ15" i="53"/>
  <c r="AP22" i="23"/>
  <c r="AO101" i="54"/>
  <c r="AN17" i="27"/>
  <c r="AQ39" i="50"/>
  <c r="AP3" i="19"/>
  <c r="AP107" i="54"/>
  <c r="AO23" i="27"/>
  <c r="AS48" i="52"/>
  <c r="AR12" i="23"/>
  <c r="AP107" i="55"/>
  <c r="AO23" i="34"/>
  <c r="AS38" i="52"/>
  <c r="AR2" i="23"/>
  <c r="AQ22" i="53"/>
  <c r="AP29" i="23"/>
  <c r="AN57" i="50"/>
  <c r="AN58" i="50" s="1"/>
  <c r="AQ17" i="53"/>
  <c r="AP24" i="23"/>
  <c r="AP89" i="55"/>
  <c r="AO5" i="34"/>
  <c r="AN109" i="55"/>
  <c r="AM25" i="34"/>
  <c r="AO104" i="55"/>
  <c r="AN20" i="34"/>
  <c r="AQ11" i="53"/>
  <c r="AP18" i="23"/>
  <c r="AQ26" i="53"/>
  <c r="AP33" i="23"/>
  <c r="AO90" i="54"/>
  <c r="AN6" i="27"/>
  <c r="AO110" i="55"/>
  <c r="AN26" i="34"/>
  <c r="AS41" i="52"/>
  <c r="AR5" i="23"/>
  <c r="AO87" i="54"/>
  <c r="AN3" i="27"/>
  <c r="AS47" i="52"/>
  <c r="AR11" i="23"/>
  <c r="AP38" i="50"/>
  <c r="AO2" i="19"/>
  <c r="AO116" i="55"/>
  <c r="AN32" i="34"/>
  <c r="AO116" i="54"/>
  <c r="AN32" i="27"/>
  <c r="AP98" i="55"/>
  <c r="AO14" i="34"/>
  <c r="AN101" i="55"/>
  <c r="AM17" i="34"/>
  <c r="AM121" i="55" s="1"/>
  <c r="AM122" i="55" s="1"/>
  <c r="AO88" i="54"/>
  <c r="AN4" i="27"/>
  <c r="AS46" i="52"/>
  <c r="AR10" i="23"/>
  <c r="AQ14" i="53"/>
  <c r="AP21" i="23"/>
  <c r="AN109" i="54"/>
  <c r="AM25" i="27"/>
  <c r="AM122" i="54" s="1"/>
  <c r="AM123" i="54" s="1"/>
  <c r="AT39" i="52"/>
  <c r="AS3" i="23"/>
  <c r="AP52" i="50"/>
  <c r="AO16" i="19"/>
  <c r="AP45" i="50"/>
  <c r="AO9" i="19"/>
  <c r="AQ25" i="53"/>
  <c r="AP32" i="23"/>
  <c r="AP97" i="55"/>
  <c r="AO13" i="34"/>
  <c r="AO106" i="54"/>
  <c r="AN22" i="27"/>
  <c r="AQ42" i="50"/>
  <c r="AP6" i="19"/>
  <c r="AO103" i="55"/>
  <c r="AN19" i="34"/>
  <c r="AR23" i="53"/>
  <c r="AQ30" i="23"/>
  <c r="AP98" i="54"/>
  <c r="AO14" i="27"/>
  <c r="AP113" i="54"/>
  <c r="AO29" i="27"/>
  <c r="AQ20" i="53"/>
  <c r="AP27" i="23"/>
  <c r="AO100" i="55"/>
  <c r="AN16" i="34"/>
  <c r="AP114" i="54"/>
  <c r="AO30" i="27"/>
  <c r="AO108" i="54"/>
  <c r="AN24" i="27"/>
  <c r="AO95" i="55"/>
  <c r="AN11" i="34"/>
  <c r="AO110" i="54"/>
  <c r="AN26" i="27"/>
  <c r="AR22" i="53" l="1"/>
  <c r="AQ29" i="23"/>
  <c r="AP101" i="54"/>
  <c r="AO17" i="27"/>
  <c r="AO117" i="55"/>
  <c r="AN33" i="34"/>
  <c r="AQ91" i="54"/>
  <c r="AP7" i="27"/>
  <c r="AR49" i="50"/>
  <c r="AQ13" i="19"/>
  <c r="AU51" i="52"/>
  <c r="AT15" i="23"/>
  <c r="AR12" i="53"/>
  <c r="AQ19" i="23"/>
  <c r="AQ105" i="55"/>
  <c r="AP21" i="34"/>
  <c r="AQ45" i="50"/>
  <c r="AP9" i="19"/>
  <c r="AQ92" i="54"/>
  <c r="AP8" i="27"/>
  <c r="AQ51" i="50"/>
  <c r="AP15" i="19"/>
  <c r="AO117" i="54"/>
  <c r="AN33" i="27"/>
  <c r="AS23" i="53"/>
  <c r="AR30" i="23"/>
  <c r="AP104" i="55"/>
  <c r="AO20" i="34"/>
  <c r="AR15" i="53"/>
  <c r="AQ22" i="23"/>
  <c r="AR16" i="53"/>
  <c r="AQ23" i="23"/>
  <c r="AP99" i="55"/>
  <c r="AO15" i="34"/>
  <c r="AR40" i="50"/>
  <c r="AQ4" i="19"/>
  <c r="AQ108" i="55"/>
  <c r="AP24" i="34"/>
  <c r="AQ5" i="51"/>
  <c r="AQ22" i="19" s="1"/>
  <c r="AR4" i="51"/>
  <c r="AP100" i="55"/>
  <c r="AO16" i="34"/>
  <c r="AQ98" i="55"/>
  <c r="AP14" i="34"/>
  <c r="AT41" i="52"/>
  <c r="AS5" i="23"/>
  <c r="AO109" i="55"/>
  <c r="AN25" i="34"/>
  <c r="AQ107" i="55"/>
  <c r="AP23" i="34"/>
  <c r="AP100" i="54"/>
  <c r="AO16" i="27"/>
  <c r="AP93" i="54"/>
  <c r="AO9" i="27"/>
  <c r="AP94" i="55"/>
  <c r="AO10" i="34"/>
  <c r="AQ53" i="52"/>
  <c r="AP17" i="23"/>
  <c r="AP57" i="52" s="1"/>
  <c r="AP58" i="52" s="1"/>
  <c r="AP94" i="54"/>
  <c r="AO10" i="27"/>
  <c r="AR24" i="53"/>
  <c r="AQ31" i="23"/>
  <c r="AP112" i="54"/>
  <c r="AO28" i="27"/>
  <c r="AP88" i="54"/>
  <c r="AO4" i="27"/>
  <c r="AP103" i="55"/>
  <c r="AO19" i="34"/>
  <c r="AQ92" i="55"/>
  <c r="AP8" i="34"/>
  <c r="AQ91" i="55"/>
  <c r="AP7" i="34"/>
  <c r="AP102" i="55"/>
  <c r="AO18" i="34"/>
  <c r="AP96" i="55"/>
  <c r="AO12" i="34"/>
  <c r="AO101" i="55"/>
  <c r="AN17" i="34"/>
  <c r="AU39" i="52"/>
  <c r="AT3" i="23"/>
  <c r="AP116" i="54"/>
  <c r="AO32" i="27"/>
  <c r="AP110" i="55"/>
  <c r="AO26" i="34"/>
  <c r="AT48" i="52"/>
  <c r="AS12" i="23"/>
  <c r="AP95" i="54"/>
  <c r="AO11" i="27"/>
  <c r="AP103" i="54"/>
  <c r="AO19" i="27"/>
  <c r="AT40" i="52"/>
  <c r="AS4" i="23"/>
  <c r="AR19" i="53"/>
  <c r="AQ26" i="23"/>
  <c r="AT49" i="52"/>
  <c r="AS13" i="23"/>
  <c r="AR21" i="53"/>
  <c r="AQ28" i="23"/>
  <c r="AP112" i="55"/>
  <c r="AO28" i="34"/>
  <c r="AQ52" i="50"/>
  <c r="AP16" i="19"/>
  <c r="AT38" i="52"/>
  <c r="AS2" i="23"/>
  <c r="AR18" i="53"/>
  <c r="AQ25" i="23"/>
  <c r="AR42" i="50"/>
  <c r="AQ6" i="19"/>
  <c r="AR20" i="53"/>
  <c r="AQ27" i="23"/>
  <c r="AP106" i="54"/>
  <c r="AO22" i="27"/>
  <c r="AO109" i="54"/>
  <c r="AN25" i="27"/>
  <c r="AP110" i="54"/>
  <c r="AO26" i="27"/>
  <c r="AQ113" i="54"/>
  <c r="AP29" i="27"/>
  <c r="AQ89" i="55"/>
  <c r="AP5" i="34"/>
  <c r="AP115" i="54"/>
  <c r="AO31" i="27"/>
  <c r="AQ89" i="54"/>
  <c r="AP5" i="27"/>
  <c r="AP104" i="54"/>
  <c r="AO20" i="27"/>
  <c r="AQ107" i="54"/>
  <c r="AP23" i="27"/>
  <c r="AT42" i="52"/>
  <c r="AS6" i="23"/>
  <c r="AP90" i="55"/>
  <c r="AO6" i="34"/>
  <c r="AP99" i="54"/>
  <c r="AO15" i="27"/>
  <c r="AP113" i="55"/>
  <c r="AO29" i="34"/>
  <c r="AP87" i="55"/>
  <c r="AO3" i="34"/>
  <c r="AQ105" i="54"/>
  <c r="AP21" i="27"/>
  <c r="AR48" i="50"/>
  <c r="AQ12" i="19"/>
  <c r="AR11" i="53"/>
  <c r="AQ18" i="23"/>
  <c r="AQ114" i="54"/>
  <c r="AP30" i="27"/>
  <c r="AP87" i="54"/>
  <c r="AO3" i="27"/>
  <c r="AQ47" i="50"/>
  <c r="AP11" i="19"/>
  <c r="AQ98" i="54"/>
  <c r="AP14" i="27"/>
  <c r="AN121" i="55"/>
  <c r="AN122" i="55" s="1"/>
  <c r="AN122" i="54"/>
  <c r="AN123" i="54" s="1"/>
  <c r="AU45" i="52"/>
  <c r="AT9" i="23"/>
  <c r="AP114" i="55"/>
  <c r="AO30" i="34"/>
  <c r="AO111" i="55"/>
  <c r="AN27" i="34"/>
  <c r="AT47" i="52"/>
  <c r="AS11" i="23"/>
  <c r="AP116" i="55"/>
  <c r="AO32" i="34"/>
  <c r="AP90" i="54"/>
  <c r="AO6" i="27"/>
  <c r="AP95" i="55"/>
  <c r="AO11" i="34"/>
  <c r="AQ38" i="50"/>
  <c r="AP2" i="19"/>
  <c r="AR26" i="53"/>
  <c r="AQ33" i="23"/>
  <c r="AR39" i="50"/>
  <c r="AQ3" i="19"/>
  <c r="AP106" i="55"/>
  <c r="AO22" i="34"/>
  <c r="AP111" i="54"/>
  <c r="AO27" i="27"/>
  <c r="AP86" i="55"/>
  <c r="AO2" i="34"/>
  <c r="AR13" i="53"/>
  <c r="AQ20" i="23"/>
  <c r="AO93" i="55"/>
  <c r="AN9" i="34"/>
  <c r="AT52" i="52"/>
  <c r="AS16" i="23"/>
  <c r="AP86" i="54"/>
  <c r="AO2" i="27"/>
  <c r="AP102" i="54"/>
  <c r="AO18" i="27"/>
  <c r="AQ97" i="55"/>
  <c r="AP13" i="34"/>
  <c r="AR14" i="53"/>
  <c r="AQ21" i="23"/>
  <c r="AO57" i="50"/>
  <c r="AO58" i="50" s="1"/>
  <c r="AR17" i="53"/>
  <c r="AQ24" i="23"/>
  <c r="AR25" i="53"/>
  <c r="AQ32" i="23"/>
  <c r="AT46" i="52"/>
  <c r="AS10" i="23"/>
  <c r="AP108" i="54"/>
  <c r="AO24" i="27"/>
  <c r="AO115" i="55"/>
  <c r="AN31" i="34"/>
  <c r="AP88" i="55"/>
  <c r="AO4" i="34"/>
  <c r="AT50" i="52"/>
  <c r="AS14" i="23"/>
  <c r="AR89" i="55" l="1"/>
  <c r="AQ5" i="34"/>
  <c r="AS42" i="50"/>
  <c r="AR6" i="19"/>
  <c r="AU49" i="52"/>
  <c r="AT13" i="23"/>
  <c r="AQ110" i="55"/>
  <c r="AP26" i="34"/>
  <c r="AR91" i="55"/>
  <c r="AQ7" i="34"/>
  <c r="AQ94" i="54"/>
  <c r="AP10" i="27"/>
  <c r="AP109" i="55"/>
  <c r="AO25" i="34"/>
  <c r="AS40" i="50"/>
  <c r="AR4" i="19"/>
  <c r="AP117" i="54"/>
  <c r="AO33" i="27"/>
  <c r="AV51" i="52"/>
  <c r="AU15" i="23"/>
  <c r="AU41" i="52"/>
  <c r="AT5" i="23"/>
  <c r="AQ99" i="55"/>
  <c r="AP15" i="34"/>
  <c r="AR51" i="50"/>
  <c r="AQ15" i="19"/>
  <c r="AQ86" i="55"/>
  <c r="AP2" i="34"/>
  <c r="AU46" i="52"/>
  <c r="AT10" i="23"/>
  <c r="AS49" i="50"/>
  <c r="AR13" i="19"/>
  <c r="AQ102" i="54"/>
  <c r="AP18" i="27"/>
  <c r="AR53" i="52"/>
  <c r="AQ17" i="23"/>
  <c r="AQ57" i="52" s="1"/>
  <c r="AQ58" i="52" s="1"/>
  <c r="AQ86" i="54"/>
  <c r="AP2" i="27"/>
  <c r="AQ106" i="55"/>
  <c r="AP22" i="34"/>
  <c r="AQ116" i="55"/>
  <c r="AP32" i="34"/>
  <c r="AR98" i="54"/>
  <c r="AQ14" i="27"/>
  <c r="AR105" i="54"/>
  <c r="AQ21" i="27"/>
  <c r="AR107" i="54"/>
  <c r="AQ23" i="27"/>
  <c r="AQ110" i="54"/>
  <c r="AP26" i="27"/>
  <c r="AU38" i="52"/>
  <c r="AT2" i="23"/>
  <c r="AU40" i="52"/>
  <c r="AT4" i="23"/>
  <c r="AV39" i="52"/>
  <c r="AU3" i="23"/>
  <c r="AQ103" i="55"/>
  <c r="AP19" i="34"/>
  <c r="AQ94" i="55"/>
  <c r="AP10" i="34"/>
  <c r="AR98" i="55"/>
  <c r="AQ14" i="34"/>
  <c r="AS16" i="53"/>
  <c r="AR23" i="23"/>
  <c r="AR92" i="54"/>
  <c r="AQ8" i="27"/>
  <c r="AQ111" i="54"/>
  <c r="AP27" i="27"/>
  <c r="AR91" i="54"/>
  <c r="AQ7" i="27"/>
  <c r="AS11" i="53"/>
  <c r="AR18" i="23"/>
  <c r="AQ108" i="54"/>
  <c r="AP24" i="27"/>
  <c r="AQ90" i="54"/>
  <c r="AP6" i="27"/>
  <c r="AS18" i="53"/>
  <c r="AR25" i="23"/>
  <c r="AR92" i="55"/>
  <c r="AQ8" i="34"/>
  <c r="AU52" i="52"/>
  <c r="AT16" i="23"/>
  <c r="AS39" i="50"/>
  <c r="AR3" i="19"/>
  <c r="AU47" i="52"/>
  <c r="AT11" i="23"/>
  <c r="AR47" i="50"/>
  <c r="AQ11" i="19"/>
  <c r="AQ87" i="55"/>
  <c r="AP3" i="34"/>
  <c r="AQ104" i="54"/>
  <c r="AP20" i="27"/>
  <c r="AP109" i="54"/>
  <c r="AO25" i="27"/>
  <c r="AO122" i="54" s="1"/>
  <c r="AO123" i="54" s="1"/>
  <c r="AR52" i="50"/>
  <c r="AQ16" i="19"/>
  <c r="AQ103" i="54"/>
  <c r="AP19" i="27"/>
  <c r="AP101" i="55"/>
  <c r="AO17" i="34"/>
  <c r="AQ88" i="54"/>
  <c r="AP4" i="27"/>
  <c r="AQ93" i="54"/>
  <c r="AP9" i="27"/>
  <c r="AQ100" i="55"/>
  <c r="AP16" i="34"/>
  <c r="AS15" i="53"/>
  <c r="AR22" i="23"/>
  <c r="AR5" i="51"/>
  <c r="AR22" i="19" s="1"/>
  <c r="AS4" i="51"/>
  <c r="AR45" i="50"/>
  <c r="AQ9" i="19"/>
  <c r="AP117" i="55"/>
  <c r="AO33" i="34"/>
  <c r="AR97" i="55"/>
  <c r="AQ13" i="34"/>
  <c r="AQ95" i="55"/>
  <c r="AP11" i="34"/>
  <c r="AU42" i="52"/>
  <c r="AT6" i="23"/>
  <c r="AS19" i="53"/>
  <c r="AR26" i="23"/>
  <c r="AS25" i="53"/>
  <c r="AR32" i="23"/>
  <c r="AP93" i="55"/>
  <c r="AO9" i="34"/>
  <c r="AO121" i="55" s="1"/>
  <c r="AO122" i="55" s="1"/>
  <c r="AQ106" i="54"/>
  <c r="AP22" i="27"/>
  <c r="AQ112" i="55"/>
  <c r="AP28" i="34"/>
  <c r="AQ95" i="54"/>
  <c r="AP11" i="27"/>
  <c r="AQ96" i="55"/>
  <c r="AP12" i="34"/>
  <c r="AQ112" i="54"/>
  <c r="AP28" i="27"/>
  <c r="AQ100" i="54"/>
  <c r="AP16" i="27"/>
  <c r="AQ104" i="55"/>
  <c r="AP20" i="34"/>
  <c r="AV45" i="52"/>
  <c r="AU9" i="23"/>
  <c r="AS17" i="53"/>
  <c r="AR24" i="23"/>
  <c r="AQ87" i="54"/>
  <c r="AP3" i="27"/>
  <c r="AQ113" i="55"/>
  <c r="AP29" i="34"/>
  <c r="AR89" i="54"/>
  <c r="AQ5" i="27"/>
  <c r="AP57" i="50"/>
  <c r="AP58" i="50" s="1"/>
  <c r="AR105" i="55"/>
  <c r="AQ21" i="34"/>
  <c r="AQ101" i="54"/>
  <c r="AP17" i="27"/>
  <c r="AQ90" i="55"/>
  <c r="AP6" i="34"/>
  <c r="AS48" i="50"/>
  <c r="AR12" i="19"/>
  <c r="AR113" i="54"/>
  <c r="AQ29" i="27"/>
  <c r="AQ116" i="54"/>
  <c r="AP32" i="27"/>
  <c r="AU50" i="52"/>
  <c r="AT14" i="23"/>
  <c r="AS26" i="53"/>
  <c r="AR33" i="23"/>
  <c r="AP111" i="55"/>
  <c r="AO27" i="34"/>
  <c r="AQ88" i="55"/>
  <c r="AP4" i="34"/>
  <c r="AS13" i="53"/>
  <c r="AR20" i="23"/>
  <c r="AQ114" i="55"/>
  <c r="AP30" i="34"/>
  <c r="AR114" i="54"/>
  <c r="AQ30" i="27"/>
  <c r="AQ99" i="54"/>
  <c r="AP15" i="27"/>
  <c r="AQ115" i="54"/>
  <c r="AP31" i="27"/>
  <c r="AS20" i="53"/>
  <c r="AR27" i="23"/>
  <c r="AS21" i="53"/>
  <c r="AR28" i="23"/>
  <c r="AU48" i="52"/>
  <c r="AT12" i="23"/>
  <c r="AQ102" i="55"/>
  <c r="AP18" i="34"/>
  <c r="AS24" i="53"/>
  <c r="AR31" i="23"/>
  <c r="AR107" i="55"/>
  <c r="AQ23" i="34"/>
  <c r="AR108" i="55"/>
  <c r="AQ24" i="34"/>
  <c r="AT23" i="53"/>
  <c r="AS30" i="23"/>
  <c r="AS14" i="53"/>
  <c r="AR21" i="23"/>
  <c r="AR38" i="50"/>
  <c r="AQ2" i="19"/>
  <c r="AQ57" i="50" s="1"/>
  <c r="AQ58" i="50" s="1"/>
  <c r="AP115" i="55"/>
  <c r="AO31" i="34"/>
  <c r="AS12" i="53"/>
  <c r="AR19" i="23"/>
  <c r="AS22" i="53"/>
  <c r="AR29" i="23"/>
  <c r="AQ115" i="55" l="1"/>
  <c r="AP31" i="34"/>
  <c r="AR101" i="54"/>
  <c r="AQ17" i="27"/>
  <c r="AW45" i="52"/>
  <c r="AV9" i="23"/>
  <c r="AR112" i="55"/>
  <c r="AQ28" i="34"/>
  <c r="AR95" i="55"/>
  <c r="AQ11" i="34"/>
  <c r="AR100" i="55"/>
  <c r="AQ16" i="34"/>
  <c r="AQ109" i="54"/>
  <c r="AP25" i="27"/>
  <c r="AV52" i="52"/>
  <c r="AU16" i="23"/>
  <c r="AS91" i="54"/>
  <c r="AR7" i="27"/>
  <c r="AR103" i="55"/>
  <c r="AQ19" i="34"/>
  <c r="AS105" i="54"/>
  <c r="AR21" i="27"/>
  <c r="AR102" i="54"/>
  <c r="AQ18" i="27"/>
  <c r="AR99" i="55"/>
  <c r="AQ15" i="34"/>
  <c r="AR94" i="54"/>
  <c r="AQ10" i="27"/>
  <c r="AS114" i="54"/>
  <c r="AR30" i="27"/>
  <c r="AR104" i="55"/>
  <c r="AQ20" i="34"/>
  <c r="AR106" i="54"/>
  <c r="AQ22" i="27"/>
  <c r="AS97" i="55"/>
  <c r="AR13" i="34"/>
  <c r="AR93" i="54"/>
  <c r="AQ9" i="27"/>
  <c r="AR104" i="54"/>
  <c r="AQ20" i="27"/>
  <c r="AS92" i="55"/>
  <c r="AR8" i="34"/>
  <c r="AR111" i="54"/>
  <c r="AQ27" i="27"/>
  <c r="AW39" i="52"/>
  <c r="AV3" i="23"/>
  <c r="AS98" i="54"/>
  <c r="AR14" i="27"/>
  <c r="AT49" i="50"/>
  <c r="AS13" i="19"/>
  <c r="AV41" i="52"/>
  <c r="AU5" i="23"/>
  <c r="AS91" i="55"/>
  <c r="AR7" i="34"/>
  <c r="AS105" i="55"/>
  <c r="AR21" i="34"/>
  <c r="AS89" i="54"/>
  <c r="AR5" i="27"/>
  <c r="AR100" i="54"/>
  <c r="AQ16" i="27"/>
  <c r="AQ93" i="55"/>
  <c r="AP9" i="34"/>
  <c r="AQ117" i="55"/>
  <c r="AP33" i="34"/>
  <c r="AR88" i="54"/>
  <c r="AQ4" i="27"/>
  <c r="AR87" i="55"/>
  <c r="AQ3" i="34"/>
  <c r="AT18" i="53"/>
  <c r="AS25" i="23"/>
  <c r="AS92" i="54"/>
  <c r="AR8" i="27"/>
  <c r="AV40" i="52"/>
  <c r="AU4" i="23"/>
  <c r="AR116" i="55"/>
  <c r="AQ32" i="34"/>
  <c r="AW51" i="52"/>
  <c r="AV15" i="23"/>
  <c r="AR110" i="55"/>
  <c r="AQ26" i="34"/>
  <c r="AS38" i="50"/>
  <c r="AR2" i="19"/>
  <c r="AR57" i="50" s="1"/>
  <c r="AR58" i="50" s="1"/>
  <c r="AS113" i="54"/>
  <c r="AR29" i="27"/>
  <c r="AT26" i="53"/>
  <c r="AS33" i="23"/>
  <c r="AU23" i="53"/>
  <c r="AT30" i="23"/>
  <c r="AR113" i="55"/>
  <c r="AQ29" i="34"/>
  <c r="AR112" i="54"/>
  <c r="AQ28" i="27"/>
  <c r="AT25" i="53"/>
  <c r="AS32" i="23"/>
  <c r="AS45" i="50"/>
  <c r="AR9" i="19"/>
  <c r="AQ101" i="55"/>
  <c r="AP17" i="34"/>
  <c r="AP121" i="55" s="1"/>
  <c r="AP122" i="55" s="1"/>
  <c r="AS47" i="50"/>
  <c r="AR11" i="19"/>
  <c r="AR90" i="54"/>
  <c r="AQ6" i="27"/>
  <c r="AT16" i="53"/>
  <c r="AS23" i="23"/>
  <c r="AV38" i="52"/>
  <c r="AU2" i="23"/>
  <c r="AR106" i="55"/>
  <c r="AQ22" i="34"/>
  <c r="AV46" i="52"/>
  <c r="AU10" i="23"/>
  <c r="AQ117" i="54"/>
  <c r="AP33" i="27"/>
  <c r="AV49" i="52"/>
  <c r="AU13" i="23"/>
  <c r="AR99" i="54"/>
  <c r="AQ15" i="27"/>
  <c r="AT21" i="53"/>
  <c r="AS28" i="23"/>
  <c r="AT22" i="53"/>
  <c r="AS29" i="23"/>
  <c r="AS108" i="55"/>
  <c r="AR24" i="34"/>
  <c r="AT20" i="53"/>
  <c r="AS27" i="23"/>
  <c r="AR88" i="55"/>
  <c r="AQ4" i="34"/>
  <c r="AT48" i="50"/>
  <c r="AS12" i="19"/>
  <c r="AT4" i="51"/>
  <c r="AS5" i="51"/>
  <c r="AS22" i="19" s="1"/>
  <c r="AP122" i="54"/>
  <c r="AP123" i="54" s="1"/>
  <c r="AV48" i="52"/>
  <c r="AU12" i="23"/>
  <c r="AT13" i="53"/>
  <c r="AS20" i="23"/>
  <c r="AR87" i="54"/>
  <c r="AQ3" i="27"/>
  <c r="AR96" i="55"/>
  <c r="AQ12" i="34"/>
  <c r="AT19" i="53"/>
  <c r="AS26" i="23"/>
  <c r="AR103" i="54"/>
  <c r="AQ19" i="27"/>
  <c r="AV47" i="52"/>
  <c r="AU11" i="23"/>
  <c r="AR108" i="54"/>
  <c r="AQ24" i="27"/>
  <c r="AS98" i="55"/>
  <c r="AR14" i="34"/>
  <c r="AR110" i="54"/>
  <c r="AQ26" i="27"/>
  <c r="AR86" i="54"/>
  <c r="AQ2" i="27"/>
  <c r="AR86" i="55"/>
  <c r="AQ2" i="34"/>
  <c r="AT40" i="50"/>
  <c r="AS4" i="19"/>
  <c r="AT42" i="50"/>
  <c r="AS6" i="19"/>
  <c r="AT24" i="53"/>
  <c r="AS31" i="23"/>
  <c r="AR102" i="55"/>
  <c r="AQ18" i="34"/>
  <c r="AR116" i="54"/>
  <c r="AQ32" i="27"/>
  <c r="AT12" i="53"/>
  <c r="AS19" i="23"/>
  <c r="AS107" i="55"/>
  <c r="AR23" i="34"/>
  <c r="AR115" i="54"/>
  <c r="AQ31" i="27"/>
  <c r="AQ111" i="55"/>
  <c r="AP27" i="34"/>
  <c r="AR90" i="55"/>
  <c r="AQ6" i="34"/>
  <c r="AV50" i="52"/>
  <c r="AU14" i="23"/>
  <c r="AT14" i="53"/>
  <c r="AS21" i="23"/>
  <c r="AR114" i="55"/>
  <c r="AQ30" i="34"/>
  <c r="AT17" i="53"/>
  <c r="AS24" i="23"/>
  <c r="AR95" i="54"/>
  <c r="AQ11" i="27"/>
  <c r="AV42" i="52"/>
  <c r="AU6" i="23"/>
  <c r="AT15" i="53"/>
  <c r="AS22" i="23"/>
  <c r="AS52" i="50"/>
  <c r="AR16" i="19"/>
  <c r="AT39" i="50"/>
  <c r="AS3" i="19"/>
  <c r="AT11" i="53"/>
  <c r="AS18" i="23"/>
  <c r="AR94" i="55"/>
  <c r="AQ10" i="34"/>
  <c r="AS107" i="54"/>
  <c r="AR23" i="27"/>
  <c r="AS53" i="52"/>
  <c r="AR17" i="23"/>
  <c r="AR57" i="52" s="1"/>
  <c r="AR58" i="52" s="1"/>
  <c r="AS51" i="50"/>
  <c r="AR15" i="19"/>
  <c r="AQ109" i="55"/>
  <c r="AP25" i="34"/>
  <c r="AS89" i="55"/>
  <c r="AR5" i="34"/>
  <c r="AS86" i="55" l="1"/>
  <c r="AR2" i="34"/>
  <c r="AU22" i="53"/>
  <c r="AT29" i="23"/>
  <c r="AS106" i="55"/>
  <c r="AR22" i="34"/>
  <c r="AT45" i="50"/>
  <c r="AS9" i="19"/>
  <c r="AT113" i="54"/>
  <c r="AS29" i="27"/>
  <c r="AT92" i="54"/>
  <c r="AS8" i="27"/>
  <c r="AS100" i="54"/>
  <c r="AR16" i="27"/>
  <c r="AT98" i="54"/>
  <c r="AS14" i="27"/>
  <c r="AT97" i="55"/>
  <c r="AS13" i="34"/>
  <c r="AS102" i="54"/>
  <c r="AR18" i="27"/>
  <c r="AS100" i="55"/>
  <c r="AR16" i="34"/>
  <c r="AT5" i="51"/>
  <c r="AT22" i="19" s="1"/>
  <c r="AU4" i="51"/>
  <c r="AU21" i="53"/>
  <c r="AT28" i="23"/>
  <c r="AW38" i="52"/>
  <c r="AV2" i="23"/>
  <c r="AU25" i="53"/>
  <c r="AT32" i="23"/>
  <c r="AT52" i="50"/>
  <c r="AS16" i="19"/>
  <c r="AT38" i="50"/>
  <c r="AS2" i="19"/>
  <c r="AS57" i="50" s="1"/>
  <c r="AS58" i="50" s="1"/>
  <c r="AU18" i="53"/>
  <c r="AT25" i="23"/>
  <c r="AT89" i="54"/>
  <c r="AS5" i="27"/>
  <c r="AX39" i="52"/>
  <c r="AX3" i="23" s="1"/>
  <c r="AW3" i="23"/>
  <c r="AS106" i="54"/>
  <c r="AR22" i="27"/>
  <c r="AT105" i="54"/>
  <c r="AS21" i="27"/>
  <c r="AS95" i="55"/>
  <c r="AR11" i="34"/>
  <c r="AU14" i="53"/>
  <c r="AT21" i="23"/>
  <c r="AS103" i="54"/>
  <c r="AR19" i="27"/>
  <c r="AS110" i="54"/>
  <c r="AR26" i="27"/>
  <c r="AS99" i="54"/>
  <c r="AR15" i="27"/>
  <c r="AS112" i="54"/>
  <c r="AR28" i="27"/>
  <c r="AT105" i="55"/>
  <c r="AS21" i="34"/>
  <c r="AS111" i="54"/>
  <c r="AR27" i="27"/>
  <c r="AS104" i="55"/>
  <c r="AR20" i="34"/>
  <c r="AS103" i="55"/>
  <c r="AR19" i="34"/>
  <c r="AS112" i="55"/>
  <c r="AR28" i="34"/>
  <c r="AT51" i="50"/>
  <c r="AS15" i="19"/>
  <c r="AU12" i="53"/>
  <c r="AT19" i="23"/>
  <c r="AU15" i="53"/>
  <c r="AT22" i="23"/>
  <c r="AS86" i="54"/>
  <c r="AR2" i="27"/>
  <c r="AT107" i="54"/>
  <c r="AS23" i="27"/>
  <c r="AS90" i="55"/>
  <c r="AR6" i="34"/>
  <c r="AS102" i="55"/>
  <c r="AR18" i="34"/>
  <c r="AU48" i="50"/>
  <c r="AT12" i="19"/>
  <c r="AS110" i="55"/>
  <c r="AR26" i="34"/>
  <c r="AS95" i="54"/>
  <c r="AR11" i="27"/>
  <c r="AU24" i="53"/>
  <c r="AT31" i="23"/>
  <c r="AS87" i="54"/>
  <c r="AR3" i="27"/>
  <c r="AS88" i="55"/>
  <c r="AR4" i="34"/>
  <c r="AW49" i="52"/>
  <c r="AV13" i="23"/>
  <c r="AS90" i="54"/>
  <c r="AR6" i="27"/>
  <c r="AS113" i="55"/>
  <c r="AR29" i="34"/>
  <c r="AW50" i="52"/>
  <c r="AV14" i="23"/>
  <c r="AU19" i="53"/>
  <c r="AT26" i="23"/>
  <c r="AX51" i="52"/>
  <c r="AX15" i="23" s="1"/>
  <c r="AW15" i="23"/>
  <c r="AS88" i="54"/>
  <c r="AR4" i="27"/>
  <c r="AT91" i="55"/>
  <c r="AS7" i="34"/>
  <c r="AT92" i="55"/>
  <c r="AS8" i="34"/>
  <c r="AT114" i="54"/>
  <c r="AS30" i="27"/>
  <c r="AT91" i="54"/>
  <c r="AS7" i="27"/>
  <c r="AX45" i="52"/>
  <c r="AX9" i="23" s="1"/>
  <c r="AW9" i="23"/>
  <c r="AT98" i="55"/>
  <c r="AS14" i="34"/>
  <c r="AS115" i="54"/>
  <c r="AR31" i="27"/>
  <c r="AU42" i="50"/>
  <c r="AT6" i="19"/>
  <c r="AS108" i="54"/>
  <c r="AR24" i="27"/>
  <c r="AU13" i="53"/>
  <c r="AT20" i="23"/>
  <c r="AU20" i="53"/>
  <c r="AT27" i="23"/>
  <c r="AR117" i="54"/>
  <c r="AQ33" i="27"/>
  <c r="AQ122" i="54" s="1"/>
  <c r="AQ123" i="54" s="1"/>
  <c r="AT47" i="50"/>
  <c r="AS11" i="19"/>
  <c r="AV23" i="53"/>
  <c r="AU30" i="23"/>
  <c r="AT53" i="52"/>
  <c r="AS17" i="23"/>
  <c r="AS57" i="52" s="1"/>
  <c r="AS58" i="52" s="1"/>
  <c r="AS116" i="54"/>
  <c r="AR32" i="27"/>
  <c r="AW42" i="52"/>
  <c r="AV6" i="23"/>
  <c r="AS96" i="55"/>
  <c r="AR12" i="34"/>
  <c r="AU16" i="53"/>
  <c r="AT23" i="23"/>
  <c r="AS87" i="55"/>
  <c r="AR3" i="34"/>
  <c r="AS94" i="55"/>
  <c r="AR10" i="34"/>
  <c r="AR111" i="55"/>
  <c r="AQ27" i="34"/>
  <c r="AT89" i="55"/>
  <c r="AS5" i="34"/>
  <c r="AS116" i="55"/>
  <c r="AR32" i="34"/>
  <c r="AR117" i="55"/>
  <c r="AQ33" i="34"/>
  <c r="AW41" i="52"/>
  <c r="AV5" i="23"/>
  <c r="AS104" i="54"/>
  <c r="AR20" i="27"/>
  <c r="AS94" i="54"/>
  <c r="AR10" i="27"/>
  <c r="AW52" i="52"/>
  <c r="AV16" i="23"/>
  <c r="AS101" i="54"/>
  <c r="AR17" i="27"/>
  <c r="AU11" i="53"/>
  <c r="AT18" i="23"/>
  <c r="AU17" i="53"/>
  <c r="AT24" i="23"/>
  <c r="AR109" i="55"/>
  <c r="AQ25" i="34"/>
  <c r="AS114" i="55"/>
  <c r="AR30" i="34"/>
  <c r="AT107" i="55"/>
  <c r="AS23" i="34"/>
  <c r="AU40" i="50"/>
  <c r="AT4" i="19"/>
  <c r="AW47" i="52"/>
  <c r="AV11" i="23"/>
  <c r="AW48" i="52"/>
  <c r="AV12" i="23"/>
  <c r="AT108" i="55"/>
  <c r="AS24" i="34"/>
  <c r="AW46" i="52"/>
  <c r="AV10" i="23"/>
  <c r="AR101" i="55"/>
  <c r="AQ17" i="34"/>
  <c r="AU26" i="53"/>
  <c r="AT33" i="23"/>
  <c r="AU39" i="50"/>
  <c r="AT3" i="19"/>
  <c r="AW40" i="52"/>
  <c r="AV4" i="23"/>
  <c r="AR93" i="55"/>
  <c r="AQ9" i="34"/>
  <c r="AQ121" i="55" s="1"/>
  <c r="AQ122" i="55" s="1"/>
  <c r="AU49" i="50"/>
  <c r="AT13" i="19"/>
  <c r="AS93" i="54"/>
  <c r="AR9" i="27"/>
  <c r="AS99" i="55"/>
  <c r="AR15" i="34"/>
  <c r="AR109" i="54"/>
  <c r="AQ25" i="27"/>
  <c r="AR115" i="55"/>
  <c r="AQ31" i="34"/>
  <c r="AT111" i="54" l="1"/>
  <c r="AS27" i="27"/>
  <c r="AV14" i="53"/>
  <c r="AU21" i="23"/>
  <c r="AV18" i="53"/>
  <c r="AU25" i="23"/>
  <c r="AU92" i="54"/>
  <c r="AT8" i="27"/>
  <c r="AV26" i="53"/>
  <c r="AU33" i="23"/>
  <c r="AV40" i="50"/>
  <c r="AU4" i="19"/>
  <c r="AT101" i="54"/>
  <c r="AS17" i="27"/>
  <c r="AT116" i="55"/>
  <c r="AS32" i="34"/>
  <c r="AT96" i="55"/>
  <c r="AS12" i="34"/>
  <c r="AS117" i="54"/>
  <c r="AR33" i="27"/>
  <c r="AU98" i="55"/>
  <c r="AT14" i="34"/>
  <c r="AT88" i="54"/>
  <c r="AS4" i="27"/>
  <c r="AX49" i="52"/>
  <c r="AX13" i="23" s="1"/>
  <c r="AW13" i="23"/>
  <c r="AV48" i="50"/>
  <c r="AU12" i="19"/>
  <c r="AV12" i="53"/>
  <c r="AU19" i="23"/>
  <c r="AU105" i="55"/>
  <c r="AT21" i="34"/>
  <c r="AT95" i="55"/>
  <c r="AS11" i="34"/>
  <c r="AU38" i="50"/>
  <c r="AT2" i="19"/>
  <c r="AT57" i="50" s="1"/>
  <c r="AT58" i="50" s="1"/>
  <c r="AT100" i="55"/>
  <c r="AS16" i="34"/>
  <c r="AU113" i="54"/>
  <c r="AT29" i="27"/>
  <c r="AU89" i="55"/>
  <c r="AT5" i="34"/>
  <c r="AX42" i="52"/>
  <c r="AX6" i="23" s="1"/>
  <c r="AW6" i="23"/>
  <c r="AV20" i="53"/>
  <c r="AU27" i="23"/>
  <c r="AT88" i="55"/>
  <c r="AS4" i="34"/>
  <c r="AT102" i="55"/>
  <c r="AS18" i="34"/>
  <c r="AT99" i="55"/>
  <c r="AS15" i="34"/>
  <c r="AT93" i="54"/>
  <c r="AS9" i="27"/>
  <c r="AU51" i="50"/>
  <c r="AT15" i="19"/>
  <c r="AT112" i="54"/>
  <c r="AS28" i="27"/>
  <c r="AU105" i="54"/>
  <c r="AT21" i="27"/>
  <c r="AU52" i="50"/>
  <c r="AT16" i="19"/>
  <c r="AT102" i="54"/>
  <c r="AS18" i="27"/>
  <c r="AV49" i="50"/>
  <c r="AU13" i="19"/>
  <c r="AT94" i="54"/>
  <c r="AS10" i="27"/>
  <c r="AV13" i="53"/>
  <c r="AU20" i="23"/>
  <c r="AU91" i="54"/>
  <c r="AT7" i="27"/>
  <c r="AV19" i="53"/>
  <c r="AU26" i="23"/>
  <c r="AT87" i="54"/>
  <c r="AS3" i="27"/>
  <c r="AT90" i="55"/>
  <c r="AS6" i="34"/>
  <c r="AU45" i="50"/>
  <c r="AT9" i="19"/>
  <c r="AT116" i="54"/>
  <c r="AS32" i="27"/>
  <c r="AS93" i="55"/>
  <c r="AR9" i="34"/>
  <c r="AR121" i="55" s="1"/>
  <c r="AR122" i="55" s="1"/>
  <c r="AT112" i="55"/>
  <c r="AS28" i="34"/>
  <c r="AT99" i="54"/>
  <c r="AS15" i="27"/>
  <c r="AT106" i="54"/>
  <c r="AS22" i="27"/>
  <c r="AV25" i="53"/>
  <c r="AU32" i="23"/>
  <c r="AU97" i="55"/>
  <c r="AT13" i="34"/>
  <c r="AS101" i="55"/>
  <c r="AR17" i="34"/>
  <c r="AU108" i="55"/>
  <c r="AT24" i="34"/>
  <c r="AT104" i="54"/>
  <c r="AS20" i="27"/>
  <c r="AT94" i="55"/>
  <c r="AS10" i="34"/>
  <c r="AU53" i="52"/>
  <c r="AT17" i="23"/>
  <c r="AT57" i="52" s="1"/>
  <c r="AT58" i="52" s="1"/>
  <c r="AT108" i="54"/>
  <c r="AS24" i="27"/>
  <c r="AU114" i="54"/>
  <c r="AT30" i="27"/>
  <c r="AX50" i="52"/>
  <c r="AX14" i="23" s="1"/>
  <c r="AW14" i="23"/>
  <c r="AV24" i="53"/>
  <c r="AU31" i="23"/>
  <c r="AU107" i="54"/>
  <c r="AT23" i="27"/>
  <c r="AT106" i="55"/>
  <c r="AS22" i="34"/>
  <c r="AT103" i="55"/>
  <c r="AS19" i="34"/>
  <c r="AT110" i="54"/>
  <c r="AS26" i="27"/>
  <c r="AX38" i="52"/>
  <c r="AX2" i="23" s="1"/>
  <c r="AW2" i="23"/>
  <c r="AU98" i="54"/>
  <c r="AT14" i="27"/>
  <c r="AX52" i="52"/>
  <c r="AX16" i="23" s="1"/>
  <c r="AW16" i="23"/>
  <c r="AS111" i="55"/>
  <c r="AR27" i="34"/>
  <c r="AS109" i="55"/>
  <c r="AR25" i="34"/>
  <c r="AS115" i="55"/>
  <c r="AR31" i="34"/>
  <c r="AX40" i="52"/>
  <c r="AX4" i="23" s="1"/>
  <c r="AW4" i="23"/>
  <c r="AX48" i="52"/>
  <c r="AX12" i="23" s="1"/>
  <c r="AW12" i="23"/>
  <c r="AV17" i="53"/>
  <c r="AU24" i="23"/>
  <c r="AX41" i="52"/>
  <c r="AX5" i="23" s="1"/>
  <c r="AW5" i="23"/>
  <c r="AT87" i="55"/>
  <c r="AS3" i="34"/>
  <c r="AW23" i="53"/>
  <c r="AV30" i="23"/>
  <c r="AV42" i="50"/>
  <c r="AU6" i="19"/>
  <c r="AU92" i="55"/>
  <c r="AT8" i="34"/>
  <c r="AT113" i="55"/>
  <c r="AS29" i="34"/>
  <c r="AT95" i="54"/>
  <c r="AS11" i="27"/>
  <c r="AT86" i="54"/>
  <c r="AS2" i="27"/>
  <c r="AV22" i="53"/>
  <c r="AU29" i="23"/>
  <c r="AU107" i="55"/>
  <c r="AT23" i="34"/>
  <c r="AT114" i="55"/>
  <c r="AS30" i="34"/>
  <c r="AT104" i="55"/>
  <c r="AS20" i="34"/>
  <c r="AT103" i="54"/>
  <c r="AS19" i="27"/>
  <c r="AU89" i="54"/>
  <c r="AT5" i="27"/>
  <c r="AV21" i="53"/>
  <c r="AU28" i="23"/>
  <c r="AT100" i="54"/>
  <c r="AS16" i="27"/>
  <c r="AX46" i="52"/>
  <c r="AX10" i="23" s="1"/>
  <c r="AW10" i="23"/>
  <c r="AS109" i="54"/>
  <c r="AR25" i="27"/>
  <c r="AR122" i="54" s="1"/>
  <c r="AR123" i="54" s="1"/>
  <c r="AV39" i="50"/>
  <c r="AU3" i="19"/>
  <c r="AX47" i="52"/>
  <c r="AX11" i="23" s="1"/>
  <c r="AW11" i="23"/>
  <c r="AV11" i="53"/>
  <c r="AU18" i="23"/>
  <c r="AS117" i="55"/>
  <c r="AR33" i="34"/>
  <c r="AV16" i="53"/>
  <c r="AU23" i="23"/>
  <c r="AU47" i="50"/>
  <c r="AT11" i="19"/>
  <c r="AT115" i="54"/>
  <c r="AS31" i="27"/>
  <c r="AU91" i="55"/>
  <c r="AT7" i="34"/>
  <c r="AT90" i="54"/>
  <c r="AS6" i="27"/>
  <c r="AT110" i="55"/>
  <c r="AS26" i="34"/>
  <c r="AV15" i="53"/>
  <c r="AU22" i="23"/>
  <c r="AU5" i="51"/>
  <c r="AU22" i="19" s="1"/>
  <c r="AV4" i="51"/>
  <c r="AT86" i="55"/>
  <c r="AS2" i="34"/>
  <c r="AV89" i="54" l="1"/>
  <c r="AU5" i="27"/>
  <c r="AU86" i="54"/>
  <c r="AT2" i="27"/>
  <c r="AU87" i="55"/>
  <c r="AT3" i="34"/>
  <c r="AT109" i="55"/>
  <c r="AS25" i="34"/>
  <c r="AS121" i="55" s="1"/>
  <c r="AS122" i="55" s="1"/>
  <c r="AU103" i="55"/>
  <c r="AT19" i="34"/>
  <c r="AV114" i="54"/>
  <c r="AU30" i="27"/>
  <c r="AT101" i="55"/>
  <c r="AS17" i="34"/>
  <c r="AT93" i="55"/>
  <c r="AS9" i="34"/>
  <c r="AV91" i="54"/>
  <c r="AU7" i="27"/>
  <c r="AV105" i="54"/>
  <c r="AU21" i="27"/>
  <c r="AU88" i="55"/>
  <c r="AT4" i="34"/>
  <c r="AV38" i="50"/>
  <c r="AU2" i="19"/>
  <c r="AU88" i="54"/>
  <c r="AT4" i="27"/>
  <c r="AW40" i="50"/>
  <c r="AV4" i="19"/>
  <c r="AU86" i="55"/>
  <c r="AT2" i="34"/>
  <c r="AU115" i="54"/>
  <c r="AT31" i="27"/>
  <c r="AW39" i="50"/>
  <c r="AV3" i="19"/>
  <c r="AW4" i="51"/>
  <c r="AV5" i="51"/>
  <c r="AV22" i="19" s="1"/>
  <c r="AU103" i="54"/>
  <c r="AT19" i="27"/>
  <c r="AU95" i="54"/>
  <c r="AT11" i="27"/>
  <c r="AT111" i="55"/>
  <c r="AS27" i="34"/>
  <c r="AU108" i="54"/>
  <c r="AT24" i="27"/>
  <c r="AV97" i="55"/>
  <c r="AU13" i="34"/>
  <c r="AU116" i="54"/>
  <c r="AT32" i="27"/>
  <c r="AW13" i="53"/>
  <c r="AV20" i="23"/>
  <c r="AU112" i="54"/>
  <c r="AT28" i="27"/>
  <c r="AW20" i="53"/>
  <c r="AV27" i="23"/>
  <c r="AU95" i="55"/>
  <c r="AT11" i="34"/>
  <c r="AV98" i="55"/>
  <c r="AU14" i="34"/>
  <c r="AW26" i="53"/>
  <c r="AV33" i="23"/>
  <c r="AT109" i="54"/>
  <c r="AS25" i="27"/>
  <c r="AU106" i="55"/>
  <c r="AT22" i="34"/>
  <c r="AV53" i="52"/>
  <c r="AU17" i="23"/>
  <c r="AU57" i="52" s="1"/>
  <c r="AU58" i="52" s="1"/>
  <c r="AW25" i="53"/>
  <c r="AV32" i="23"/>
  <c r="AV45" i="50"/>
  <c r="AU9" i="19"/>
  <c r="AU94" i="54"/>
  <c r="AT10" i="27"/>
  <c r="AV51" i="50"/>
  <c r="AU15" i="19"/>
  <c r="AV105" i="55"/>
  <c r="AU21" i="34"/>
  <c r="AT117" i="54"/>
  <c r="AS33" i="27"/>
  <c r="AV92" i="54"/>
  <c r="AU8" i="27"/>
  <c r="AU113" i="55"/>
  <c r="AT29" i="34"/>
  <c r="AV98" i="54"/>
  <c r="AU14" i="27"/>
  <c r="AV107" i="54"/>
  <c r="AU23" i="27"/>
  <c r="AU94" i="55"/>
  <c r="AT10" i="34"/>
  <c r="AU106" i="54"/>
  <c r="AT22" i="27"/>
  <c r="AU90" i="55"/>
  <c r="AT6" i="34"/>
  <c r="AW49" i="50"/>
  <c r="AV13" i="19"/>
  <c r="AU93" i="54"/>
  <c r="AT9" i="27"/>
  <c r="AV89" i="55"/>
  <c r="AU5" i="34"/>
  <c r="AW12" i="53"/>
  <c r="AV19" i="23"/>
  <c r="AU96" i="55"/>
  <c r="AT12" i="34"/>
  <c r="AW18" i="53"/>
  <c r="AV25" i="23"/>
  <c r="AU114" i="55"/>
  <c r="AT30" i="34"/>
  <c r="AT117" i="55"/>
  <c r="AS33" i="34"/>
  <c r="AW15" i="53"/>
  <c r="AV22" i="23"/>
  <c r="AW16" i="53"/>
  <c r="AV23" i="23"/>
  <c r="AU110" i="55"/>
  <c r="AT26" i="34"/>
  <c r="AU100" i="54"/>
  <c r="AT16" i="27"/>
  <c r="AW42" i="50"/>
  <c r="AV6" i="19"/>
  <c r="AW24" i="53"/>
  <c r="AV31" i="23"/>
  <c r="AU104" i="54"/>
  <c r="AT20" i="27"/>
  <c r="AU99" i="54"/>
  <c r="AT15" i="27"/>
  <c r="AU87" i="54"/>
  <c r="AT3" i="27"/>
  <c r="AU102" i="54"/>
  <c r="AT18" i="27"/>
  <c r="AU99" i="55"/>
  <c r="AT15" i="34"/>
  <c r="AV113" i="54"/>
  <c r="AU29" i="27"/>
  <c r="AW48" i="50"/>
  <c r="AV12" i="19"/>
  <c r="AU116" i="55"/>
  <c r="AT32" i="34"/>
  <c r="AW14" i="53"/>
  <c r="AV21" i="23"/>
  <c r="AV91" i="55"/>
  <c r="AU7" i="34"/>
  <c r="AV47" i="50"/>
  <c r="AU11" i="19"/>
  <c r="AU104" i="55"/>
  <c r="AT20" i="34"/>
  <c r="AV92" i="55"/>
  <c r="AU8" i="34"/>
  <c r="AV107" i="55"/>
  <c r="AU23" i="34"/>
  <c r="AS122" i="54"/>
  <c r="AS123" i="54" s="1"/>
  <c r="AW17" i="53"/>
  <c r="AV24" i="23"/>
  <c r="AU90" i="54"/>
  <c r="AT6" i="27"/>
  <c r="AW11" i="53"/>
  <c r="AV18" i="23"/>
  <c r="AW21" i="53"/>
  <c r="AV28" i="23"/>
  <c r="AW22" i="53"/>
  <c r="AV29" i="23"/>
  <c r="AX23" i="53"/>
  <c r="AX30" i="23" s="1"/>
  <c r="AW30" i="23"/>
  <c r="AT115" i="55"/>
  <c r="AS31" i="34"/>
  <c r="AU110" i="54"/>
  <c r="AT26" i="27"/>
  <c r="AV108" i="55"/>
  <c r="AU24" i="34"/>
  <c r="AU112" i="55"/>
  <c r="AT28" i="34"/>
  <c r="AW19" i="53"/>
  <c r="AV26" i="23"/>
  <c r="AV52" i="50"/>
  <c r="AU16" i="19"/>
  <c r="AU102" i="55"/>
  <c r="AT18" i="34"/>
  <c r="AU100" i="55"/>
  <c r="AT16" i="34"/>
  <c r="AU101" i="54"/>
  <c r="AT17" i="27"/>
  <c r="AU111" i="54"/>
  <c r="AT27" i="27"/>
  <c r="AW47" i="50" l="1"/>
  <c r="AV11" i="19"/>
  <c r="AV99" i="55"/>
  <c r="AU15" i="34"/>
  <c r="AU117" i="55"/>
  <c r="AT33" i="34"/>
  <c r="AV93" i="54"/>
  <c r="AU9" i="27"/>
  <c r="AW98" i="54"/>
  <c r="AV14" i="27"/>
  <c r="AV94" i="54"/>
  <c r="AU10" i="27"/>
  <c r="AX26" i="53"/>
  <c r="AX33" i="23" s="1"/>
  <c r="AW33" i="23"/>
  <c r="AV116" i="54"/>
  <c r="AU32" i="27"/>
  <c r="AX4" i="51"/>
  <c r="AX5" i="51" s="1"/>
  <c r="AX22" i="19" s="1"/>
  <c r="AW5" i="51"/>
  <c r="AW22" i="19" s="1"/>
  <c r="AU57" i="50"/>
  <c r="AU58" i="50" s="1"/>
  <c r="AX42" i="50"/>
  <c r="AX6" i="19" s="1"/>
  <c r="AW6" i="19"/>
  <c r="AW38" i="50"/>
  <c r="AV2" i="19"/>
  <c r="AW114" i="54"/>
  <c r="AV30" i="27"/>
  <c r="AW97" i="55"/>
  <c r="AV13" i="34"/>
  <c r="AX39" i="50"/>
  <c r="AX3" i="19" s="1"/>
  <c r="AW3" i="19"/>
  <c r="AX49" i="50"/>
  <c r="AX13" i="19" s="1"/>
  <c r="AW13" i="19"/>
  <c r="AW98" i="55"/>
  <c r="AV14" i="34"/>
  <c r="AV102" i="55"/>
  <c r="AU18" i="34"/>
  <c r="AU115" i="55"/>
  <c r="AT31" i="34"/>
  <c r="AX17" i="53"/>
  <c r="AX24" i="23" s="1"/>
  <c r="AW24" i="23"/>
  <c r="AV100" i="54"/>
  <c r="AU16" i="27"/>
  <c r="AV88" i="55"/>
  <c r="AU4" i="34"/>
  <c r="AV103" i="55"/>
  <c r="AU19" i="34"/>
  <c r="AV110" i="54"/>
  <c r="AU26" i="27"/>
  <c r="AV114" i="55"/>
  <c r="AU30" i="34"/>
  <c r="AX14" i="53"/>
  <c r="AX21" i="23" s="1"/>
  <c r="AW21" i="23"/>
  <c r="AV87" i="54"/>
  <c r="AU3" i="27"/>
  <c r="AX18" i="53"/>
  <c r="AX25" i="23" s="1"/>
  <c r="AW25" i="23"/>
  <c r="AV90" i="55"/>
  <c r="AU6" i="34"/>
  <c r="AW92" i="54"/>
  <c r="AV8" i="27"/>
  <c r="AX25" i="53"/>
  <c r="AX32" i="23" s="1"/>
  <c r="AW32" i="23"/>
  <c r="AV95" i="55"/>
  <c r="AU11" i="34"/>
  <c r="AV108" i="54"/>
  <c r="AU24" i="27"/>
  <c r="AV115" i="54"/>
  <c r="AU31" i="27"/>
  <c r="AV102" i="54"/>
  <c r="AU18" i="27"/>
  <c r="AW105" i="54"/>
  <c r="AV21" i="27"/>
  <c r="AU109" i="55"/>
  <c r="AT25" i="34"/>
  <c r="AV100" i="55"/>
  <c r="AU16" i="34"/>
  <c r="AW52" i="50"/>
  <c r="AV16" i="19"/>
  <c r="AV110" i="55"/>
  <c r="AU26" i="34"/>
  <c r="AV116" i="55"/>
  <c r="AU32" i="34"/>
  <c r="AV99" i="54"/>
  <c r="AU15" i="27"/>
  <c r="AV96" i="55"/>
  <c r="AU12" i="34"/>
  <c r="AV106" i="54"/>
  <c r="AU22" i="27"/>
  <c r="AU117" i="54"/>
  <c r="AT33" i="27"/>
  <c r="AW53" i="52"/>
  <c r="AV17" i="23"/>
  <c r="AV57" i="52" s="1"/>
  <c r="AV58" i="52" s="1"/>
  <c r="AX20" i="53"/>
  <c r="AX27" i="23" s="1"/>
  <c r="AW27" i="23"/>
  <c r="AU111" i="55"/>
  <c r="AT27" i="34"/>
  <c r="AV86" i="55"/>
  <c r="AU2" i="34"/>
  <c r="AW45" i="50"/>
  <c r="AV9" i="19"/>
  <c r="AW107" i="55"/>
  <c r="AV23" i="34"/>
  <c r="AX19" i="53"/>
  <c r="AX26" i="23" s="1"/>
  <c r="AW26" i="23"/>
  <c r="AX22" i="53"/>
  <c r="AX29" i="23" s="1"/>
  <c r="AW29" i="23"/>
  <c r="AX16" i="53"/>
  <c r="AX23" i="23" s="1"/>
  <c r="AW23" i="23"/>
  <c r="AW91" i="54"/>
  <c r="AV7" i="27"/>
  <c r="AV87" i="55"/>
  <c r="AU3" i="34"/>
  <c r="AW92" i="55"/>
  <c r="AV8" i="34"/>
  <c r="AX48" i="50"/>
  <c r="AX12" i="19" s="1"/>
  <c r="AW12" i="19"/>
  <c r="AV104" i="54"/>
  <c r="AU20" i="27"/>
  <c r="AX12" i="53"/>
  <c r="AX19" i="23" s="1"/>
  <c r="AW19" i="23"/>
  <c r="AV94" i="55"/>
  <c r="AU10" i="34"/>
  <c r="AW105" i="55"/>
  <c r="AV21" i="34"/>
  <c r="AV106" i="55"/>
  <c r="AU22" i="34"/>
  <c r="AV112" i="54"/>
  <c r="AU28" i="27"/>
  <c r="AV95" i="54"/>
  <c r="AU11" i="27"/>
  <c r="AT122" i="54"/>
  <c r="AT123" i="54" s="1"/>
  <c r="AX15" i="53"/>
  <c r="AX22" i="23" s="1"/>
  <c r="AW22" i="23"/>
  <c r="AX40" i="50"/>
  <c r="AX4" i="19" s="1"/>
  <c r="AW4" i="19"/>
  <c r="AU93" i="55"/>
  <c r="AT9" i="34"/>
  <c r="AV86" i="54"/>
  <c r="AU2" i="27"/>
  <c r="AV112" i="55"/>
  <c r="AU28" i="34"/>
  <c r="AV104" i="55"/>
  <c r="AU20" i="34"/>
  <c r="AW113" i="54"/>
  <c r="AV29" i="27"/>
  <c r="AX24" i="53"/>
  <c r="AX31" i="23" s="1"/>
  <c r="AW31" i="23"/>
  <c r="AW89" i="55"/>
  <c r="AV5" i="34"/>
  <c r="AW107" i="54"/>
  <c r="AV23" i="27"/>
  <c r="AW51" i="50"/>
  <c r="AV15" i="19"/>
  <c r="AU109" i="54"/>
  <c r="AT25" i="27"/>
  <c r="AX13" i="53"/>
  <c r="AX20" i="23" s="1"/>
  <c r="AW20" i="23"/>
  <c r="AV103" i="54"/>
  <c r="AU19" i="27"/>
  <c r="AV90" i="54"/>
  <c r="AU6" i="27"/>
  <c r="AW91" i="55"/>
  <c r="AV7" i="34"/>
  <c r="AV113" i="55"/>
  <c r="AU29" i="34"/>
  <c r="AV111" i="54"/>
  <c r="AU27" i="27"/>
  <c r="AX21" i="53"/>
  <c r="AX28" i="23" s="1"/>
  <c r="AW28" i="23"/>
  <c r="AV101" i="54"/>
  <c r="AU17" i="27"/>
  <c r="AW108" i="55"/>
  <c r="AV24" i="34"/>
  <c r="AX11" i="53"/>
  <c r="AX18" i="23" s="1"/>
  <c r="AW18" i="23"/>
  <c r="AV88" i="54"/>
  <c r="AU4" i="27"/>
  <c r="AU101" i="55"/>
  <c r="AT17" i="34"/>
  <c r="AT121" i="55" s="1"/>
  <c r="AT122" i="55" s="1"/>
  <c r="AW89" i="54"/>
  <c r="AV5" i="27"/>
  <c r="AX89" i="54" l="1"/>
  <c r="AX5" i="27" s="1"/>
  <c r="AW5" i="27"/>
  <c r="AX113" i="54"/>
  <c r="AX29" i="27" s="1"/>
  <c r="AW29" i="27"/>
  <c r="AW114" i="55"/>
  <c r="AV30" i="34"/>
  <c r="AV115" i="55"/>
  <c r="AU31" i="34"/>
  <c r="AX114" i="54"/>
  <c r="AX30" i="27" s="1"/>
  <c r="AW30" i="27"/>
  <c r="AV111" i="55"/>
  <c r="AU27" i="34"/>
  <c r="AW99" i="54"/>
  <c r="AV15" i="27"/>
  <c r="AX105" i="54"/>
  <c r="AX21" i="27" s="1"/>
  <c r="AW21" i="27"/>
  <c r="AV57" i="50"/>
  <c r="AV58" i="50" s="1"/>
  <c r="AW94" i="54"/>
  <c r="AV10" i="27"/>
  <c r="AX92" i="54"/>
  <c r="AX8" i="27" s="1"/>
  <c r="AW8" i="27"/>
  <c r="AW110" i="54"/>
  <c r="AV26" i="27"/>
  <c r="AW102" i="55"/>
  <c r="AV18" i="34"/>
  <c r="AX38" i="50"/>
  <c r="AX2" i="19" s="1"/>
  <c r="AW2" i="19"/>
  <c r="AV101" i="55"/>
  <c r="AU17" i="34"/>
  <c r="AW95" i="54"/>
  <c r="AV11" i="27"/>
  <c r="AW104" i="54"/>
  <c r="AV20" i="27"/>
  <c r="AW116" i="55"/>
  <c r="AV32" i="34"/>
  <c r="AX98" i="54"/>
  <c r="AX14" i="27" s="1"/>
  <c r="AW14" i="27"/>
  <c r="AW112" i="55"/>
  <c r="AV28" i="34"/>
  <c r="AW102" i="54"/>
  <c r="AV18" i="27"/>
  <c r="AW90" i="55"/>
  <c r="AV6" i="34"/>
  <c r="AW103" i="55"/>
  <c r="AV19" i="34"/>
  <c r="AX98" i="55"/>
  <c r="AX14" i="34" s="1"/>
  <c r="AW14" i="34"/>
  <c r="AX53" i="52"/>
  <c r="AX17" i="23" s="1"/>
  <c r="AX57" i="52" s="1"/>
  <c r="AX58" i="52" s="1"/>
  <c r="AW17" i="23"/>
  <c r="AW57" i="52" s="1"/>
  <c r="AW58" i="52" s="1"/>
  <c r="AW110" i="55"/>
  <c r="AV26" i="34"/>
  <c r="AW93" i="54"/>
  <c r="AV9" i="27"/>
  <c r="AX51" i="50"/>
  <c r="AX15" i="19" s="1"/>
  <c r="AW15" i="19"/>
  <c r="AW88" i="55"/>
  <c r="AV4" i="34"/>
  <c r="AV109" i="54"/>
  <c r="AU25" i="27"/>
  <c r="AU122" i="54" s="1"/>
  <c r="AU123" i="54" s="1"/>
  <c r="AW88" i="54"/>
  <c r="AV4" i="27"/>
  <c r="AW106" i="55"/>
  <c r="AV22" i="34"/>
  <c r="AX92" i="55"/>
  <c r="AX8" i="34" s="1"/>
  <c r="AW8" i="34"/>
  <c r="AX107" i="55"/>
  <c r="AX23" i="34" s="1"/>
  <c r="AW23" i="34"/>
  <c r="AV117" i="54"/>
  <c r="AU33" i="27"/>
  <c r="AX52" i="50"/>
  <c r="AX16" i="19" s="1"/>
  <c r="AW16" i="19"/>
  <c r="AV117" i="55"/>
  <c r="AU33" i="34"/>
  <c r="AW111" i="54"/>
  <c r="AV27" i="27"/>
  <c r="AW112" i="54"/>
  <c r="AV28" i="27"/>
  <c r="AX91" i="55"/>
  <c r="AX7" i="34" s="1"/>
  <c r="AW7" i="34"/>
  <c r="AX107" i="54"/>
  <c r="AX23" i="27" s="1"/>
  <c r="AW23" i="27"/>
  <c r="AW86" i="54"/>
  <c r="AV2" i="27"/>
  <c r="AX108" i="55"/>
  <c r="AX24" i="34" s="1"/>
  <c r="AW24" i="34"/>
  <c r="AW90" i="54"/>
  <c r="AV6" i="27"/>
  <c r="AW108" i="54"/>
  <c r="AV24" i="27"/>
  <c r="AW87" i="54"/>
  <c r="AV3" i="27"/>
  <c r="AW100" i="54"/>
  <c r="AV16" i="27"/>
  <c r="AX105" i="55"/>
  <c r="AX21" i="34" s="1"/>
  <c r="AW21" i="34"/>
  <c r="AW87" i="55"/>
  <c r="AV3" i="34"/>
  <c r="AX45" i="50"/>
  <c r="AX9" i="19" s="1"/>
  <c r="AW9" i="19"/>
  <c r="AW106" i="54"/>
  <c r="AV22" i="27"/>
  <c r="AW100" i="55"/>
  <c r="AV16" i="34"/>
  <c r="AW116" i="54"/>
  <c r="AV32" i="27"/>
  <c r="AW99" i="55"/>
  <c r="AV15" i="34"/>
  <c r="AW104" i="55"/>
  <c r="AV20" i="34"/>
  <c r="AW113" i="55"/>
  <c r="AV29" i="34"/>
  <c r="AW115" i="54"/>
  <c r="AV31" i="27"/>
  <c r="AX89" i="55"/>
  <c r="AX5" i="34" s="1"/>
  <c r="AW5" i="34"/>
  <c r="AW103" i="54"/>
  <c r="AV19" i="27"/>
  <c r="AU121" i="55"/>
  <c r="AU122" i="55" s="1"/>
  <c r="AW95" i="55"/>
  <c r="AV11" i="34"/>
  <c r="AX97" i="55"/>
  <c r="AX13" i="34" s="1"/>
  <c r="AW13" i="34"/>
  <c r="AV93" i="55"/>
  <c r="AU9" i="34"/>
  <c r="AW101" i="54"/>
  <c r="AV17" i="27"/>
  <c r="AW94" i="55"/>
  <c r="AV10" i="34"/>
  <c r="AX91" i="54"/>
  <c r="AX7" i="27" s="1"/>
  <c r="AW7" i="27"/>
  <c r="AW86" i="55"/>
  <c r="AV2" i="34"/>
  <c r="AW96" i="55"/>
  <c r="AV12" i="34"/>
  <c r="AV109" i="55"/>
  <c r="AU25" i="34"/>
  <c r="AX47" i="50"/>
  <c r="AX11" i="19" s="1"/>
  <c r="AW11" i="19"/>
  <c r="AX102" i="55" l="1"/>
  <c r="AX18" i="34" s="1"/>
  <c r="AW18" i="34"/>
  <c r="AX86" i="54"/>
  <c r="AX2" i="27" s="1"/>
  <c r="AW2" i="27"/>
  <c r="AW111" i="55"/>
  <c r="AV27" i="34"/>
  <c r="AW109" i="54"/>
  <c r="AV25" i="27"/>
  <c r="AV122" i="54" s="1"/>
  <c r="AV123" i="54" s="1"/>
  <c r="AX116" i="55"/>
  <c r="AX32" i="34" s="1"/>
  <c r="AW32" i="34"/>
  <c r="AX110" i="54"/>
  <c r="AX26" i="27" s="1"/>
  <c r="AW26" i="27"/>
  <c r="AW117" i="55"/>
  <c r="AV33" i="34"/>
  <c r="AX103" i="54"/>
  <c r="AX19" i="27" s="1"/>
  <c r="AW19" i="27"/>
  <c r="AX103" i="55"/>
  <c r="AX19" i="34" s="1"/>
  <c r="AW19" i="34"/>
  <c r="AX104" i="54"/>
  <c r="AX20" i="27" s="1"/>
  <c r="AW20" i="27"/>
  <c r="AX94" i="55"/>
  <c r="AX10" i="34" s="1"/>
  <c r="AW10" i="34"/>
  <c r="AW115" i="55"/>
  <c r="AV31" i="34"/>
  <c r="AX95" i="55"/>
  <c r="AX11" i="34" s="1"/>
  <c r="AW11" i="34"/>
  <c r="AX100" i="54"/>
  <c r="AX16" i="27" s="1"/>
  <c r="AW16" i="27"/>
  <c r="AX88" i="55"/>
  <c r="AX4" i="34" s="1"/>
  <c r="AW4" i="34"/>
  <c r="AX90" i="55"/>
  <c r="AX6" i="34" s="1"/>
  <c r="AW6" i="34"/>
  <c r="AX95" i="54"/>
  <c r="AX11" i="27" s="1"/>
  <c r="AW11" i="27"/>
  <c r="AX94" i="54"/>
  <c r="AX10" i="27" s="1"/>
  <c r="AW10" i="27"/>
  <c r="AX116" i="54"/>
  <c r="AX32" i="27" s="1"/>
  <c r="AW32" i="27"/>
  <c r="AX115" i="54"/>
  <c r="AX31" i="27" s="1"/>
  <c r="AW31" i="27"/>
  <c r="AX106" i="54"/>
  <c r="AX22" i="27" s="1"/>
  <c r="AW22" i="27"/>
  <c r="AX108" i="54"/>
  <c r="AX24" i="27" s="1"/>
  <c r="AW24" i="27"/>
  <c r="AX112" i="54"/>
  <c r="AX28" i="27" s="1"/>
  <c r="AW28" i="27"/>
  <c r="AX114" i="55"/>
  <c r="AX30" i="34" s="1"/>
  <c r="AW30" i="34"/>
  <c r="AX86" i="55"/>
  <c r="AX2" i="34" s="1"/>
  <c r="AW2" i="34"/>
  <c r="AX88" i="54"/>
  <c r="AX4" i="27" s="1"/>
  <c r="AW4" i="27"/>
  <c r="AX101" i="54"/>
  <c r="AX17" i="27" s="1"/>
  <c r="AW17" i="27"/>
  <c r="AW109" i="55"/>
  <c r="AV25" i="34"/>
  <c r="AV121" i="55" s="1"/>
  <c r="AV122" i="55" s="1"/>
  <c r="AX93" i="54"/>
  <c r="AX9" i="27" s="1"/>
  <c r="AW9" i="27"/>
  <c r="AX102" i="54"/>
  <c r="AX18" i="27" s="1"/>
  <c r="AW18" i="27"/>
  <c r="AW101" i="55"/>
  <c r="AV17" i="34"/>
  <c r="AX100" i="55"/>
  <c r="AX16" i="34" s="1"/>
  <c r="AW16" i="34"/>
  <c r="AX113" i="55"/>
  <c r="AX29" i="34" s="1"/>
  <c r="AW29" i="34"/>
  <c r="AX90" i="54"/>
  <c r="AX6" i="27" s="1"/>
  <c r="AW6" i="27"/>
  <c r="AW57" i="50"/>
  <c r="AW58" i="50" s="1"/>
  <c r="AX99" i="55"/>
  <c r="AX15" i="34" s="1"/>
  <c r="AW15" i="34"/>
  <c r="AW117" i="54"/>
  <c r="AV33" i="27"/>
  <c r="AX87" i="54"/>
  <c r="AX3" i="27" s="1"/>
  <c r="AW3" i="27"/>
  <c r="AW93" i="55"/>
  <c r="AV9" i="34"/>
  <c r="AX96" i="55"/>
  <c r="AX12" i="34" s="1"/>
  <c r="AW12" i="34"/>
  <c r="AX111" i="54"/>
  <c r="AX27" i="27" s="1"/>
  <c r="AW27" i="27"/>
  <c r="AX106" i="55"/>
  <c r="AX22" i="34" s="1"/>
  <c r="AW22" i="34"/>
  <c r="AX110" i="55"/>
  <c r="AX26" i="34" s="1"/>
  <c r="AW26" i="34"/>
  <c r="AX112" i="55"/>
  <c r="AX28" i="34" s="1"/>
  <c r="AW28" i="34"/>
  <c r="AX57" i="50"/>
  <c r="AX58" i="50" s="1"/>
  <c r="AX104" i="55"/>
  <c r="AX20" i="34" s="1"/>
  <c r="AW20" i="34"/>
  <c r="AX87" i="55"/>
  <c r="AX3" i="34" s="1"/>
  <c r="AW3" i="34"/>
  <c r="AX99" i="54"/>
  <c r="AX15" i="27" s="1"/>
  <c r="AW15" i="27"/>
  <c r="AX115" i="55" l="1"/>
  <c r="AX31" i="34" s="1"/>
  <c r="AW31" i="34"/>
  <c r="AX109" i="55"/>
  <c r="AX25" i="34" s="1"/>
  <c r="AW25" i="34"/>
  <c r="AX111" i="55"/>
  <c r="AX27" i="34" s="1"/>
  <c r="AW27" i="34"/>
  <c r="AW122" i="54"/>
  <c r="AW123" i="54" s="1"/>
  <c r="AX93" i="55"/>
  <c r="AX9" i="34" s="1"/>
  <c r="AX121" i="55" s="1"/>
  <c r="AX122" i="55" s="1"/>
  <c r="AW9" i="34"/>
  <c r="AW121" i="55"/>
  <c r="AW122" i="55" s="1"/>
  <c r="AX109" i="54"/>
  <c r="AX25" i="27" s="1"/>
  <c r="AX122" i="54" s="1"/>
  <c r="AX123" i="54" s="1"/>
  <c r="AW25" i="27"/>
  <c r="AX117" i="54"/>
  <c r="AX33" i="27" s="1"/>
  <c r="AW33" i="27"/>
  <c r="AX101" i="55"/>
  <c r="AX17" i="34" s="1"/>
  <c r="AW17" i="34"/>
  <c r="AX117" i="55"/>
  <c r="AX33" i="34" s="1"/>
  <c r="AW33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Benavides</author>
  </authors>
  <commentList>
    <comment ref="D9" authorId="0" shapeId="0" xr:uid="{00000000-0006-0000-1C00-000001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16" authorId="0" shapeId="0" xr:uid="{00000000-0006-0000-1C00-000002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23" authorId="0" shapeId="0" xr:uid="{00000000-0006-0000-1C00-000003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30" authorId="0" shapeId="0" xr:uid="{00000000-0006-0000-1C00-000004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37" authorId="0" shapeId="0" xr:uid="{00000000-0006-0000-1C00-000005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44" authorId="0" shapeId="0" xr:uid="{00000000-0006-0000-1C00-000006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51" authorId="0" shapeId="0" xr:uid="{00000000-0006-0000-1C00-000007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58" authorId="0" shapeId="0" xr:uid="{00000000-0006-0000-1C00-000008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65" authorId="0" shapeId="0" xr:uid="{00000000-0006-0000-1C00-000009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72" authorId="0" shapeId="0" xr:uid="{00000000-0006-0000-1C00-00000A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79" authorId="0" shapeId="0" xr:uid="{00000000-0006-0000-1C00-00000B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86" authorId="0" shapeId="0" xr:uid="{00000000-0006-0000-1C00-00000C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93" authorId="0" shapeId="0" xr:uid="{00000000-0006-0000-1C00-00000D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100" authorId="0" shapeId="0" xr:uid="{00000000-0006-0000-1C00-00000E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107" authorId="0" shapeId="0" xr:uid="{00000000-0006-0000-1C00-00000F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  <comment ref="D113" authorId="0" shapeId="0" xr:uid="{00000000-0006-0000-1C00-000010000000}">
      <text>
        <r>
          <rPr>
            <sz val="11"/>
            <color theme="1"/>
            <rFont val="Calibri"/>
            <family val="2"/>
            <scheme val="minor"/>
          </rPr>
          <t>Carlos Benavides:
tasa ocupación coche; un tren tiene varios coches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cabenavi</author>
  </authors>
  <commentList>
    <comment ref="A2" authorId="0" shapeId="0" xr:uid="{00000000-0006-0000-3200-000001000000}">
      <text>
        <r>
          <rPr>
            <sz val="11"/>
            <color theme="1"/>
            <rFont val="Calibri"/>
            <family val="2"/>
            <scheme val="minor"/>
          </rPr>
          <t>cabenavi:
Estimación modelo econométrico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Moya</author>
  </authors>
  <commentList>
    <comment ref="A2" authorId="0" shapeId="0" xr:uid="{00000000-0006-0000-3C00-000001000000}">
      <text>
        <r>
          <rPr>
            <sz val="11"/>
            <color theme="1"/>
            <rFont val="Calibri"/>
            <family val="2"/>
            <scheme val="minor"/>
          </rPr>
          <t xml:space="preserve">Eduardo Moya:
Valores obtenidos del banco central:
 https://si3.bcentral.cl/indicadoressiete/secure/IndicadoresDiarios.aspx </t>
        </r>
      </text>
    </comment>
    <comment ref="A7" authorId="0" shapeId="0" xr:uid="{00000000-0006-0000-3C00-000002000000}">
      <text>
        <r>
          <rPr>
            <sz val="11"/>
            <color theme="1"/>
            <rFont val="Calibri"/>
            <family val="2"/>
            <scheme val="minor"/>
          </rPr>
          <t>Eduardo Moya:
Queda proyectada hasta el año 2021 de acuerdo a la tasa de crecimiento de la proyección de población</t>
        </r>
      </text>
    </comment>
    <comment ref="A20" authorId="0" shapeId="0" xr:uid="{00000000-0006-0000-3C00-000003000000}">
      <text>
        <r>
          <rPr>
            <sz val="11"/>
            <color theme="1"/>
            <rFont val="Calibri"/>
            <family val="2"/>
            <scheme val="minor"/>
          </rPr>
          <t>Eduardo Moya:
Datos obtenidos del BNE hasta el año 2021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Moya</author>
  </authors>
  <commentList>
    <comment ref="A2" authorId="0" shapeId="0" xr:uid="{00000000-0006-0000-3D00-000001000000}">
      <text>
        <r>
          <rPr>
            <sz val="11"/>
            <color theme="1"/>
            <rFont val="Calibri"/>
            <family val="2"/>
            <scheme val="minor"/>
          </rPr>
          <t xml:space="preserve">Eduardo Moya:
Valores obtenidos del banco central:
 https://si3.bcentral.cl/indicadoressiete/secure/IndicadoresDiarios.aspx </t>
        </r>
      </text>
    </comment>
    <comment ref="A7" authorId="0" shapeId="0" xr:uid="{00000000-0006-0000-3D00-000002000000}">
      <text>
        <r>
          <rPr>
            <sz val="11"/>
            <color theme="1"/>
            <rFont val="Calibri"/>
            <family val="2"/>
            <scheme val="minor"/>
          </rPr>
          <t>Eduardo Moya:
Queda proyectada hasta el año 2021 de acuerdo a la tasa de crecimiento de la proyección de población</t>
        </r>
      </text>
    </comment>
    <comment ref="A20" authorId="0" shapeId="0" xr:uid="{00000000-0006-0000-3D00-000003000000}">
      <text>
        <r>
          <rPr>
            <sz val="11"/>
            <color theme="1"/>
            <rFont val="Calibri"/>
            <family val="2"/>
            <scheme val="minor"/>
          </rPr>
          <t>Eduardo Moya:
Datos obtenidos del BNE hasta el año 2021</t>
        </r>
      </text>
    </comment>
  </commentList>
</comments>
</file>

<file path=xl/sharedStrings.xml><?xml version="1.0" encoding="utf-8"?>
<sst xmlns="http://schemas.openxmlformats.org/spreadsheetml/2006/main" count="34301" uniqueCount="991">
  <si>
    <t>Modelo Proyección Demanda, Modelo PMR</t>
  </si>
  <si>
    <t xml:space="preserve">versión Centro de Energía </t>
  </si>
  <si>
    <t>Marzo 2024</t>
  </si>
  <si>
    <t>Modelo de proyección de demanda</t>
  </si>
  <si>
    <t>Desarrollado por el Centro de Energía de la U. de Chile</t>
  </si>
  <si>
    <t>Contacto: contacto@centroenergia.cl, cabenavi@centroenergia.cl</t>
  </si>
  <si>
    <t>Comentarios versión marzo 2024:</t>
  </si>
  <si>
    <t>Actualización de proyección de PIB con datos de enero 2024</t>
  </si>
  <si>
    <t>Actualización de proyección de demandas sectoriales de acuerdo a datos producción obtenidos de modelo de demanda de la CNE</t>
  </si>
  <si>
    <t>Actualización de proyecciones de PKM y TKM transporte terreste a partir de proyecciones del modelo STEP 3.0</t>
  </si>
  <si>
    <t>Actualización de proyecciones de PKM aéreo nacional a partir de re-estimación de modelos econométrico calibrado con datos de PKM hasta el año 2023</t>
  </si>
  <si>
    <t>Nombre_Caso</t>
  </si>
  <si>
    <t>Escenario_NDC</t>
  </si>
  <si>
    <t>Pregunta</t>
  </si>
  <si>
    <t>Respuesta</t>
  </si>
  <si>
    <t>Guardado</t>
  </si>
  <si>
    <t>UsoDriver</t>
  </si>
  <si>
    <t>no</t>
  </si>
  <si>
    <t>Participación tecnológica</t>
  </si>
  <si>
    <t>Vehículo Liviano Pasajero</t>
  </si>
  <si>
    <t>exógena</t>
  </si>
  <si>
    <t>Vehículo Liviano Comercial</t>
  </si>
  <si>
    <t>Camiones</t>
  </si>
  <si>
    <t>Separador</t>
  </si>
  <si>
    <t>,</t>
  </si>
  <si>
    <t>Decimal</t>
  </si>
  <si>
    <t>.</t>
  </si>
  <si>
    <t>Año</t>
  </si>
  <si>
    <t>Region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</si>
  <si>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</si>
  <si>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</si>
  <si>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</si>
  <si>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</si>
  <si>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</si>
  <si>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</si>
  <si>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</si>
  <si>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</si>
  <si>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</si>
  <si>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</si>
  <si>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</si>
  <si>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</si>
  <si>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RM</t>
  </si>
  <si>
    <t>R14</t>
  </si>
  <si>
    <t>R15</t>
  </si>
  <si>
    <t>R16</t>
  </si>
  <si>
    <t>Ambito</t>
  </si>
  <si>
    <t>urbano</t>
  </si>
  <si>
    <t>interurbano</t>
  </si>
  <si>
    <t>internacional</t>
  </si>
  <si>
    <t>Motorizacion</t>
  </si>
  <si>
    <t>Gasolina</t>
  </si>
  <si>
    <t>HYB-Gasolina</t>
  </si>
  <si>
    <t>HYB-plug-in-Gasolina</t>
  </si>
  <si>
    <t>Diesel</t>
  </si>
  <si>
    <t>HYB-Diesel</t>
  </si>
  <si>
    <t>HYB-plug-in-Diesel</t>
  </si>
  <si>
    <t>Eléctrico</t>
  </si>
  <si>
    <t>Biodiesel</t>
  </si>
  <si>
    <t>Etanol</t>
  </si>
  <si>
    <t>GLP</t>
  </si>
  <si>
    <t>GNC</t>
  </si>
  <si>
    <t>Hidrógeno-Fuel-Cell</t>
  </si>
  <si>
    <t>Solar</t>
  </si>
  <si>
    <t>Petróleo Combustible</t>
  </si>
  <si>
    <t>Hidrógeno-Comb-Directa</t>
  </si>
  <si>
    <t>Bicicleta-no-Motorizada</t>
  </si>
  <si>
    <t>Bicicleta-Eléctrica</t>
  </si>
  <si>
    <t>Modo</t>
  </si>
  <si>
    <t>Bicicleta</t>
  </si>
  <si>
    <t>Bus Articulado</t>
  </si>
  <si>
    <t>Bus Rígido</t>
  </si>
  <si>
    <t>Motocicleta</t>
  </si>
  <si>
    <t>Taxi</t>
  </si>
  <si>
    <t>Tren_urbano</t>
  </si>
  <si>
    <t>Caminata</t>
  </si>
  <si>
    <t>Camión liviano</t>
  </si>
  <si>
    <t>Camión mediano</t>
  </si>
  <si>
    <t>Camión pesado</t>
  </si>
  <si>
    <t>Ferroviario</t>
  </si>
  <si>
    <t>Aéreo</t>
  </si>
  <si>
    <t>Marítimo</t>
  </si>
  <si>
    <t>Norma</t>
  </si>
  <si>
    <t>No catalítico</t>
  </si>
  <si>
    <t>E1</t>
  </si>
  <si>
    <t>E2</t>
  </si>
  <si>
    <t>E3</t>
  </si>
  <si>
    <t>E4</t>
  </si>
  <si>
    <t>E5</t>
  </si>
  <si>
    <t>E6</t>
  </si>
  <si>
    <t>E7</t>
  </si>
  <si>
    <t>Gas</t>
  </si>
  <si>
    <t>BC</t>
  </si>
  <si>
    <t>CH4</t>
  </si>
  <si>
    <t>CO</t>
  </si>
  <si>
    <t>CO2</t>
  </si>
  <si>
    <t>EC</t>
  </si>
  <si>
    <t>N2O</t>
  </si>
  <si>
    <t>NH3</t>
  </si>
  <si>
    <t>NOx</t>
  </si>
  <si>
    <t>PM</t>
  </si>
  <si>
    <t>SOx</t>
  </si>
  <si>
    <t>VOC</t>
  </si>
  <si>
    <t>Energeticos</t>
  </si>
  <si>
    <t>diesel</t>
  </si>
  <si>
    <t>petroleo_combustible</t>
  </si>
  <si>
    <t>gasolina</t>
  </si>
  <si>
    <t>kerosene</t>
  </si>
  <si>
    <t>gas_licuado</t>
  </si>
  <si>
    <t>gasolina_aviacion</t>
  </si>
  <si>
    <t>kerosene_aviacion</t>
  </si>
  <si>
    <t>nafta</t>
  </si>
  <si>
    <t>gas_refineria</t>
  </si>
  <si>
    <t>coque_petroleo</t>
  </si>
  <si>
    <t>derivados_industria_petroleo</t>
  </si>
  <si>
    <t>electricidad</t>
  </si>
  <si>
    <t>carbon</t>
  </si>
  <si>
    <t>coque_mineral</t>
  </si>
  <si>
    <t>alquitran</t>
  </si>
  <si>
    <t>gas_corriente</t>
  </si>
  <si>
    <t>gas_coque</t>
  </si>
  <si>
    <t>gas_alto_horno</t>
  </si>
  <si>
    <t>gas_natural</t>
  </si>
  <si>
    <t>metano</t>
  </si>
  <si>
    <t>biogas</t>
  </si>
  <si>
    <t>biomasa</t>
  </si>
  <si>
    <t>solar</t>
  </si>
  <si>
    <t>eolica</t>
  </si>
  <si>
    <t>hidro</t>
  </si>
  <si>
    <t>hidrogeno</t>
  </si>
  <si>
    <t>biodiesel</t>
  </si>
  <si>
    <t>e-fuel</t>
  </si>
  <si>
    <t>etanol</t>
  </si>
  <si>
    <t>ninguno</t>
  </si>
  <si>
    <t>Tipo</t>
  </si>
  <si>
    <t>Nomenclatura</t>
  </si>
  <si>
    <t>vehiculo_liviano_pasajero</t>
  </si>
  <si>
    <t>VLP</t>
  </si>
  <si>
    <t>vehiculo_liviano_comercial</t>
  </si>
  <si>
    <t>VLC</t>
  </si>
  <si>
    <t>moto</t>
  </si>
  <si>
    <t>Moto</t>
  </si>
  <si>
    <t>bicicleta_electrica</t>
  </si>
  <si>
    <t>scooter_electrico</t>
  </si>
  <si>
    <t>Modo_Maritimo</t>
  </si>
  <si>
    <t>Carga</t>
  </si>
  <si>
    <t>Puerto</t>
  </si>
  <si>
    <t>Crucero</t>
  </si>
  <si>
    <t>Modo_Aereo</t>
  </si>
  <si>
    <t>CCD</t>
  </si>
  <si>
    <t>LTO</t>
  </si>
  <si>
    <t>Escenarios</t>
  </si>
  <si>
    <t>Escenario_1</t>
  </si>
  <si>
    <t>Escenario_2</t>
  </si>
  <si>
    <t>Escenario_3</t>
  </si>
  <si>
    <t>Escenario_4</t>
  </si>
  <si>
    <t>Escenario_5</t>
  </si>
  <si>
    <t>Escenario_6</t>
  </si>
  <si>
    <t>Escenario_7</t>
  </si>
  <si>
    <t>Escenario_8</t>
  </si>
  <si>
    <t>Escenario_9</t>
  </si>
  <si>
    <t>Escenario_10</t>
  </si>
  <si>
    <t>Hoja</t>
  </si>
  <si>
    <t>Descripción</t>
  </si>
  <si>
    <t>nombre_caso</t>
  </si>
  <si>
    <t>Nombre del Escenario a proyectar en sector transporte</t>
  </si>
  <si>
    <t>Config</t>
  </si>
  <si>
    <t>Configuracion de separador decimal y de miles en proyeccion sector transporte</t>
  </si>
  <si>
    <t>set_años</t>
  </si>
  <si>
    <t>Años a proyectar en sector transporte</t>
  </si>
  <si>
    <t>set_regiones</t>
  </si>
  <si>
    <t>Regiones a proyectar en sector transporte</t>
  </si>
  <si>
    <t>set_ambito</t>
  </si>
  <si>
    <t>Ambitos a proyectar en sector transporte</t>
  </si>
  <si>
    <t>set_motorizacion</t>
  </si>
  <si>
    <t>Tipo de motorizacion a proyectar en sector transporte</t>
  </si>
  <si>
    <t>set_modos_pasajero</t>
  </si>
  <si>
    <t>Modos del tipo pasajero a proyectar en sector transporte</t>
  </si>
  <si>
    <t>set_modos_carga</t>
  </si>
  <si>
    <t>Modos del tipo carga a proyectar en sector transporte</t>
  </si>
  <si>
    <t>set_norma</t>
  </si>
  <si>
    <t>Normas a proyectar en sector transporte</t>
  </si>
  <si>
    <t>set_energeticos</t>
  </si>
  <si>
    <t>Tipos de energeticos a proyectar en sector transporte</t>
  </si>
  <si>
    <t>set_tipos_vehiculos</t>
  </si>
  <si>
    <t>Tipos de vehiculos proyectar en sector transporte</t>
  </si>
  <si>
    <t>set_modo_maritimo</t>
  </si>
  <si>
    <t>Modos del tipo marítimo a proyectar en sector transporte</t>
  </si>
  <si>
    <t>set_modo_aereo</t>
  </si>
  <si>
    <t>Modos del tipo aéreo a proyectar en sector transporte</t>
  </si>
  <si>
    <t>set_escenarios</t>
  </si>
  <si>
    <t>Escenarios a proyectar en sector transporte</t>
  </si>
  <si>
    <t>datos_tkm_marítimo</t>
  </si>
  <si>
    <t>Proyeccion demanda marítima en tkm</t>
  </si>
  <si>
    <t>datos_factor_ajuste_marítimo</t>
  </si>
  <si>
    <t>Factor de ajuste por región y ámbito para la demanda marítima</t>
  </si>
  <si>
    <t>datos_tasa_carga_marítimo</t>
  </si>
  <si>
    <t>Proyeccion de carga por vehículo en demanda marítima</t>
  </si>
  <si>
    <t>datos_participacion_tecno_marit</t>
  </si>
  <si>
    <t>Participación por tecnología para la demanda marítima</t>
  </si>
  <si>
    <t>datos_pkm_aereo</t>
  </si>
  <si>
    <t>Proyección demanda aérea en pkm</t>
  </si>
  <si>
    <t>datos_factor_ajuste_aereo</t>
  </si>
  <si>
    <t>Factor de ajuste por región y ámbito para la demanda aérea</t>
  </si>
  <si>
    <t>datos_tasa_ocupacion_aereo</t>
  </si>
  <si>
    <t>Proyeccion de pasajeros por vehículo en demanda aérea</t>
  </si>
  <si>
    <t>datos_participacion_tecno_aereo</t>
  </si>
  <si>
    <t>Participación por tecnología para la demanda aérea</t>
  </si>
  <si>
    <t>datos_pkm</t>
  </si>
  <si>
    <t>Proyeccion demanda terrestre pasajero en pkm</t>
  </si>
  <si>
    <t>datos_participacion_modal</t>
  </si>
  <si>
    <t>Participación por modo para la demanda terrestre pasajero</t>
  </si>
  <si>
    <t>datos_tasa_ocupacion</t>
  </si>
  <si>
    <t>Proyeccion de pasajeros por vehículo en demanda terrestre pasajero</t>
  </si>
  <si>
    <t>datos_participacion_tecnologia</t>
  </si>
  <si>
    <t>Participación por tecnología para la demanda terrestre pasajero</t>
  </si>
  <si>
    <t>datos_costo_inversion_vehiculos</t>
  </si>
  <si>
    <t>Proyeccion de costo de inversión por tecnología para la demanda terrestre pasajero</t>
  </si>
  <si>
    <t>datos_costo_energetico</t>
  </si>
  <si>
    <t>Proyeccion de costo de energéticos en USD/Tcal</t>
  </si>
  <si>
    <t>datos_nivel_actividad_vehiculos</t>
  </si>
  <si>
    <t>Proyeccion de km recorridos por año por modo terrestre pasajero</t>
  </si>
  <si>
    <t>datos_tkm</t>
  </si>
  <si>
    <t>Proyeccion demanda terrestre carga en tkm</t>
  </si>
  <si>
    <t>datos_participacion_modal_carga</t>
  </si>
  <si>
    <t>Participación por modo para la demanda terrestre carga</t>
  </si>
  <si>
    <t>datos_tasa_carga</t>
  </si>
  <si>
    <t>Proyeccion de toneladas por vehículo en demanda terrestre carga</t>
  </si>
  <si>
    <t>datos_part_tecnologia_carga</t>
  </si>
  <si>
    <t>Participación por tecnología para la demanda terrestre carga</t>
  </si>
  <si>
    <t>datos_costo_inversion_carga</t>
  </si>
  <si>
    <t>Proyeccion de costo de inversión por tecnología para la demanda terrestre carga</t>
  </si>
  <si>
    <t>datos_nivel_actividad_carga</t>
  </si>
  <si>
    <t>Proyeccion de km recorridos por año por modo terrestre carga</t>
  </si>
  <si>
    <t>datos_energeticos</t>
  </si>
  <si>
    <t>Energéticos utilizados en la proyeccion de demanda sector transporte</t>
  </si>
  <si>
    <t>datos_driver_poblacion</t>
  </si>
  <si>
    <t>Proyección de población para demanda sector transporte por región</t>
  </si>
  <si>
    <t>datos_driver</t>
  </si>
  <si>
    <t>Proyección de PIB, población y costos de combustibles desagregados por región para demanda sector transporte</t>
  </si>
  <si>
    <t>datos_econometria</t>
  </si>
  <si>
    <t>Variables econométricas para demanda sector transporte en tkm y pkm</t>
  </si>
  <si>
    <t>Desagregacion_TKM</t>
  </si>
  <si>
    <t>Desagregacion por ámbito de proyeccion demanda transporte en tkm</t>
  </si>
  <si>
    <t>Desagregacion_PKM</t>
  </si>
  <si>
    <t>Desagregacion por ámbito de proyeccion demanda transporte en pkm</t>
  </si>
  <si>
    <t>CUADROA2</t>
  </si>
  <si>
    <t>Densidades y poderes caloríficos utilizados en el balance</t>
  </si>
  <si>
    <t>CUADROA3</t>
  </si>
  <si>
    <t>Tabla de Conversión unidades energéticas Internacionales  (OLADE)</t>
  </si>
  <si>
    <t>datos_balance_energético</t>
  </si>
  <si>
    <t>Datos del balance de energía desasgregados por tipo, región y energético</t>
  </si>
  <si>
    <t>Aux_Calculo_FConversion</t>
  </si>
  <si>
    <t>Cálculos factor de conversión para el rendimiento por energético</t>
  </si>
  <si>
    <t>datos_tkm_marítimo_auxiliar</t>
  </si>
  <si>
    <t>Cálculo tkm marítimo considerando desagregación por ámbito y tasas de crecimiento</t>
  </si>
  <si>
    <t>datos_tkm_marítimo_inter_aux</t>
  </si>
  <si>
    <t>Cálculo tkm marítimo internacional considerando tasas de crecimiento</t>
  </si>
  <si>
    <t>datos_pkm_aereo_auxiliar</t>
  </si>
  <si>
    <t>Cálculo pkm aéreo considerando desagregación por ámbito y tasas de crecimiento</t>
  </si>
  <si>
    <t>datos_pkm_aereo_inter_aux</t>
  </si>
  <si>
    <t>Cálculo pkm aéreo internacional considerando tasas de crecimiento</t>
  </si>
  <si>
    <t>datos_pkm_auxiliar</t>
  </si>
  <si>
    <t>Cálculo pkm terrestre considerando desagregación por ámbito y tasas de crecimiento</t>
  </si>
  <si>
    <t>datos_tkm_auxiliar</t>
  </si>
  <si>
    <t>Cálculo tkm terrestre considerando desagregación por ámbito y tasas de crecimiento</t>
  </si>
  <si>
    <t>aux_tasa_crecimiento_PIB</t>
  </si>
  <si>
    <t>Cálculo tasa de crecimiento PIB para demanda sector transporte (STEP)</t>
  </si>
  <si>
    <t>aux_transantiago</t>
  </si>
  <si>
    <t>Fracción de buses rígidos de la RM pertenecientes al modo Transantiago</t>
  </si>
  <si>
    <t>parametros_cemento</t>
  </si>
  <si>
    <t>Variables econométricas para proyectar demanda sector cemento</t>
  </si>
  <si>
    <t>parametros_minas_varias</t>
  </si>
  <si>
    <t>Variables econométricas para proyectar demanda sector minas varias</t>
  </si>
  <si>
    <t>parametros_industrias_varias</t>
  </si>
  <si>
    <t>Variables econométricas para proyectar demanda sector industrias varias</t>
  </si>
  <si>
    <t>datos_entrada</t>
  </si>
  <si>
    <t>Datos históricos de entrada al modelo de actualización de demanda (PIB, demanda sectorial, población, etc)</t>
  </si>
  <si>
    <t>datos_entrada_históricos</t>
  </si>
  <si>
    <t>demanda_base_residencial</t>
  </si>
  <si>
    <t>Datos de demanda base (Año 2017) para el sector residencial</t>
  </si>
  <si>
    <t>dic_residencial</t>
  </si>
  <si>
    <t>Diccionario por uso y energético sector residencial</t>
  </si>
  <si>
    <t>eficiencia_uso_comercial</t>
  </si>
  <si>
    <t>Eficiencia por uso del sector comercial</t>
  </si>
  <si>
    <t>participacion_energeticos_com</t>
  </si>
  <si>
    <t>Participacion por energeticos del sector comercial</t>
  </si>
  <si>
    <t>participacion_uso_comercial</t>
  </si>
  <si>
    <t>Participacion por uso del sector comercial</t>
  </si>
  <si>
    <t>dic_comercial</t>
  </si>
  <si>
    <t>Diccionario por uso y energético sector comercial</t>
  </si>
  <si>
    <t>participacion_cobre</t>
  </si>
  <si>
    <t>Participacion por procesos sector cobre</t>
  </si>
  <si>
    <t>leyes_cobre</t>
  </si>
  <si>
    <t>Leyes sector cobre</t>
  </si>
  <si>
    <t>recuperacion_cobre</t>
  </si>
  <si>
    <t>Recuperacion por procesos sector cobre</t>
  </si>
  <si>
    <t>datos_proyeccion_demanda</t>
  </si>
  <si>
    <t>Salida del modelo de proyección demanda sectorial, donde la columna variable indica el sector proyectado</t>
  </si>
  <si>
    <t>salida_proyeccion_driver</t>
  </si>
  <si>
    <t>Salida del modelo de proyeccion de demanda del sector driver (PIB, población, viviendas, etc)</t>
  </si>
  <si>
    <t>salida_demanda_comercial</t>
  </si>
  <si>
    <t>Salida del modelo de proyeccion de demanda del sector comercial</t>
  </si>
  <si>
    <t>tasa_crecimiento_residencial</t>
  </si>
  <si>
    <t>Proyección tasa de crecimiento del sector residencial desagregado por uso</t>
  </si>
  <si>
    <t>salida_demanda_residencial</t>
  </si>
  <si>
    <t>Salida del modelo de proyeccion de demanda del sector residencial</t>
  </si>
  <si>
    <t>salida_demanda_publico</t>
  </si>
  <si>
    <t>Salida del modelo de proyeccion de demanda del sector público</t>
  </si>
  <si>
    <t>salida_proyeccion_transporte</t>
  </si>
  <si>
    <t>Salida del modelo de proyeccion de demanda del sector transporte</t>
  </si>
  <si>
    <t>salida_proyeccion_sector</t>
  </si>
  <si>
    <t>Salida del modelo de proyeccion de demanda sectorial (demanda total, nuevo y existente)</t>
  </si>
  <si>
    <t>salida_produccion_cobre</t>
  </si>
  <si>
    <t>Salida del modelo de proyeccion de demanda del sector cobre desagregado por proceso</t>
  </si>
  <si>
    <t>salida_material_procesado</t>
  </si>
  <si>
    <t>Salida del material procesado obtenido por el modelo de proyeccion de demanda del sector cobre</t>
  </si>
  <si>
    <t>Sector</t>
  </si>
  <si>
    <t>transporte</t>
  </si>
  <si>
    <t>PIB STEP3</t>
  </si>
  <si>
    <t>residencial</t>
  </si>
  <si>
    <t>Viviendas</t>
  </si>
  <si>
    <t>comercial</t>
  </si>
  <si>
    <t>PIB</t>
  </si>
  <si>
    <t>cemento</t>
  </si>
  <si>
    <t>minas_varias</t>
  </si>
  <si>
    <t>industrias_varias</t>
  </si>
  <si>
    <t>publico</t>
  </si>
  <si>
    <t>acero</t>
  </si>
  <si>
    <t>otros</t>
  </si>
  <si>
    <t>azucar</t>
  </si>
  <si>
    <t>celulosa</t>
  </si>
  <si>
    <t>hierro</t>
  </si>
  <si>
    <t>pesca</t>
  </si>
  <si>
    <t>petroquímica</t>
  </si>
  <si>
    <t>cobre</t>
  </si>
  <si>
    <t>Unidad</t>
  </si>
  <si>
    <t>tkm</t>
  </si>
  <si>
    <t>%</t>
  </si>
  <si>
    <t>GRL</t>
  </si>
  <si>
    <t>ton/veh</t>
  </si>
  <si>
    <t>PTC</t>
  </si>
  <si>
    <t>GRA</t>
  </si>
  <si>
    <t>PET</t>
  </si>
  <si>
    <t>QUI</t>
  </si>
  <si>
    <t>TLE</t>
  </si>
  <si>
    <t>PAS/PASC</t>
  </si>
  <si>
    <t>PES(a)</t>
  </si>
  <si>
    <t>FRI</t>
  </si>
  <si>
    <t>WEL</t>
  </si>
  <si>
    <t>GAS</t>
  </si>
  <si>
    <t>PTR</t>
  </si>
  <si>
    <t>Otros(b)</t>
  </si>
  <si>
    <t>CIE</t>
  </si>
  <si>
    <t>ROF</t>
  </si>
  <si>
    <t>TEC1</t>
  </si>
  <si>
    <t>TEC2</t>
  </si>
  <si>
    <t>PTC_HID</t>
  </si>
  <si>
    <t>pas-km</t>
  </si>
  <si>
    <t>A319</t>
  </si>
  <si>
    <t>Kerosene Aviación</t>
  </si>
  <si>
    <t>A320</t>
  </si>
  <si>
    <t>pas/veh</t>
  </si>
  <si>
    <t>A320neo</t>
  </si>
  <si>
    <t>A321</t>
  </si>
  <si>
    <t>A321neo</t>
  </si>
  <si>
    <t>AZEROe</t>
  </si>
  <si>
    <t>B732</t>
  </si>
  <si>
    <t>B733</t>
  </si>
  <si>
    <t>B763</t>
  </si>
  <si>
    <t>B788</t>
  </si>
  <si>
    <t>B789</t>
  </si>
  <si>
    <t>Otros</t>
  </si>
  <si>
    <t>A343</t>
  </si>
  <si>
    <t>B772</t>
  </si>
  <si>
    <t>B773</t>
  </si>
  <si>
    <t>A346</t>
  </si>
  <si>
    <t>B738</t>
  </si>
  <si>
    <t>B737</t>
  </si>
  <si>
    <t>A318</t>
  </si>
  <si>
    <t>B762</t>
  </si>
  <si>
    <t>CRJ9</t>
  </si>
  <si>
    <t>B735</t>
  </si>
  <si>
    <t>B767</t>
  </si>
  <si>
    <t>B752</t>
  </si>
  <si>
    <t>E190</t>
  </si>
  <si>
    <t>US$/veh</t>
  </si>
  <si>
    <t>US$/Tcal</t>
  </si>
  <si>
    <t>US$/kWh</t>
  </si>
  <si>
    <t>km/año</t>
  </si>
  <si>
    <t>ton-km</t>
  </si>
  <si>
    <t>Energético</t>
  </si>
  <si>
    <t>kerosene aviación</t>
  </si>
  <si>
    <t>petroleo combustible</t>
  </si>
  <si>
    <t>población</t>
  </si>
  <si>
    <t>Driver</t>
  </si>
  <si>
    <t>PIB_nacional</t>
  </si>
  <si>
    <t>miles millones CLP$</t>
  </si>
  <si>
    <t>PIB_R1</t>
  </si>
  <si>
    <t>PIB_R2</t>
  </si>
  <si>
    <t>PIB_R3</t>
  </si>
  <si>
    <t>PIB_R4</t>
  </si>
  <si>
    <t>PIB_R5</t>
  </si>
  <si>
    <t>PIB_R6</t>
  </si>
  <si>
    <t>PIB_R7</t>
  </si>
  <si>
    <t>PIB_R8</t>
  </si>
  <si>
    <t>PIB_R9</t>
  </si>
  <si>
    <t>PIB_R10</t>
  </si>
  <si>
    <t>PIB_R11</t>
  </si>
  <si>
    <t>PIB_R12</t>
  </si>
  <si>
    <t>PIB_R13</t>
  </si>
  <si>
    <t>PIB_R14</t>
  </si>
  <si>
    <t>PIB_R15</t>
  </si>
  <si>
    <t>PIB_R16</t>
  </si>
  <si>
    <t>PIB_nacional_Per_Capita</t>
  </si>
  <si>
    <t>miles millones CLP$/personas</t>
  </si>
  <si>
    <t>Poblacion_nacional</t>
  </si>
  <si>
    <t>personas</t>
  </si>
  <si>
    <t>Poblacion_R1</t>
  </si>
  <si>
    <t>Poblacion_R2</t>
  </si>
  <si>
    <t>Poblacion_R3</t>
  </si>
  <si>
    <t>Poblacion_R4</t>
  </si>
  <si>
    <t>Poblacion_R5</t>
  </si>
  <si>
    <t>Poblacion_R6</t>
  </si>
  <si>
    <t>Poblacion_R7</t>
  </si>
  <si>
    <t>Poblacion_R8</t>
  </si>
  <si>
    <t>Poblacion_R9</t>
  </si>
  <si>
    <t>Poblacion_R10</t>
  </si>
  <si>
    <t>Poblacion_R11</t>
  </si>
  <si>
    <t>Poblacion_R12</t>
  </si>
  <si>
    <t>Poblacion_R13</t>
  </si>
  <si>
    <t>Poblacion_R14</t>
  </si>
  <si>
    <t>Poblacion_R15</t>
  </si>
  <si>
    <t>Poblacion_R16</t>
  </si>
  <si>
    <t>Precio_Gasolina_R1</t>
  </si>
  <si>
    <t>CLP$/l</t>
  </si>
  <si>
    <t>Precio_Gasolina_R2</t>
  </si>
  <si>
    <t>Precio_Gasolina_R3</t>
  </si>
  <si>
    <t>Precio_Gasolina_R4</t>
  </si>
  <si>
    <t>Precio_Gasolina_R5</t>
  </si>
  <si>
    <t>Precio_Gasolina_R6</t>
  </si>
  <si>
    <t>Precio_Gasolina_R7</t>
  </si>
  <si>
    <t>Precio_Gasolina_R8</t>
  </si>
  <si>
    <t>Precio_Gasolina_R9</t>
  </si>
  <si>
    <t>Precio_Gasolina_R10</t>
  </si>
  <si>
    <t>Precio_Gasolina_R11</t>
  </si>
  <si>
    <t>Precio_Gasolina_R12</t>
  </si>
  <si>
    <t>Precio_Gasolina_R13</t>
  </si>
  <si>
    <t>Precio_Gasolina_R14</t>
  </si>
  <si>
    <t>Precio_Gasolina_R15</t>
  </si>
  <si>
    <t>Precio_Diesel_R1</t>
  </si>
  <si>
    <t>Precio_Diesel_R2</t>
  </si>
  <si>
    <t>Precio_Diesel_R3</t>
  </si>
  <si>
    <t>Precio_Diesel_R4</t>
  </si>
  <si>
    <t>Precio_Diesel_R5</t>
  </si>
  <si>
    <t>Precio_Diesel_R6</t>
  </si>
  <si>
    <t>Precio_Diesel_R7</t>
  </si>
  <si>
    <t>Precio_Diesel_R8</t>
  </si>
  <si>
    <t>Precio_Diesel_R9</t>
  </si>
  <si>
    <t>Precio_Diesel_R10</t>
  </si>
  <si>
    <t>Precio_Diesel_R11</t>
  </si>
  <si>
    <t>Precio_Diesel_R12</t>
  </si>
  <si>
    <t>Precio_Diesel_R13</t>
  </si>
  <si>
    <t>Precio_Diesel_R14</t>
  </si>
  <si>
    <t>Precio_Diesel_R15</t>
  </si>
  <si>
    <t>Precio_Gasolina_nacional</t>
  </si>
  <si>
    <t>Precio_Diesel_nacional</t>
  </si>
  <si>
    <t>tipo_de_cambio</t>
  </si>
  <si>
    <t>CLP$/USD</t>
  </si>
  <si>
    <t>Variable</t>
  </si>
  <si>
    <t>Variable dependiente</t>
  </si>
  <si>
    <t>Coeficiente</t>
  </si>
  <si>
    <t>PKM</t>
  </si>
  <si>
    <t>PIBN</t>
  </si>
  <si>
    <t>Dependent Variable: LOG(PKM1)</t>
  </si>
  <si>
    <t>Dependent Variable: LOG(TKM1)</t>
  </si>
  <si>
    <t>Dependent Variable: LOG(PKMA1)</t>
  </si>
  <si>
    <t>Dependent Variable: LOG(TKMM1)</t>
  </si>
  <si>
    <t>Method: Least Squares</t>
  </si>
  <si>
    <t>PGAS</t>
  </si>
  <si>
    <t>Date: 05/06/22   Time: 12:22</t>
  </si>
  <si>
    <t>Date: 05/02/22   Time: 00:26</t>
  </si>
  <si>
    <t>Date: 01/11/22   Time: 18:02</t>
  </si>
  <si>
    <t>Date: 05/08/22   Time: 22:40</t>
  </si>
  <si>
    <t>PDI</t>
  </si>
  <si>
    <t>Sample (adjusted): 1998 2020</t>
  </si>
  <si>
    <t>Sample (adjusted): 1998 2019</t>
  </si>
  <si>
    <t>POB</t>
  </si>
  <si>
    <t>Included observations: 23 after adjustments</t>
  </si>
  <si>
    <t>Included observations: 22 after adjustments</t>
  </si>
  <si>
    <t>Constante</t>
  </si>
  <si>
    <t>Rez_1</t>
  </si>
  <si>
    <t>Rez_2</t>
  </si>
  <si>
    <t>Coefficient</t>
  </si>
  <si>
    <t>Std. Error</t>
  </si>
  <si>
    <t>t-Statistic</t>
  </si>
  <si>
    <t>Prob.  </t>
  </si>
  <si>
    <t>TKM</t>
  </si>
  <si>
    <t>C</t>
  </si>
  <si>
    <t>LOG(PIB1)</t>
  </si>
  <si>
    <t>DUM14</t>
  </si>
  <si>
    <t>LOG(PDI1)</t>
  </si>
  <si>
    <t>LOG(PGAS1)</t>
  </si>
  <si>
    <t>DUM00</t>
  </si>
  <si>
    <t>DUM15</t>
  </si>
  <si>
    <t>LOG(POB1)</t>
  </si>
  <si>
    <t>DUM08</t>
  </si>
  <si>
    <t>DUM16</t>
  </si>
  <si>
    <t>DUM98</t>
  </si>
  <si>
    <t>DUM09</t>
  </si>
  <si>
    <t>DUM17</t>
  </si>
  <si>
    <t>DUM20</t>
  </si>
  <si>
    <t>PKMA</t>
  </si>
  <si>
    <t>DUM18</t>
  </si>
  <si>
    <t>DUM19</t>
  </si>
  <si>
    <t>R-squared</t>
  </si>
  <si>
    <t>    Mean dependent var</t>
  </si>
  <si>
    <t>Adjusted R-squared</t>
  </si>
  <si>
    <t>    S.D. dependent var</t>
  </si>
  <si>
    <t>S.E. of regression</t>
  </si>
  <si>
    <t>    Akaike info criterion</t>
  </si>
  <si>
    <t>Sum squared resid</t>
  </si>
  <si>
    <t>    Schwarz criterion</t>
  </si>
  <si>
    <t>Log likelihood</t>
  </si>
  <si>
    <t>    Hannan-Quinn criter.</t>
  </si>
  <si>
    <t>F-statistic</t>
  </si>
  <si>
    <t>    Durbin-Watson stat</t>
  </si>
  <si>
    <t>Prob(F-statistic)</t>
  </si>
  <si>
    <t>TKMM</t>
  </si>
  <si>
    <t>Modelo Informe 3</t>
  </si>
  <si>
    <t>Dependent Variable: LOG(PKM2)</t>
  </si>
  <si>
    <t>Dependent Variable: LOG(TKM2)</t>
  </si>
  <si>
    <t>Dependent Variable: LOG(PKMA2)</t>
  </si>
  <si>
    <t>Dependent Variable: LOG(TKMM2)</t>
  </si>
  <si>
    <t>Date: 05/06/22   Time: 12:33</t>
  </si>
  <si>
    <t>Date: 05/06/22   Time: 13:31</t>
  </si>
  <si>
    <t>Date: 05/08/22   Time: 22:12</t>
  </si>
  <si>
    <t>Date: 01/11/22   Time: 16:49</t>
  </si>
  <si>
    <t>Date: 01/11/22   Time: 18:07</t>
  </si>
  <si>
    <t>LOG(PIB2)</t>
  </si>
  <si>
    <t>LOG(PDI2)</t>
  </si>
  <si>
    <t>LOG(PGAS2)</t>
  </si>
  <si>
    <t>LOG(POB2)</t>
  </si>
  <si>
    <t>DUM04</t>
  </si>
  <si>
    <t>DUM05</t>
  </si>
  <si>
    <t>DUM06</t>
  </si>
  <si>
    <t>DUM07</t>
  </si>
  <si>
    <t>Dependent Variable: LOG(PKM3)</t>
  </si>
  <si>
    <t>Dependent Variable: LOG(TKM3)</t>
  </si>
  <si>
    <t>Dependent Variable: LOG(PKMA3)</t>
  </si>
  <si>
    <t>Dependent Variable: LOG(TKMM3)</t>
  </si>
  <si>
    <t>Dependent Variable: LOG(PKMA4)</t>
  </si>
  <si>
    <t>Dependent Variable: LOG(PKMA5)</t>
  </si>
  <si>
    <t>Dependent Variable: LOG(PKMA8)</t>
  </si>
  <si>
    <t>Dependent Variable: LOG(PKMA9)</t>
  </si>
  <si>
    <t>Dependent Variable: LOG(PKMA10)</t>
  </si>
  <si>
    <t>Dependent Variable: LOG(PKMA11)</t>
  </si>
  <si>
    <t>Dependent Variable: LOG(PKMA12)</t>
  </si>
  <si>
    <t>Dependent Variable: LOG(PKMA13)</t>
  </si>
  <si>
    <t>Dependent Variable: LOG(PKMAT)</t>
  </si>
  <si>
    <t>Date: 04/27/22   Time: 19:50</t>
  </si>
  <si>
    <t>Date: 05/02/22   Time: 00:28</t>
  </si>
  <si>
    <t>Date: 01/11/22   Time: 18:08</t>
  </si>
  <si>
    <t>Date: 01/11/22   Time: 16:56</t>
  </si>
  <si>
    <t>Date: 01/11/22   Time: 18:13</t>
  </si>
  <si>
    <t>Date: 01/11/22   Time: 18:16</t>
  </si>
  <si>
    <t>Date: 01/11/22   Time: 18:17</t>
  </si>
  <si>
    <t>Date: 01/11/22   Time: 18:18</t>
  </si>
  <si>
    <t>Date: 01/11/22   Time: 18:19</t>
  </si>
  <si>
    <t>Date: 01/11/22   Time: 18:20</t>
  </si>
  <si>
    <t>Date: 01/11/22   Time: 18:21</t>
  </si>
  <si>
    <t>Date: 01/11/22   Time: 18:01</t>
  </si>
  <si>
    <t>LOG(PIB3)</t>
  </si>
  <si>
    <t>LOG(PGAS3)</t>
  </si>
  <si>
    <t>LOG(PDI3)</t>
  </si>
  <si>
    <t>LOG(PIB4)</t>
  </si>
  <si>
    <t>LOG(PIB5)</t>
  </si>
  <si>
    <t>LOG(PIB8)</t>
  </si>
  <si>
    <t>LOG(PIB9)</t>
  </si>
  <si>
    <t>LOG(PIB10)</t>
  </si>
  <si>
    <t>LOG(PIB11)</t>
  </si>
  <si>
    <t>LOG(PIB12)</t>
  </si>
  <si>
    <t>LOG(PIB13)</t>
  </si>
  <si>
    <t>LOG(PIBT)</t>
  </si>
  <si>
    <t>LOG(POB3)</t>
  </si>
  <si>
    <t>LOG(PGAS4)</t>
  </si>
  <si>
    <t>LOG(PGAS5)</t>
  </si>
  <si>
    <t>LOG(PGAS8)</t>
  </si>
  <si>
    <t>LOG(PGAS9)</t>
  </si>
  <si>
    <t>LOG(PGAS10)</t>
  </si>
  <si>
    <t>LOG(PGAS11)</t>
  </si>
  <si>
    <t>LOG(PGAS12)</t>
  </si>
  <si>
    <t>LOG(PGAS13)</t>
  </si>
  <si>
    <t>LOG(PGAST)</t>
  </si>
  <si>
    <t>DUM01</t>
  </si>
  <si>
    <t>LOG(POB4)</t>
  </si>
  <si>
    <t>LOG(POB5)</t>
  </si>
  <si>
    <t>LOG(POB8)</t>
  </si>
  <si>
    <t>LOG(POB9)</t>
  </si>
  <si>
    <t>LOG(POB10)</t>
  </si>
  <si>
    <t>LOG(POB11)</t>
  </si>
  <si>
    <t>LOG(POB12)</t>
  </si>
  <si>
    <t>LOG(POB13)</t>
  </si>
  <si>
    <t>LOG(POBT)</t>
  </si>
  <si>
    <t>Dependent Variable: LOG(PKM4)</t>
  </si>
  <si>
    <t>Dependent Variable: LOG(TKM4)</t>
  </si>
  <si>
    <t>Dependent Variable: LOG(TKMM5)</t>
  </si>
  <si>
    <t>Dependent Variable: LOG(TKMM8)</t>
  </si>
  <si>
    <t>Dependent Variable: LOG(TKMM10)</t>
  </si>
  <si>
    <t>Dependent Variable: LOG(TKMM11)</t>
  </si>
  <si>
    <t>Dependent Variable: LOG(TKMM12)</t>
  </si>
  <si>
    <t>Dependent Variable: LOG(TKMMT)</t>
  </si>
  <si>
    <t>Date: 05/02/22   Time: 00:34</t>
  </si>
  <si>
    <t>Date: 01/11/22   Time: 16:37</t>
  </si>
  <si>
    <t>Date: 01/11/22   Time: 17:04</t>
  </si>
  <si>
    <t>Date: 01/11/22   Time: 17:18</t>
  </si>
  <si>
    <t>Date: 01/11/22   Time: 17:22</t>
  </si>
  <si>
    <t>Date: 01/11/22   Time: 17:27</t>
  </si>
  <si>
    <t>Date: 01/11/22   Time: 17:32</t>
  </si>
  <si>
    <t>Date: 01/11/22   Time: 16:36</t>
  </si>
  <si>
    <t>LOG(PDI5)</t>
  </si>
  <si>
    <t>LOG(PDI8)</t>
  </si>
  <si>
    <t>LOG(PDI10)</t>
  </si>
  <si>
    <t>LOG(PDI11)</t>
  </si>
  <si>
    <t>LOG(PDI12)</t>
  </si>
  <si>
    <t>LOG(PDIT)</t>
  </si>
  <si>
    <t>DUM02</t>
  </si>
  <si>
    <t>DUM12</t>
  </si>
  <si>
    <t>DUM10</t>
  </si>
  <si>
    <t>DUM13</t>
  </si>
  <si>
    <t>DUM11</t>
  </si>
  <si>
    <t>Dependent Variable: LOG(PKM5)</t>
  </si>
  <si>
    <t>Dependent Variable: LOG(TKM5)</t>
  </si>
  <si>
    <t>Date: 05/06/22   Time: 12:40</t>
  </si>
  <si>
    <t>Date: 05/06/22   Time: 13:44</t>
  </si>
  <si>
    <t>Date: 05/08/22   Time: 22:57</t>
  </si>
  <si>
    <t>Sample: 1998 2050 IF SERIES01&lt;&gt;2019</t>
  </si>
  <si>
    <t>Included observations: 21</t>
  </si>
  <si>
    <t>Dependent Variable: LOG(PKM6)</t>
  </si>
  <si>
    <t>Dependent Variable: LOG(TKM6)</t>
  </si>
  <si>
    <t>Date: 04/27/22   Time: 19:55</t>
  </si>
  <si>
    <t>Date: 04/27/22   Time: 20:52</t>
  </si>
  <si>
    <t>LOG(PIB6)</t>
  </si>
  <si>
    <t>LOG(PGAS6)</t>
  </si>
  <si>
    <t>LOG(PDI6)</t>
  </si>
  <si>
    <t>Dependent Variable: LOG(PKM7)</t>
  </si>
  <si>
    <t>Dependent Variable: LOG(TKM7)</t>
  </si>
  <si>
    <t>Date: 05/06/22   Time: 13:03</t>
  </si>
  <si>
    <t>Date: 04/28/22   Time: 14:34</t>
  </si>
  <si>
    <t>LOG(PIB7)</t>
  </si>
  <si>
    <t>LOG(PGAS7)</t>
  </si>
  <si>
    <t>Dependent Variable: LOG(PKM8)</t>
  </si>
  <si>
    <t>Dependent Variable: LOG(TKM8)</t>
  </si>
  <si>
    <t>Date: 05/06/22   Time: 13:07</t>
  </si>
  <si>
    <t>Date: 04/28/22   Time: 14:36</t>
  </si>
  <si>
    <t>Date: 05/08/22   Time: 22:19</t>
  </si>
  <si>
    <t>Dependent Variable: LOG(PKM9)</t>
  </si>
  <si>
    <t>Dependent Variable: LOG(TKM9)</t>
  </si>
  <si>
    <t>Date: 05/06/22   Time: 13:12</t>
  </si>
  <si>
    <t>Date: 04/28/22   Time: 14:40</t>
  </si>
  <si>
    <t>LOG(PDI9)</t>
  </si>
  <si>
    <t>Dependent Variable: LOG(PKM10)</t>
  </si>
  <si>
    <t>Dependent Variable: LOG(TKM10)</t>
  </si>
  <si>
    <t>Date: 05/06/22   Time: 13:17</t>
  </si>
  <si>
    <t>Date: 04/28/22   Time: 14:43</t>
  </si>
  <si>
    <t>Date: 05/08/22   Time: 23:27</t>
  </si>
  <si>
    <t>Dependent Variable: LOG(PKM11)</t>
  </si>
  <si>
    <t>Dependent Variable: LOG(TKM11)</t>
  </si>
  <si>
    <t>Date: 05/06/22   Time: 13:25</t>
  </si>
  <si>
    <t>Date: 04/28/22   Time: 14:47</t>
  </si>
  <si>
    <t>Date: 05/08/22   Time: 23:33</t>
  </si>
  <si>
    <t>Dependent Variable: LOG(PKM12)</t>
  </si>
  <si>
    <t>Dependent Variable: LOG(TKM12)</t>
  </si>
  <si>
    <t>Date: 04/27/22   Time: 20:10</t>
  </si>
  <si>
    <t>Date: 05/02/22   Time: 00:38</t>
  </si>
  <si>
    <t>Date: 05/08/22   Time: 22:30</t>
  </si>
  <si>
    <t>DUM03</t>
  </si>
  <si>
    <t>Modelo informe 3</t>
  </si>
  <si>
    <t>Dependent Variable: LOG(PKM13)</t>
  </si>
  <si>
    <t>Dependent Variable: LOG(TKM13)</t>
  </si>
  <si>
    <t>Dependent Variable: LOG(PKMAI13)</t>
  </si>
  <si>
    <t>Date: 04/29/22   Time: 17:33</t>
  </si>
  <si>
    <t>Date: 04/28/22   Time: 14:53</t>
  </si>
  <si>
    <t>Date: 05/08/22   Time: 22:28</t>
  </si>
  <si>
    <t>Date: 05/02/22   Time: 00:22</t>
  </si>
  <si>
    <t>Sample (adjusted): 2001 2021</t>
  </si>
  <si>
    <t>Included observations: 21 after adjustments</t>
  </si>
  <si>
    <t>LOG(PKEROS)</t>
  </si>
  <si>
    <t>DUM21</t>
  </si>
  <si>
    <t>Nacional</t>
  </si>
  <si>
    <t>PKMAI</t>
  </si>
  <si>
    <t>PKEROS</t>
  </si>
  <si>
    <t>PKMAI1</t>
  </si>
  <si>
    <t>PIBT</t>
  </si>
  <si>
    <t>Modelo 1: Incluye PIB y precio combustibles</t>
  </si>
  <si>
    <t>Modelo 2: Incluye PIB per cápita y precio combustibles</t>
  </si>
  <si>
    <t>Dependent Variable: LOG(PKMAIT)</t>
  </si>
  <si>
    <t>Date: 04/29/22   Time: 17:49</t>
  </si>
  <si>
    <t>Date: 05/06/22   Time: 13:49</t>
  </si>
  <si>
    <t>Date: 05/06/22   Time: 13:56</t>
  </si>
  <si>
    <t>PKMAI2</t>
  </si>
  <si>
    <t>PIBPCN</t>
  </si>
  <si>
    <t>LOG(PIBPCT)</t>
  </si>
  <si>
    <t>TKMMI</t>
  </si>
  <si>
    <t>Densidades y Poderes Caloríficos</t>
  </si>
  <si>
    <t>Utilizados en el Balance</t>
  </si>
  <si>
    <t>VOLVER A INDICE</t>
  </si>
  <si>
    <t>Producto</t>
  </si>
  <si>
    <t>Densidad Ton/m3</t>
  </si>
  <si>
    <t>Poder Calorífico KCal/Kg</t>
  </si>
  <si>
    <t>Petróleo Crudo Nacional</t>
  </si>
  <si>
    <t>(*)</t>
  </si>
  <si>
    <t>Petróleo Crudo Importado</t>
  </si>
  <si>
    <t>Petróleo Combustible 5</t>
  </si>
  <si>
    <t>Petróleo Combustible IFO 180</t>
  </si>
  <si>
    <t>Petróleo Combustible  6</t>
  </si>
  <si>
    <t>Nafta</t>
  </si>
  <si>
    <t>Gas Licuado</t>
  </si>
  <si>
    <t>Gasolina Motor</t>
  </si>
  <si>
    <t>Gasolina de Aviación</t>
  </si>
  <si>
    <t>Kerosene de Aviación</t>
  </si>
  <si>
    <t>Kerosene</t>
  </si>
  <si>
    <t>Petróleo Diésel</t>
  </si>
  <si>
    <t>Gas Natural Procesado</t>
  </si>
  <si>
    <t>-</t>
  </si>
  <si>
    <t xml:space="preserve">  (**)</t>
  </si>
  <si>
    <t>Biomasa</t>
  </si>
  <si>
    <t>Carbón</t>
  </si>
  <si>
    <t>Coque</t>
  </si>
  <si>
    <t>Biogás</t>
  </si>
  <si>
    <t>Gas de Refinería</t>
  </si>
  <si>
    <t xml:space="preserve"> (**)</t>
  </si>
  <si>
    <t>Electricidad</t>
  </si>
  <si>
    <t>(***)(1)</t>
  </si>
  <si>
    <t>Hidrógeno</t>
  </si>
  <si>
    <t>Notas:</t>
  </si>
  <si>
    <t>(*)     Promedio Isla, Continente y Costa Afuera</t>
  </si>
  <si>
    <t>(**)    KCal/m3</t>
  </si>
  <si>
    <t>(***)  KCal/KWh (Equivelente Calórico Teórico Internacional)</t>
  </si>
  <si>
    <t>(1) Equivalente Calórico práctico para Chile 2.750 KCal/KWh hasta 1997</t>
  </si>
  <si>
    <t>(1) Equivalente Calórico práctico para Chile 2.504 KCal/KWh desde 1998</t>
  </si>
  <si>
    <t>Tabla de Conversión unidades energéticas Internacionales  (OLADE) (*)</t>
  </si>
  <si>
    <t>Conversión de / a</t>
  </si>
  <si>
    <t>Beep</t>
  </si>
  <si>
    <t>Tep</t>
  </si>
  <si>
    <t>Tcal</t>
  </si>
  <si>
    <t>Tjoule</t>
  </si>
  <si>
    <t>10E+3 BTU</t>
  </si>
  <si>
    <t>MWh</t>
  </si>
  <si>
    <t>Kg GLP</t>
  </si>
  <si>
    <t>M³ Gas Natural</t>
  </si>
  <si>
    <t>Pie³ Gas Natural</t>
  </si>
  <si>
    <t>103 BTU</t>
  </si>
  <si>
    <t>M3 Gas Natural</t>
  </si>
  <si>
    <t>Pie3 Gas Natural</t>
  </si>
  <si>
    <t>(Nota: E + x = 10 elevado a x )</t>
  </si>
  <si>
    <t>Abreviaturas</t>
  </si>
  <si>
    <t>Equivalencia Olade</t>
  </si>
  <si>
    <t>Equivalencia Balance Nacional</t>
  </si>
  <si>
    <t>Equivalencia</t>
  </si>
  <si>
    <t>Símbolo</t>
  </si>
  <si>
    <t>1 Bbl GLP</t>
  </si>
  <si>
    <t>0,670 Bep</t>
  </si>
  <si>
    <t>1 Bpe</t>
  </si>
  <si>
    <t>1,05 Beep</t>
  </si>
  <si>
    <t>Barril Equivalente de Petróleo</t>
  </si>
  <si>
    <t>0,15893 m3</t>
  </si>
  <si>
    <t>1 m3 Gas Nat.</t>
  </si>
  <si>
    <t>1,13 m3 Gas Nat.</t>
  </si>
  <si>
    <t>Tonelada Equivalente de Petróleo</t>
  </si>
  <si>
    <t>1 m3 GLP</t>
  </si>
  <si>
    <t>552,4 Kg</t>
  </si>
  <si>
    <t>Barriles</t>
  </si>
  <si>
    <t>Bbl</t>
  </si>
  <si>
    <t>1 Pie3</t>
  </si>
  <si>
    <t>0,028317 m3</t>
  </si>
  <si>
    <t>(Bpe = Barril de Petroleo Equivalente, Balance)</t>
  </si>
  <si>
    <t>Metros Cúbicos</t>
  </si>
  <si>
    <t>m3</t>
  </si>
  <si>
    <t>Teracalorías</t>
  </si>
  <si>
    <t>Múltiplos</t>
  </si>
  <si>
    <t>Toneladas Métricas</t>
  </si>
  <si>
    <t>Ton</t>
  </si>
  <si>
    <t>Prefijo</t>
  </si>
  <si>
    <t>Factor</t>
  </si>
  <si>
    <t>GigaWatts</t>
  </si>
  <si>
    <t>GW</t>
  </si>
  <si>
    <t>K</t>
  </si>
  <si>
    <t>Kilo</t>
  </si>
  <si>
    <t>TeraWatts-hora</t>
  </si>
  <si>
    <t>TWh</t>
  </si>
  <si>
    <t>M</t>
  </si>
  <si>
    <t>Mega</t>
  </si>
  <si>
    <t>GigaWatts-hora</t>
  </si>
  <si>
    <t>GWh</t>
  </si>
  <si>
    <t>G</t>
  </si>
  <si>
    <t>Giga</t>
  </si>
  <si>
    <t>KiloWatts-hora</t>
  </si>
  <si>
    <t>KWh</t>
  </si>
  <si>
    <t>T</t>
  </si>
  <si>
    <t>Tera</t>
  </si>
  <si>
    <t>MegaWatts-hora</t>
  </si>
  <si>
    <t>P</t>
  </si>
  <si>
    <t>Peta</t>
  </si>
  <si>
    <t xml:space="preserve">(*) Para obtener equivalencias internacionales, se deben tener en cuenta las equivalencias del balance nacional de energía, principalmente </t>
  </si>
  <si>
    <t xml:space="preserve"> respecto a poderes caloríficos y densidades</t>
  </si>
  <si>
    <t>Región</t>
  </si>
  <si>
    <t>Terrestre</t>
  </si>
  <si>
    <t>Valor</t>
  </si>
  <si>
    <t>Unidad energía</t>
  </si>
  <si>
    <t>kCal</t>
  </si>
  <si>
    <t>Rendimiento</t>
  </si>
  <si>
    <t>litro</t>
  </si>
  <si>
    <t>km/l</t>
  </si>
  <si>
    <t>solo consumo de gasolina, pendiente consumo de electricidad</t>
  </si>
  <si>
    <t>kWh</t>
  </si>
  <si>
    <t>km/kWh</t>
  </si>
  <si>
    <t>kg</t>
  </si>
  <si>
    <t>km/kg</t>
  </si>
  <si>
    <t>Tasa de crecimiento</t>
  </si>
  <si>
    <t>Comparacion proyección Nacional vs regional</t>
  </si>
  <si>
    <t>Suma Regional</t>
  </si>
  <si>
    <t>Error</t>
  </si>
  <si>
    <t>TKM maritimo internacional</t>
  </si>
  <si>
    <t>miles TKM</t>
  </si>
  <si>
    <t>Nacional1</t>
  </si>
  <si>
    <t>Nacional2</t>
  </si>
  <si>
    <t>Nota: 
- Para la variable PKEROS se utilizó el precio de la gasolina nacional.
- Para la variable PIBPCT se utilizó el PIB_nacional/Población_nacional.
- Se consideraron las variables DUM20 y DUM21 para los años 2020 y 2021, respectivamente.</t>
  </si>
  <si>
    <t>nacional</t>
  </si>
  <si>
    <t>Tasa de Crecimiento</t>
  </si>
  <si>
    <t>Tasa crecimiento</t>
  </si>
  <si>
    <t>Fraccion Rigidos</t>
  </si>
  <si>
    <t>Coeficientes modelo econométrico</t>
  </si>
  <si>
    <t>a</t>
  </si>
  <si>
    <t>b</t>
  </si>
  <si>
    <t>c</t>
  </si>
  <si>
    <t>d</t>
  </si>
  <si>
    <t>Coeficientes</t>
  </si>
  <si>
    <t>Fuente</t>
  </si>
  <si>
    <t>Tipo cambio dólar</t>
  </si>
  <si>
    <t>CLP/USD</t>
  </si>
  <si>
    <t>tasa PIB</t>
  </si>
  <si>
    <t>Tasa Población</t>
  </si>
  <si>
    <t>miles mill CLP 2013</t>
  </si>
  <si>
    <t>Población</t>
  </si>
  <si>
    <t>habitantes</t>
  </si>
  <si>
    <t>viviendas</t>
  </si>
  <si>
    <t>electricidad_res</t>
  </si>
  <si>
    <t>manufactura</t>
  </si>
  <si>
    <t>Proyección a partir de modelo econométrico</t>
  </si>
  <si>
    <t>miles ton</t>
  </si>
  <si>
    <t>Modelo de proyección de demanda eléctrica para CNE 2023</t>
  </si>
  <si>
    <t>Actualizado de acuerdo a proyecciones Manuel marzo 2023</t>
  </si>
  <si>
    <t>petroquimica</t>
  </si>
  <si>
    <t>salitre</t>
  </si>
  <si>
    <t>energia_publico</t>
  </si>
  <si>
    <t>Min. Hacienda</t>
  </si>
  <si>
    <t>Balance Nacional de Energía, incluye las categorías Industrias varias, Industria Lactea, Construcción y Agroindustria</t>
  </si>
  <si>
    <t>Estudio demanda eléctrica CNE 2023, https://www.odepa.gob.cl/estadisticas-del-sector/estadisticas-productivas</t>
  </si>
  <si>
    <t>Estudio demanda eléctrica CNE 2023</t>
  </si>
  <si>
    <t>Estudio demanda eléctrica CNE 2023, https://cms.alacero.org/uploads/Alacero_America_latina_en_cifras_Espanhol_47683530c0.pdf</t>
  </si>
  <si>
    <t>Estudio demanda eléctrica CNE 2023, https://cchc.cl/centro-de-informacion/indicadores/indice-despacho-de-cemento</t>
  </si>
  <si>
    <t>Estudio demanda eléctrica CNE 2023,https://www.sernageomin.cl/pdf/Anuario_2022_310523.pdf</t>
  </si>
  <si>
    <t>Pendiente verificar de donde se obtuvieron los datos de proyección</t>
  </si>
  <si>
    <t>Balance Nacional de Energía</t>
  </si>
  <si>
    <t>energia_transporte</t>
  </si>
  <si>
    <t>indexacion_transporte</t>
  </si>
  <si>
    <t>PIB_eur</t>
  </si>
  <si>
    <t>Proyeccion_comercial</t>
  </si>
  <si>
    <t>energia electrica residencial (°/hab)</t>
  </si>
  <si>
    <t>indexacion_minas_varias</t>
  </si>
  <si>
    <t>indexacion_hierro</t>
  </si>
  <si>
    <t>pkm_aereo</t>
  </si>
  <si>
    <t>miles pkm</t>
  </si>
  <si>
    <t>tkm_maritimo</t>
  </si>
  <si>
    <t>miles tkm</t>
  </si>
  <si>
    <t>XV</t>
  </si>
  <si>
    <t>I</t>
  </si>
  <si>
    <t>II</t>
  </si>
  <si>
    <t>III</t>
  </si>
  <si>
    <t>IV</t>
  </si>
  <si>
    <t>V</t>
  </si>
  <si>
    <t>VI</t>
  </si>
  <si>
    <t>VII</t>
  </si>
  <si>
    <t>XVI</t>
  </si>
  <si>
    <t>VIII</t>
  </si>
  <si>
    <t>IX</t>
  </si>
  <si>
    <t>XIV</t>
  </si>
  <si>
    <t>X</t>
  </si>
  <si>
    <t>XI</t>
  </si>
  <si>
    <t>XII</t>
  </si>
  <si>
    <t>variable</t>
  </si>
  <si>
    <t>energia_comercial</t>
  </si>
  <si>
    <t>mineral</t>
  </si>
  <si>
    <t>Proporcion PIB Regional 2017</t>
  </si>
  <si>
    <t>Tasa crecimiento Banco Central</t>
  </si>
  <si>
    <t>Tasa crecimiento proyeccion</t>
  </si>
  <si>
    <t>Tasa crecimiento PIB Regional</t>
  </si>
  <si>
    <t>tasa_PIB</t>
  </si>
  <si>
    <t>tcal</t>
  </si>
  <si>
    <t>Residencial</t>
  </si>
  <si>
    <t>refineria_energia</t>
  </si>
  <si>
    <t>Uso</t>
  </si>
  <si>
    <t>Energetico</t>
  </si>
  <si>
    <t>ACS</t>
  </si>
  <si>
    <t>calefaccion</t>
  </si>
  <si>
    <t>coccion</t>
  </si>
  <si>
    <t>enfriamiento</t>
  </si>
  <si>
    <t>iluminacion</t>
  </si>
  <si>
    <t>otros_electricos</t>
  </si>
  <si>
    <t>refrigeracion</t>
  </si>
  <si>
    <t>factor</t>
  </si>
  <si>
    <t>electrogeno</t>
  </si>
  <si>
    <t>Nombre_demanda</t>
  </si>
  <si>
    <t>calefaccion_biomasa_COM</t>
  </si>
  <si>
    <t>coccion_biomasa_COM</t>
  </si>
  <si>
    <t>electrogeno_diesel_COM</t>
  </si>
  <si>
    <t>transporte_diesel_COM</t>
  </si>
  <si>
    <t>ACS_electricidad_COM</t>
  </si>
  <si>
    <t>calefaccion_electricidad_COM</t>
  </si>
  <si>
    <t>coccion_electricidad_COM</t>
  </si>
  <si>
    <t>refrigeracion_COM</t>
  </si>
  <si>
    <t>iluminacion_COM</t>
  </si>
  <si>
    <t>otros_electricos_COM</t>
  </si>
  <si>
    <t>enfriamiento_COM</t>
  </si>
  <si>
    <t>calefaccion_gas_licuado_COM</t>
  </si>
  <si>
    <t>coccion_gas_licuado_COM</t>
  </si>
  <si>
    <t>ACS_gas_licuado_COM</t>
  </si>
  <si>
    <t>calefaccion_gas_natural_COM</t>
  </si>
  <si>
    <t>coccion_gas_natural_COM</t>
  </si>
  <si>
    <t>ACS_gas_natural_COM</t>
  </si>
  <si>
    <t>calefaccion_kerosene_COM</t>
  </si>
  <si>
    <t>Proceso</t>
  </si>
  <si>
    <t>Mina Rajo</t>
  </si>
  <si>
    <t>Mina Subterranea</t>
  </si>
  <si>
    <t>Óxidos</t>
  </si>
  <si>
    <t>Sulfuros</t>
  </si>
  <si>
    <t>Refinería "Saturación"</t>
  </si>
  <si>
    <t>Fundición "Saturación"</t>
  </si>
  <si>
    <t>Ley</t>
  </si>
  <si>
    <t>Óxidos (LX)</t>
  </si>
  <si>
    <t>Sulfuros (Concentrado)</t>
  </si>
  <si>
    <t>HAB/viv</t>
  </si>
  <si>
    <t>habitantes/vivienda</t>
  </si>
  <si>
    <t>miles mill CLP</t>
  </si>
  <si>
    <t>PIB (mill USD)</t>
  </si>
  <si>
    <t>mill USD</t>
  </si>
  <si>
    <t>PIB per cápita (usd/hab)</t>
  </si>
  <si>
    <t>usd/habitantes</t>
  </si>
  <si>
    <t>acero_existente</t>
  </si>
  <si>
    <t>acero_nuevo</t>
  </si>
  <si>
    <t>azucar_existente</t>
  </si>
  <si>
    <t>azucar_nuevo</t>
  </si>
  <si>
    <t>celulosa_existente</t>
  </si>
  <si>
    <t>celulosa_nuevo</t>
  </si>
  <si>
    <t>cemento_existente</t>
  </si>
  <si>
    <t>cemento_nuevo</t>
  </si>
  <si>
    <t>cobre_existente</t>
  </si>
  <si>
    <t>cobre_nuevo</t>
  </si>
  <si>
    <t>hierro_existente</t>
  </si>
  <si>
    <t>hierro_nuevo</t>
  </si>
  <si>
    <t>km_bus_interurbano_RM</t>
  </si>
  <si>
    <t>miles km</t>
  </si>
  <si>
    <t>km_bus_interurbano_regiones</t>
  </si>
  <si>
    <t>km_bus_urbano_RM</t>
  </si>
  <si>
    <t>km_bus_urbano_regiones</t>
  </si>
  <si>
    <t>km_camion</t>
  </si>
  <si>
    <t>km_livianos</t>
  </si>
  <si>
    <t>km_medianos</t>
  </si>
  <si>
    <t>km_moto</t>
  </si>
  <si>
    <t>km_taxi</t>
  </si>
  <si>
    <t>km_tractocamion</t>
  </si>
  <si>
    <t>km_transantiago</t>
  </si>
  <si>
    <t>manufactura_existente</t>
  </si>
  <si>
    <t>manufactura_nuevo</t>
  </si>
  <si>
    <t>mineral_existente</t>
  </si>
  <si>
    <t>mineral_nuevo</t>
  </si>
  <si>
    <t>pesca_existente</t>
  </si>
  <si>
    <t>pesca_nuevo</t>
  </si>
  <si>
    <t>petroquimica_existente</t>
  </si>
  <si>
    <t>petroquimica_nuevo</t>
  </si>
  <si>
    <t>pkm_ferroviario_inter</t>
  </si>
  <si>
    <t>pkm_ferroviario_urb</t>
  </si>
  <si>
    <t>tkm_ferroviario</t>
  </si>
  <si>
    <t>demanda_regional</t>
  </si>
  <si>
    <t>existente</t>
  </si>
  <si>
    <t>nuevo</t>
  </si>
  <si>
    <t>Total</t>
  </si>
  <si>
    <t>Fundición</t>
  </si>
  <si>
    <t>Miles ton Cu fino</t>
  </si>
  <si>
    <t>Refinería</t>
  </si>
  <si>
    <t>Miles ton de roca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</si>
</sst>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"/>
    <numFmt numFmtId="166" formatCode="0.0"/>
    <numFmt numFmtId="167" formatCode="#,##0.0"/>
    <numFmt numFmtId="168" formatCode="#,##0.000"/>
    <numFmt numFmtId="169" formatCode="#,##0.00000"/>
    <numFmt numFmtId="170" formatCode="0.0000%"/>
    <numFmt numFmtId="171" formatCode="_ * #,##0_ ;_ * \-#,##0_ ;_ * &quot;-&quot;_ ;_ @_ "/>
  </numFmts>
  <fonts count="3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Geneva"/>
    </font>
    <font>
      <b/>
      <sz val="8"/>
      <color theme="1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sz val="10"/>
      <name val="MS Sans Serif"/>
      <family val="2"/>
    </font>
    <font>
      <b/>
      <sz val="8"/>
      <name val="Arial"/>
      <family val="2"/>
    </font>
    <font>
      <sz val="8"/>
      <color indexed="8"/>
      <name val="Calibri"/>
      <family val="2"/>
      <scheme val="minor"/>
    </font>
    <font>
      <sz val="8"/>
      <name val="MS Sans Serif"/>
      <family val="2"/>
    </font>
    <font>
      <sz val="8"/>
      <color theme="0" tint="-0.499984740745262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9"/>
      <color rgb="FF000000"/>
      <name val="Arial"/>
      <family val="2"/>
    </font>
    <font>
      <sz val="11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699"/>
        <bgColor rgb="FFFFE699"/>
      </patternFill>
    </fill>
    <fill>
      <patternFill patternType="solid">
        <fgColor rgb="FFFFE699"/>
        <bgColor rgb="FFFFE699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20">
    <xf numFmtId="0" fontId="0" fillId="0" borderId="0"/>
    <xf numFmtId="0" fontId="2" fillId="0" borderId="0"/>
    <xf numFmtId="0" fontId="3" fillId="0" borderId="0"/>
    <xf numFmtId="0" fontId="11" fillId="0" borderId="0"/>
    <xf numFmtId="0" fontId="17" fillId="0" borderId="0"/>
    <xf numFmtId="0" fontId="21" fillId="0" borderId="0"/>
    <xf numFmtId="9" fontId="20" fillId="0" borderId="0"/>
    <xf numFmtId="43" fontId="20" fillId="0" borderId="0"/>
    <xf numFmtId="0" fontId="21" fillId="0" borderId="0"/>
    <xf numFmtId="0" fontId="21" fillId="0" borderId="0"/>
    <xf numFmtId="0" fontId="22" fillId="14" borderId="0"/>
    <xf numFmtId="43" fontId="21" fillId="0" borderId="0"/>
    <xf numFmtId="171" fontId="20" fillId="0" borderId="0"/>
    <xf numFmtId="41" fontId="20" fillId="0" borderId="0"/>
    <xf numFmtId="0" fontId="5" fillId="0" borderId="0">
      <alignment vertical="top"/>
      <protection locked="0"/>
    </xf>
    <xf numFmtId="44" fontId="20" fillId="0" borderId="0"/>
    <xf numFmtId="9" fontId="20" fillId="0" borderId="0"/>
    <xf numFmtId="41" fontId="20" fillId="0" borderId="0"/>
    <xf numFmtId="9" fontId="20" fillId="0" borderId="0"/>
    <xf numFmtId="0" fontId="31" fillId="0" borderId="0"/>
  </cellStyleXfs>
  <cellXfs count="205">
    <xf numFmtId="0" fontId="0" fillId="0" borderId="0" xfId="0"/>
    <xf numFmtId="164" fontId="0" fillId="0" borderId="0" xfId="0" applyNumberFormat="1"/>
    <xf numFmtId="0" fontId="0" fillId="2" borderId="0" xfId="0" applyFill="1"/>
    <xf numFmtId="0" fontId="1" fillId="3" borderId="0" xfId="0" applyFont="1" applyFill="1"/>
    <xf numFmtId="0" fontId="2" fillId="5" borderId="0" xfId="1" applyFill="1"/>
    <xf numFmtId="0" fontId="2" fillId="6" borderId="0" xfId="1" applyFill="1"/>
    <xf numFmtId="0" fontId="3" fillId="5" borderId="0" xfId="2" applyFill="1" applyAlignment="1">
      <alignment vertical="center"/>
    </xf>
    <xf numFmtId="0" fontId="4" fillId="7" borderId="0" xfId="0" applyFont="1" applyFill="1"/>
    <xf numFmtId="0" fontId="2" fillId="6" borderId="0" xfId="1" applyFill="1" applyAlignment="1">
      <alignment vertical="center"/>
    </xf>
    <xf numFmtId="0" fontId="2" fillId="5" borderId="0" xfId="1" applyFill="1" applyAlignment="1">
      <alignment vertical="center"/>
    </xf>
    <xf numFmtId="0" fontId="7" fillId="8" borderId="0" xfId="2" applyFont="1" applyFill="1" applyAlignment="1">
      <alignment horizontal="right" vertical="center" indent="1"/>
    </xf>
    <xf numFmtId="0" fontId="8" fillId="7" borderId="0" xfId="2" applyFont="1" applyFill="1" applyAlignment="1">
      <alignment vertical="center"/>
    </xf>
    <xf numFmtId="165" fontId="8" fillId="7" borderId="0" xfId="2" applyNumberFormat="1" applyFont="1" applyFill="1" applyAlignment="1">
      <alignment horizontal="center" vertical="center"/>
    </xf>
    <xf numFmtId="3" fontId="8" fillId="7" borderId="0" xfId="2" applyNumberFormat="1" applyFont="1" applyFill="1" applyAlignment="1">
      <alignment horizontal="center" vertical="center"/>
    </xf>
    <xf numFmtId="0" fontId="2" fillId="7" borderId="0" xfId="1" applyFill="1" applyAlignment="1">
      <alignment vertical="center"/>
    </xf>
    <xf numFmtId="0" fontId="9" fillId="7" borderId="0" xfId="2" applyFont="1" applyFill="1" applyAlignment="1">
      <alignment horizontal="right" vertical="center" indent="1"/>
    </xf>
    <xf numFmtId="0" fontId="8" fillId="7" borderId="0" xfId="2" applyFont="1" applyFill="1" applyAlignment="1">
      <alignment horizontal="center" vertical="center"/>
    </xf>
    <xf numFmtId="0" fontId="8" fillId="7" borderId="0" xfId="2" applyFont="1" applyFill="1" applyAlignment="1">
      <alignment horizontal="right" vertical="center" indent="1"/>
    </xf>
    <xf numFmtId="0" fontId="2" fillId="7" borderId="0" xfId="2" applyFont="1" applyFill="1" applyAlignment="1">
      <alignment vertical="center"/>
    </xf>
    <xf numFmtId="0" fontId="2" fillId="7" borderId="0" xfId="2" applyFont="1" applyFill="1" applyAlignment="1">
      <alignment horizontal="right" vertical="center" indent="1"/>
    </xf>
    <xf numFmtId="3" fontId="2" fillId="7" borderId="0" xfId="2" applyNumberFormat="1" applyFont="1" applyFill="1" applyAlignment="1">
      <alignment horizontal="right" vertical="center" indent="1"/>
    </xf>
    <xf numFmtId="0" fontId="10" fillId="7" borderId="0" xfId="0" applyFont="1" applyFill="1"/>
    <xf numFmtId="0" fontId="3" fillId="5" borderId="0" xfId="2" applyFill="1"/>
    <xf numFmtId="0" fontId="3" fillId="7" borderId="0" xfId="2" applyFill="1"/>
    <xf numFmtId="0" fontId="2" fillId="7" borderId="0" xfId="1" applyFill="1"/>
    <xf numFmtId="0" fontId="2" fillId="5" borderId="0" xfId="3" applyFont="1" applyFill="1" applyAlignment="1">
      <alignment vertical="center"/>
    </xf>
    <xf numFmtId="0" fontId="12" fillId="8" borderId="0" xfId="2" applyFont="1" applyFill="1" applyAlignment="1">
      <alignment vertical="center"/>
    </xf>
    <xf numFmtId="0" fontId="12" fillId="8" borderId="0" xfId="2" applyFont="1" applyFill="1" applyAlignment="1">
      <alignment horizontal="right" vertical="center" indent="1"/>
    </xf>
    <xf numFmtId="0" fontId="8" fillId="7" borderId="0" xfId="3" applyFont="1" applyFill="1" applyAlignment="1">
      <alignment horizontal="left" vertical="center"/>
    </xf>
    <xf numFmtId="11" fontId="13" fillId="7" borderId="0" xfId="3" applyNumberFormat="1" applyFont="1" applyFill="1" applyAlignment="1">
      <alignment horizontal="right" vertical="center" indent="1"/>
    </xf>
    <xf numFmtId="49" fontId="13" fillId="7" borderId="0" xfId="3" applyNumberFormat="1" applyFont="1" applyFill="1" applyAlignment="1">
      <alignment horizontal="right" vertical="center" indent="1"/>
    </xf>
    <xf numFmtId="166" fontId="13" fillId="7" borderId="0" xfId="3" applyNumberFormat="1" applyFont="1" applyFill="1" applyAlignment="1">
      <alignment horizontal="right" vertical="center" indent="1"/>
    </xf>
    <xf numFmtId="0" fontId="14" fillId="5" borderId="0" xfId="3" applyFont="1" applyFill="1"/>
    <xf numFmtId="0" fontId="12" fillId="8" borderId="0" xfId="2" applyFont="1" applyFill="1" applyAlignment="1">
      <alignment horizontal="left" vertical="center"/>
    </xf>
    <xf numFmtId="0" fontId="12" fillId="8" borderId="0" xfId="2" applyFont="1" applyFill="1" applyAlignment="1">
      <alignment horizontal="left" vertical="center" indent="1"/>
    </xf>
    <xf numFmtId="0" fontId="8" fillId="7" borderId="0" xfId="3" applyFont="1" applyFill="1"/>
    <xf numFmtId="0" fontId="8" fillId="7" borderId="0" xfId="3" applyFont="1" applyFill="1" applyAlignment="1">
      <alignment horizontal="left"/>
    </xf>
    <xf numFmtId="0" fontId="8" fillId="7" borderId="0" xfId="3" applyFont="1" applyFill="1" applyAlignment="1">
      <alignment horizontal="left" indent="1"/>
    </xf>
    <xf numFmtId="0" fontId="8" fillId="7" borderId="0" xfId="2" applyFont="1" applyFill="1" applyAlignment="1">
      <alignment horizontal="left" vertical="center"/>
    </xf>
    <xf numFmtId="0" fontId="15" fillId="5" borderId="0" xfId="1" applyFont="1" applyFill="1"/>
    <xf numFmtId="0" fontId="12" fillId="8" borderId="0" xfId="2" applyFont="1" applyFill="1" applyAlignment="1">
      <alignment horizontal="left" vertical="center" indent="2"/>
    </xf>
    <xf numFmtId="0" fontId="13" fillId="7" borderId="0" xfId="3" applyFont="1" applyFill="1"/>
    <xf numFmtId="0" fontId="13" fillId="7" borderId="0" xfId="3" applyFont="1" applyFill="1" applyAlignment="1">
      <alignment horizontal="left" indent="2"/>
    </xf>
    <xf numFmtId="11" fontId="13" fillId="7" borderId="0" xfId="3" applyNumberFormat="1" applyFont="1" applyFill="1" applyAlignment="1">
      <alignment horizontal="right" indent="1"/>
    </xf>
    <xf numFmtId="0" fontId="14" fillId="7" borderId="0" xfId="3" applyFont="1" applyFill="1"/>
    <xf numFmtId="0" fontId="8" fillId="7" borderId="0" xfId="2" applyFont="1" applyFill="1" applyAlignment="1">
      <alignment horizontal="left" vertical="center" indent="1"/>
    </xf>
    <xf numFmtId="0" fontId="7" fillId="7" borderId="0" xfId="2" applyFont="1" applyFill="1" applyAlignment="1">
      <alignment vertical="center"/>
    </xf>
    <xf numFmtId="3" fontId="7" fillId="7" borderId="0" xfId="2" applyNumberFormat="1" applyFont="1" applyFill="1" applyAlignment="1">
      <alignment horizontal="center" vertical="center"/>
    </xf>
    <xf numFmtId="0" fontId="0" fillId="10" borderId="0" xfId="0" applyFill="1"/>
    <xf numFmtId="0" fontId="1" fillId="4" borderId="0" xfId="0" applyFont="1" applyFill="1" applyAlignment="1">
      <alignment horizontal="left"/>
    </xf>
    <xf numFmtId="0" fontId="20" fillId="0" borderId="0" xfId="5" applyFont="1"/>
    <xf numFmtId="0" fontId="1" fillId="12" borderId="0" xfId="5" applyFont="1" applyFill="1"/>
    <xf numFmtId="0" fontId="0" fillId="0" borderId="0" xfId="5" applyFont="1"/>
    <xf numFmtId="3" fontId="0" fillId="3" borderId="0" xfId="0" applyNumberFormat="1" applyFill="1"/>
    <xf numFmtId="2" fontId="0" fillId="3" borderId="0" xfId="0" applyNumberFormat="1" applyFill="1"/>
    <xf numFmtId="0" fontId="1" fillId="3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0" fontId="1" fillId="9" borderId="0" xfId="0" applyFont="1" applyFill="1" applyAlignment="1">
      <alignment horizontal="left"/>
    </xf>
    <xf numFmtId="1" fontId="0" fillId="0" borderId="0" xfId="0" applyNumberFormat="1"/>
    <xf numFmtId="0" fontId="0" fillId="0" borderId="0" xfId="0" applyAlignment="1">
      <alignment horizontal="justify" vertical="center"/>
    </xf>
    <xf numFmtId="165" fontId="0" fillId="0" borderId="0" xfId="0" applyNumberFormat="1"/>
    <xf numFmtId="0" fontId="0" fillId="12" borderId="0" xfId="0" applyFill="1"/>
    <xf numFmtId="164" fontId="0" fillId="3" borderId="0" xfId="6" applyNumberFormat="1" applyFont="1" applyFill="1"/>
    <xf numFmtId="0" fontId="18" fillId="11" borderId="0" xfId="4" applyFont="1" applyFill="1"/>
    <xf numFmtId="3" fontId="0" fillId="15" borderId="0" xfId="0" applyNumberFormat="1" applyFill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9" borderId="0" xfId="0" applyFont="1" applyFill="1"/>
    <xf numFmtId="3" fontId="0" fillId="0" borderId="0" xfId="0" applyNumberFormat="1"/>
    <xf numFmtId="164" fontId="0" fillId="0" borderId="0" xfId="6" applyNumberFormat="1" applyFont="1"/>
    <xf numFmtId="0" fontId="0" fillId="0" borderId="0" xfId="0" applyAlignment="1">
      <alignment horizontal="center"/>
    </xf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0" fontId="1" fillId="4" borderId="0" xfId="0" applyFont="1" applyFill="1"/>
    <xf numFmtId="0" fontId="17" fillId="0" borderId="0" xfId="4"/>
    <xf numFmtId="0" fontId="19" fillId="11" borderId="0" xfId="4" applyFont="1" applyFill="1"/>
    <xf numFmtId="0" fontId="0" fillId="13" borderId="0" xfId="0" applyFill="1"/>
    <xf numFmtId="0" fontId="6" fillId="5" borderId="0" xfId="14" applyFont="1" applyFill="1" applyAlignment="1" applyProtection="1">
      <alignment vertical="center"/>
    </xf>
    <xf numFmtId="0" fontId="5" fillId="5" borderId="0" xfId="14" applyFill="1" applyAlignment="1" applyProtection="1">
      <alignment vertical="center"/>
    </xf>
    <xf numFmtId="0" fontId="1" fillId="16" borderId="0" xfId="0" applyFont="1" applyFill="1"/>
    <xf numFmtId="164" fontId="20" fillId="0" borderId="0" xfId="6" applyNumberFormat="1"/>
    <xf numFmtId="166" fontId="0" fillId="3" borderId="0" xfId="0" applyNumberFormat="1" applyFill="1"/>
    <xf numFmtId="0" fontId="0" fillId="8" borderId="0" xfId="0" applyFill="1"/>
    <xf numFmtId="0" fontId="0" fillId="15" borderId="0" xfId="0" applyFill="1"/>
    <xf numFmtId="2" fontId="0" fillId="15" borderId="0" xfId="0" applyNumberFormat="1" applyFill="1"/>
    <xf numFmtId="0" fontId="0" fillId="17" borderId="0" xfId="0" applyFill="1"/>
    <xf numFmtId="2" fontId="0" fillId="17" borderId="0" xfId="0" applyNumberFormat="1" applyFill="1"/>
    <xf numFmtId="0" fontId="0" fillId="10" borderId="0" xfId="0" applyFill="1" applyAlignment="1">
      <alignment horizontal="left"/>
    </xf>
    <xf numFmtId="0" fontId="20" fillId="0" borderId="0" xfId="0" applyFont="1"/>
    <xf numFmtId="167" fontId="20" fillId="0" borderId="0" xfId="0" applyNumberFormat="1" applyFont="1"/>
    <xf numFmtId="0" fontId="23" fillId="0" borderId="0" xfId="0" applyFont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0" xfId="0" applyFont="1" applyAlignment="1">
      <alignment horizontal="right" vertical="center" wrapText="1"/>
    </xf>
    <xf numFmtId="0" fontId="23" fillId="0" borderId="0" xfId="0" applyFont="1" applyAlignment="1">
      <alignment vertical="center" wrapText="1"/>
    </xf>
    <xf numFmtId="165" fontId="0" fillId="17" borderId="0" xfId="0" applyNumberFormat="1" applyFill="1"/>
    <xf numFmtId="3" fontId="1" fillId="3" borderId="0" xfId="0" applyNumberFormat="1" applyFont="1" applyFill="1"/>
    <xf numFmtId="3" fontId="1" fillId="4" borderId="0" xfId="0" applyNumberFormat="1" applyFont="1" applyFill="1"/>
    <xf numFmtId="164" fontId="0" fillId="0" borderId="0" xfId="15" applyNumberFormat="1" applyFont="1"/>
    <xf numFmtId="3" fontId="1" fillId="4" borderId="0" xfId="0" applyNumberFormat="1" applyFont="1" applyFill="1" applyAlignment="1">
      <alignment horizontal="left"/>
    </xf>
    <xf numFmtId="0" fontId="0" fillId="19" borderId="0" xfId="0" applyFill="1"/>
    <xf numFmtId="9" fontId="0" fillId="0" borderId="0" xfId="0" applyNumberFormat="1"/>
    <xf numFmtId="3" fontId="16" fillId="3" borderId="0" xfId="0" applyNumberFormat="1" applyFont="1" applyFill="1"/>
    <xf numFmtId="4" fontId="0" fillId="0" borderId="0" xfId="0" applyNumberFormat="1"/>
    <xf numFmtId="10" fontId="0" fillId="0" borderId="0" xfId="0" applyNumberFormat="1" applyAlignment="1">
      <alignment horizontal="left"/>
    </xf>
    <xf numFmtId="0" fontId="0" fillId="15" borderId="1" xfId="0" applyFill="1" applyBorder="1"/>
    <xf numFmtId="2" fontId="0" fillId="15" borderId="1" xfId="0" applyNumberFormat="1" applyFill="1" applyBorder="1"/>
    <xf numFmtId="0" fontId="0" fillId="17" borderId="1" xfId="0" applyFill="1" applyBorder="1"/>
    <xf numFmtId="2" fontId="0" fillId="17" borderId="1" xfId="0" applyNumberFormat="1" applyFill="1" applyBorder="1"/>
    <xf numFmtId="0" fontId="0" fillId="15" borderId="2" xfId="0" applyFill="1" applyBorder="1"/>
    <xf numFmtId="2" fontId="0" fillId="15" borderId="2" xfId="0" applyNumberFormat="1" applyFill="1" applyBorder="1"/>
    <xf numFmtId="0" fontId="0" fillId="17" borderId="2" xfId="0" applyFill="1" applyBorder="1"/>
    <xf numFmtId="2" fontId="0" fillId="17" borderId="2" xfId="0" applyNumberFormat="1" applyFill="1" applyBorder="1"/>
    <xf numFmtId="168" fontId="0" fillId="0" borderId="0" xfId="0" applyNumberFormat="1"/>
    <xf numFmtId="165" fontId="0" fillId="17" borderId="1" xfId="0" applyNumberFormat="1" applyFill="1" applyBorder="1"/>
    <xf numFmtId="0" fontId="0" fillId="0" borderId="0" xfId="0" applyAlignment="1">
      <alignment vertical="center"/>
    </xf>
    <xf numFmtId="169" fontId="0" fillId="0" borderId="0" xfId="0" applyNumberFormat="1"/>
    <xf numFmtId="3" fontId="1" fillId="0" borderId="0" xfId="0" applyNumberFormat="1" applyFont="1"/>
    <xf numFmtId="0" fontId="27" fillId="11" borderId="0" xfId="4" applyFont="1" applyFill="1"/>
    <xf numFmtId="0" fontId="0" fillId="0" borderId="0" xfId="0" applyAlignment="1">
      <alignment horizontal="left" indent="2"/>
    </xf>
    <xf numFmtId="9" fontId="0" fillId="3" borderId="0" xfId="0" applyNumberFormat="1" applyFill="1"/>
    <xf numFmtId="4" fontId="0" fillId="3" borderId="0" xfId="0" applyNumberFormat="1" applyFill="1"/>
    <xf numFmtId="9" fontId="0" fillId="0" borderId="0" xfId="6" applyFont="1"/>
    <xf numFmtId="9" fontId="0" fillId="3" borderId="0" xfId="6" applyFont="1" applyFill="1"/>
    <xf numFmtId="0" fontId="0" fillId="9" borderId="0" xfId="0" applyFill="1"/>
    <xf numFmtId="0" fontId="0" fillId="9" borderId="0" xfId="0" applyFill="1" applyAlignment="1">
      <alignment horizontal="left"/>
    </xf>
    <xf numFmtId="164" fontId="20" fillId="3" borderId="0" xfId="6" applyNumberFormat="1" applyFill="1"/>
    <xf numFmtId="167" fontId="0" fillId="3" borderId="0" xfId="0" applyNumberFormat="1" applyFill="1"/>
    <xf numFmtId="164" fontId="0" fillId="0" borderId="0" xfId="0" applyNumberFormat="1" applyAlignment="1">
      <alignment horizontal="right"/>
    </xf>
    <xf numFmtId="0" fontId="28" fillId="0" borderId="0" xfId="5" applyFont="1"/>
    <xf numFmtId="3" fontId="28" fillId="3" borderId="0" xfId="0" applyNumberFormat="1" applyFont="1" applyFill="1"/>
    <xf numFmtId="0" fontId="28" fillId="0" borderId="0" xfId="0" applyFont="1"/>
    <xf numFmtId="0" fontId="23" fillId="18" borderId="0" xfId="0" applyFont="1" applyFill="1" applyAlignment="1">
      <alignment horizontal="center" vertical="center" wrapText="1"/>
    </xf>
    <xf numFmtId="0" fontId="23" fillId="18" borderId="0" xfId="0" applyFont="1" applyFill="1" applyAlignment="1">
      <alignment horizontal="right" vertical="center" wrapText="1"/>
    </xf>
    <xf numFmtId="0" fontId="23" fillId="18" borderId="0" xfId="0" applyFont="1" applyFill="1" applyAlignment="1">
      <alignment vertical="center" wrapText="1"/>
    </xf>
    <xf numFmtId="0" fontId="24" fillId="0" borderId="0" xfId="0" applyFont="1" applyAlignment="1">
      <alignment horizontal="center" vertical="center" wrapText="1"/>
    </xf>
    <xf numFmtId="0" fontId="26" fillId="11" borderId="0" xfId="4" applyFont="1" applyFill="1" applyAlignment="1">
      <alignment horizontal="left"/>
    </xf>
    <xf numFmtId="3" fontId="28" fillId="0" borderId="0" xfId="0" applyNumberFormat="1" applyFont="1"/>
    <xf numFmtId="170" fontId="0" fillId="0" borderId="0" xfId="6" applyNumberFormat="1" applyFont="1"/>
    <xf numFmtId="0" fontId="0" fillId="20" borderId="0" xfId="0" applyFill="1"/>
    <xf numFmtId="3" fontId="0" fillId="0" borderId="0" xfId="17" applyNumberFormat="1" applyFont="1"/>
    <xf numFmtId="41" fontId="0" fillId="0" borderId="0" xfId="17" applyFont="1"/>
    <xf numFmtId="171" fontId="0" fillId="0" borderId="0" xfId="0" applyNumberFormat="1"/>
    <xf numFmtId="168" fontId="0" fillId="15" borderId="0" xfId="0" applyNumberFormat="1" applyFill="1"/>
    <xf numFmtId="3" fontId="0" fillId="15" borderId="0" xfId="17" applyNumberFormat="1" applyFont="1" applyFill="1"/>
    <xf numFmtId="41" fontId="0" fillId="15" borderId="0" xfId="17" applyFont="1" applyFill="1"/>
    <xf numFmtId="0" fontId="29" fillId="20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164" fontId="29" fillId="0" borderId="0" xfId="0" applyNumberFormat="1" applyFont="1" applyAlignment="1">
      <alignment vertical="center"/>
    </xf>
    <xf numFmtId="10" fontId="0" fillId="15" borderId="0" xfId="16" applyNumberFormat="1" applyFont="1" applyFill="1"/>
    <xf numFmtId="10" fontId="0" fillId="0" borderId="0" xfId="16" applyNumberFormat="1" applyFont="1"/>
    <xf numFmtId="164" fontId="0" fillId="0" borderId="0" xfId="18" applyNumberFormat="1" applyFont="1"/>
    <xf numFmtId="10" fontId="0" fillId="0" borderId="0" xfId="0" applyNumberFormat="1"/>
    <xf numFmtId="0" fontId="1" fillId="17" borderId="6" xfId="0" applyFont="1" applyFill="1" applyBorder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3" borderId="1" xfId="0" applyFill="1" applyBorder="1"/>
    <xf numFmtId="0" fontId="0" fillId="24" borderId="0" xfId="0" applyFill="1"/>
    <xf numFmtId="10" fontId="20" fillId="0" borderId="0" xfId="6" applyNumberFormat="1"/>
    <xf numFmtId="3" fontId="0" fillId="24" borderId="0" xfId="0" applyNumberFormat="1" applyFill="1"/>
    <xf numFmtId="3" fontId="0" fillId="25" borderId="0" xfId="0" applyNumberFormat="1" applyFill="1"/>
    <xf numFmtId="0" fontId="0" fillId="0" borderId="1" xfId="0" applyBorder="1"/>
    <xf numFmtId="0" fontId="0" fillId="0" borderId="8" xfId="0" applyBorder="1"/>
    <xf numFmtId="0" fontId="0" fillId="0" borderId="7" xfId="0" applyBorder="1"/>
    <xf numFmtId="10" fontId="0" fillId="0" borderId="0" xfId="6" applyNumberFormat="1" applyFont="1"/>
    <xf numFmtId="3" fontId="0" fillId="24" borderId="1" xfId="0" applyNumberFormat="1" applyFill="1" applyBorder="1"/>
    <xf numFmtId="3" fontId="0" fillId="25" borderId="1" xfId="0" applyNumberFormat="1" applyFill="1" applyBorder="1"/>
    <xf numFmtId="0" fontId="0" fillId="0" borderId="0" xfId="0" applyAlignment="1">
      <alignment horizontal="center" vertical="top"/>
    </xf>
    <xf numFmtId="11" fontId="0" fillId="0" borderId="0" xfId="0" applyNumberFormat="1"/>
    <xf numFmtId="0" fontId="0" fillId="26" borderId="0" xfId="0" applyFill="1"/>
    <xf numFmtId="166" fontId="0" fillId="15" borderId="0" xfId="0" applyNumberFormat="1" applyFill="1"/>
    <xf numFmtId="164" fontId="0" fillId="26" borderId="0" xfId="0" applyNumberFormat="1" applyFill="1"/>
    <xf numFmtId="10" fontId="0" fillId="26" borderId="0" xfId="0" applyNumberFormat="1" applyFill="1"/>
    <xf numFmtId="0" fontId="30" fillId="0" borderId="0" xfId="0" applyFont="1"/>
    <xf numFmtId="0" fontId="0" fillId="27" borderId="0" xfId="0" applyFill="1"/>
    <xf numFmtId="10" fontId="1" fillId="0" borderId="0" xfId="16" applyNumberFormat="1" applyFont="1"/>
    <xf numFmtId="3" fontId="1" fillId="0" borderId="0" xfId="17" applyNumberFormat="1" applyFont="1"/>
    <xf numFmtId="3" fontId="20" fillId="0" borderId="0" xfId="17" applyNumberFormat="1" applyAlignment="1">
      <alignment horizontal="left" indent="1"/>
    </xf>
    <xf numFmtId="3" fontId="20" fillId="0" borderId="0" xfId="17" applyNumberFormat="1"/>
    <xf numFmtId="0" fontId="31" fillId="0" borderId="0" xfId="19"/>
    <xf numFmtId="10" fontId="20" fillId="15" borderId="0" xfId="16" applyNumberFormat="1" applyFill="1"/>
    <xf numFmtId="10" fontId="20" fillId="0" borderId="0" xfId="16" applyNumberFormat="1"/>
    <xf numFmtId="3" fontId="20" fillId="15" borderId="0" xfId="17" applyNumberFormat="1" applyFill="1" applyAlignment="1">
      <alignment horizontal="left" indent="1"/>
    </xf>
    <xf numFmtId="3" fontId="20" fillId="15" borderId="0" xfId="17" applyNumberFormat="1" applyFill="1"/>
    <xf numFmtId="1" fontId="0" fillId="15" borderId="0" xfId="0" applyNumberFormat="1" applyFill="1"/>
    <xf numFmtId="10" fontId="0" fillId="15" borderId="0" xfId="0" applyNumberFormat="1" applyFill="1"/>
    <xf numFmtId="3" fontId="1" fillId="19" borderId="0" xfId="0" applyNumberFormat="1" applyFont="1" applyFill="1"/>
    <xf numFmtId="0" fontId="0" fillId="28" borderId="0" xfId="0" applyFill="1"/>
    <xf numFmtId="0" fontId="23" fillId="0" borderId="0" xfId="0" applyFont="1" applyAlignment="1">
      <alignment vertical="center" wrapText="1"/>
    </xf>
    <xf numFmtId="0" fontId="0" fillId="0" borderId="0" xfId="0"/>
    <xf numFmtId="0" fontId="23" fillId="0" borderId="0" xfId="0" applyFont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0" fillId="0" borderId="3" xfId="0" applyBorder="1"/>
    <xf numFmtId="0" fontId="23" fillId="0" borderId="3" xfId="0" applyFont="1" applyBorder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0" fillId="0" borderId="0" xfId="0" applyAlignment="1">
      <alignment horizontal="center"/>
    </xf>
    <xf numFmtId="0" fontId="7" fillId="8" borderId="0" xfId="2" applyFont="1" applyFill="1" applyAlignment="1">
      <alignment horizontal="center" vertical="center" wrapText="1"/>
    </xf>
    <xf numFmtId="0" fontId="2" fillId="6" borderId="0" xfId="1" applyFill="1" applyAlignment="1">
      <alignment vertical="center"/>
    </xf>
    <xf numFmtId="0" fontId="12" fillId="8" borderId="0" xfId="2" applyFont="1" applyFill="1" applyAlignment="1">
      <alignment horizontal="center" vertical="center"/>
    </xf>
    <xf numFmtId="0" fontId="2" fillId="6" borderId="0" xfId="1" applyFill="1"/>
    <xf numFmtId="164" fontId="25" fillId="0" borderId="0" xfId="6" applyNumberFormat="1" applyFont="1" applyAlignment="1">
      <alignment horizontal="left" vertical="center" wrapText="1"/>
    </xf>
  </cellXfs>
  <cellStyles count="20">
    <cellStyle name="Buena 2" xfId="10" xr:uid="{00000000-0005-0000-0000-00000A000000}"/>
    <cellStyle name="Hipervínculo" xfId="19" builtinId="8"/>
    <cellStyle name="Hipervínculo 2" xfId="14" xr:uid="{00000000-0005-0000-0000-00000E000000}"/>
    <cellStyle name="Millares [0] 2" xfId="12" xr:uid="{00000000-0005-0000-0000-00000C000000}"/>
    <cellStyle name="Millares [0] 2 2" xfId="13" xr:uid="{00000000-0005-0000-0000-00000D000000}"/>
    <cellStyle name="Millares [0] 3" xfId="17" xr:uid="{00000000-0005-0000-0000-000011000000}"/>
    <cellStyle name="Millares 2" xfId="7" xr:uid="{00000000-0005-0000-0000-000007000000}"/>
    <cellStyle name="Millares 2 2" xfId="11" xr:uid="{00000000-0005-0000-0000-00000B000000}"/>
    <cellStyle name="Moneda" xfId="15" builtinId="4"/>
    <cellStyle name="Normal" xfId="0" builtinId="0"/>
    <cellStyle name="Normal 2" xfId="1" xr:uid="{00000000-0005-0000-0000-000001000000}"/>
    <cellStyle name="Normal 2 2" xfId="9" xr:uid="{00000000-0005-0000-0000-000009000000}"/>
    <cellStyle name="Normal 3" xfId="4" xr:uid="{00000000-0005-0000-0000-000004000000}"/>
    <cellStyle name="Normal 3 2" xfId="8" xr:uid="{00000000-0005-0000-0000-000008000000}"/>
    <cellStyle name="Normal 4" xfId="5" xr:uid="{00000000-0005-0000-0000-000005000000}"/>
    <cellStyle name="Normal_Cuadroa2" xfId="2" xr:uid="{00000000-0005-0000-0000-000002000000}"/>
    <cellStyle name="Normal_CUADROA3" xfId="3" xr:uid="{00000000-0005-0000-0000-000003000000}"/>
    <cellStyle name="Porcentaje" xfId="6" builtinId="5"/>
    <cellStyle name="Porcentaje 2" xfId="16" xr:uid="{00000000-0005-0000-0000-000010000000}"/>
    <cellStyle name="Porcentaje 3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tkmmi Nacional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tkmmi_Nacional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datos_tkm_marítimo_inter_aux!$I$1:$AX$1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datos_tkm_marítimo_inter_aux!$I$2:$AX$2</c:f>
              <c:numCache>
                <c:formatCode>#,##0</c:formatCode>
                <c:ptCount val="42"/>
                <c:pt idx="0">
                  <c:v>966595798.28142107</c:v>
                </c:pt>
                <c:pt idx="1">
                  <c:v>893066190.39466524</c:v>
                </c:pt>
                <c:pt idx="2">
                  <c:v>1035296084.3355285</c:v>
                </c:pt>
                <c:pt idx="3">
                  <c:v>1070706641.9048331</c:v>
                </c:pt>
                <c:pt idx="4">
                  <c:v>1073836485.7329118</c:v>
                </c:pt>
                <c:pt idx="5">
                  <c:v>1112393665.7659063</c:v>
                </c:pt>
                <c:pt idx="6">
                  <c:v>1149075932.4906096</c:v>
                </c:pt>
                <c:pt idx="7">
                  <c:v>1183561681.2397282</c:v>
                </c:pt>
                <c:pt idx="8">
                  <c:v>1216986185.8802717</c:v>
                </c:pt>
                <c:pt idx="9">
                  <c:v>1251724329.1297057</c:v>
                </c:pt>
                <c:pt idx="10">
                  <c:v>1286955950.2820327</c:v>
                </c:pt>
                <c:pt idx="11">
                  <c:v>1321448582.4636414</c:v>
                </c:pt>
                <c:pt idx="12">
                  <c:v>1355089242.3887978</c:v>
                </c:pt>
                <c:pt idx="13">
                  <c:v>1388296328.6173623</c:v>
                </c:pt>
                <c:pt idx="14">
                  <c:v>1420995888.9899766</c:v>
                </c:pt>
                <c:pt idx="15">
                  <c:v>1453113560.0805013</c:v>
                </c:pt>
                <c:pt idx="16">
                  <c:v>1484574839.1250479</c:v>
                </c:pt>
                <c:pt idx="17">
                  <c:v>1515305363.3703914</c:v>
                </c:pt>
                <c:pt idx="18">
                  <c:v>1545231195.4359045</c:v>
                </c:pt>
                <c:pt idx="19">
                  <c:v>1574279113.2075324</c:v>
                </c:pt>
                <c:pt idx="20">
                  <c:v>1602376902.7183824</c:v>
                </c:pt>
                <c:pt idx="21">
                  <c:v>1629453652.4144292</c:v>
                </c:pt>
                <c:pt idx="22">
                  <c:v>1655440047.1607828</c:v>
                </c:pt>
                <c:pt idx="23">
                  <c:v>1680268660.3106356</c:v>
                </c:pt>
                <c:pt idx="24">
                  <c:v>1703874242.1392851</c:v>
                </c:pt>
                <c:pt idx="25">
                  <c:v>1726194002.9369891</c:v>
                </c:pt>
                <c:pt idx="26">
                  <c:v>1747167889.0596876</c:v>
                </c:pt>
                <c:pt idx="27">
                  <c:v>1766738850.2542219</c:v>
                </c:pt>
                <c:pt idx="28">
                  <c:v>1778547224.139652</c:v>
                </c:pt>
                <c:pt idx="29">
                  <c:v>1790434521.7968781</c:v>
                </c:pt>
                <c:pt idx="30">
                  <c:v>1802401270.7296457</c:v>
                </c:pt>
                <c:pt idx="31">
                  <c:v>1814448001.9674218</c:v>
                </c:pt>
                <c:pt idx="32">
                  <c:v>1826575250.0889213</c:v>
                </c:pt>
                <c:pt idx="33">
                  <c:v>1838783553.245791</c:v>
                </c:pt>
                <c:pt idx="34">
                  <c:v>1851073453.1865671</c:v>
                </c:pt>
                <c:pt idx="35">
                  <c:v>1863445495.2806768</c:v>
                </c:pt>
                <c:pt idx="36">
                  <c:v>1875900228.5426009</c:v>
                </c:pt>
                <c:pt idx="37">
                  <c:v>1888438205.6563139</c:v>
                </c:pt>
                <c:pt idx="38">
                  <c:v>1901059982.9997709</c:v>
                </c:pt>
                <c:pt idx="39">
                  <c:v>1913766120.6695576</c:v>
                </c:pt>
                <c:pt idx="40">
                  <c:v>1926557182.5058236</c:v>
                </c:pt>
                <c:pt idx="41">
                  <c:v>1939433736.1172645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8-4B09-AE45-ADCE5F747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96000"/>
        <c:axId val="393304704"/>
      </c:lineChart>
      <c:catAx>
        <c:axId val="3932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04704"/>
        <c:crosses val="autoZero"/>
        <c:auto val="1"/>
        <c:lblAlgn val="ctr"/>
        <c:lblOffset val="100"/>
        <c:noMultiLvlLbl val="0"/>
      </c:catAx>
      <c:valAx>
        <c:axId val="3933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2960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PKMAIT1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PkmaiT_Nuevo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datos_pkm_auxiliar!$I$1:$AX$1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datos_pkm_aereo_inter_aux!$I$2:$AX$2</c:f>
              <c:numCache>
                <c:formatCode>#,##0</c:formatCode>
                <c:ptCount val="42"/>
                <c:pt idx="0">
                  <c:v>26319410.393828262</c:v>
                </c:pt>
                <c:pt idx="1">
                  <c:v>7749839.4389081793</c:v>
                </c:pt>
                <c:pt idx="2">
                  <c:v>6775979.9917214094</c:v>
                </c:pt>
                <c:pt idx="3">
                  <c:v>30584713.36999939</c:v>
                </c:pt>
                <c:pt idx="4">
                  <c:v>30631911.758563679</c:v>
                </c:pt>
                <c:pt idx="5">
                  <c:v>32429875.20391649</c:v>
                </c:pt>
                <c:pt idx="6">
                  <c:v>34092399.000142828</c:v>
                </c:pt>
                <c:pt idx="7">
                  <c:v>35683806.119535603</c:v>
                </c:pt>
                <c:pt idx="8">
                  <c:v>37309594.74520123</c:v>
                </c:pt>
                <c:pt idx="9">
                  <c:v>39090046.521095887</c:v>
                </c:pt>
                <c:pt idx="10">
                  <c:v>40870995.029088683</c:v>
                </c:pt>
                <c:pt idx="11">
                  <c:v>42552172.788766056</c:v>
                </c:pt>
                <c:pt idx="12">
                  <c:v>44221994.492911048</c:v>
                </c:pt>
                <c:pt idx="13">
                  <c:v>45852961.087493867</c:v>
                </c:pt>
                <c:pt idx="14">
                  <c:v>47698680.774006605</c:v>
                </c:pt>
                <c:pt idx="15">
                  <c:v>49388261.951659031</c:v>
                </c:pt>
                <c:pt idx="16">
                  <c:v>51160778.455818921</c:v>
                </c:pt>
                <c:pt idx="17">
                  <c:v>52712245.205549024</c:v>
                </c:pt>
                <c:pt idx="18">
                  <c:v>54449297.676223263</c:v>
                </c:pt>
                <c:pt idx="19">
                  <c:v>56093030.244163573</c:v>
                </c:pt>
                <c:pt idx="20">
                  <c:v>57640416.141135551</c:v>
                </c:pt>
                <c:pt idx="21">
                  <c:v>59212073.391152494</c:v>
                </c:pt>
                <c:pt idx="22">
                  <c:v>60761516.028855525</c:v>
                </c:pt>
                <c:pt idx="23">
                  <c:v>62302518.826656714</c:v>
                </c:pt>
                <c:pt idx="24">
                  <c:v>63738034.184680209</c:v>
                </c:pt>
                <c:pt idx="25">
                  <c:v>65109024.66165857</c:v>
                </c:pt>
                <c:pt idx="26">
                  <c:v>66393517.312333256</c:v>
                </c:pt>
                <c:pt idx="27">
                  <c:v>67559909.007492512</c:v>
                </c:pt>
                <c:pt idx="28">
                  <c:v>68205691.551864192</c:v>
                </c:pt>
                <c:pt idx="29">
                  <c:v>68957635.250902966</c:v>
                </c:pt>
                <c:pt idx="30">
                  <c:v>69582195.0053069</c:v>
                </c:pt>
                <c:pt idx="31">
                  <c:v>70262006.061226025</c:v>
                </c:pt>
                <c:pt idx="32">
                  <c:v>71049703.373190314</c:v>
                </c:pt>
                <c:pt idx="33">
                  <c:v>71846231.447184846</c:v>
                </c:pt>
                <c:pt idx="34">
                  <c:v>72651689.283620358</c:v>
                </c:pt>
                <c:pt idx="35">
                  <c:v>73466176.992789119</c:v>
                </c:pt>
                <c:pt idx="36">
                  <c:v>74289795.807302982</c:v>
                </c:pt>
                <c:pt idx="37">
                  <c:v>75122648.094679996</c:v>
                </c:pt>
                <c:pt idx="38">
                  <c:v>75964837.370065257</c:v>
                </c:pt>
                <c:pt idx="39">
                  <c:v>76816468.309097961</c:v>
                </c:pt>
                <c:pt idx="40">
                  <c:v>77677646.760919005</c:v>
                </c:pt>
                <c:pt idx="41">
                  <c:v>78548479.761331633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8-4B94-B029-9C412EE31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310688"/>
        <c:axId val="393306336"/>
      </c:lineChart>
      <c:catAx>
        <c:axId val="39331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06336"/>
        <c:crosses val="autoZero"/>
        <c:auto val="1"/>
        <c:lblAlgn val="ctr"/>
        <c:lblOffset val="100"/>
        <c:noMultiLvlLbl val="0"/>
      </c:catAx>
      <c:valAx>
        <c:axId val="3933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1068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PKMAIT2</a:t>
            </a:r>
            <a:r>
              <a:rPr lang="es-CL" baseline="0"/>
              <a:t> (Per Cápita)</a:t>
            </a:r>
            <a:endParaRPr lang="es-C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PkmaiT2_Nuevo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datos_pkm_auxiliar!$I$1:$AX$1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datos_pkm_aereo_inter_aux!$I$3:$AX$3</c:f>
              <c:numCache>
                <c:formatCode>#,##0</c:formatCode>
                <c:ptCount val="42"/>
                <c:pt idx="0">
                  <c:v>21473797.975964162</c:v>
                </c:pt>
                <c:pt idx="1">
                  <c:v>6911735.904995732</c:v>
                </c:pt>
                <c:pt idx="2">
                  <c:v>6327492.7926366618</c:v>
                </c:pt>
                <c:pt idx="3">
                  <c:v>23917350.457321625</c:v>
                </c:pt>
                <c:pt idx="4">
                  <c:v>23461668.309634443</c:v>
                </c:pt>
                <c:pt idx="5">
                  <c:v>25045743.850587387</c:v>
                </c:pt>
                <c:pt idx="6">
                  <c:v>26499185.452624071</c:v>
                </c:pt>
                <c:pt idx="7">
                  <c:v>27874241.209726304</c:v>
                </c:pt>
                <c:pt idx="8">
                  <c:v>29283420.171266098</c:v>
                </c:pt>
                <c:pt idx="9">
                  <c:v>30873437.96950569</c:v>
                </c:pt>
                <c:pt idx="10">
                  <c:v>32494573.983745977</c:v>
                </c:pt>
                <c:pt idx="11">
                  <c:v>34038518.961614043</c:v>
                </c:pt>
                <c:pt idx="12">
                  <c:v>35579276.591455817</c:v>
                </c:pt>
                <c:pt idx="13">
                  <c:v>37104828.376399957</c:v>
                </c:pt>
                <c:pt idx="14">
                  <c:v>38861690.93120762</c:v>
                </c:pt>
                <c:pt idx="15">
                  <c:v>40494212.104551643</c:v>
                </c:pt>
                <c:pt idx="16">
                  <c:v>42235431.359817699</c:v>
                </c:pt>
                <c:pt idx="17">
                  <c:v>43786018.460639462</c:v>
                </c:pt>
                <c:pt idx="18">
                  <c:v>45548062.571059257</c:v>
                </c:pt>
                <c:pt idx="19">
                  <c:v>47246442.067599855</c:v>
                </c:pt>
                <c:pt idx="20">
                  <c:v>48876150.771379068</c:v>
                </c:pt>
                <c:pt idx="21">
                  <c:v>50557230.40481437</c:v>
                </c:pt>
                <c:pt idx="22">
                  <c:v>52241934.261555493</c:v>
                </c:pt>
                <c:pt idx="23">
                  <c:v>53943220.74667456</c:v>
                </c:pt>
                <c:pt idx="24">
                  <c:v>55559680.777482226</c:v>
                </c:pt>
                <c:pt idx="25">
                  <c:v>57131344.952410102</c:v>
                </c:pt>
                <c:pt idx="26">
                  <c:v>58633882.462137155</c:v>
                </c:pt>
                <c:pt idx="27">
                  <c:v>60032110.591599047</c:v>
                </c:pt>
                <c:pt idx="28">
                  <c:v>60781402.347926877</c:v>
                </c:pt>
                <c:pt idx="29">
                  <c:v>61684330.962725036</c:v>
                </c:pt>
                <c:pt idx="30">
                  <c:v>62494079.234708749</c:v>
                </c:pt>
                <c:pt idx="31">
                  <c:v>63406245.933191679</c:v>
                </c:pt>
                <c:pt idx="32">
                  <c:v>64261300.959401354</c:v>
                </c:pt>
                <c:pt idx="33">
                  <c:v>65127886.696617037</c:v>
                </c:pt>
                <c:pt idx="34">
                  <c:v>66006158.640441276</c:v>
                </c:pt>
                <c:pt idx="35">
                  <c:v>66896274.383388266</c:v>
                </c:pt>
                <c:pt idx="36">
                  <c:v>67798393.643160984</c:v>
                </c:pt>
                <c:pt idx="37">
                  <c:v>68712678.291310519</c:v>
                </c:pt>
                <c:pt idx="38">
                  <c:v>69639292.382281989</c:v>
                </c:pt>
                <c:pt idx="39">
                  <c:v>70578402.182851344</c:v>
                </c:pt>
                <c:pt idx="40">
                  <c:v>71530176.201957688</c:v>
                </c:pt>
                <c:pt idx="41">
                  <c:v>72494785.220942587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F-46ED-BA60-3F0EBF7DE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300896"/>
        <c:axId val="393308512"/>
      </c:lineChart>
      <c:catAx>
        <c:axId val="39330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08512"/>
        <c:crosses val="autoZero"/>
        <c:auto val="1"/>
        <c:lblAlgn val="ctr"/>
        <c:lblOffset val="100"/>
        <c:noMultiLvlLbl val="0"/>
      </c:catAx>
      <c:valAx>
        <c:axId val="3933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008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Comparación PKMAIT1 v/s </a:t>
            </a:r>
            <a:r>
              <a:rPr lang="es-CL" sz="1400" b="0" i="0" strike="noStrike" baseline="0"/>
              <a:t>PKMAIT2 (Per Cápita)</a:t>
            </a:r>
            <a:endParaRPr lang="es-C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PkmaiT2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datos_pkm_auxiliar!$I$1:$AX$1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datos_pkm_aereo_inter_aux!$I$3:$AX$3</c:f>
              <c:numCache>
                <c:formatCode>#,##0</c:formatCode>
                <c:ptCount val="42"/>
                <c:pt idx="0">
                  <c:v>21473797.975964162</c:v>
                </c:pt>
                <c:pt idx="1">
                  <c:v>6911735.904995732</c:v>
                </c:pt>
                <c:pt idx="2">
                  <c:v>6327492.7926366618</c:v>
                </c:pt>
                <c:pt idx="3">
                  <c:v>23917350.457321625</c:v>
                </c:pt>
                <c:pt idx="4">
                  <c:v>23461668.309634443</c:v>
                </c:pt>
                <c:pt idx="5">
                  <c:v>25045743.850587387</c:v>
                </c:pt>
                <c:pt idx="6">
                  <c:v>26499185.452624071</c:v>
                </c:pt>
                <c:pt idx="7">
                  <c:v>27874241.209726304</c:v>
                </c:pt>
                <c:pt idx="8">
                  <c:v>29283420.171266098</c:v>
                </c:pt>
                <c:pt idx="9">
                  <c:v>30873437.96950569</c:v>
                </c:pt>
                <c:pt idx="10">
                  <c:v>32494573.983745977</c:v>
                </c:pt>
                <c:pt idx="11">
                  <c:v>34038518.961614043</c:v>
                </c:pt>
                <c:pt idx="12">
                  <c:v>35579276.591455817</c:v>
                </c:pt>
                <c:pt idx="13">
                  <c:v>37104828.376399957</c:v>
                </c:pt>
                <c:pt idx="14">
                  <c:v>38861690.93120762</c:v>
                </c:pt>
                <c:pt idx="15">
                  <c:v>40494212.104551643</c:v>
                </c:pt>
                <c:pt idx="16">
                  <c:v>42235431.359817699</c:v>
                </c:pt>
                <c:pt idx="17">
                  <c:v>43786018.460639462</c:v>
                </c:pt>
                <c:pt idx="18">
                  <c:v>45548062.571059257</c:v>
                </c:pt>
                <c:pt idx="19">
                  <c:v>47246442.067599855</c:v>
                </c:pt>
                <c:pt idx="20">
                  <c:v>48876150.771379068</c:v>
                </c:pt>
                <c:pt idx="21">
                  <c:v>50557230.40481437</c:v>
                </c:pt>
                <c:pt idx="22">
                  <c:v>52241934.261555493</c:v>
                </c:pt>
                <c:pt idx="23">
                  <c:v>53943220.74667456</c:v>
                </c:pt>
                <c:pt idx="24">
                  <c:v>55559680.777482226</c:v>
                </c:pt>
                <c:pt idx="25">
                  <c:v>57131344.952410102</c:v>
                </c:pt>
                <c:pt idx="26">
                  <c:v>58633882.462137155</c:v>
                </c:pt>
                <c:pt idx="27">
                  <c:v>60032110.591599047</c:v>
                </c:pt>
                <c:pt idx="28">
                  <c:v>60781402.347926877</c:v>
                </c:pt>
                <c:pt idx="29">
                  <c:v>61684330.962725036</c:v>
                </c:pt>
                <c:pt idx="30">
                  <c:v>62494079.234708749</c:v>
                </c:pt>
                <c:pt idx="31">
                  <c:v>63406245.933191679</c:v>
                </c:pt>
                <c:pt idx="32">
                  <c:v>64261300.959401354</c:v>
                </c:pt>
                <c:pt idx="33">
                  <c:v>65127886.696617037</c:v>
                </c:pt>
                <c:pt idx="34">
                  <c:v>66006158.640441276</c:v>
                </c:pt>
                <c:pt idx="35">
                  <c:v>66896274.383388266</c:v>
                </c:pt>
                <c:pt idx="36">
                  <c:v>67798393.643160984</c:v>
                </c:pt>
                <c:pt idx="37">
                  <c:v>68712678.291310519</c:v>
                </c:pt>
                <c:pt idx="38">
                  <c:v>69639292.382281989</c:v>
                </c:pt>
                <c:pt idx="39">
                  <c:v>70578402.182851344</c:v>
                </c:pt>
                <c:pt idx="40">
                  <c:v>71530176.201957688</c:v>
                </c:pt>
                <c:pt idx="41">
                  <c:v>72494785.220942587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8-4AB5-A023-F9AE2E59C7BC}"/>
            </c:ext>
          </c:extLst>
        </c:ser>
        <c:ser>
          <c:idx val="1"/>
          <c:order val="1"/>
          <c:tx>
            <c:v>PkmaiT1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datos_pkm_auxiliar!$I$1:$AX$1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datos_pkm_aereo_inter_aux!$I$2:$AX$2</c:f>
              <c:numCache>
                <c:formatCode>#,##0</c:formatCode>
                <c:ptCount val="42"/>
                <c:pt idx="0">
                  <c:v>26319410.393828262</c:v>
                </c:pt>
                <c:pt idx="1">
                  <c:v>7749839.4389081793</c:v>
                </c:pt>
                <c:pt idx="2">
                  <c:v>6775979.9917214094</c:v>
                </c:pt>
                <c:pt idx="3">
                  <c:v>30584713.36999939</c:v>
                </c:pt>
                <c:pt idx="4">
                  <c:v>30631911.758563679</c:v>
                </c:pt>
                <c:pt idx="5">
                  <c:v>32429875.20391649</c:v>
                </c:pt>
                <c:pt idx="6">
                  <c:v>34092399.000142828</c:v>
                </c:pt>
                <c:pt idx="7">
                  <c:v>35683806.119535603</c:v>
                </c:pt>
                <c:pt idx="8">
                  <c:v>37309594.74520123</c:v>
                </c:pt>
                <c:pt idx="9">
                  <c:v>39090046.521095887</c:v>
                </c:pt>
                <c:pt idx="10">
                  <c:v>40870995.029088683</c:v>
                </c:pt>
                <c:pt idx="11">
                  <c:v>42552172.788766056</c:v>
                </c:pt>
                <c:pt idx="12">
                  <c:v>44221994.492911048</c:v>
                </c:pt>
                <c:pt idx="13">
                  <c:v>45852961.087493867</c:v>
                </c:pt>
                <c:pt idx="14">
                  <c:v>47698680.774006605</c:v>
                </c:pt>
                <c:pt idx="15">
                  <c:v>49388261.951659031</c:v>
                </c:pt>
                <c:pt idx="16">
                  <c:v>51160778.455818921</c:v>
                </c:pt>
                <c:pt idx="17">
                  <c:v>52712245.205549024</c:v>
                </c:pt>
                <c:pt idx="18">
                  <c:v>54449297.676223263</c:v>
                </c:pt>
                <c:pt idx="19">
                  <c:v>56093030.244163573</c:v>
                </c:pt>
                <c:pt idx="20">
                  <c:v>57640416.141135551</c:v>
                </c:pt>
                <c:pt idx="21">
                  <c:v>59212073.391152494</c:v>
                </c:pt>
                <c:pt idx="22">
                  <c:v>60761516.028855525</c:v>
                </c:pt>
                <c:pt idx="23">
                  <c:v>62302518.826656714</c:v>
                </c:pt>
                <c:pt idx="24">
                  <c:v>63738034.184680209</c:v>
                </c:pt>
                <c:pt idx="25">
                  <c:v>65109024.66165857</c:v>
                </c:pt>
                <c:pt idx="26">
                  <c:v>66393517.312333256</c:v>
                </c:pt>
                <c:pt idx="27">
                  <c:v>67559909.007492512</c:v>
                </c:pt>
                <c:pt idx="28">
                  <c:v>68205691.551864192</c:v>
                </c:pt>
                <c:pt idx="29">
                  <c:v>68957635.250902966</c:v>
                </c:pt>
                <c:pt idx="30">
                  <c:v>69582195.0053069</c:v>
                </c:pt>
                <c:pt idx="31">
                  <c:v>70262006.061226025</c:v>
                </c:pt>
                <c:pt idx="32">
                  <c:v>71049703.373190314</c:v>
                </c:pt>
                <c:pt idx="33">
                  <c:v>71846231.447184846</c:v>
                </c:pt>
                <c:pt idx="34">
                  <c:v>72651689.283620358</c:v>
                </c:pt>
                <c:pt idx="35">
                  <c:v>73466176.992789119</c:v>
                </c:pt>
                <c:pt idx="36">
                  <c:v>74289795.807302982</c:v>
                </c:pt>
                <c:pt idx="37">
                  <c:v>75122648.094679996</c:v>
                </c:pt>
                <c:pt idx="38">
                  <c:v>75964837.370065257</c:v>
                </c:pt>
                <c:pt idx="39">
                  <c:v>76816468.309097961</c:v>
                </c:pt>
                <c:pt idx="40">
                  <c:v>77677646.760919005</c:v>
                </c:pt>
                <c:pt idx="41">
                  <c:v>78548479.761331633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8-4AB5-A023-F9AE2E59C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304160"/>
        <c:axId val="393299264"/>
      </c:lineChart>
      <c:catAx>
        <c:axId val="3933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299264"/>
        <c:crosses val="autoZero"/>
        <c:auto val="1"/>
        <c:lblAlgn val="ctr"/>
        <c:lblOffset val="100"/>
        <c:noMultiLvlLbl val="0"/>
      </c:catAx>
      <c:valAx>
        <c:axId val="3932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0416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PKMAI13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PkmaI13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datos_pkm_auxiliar!$I$1:$AX$1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datos_pkm_aereo_inter_aux!$I$4:$AX$4</c:f>
              <c:numCache>
                <c:formatCode>#,##0</c:formatCode>
                <c:ptCount val="42"/>
                <c:pt idx="0">
                  <c:v>26160595.205332555</c:v>
                </c:pt>
                <c:pt idx="1">
                  <c:v>8304896.4281107327</c:v>
                </c:pt>
                <c:pt idx="2">
                  <c:v>6637760.9110263102</c:v>
                </c:pt>
                <c:pt idx="3">
                  <c:v>29708983.423145678</c:v>
                </c:pt>
                <c:pt idx="4">
                  <c:v>30020673.927310061</c:v>
                </c:pt>
                <c:pt idx="5">
                  <c:v>31592724.797624849</c:v>
                </c:pt>
                <c:pt idx="6">
                  <c:v>33048571.864410982</c:v>
                </c:pt>
                <c:pt idx="7">
                  <c:v>34459759.591721825</c:v>
                </c:pt>
                <c:pt idx="8">
                  <c:v>35906003.670793734</c:v>
                </c:pt>
                <c:pt idx="9">
                  <c:v>37470471.169231601</c:v>
                </c:pt>
                <c:pt idx="10">
                  <c:v>39024822.633917585</c:v>
                </c:pt>
                <c:pt idx="11">
                  <c:v>40492355.823535025</c:v>
                </c:pt>
                <c:pt idx="12">
                  <c:v>41949445.713910505</c:v>
                </c:pt>
                <c:pt idx="13">
                  <c:v>43367432.295041628</c:v>
                </c:pt>
                <c:pt idx="14">
                  <c:v>44963734.828197151</c:v>
                </c:pt>
                <c:pt idx="15">
                  <c:v>46420196.433522105</c:v>
                </c:pt>
                <c:pt idx="16">
                  <c:v>47941995.849214673</c:v>
                </c:pt>
                <c:pt idx="17">
                  <c:v>49270791.050872169</c:v>
                </c:pt>
                <c:pt idx="18">
                  <c:v>50752916.407147922</c:v>
                </c:pt>
                <c:pt idx="19">
                  <c:v>52151878.421504535</c:v>
                </c:pt>
                <c:pt idx="20">
                  <c:v>53466097.58136896</c:v>
                </c:pt>
                <c:pt idx="21">
                  <c:v>54797926.295428127</c:v>
                </c:pt>
                <c:pt idx="22">
                  <c:v>56108561.84964525</c:v>
                </c:pt>
                <c:pt idx="23">
                  <c:v>57409996.347617187</c:v>
                </c:pt>
                <c:pt idx="24">
                  <c:v>58621504.48583167</c:v>
                </c:pt>
                <c:pt idx="25">
                  <c:v>59778072.930601098</c:v>
                </c:pt>
                <c:pt idx="26">
                  <c:v>60861976.235656984</c:v>
                </c:pt>
                <c:pt idx="27">
                  <c:v>61847543.027454235</c:v>
                </c:pt>
                <c:pt idx="28">
                  <c:v>62456945.895385906</c:v>
                </c:pt>
                <c:pt idx="29">
                  <c:v>63130546.539522126</c:v>
                </c:pt>
                <c:pt idx="30">
                  <c:v>63676182.005732395</c:v>
                </c:pt>
                <c:pt idx="31">
                  <c:v>64251864.881023228</c:v>
                </c:pt>
                <c:pt idx="32">
                  <c:v>64906241.49012249</c:v>
                </c:pt>
                <c:pt idx="33">
                  <c:v>65560454.381959371</c:v>
                </c:pt>
                <c:pt idx="34">
                  <c:v>66216916.371274918</c:v>
                </c:pt>
                <c:pt idx="35">
                  <c:v>66877200.936284684</c:v>
                </c:pt>
                <c:pt idx="36">
                  <c:v>67542322.171426073</c:v>
                </c:pt>
                <c:pt idx="37">
                  <c:v>68212933.045658618</c:v>
                </c:pt>
                <c:pt idx="38">
                  <c:v>68889457.9239216</c:v>
                </c:pt>
                <c:pt idx="39">
                  <c:v>69572178.472773656</c:v>
                </c:pt>
                <c:pt idx="40">
                  <c:v>70261288.330066308</c:v>
                </c:pt>
                <c:pt idx="41">
                  <c:v>70956927.462771133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27A-88E8-3BC3C2613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301440"/>
        <c:axId val="393296544"/>
      </c:lineChart>
      <c:catAx>
        <c:axId val="39330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296544"/>
        <c:crosses val="autoZero"/>
        <c:auto val="1"/>
        <c:lblAlgn val="ctr"/>
        <c:lblOffset val="100"/>
        <c:noMultiLvlLbl val="0"/>
      </c:catAx>
      <c:valAx>
        <c:axId val="3932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30144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aux_tasa_crecimiento_PIB!$D$1:$AH$1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aux_tasa_crecimiento_PIB!$D$3:$AH$3</c:f>
              <c:numCache>
                <c:formatCode>0.0%</c:formatCode>
                <c:ptCount val="31"/>
                <c:pt idx="0">
                  <c:v>-5.7517623192851017E-2</c:v>
                </c:pt>
                <c:pt idx="1">
                  <c:v>9.4999999691217515E-2</c:v>
                </c:pt>
                <c:pt idx="2">
                  <c:v>2.8519476897277084E-2</c:v>
                </c:pt>
                <c:pt idx="3">
                  <c:v>2.5000003198691282E-2</c:v>
                </c:pt>
                <c:pt idx="4">
                  <c:v>2.4999997027928829E-2</c:v>
                </c:pt>
                <c:pt idx="5">
                  <c:v>2.6000001704954229E-2</c:v>
                </c:pt>
                <c:pt idx="6">
                  <c:v>2.5999998519122228E-2</c:v>
                </c:pt>
                <c:pt idx="7">
                  <c:v>2.7427960946300588E-2</c:v>
                </c:pt>
                <c:pt idx="8">
                  <c:v>2.4999999865951996E-2</c:v>
                </c:pt>
                <c:pt idx="9">
                  <c:v>2.4999999738443524E-2</c:v>
                </c:pt>
                <c:pt idx="10">
                  <c:v>2.4999999234469411E-2</c:v>
                </c:pt>
                <c:pt idx="11">
                  <c:v>2.3999999999999636E-2</c:v>
                </c:pt>
                <c:pt idx="12">
                  <c:v>2.4000000000000285E-2</c:v>
                </c:pt>
                <c:pt idx="13">
                  <c:v>2.3999999999999806E-2</c:v>
                </c:pt>
                <c:pt idx="14">
                  <c:v>2.3600000028521452E-2</c:v>
                </c:pt>
                <c:pt idx="15">
                  <c:v>2.3342857234819346E-2</c:v>
                </c:pt>
                <c:pt idx="16">
                  <c:v>2.3085714441118094E-2</c:v>
                </c:pt>
                <c:pt idx="17">
                  <c:v>2.2828571647415846E-2</c:v>
                </c:pt>
                <c:pt idx="18">
                  <c:v>2.2571428853714399E-2</c:v>
                </c:pt>
                <c:pt idx="19">
                  <c:v>2.2314286060012792E-2</c:v>
                </c:pt>
                <c:pt idx="20">
                  <c:v>2.205714326631052E-2</c:v>
                </c:pt>
                <c:pt idx="21">
                  <c:v>2.180000047260917E-2</c:v>
                </c:pt>
                <c:pt idx="22">
                  <c:v>2.1542857678907228E-2</c:v>
                </c:pt>
                <c:pt idx="23">
                  <c:v>2.1285714885205979E-2</c:v>
                </c:pt>
                <c:pt idx="24">
                  <c:v>2.1028572091504043E-2</c:v>
                </c:pt>
                <c:pt idx="25">
                  <c:v>2.0771429297802062E-2</c:v>
                </c:pt>
                <c:pt idx="26">
                  <c:v>2.0514286504100317E-2</c:v>
                </c:pt>
                <c:pt idx="27">
                  <c:v>2.0257143710398599E-2</c:v>
                </c:pt>
                <c:pt idx="28">
                  <c:v>2.0000000916696885E-2</c:v>
                </c:pt>
                <c:pt idx="29">
                  <c:v>1.9742858122995095E-2</c:v>
                </c:pt>
                <c:pt idx="30">
                  <c:v>1.9485715329293302E-2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2FC-83DD-2CFEBAD91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940544"/>
        <c:axId val="395951424"/>
      </c:lineChart>
      <c:catAx>
        <c:axId val="3959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595142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39595142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Tasa</a:t>
                </a:r>
                <a:r>
                  <a:rPr lang="es-CL" baseline="0"/>
                  <a:t> crecimiento anual PIB (%)</a:t>
                </a:r>
                <a:endParaRPr lang="es-C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5940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Minas varias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analisis_grafico_sectores!$C$24:$AQ$24</c:f>
              <c:numCache>
                <c:formatCode>General</c:formatCode>
                <c:ptCount val="41"/>
                <c:pt idx="7">
                  <c:v>19452.011838844141</c:v>
                </c:pt>
                <c:pt idx="8">
                  <c:v>20260.6352535439</c:v>
                </c:pt>
                <c:pt idx="9">
                  <c:v>20858.499500951479</c:v>
                </c:pt>
                <c:pt idx="10">
                  <c:v>19715.424718034239</c:v>
                </c:pt>
                <c:pt idx="11">
                  <c:v>21081.89945764167</c:v>
                </c:pt>
                <c:pt idx="12">
                  <c:v>21587.570447014859</c:v>
                </c:pt>
                <c:pt idx="13">
                  <c:v>19452.011838844141</c:v>
                </c:pt>
                <c:pt idx="14">
                  <c:v>19452.011838844141</c:v>
                </c:pt>
                <c:pt idx="15">
                  <c:v>19452.011838844141</c:v>
                </c:pt>
                <c:pt idx="16">
                  <c:v>19452.011838844141</c:v>
                </c:pt>
                <c:pt idx="17">
                  <c:v>19452.011838844141</c:v>
                </c:pt>
                <c:pt idx="18">
                  <c:v>19452.011838844141</c:v>
                </c:pt>
                <c:pt idx="19">
                  <c:v>19452.011838844141</c:v>
                </c:pt>
                <c:pt idx="20">
                  <c:v>19452.011838844141</c:v>
                </c:pt>
                <c:pt idx="21">
                  <c:v>19452.011838844141</c:v>
                </c:pt>
                <c:pt idx="22">
                  <c:v>19452.011838844141</c:v>
                </c:pt>
                <c:pt idx="23">
                  <c:v>19452.011838844141</c:v>
                </c:pt>
                <c:pt idx="24">
                  <c:v>19452.011838844141</c:v>
                </c:pt>
                <c:pt idx="25">
                  <c:v>19452.011838844141</c:v>
                </c:pt>
                <c:pt idx="26">
                  <c:v>19452.011838844141</c:v>
                </c:pt>
                <c:pt idx="27">
                  <c:v>19452.011838844141</c:v>
                </c:pt>
                <c:pt idx="28">
                  <c:v>19452.011838844141</c:v>
                </c:pt>
                <c:pt idx="29">
                  <c:v>19452.011838844141</c:v>
                </c:pt>
                <c:pt idx="30">
                  <c:v>19452.011838844141</c:v>
                </c:pt>
                <c:pt idx="31">
                  <c:v>19452.011838844141</c:v>
                </c:pt>
                <c:pt idx="32">
                  <c:v>19452.011838844141</c:v>
                </c:pt>
                <c:pt idx="33">
                  <c:v>19452.011838844141</c:v>
                </c:pt>
                <c:pt idx="34">
                  <c:v>19452.011838844141</c:v>
                </c:pt>
                <c:pt idx="35">
                  <c:v>19452.011838844141</c:v>
                </c:pt>
                <c:pt idx="36">
                  <c:v>19452.011838844141</c:v>
                </c:pt>
                <c:pt idx="37">
                  <c:v>19452.011838844141</c:v>
                </c:pt>
                <c:pt idx="38">
                  <c:v>19452.011838844141</c:v>
                </c:pt>
                <c:pt idx="39">
                  <c:v>19452.011838844141</c:v>
                </c:pt>
                <c:pt idx="40">
                  <c:v>19452.011838844141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7-4A29-B5F5-CD35CA571039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analisis_grafico_sectores!$C$25:$AQ$25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1856.9196216207531</c:v>
                </c:pt>
                <c:pt idx="14">
                  <c:v>2119.3576611204589</c:v>
                </c:pt>
                <c:pt idx="15">
                  <c:v>2359.8967534904441</c:v>
                </c:pt>
                <c:pt idx="16">
                  <c:v>2557.1891181349488</c:v>
                </c:pt>
                <c:pt idx="17">
                  <c:v>2751.3200467805982</c:v>
                </c:pt>
                <c:pt idx="18">
                  <c:v>2921.219796211029</c:v>
                </c:pt>
                <c:pt idx="19">
                  <c:v>3090.362569310942</c:v>
                </c:pt>
                <c:pt idx="20">
                  <c:v>3249.5740550087789</c:v>
                </c:pt>
                <c:pt idx="21">
                  <c:v>3473.4679898208378</c:v>
                </c:pt>
                <c:pt idx="22">
                  <c:v>3690.51312126331</c:v>
                </c:pt>
                <c:pt idx="23">
                  <c:v>3895.458779204102</c:v>
                </c:pt>
                <c:pt idx="24">
                  <c:v>4093.0595906654339</c:v>
                </c:pt>
                <c:pt idx="25">
                  <c:v>4273.0759013483976</c:v>
                </c:pt>
                <c:pt idx="26">
                  <c:v>4470.2741910762561</c:v>
                </c:pt>
                <c:pt idx="27">
                  <c:v>4659.4274821607542</c:v>
                </c:pt>
                <c:pt idx="28">
                  <c:v>4840.315739705311</c:v>
                </c:pt>
                <c:pt idx="29">
                  <c:v>5012.7262628684657</c:v>
                </c:pt>
                <c:pt idx="30">
                  <c:v>5176.4540661238416</c:v>
                </c:pt>
                <c:pt idx="31">
                  <c:v>5331.3022495709192</c:v>
                </c:pt>
                <c:pt idx="32">
                  <c:v>5477.0823573681118</c:v>
                </c:pt>
                <c:pt idx="33">
                  <c:v>5613.6147233842894</c:v>
                </c:pt>
                <c:pt idx="34">
                  <c:v>5740.7288031876924</c:v>
                </c:pt>
                <c:pt idx="35">
                  <c:v>5858.263491522117</c:v>
                </c:pt>
                <c:pt idx="36">
                  <c:v>5966.0674244480942</c:v>
                </c:pt>
                <c:pt idx="37">
                  <c:v>6024.7648365528876</c:v>
                </c:pt>
                <c:pt idx="38">
                  <c:v>6083.6563412556134</c:v>
                </c:pt>
                <c:pt idx="39">
                  <c:v>6142.7424497266329</c:v>
                </c:pt>
                <c:pt idx="40">
                  <c:v>6202.0236744825488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7-4A29-B5F5-CD35CA57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analisis_grafico_sectores!$C$23:$AQ$23</c:f>
              <c:numCache>
                <c:formatCode>General</c:formatCode>
                <c:ptCount val="41"/>
                <c:pt idx="0">
                  <c:v>18870</c:v>
                </c:pt>
                <c:pt idx="1">
                  <c:v>20817</c:v>
                </c:pt>
                <c:pt idx="2">
                  <c:v>19027</c:v>
                </c:pt>
                <c:pt idx="3">
                  <c:v>17701</c:v>
                </c:pt>
                <c:pt idx="4">
                  <c:v>21645</c:v>
                </c:pt>
                <c:pt idx="5">
                  <c:v>22945</c:v>
                </c:pt>
                <c:pt idx="6">
                  <c:v>20125</c:v>
                </c:pt>
                <c:pt idx="7">
                  <c:v>19452.011838844141</c:v>
                </c:pt>
                <c:pt idx="8">
                  <c:v>20260.6352535439</c:v>
                </c:pt>
                <c:pt idx="9">
                  <c:v>20858.499500951479</c:v>
                </c:pt>
                <c:pt idx="10">
                  <c:v>19715.424718034239</c:v>
                </c:pt>
                <c:pt idx="11">
                  <c:v>21081.89945764167</c:v>
                </c:pt>
                <c:pt idx="12">
                  <c:v>21587.570447014859</c:v>
                </c:pt>
                <c:pt idx="13">
                  <c:v>21308.931460464901</c:v>
                </c:pt>
                <c:pt idx="14">
                  <c:v>21571.3694999646</c:v>
                </c:pt>
                <c:pt idx="15">
                  <c:v>21811.908592334588</c:v>
                </c:pt>
                <c:pt idx="16">
                  <c:v>22009.20095697909</c:v>
                </c:pt>
                <c:pt idx="17">
                  <c:v>22203.331885624739</c:v>
                </c:pt>
                <c:pt idx="18">
                  <c:v>22373.23163505517</c:v>
                </c:pt>
                <c:pt idx="19">
                  <c:v>22542.37440815509</c:v>
                </c:pt>
                <c:pt idx="20">
                  <c:v>22701.58589385292</c:v>
                </c:pt>
                <c:pt idx="21">
                  <c:v>22925.479828664978</c:v>
                </c:pt>
                <c:pt idx="22">
                  <c:v>23142.52496010745</c:v>
                </c:pt>
                <c:pt idx="23">
                  <c:v>23347.47061804825</c:v>
                </c:pt>
                <c:pt idx="24">
                  <c:v>23545.071429509579</c:v>
                </c:pt>
                <c:pt idx="25">
                  <c:v>23725.087740192539</c:v>
                </c:pt>
                <c:pt idx="26">
                  <c:v>23922.2860299204</c:v>
                </c:pt>
                <c:pt idx="27">
                  <c:v>24111.439321004898</c:v>
                </c:pt>
                <c:pt idx="28">
                  <c:v>24292.327578549459</c:v>
                </c:pt>
                <c:pt idx="29">
                  <c:v>24464.73810171261</c:v>
                </c:pt>
                <c:pt idx="30">
                  <c:v>24628.46590496799</c:v>
                </c:pt>
                <c:pt idx="31">
                  <c:v>24783.31408841506</c:v>
                </c:pt>
                <c:pt idx="32">
                  <c:v>24929.09419621226</c:v>
                </c:pt>
                <c:pt idx="33">
                  <c:v>25065.62656222843</c:v>
                </c:pt>
                <c:pt idx="34">
                  <c:v>25192.74064203184</c:v>
                </c:pt>
                <c:pt idx="35">
                  <c:v>25310.275330366261</c:v>
                </c:pt>
                <c:pt idx="36">
                  <c:v>25418.079263292238</c:v>
                </c:pt>
                <c:pt idx="37">
                  <c:v>25476.776675397032</c:v>
                </c:pt>
                <c:pt idx="38">
                  <c:v>25535.668180099761</c:v>
                </c:pt>
                <c:pt idx="39">
                  <c:v>25594.754288570781</c:v>
                </c:pt>
                <c:pt idx="40">
                  <c:v>25654.035513326689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7-4A29-B5F5-CD35CA57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Acero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analisis_grafico_sectores!$C$3:$AQ$3</c:f>
              <c:numCache>
                <c:formatCode>General</c:formatCode>
                <c:ptCount val="41"/>
                <c:pt idx="7">
                  <c:v>1158</c:v>
                </c:pt>
                <c:pt idx="8">
                  <c:v>1122</c:v>
                </c:pt>
                <c:pt idx="9">
                  <c:v>1117</c:v>
                </c:pt>
                <c:pt idx="10">
                  <c:v>1069</c:v>
                </c:pt>
                <c:pt idx="11">
                  <c:v>1248</c:v>
                </c:pt>
                <c:pt idx="12">
                  <c:v>1004</c:v>
                </c:pt>
                <c:pt idx="13">
                  <c:v>1004</c:v>
                </c:pt>
                <c:pt idx="14">
                  <c:v>1004</c:v>
                </c:pt>
                <c:pt idx="15">
                  <c:v>1004</c:v>
                </c:pt>
                <c:pt idx="16">
                  <c:v>1004</c:v>
                </c:pt>
                <c:pt idx="17">
                  <c:v>1004</c:v>
                </c:pt>
                <c:pt idx="18">
                  <c:v>1004</c:v>
                </c:pt>
                <c:pt idx="19">
                  <c:v>1004</c:v>
                </c:pt>
                <c:pt idx="20">
                  <c:v>1004</c:v>
                </c:pt>
                <c:pt idx="21">
                  <c:v>1004</c:v>
                </c:pt>
                <c:pt idx="22">
                  <c:v>1004</c:v>
                </c:pt>
                <c:pt idx="23">
                  <c:v>1004</c:v>
                </c:pt>
                <c:pt idx="24">
                  <c:v>1004</c:v>
                </c:pt>
                <c:pt idx="25">
                  <c:v>1004</c:v>
                </c:pt>
                <c:pt idx="26">
                  <c:v>1004</c:v>
                </c:pt>
                <c:pt idx="27">
                  <c:v>1004</c:v>
                </c:pt>
                <c:pt idx="28">
                  <c:v>1004</c:v>
                </c:pt>
                <c:pt idx="29">
                  <c:v>1004</c:v>
                </c:pt>
                <c:pt idx="30">
                  <c:v>1004</c:v>
                </c:pt>
                <c:pt idx="31">
                  <c:v>1004</c:v>
                </c:pt>
                <c:pt idx="32">
                  <c:v>1004</c:v>
                </c:pt>
                <c:pt idx="33">
                  <c:v>1004</c:v>
                </c:pt>
                <c:pt idx="34">
                  <c:v>1004</c:v>
                </c:pt>
                <c:pt idx="35">
                  <c:v>1004</c:v>
                </c:pt>
                <c:pt idx="36">
                  <c:v>1004</c:v>
                </c:pt>
                <c:pt idx="37">
                  <c:v>1004</c:v>
                </c:pt>
                <c:pt idx="38">
                  <c:v>1004</c:v>
                </c:pt>
                <c:pt idx="39">
                  <c:v>1004</c:v>
                </c:pt>
                <c:pt idx="40">
                  <c:v>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8-44E5-AF9C-4FC4AA22F5AA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analisis_grafico_sectores!$C$4:$AQ$4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38-44E5-AF9C-4FC4AA22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analisis_grafico_sectores!$C$2:$AQ$2</c:f>
              <c:numCache>
                <c:formatCode>General</c:formatCode>
                <c:ptCount val="41"/>
                <c:pt idx="7">
                  <c:v>1158</c:v>
                </c:pt>
                <c:pt idx="8">
                  <c:v>1122</c:v>
                </c:pt>
                <c:pt idx="9">
                  <c:v>1117</c:v>
                </c:pt>
                <c:pt idx="10">
                  <c:v>1069</c:v>
                </c:pt>
                <c:pt idx="11">
                  <c:v>1248</c:v>
                </c:pt>
                <c:pt idx="12">
                  <c:v>1004</c:v>
                </c:pt>
                <c:pt idx="13">
                  <c:v>1004</c:v>
                </c:pt>
                <c:pt idx="14">
                  <c:v>1004</c:v>
                </c:pt>
                <c:pt idx="15">
                  <c:v>1004</c:v>
                </c:pt>
                <c:pt idx="16">
                  <c:v>1004</c:v>
                </c:pt>
                <c:pt idx="17">
                  <c:v>1004</c:v>
                </c:pt>
                <c:pt idx="18">
                  <c:v>1004</c:v>
                </c:pt>
                <c:pt idx="19">
                  <c:v>1004</c:v>
                </c:pt>
                <c:pt idx="20">
                  <c:v>1004</c:v>
                </c:pt>
                <c:pt idx="21">
                  <c:v>1004</c:v>
                </c:pt>
                <c:pt idx="22">
                  <c:v>1004</c:v>
                </c:pt>
                <c:pt idx="23">
                  <c:v>1004</c:v>
                </c:pt>
                <c:pt idx="24">
                  <c:v>1004</c:v>
                </c:pt>
                <c:pt idx="25">
                  <c:v>1004</c:v>
                </c:pt>
                <c:pt idx="26">
                  <c:v>1004</c:v>
                </c:pt>
                <c:pt idx="27">
                  <c:v>1004</c:v>
                </c:pt>
                <c:pt idx="28">
                  <c:v>1004</c:v>
                </c:pt>
                <c:pt idx="29">
                  <c:v>1004</c:v>
                </c:pt>
                <c:pt idx="30">
                  <c:v>1004</c:v>
                </c:pt>
                <c:pt idx="31">
                  <c:v>1004</c:v>
                </c:pt>
                <c:pt idx="32">
                  <c:v>1004</c:v>
                </c:pt>
                <c:pt idx="33">
                  <c:v>1004</c:v>
                </c:pt>
                <c:pt idx="34">
                  <c:v>1004</c:v>
                </c:pt>
                <c:pt idx="35">
                  <c:v>1004</c:v>
                </c:pt>
                <c:pt idx="36">
                  <c:v>1004</c:v>
                </c:pt>
                <c:pt idx="37">
                  <c:v>1004</c:v>
                </c:pt>
                <c:pt idx="38">
                  <c:v>1004</c:v>
                </c:pt>
                <c:pt idx="39">
                  <c:v>1004</c:v>
                </c:pt>
                <c:pt idx="40">
                  <c:v>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8-44E5-AF9C-4FC4AA22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Azúcar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analisis_grafico_sectores!$C$6:$AQ$6</c:f>
              <c:numCache>
                <c:formatCode>General</c:formatCode>
                <c:ptCount val="41"/>
                <c:pt idx="7">
                  <c:v>1770.5</c:v>
                </c:pt>
                <c:pt idx="8">
                  <c:v>2374.5</c:v>
                </c:pt>
                <c:pt idx="9">
                  <c:v>1313.37</c:v>
                </c:pt>
                <c:pt idx="10">
                  <c:v>1259.05</c:v>
                </c:pt>
                <c:pt idx="11">
                  <c:v>746.24199999999996</c:v>
                </c:pt>
                <c:pt idx="12">
                  <c:v>675.5</c:v>
                </c:pt>
                <c:pt idx="13">
                  <c:v>669.88263686399989</c:v>
                </c:pt>
                <c:pt idx="14">
                  <c:v>681.27064169068785</c:v>
                </c:pt>
                <c:pt idx="15">
                  <c:v>692.85224259942947</c:v>
                </c:pt>
                <c:pt idx="16">
                  <c:v>704.63073072361976</c:v>
                </c:pt>
                <c:pt idx="17">
                  <c:v>716.60945314592118</c:v>
                </c:pt>
                <c:pt idx="18">
                  <c:v>728.79181384940182</c:v>
                </c:pt>
                <c:pt idx="19">
                  <c:v>741.18127468484158</c:v>
                </c:pt>
                <c:pt idx="20">
                  <c:v>753.78135635448382</c:v>
                </c:pt>
                <c:pt idx="21">
                  <c:v>766.59563941250997</c:v>
                </c:pt>
                <c:pt idx="22">
                  <c:v>779.62776528252255</c:v>
                </c:pt>
                <c:pt idx="23">
                  <c:v>792.88143729232536</c:v>
                </c:pt>
                <c:pt idx="24">
                  <c:v>806.36042172629482</c:v>
                </c:pt>
                <c:pt idx="25">
                  <c:v>820.0685488956417</c:v>
                </c:pt>
                <c:pt idx="26">
                  <c:v>834.00971422686757</c:v>
                </c:pt>
                <c:pt idx="27">
                  <c:v>848.18787936872423</c:v>
                </c:pt>
                <c:pt idx="28">
                  <c:v>862.60707331799244</c:v>
                </c:pt>
                <c:pt idx="29">
                  <c:v>877.27139356439818</c:v>
                </c:pt>
                <c:pt idx="30">
                  <c:v>892.18500725499291</c:v>
                </c:pt>
                <c:pt idx="31">
                  <c:v>907.35215237832767</c:v>
                </c:pt>
                <c:pt idx="32">
                  <c:v>922.77713896875912</c:v>
                </c:pt>
                <c:pt idx="33">
                  <c:v>938.46435033122793</c:v>
                </c:pt>
                <c:pt idx="34">
                  <c:v>954.41824428685868</c:v>
                </c:pt>
                <c:pt idx="35">
                  <c:v>970.64335443973516</c:v>
                </c:pt>
                <c:pt idx="36">
                  <c:v>987.14429146521059</c:v>
                </c:pt>
                <c:pt idx="37">
                  <c:v>1003.925744420119</c:v>
                </c:pt>
                <c:pt idx="38">
                  <c:v>1020.992482075261</c:v>
                </c:pt>
                <c:pt idx="39">
                  <c:v>1038.3493542705401</c:v>
                </c:pt>
                <c:pt idx="40">
                  <c:v>1056.001293293139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A-47A2-882C-36102C24F45F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analisis_grafico_sectores!$C$7:$AQ$7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2A-47A2-882C-36102C24F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analisis_grafico_sectores!$C$5:$AQ$5</c:f>
              <c:numCache>
                <c:formatCode>General</c:formatCode>
                <c:ptCount val="41"/>
                <c:pt idx="0">
                  <c:v>1420.67</c:v>
                </c:pt>
                <c:pt idx="1">
                  <c:v>1951.07</c:v>
                </c:pt>
                <c:pt idx="2">
                  <c:v>1824</c:v>
                </c:pt>
                <c:pt idx="3">
                  <c:v>1885.62</c:v>
                </c:pt>
                <c:pt idx="4">
                  <c:v>1732.03</c:v>
                </c:pt>
                <c:pt idx="5">
                  <c:v>2069.87</c:v>
                </c:pt>
                <c:pt idx="6">
                  <c:v>1646.68</c:v>
                </c:pt>
                <c:pt idx="7">
                  <c:v>1770.5</c:v>
                </c:pt>
                <c:pt idx="8">
                  <c:v>2374.5</c:v>
                </c:pt>
                <c:pt idx="9">
                  <c:v>1313.37</c:v>
                </c:pt>
                <c:pt idx="10">
                  <c:v>1259.05</c:v>
                </c:pt>
                <c:pt idx="11">
                  <c:v>746.24199999999996</c:v>
                </c:pt>
                <c:pt idx="12">
                  <c:v>675.5</c:v>
                </c:pt>
                <c:pt idx="13">
                  <c:v>669.88263686399989</c:v>
                </c:pt>
                <c:pt idx="14">
                  <c:v>681.27064169068785</c:v>
                </c:pt>
                <c:pt idx="15">
                  <c:v>692.85224259942947</c:v>
                </c:pt>
                <c:pt idx="16">
                  <c:v>704.63073072361976</c:v>
                </c:pt>
                <c:pt idx="17">
                  <c:v>716.60945314592118</c:v>
                </c:pt>
                <c:pt idx="18">
                  <c:v>728.79181384940182</c:v>
                </c:pt>
                <c:pt idx="19">
                  <c:v>741.18127468484158</c:v>
                </c:pt>
                <c:pt idx="20">
                  <c:v>753.78135635448382</c:v>
                </c:pt>
                <c:pt idx="21">
                  <c:v>766.59563941250997</c:v>
                </c:pt>
                <c:pt idx="22">
                  <c:v>779.62776528252255</c:v>
                </c:pt>
                <c:pt idx="23">
                  <c:v>792.88143729232536</c:v>
                </c:pt>
                <c:pt idx="24">
                  <c:v>806.36042172629482</c:v>
                </c:pt>
                <c:pt idx="25">
                  <c:v>820.0685488956417</c:v>
                </c:pt>
                <c:pt idx="26">
                  <c:v>834.00971422686757</c:v>
                </c:pt>
                <c:pt idx="27">
                  <c:v>848.18787936872423</c:v>
                </c:pt>
                <c:pt idx="28">
                  <c:v>862.60707331799244</c:v>
                </c:pt>
                <c:pt idx="29">
                  <c:v>877.27139356439818</c:v>
                </c:pt>
                <c:pt idx="30">
                  <c:v>892.18500725499291</c:v>
                </c:pt>
                <c:pt idx="31">
                  <c:v>907.35215237832767</c:v>
                </c:pt>
                <c:pt idx="32">
                  <c:v>922.77713896875912</c:v>
                </c:pt>
                <c:pt idx="33">
                  <c:v>938.46435033122793</c:v>
                </c:pt>
                <c:pt idx="34">
                  <c:v>954.41824428685868</c:v>
                </c:pt>
                <c:pt idx="35">
                  <c:v>970.64335443973516</c:v>
                </c:pt>
                <c:pt idx="36">
                  <c:v>987.14429146521059</c:v>
                </c:pt>
                <c:pt idx="37">
                  <c:v>1003.925744420119</c:v>
                </c:pt>
                <c:pt idx="38">
                  <c:v>1020.992482075261</c:v>
                </c:pt>
                <c:pt idx="39">
                  <c:v>1038.3493542705401</c:v>
                </c:pt>
                <c:pt idx="40">
                  <c:v>1056.001293293139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A-47A2-882C-36102C24F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Celulosa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analisis_grafico_sectores!$C$9:$AQ$9</c:f>
              <c:numCache>
                <c:formatCode>General</c:formatCode>
                <c:ptCount val="41"/>
                <c:pt idx="7">
                  <c:v>5193</c:v>
                </c:pt>
                <c:pt idx="8">
                  <c:v>5362.8</c:v>
                </c:pt>
                <c:pt idx="9">
                  <c:v>5293.3</c:v>
                </c:pt>
                <c:pt idx="10">
                  <c:v>5205</c:v>
                </c:pt>
                <c:pt idx="11">
                  <c:v>4979</c:v>
                </c:pt>
                <c:pt idx="12">
                  <c:v>4979</c:v>
                </c:pt>
                <c:pt idx="13">
                  <c:v>4979</c:v>
                </c:pt>
                <c:pt idx="14">
                  <c:v>4979</c:v>
                </c:pt>
                <c:pt idx="15">
                  <c:v>4979</c:v>
                </c:pt>
                <c:pt idx="16">
                  <c:v>4979</c:v>
                </c:pt>
                <c:pt idx="17">
                  <c:v>4979</c:v>
                </c:pt>
                <c:pt idx="18">
                  <c:v>4979</c:v>
                </c:pt>
                <c:pt idx="19">
                  <c:v>4979</c:v>
                </c:pt>
                <c:pt idx="20">
                  <c:v>4979</c:v>
                </c:pt>
                <c:pt idx="21">
                  <c:v>4979</c:v>
                </c:pt>
                <c:pt idx="22">
                  <c:v>4979</c:v>
                </c:pt>
                <c:pt idx="23">
                  <c:v>4979</c:v>
                </c:pt>
                <c:pt idx="24">
                  <c:v>4979</c:v>
                </c:pt>
                <c:pt idx="25">
                  <c:v>4979</c:v>
                </c:pt>
                <c:pt idx="26">
                  <c:v>4979</c:v>
                </c:pt>
                <c:pt idx="27">
                  <c:v>4979</c:v>
                </c:pt>
                <c:pt idx="28">
                  <c:v>4979</c:v>
                </c:pt>
                <c:pt idx="29">
                  <c:v>4979</c:v>
                </c:pt>
                <c:pt idx="30">
                  <c:v>4979</c:v>
                </c:pt>
                <c:pt idx="31">
                  <c:v>4979</c:v>
                </c:pt>
                <c:pt idx="32">
                  <c:v>4979</c:v>
                </c:pt>
                <c:pt idx="33">
                  <c:v>4979</c:v>
                </c:pt>
                <c:pt idx="34">
                  <c:v>4979</c:v>
                </c:pt>
                <c:pt idx="35">
                  <c:v>4979</c:v>
                </c:pt>
                <c:pt idx="36">
                  <c:v>4979</c:v>
                </c:pt>
                <c:pt idx="37">
                  <c:v>4979</c:v>
                </c:pt>
                <c:pt idx="38">
                  <c:v>4979</c:v>
                </c:pt>
                <c:pt idx="39">
                  <c:v>4979</c:v>
                </c:pt>
                <c:pt idx="40">
                  <c:v>4979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C-4028-A4D8-436129EEA37E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analisis_grafico_sectores!$C$10:$AQ$10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AC-4028-A4D8-436129EEA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analisis_grafico_sectores!$C$8:$AQ$8</c:f>
              <c:numCache>
                <c:formatCode>General</c:formatCode>
                <c:ptCount val="41"/>
                <c:pt idx="0">
                  <c:v>4102.2</c:v>
                </c:pt>
                <c:pt idx="1">
                  <c:v>4896.2</c:v>
                </c:pt>
                <c:pt idx="2">
                  <c:v>5080.3</c:v>
                </c:pt>
                <c:pt idx="3">
                  <c:v>5156</c:v>
                </c:pt>
                <c:pt idx="4">
                  <c:v>5208.8</c:v>
                </c:pt>
                <c:pt idx="5">
                  <c:v>5116.7</c:v>
                </c:pt>
                <c:pt idx="6">
                  <c:v>5145.3999999999996</c:v>
                </c:pt>
                <c:pt idx="7">
                  <c:v>5193</c:v>
                </c:pt>
                <c:pt idx="8">
                  <c:v>5362.8</c:v>
                </c:pt>
                <c:pt idx="9">
                  <c:v>5293.3</c:v>
                </c:pt>
                <c:pt idx="10">
                  <c:v>5205</c:v>
                </c:pt>
                <c:pt idx="11">
                  <c:v>4979</c:v>
                </c:pt>
                <c:pt idx="12">
                  <c:v>4979</c:v>
                </c:pt>
                <c:pt idx="13">
                  <c:v>4979</c:v>
                </c:pt>
                <c:pt idx="14">
                  <c:v>4979</c:v>
                </c:pt>
                <c:pt idx="15">
                  <c:v>4979</c:v>
                </c:pt>
                <c:pt idx="16">
                  <c:v>4979</c:v>
                </c:pt>
                <c:pt idx="17">
                  <c:v>4979</c:v>
                </c:pt>
                <c:pt idx="18">
                  <c:v>4979</c:v>
                </c:pt>
                <c:pt idx="19">
                  <c:v>4979</c:v>
                </c:pt>
                <c:pt idx="20">
                  <c:v>4979</c:v>
                </c:pt>
                <c:pt idx="21">
                  <c:v>4979</c:v>
                </c:pt>
                <c:pt idx="22">
                  <c:v>4979</c:v>
                </c:pt>
                <c:pt idx="23">
                  <c:v>4979</c:v>
                </c:pt>
                <c:pt idx="24">
                  <c:v>4979</c:v>
                </c:pt>
                <c:pt idx="25">
                  <c:v>4979</c:v>
                </c:pt>
                <c:pt idx="26">
                  <c:v>4979</c:v>
                </c:pt>
                <c:pt idx="27">
                  <c:v>4979</c:v>
                </c:pt>
                <c:pt idx="28">
                  <c:v>4979</c:v>
                </c:pt>
                <c:pt idx="29">
                  <c:v>4979</c:v>
                </c:pt>
                <c:pt idx="30">
                  <c:v>4979</c:v>
                </c:pt>
                <c:pt idx="31">
                  <c:v>4979</c:v>
                </c:pt>
                <c:pt idx="32">
                  <c:v>4979</c:v>
                </c:pt>
                <c:pt idx="33">
                  <c:v>4979</c:v>
                </c:pt>
                <c:pt idx="34">
                  <c:v>4979</c:v>
                </c:pt>
                <c:pt idx="35">
                  <c:v>4979</c:v>
                </c:pt>
                <c:pt idx="36">
                  <c:v>4979</c:v>
                </c:pt>
                <c:pt idx="37">
                  <c:v>4979</c:v>
                </c:pt>
                <c:pt idx="38">
                  <c:v>4979</c:v>
                </c:pt>
                <c:pt idx="39">
                  <c:v>4979</c:v>
                </c:pt>
                <c:pt idx="40">
                  <c:v>4979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AC-4028-A4D8-436129EEA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Cemento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analisis_grafico_sectores!$C$12:$AQ$12</c:f>
              <c:numCache>
                <c:formatCode>General</c:formatCode>
                <c:ptCount val="41"/>
                <c:pt idx="7">
                  <c:v>3995.38</c:v>
                </c:pt>
                <c:pt idx="8">
                  <c:v>3992.8</c:v>
                </c:pt>
                <c:pt idx="9">
                  <c:v>4081.9</c:v>
                </c:pt>
                <c:pt idx="10">
                  <c:v>3796.98</c:v>
                </c:pt>
                <c:pt idx="11">
                  <c:v>4388.2</c:v>
                </c:pt>
                <c:pt idx="12">
                  <c:v>3802.114</c:v>
                </c:pt>
                <c:pt idx="13">
                  <c:v>3802.114</c:v>
                </c:pt>
                <c:pt idx="14">
                  <c:v>3802.114</c:v>
                </c:pt>
                <c:pt idx="15">
                  <c:v>3802.114</c:v>
                </c:pt>
                <c:pt idx="16">
                  <c:v>3802.114</c:v>
                </c:pt>
                <c:pt idx="17">
                  <c:v>3802.114</c:v>
                </c:pt>
                <c:pt idx="18">
                  <c:v>3802.114</c:v>
                </c:pt>
                <c:pt idx="19">
                  <c:v>3802.114</c:v>
                </c:pt>
                <c:pt idx="20">
                  <c:v>3802.114</c:v>
                </c:pt>
                <c:pt idx="21">
                  <c:v>3802.114</c:v>
                </c:pt>
                <c:pt idx="22">
                  <c:v>3802.114</c:v>
                </c:pt>
                <c:pt idx="23">
                  <c:v>3802.114</c:v>
                </c:pt>
                <c:pt idx="24">
                  <c:v>3802.114</c:v>
                </c:pt>
                <c:pt idx="25">
                  <c:v>3802.114</c:v>
                </c:pt>
                <c:pt idx="26">
                  <c:v>3802.114</c:v>
                </c:pt>
                <c:pt idx="27">
                  <c:v>3802.114</c:v>
                </c:pt>
                <c:pt idx="28">
                  <c:v>3802.114</c:v>
                </c:pt>
                <c:pt idx="29">
                  <c:v>3802.114</c:v>
                </c:pt>
                <c:pt idx="30">
                  <c:v>3802.114</c:v>
                </c:pt>
                <c:pt idx="31">
                  <c:v>3802.114</c:v>
                </c:pt>
                <c:pt idx="32">
                  <c:v>3802.114</c:v>
                </c:pt>
                <c:pt idx="33">
                  <c:v>3802.114</c:v>
                </c:pt>
                <c:pt idx="34">
                  <c:v>3802.114</c:v>
                </c:pt>
                <c:pt idx="35">
                  <c:v>3802.114</c:v>
                </c:pt>
                <c:pt idx="36">
                  <c:v>3802.114</c:v>
                </c:pt>
                <c:pt idx="37">
                  <c:v>3802.114</c:v>
                </c:pt>
                <c:pt idx="38">
                  <c:v>3802.114</c:v>
                </c:pt>
                <c:pt idx="39">
                  <c:v>3802.114</c:v>
                </c:pt>
                <c:pt idx="40">
                  <c:v>3802.114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F-4A4B-927A-A1AB70D58D9E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analisis_grafico_sectores!$C$13:$AQ$13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FF-4A4B-927A-A1AB70D58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analisis_grafico_sectores!$C$11:$AQ$11</c:f>
              <c:numCache>
                <c:formatCode>General</c:formatCode>
                <c:ptCount val="41"/>
                <c:pt idx="0">
                  <c:v>4237.1000000000004</c:v>
                </c:pt>
                <c:pt idx="1">
                  <c:v>4829.1000000000004</c:v>
                </c:pt>
                <c:pt idx="2">
                  <c:v>4716.8999999999996</c:v>
                </c:pt>
                <c:pt idx="3">
                  <c:v>4614.9799999999996</c:v>
                </c:pt>
                <c:pt idx="4">
                  <c:v>4190.3100000000004</c:v>
                </c:pt>
                <c:pt idx="5">
                  <c:v>4382.34</c:v>
                </c:pt>
                <c:pt idx="6">
                  <c:v>4313.1899999999996</c:v>
                </c:pt>
                <c:pt idx="7">
                  <c:v>3995.38</c:v>
                </c:pt>
                <c:pt idx="8">
                  <c:v>3992.8</c:v>
                </c:pt>
                <c:pt idx="9">
                  <c:v>4081.9</c:v>
                </c:pt>
                <c:pt idx="10">
                  <c:v>3796.98</c:v>
                </c:pt>
                <c:pt idx="11">
                  <c:v>4388.2</c:v>
                </c:pt>
                <c:pt idx="12">
                  <c:v>3802.114</c:v>
                </c:pt>
                <c:pt idx="13">
                  <c:v>3802.114</c:v>
                </c:pt>
                <c:pt idx="14">
                  <c:v>3802.114</c:v>
                </c:pt>
                <c:pt idx="15">
                  <c:v>3802.114</c:v>
                </c:pt>
                <c:pt idx="16">
                  <c:v>3802.114</c:v>
                </c:pt>
                <c:pt idx="17">
                  <c:v>3802.114</c:v>
                </c:pt>
                <c:pt idx="18">
                  <c:v>3802.114</c:v>
                </c:pt>
                <c:pt idx="19">
                  <c:v>3802.114</c:v>
                </c:pt>
                <c:pt idx="20">
                  <c:v>3802.114</c:v>
                </c:pt>
                <c:pt idx="21">
                  <c:v>3802.114</c:v>
                </c:pt>
                <c:pt idx="22">
                  <c:v>3802.114</c:v>
                </c:pt>
                <c:pt idx="23">
                  <c:v>3802.114</c:v>
                </c:pt>
                <c:pt idx="24">
                  <c:v>3802.114</c:v>
                </c:pt>
                <c:pt idx="25">
                  <c:v>3802.114</c:v>
                </c:pt>
                <c:pt idx="26">
                  <c:v>3802.114</c:v>
                </c:pt>
                <c:pt idx="27">
                  <c:v>3802.114</c:v>
                </c:pt>
                <c:pt idx="28">
                  <c:v>3802.114</c:v>
                </c:pt>
                <c:pt idx="29">
                  <c:v>3802.114</c:v>
                </c:pt>
                <c:pt idx="30">
                  <c:v>3802.114</c:v>
                </c:pt>
                <c:pt idx="31">
                  <c:v>3802.114</c:v>
                </c:pt>
                <c:pt idx="32">
                  <c:v>3802.114</c:v>
                </c:pt>
                <c:pt idx="33">
                  <c:v>3802.114</c:v>
                </c:pt>
                <c:pt idx="34">
                  <c:v>3802.114</c:v>
                </c:pt>
                <c:pt idx="35">
                  <c:v>3802.114</c:v>
                </c:pt>
                <c:pt idx="36">
                  <c:v>3802.114</c:v>
                </c:pt>
                <c:pt idx="37">
                  <c:v>3802.114</c:v>
                </c:pt>
                <c:pt idx="38">
                  <c:v>3802.114</c:v>
                </c:pt>
                <c:pt idx="39">
                  <c:v>3802.114</c:v>
                </c:pt>
                <c:pt idx="40">
                  <c:v>3802.114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F-4A4B-927A-A1AB70D58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ax val="50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Cobre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analisis_grafico_sectores!$C$15:$AQ$15</c:f>
              <c:numCache>
                <c:formatCode>General</c:formatCode>
                <c:ptCount val="41"/>
                <c:pt idx="7">
                  <c:v>5503.5</c:v>
                </c:pt>
                <c:pt idx="8">
                  <c:v>5831.6</c:v>
                </c:pt>
                <c:pt idx="9">
                  <c:v>5787.4</c:v>
                </c:pt>
                <c:pt idx="10">
                  <c:v>5733.1</c:v>
                </c:pt>
                <c:pt idx="11">
                  <c:v>5624</c:v>
                </c:pt>
                <c:pt idx="12">
                  <c:v>5376</c:v>
                </c:pt>
                <c:pt idx="13">
                  <c:v>5503.5</c:v>
                </c:pt>
                <c:pt idx="14">
                  <c:v>5503.5</c:v>
                </c:pt>
                <c:pt idx="15">
                  <c:v>5503.5</c:v>
                </c:pt>
                <c:pt idx="16">
                  <c:v>5503.5</c:v>
                </c:pt>
                <c:pt idx="17">
                  <c:v>5503.5</c:v>
                </c:pt>
                <c:pt idx="18">
                  <c:v>5503.5</c:v>
                </c:pt>
                <c:pt idx="19">
                  <c:v>5503.5</c:v>
                </c:pt>
                <c:pt idx="20">
                  <c:v>5503.5</c:v>
                </c:pt>
                <c:pt idx="21">
                  <c:v>5503.5</c:v>
                </c:pt>
                <c:pt idx="22">
                  <c:v>5503.5</c:v>
                </c:pt>
                <c:pt idx="23">
                  <c:v>5503.5</c:v>
                </c:pt>
                <c:pt idx="24">
                  <c:v>5503.5</c:v>
                </c:pt>
                <c:pt idx="25">
                  <c:v>5503.5</c:v>
                </c:pt>
                <c:pt idx="26">
                  <c:v>5503.5</c:v>
                </c:pt>
                <c:pt idx="27">
                  <c:v>5503.5</c:v>
                </c:pt>
                <c:pt idx="28">
                  <c:v>5503.5</c:v>
                </c:pt>
                <c:pt idx="29">
                  <c:v>5503.5</c:v>
                </c:pt>
                <c:pt idx="30">
                  <c:v>5503.5</c:v>
                </c:pt>
                <c:pt idx="31">
                  <c:v>5503.5</c:v>
                </c:pt>
                <c:pt idx="32">
                  <c:v>5503.5</c:v>
                </c:pt>
                <c:pt idx="33">
                  <c:v>5503.5</c:v>
                </c:pt>
                <c:pt idx="34">
                  <c:v>5503.5</c:v>
                </c:pt>
                <c:pt idx="35">
                  <c:v>5503.5</c:v>
                </c:pt>
                <c:pt idx="36">
                  <c:v>5503.5</c:v>
                </c:pt>
                <c:pt idx="37">
                  <c:v>5503.5</c:v>
                </c:pt>
                <c:pt idx="38">
                  <c:v>5503.5</c:v>
                </c:pt>
                <c:pt idx="39">
                  <c:v>5503.5</c:v>
                </c:pt>
                <c:pt idx="40">
                  <c:v>5503.5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9E6-A021-BA3BDEF7502D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analisis_grafico_sectores!$C$16:$AQ$16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142.50000000000091</c:v>
                </c:pt>
                <c:pt idx="14">
                  <c:v>386.5</c:v>
                </c:pt>
                <c:pt idx="15">
                  <c:v>886.5</c:v>
                </c:pt>
                <c:pt idx="16">
                  <c:v>1228.5000000000009</c:v>
                </c:pt>
                <c:pt idx="17">
                  <c:v>1452.500000000003</c:v>
                </c:pt>
                <c:pt idx="18">
                  <c:v>1585.5</c:v>
                </c:pt>
                <c:pt idx="19">
                  <c:v>1605.500000000003</c:v>
                </c:pt>
                <c:pt idx="20">
                  <c:v>1629.5000000000009</c:v>
                </c:pt>
                <c:pt idx="21">
                  <c:v>1367.4999999999991</c:v>
                </c:pt>
                <c:pt idx="22">
                  <c:v>1135.4999999999991</c:v>
                </c:pt>
                <c:pt idx="23">
                  <c:v>1078.4999999999991</c:v>
                </c:pt>
                <c:pt idx="24">
                  <c:v>1196.4999999999991</c:v>
                </c:pt>
                <c:pt idx="25">
                  <c:v>1091.499999999997</c:v>
                </c:pt>
                <c:pt idx="26">
                  <c:v>1091.499999999997</c:v>
                </c:pt>
                <c:pt idx="27">
                  <c:v>1091.499999999997</c:v>
                </c:pt>
                <c:pt idx="28">
                  <c:v>1091.499999999997</c:v>
                </c:pt>
                <c:pt idx="29">
                  <c:v>1091.499999999997</c:v>
                </c:pt>
                <c:pt idx="30">
                  <c:v>1091.499999999997</c:v>
                </c:pt>
                <c:pt idx="31">
                  <c:v>1091.499999999997</c:v>
                </c:pt>
                <c:pt idx="32">
                  <c:v>1091.499999999997</c:v>
                </c:pt>
                <c:pt idx="33">
                  <c:v>1091.499999999997</c:v>
                </c:pt>
                <c:pt idx="34">
                  <c:v>1091.499999999997</c:v>
                </c:pt>
                <c:pt idx="35">
                  <c:v>1091.499999999997</c:v>
                </c:pt>
                <c:pt idx="36">
                  <c:v>1091.499999999997</c:v>
                </c:pt>
                <c:pt idx="37">
                  <c:v>1091.499999999997</c:v>
                </c:pt>
                <c:pt idx="38">
                  <c:v>1091.499999999997</c:v>
                </c:pt>
                <c:pt idx="39">
                  <c:v>1091.499999999997</c:v>
                </c:pt>
                <c:pt idx="40">
                  <c:v>1091.499999999997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9E6-A021-BA3BDEF75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analisis_grafico_sectores!$C$14:$AQ$14</c:f>
              <c:numCache>
                <c:formatCode>General</c:formatCode>
                <c:ptCount val="41"/>
                <c:pt idx="0">
                  <c:v>5418.9</c:v>
                </c:pt>
                <c:pt idx="1">
                  <c:v>5262.8</c:v>
                </c:pt>
                <c:pt idx="2">
                  <c:v>5433.9</c:v>
                </c:pt>
                <c:pt idx="3">
                  <c:v>5776</c:v>
                </c:pt>
                <c:pt idx="4">
                  <c:v>5761.1</c:v>
                </c:pt>
                <c:pt idx="5">
                  <c:v>5772.1</c:v>
                </c:pt>
                <c:pt idx="6">
                  <c:v>5552.6</c:v>
                </c:pt>
                <c:pt idx="7">
                  <c:v>5503.5</c:v>
                </c:pt>
                <c:pt idx="8">
                  <c:v>5831.6</c:v>
                </c:pt>
                <c:pt idx="9">
                  <c:v>5787.4</c:v>
                </c:pt>
                <c:pt idx="10">
                  <c:v>5733.1</c:v>
                </c:pt>
                <c:pt idx="11">
                  <c:v>5624</c:v>
                </c:pt>
                <c:pt idx="12">
                  <c:v>5376</c:v>
                </c:pt>
                <c:pt idx="13">
                  <c:v>5646.0000000000009</c:v>
                </c:pt>
                <c:pt idx="14">
                  <c:v>5890</c:v>
                </c:pt>
                <c:pt idx="15">
                  <c:v>6390</c:v>
                </c:pt>
                <c:pt idx="16">
                  <c:v>6732.0000000000009</c:v>
                </c:pt>
                <c:pt idx="17">
                  <c:v>6956.0000000000027</c:v>
                </c:pt>
                <c:pt idx="18">
                  <c:v>7089</c:v>
                </c:pt>
                <c:pt idx="19">
                  <c:v>7109.0000000000027</c:v>
                </c:pt>
                <c:pt idx="20">
                  <c:v>7133.0000000000009</c:v>
                </c:pt>
                <c:pt idx="21">
                  <c:v>6870.9999999999991</c:v>
                </c:pt>
                <c:pt idx="22">
                  <c:v>6638.9999999999991</c:v>
                </c:pt>
                <c:pt idx="23">
                  <c:v>6581.9999999999991</c:v>
                </c:pt>
                <c:pt idx="24">
                  <c:v>6699.9999999999991</c:v>
                </c:pt>
                <c:pt idx="25">
                  <c:v>6594.9999999999973</c:v>
                </c:pt>
                <c:pt idx="26">
                  <c:v>6594.9999999999973</c:v>
                </c:pt>
                <c:pt idx="27">
                  <c:v>6594.9999999999973</c:v>
                </c:pt>
                <c:pt idx="28">
                  <c:v>6594.9999999999973</c:v>
                </c:pt>
                <c:pt idx="29">
                  <c:v>6594.9999999999973</c:v>
                </c:pt>
                <c:pt idx="30">
                  <c:v>6594.9999999999973</c:v>
                </c:pt>
                <c:pt idx="31">
                  <c:v>6594.9999999999973</c:v>
                </c:pt>
                <c:pt idx="32">
                  <c:v>6594.9999999999973</c:v>
                </c:pt>
                <c:pt idx="33">
                  <c:v>6594.9999999999973</c:v>
                </c:pt>
                <c:pt idx="34">
                  <c:v>6594.9999999999973</c:v>
                </c:pt>
                <c:pt idx="35">
                  <c:v>6594.9999999999973</c:v>
                </c:pt>
                <c:pt idx="36">
                  <c:v>6594.9999999999973</c:v>
                </c:pt>
                <c:pt idx="37">
                  <c:v>6594.9999999999973</c:v>
                </c:pt>
                <c:pt idx="38">
                  <c:v>6594.9999999999973</c:v>
                </c:pt>
                <c:pt idx="39">
                  <c:v>6594.9999999999973</c:v>
                </c:pt>
                <c:pt idx="40">
                  <c:v>6594.9999999999973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3-49E6-A021-BA3BDEF75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Hierro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analisis_grafico_sectores!$C$18:$AQ$18</c:f>
              <c:numCache>
                <c:formatCode>General</c:formatCode>
                <c:ptCount val="41"/>
                <c:pt idx="7">
                  <c:v>9549.33</c:v>
                </c:pt>
                <c:pt idx="8">
                  <c:v>8942.64</c:v>
                </c:pt>
                <c:pt idx="9">
                  <c:v>8427.2199999999993</c:v>
                </c:pt>
                <c:pt idx="10">
                  <c:v>9890.89</c:v>
                </c:pt>
                <c:pt idx="11">
                  <c:v>11163</c:v>
                </c:pt>
                <c:pt idx="12">
                  <c:v>11100</c:v>
                </c:pt>
                <c:pt idx="13">
                  <c:v>9549.33</c:v>
                </c:pt>
                <c:pt idx="14">
                  <c:v>9549.33</c:v>
                </c:pt>
                <c:pt idx="15">
                  <c:v>9549.33</c:v>
                </c:pt>
                <c:pt idx="16">
                  <c:v>9549.33</c:v>
                </c:pt>
                <c:pt idx="17">
                  <c:v>9549.33</c:v>
                </c:pt>
                <c:pt idx="18">
                  <c:v>9549.33</c:v>
                </c:pt>
                <c:pt idx="19">
                  <c:v>9549.33</c:v>
                </c:pt>
                <c:pt idx="20">
                  <c:v>9549.33</c:v>
                </c:pt>
                <c:pt idx="21">
                  <c:v>9549.33</c:v>
                </c:pt>
                <c:pt idx="22">
                  <c:v>9549.33</c:v>
                </c:pt>
                <c:pt idx="23">
                  <c:v>9549.33</c:v>
                </c:pt>
                <c:pt idx="24">
                  <c:v>9549.33</c:v>
                </c:pt>
                <c:pt idx="25">
                  <c:v>9549.33</c:v>
                </c:pt>
                <c:pt idx="26">
                  <c:v>9549.33</c:v>
                </c:pt>
                <c:pt idx="27">
                  <c:v>9549.33</c:v>
                </c:pt>
                <c:pt idx="28">
                  <c:v>9549.33</c:v>
                </c:pt>
                <c:pt idx="29">
                  <c:v>9549.33</c:v>
                </c:pt>
                <c:pt idx="30">
                  <c:v>9549.33</c:v>
                </c:pt>
                <c:pt idx="31">
                  <c:v>9549.33</c:v>
                </c:pt>
                <c:pt idx="32">
                  <c:v>9549.33</c:v>
                </c:pt>
                <c:pt idx="33">
                  <c:v>9549.33</c:v>
                </c:pt>
                <c:pt idx="34">
                  <c:v>9549.33</c:v>
                </c:pt>
                <c:pt idx="35">
                  <c:v>9549.33</c:v>
                </c:pt>
                <c:pt idx="36">
                  <c:v>9549.33</c:v>
                </c:pt>
                <c:pt idx="37">
                  <c:v>9549.33</c:v>
                </c:pt>
                <c:pt idx="38">
                  <c:v>9549.33</c:v>
                </c:pt>
                <c:pt idx="39">
                  <c:v>9549.33</c:v>
                </c:pt>
                <c:pt idx="40">
                  <c:v>9549.33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5-4495-B9BC-D8BC42612965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analisis_grafico_sectores!$C$19:$AQ$19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1550.67</c:v>
                </c:pt>
                <c:pt idx="14">
                  <c:v>1550.67</c:v>
                </c:pt>
                <c:pt idx="15">
                  <c:v>1550.67</c:v>
                </c:pt>
                <c:pt idx="16">
                  <c:v>1550.67</c:v>
                </c:pt>
                <c:pt idx="17">
                  <c:v>1550.67</c:v>
                </c:pt>
                <c:pt idx="18">
                  <c:v>1550.67</c:v>
                </c:pt>
                <c:pt idx="19">
                  <c:v>1550.67</c:v>
                </c:pt>
                <c:pt idx="20">
                  <c:v>1550.67</c:v>
                </c:pt>
                <c:pt idx="21">
                  <c:v>1550.67</c:v>
                </c:pt>
                <c:pt idx="22">
                  <c:v>1550.67</c:v>
                </c:pt>
                <c:pt idx="23">
                  <c:v>1550.67</c:v>
                </c:pt>
                <c:pt idx="24">
                  <c:v>1550.67</c:v>
                </c:pt>
                <c:pt idx="25">
                  <c:v>1550.67</c:v>
                </c:pt>
                <c:pt idx="26">
                  <c:v>1550.67</c:v>
                </c:pt>
                <c:pt idx="27">
                  <c:v>1550.67</c:v>
                </c:pt>
                <c:pt idx="28">
                  <c:v>1550.67</c:v>
                </c:pt>
                <c:pt idx="29">
                  <c:v>1550.67</c:v>
                </c:pt>
                <c:pt idx="30">
                  <c:v>1550.67</c:v>
                </c:pt>
                <c:pt idx="31">
                  <c:v>1550.67</c:v>
                </c:pt>
                <c:pt idx="32">
                  <c:v>1550.67</c:v>
                </c:pt>
                <c:pt idx="33">
                  <c:v>1550.67</c:v>
                </c:pt>
                <c:pt idx="34">
                  <c:v>1550.67</c:v>
                </c:pt>
                <c:pt idx="35">
                  <c:v>1550.67</c:v>
                </c:pt>
                <c:pt idx="36">
                  <c:v>1550.67</c:v>
                </c:pt>
                <c:pt idx="37">
                  <c:v>1550.67</c:v>
                </c:pt>
                <c:pt idx="38">
                  <c:v>1550.67</c:v>
                </c:pt>
                <c:pt idx="39">
                  <c:v>1550.67</c:v>
                </c:pt>
                <c:pt idx="40">
                  <c:v>1550.67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15-4495-B9BC-D8BC4261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analisis_grafico_sectores!$C$17:$AQ$17</c:f>
              <c:numCache>
                <c:formatCode>General</c:formatCode>
                <c:ptCount val="41"/>
                <c:pt idx="0">
                  <c:v>6805</c:v>
                </c:pt>
                <c:pt idx="1">
                  <c:v>7747</c:v>
                </c:pt>
                <c:pt idx="2">
                  <c:v>9429</c:v>
                </c:pt>
                <c:pt idx="3">
                  <c:v>9088.35</c:v>
                </c:pt>
                <c:pt idx="4">
                  <c:v>9427.64</c:v>
                </c:pt>
                <c:pt idx="5">
                  <c:v>9147.84</c:v>
                </c:pt>
                <c:pt idx="6">
                  <c:v>9008.8700000000008</c:v>
                </c:pt>
                <c:pt idx="7">
                  <c:v>9549.33</c:v>
                </c:pt>
                <c:pt idx="8">
                  <c:v>8942.64</c:v>
                </c:pt>
                <c:pt idx="9">
                  <c:v>8427.2199999999993</c:v>
                </c:pt>
                <c:pt idx="10">
                  <c:v>9890.89</c:v>
                </c:pt>
                <c:pt idx="11">
                  <c:v>11163</c:v>
                </c:pt>
                <c:pt idx="12">
                  <c:v>11100</c:v>
                </c:pt>
                <c:pt idx="13">
                  <c:v>11100</c:v>
                </c:pt>
                <c:pt idx="14">
                  <c:v>11100</c:v>
                </c:pt>
                <c:pt idx="15">
                  <c:v>11100</c:v>
                </c:pt>
                <c:pt idx="16">
                  <c:v>11100</c:v>
                </c:pt>
                <c:pt idx="17">
                  <c:v>11100</c:v>
                </c:pt>
                <c:pt idx="18">
                  <c:v>11100</c:v>
                </c:pt>
                <c:pt idx="19">
                  <c:v>11100</c:v>
                </c:pt>
                <c:pt idx="20">
                  <c:v>11100</c:v>
                </c:pt>
                <c:pt idx="21">
                  <c:v>11100</c:v>
                </c:pt>
                <c:pt idx="22">
                  <c:v>11100</c:v>
                </c:pt>
                <c:pt idx="23">
                  <c:v>11100</c:v>
                </c:pt>
                <c:pt idx="24">
                  <c:v>11100</c:v>
                </c:pt>
                <c:pt idx="25">
                  <c:v>11100</c:v>
                </c:pt>
                <c:pt idx="26">
                  <c:v>11100</c:v>
                </c:pt>
                <c:pt idx="27">
                  <c:v>11100</c:v>
                </c:pt>
                <c:pt idx="28">
                  <c:v>11100</c:v>
                </c:pt>
                <c:pt idx="29">
                  <c:v>11100</c:v>
                </c:pt>
                <c:pt idx="30">
                  <c:v>11100</c:v>
                </c:pt>
                <c:pt idx="31">
                  <c:v>11100</c:v>
                </c:pt>
                <c:pt idx="32">
                  <c:v>11100</c:v>
                </c:pt>
                <c:pt idx="33">
                  <c:v>11100</c:v>
                </c:pt>
                <c:pt idx="34">
                  <c:v>11100</c:v>
                </c:pt>
                <c:pt idx="35">
                  <c:v>11100</c:v>
                </c:pt>
                <c:pt idx="36">
                  <c:v>11100</c:v>
                </c:pt>
                <c:pt idx="37">
                  <c:v>11100</c:v>
                </c:pt>
                <c:pt idx="38">
                  <c:v>11100</c:v>
                </c:pt>
                <c:pt idx="39">
                  <c:v>11100</c:v>
                </c:pt>
                <c:pt idx="40">
                  <c:v>11100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15-4495-B9BC-D8BC4261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Industrias Varias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analisis_grafico_sectores!$C$21:$AQ$21</c:f>
              <c:numCache>
                <c:formatCode>General</c:formatCode>
                <c:ptCount val="41"/>
                <c:pt idx="7">
                  <c:v>33099.1337383063</c:v>
                </c:pt>
                <c:pt idx="8">
                  <c:v>33734.229151219173</c:v>
                </c:pt>
                <c:pt idx="9">
                  <c:v>32710.833074726539</c:v>
                </c:pt>
                <c:pt idx="10">
                  <c:v>30412.885995948691</c:v>
                </c:pt>
                <c:pt idx="11">
                  <c:v>30504.209380610511</c:v>
                </c:pt>
                <c:pt idx="12">
                  <c:v>32993.047849022783</c:v>
                </c:pt>
                <c:pt idx="13">
                  <c:v>33099.1337383063</c:v>
                </c:pt>
                <c:pt idx="14">
                  <c:v>33099.1337383063</c:v>
                </c:pt>
                <c:pt idx="15">
                  <c:v>33099.1337383063</c:v>
                </c:pt>
                <c:pt idx="16">
                  <c:v>33099.1337383063</c:v>
                </c:pt>
                <c:pt idx="17">
                  <c:v>33099.1337383063</c:v>
                </c:pt>
                <c:pt idx="18">
                  <c:v>33099.1337383063</c:v>
                </c:pt>
                <c:pt idx="19">
                  <c:v>33099.1337383063</c:v>
                </c:pt>
                <c:pt idx="20">
                  <c:v>33099.1337383063</c:v>
                </c:pt>
                <c:pt idx="21">
                  <c:v>33099.1337383063</c:v>
                </c:pt>
                <c:pt idx="22">
                  <c:v>33099.1337383063</c:v>
                </c:pt>
                <c:pt idx="23">
                  <c:v>33099.1337383063</c:v>
                </c:pt>
                <c:pt idx="24">
                  <c:v>33099.1337383063</c:v>
                </c:pt>
                <c:pt idx="25">
                  <c:v>33099.1337383063</c:v>
                </c:pt>
                <c:pt idx="26">
                  <c:v>33099.1337383063</c:v>
                </c:pt>
                <c:pt idx="27">
                  <c:v>33099.1337383063</c:v>
                </c:pt>
                <c:pt idx="28">
                  <c:v>33099.1337383063</c:v>
                </c:pt>
                <c:pt idx="29">
                  <c:v>33099.1337383063</c:v>
                </c:pt>
                <c:pt idx="30">
                  <c:v>33099.1337383063</c:v>
                </c:pt>
                <c:pt idx="31">
                  <c:v>33099.1337383063</c:v>
                </c:pt>
                <c:pt idx="32">
                  <c:v>33099.1337383063</c:v>
                </c:pt>
                <c:pt idx="33">
                  <c:v>33099.1337383063</c:v>
                </c:pt>
                <c:pt idx="34">
                  <c:v>33099.1337383063</c:v>
                </c:pt>
                <c:pt idx="35">
                  <c:v>33099.1337383063</c:v>
                </c:pt>
                <c:pt idx="36">
                  <c:v>33099.1337383063</c:v>
                </c:pt>
                <c:pt idx="37">
                  <c:v>33099.1337383063</c:v>
                </c:pt>
                <c:pt idx="38">
                  <c:v>33099.1337383063</c:v>
                </c:pt>
                <c:pt idx="39">
                  <c:v>33099.1337383063</c:v>
                </c:pt>
                <c:pt idx="40">
                  <c:v>33099.1337383063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9-4C82-8E35-3A9C4FCB95AB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analisis_grafico_sectores!$C$22:$AQ$22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225.50276206529091</c:v>
                </c:pt>
                <c:pt idx="14">
                  <c:v>605.94876393705636</c:v>
                </c:pt>
                <c:pt idx="15">
                  <c:v>993.0116156921431</c:v>
                </c:pt>
                <c:pt idx="16">
                  <c:v>1366.4331951688509</c:v>
                </c:pt>
                <c:pt idx="17">
                  <c:v>1724.072984968974</c:v>
                </c:pt>
                <c:pt idx="18">
                  <c:v>2078.3186714306498</c:v>
                </c:pt>
                <c:pt idx="19">
                  <c:v>2430.255016583098</c:v>
                </c:pt>
                <c:pt idx="20">
                  <c:v>2773.9343637922279</c:v>
                </c:pt>
                <c:pt idx="21">
                  <c:v>3106.3805523773121</c:v>
                </c:pt>
                <c:pt idx="22">
                  <c:v>3428.687849169844</c:v>
                </c:pt>
                <c:pt idx="23">
                  <c:v>3741.19880332805</c:v>
                </c:pt>
                <c:pt idx="24">
                  <c:v>4043.914568174805</c:v>
                </c:pt>
                <c:pt idx="25">
                  <c:v>4336.6835533551493</c:v>
                </c:pt>
                <c:pt idx="26">
                  <c:v>4619.288238059009</c:v>
                </c:pt>
                <c:pt idx="27">
                  <c:v>4891.4852272671051</c:v>
                </c:pt>
                <c:pt idx="28">
                  <c:v>5153.0238482072891</c:v>
                </c:pt>
                <c:pt idx="29">
                  <c:v>5403.6548982360837</c:v>
                </c:pt>
                <c:pt idx="30">
                  <c:v>5643.1348710093807</c:v>
                </c:pt>
                <c:pt idx="31">
                  <c:v>5871.2281035548003</c:v>
                </c:pt>
                <c:pt idx="32">
                  <c:v>6087.7079636514536</c:v>
                </c:pt>
                <c:pt idx="33">
                  <c:v>6292.3575900978904</c:v>
                </c:pt>
                <c:pt idx="34">
                  <c:v>6484.9704202663997</c:v>
                </c:pt>
                <c:pt idx="35">
                  <c:v>6665.3506118639998</c:v>
                </c:pt>
                <c:pt idx="36">
                  <c:v>6833.3134074352056</c:v>
                </c:pt>
                <c:pt idx="37">
                  <c:v>6961.2985864923539</c:v>
                </c:pt>
                <c:pt idx="38">
                  <c:v>7071.1764967372146</c:v>
                </c:pt>
                <c:pt idx="39">
                  <c:v>7172.9286161556811</c:v>
                </c:pt>
                <c:pt idx="40">
                  <c:v>7271.1034351469061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99-4C82-8E35-3A9C4FCB9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analisis_grafico_sectores!$C$20:$AQ$20</c:f>
              <c:numCache>
                <c:formatCode>General</c:formatCode>
                <c:ptCount val="41"/>
                <c:pt idx="7">
                  <c:v>33099.1337383063</c:v>
                </c:pt>
                <c:pt idx="8">
                  <c:v>33734.229151219173</c:v>
                </c:pt>
                <c:pt idx="9">
                  <c:v>32710.833074726539</c:v>
                </c:pt>
                <c:pt idx="10">
                  <c:v>30412.885995948691</c:v>
                </c:pt>
                <c:pt idx="11">
                  <c:v>30504.209380610511</c:v>
                </c:pt>
                <c:pt idx="12">
                  <c:v>32993.047849022783</c:v>
                </c:pt>
                <c:pt idx="13">
                  <c:v>33324.636500371591</c:v>
                </c:pt>
                <c:pt idx="14">
                  <c:v>33705.082502243356</c:v>
                </c:pt>
                <c:pt idx="15">
                  <c:v>34092.145353998443</c:v>
                </c:pt>
                <c:pt idx="16">
                  <c:v>34465.566933475151</c:v>
                </c:pt>
                <c:pt idx="17">
                  <c:v>34823.206723275267</c:v>
                </c:pt>
                <c:pt idx="18">
                  <c:v>35177.45240973695</c:v>
                </c:pt>
                <c:pt idx="19">
                  <c:v>35529.388754889398</c:v>
                </c:pt>
                <c:pt idx="20">
                  <c:v>35873.068102098528</c:v>
                </c:pt>
                <c:pt idx="21">
                  <c:v>36205.514290683612</c:v>
                </c:pt>
                <c:pt idx="22">
                  <c:v>36527.821587476137</c:v>
                </c:pt>
                <c:pt idx="23">
                  <c:v>36840.33254163435</c:v>
                </c:pt>
                <c:pt idx="24">
                  <c:v>37143.048306481112</c:v>
                </c:pt>
                <c:pt idx="25">
                  <c:v>37435.817291661449</c:v>
                </c:pt>
                <c:pt idx="26">
                  <c:v>37718.421976365309</c:v>
                </c:pt>
                <c:pt idx="27">
                  <c:v>37990.618965573412</c:v>
                </c:pt>
                <c:pt idx="28">
                  <c:v>38252.157586513589</c:v>
                </c:pt>
                <c:pt idx="29">
                  <c:v>38502.788636542376</c:v>
                </c:pt>
                <c:pt idx="30">
                  <c:v>38742.268609315681</c:v>
                </c:pt>
                <c:pt idx="31">
                  <c:v>38970.3618418611</c:v>
                </c:pt>
                <c:pt idx="32">
                  <c:v>39186.841701957746</c:v>
                </c:pt>
                <c:pt idx="33">
                  <c:v>39391.49132840419</c:v>
                </c:pt>
                <c:pt idx="34">
                  <c:v>39584.1041585727</c:v>
                </c:pt>
                <c:pt idx="35">
                  <c:v>39764.4843501703</c:v>
                </c:pt>
                <c:pt idx="36">
                  <c:v>39932.447145741513</c:v>
                </c:pt>
                <c:pt idx="37">
                  <c:v>40060.432324798647</c:v>
                </c:pt>
                <c:pt idx="38">
                  <c:v>40170.310235043507</c:v>
                </c:pt>
                <c:pt idx="39">
                  <c:v>40272.062354461981</c:v>
                </c:pt>
                <c:pt idx="40">
                  <c:v>40370.237173453213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99-4C82-8E35-3A9C4FCB9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Pesca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analisis_grafico_sectores!$C$27:$AQ$27</c:f>
              <c:numCache>
                <c:formatCode>General</c:formatCode>
                <c:ptCount val="41"/>
                <c:pt idx="7">
                  <c:v>3533.116</c:v>
                </c:pt>
                <c:pt idx="8">
                  <c:v>3733.6390000000001</c:v>
                </c:pt>
                <c:pt idx="9">
                  <c:v>3779.7440000000001</c:v>
                </c:pt>
                <c:pt idx="10">
                  <c:v>3691.3580000000002</c:v>
                </c:pt>
                <c:pt idx="11">
                  <c:v>3896.4560000000001</c:v>
                </c:pt>
                <c:pt idx="12">
                  <c:v>4214.732</c:v>
                </c:pt>
                <c:pt idx="13">
                  <c:v>3533.116</c:v>
                </c:pt>
                <c:pt idx="14">
                  <c:v>3533.116</c:v>
                </c:pt>
                <c:pt idx="15">
                  <c:v>3533.116</c:v>
                </c:pt>
                <c:pt idx="16">
                  <c:v>3533.116</c:v>
                </c:pt>
                <c:pt idx="17">
                  <c:v>3533.116</c:v>
                </c:pt>
                <c:pt idx="18">
                  <c:v>3533.116</c:v>
                </c:pt>
                <c:pt idx="19">
                  <c:v>3533.116</c:v>
                </c:pt>
                <c:pt idx="20">
                  <c:v>3533.116</c:v>
                </c:pt>
                <c:pt idx="21">
                  <c:v>3533.116</c:v>
                </c:pt>
                <c:pt idx="22">
                  <c:v>3533.116</c:v>
                </c:pt>
                <c:pt idx="23">
                  <c:v>3533.116</c:v>
                </c:pt>
                <c:pt idx="24">
                  <c:v>3533.116</c:v>
                </c:pt>
                <c:pt idx="25">
                  <c:v>3533.116</c:v>
                </c:pt>
                <c:pt idx="26">
                  <c:v>3533.116</c:v>
                </c:pt>
                <c:pt idx="27">
                  <c:v>3533.116</c:v>
                </c:pt>
                <c:pt idx="28">
                  <c:v>3533.116</c:v>
                </c:pt>
                <c:pt idx="29">
                  <c:v>3533.116</c:v>
                </c:pt>
                <c:pt idx="30">
                  <c:v>3533.116</c:v>
                </c:pt>
                <c:pt idx="31">
                  <c:v>3533.116</c:v>
                </c:pt>
                <c:pt idx="32">
                  <c:v>3533.116</c:v>
                </c:pt>
                <c:pt idx="33">
                  <c:v>3533.116</c:v>
                </c:pt>
                <c:pt idx="34">
                  <c:v>3533.116</c:v>
                </c:pt>
                <c:pt idx="35">
                  <c:v>3533.116</c:v>
                </c:pt>
                <c:pt idx="36">
                  <c:v>3533.116</c:v>
                </c:pt>
                <c:pt idx="37">
                  <c:v>3533.116</c:v>
                </c:pt>
                <c:pt idx="38">
                  <c:v>3533.116</c:v>
                </c:pt>
                <c:pt idx="39">
                  <c:v>3533.116</c:v>
                </c:pt>
                <c:pt idx="40">
                  <c:v>3533.116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6-4DD1-8F03-E2B37AC79550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analisis_grafico_sectores!$C$28:$AQ$28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451.70533333333287</c:v>
                </c:pt>
                <c:pt idx="14">
                  <c:v>495.88799999999992</c:v>
                </c:pt>
                <c:pt idx="15">
                  <c:v>540.07066666666606</c:v>
                </c:pt>
                <c:pt idx="16">
                  <c:v>584.2533333333331</c:v>
                </c:pt>
                <c:pt idx="17">
                  <c:v>628.43599999999969</c:v>
                </c:pt>
                <c:pt idx="18">
                  <c:v>672.61866666666629</c:v>
                </c:pt>
                <c:pt idx="19">
                  <c:v>716.80133333333288</c:v>
                </c:pt>
                <c:pt idx="20">
                  <c:v>760.98399999999947</c:v>
                </c:pt>
                <c:pt idx="21">
                  <c:v>825.39549999999963</c:v>
                </c:pt>
                <c:pt idx="22">
                  <c:v>889.80699999999979</c:v>
                </c:pt>
                <c:pt idx="23">
                  <c:v>954.21849999999995</c:v>
                </c:pt>
                <c:pt idx="24">
                  <c:v>1018.63</c:v>
                </c:pt>
                <c:pt idx="25">
                  <c:v>1083.0415</c:v>
                </c:pt>
                <c:pt idx="26">
                  <c:v>1147.453</c:v>
                </c:pt>
                <c:pt idx="27">
                  <c:v>1211.864500000001</c:v>
                </c:pt>
                <c:pt idx="28">
                  <c:v>1276.276000000001</c:v>
                </c:pt>
                <c:pt idx="29">
                  <c:v>1340.6875000000009</c:v>
                </c:pt>
                <c:pt idx="30">
                  <c:v>1405.098999999999</c:v>
                </c:pt>
                <c:pt idx="31">
                  <c:v>1479.1722249999989</c:v>
                </c:pt>
                <c:pt idx="32">
                  <c:v>1553.245449999999</c:v>
                </c:pt>
                <c:pt idx="33">
                  <c:v>1627.318675</c:v>
                </c:pt>
                <c:pt idx="34">
                  <c:v>1701.3919000000001</c:v>
                </c:pt>
                <c:pt idx="35">
                  <c:v>1775.4651249999999</c:v>
                </c:pt>
                <c:pt idx="36">
                  <c:v>1849.53835</c:v>
                </c:pt>
                <c:pt idx="37">
                  <c:v>1923.6115749999999</c:v>
                </c:pt>
                <c:pt idx="38">
                  <c:v>1997.6848</c:v>
                </c:pt>
                <c:pt idx="39">
                  <c:v>2071.7580250000001</c:v>
                </c:pt>
                <c:pt idx="40">
                  <c:v>2145.8312499999979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6-4DD1-8F03-E2B37AC79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analisis_grafico_sectores!$C$26:$AQ$26</c:f>
              <c:numCache>
                <c:formatCode>General</c:formatCode>
                <c:ptCount val="41"/>
                <c:pt idx="0">
                  <c:v>3761.5569999999998</c:v>
                </c:pt>
                <c:pt idx="1">
                  <c:v>4435.3729999999996</c:v>
                </c:pt>
                <c:pt idx="2">
                  <c:v>4110.5339999999997</c:v>
                </c:pt>
                <c:pt idx="3">
                  <c:v>3352.6979999999999</c:v>
                </c:pt>
                <c:pt idx="4">
                  <c:v>3803.1930000000002</c:v>
                </c:pt>
                <c:pt idx="5">
                  <c:v>3323.0349999999999</c:v>
                </c:pt>
                <c:pt idx="6">
                  <c:v>2876.585</c:v>
                </c:pt>
                <c:pt idx="7">
                  <c:v>3533.116</c:v>
                </c:pt>
                <c:pt idx="8">
                  <c:v>3733.6390000000001</c:v>
                </c:pt>
                <c:pt idx="9">
                  <c:v>3779.7440000000001</c:v>
                </c:pt>
                <c:pt idx="10">
                  <c:v>3691.3580000000002</c:v>
                </c:pt>
                <c:pt idx="11">
                  <c:v>3896.4560000000001</c:v>
                </c:pt>
                <c:pt idx="12">
                  <c:v>4214.732</c:v>
                </c:pt>
                <c:pt idx="13">
                  <c:v>3984.8213333333329</c:v>
                </c:pt>
                <c:pt idx="14">
                  <c:v>4029.0039999999999</c:v>
                </c:pt>
                <c:pt idx="15">
                  <c:v>4073.186666666666</c:v>
                </c:pt>
                <c:pt idx="16">
                  <c:v>4117.3693333333331</c:v>
                </c:pt>
                <c:pt idx="17">
                  <c:v>4161.5519999999997</c:v>
                </c:pt>
                <c:pt idx="18">
                  <c:v>4205.7346666666663</c:v>
                </c:pt>
                <c:pt idx="19">
                  <c:v>4249.9173333333329</c:v>
                </c:pt>
                <c:pt idx="20">
                  <c:v>4294.0999999999995</c:v>
                </c:pt>
                <c:pt idx="21">
                  <c:v>4358.5114999999996</c:v>
                </c:pt>
                <c:pt idx="22">
                  <c:v>4422.9229999999998</c:v>
                </c:pt>
                <c:pt idx="23">
                  <c:v>4487.3344999999999</c:v>
                </c:pt>
                <c:pt idx="24">
                  <c:v>4551.7460000000001</c:v>
                </c:pt>
                <c:pt idx="25">
                  <c:v>4616.1575000000003</c:v>
                </c:pt>
                <c:pt idx="26">
                  <c:v>4680.5690000000004</c:v>
                </c:pt>
                <c:pt idx="27">
                  <c:v>4744.9805000000006</c:v>
                </c:pt>
                <c:pt idx="28">
                  <c:v>4809.3920000000007</c:v>
                </c:pt>
                <c:pt idx="29">
                  <c:v>4873.8035000000009</c:v>
                </c:pt>
                <c:pt idx="30">
                  <c:v>4938.2149999999992</c:v>
                </c:pt>
                <c:pt idx="31">
                  <c:v>5012.2882249999993</c:v>
                </c:pt>
                <c:pt idx="32">
                  <c:v>5086.3614499999994</c:v>
                </c:pt>
                <c:pt idx="33">
                  <c:v>5160.4346750000004</c:v>
                </c:pt>
                <c:pt idx="34">
                  <c:v>5234.5078999999996</c:v>
                </c:pt>
                <c:pt idx="35">
                  <c:v>5308.5811249999997</c:v>
                </c:pt>
                <c:pt idx="36">
                  <c:v>5382.6543499999998</c:v>
                </c:pt>
                <c:pt idx="37">
                  <c:v>5456.7275749999999</c:v>
                </c:pt>
                <c:pt idx="38">
                  <c:v>5530.8008</c:v>
                </c:pt>
                <c:pt idx="39">
                  <c:v>5604.8740250000001</c:v>
                </c:pt>
                <c:pt idx="40">
                  <c:v>5678.9472499999983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DD1-8F03-E2B37AC79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Petroquímica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v>Existente</c:v>
          </c:tx>
          <c:spPr>
            <a:solidFill>
              <a:schemeClr val="accent2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analisis_grafico_sectores!$C$30:$AQ$30</c:f>
              <c:numCache>
                <c:formatCode>General</c:formatCode>
                <c:ptCount val="41"/>
                <c:pt idx="7">
                  <c:v>414.03</c:v>
                </c:pt>
                <c:pt idx="8">
                  <c:v>612</c:v>
                </c:pt>
                <c:pt idx="9">
                  <c:v>1050</c:v>
                </c:pt>
                <c:pt idx="10">
                  <c:v>836</c:v>
                </c:pt>
                <c:pt idx="11">
                  <c:v>807</c:v>
                </c:pt>
                <c:pt idx="12">
                  <c:v>414.03</c:v>
                </c:pt>
                <c:pt idx="13">
                  <c:v>414.03</c:v>
                </c:pt>
                <c:pt idx="14">
                  <c:v>414.03</c:v>
                </c:pt>
                <c:pt idx="15">
                  <c:v>414.03</c:v>
                </c:pt>
                <c:pt idx="16">
                  <c:v>414.03</c:v>
                </c:pt>
                <c:pt idx="17">
                  <c:v>414.03</c:v>
                </c:pt>
                <c:pt idx="18">
                  <c:v>414.03</c:v>
                </c:pt>
                <c:pt idx="19">
                  <c:v>414.03</c:v>
                </c:pt>
                <c:pt idx="20">
                  <c:v>414.03</c:v>
                </c:pt>
                <c:pt idx="21">
                  <c:v>414.03</c:v>
                </c:pt>
                <c:pt idx="22">
                  <c:v>414.03</c:v>
                </c:pt>
                <c:pt idx="23">
                  <c:v>414.03</c:v>
                </c:pt>
                <c:pt idx="24">
                  <c:v>414.03</c:v>
                </c:pt>
                <c:pt idx="25">
                  <c:v>414.03</c:v>
                </c:pt>
                <c:pt idx="26">
                  <c:v>414.03</c:v>
                </c:pt>
                <c:pt idx="27">
                  <c:v>414.03</c:v>
                </c:pt>
                <c:pt idx="28">
                  <c:v>414.03</c:v>
                </c:pt>
                <c:pt idx="29">
                  <c:v>414.03</c:v>
                </c:pt>
                <c:pt idx="30">
                  <c:v>414.03</c:v>
                </c:pt>
                <c:pt idx="31">
                  <c:v>414.03</c:v>
                </c:pt>
                <c:pt idx="32">
                  <c:v>414.03</c:v>
                </c:pt>
                <c:pt idx="33">
                  <c:v>414.03</c:v>
                </c:pt>
                <c:pt idx="34">
                  <c:v>414.03</c:v>
                </c:pt>
                <c:pt idx="35">
                  <c:v>414.03</c:v>
                </c:pt>
                <c:pt idx="36">
                  <c:v>414.03</c:v>
                </c:pt>
                <c:pt idx="37">
                  <c:v>414.03</c:v>
                </c:pt>
                <c:pt idx="38">
                  <c:v>414.03</c:v>
                </c:pt>
                <c:pt idx="39">
                  <c:v>414.03</c:v>
                </c:pt>
                <c:pt idx="40">
                  <c:v>414.03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5E4-B3F3-87DA3FB1F612}"/>
            </c:ext>
          </c:extLst>
        </c:ser>
        <c:ser>
          <c:idx val="2"/>
          <c:order val="1"/>
          <c:tx>
            <c:v>Nuevo</c:v>
          </c:tx>
          <c:spPr>
            <a:solidFill>
              <a:schemeClr val="accent3"/>
            </a:solidFill>
            <a:ln>
              <a:noFill/>
              <a:prstDash val="solid"/>
            </a:ln>
          </c:spP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analisis_grafico_sectores!$C$31:$AQ$31</c:f>
              <c:numCache>
                <c:formatCode>General</c:formatCode>
                <c:ptCount val="41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392.97</c:v>
                </c:pt>
                <c:pt idx="13">
                  <c:v>392.97</c:v>
                </c:pt>
                <c:pt idx="14">
                  <c:v>392.97</c:v>
                </c:pt>
                <c:pt idx="15">
                  <c:v>392.97</c:v>
                </c:pt>
                <c:pt idx="16">
                  <c:v>412.97</c:v>
                </c:pt>
                <c:pt idx="17">
                  <c:v>432.97</c:v>
                </c:pt>
                <c:pt idx="18">
                  <c:v>452.97</c:v>
                </c:pt>
                <c:pt idx="19">
                  <c:v>472.97</c:v>
                </c:pt>
                <c:pt idx="20">
                  <c:v>492.97</c:v>
                </c:pt>
                <c:pt idx="21">
                  <c:v>512.97</c:v>
                </c:pt>
                <c:pt idx="22">
                  <c:v>532.97</c:v>
                </c:pt>
                <c:pt idx="23">
                  <c:v>552.97</c:v>
                </c:pt>
                <c:pt idx="24">
                  <c:v>572.97</c:v>
                </c:pt>
                <c:pt idx="25">
                  <c:v>592.97</c:v>
                </c:pt>
                <c:pt idx="26">
                  <c:v>612.97</c:v>
                </c:pt>
                <c:pt idx="27">
                  <c:v>632.97</c:v>
                </c:pt>
                <c:pt idx="28">
                  <c:v>652.97</c:v>
                </c:pt>
                <c:pt idx="29">
                  <c:v>672.97</c:v>
                </c:pt>
                <c:pt idx="30">
                  <c:v>692.97</c:v>
                </c:pt>
                <c:pt idx="31">
                  <c:v>712.97</c:v>
                </c:pt>
                <c:pt idx="32">
                  <c:v>732.97</c:v>
                </c:pt>
                <c:pt idx="33">
                  <c:v>752.97</c:v>
                </c:pt>
                <c:pt idx="34">
                  <c:v>772.97</c:v>
                </c:pt>
                <c:pt idx="35">
                  <c:v>792.97</c:v>
                </c:pt>
                <c:pt idx="36">
                  <c:v>812.97</c:v>
                </c:pt>
                <c:pt idx="37">
                  <c:v>832.97</c:v>
                </c:pt>
                <c:pt idx="38">
                  <c:v>852.97</c:v>
                </c:pt>
                <c:pt idx="39">
                  <c:v>872.97</c:v>
                </c:pt>
                <c:pt idx="40">
                  <c:v>892.97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5E4-B3F3-87DA3FB1F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lineChart>
        <c:grouping val="standard"/>
        <c:varyColors val="0"/>
        <c:ser>
          <c:idx val="3"/>
          <c:order val="2"/>
          <c:tx>
            <c:v>Total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analisis_grafico_sectores!$C$1:$AQ$1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analisis_grafico_sectores!$C$29:$AQ$29</c:f>
              <c:numCache>
                <c:formatCode>General</c:formatCode>
                <c:ptCount val="41"/>
                <c:pt idx="0">
                  <c:v>935</c:v>
                </c:pt>
                <c:pt idx="1">
                  <c:v>554</c:v>
                </c:pt>
                <c:pt idx="2">
                  <c:v>314</c:v>
                </c:pt>
                <c:pt idx="3">
                  <c:v>204</c:v>
                </c:pt>
                <c:pt idx="4">
                  <c:v>165</c:v>
                </c:pt>
                <c:pt idx="5">
                  <c:v>203.94</c:v>
                </c:pt>
                <c:pt idx="6">
                  <c:v>394.61</c:v>
                </c:pt>
                <c:pt idx="7">
                  <c:v>414.03</c:v>
                </c:pt>
                <c:pt idx="8">
                  <c:v>612</c:v>
                </c:pt>
                <c:pt idx="9">
                  <c:v>1050</c:v>
                </c:pt>
                <c:pt idx="10">
                  <c:v>836</c:v>
                </c:pt>
                <c:pt idx="11">
                  <c:v>807</c:v>
                </c:pt>
                <c:pt idx="12">
                  <c:v>807</c:v>
                </c:pt>
                <c:pt idx="13">
                  <c:v>807</c:v>
                </c:pt>
                <c:pt idx="14">
                  <c:v>807</c:v>
                </c:pt>
                <c:pt idx="15">
                  <c:v>807</c:v>
                </c:pt>
                <c:pt idx="16">
                  <c:v>827</c:v>
                </c:pt>
                <c:pt idx="17">
                  <c:v>847</c:v>
                </c:pt>
                <c:pt idx="18">
                  <c:v>867</c:v>
                </c:pt>
                <c:pt idx="19">
                  <c:v>887</c:v>
                </c:pt>
                <c:pt idx="20">
                  <c:v>907</c:v>
                </c:pt>
                <c:pt idx="21">
                  <c:v>927</c:v>
                </c:pt>
                <c:pt idx="22">
                  <c:v>947</c:v>
                </c:pt>
                <c:pt idx="23">
                  <c:v>967</c:v>
                </c:pt>
                <c:pt idx="24">
                  <c:v>987</c:v>
                </c:pt>
                <c:pt idx="25">
                  <c:v>1007</c:v>
                </c:pt>
                <c:pt idx="26">
                  <c:v>1027</c:v>
                </c:pt>
                <c:pt idx="27">
                  <c:v>1047</c:v>
                </c:pt>
                <c:pt idx="28">
                  <c:v>1067</c:v>
                </c:pt>
                <c:pt idx="29">
                  <c:v>1087</c:v>
                </c:pt>
                <c:pt idx="30">
                  <c:v>1107</c:v>
                </c:pt>
                <c:pt idx="31">
                  <c:v>1127</c:v>
                </c:pt>
                <c:pt idx="32">
                  <c:v>1147</c:v>
                </c:pt>
                <c:pt idx="33">
                  <c:v>1167</c:v>
                </c:pt>
                <c:pt idx="34">
                  <c:v>1187</c:v>
                </c:pt>
                <c:pt idx="35">
                  <c:v>1207</c:v>
                </c:pt>
                <c:pt idx="36">
                  <c:v>1227</c:v>
                </c:pt>
                <c:pt idx="37">
                  <c:v>1247</c:v>
                </c:pt>
                <c:pt idx="38">
                  <c:v>1267</c:v>
                </c:pt>
                <c:pt idx="39">
                  <c:v>1287</c:v>
                </c:pt>
                <c:pt idx="40">
                  <c:v>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7-45E4-B3F3-87DA3FB1F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97311"/>
        <c:axId val="679888191"/>
      </c:line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679897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88191"/>
        <c:crosses val="autoZero"/>
        <c:auto val="1"/>
        <c:lblAlgn val="ctr"/>
        <c:lblOffset val="100"/>
        <c:noMultiLvlLbl val="0"/>
      </c:catAx>
      <c:valAx>
        <c:axId val="679888191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79897311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361950</xdr:colOff>
      <xdr:row>7</xdr:row>
      <xdr:rowOff>114300</xdr:rowOff>
    </xdr:from>
    <xdr:ext cx="3990975" cy="2981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05075" y="1381125"/>
          <a:ext cx="3990975" cy="2981325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455205</xdr:colOff>
      <xdr:row>8</xdr:row>
      <xdr:rowOff>166142</xdr:rowOff>
    </xdr:from>
    <xdr:to>
      <xdr:col>8</xdr:col>
      <xdr:colOff>862786</xdr:colOff>
      <xdr:row>23</xdr:row>
      <xdr:rowOff>88759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175106</xdr:colOff>
      <xdr:row>46</xdr:row>
      <xdr:rowOff>109681</xdr:rowOff>
    </xdr:from>
    <xdr:to>
      <xdr:col>4</xdr:col>
      <xdr:colOff>679885</xdr:colOff>
      <xdr:row>61</xdr:row>
      <xdr:rowOff>93116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942398</xdr:colOff>
      <xdr:row>46</xdr:row>
      <xdr:rowOff>92967</xdr:rowOff>
    </xdr:from>
    <xdr:to>
      <xdr:col>10</xdr:col>
      <xdr:colOff>122435</xdr:colOff>
      <xdr:row>61</xdr:row>
      <xdr:rowOff>163672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58028</xdr:colOff>
      <xdr:row>46</xdr:row>
      <xdr:rowOff>36260</xdr:rowOff>
    </xdr:from>
    <xdr:to>
      <xdr:col>15</xdr:col>
      <xdr:colOff>266474</xdr:colOff>
      <xdr:row>61</xdr:row>
      <xdr:rowOff>19695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295276</xdr:colOff>
      <xdr:row>33</xdr:row>
      <xdr:rowOff>104775</xdr:rowOff>
    </xdr:from>
    <xdr:to>
      <xdr:col>4</xdr:col>
      <xdr:colOff>890013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53974</xdr:colOff>
      <xdr:row>7</xdr:row>
      <xdr:rowOff>9524</xdr:rowOff>
    </xdr:from>
    <xdr:to>
      <xdr:col>10</xdr:col>
      <xdr:colOff>349249</xdr:colOff>
      <xdr:row>24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501650</xdr:colOff>
      <xdr:row>6</xdr:row>
      <xdr:rowOff>139700</xdr:rowOff>
    </xdr:from>
    <xdr:to>
      <xdr:col>16</xdr:col>
      <xdr:colOff>552450</xdr:colOff>
      <xdr:row>24</xdr:row>
      <xdr:rowOff>137091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0" y="1244600"/>
          <a:ext cx="4622800" cy="3312091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33</xdr:row>
      <xdr:rowOff>9525</xdr:rowOff>
    </xdr:from>
    <xdr:to>
      <xdr:col>10</xdr:col>
      <xdr:colOff>685800</xdr:colOff>
      <xdr:row>57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57</xdr:row>
      <xdr:rowOff>57150</xdr:rowOff>
    </xdr:from>
    <xdr:to>
      <xdr:col>10</xdr:col>
      <xdr:colOff>695325</xdr:colOff>
      <xdr:row>81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704850</xdr:colOff>
      <xdr:row>57</xdr:row>
      <xdr:rowOff>38100</xdr:rowOff>
    </xdr:from>
    <xdr:to>
      <xdr:col>21</xdr:col>
      <xdr:colOff>152400</xdr:colOff>
      <xdr:row>81</xdr:row>
      <xdr:rowOff>90488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152400</xdr:colOff>
      <xdr:row>33</xdr:row>
      <xdr:rowOff>0</xdr:rowOff>
    </xdr:from>
    <xdr:to>
      <xdr:col>31</xdr:col>
      <xdr:colOff>361950</xdr:colOff>
      <xdr:row>57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133350</xdr:colOff>
      <xdr:row>57</xdr:row>
      <xdr:rowOff>47625</xdr:rowOff>
    </xdr:from>
    <xdr:to>
      <xdr:col>31</xdr:col>
      <xdr:colOff>342900</xdr:colOff>
      <xdr:row>81</xdr:row>
      <xdr:rowOff>100013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695325</xdr:colOff>
      <xdr:row>33</xdr:row>
      <xdr:rowOff>9525</xdr:rowOff>
    </xdr:from>
    <xdr:to>
      <xdr:col>21</xdr:col>
      <xdr:colOff>142875</xdr:colOff>
      <xdr:row>57</xdr:row>
      <xdr:rowOff>61913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4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371475</xdr:colOff>
      <xdr:row>33</xdr:row>
      <xdr:rowOff>9525</xdr:rowOff>
    </xdr:from>
    <xdr:to>
      <xdr:col>41</xdr:col>
      <xdr:colOff>581025</xdr:colOff>
      <xdr:row>57</xdr:row>
      <xdr:rowOff>61913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342900</xdr:colOff>
      <xdr:row>57</xdr:row>
      <xdr:rowOff>28575</xdr:rowOff>
    </xdr:from>
    <xdr:to>
      <xdr:col>41</xdr:col>
      <xdr:colOff>552450</xdr:colOff>
      <xdr:row>81</xdr:row>
      <xdr:rowOff>80963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581025</xdr:colOff>
      <xdr:row>32</xdr:row>
      <xdr:rowOff>180975</xdr:rowOff>
    </xdr:from>
    <xdr:to>
      <xdr:col>52</xdr:col>
      <xdr:colOff>28575</xdr:colOff>
      <xdr:row>57</xdr:row>
      <xdr:rowOff>42863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552450</xdr:colOff>
      <xdr:row>57</xdr:row>
      <xdr:rowOff>28575</xdr:rowOff>
    </xdr:from>
    <xdr:to>
      <xdr:col>52</xdr:col>
      <xdr:colOff>0</xdr:colOff>
      <xdr:row>81</xdr:row>
      <xdr:rowOff>80963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yeccion Pib regional"/>
      <sheetName val="Econometria"/>
      <sheetName val="aux_PIB_regional"/>
      <sheetName val="Escenarios PIB"/>
    </sheetNames>
    <sheetDataSet>
      <sheetData sheetId="0"/>
      <sheetData sheetId="1"/>
      <sheetData sheetId="2">
        <row r="6">
          <cell r="X6">
            <v>140877.13045731216</v>
          </cell>
          <cell r="Y6">
            <v>132774.21275117839</v>
          </cell>
          <cell r="Z6">
            <v>148308.79564306626</v>
          </cell>
          <cell r="AA6">
            <v>152090.66993196445</v>
          </cell>
          <cell r="AB6">
            <v>152423.41491390692</v>
          </cell>
          <cell r="AC6">
            <v>156502.85085294829</v>
          </cell>
          <cell r="AD6">
            <v>160351.04801853243</v>
          </cell>
          <cell r="AE6">
            <v>163940.74975651834</v>
          </cell>
          <cell r="AF6">
            <v>167394.98033828952</v>
          </cell>
          <cell r="AG6">
            <v>170959.79912325033</v>
          </cell>
          <cell r="AH6">
            <v>174549.95490483858</v>
          </cell>
          <cell r="AI6">
            <v>178040.95400293535</v>
          </cell>
          <cell r="AJ6">
            <v>181423.73212899111</v>
          </cell>
          <cell r="AK6">
            <v>184742.27456251721</v>
          </cell>
          <cell r="AL6">
            <v>187990.65955690813</v>
          </cell>
          <cell r="AM6">
            <v>191163.00193693096</v>
          </cell>
          <cell r="AN6">
            <v>194253.47046824469</v>
          </cell>
          <cell r="AO6">
            <v>197256.30536589964</v>
          </cell>
          <cell r="AP6">
            <v>200165.83587004666</v>
          </cell>
          <cell r="AQ6">
            <v>202976.49781538857</v>
          </cell>
          <cell r="AR6">
            <v>205682.85111959378</v>
          </cell>
          <cell r="AS6">
            <v>208279.59711497868</v>
          </cell>
          <cell r="AT6">
            <v>210761.59564726549</v>
          </cell>
          <cell r="AU6">
            <v>213123.88186514526</v>
          </cell>
          <cell r="AV6">
            <v>215361.68262472926</v>
          </cell>
          <cell r="AW6">
            <v>217470.43243376305</v>
          </cell>
          <cell r="AX6">
            <v>219445.78886170307</v>
          </cell>
          <cell r="AY6">
            <v>221283.64734341984</v>
          </cell>
          <cell r="AZ6">
            <v>222390.06558013693</v>
          </cell>
          <cell r="BA6">
            <v>223502.0159080376</v>
          </cell>
          <cell r="BB6">
            <v>224619.52598757777</v>
          </cell>
          <cell r="BC6">
            <v>225742.62361751564</v>
          </cell>
          <cell r="BD6">
            <v>226871.3367356032</v>
          </cell>
          <cell r="BE6">
            <v>228005.69341928119</v>
          </cell>
          <cell r="BF6">
            <v>229145.72188637758</v>
          </cell>
          <cell r="BG6">
            <v>230291.45049580943</v>
          </cell>
          <cell r="BH6">
            <v>231442.90774828845</v>
          </cell>
          <cell r="BI6">
            <v>232600.12228702987</v>
          </cell>
          <cell r="BJ6">
            <v>233763.12289846499</v>
          </cell>
          <cell r="BK6">
            <v>234931.93851295731</v>
          </cell>
          <cell r="BL6">
            <v>236106.59820552208</v>
          </cell>
          <cell r="BM6">
            <v>237287.13119654966</v>
          </cell>
        </row>
        <row r="56">
          <cell r="X56">
            <v>4628.3365998500321</v>
          </cell>
          <cell r="Y56">
            <v>4440.1135454996966</v>
          </cell>
          <cell r="Z56">
            <v>4816.7960574196713</v>
          </cell>
          <cell r="AA56">
            <v>4867.5362038993608</v>
          </cell>
          <cell r="AB56">
            <v>4857.0937796824146</v>
          </cell>
          <cell r="AC56">
            <v>4943.1394557304038</v>
          </cell>
          <cell r="AD56">
            <v>5018.9788247945253</v>
          </cell>
          <cell r="AE56">
            <v>5088.2950883528729</v>
          </cell>
          <cell r="AF56">
            <v>5155.2104057710167</v>
          </cell>
          <cell r="AG56">
            <v>5225.1186457196236</v>
          </cell>
          <cell r="AH56">
            <v>5295.5786850218183</v>
          </cell>
          <cell r="AI56">
            <v>5363.9709412744096</v>
          </cell>
          <cell r="AJ56">
            <v>5430.4173456394565</v>
          </cell>
          <cell r="AK56">
            <v>5495.9379465670236</v>
          </cell>
          <cell r="AL56">
            <v>5560.3059519965072</v>
          </cell>
          <cell r="AM56">
            <v>5623.3535863781944</v>
          </cell>
          <cell r="AN56">
            <v>5684.9370460199443</v>
          </cell>
          <cell r="AO56">
            <v>5744.9251527369961</v>
          </cell>
          <cell r="AP56">
            <v>5803.1944896963187</v>
          </cell>
          <cell r="AQ56">
            <v>5859.6271037236011</v>
          </cell>
          <cell r="AR56">
            <v>5914.1093920588264</v>
          </cell>
          <cell r="AS56">
            <v>5966.5315906383066</v>
          </cell>
          <cell r="AT56">
            <v>6016.7875910848297</v>
          </cell>
          <cell r="AU56">
            <v>6064.7749468694974</v>
          </cell>
          <cell r="AV56">
            <v>6110.3949915195853</v>
          </cell>
          <cell r="AW56">
            <v>6153.5530234665048</v>
          </cell>
          <cell r="AX56">
            <v>6194.1585294571087</v>
          </cell>
          <cell r="AY56">
            <v>6232.1254284801753</v>
          </cell>
          <cell r="AZ56">
            <v>6255.537460757495</v>
          </cell>
          <cell r="BA56">
            <v>6280.3073299096732</v>
          </cell>
          <cell r="BB56">
            <v>6305.2411328300113</v>
          </cell>
          <cell r="BC56">
            <v>6329.9543050351176</v>
          </cell>
          <cell r="BD56">
            <v>6354.3491667921717</v>
          </cell>
          <cell r="BE56">
            <v>6378.4408763511092</v>
          </cell>
          <cell r="BF56">
            <v>6402.2852780525009</v>
          </cell>
          <cell r="BG56">
            <v>6425.947612850211</v>
          </cell>
          <cell r="BH56">
            <v>6449.4893660697671</v>
          </cell>
          <cell r="BI56">
            <v>6472.9634528167689</v>
          </cell>
          <cell r="BJ56">
            <v>6496.4132250772154</v>
          </cell>
          <cell r="BK56">
            <v>6519.8731401865753</v>
          </cell>
          <cell r="BL56">
            <v>6543.3700438971127</v>
          </cell>
          <cell r="BM56">
            <v>6566.9245698597379</v>
          </cell>
        </row>
        <row r="57">
          <cell r="X57">
            <v>14930.785102970254</v>
          </cell>
          <cell r="Y57">
            <v>13991.385993361635</v>
          </cell>
          <cell r="Z57">
            <v>15618.480819431919</v>
          </cell>
          <cell r="AA57">
            <v>15958.523222342927</v>
          </cell>
          <cell r="AB57">
            <v>15893.782861414669</v>
          </cell>
          <cell r="AC57">
            <v>16230.976893962885</v>
          </cell>
          <cell r="AD57">
            <v>16548.829973525659</v>
          </cell>
          <cell r="AE57">
            <v>16837.336087668424</v>
          </cell>
          <cell r="AF57">
            <v>17109.624781699782</v>
          </cell>
          <cell r="AG57">
            <v>17393.086689572479</v>
          </cell>
          <cell r="AH57">
            <v>17679.112456587121</v>
          </cell>
          <cell r="AI57">
            <v>17954.510475276329</v>
          </cell>
          <cell r="AJ57">
            <v>18218.708159186641</v>
          </cell>
          <cell r="AK57">
            <v>18476.977459624282</v>
          </cell>
          <cell r="AL57">
            <v>18729.178352797084</v>
          </cell>
          <cell r="AM57">
            <v>18974.934182047899</v>
          </cell>
          <cell r="AN57">
            <v>19213.795710943679</v>
          </cell>
          <cell r="AO57">
            <v>19445.301294951198</v>
          </cell>
          <cell r="AP57">
            <v>19668.995665643321</v>
          </cell>
          <cell r="AQ57">
            <v>19884.43536217359</v>
          </cell>
          <cell r="AR57">
            <v>20091.190342958456</v>
          </cell>
          <cell r="AS57">
            <v>20288.844741601228</v>
          </cell>
          <cell r="AT57">
            <v>20476.997589634109</v>
          </cell>
          <cell r="AU57">
            <v>20655.263672429221</v>
          </cell>
          <cell r="AV57">
            <v>20823.274505229816</v>
          </cell>
          <cell r="AW57">
            <v>20980.679381401678</v>
          </cell>
          <cell r="AX57">
            <v>21127.146448879885</v>
          </cell>
          <cell r="AY57">
            <v>21262.36378164071</v>
          </cell>
          <cell r="AZ57">
            <v>21326.135772439895</v>
          </cell>
          <cell r="BA57">
            <v>21394.868320655616</v>
          </cell>
          <cell r="BB57">
            <v>21469.810931591459</v>
          </cell>
          <cell r="BC57">
            <v>21549.902897758519</v>
          </cell>
          <cell r="BD57">
            <v>21633.781905894244</v>
          </cell>
          <cell r="BE57">
            <v>21720.351268082519</v>
          </cell>
          <cell r="BF57">
            <v>21808.838788354751</v>
          </cell>
          <cell r="BG57">
            <v>21898.729631906514</v>
          </cell>
          <cell r="BH57">
            <v>21989.688995801</v>
          </cell>
          <cell r="BI57">
            <v>22081.501723265166</v>
          </cell>
          <cell r="BJ57">
            <v>22174.030369536904</v>
          </cell>
          <cell r="BK57">
            <v>22267.187460392266</v>
          </cell>
          <cell r="BL57">
            <v>22360.917537077254</v>
          </cell>
          <cell r="BM57">
            <v>22455.185647147162</v>
          </cell>
        </row>
        <row r="58">
          <cell r="X58">
            <v>3653.5646456327681</v>
          </cell>
          <cell r="Y58">
            <v>3489.9430813340518</v>
          </cell>
          <cell r="Z58">
            <v>3838.8625666687212</v>
          </cell>
          <cell r="AA58">
            <v>3926.8956683058882</v>
          </cell>
          <cell r="AB58">
            <v>3948.5990625570448</v>
          </cell>
          <cell r="AC58">
            <v>4052.7608714895214</v>
          </cell>
          <cell r="AD58">
            <v>4150.5755965567923</v>
          </cell>
          <cell r="AE58">
            <v>4243.19330492881</v>
          </cell>
          <cell r="AF58">
            <v>4333.3550969373064</v>
          </cell>
          <cell r="AG58">
            <v>4426.1387968187209</v>
          </cell>
          <cell r="AH58">
            <v>4519.5484764068106</v>
          </cell>
          <cell r="AI58">
            <v>4610.910600935882</v>
          </cell>
          <cell r="AJ58">
            <v>4700.0041962434934</v>
          </cell>
          <cell r="AK58">
            <v>4787.6757971507395</v>
          </cell>
          <cell r="AL58">
            <v>4873.6973235522146</v>
          </cell>
          <cell r="AM58">
            <v>4957.8849098627716</v>
          </cell>
          <cell r="AN58">
            <v>5040.0712907754087</v>
          </cell>
          <cell r="AO58">
            <v>5120.0976430961819</v>
          </cell>
          <cell r="AP58">
            <v>5197.8105118919502</v>
          </cell>
          <cell r="AQ58">
            <v>5273.0606405220706</v>
          </cell>
          <cell r="AR58">
            <v>5345.70261910105</v>
          </cell>
          <cell r="AS58">
            <v>5415.5949134590519</v>
          </cell>
          <cell r="AT58">
            <v>5482.6000813167666</v>
          </cell>
          <cell r="AU58">
            <v>5546.5850834242992</v>
          </cell>
          <cell r="AV58">
            <v>5607.4216421987348</v>
          </cell>
          <cell r="AW58">
            <v>5664.9866216857235</v>
          </cell>
          <cell r="AX58">
            <v>5719.1624134791027</v>
          </cell>
          <cell r="AY58">
            <v>5769.8373190360908</v>
          </cell>
          <cell r="AZ58">
            <v>5804.0526616205107</v>
          </cell>
          <cell r="BA58">
            <v>5837.7237824387348</v>
          </cell>
          <cell r="BB58">
            <v>5870.4996982754574</v>
          </cell>
          <cell r="BC58">
            <v>5902.4868408039592</v>
          </cell>
          <cell r="BD58">
            <v>5933.8756596894173</v>
          </cell>
          <cell r="BE58">
            <v>5964.8480367431348</v>
          </cell>
          <cell r="BF58">
            <v>5995.5535955589839</v>
          </cell>
          <cell r="BG58">
            <v>6026.1078785534455</v>
          </cell>
          <cell r="BH58">
            <v>6056.5971964037617</v>
          </cell>
          <cell r="BI58">
            <v>6087.0847675958403</v>
          </cell>
          <cell r="BJ58">
            <v>6117.6163210544855</v>
          </cell>
          <cell r="BK58">
            <v>6148.2246678530755</v>
          </cell>
          <cell r="BL58">
            <v>6178.9332354371818</v>
          </cell>
          <cell r="BM58">
            <v>6209.7587159752193</v>
          </cell>
        </row>
        <row r="59">
          <cell r="X59">
            <v>3653.5646456327681</v>
          </cell>
          <cell r="Y59">
            <v>3489.9430813340518</v>
          </cell>
          <cell r="Z59">
            <v>3838.8625666687212</v>
          </cell>
          <cell r="AA59">
            <v>3926.8956683058882</v>
          </cell>
          <cell r="AB59">
            <v>3948.5990625570448</v>
          </cell>
          <cell r="AC59">
            <v>4052.7608714895214</v>
          </cell>
          <cell r="AD59">
            <v>4150.5755965567923</v>
          </cell>
          <cell r="AE59">
            <v>4243.19330492881</v>
          </cell>
          <cell r="AF59">
            <v>4333.3550969373064</v>
          </cell>
          <cell r="AG59">
            <v>4426.1387968187209</v>
          </cell>
          <cell r="AH59">
            <v>4519.5484764068106</v>
          </cell>
          <cell r="AI59">
            <v>4610.910600935882</v>
          </cell>
          <cell r="AJ59">
            <v>4700.0041962434934</v>
          </cell>
          <cell r="AK59">
            <v>4787.6757971507395</v>
          </cell>
          <cell r="AL59">
            <v>4873.6973235522146</v>
          </cell>
          <cell r="AM59">
            <v>4957.8849098627716</v>
          </cell>
          <cell r="AN59">
            <v>5040.0712907754087</v>
          </cell>
          <cell r="AO59">
            <v>5120.0976430961819</v>
          </cell>
          <cell r="AP59">
            <v>5197.8105118919502</v>
          </cell>
          <cell r="AQ59">
            <v>5273.0606405220706</v>
          </cell>
          <cell r="AR59">
            <v>5345.70261910105</v>
          </cell>
          <cell r="AS59">
            <v>5415.5949134590519</v>
          </cell>
          <cell r="AT59">
            <v>5482.6000813167666</v>
          </cell>
          <cell r="AU59">
            <v>5546.5850834242992</v>
          </cell>
          <cell r="AV59">
            <v>5607.4216421987348</v>
          </cell>
          <cell r="AW59">
            <v>5664.9866216857235</v>
          </cell>
          <cell r="AX59">
            <v>5719.1624134791027</v>
          </cell>
          <cell r="AY59">
            <v>5769.8373190360908</v>
          </cell>
          <cell r="AZ59">
            <v>5804.0526616205107</v>
          </cell>
          <cell r="BA59">
            <v>5837.7237824387348</v>
          </cell>
          <cell r="BB59">
            <v>5870.4996982754574</v>
          </cell>
          <cell r="BC59">
            <v>5902.4868408039592</v>
          </cell>
          <cell r="BD59">
            <v>5933.8756596894173</v>
          </cell>
          <cell r="BE59">
            <v>5964.8480367431348</v>
          </cell>
          <cell r="BF59">
            <v>5995.5535955589839</v>
          </cell>
          <cell r="BG59">
            <v>6026.1078785534455</v>
          </cell>
          <cell r="BH59">
            <v>6056.5971964037617</v>
          </cell>
          <cell r="BI59">
            <v>6087.0847675958403</v>
          </cell>
          <cell r="BJ59">
            <v>6117.6163210544855</v>
          </cell>
          <cell r="BK59">
            <v>6148.2246678530755</v>
          </cell>
          <cell r="BL59">
            <v>6178.9332354371818</v>
          </cell>
          <cell r="BM59">
            <v>6209.7587159752193</v>
          </cell>
        </row>
        <row r="60">
          <cell r="X60">
            <v>12626.519405375713</v>
          </cell>
          <cell r="Y60">
            <v>11514.494964888901</v>
          </cell>
          <cell r="Z60">
            <v>13497.583179140112</v>
          </cell>
          <cell r="AA60">
            <v>13812.187373958315</v>
          </cell>
          <cell r="AB60">
            <v>13669.455327534433</v>
          </cell>
          <cell r="AC60">
            <v>14058.860046934153</v>
          </cell>
          <cell r="AD60">
            <v>14414.020088640158</v>
          </cell>
          <cell r="AE60">
            <v>14727.79270898203</v>
          </cell>
          <cell r="AF60">
            <v>15022.690200265572</v>
          </cell>
          <cell r="AG60">
            <v>15332.904331022342</v>
          </cell>
          <cell r="AH60">
            <v>15646.017632353649</v>
          </cell>
          <cell r="AI60">
            <v>15945.837290701271</v>
          </cell>
          <cell r="AJ60">
            <v>16232.741101556125</v>
          </cell>
          <cell r="AK60">
            <v>16513.619011639388</v>
          </cell>
          <cell r="AL60">
            <v>16787.99689613306</v>
          </cell>
          <cell r="AM60">
            <v>17055.278219197105</v>
          </cell>
          <cell r="AN60">
            <v>17314.907985617036</v>
          </cell>
          <cell r="AO60">
            <v>17566.363645376885</v>
          </cell>
          <cell r="AP60">
            <v>17809.145280611388</v>
          </cell>
          <cell r="AQ60">
            <v>18042.771158288262</v>
          </cell>
          <cell r="AR60">
            <v>18266.776144615913</v>
          </cell>
          <cell r="AS60">
            <v>18480.711517067946</v>
          </cell>
          <cell r="AT60">
            <v>18684.145479357896</v>
          </cell>
          <cell r="AU60">
            <v>18876.664038467297</v>
          </cell>
          <cell r="AV60">
            <v>19057.872064784202</v>
          </cell>
          <cell r="AW60">
            <v>19227.394435066853</v>
          </cell>
          <cell r="AX60">
            <v>19384.877198724455</v>
          </cell>
          <cell r="AY60">
            <v>19529.988730274068</v>
          </cell>
          <cell r="AZ60">
            <v>19588.608997648211</v>
          </cell>
          <cell r="BA60">
            <v>19660.502461473308</v>
          </cell>
          <cell r="BB60">
            <v>19742.335117729075</v>
          </cell>
          <cell r="BC60">
            <v>19830.48478573357</v>
          </cell>
          <cell r="BD60">
            <v>19922.712743684551</v>
          </cell>
          <cell r="BE60">
            <v>20017.669360549917</v>
          </cell>
          <cell r="BF60">
            <v>20114.528695004577</v>
          </cell>
          <cell r="BG60">
            <v>20212.778367248495</v>
          </cell>
          <cell r="BH60">
            <v>20312.097597471042</v>
          </cell>
          <cell r="BI60">
            <v>20412.284409332638</v>
          </cell>
          <cell r="BJ60">
            <v>20513.211236571831</v>
          </cell>
          <cell r="BK60">
            <v>20614.797454787913</v>
          </cell>
          <cell r="BL60">
            <v>20716.992217857147</v>
          </cell>
          <cell r="BM60">
            <v>20819.763658338667</v>
          </cell>
        </row>
        <row r="61">
          <cell r="X61">
            <v>6889.1151395628231</v>
          </cell>
          <cell r="Y61">
            <v>6521.5244275049499</v>
          </cell>
          <cell r="Z61">
            <v>7212.3334900410155</v>
          </cell>
          <cell r="AA61">
            <v>7387.4982457407123</v>
          </cell>
          <cell r="AB61">
            <v>7409.2155339463134</v>
          </cell>
          <cell r="AC61">
            <v>7593.6460104464431</v>
          </cell>
          <cell r="AD61">
            <v>7767.3386464317246</v>
          </cell>
          <cell r="AE61">
            <v>7929.8506760959917</v>
          </cell>
          <cell r="AF61">
            <v>8086.2127921602741</v>
          </cell>
          <cell r="AG61">
            <v>8247.2345521314801</v>
          </cell>
          <cell r="AH61">
            <v>8409.28787430792</v>
          </cell>
          <cell r="AI61">
            <v>8566.8940435733548</v>
          </cell>
          <cell r="AJ61">
            <v>8719.5619497453627</v>
          </cell>
          <cell r="AK61">
            <v>8869.1880552417842</v>
          </cell>
          <cell r="AL61">
            <v>9015.5350311240036</v>
          </cell>
          <cell r="AM61">
            <v>9158.3735520417085</v>
          </cell>
          <cell r="AN61">
            <v>9297.4643199898164</v>
          </cell>
          <cell r="AO61">
            <v>9432.5613690192386</v>
          </cell>
          <cell r="AP61">
            <v>9563.4165457315921</v>
          </cell>
          <cell r="AQ61">
            <v>9689.7829391027681</v>
          </cell>
          <cell r="AR61">
            <v>9811.4172896483869</v>
          </cell>
          <cell r="AS61">
            <v>9928.0816997692436</v>
          </cell>
          <cell r="AT61">
            <v>10039.544915246781</v>
          </cell>
          <cell r="AU61">
            <v>10145.583354583394</v>
          </cell>
          <cell r="AV61">
            <v>10245.981990385191</v>
          </cell>
          <cell r="AW61">
            <v>10340.535140366126</v>
          </cell>
          <cell r="AX61">
            <v>10429.047198002878</v>
          </cell>
          <cell r="AY61">
            <v>10511.33331736487</v>
          </cell>
          <cell r="AZ61">
            <v>10561.03782602578</v>
          </cell>
          <cell r="BA61">
            <v>10610.220338643647</v>
          </cell>
          <cell r="BB61">
            <v>10659.312059168511</v>
          </cell>
          <cell r="BC61">
            <v>10708.688809721674</v>
          </cell>
          <cell r="BD61">
            <v>10758.519077593919</v>
          </cell>
          <cell r="BE61">
            <v>10808.845198552825</v>
          </cell>
          <cell r="BF61">
            <v>10859.650107026102</v>
          </cell>
          <cell r="BG61">
            <v>10910.895603601923</v>
          </cell>
          <cell r="BH61">
            <v>10962.541082498972</v>
          </cell>
          <cell r="BI61">
            <v>11014.551226700756</v>
          </cell>
          <cell r="BJ61">
            <v>11066.898160958197</v>
          </cell>
          <cell r="BK61">
            <v>11119.561145281576</v>
          </cell>
          <cell r="BL61">
            <v>11172.525386008647</v>
          </cell>
          <cell r="BM61">
            <v>11225.780698640439</v>
          </cell>
        </row>
        <row r="62">
          <cell r="X62">
            <v>4839.460411732286</v>
          </cell>
          <cell r="Y62">
            <v>4405.4939470953395</v>
          </cell>
          <cell r="Z62">
            <v>5184.4778972454378</v>
          </cell>
          <cell r="AA62">
            <v>5294.9749602091779</v>
          </cell>
          <cell r="AB62">
            <v>5235.5007178813348</v>
          </cell>
          <cell r="AC62">
            <v>5387.0309716585552</v>
          </cell>
          <cell r="AD62">
            <v>5522.4495958011839</v>
          </cell>
          <cell r="AE62">
            <v>5641.6310230688296</v>
          </cell>
          <cell r="AF62">
            <v>5753.692756900472</v>
          </cell>
          <cell r="AG62">
            <v>5871.8587294828403</v>
          </cell>
          <cell r="AH62">
            <v>5991.0759967746353</v>
          </cell>
          <cell r="AI62">
            <v>6105.0898163615875</v>
          </cell>
          <cell r="AJ62">
            <v>6214.1550117566403</v>
          </cell>
          <cell r="AK62">
            <v>6320.9681953643012</v>
          </cell>
          <cell r="AL62">
            <v>6425.3066268078073</v>
          </cell>
          <cell r="AM62">
            <v>6526.9375854347008</v>
          </cell>
          <cell r="AN62">
            <v>6625.6492524022024</v>
          </cell>
          <cell r="AO62">
            <v>6721.2427228222132</v>
          </cell>
          <cell r="AP62">
            <v>6813.5277981347226</v>
          </cell>
          <cell r="AQ62">
            <v>6902.321240072054</v>
          </cell>
          <cell r="AR62">
            <v>6987.4461565480342</v>
          </cell>
          <cell r="AS62">
            <v>7068.7319257871968</v>
          </cell>
          <cell r="AT62">
            <v>7146.0143898886172</v>
          </cell>
          <cell r="AU62">
            <v>7219.1361870504506</v>
          </cell>
          <cell r="AV62">
            <v>7287.9471539193246</v>
          </cell>
          <cell r="AW62">
            <v>7352.3047596731385</v>
          </cell>
          <cell r="AX62">
            <v>7412.0745490655208</v>
          </cell>
          <cell r="AY62">
            <v>7467.1305802267752</v>
          </cell>
          <cell r="AZ62">
            <v>7488.6366925037883</v>
          </cell>
          <cell r="BA62">
            <v>7515.8756244255947</v>
          </cell>
          <cell r="BB62">
            <v>7546.9978390596461</v>
          </cell>
          <cell r="BC62">
            <v>7580.5424123751573</v>
          </cell>
          <cell r="BD62">
            <v>7615.6460348698511</v>
          </cell>
          <cell r="BE62">
            <v>7651.7920757287902</v>
          </cell>
          <cell r="BF62">
            <v>7688.6647149700784</v>
          </cell>
          <cell r="BG62">
            <v>7726.0680619067061</v>
          </cell>
          <cell r="BH62">
            <v>7763.8794806579435</v>
          </cell>
          <cell r="BI62">
            <v>7802.0217547524226</v>
          </cell>
          <cell r="BJ62">
            <v>7840.4461145201658</v>
          </cell>
          <cell r="BK62">
            <v>7879.1217357038613</v>
          </cell>
          <cell r="BL62">
            <v>7918.0291777699358</v>
          </cell>
          <cell r="BM62">
            <v>7957.1562552678224</v>
          </cell>
        </row>
        <row r="63">
          <cell r="X63">
            <v>11059.067118380839</v>
          </cell>
          <cell r="Y63">
            <v>10320.634598043471</v>
          </cell>
          <cell r="Z63">
            <v>11614.932689922925</v>
          </cell>
          <cell r="AA63">
            <v>11936.870215264344</v>
          </cell>
          <cell r="AB63">
            <v>11920.805000904313</v>
          </cell>
          <cell r="AC63">
            <v>12215.012354194812</v>
          </cell>
          <cell r="AD63">
            <v>12498.090142044861</v>
          </cell>
          <cell r="AE63">
            <v>12758.868965922768</v>
          </cell>
          <cell r="AF63">
            <v>13006.332088336108</v>
          </cell>
          <cell r="AG63">
            <v>13262.458357340838</v>
          </cell>
          <cell r="AH63">
            <v>13520.793445260892</v>
          </cell>
          <cell r="AI63">
            <v>13770.519232400049</v>
          </cell>
          <cell r="AJ63">
            <v>14010.758542630401</v>
          </cell>
          <cell r="AK63">
            <v>14245.617774877439</v>
          </cell>
          <cell r="AL63">
            <v>14475.001291008037</v>
          </cell>
          <cell r="AM63">
            <v>14698.592607715529</v>
          </cell>
          <cell r="AN63">
            <v>14915.999820678806</v>
          </cell>
          <cell r="AO63">
            <v>15126.81295112165</v>
          </cell>
          <cell r="AP63">
            <v>15330.623890854014</v>
          </cell>
          <cell r="AQ63">
            <v>15527.033158188053</v>
          </cell>
          <cell r="AR63">
            <v>15715.652348488851</v>
          </cell>
          <cell r="AS63">
            <v>15896.105323665051</v>
          </cell>
          <cell r="AT63">
            <v>16068.029119341638</v>
          </cell>
          <cell r="AU63">
            <v>16231.074846452042</v>
          </cell>
          <cell r="AV63">
            <v>16384.908638851972</v>
          </cell>
          <cell r="AW63">
            <v>16529.212634777094</v>
          </cell>
          <cell r="AX63">
            <v>16663.68596769038</v>
          </cell>
          <cell r="AY63">
            <v>16788.045744251027</v>
          </cell>
          <cell r="AZ63">
            <v>16852.029965301776</v>
          </cell>
          <cell r="BA63">
            <v>16917.881277210854</v>
          </cell>
          <cell r="BB63">
            <v>16987.713166984882</v>
          </cell>
          <cell r="BC63">
            <v>17061.237616537266</v>
          </cell>
          <cell r="BD63">
            <v>17137.626234158757</v>
          </cell>
          <cell r="BE63">
            <v>17216.119066857238</v>
          </cell>
          <cell r="BF63">
            <v>17296.150331650919</v>
          </cell>
          <cell r="BG63">
            <v>17377.331289982027</v>
          </cell>
          <cell r="BH63">
            <v>17459.404642326648</v>
          </cell>
          <cell r="BI63">
            <v>17542.203284572999</v>
          </cell>
          <cell r="BJ63">
            <v>17625.619812029661</v>
          </cell>
          <cell r="BK63">
            <v>17709.585654920047</v>
          </cell>
          <cell r="BL63">
            <v>17794.057305628281</v>
          </cell>
          <cell r="BM63">
            <v>17879.007383703727</v>
          </cell>
        </row>
        <row r="64">
          <cell r="X64">
            <v>3878.7580760104656</v>
          </cell>
          <cell r="Y64">
            <v>3613.5743172113612</v>
          </cell>
          <cell r="Z64">
            <v>4083.4592683241781</v>
          </cell>
          <cell r="AA64">
            <v>4213.2940326823336</v>
          </cell>
          <cell r="AB64">
            <v>4217.687302109638</v>
          </cell>
          <cell r="AC64">
            <v>4332.0807326468839</v>
          </cell>
          <cell r="AD64">
            <v>4443.1994419247512</v>
          </cell>
          <cell r="AE64">
            <v>4546.5261150264396</v>
          </cell>
          <cell r="AF64">
            <v>4644.9579731964122</v>
          </cell>
          <cell r="AG64">
            <v>4746.4723505803804</v>
          </cell>
          <cell r="AH64">
            <v>4848.8202263295998</v>
          </cell>
          <cell r="AI64">
            <v>4948.0102795303819</v>
          </cell>
          <cell r="AJ64">
            <v>5043.6162152465276</v>
          </cell>
          <cell r="AK64">
            <v>5137.0923717675514</v>
          </cell>
          <cell r="AL64">
            <v>5228.4014890431345</v>
          </cell>
          <cell r="AM64">
            <v>5317.4241415555234</v>
          </cell>
          <cell r="AN64">
            <v>5404.0095721549433</v>
          </cell>
          <cell r="AO64">
            <v>5487.9978617343304</v>
          </cell>
          <cell r="AP64">
            <v>5569.2284819080987</v>
          </cell>
          <cell r="AQ64">
            <v>5647.5435579820469</v>
          </cell>
          <cell r="AR64">
            <v>5722.7891980577742</v>
          </cell>
          <cell r="AS64">
            <v>5794.8161564595994</v>
          </cell>
          <cell r="AT64">
            <v>5863.4802905352835</v>
          </cell>
          <cell r="AU64">
            <v>5928.6429661258044</v>
          </cell>
          <cell r="AV64">
            <v>5990.1714569353917</v>
          </cell>
          <cell r="AW64">
            <v>6047.9393454982137</v>
          </cell>
          <cell r="AX64">
            <v>6101.8269221719311</v>
          </cell>
          <cell r="AY64">
            <v>6151.7215762922142</v>
          </cell>
          <cell r="AZ64">
            <v>6178.8145327780639</v>
          </cell>
          <cell r="BA64">
            <v>6205.9860759253397</v>
          </cell>
          <cell r="BB64">
            <v>6234.2655323318249</v>
          </cell>
          <cell r="BC64">
            <v>6263.7255197524792</v>
          </cell>
          <cell r="BD64">
            <v>6294.1600094432461</v>
          </cell>
          <cell r="BE64">
            <v>6325.3385305062448</v>
          </cell>
          <cell r="BF64">
            <v>6357.0760113533206</v>
          </cell>
          <cell r="BG64">
            <v>6389.2399253681124</v>
          </cell>
          <cell r="BH64">
            <v>6421.7402942303888</v>
          </cell>
          <cell r="BI64">
            <v>6454.5177203210224</v>
          </cell>
          <cell r="BJ64">
            <v>6487.5336249851798</v>
          </cell>
          <cell r="BK64">
            <v>6520.7632191638841</v>
          </cell>
          <cell r="BL64">
            <v>6554.1907188785526</v>
          </cell>
          <cell r="BM64">
            <v>6587.8061803715955</v>
          </cell>
        </row>
        <row r="65">
          <cell r="X65">
            <v>6502.9791270408441</v>
          </cell>
          <cell r="Y65">
            <v>6153.7947257028163</v>
          </cell>
          <cell r="Z65">
            <v>6832.7043479451531</v>
          </cell>
          <cell r="AA65">
            <v>7026.4702474063233</v>
          </cell>
          <cell r="AB65">
            <v>7067.9294030918545</v>
          </cell>
          <cell r="AC65">
            <v>7265.6569857623035</v>
          </cell>
          <cell r="AD65">
            <v>7454.0857790490863</v>
          </cell>
          <cell r="AE65">
            <v>7632.0809123974932</v>
          </cell>
          <cell r="AF65">
            <v>7804.0856690291776</v>
          </cell>
          <cell r="AG65">
            <v>7980.650305503128</v>
          </cell>
          <cell r="AH65">
            <v>8158.3054949174511</v>
          </cell>
          <cell r="AI65">
            <v>8331.5712083919425</v>
          </cell>
          <cell r="AJ65">
            <v>8499.7976037022763</v>
          </cell>
          <cell r="AK65">
            <v>8664.7619014752327</v>
          </cell>
          <cell r="AL65">
            <v>8826.1895695219737</v>
          </cell>
          <cell r="AM65">
            <v>8983.8219311212069</v>
          </cell>
          <cell r="AN65">
            <v>9137.3938393866392</v>
          </cell>
          <cell r="AO65">
            <v>9286.6348058669555</v>
          </cell>
          <cell r="AP65">
            <v>9431.2725936568586</v>
          </cell>
          <cell r="AQ65">
            <v>9571.036380045929</v>
          </cell>
          <cell r="AR65">
            <v>9705.6591684087107</v>
          </cell>
          <cell r="AS65">
            <v>9834.8796033018643</v>
          </cell>
          <cell r="AT65">
            <v>9958.4433840297534</v>
          </cell>
          <cell r="AU65">
            <v>10076.104423472167</v>
          </cell>
          <cell r="AV65">
            <v>10187.625846714973</v>
          </cell>
          <cell r="AW65">
            <v>10292.780885762226</v>
          </cell>
          <cell r="AX65">
            <v>10391.353701962864</v>
          </cell>
          <cell r="AY65">
            <v>10483.140152867418</v>
          </cell>
          <cell r="AZ65">
            <v>10541.328181707038</v>
          </cell>
          <cell r="BA65">
            <v>10597.945449319863</v>
          </cell>
          <cell r="BB65">
            <v>10653.648514110548</v>
          </cell>
          <cell r="BC65">
            <v>10709.043320105531</v>
          </cell>
          <cell r="BD65">
            <v>10764.487658299888</v>
          </cell>
          <cell r="BE65">
            <v>10820.16486142921</v>
          </cell>
          <cell r="BF65">
            <v>10876.157054103383</v>
          </cell>
          <cell r="BG65">
            <v>10932.493280912782</v>
          </cell>
          <cell r="BH65">
            <v>10989.177360479178</v>
          </cell>
          <cell r="BI65">
            <v>11046.202776355623</v>
          </cell>
          <cell r="BJ65">
            <v>11103.560064031199</v>
          </cell>
          <cell r="BK65">
            <v>11161.240130568465</v>
          </cell>
          <cell r="BL65">
            <v>11219.235497219366</v>
          </cell>
          <cell r="BM65">
            <v>11277.540555028601</v>
          </cell>
        </row>
        <row r="66">
          <cell r="X66">
            <v>868.10767979538923</v>
          </cell>
          <cell r="Y66">
            <v>832.08753269653346</v>
          </cell>
          <cell r="Z66">
            <v>925.02319432525042</v>
          </cell>
          <cell r="AA66">
            <v>956.17596022492501</v>
          </cell>
          <cell r="AB66">
            <v>969.7827350293187</v>
          </cell>
          <cell r="AC66">
            <v>1003.9671009641248</v>
          </cell>
          <cell r="AD66">
            <v>1036.9214642842694</v>
          </cell>
          <cell r="AE66">
            <v>1068.7448256821119</v>
          </cell>
          <cell r="AF66">
            <v>1100.0142173879678</v>
          </cell>
          <cell r="AG66">
            <v>1132.028121483326</v>
          </cell>
          <cell r="AH66">
            <v>1164.2761564692946</v>
          </cell>
          <cell r="AI66">
            <v>1196.0207953250438</v>
          </cell>
          <cell r="AJ66">
            <v>1227.1501293399085</v>
          </cell>
          <cell r="AK66">
            <v>1257.8523906554888</v>
          </cell>
          <cell r="AL66">
            <v>1288.043066445196</v>
          </cell>
          <cell r="AM66">
            <v>1317.6522625134587</v>
          </cell>
          <cell r="AN66">
            <v>1346.6167806318338</v>
          </cell>
          <cell r="AO66">
            <v>1374.8774093775</v>
          </cell>
          <cell r="AP66">
            <v>1402.377693451371</v>
          </cell>
          <cell r="AQ66">
            <v>1429.0633225436463</v>
          </cell>
          <cell r="AR66">
            <v>1454.8818266716748</v>
          </cell>
          <cell r="AS66">
            <v>1479.7824393949643</v>
          </cell>
          <cell r="AT66">
            <v>1503.7160599259939</v>
          </cell>
          <cell r="AU66">
            <v>1526.6352762732013</v>
          </cell>
          <cell r="AV66">
            <v>1548.4944268769059</v>
          </cell>
          <cell r="AW66">
            <v>1569.2496864616191</v>
          </cell>
          <cell r="AX66">
            <v>1588.8591666385689</v>
          </cell>
          <cell r="AY66">
            <v>1607.2830247609261</v>
          </cell>
          <cell r="AZ66">
            <v>1620.8103977166993</v>
          </cell>
          <cell r="BA66">
            <v>1633.85127029979</v>
          </cell>
          <cell r="BB66">
            <v>1646.331123911546</v>
          </cell>
          <cell r="BC66">
            <v>1658.3186347713859</v>
          </cell>
          <cell r="BD66">
            <v>1669.910646792327</v>
          </cell>
          <cell r="BE66">
            <v>1681.2002869829341</v>
          </cell>
          <cell r="BF66">
            <v>1692.2673888925081</v>
          </cell>
          <cell r="BG66">
            <v>1703.1768554540495</v>
          </cell>
          <cell r="BH66">
            <v>1713.9799119146312</v>
          </cell>
          <cell r="BI66">
            <v>1724.71624502759</v>
          </cell>
          <cell r="BJ66">
            <v>1735.4162195167548</v>
          </cell>
          <cell r="BK66">
            <v>1746.1028639396789</v>
          </cell>
          <cell r="BL66">
            <v>1756.793534007149</v>
          </cell>
          <cell r="BM66">
            <v>1767.5012535046487</v>
          </cell>
        </row>
        <row r="67">
          <cell r="X67">
            <v>1579.4065885492123</v>
          </cell>
          <cell r="Y67">
            <v>1518.4699787893596</v>
          </cell>
          <cell r="Z67">
            <v>1640.3286763405786</v>
          </cell>
          <cell r="AA67">
            <v>1651.4317412511477</v>
          </cell>
          <cell r="AB67">
            <v>1644.352676434816</v>
          </cell>
          <cell r="AC67">
            <v>1669.3304637322394</v>
          </cell>
          <cell r="AD67">
            <v>1690.5765578468095</v>
          </cell>
          <cell r="AE67">
            <v>1709.6165067663187</v>
          </cell>
          <cell r="AF67">
            <v>1727.9381231848886</v>
          </cell>
          <cell r="AG67">
            <v>1747.2640734378745</v>
          </cell>
          <cell r="AH67">
            <v>1766.7666143286883</v>
          </cell>
          <cell r="AI67">
            <v>1785.6368864199144</v>
          </cell>
          <cell r="AJ67">
            <v>1803.9618642338103</v>
          </cell>
          <cell r="AK67">
            <v>1822.0820398354444</v>
          </cell>
          <cell r="AL67">
            <v>1839.9232447818376</v>
          </cell>
          <cell r="AM67">
            <v>1857.4319404066907</v>
          </cell>
          <cell r="AN67">
            <v>1874.563308689854</v>
          </cell>
          <cell r="AO67">
            <v>1891.2772948756485</v>
          </cell>
          <cell r="AP67">
            <v>1907.5368401967432</v>
          </cell>
          <cell r="AQ67">
            <v>1923.3069920469441</v>
          </cell>
          <cell r="AR67">
            <v>1938.5544272798415</v>
          </cell>
          <cell r="AS67">
            <v>1953.247191727273</v>
          </cell>
          <cell r="AT67">
            <v>1967.3545627666222</v>
          </cell>
          <cell r="AU67">
            <v>1980.8469864281265</v>
          </cell>
          <cell r="AV67">
            <v>1993.6960615650328</v>
          </cell>
          <cell r="AW67">
            <v>2005.8745544166143</v>
          </cell>
          <cell r="AX67">
            <v>2017.3564328998382</v>
          </cell>
          <cell r="AY67">
            <v>2028.1169135227885</v>
          </cell>
          <cell r="AZ67">
            <v>2034.5793876703697</v>
          </cell>
          <cell r="BA67">
            <v>2041.7294319927887</v>
          </cell>
          <cell r="BB67">
            <v>2049.0556595395155</v>
          </cell>
          <cell r="BC67">
            <v>2056.3578953361903</v>
          </cell>
          <cell r="BD67">
            <v>2063.5600776429933</v>
          </cell>
          <cell r="BE67">
            <v>2070.6424902850372</v>
          </cell>
          <cell r="BF67">
            <v>2077.6109730704466</v>
          </cell>
          <cell r="BG67">
            <v>2084.4819509716904</v>
          </cell>
          <cell r="BH67">
            <v>2091.2750450038593</v>
          </cell>
          <cell r="BI67">
            <v>2098.0095155837375</v>
          </cell>
          <cell r="BJ67">
            <v>2104.7026919648697</v>
          </cell>
          <cell r="BK67">
            <v>2111.3694306029679</v>
          </cell>
          <cell r="BL67">
            <v>2118.0220907648236</v>
          </cell>
          <cell r="BM67">
            <v>2124.6707507326264</v>
          </cell>
        </row>
        <row r="68">
          <cell r="X68">
            <v>65767.465916778761</v>
          </cell>
          <cell r="Y68">
            <v>62482.752557716238</v>
          </cell>
          <cell r="Z68">
            <v>69204.950889592568</v>
          </cell>
          <cell r="AA68">
            <v>71131.91639237311</v>
          </cell>
          <cell r="AB68">
            <v>71640.611450763739</v>
          </cell>
          <cell r="AC68">
            <v>73697.628093936466</v>
          </cell>
          <cell r="AD68">
            <v>75655.406311075829</v>
          </cell>
          <cell r="AE68">
            <v>77513.620236697432</v>
          </cell>
          <cell r="AF68">
            <v>79317.51113648327</v>
          </cell>
          <cell r="AG68">
            <v>81168.44537333856</v>
          </cell>
          <cell r="AH68">
            <v>83030.82336967389</v>
          </cell>
          <cell r="AI68">
            <v>84851.071831809313</v>
          </cell>
          <cell r="AJ68">
            <v>86622.855813466944</v>
          </cell>
          <cell r="AK68">
            <v>88362.825821167804</v>
          </cell>
          <cell r="AL68">
            <v>90067.383390145042</v>
          </cell>
          <cell r="AM68">
            <v>91733.432108793393</v>
          </cell>
          <cell r="AN68">
            <v>93357.990250179093</v>
          </cell>
          <cell r="AO68">
            <v>94938.115571824674</v>
          </cell>
          <cell r="AP68">
            <v>96470.895566378327</v>
          </cell>
          <cell r="AQ68">
            <v>97953.455320177527</v>
          </cell>
          <cell r="AR68">
            <v>99382.969586655177</v>
          </cell>
          <cell r="AS68">
            <v>100756.67509864789</v>
          </cell>
          <cell r="AT68">
            <v>102071.88210282044</v>
          </cell>
          <cell r="AU68">
            <v>103325.98500014549</v>
          </cell>
          <cell r="AV68">
            <v>104516.47220354939</v>
          </cell>
          <cell r="AW68">
            <v>105640.93534350154</v>
          </cell>
          <cell r="AX68">
            <v>106697.07791925143</v>
          </cell>
          <cell r="AY68">
            <v>107682.7234556667</v>
          </cell>
          <cell r="AZ68">
            <v>108334.44104234676</v>
          </cell>
          <cell r="BA68">
            <v>108967.40076330364</v>
          </cell>
          <cell r="BB68">
            <v>109583.81551376986</v>
          </cell>
          <cell r="BC68">
            <v>110189.39373878084</v>
          </cell>
          <cell r="BD68">
            <v>110788.83186105241</v>
          </cell>
          <cell r="BE68">
            <v>111385.43333046908</v>
          </cell>
          <cell r="BF68">
            <v>111981.38535278104</v>
          </cell>
          <cell r="BG68">
            <v>112578.09215850002</v>
          </cell>
          <cell r="BH68">
            <v>113176.4395790275</v>
          </cell>
          <cell r="BI68">
            <v>113776.98064310946</v>
          </cell>
          <cell r="BJ68">
            <v>114380.05873716403</v>
          </cell>
          <cell r="BK68">
            <v>114985.88694170391</v>
          </cell>
          <cell r="BL68">
            <v>115594.59822553945</v>
          </cell>
          <cell r="BM68">
            <v>116206.27681200417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hyperlink" Target="https://www.odepa.gob.cl/estadisticas-del-sector/estadisticas-productivas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Z1000"/>
  <sheetViews>
    <sheetView topLeftCell="B10" zoomScale="93" zoomScaleNormal="93" workbookViewId="0">
      <selection activeCell="H39" sqref="H39"/>
    </sheetView>
  </sheetViews>
  <sheetFormatPr baseColWidth="10" defaultColWidth="13.85546875" defaultRowHeight="15" customHeight="1"/>
  <cols>
    <col min="1" max="26" width="10.85546875" style="77" customWidth="1"/>
    <col min="27" max="112" width="13.85546875" style="77" customWidth="1"/>
    <col min="113" max="16384" width="13.85546875" style="77"/>
  </cols>
  <sheetData>
    <row r="1" spans="1:26" ht="14.25" customHeight="1">
      <c r="A1" s="64"/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4.25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4.2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4.25" customHeight="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4.25" customHeight="1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4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4.25" customHeight="1">
      <c r="A7" s="64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.2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14.25" customHeight="1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14.25" customHeight="1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14.25" customHeight="1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14.25" customHeight="1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14.25" customHeight="1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14.25" customHeight="1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4.25" customHeight="1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4.25" customHeight="1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4.25" customHeight="1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4.2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4.2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14.2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4.2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4.2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4.2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22.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4.2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8.600000000000001" customHeight="1">
      <c r="A26" s="64"/>
      <c r="B26" s="64"/>
      <c r="C26" s="64"/>
      <c r="D26" s="64"/>
      <c r="E26" s="138" t="s">
        <v>0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4.25" customHeight="1">
      <c r="A27" s="64"/>
      <c r="B27" s="64"/>
      <c r="C27" s="64"/>
      <c r="D27" s="64"/>
      <c r="E27" s="120" t="s">
        <v>1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4.25" customHeight="1">
      <c r="A28" s="64"/>
      <c r="B28" s="64"/>
      <c r="C28" s="64"/>
      <c r="D28" s="64"/>
      <c r="E28" s="120" t="s">
        <v>2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4.2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4.25" customHeight="1">
      <c r="A30" s="64"/>
      <c r="B30" s="64"/>
      <c r="C30" s="64"/>
      <c r="D30" s="64"/>
      <c r="E30" s="64" t="s">
        <v>3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4.25" customHeight="1">
      <c r="A31" s="64"/>
      <c r="B31" s="64"/>
      <c r="C31" s="64"/>
      <c r="D31" s="64"/>
      <c r="E31" s="64" t="s">
        <v>4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4.25" customHeight="1">
      <c r="A32" s="64"/>
      <c r="B32" s="64"/>
      <c r="C32" s="64"/>
      <c r="D32" s="64"/>
      <c r="E32" s="64" t="s">
        <v>5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4.2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4.25" customHeight="1">
      <c r="A34" s="64"/>
      <c r="B34" s="64"/>
      <c r="C34" s="64"/>
      <c r="D34" s="64"/>
      <c r="E34" s="78" t="s">
        <v>6</v>
      </c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4.25" customHeight="1">
      <c r="A35" s="64"/>
      <c r="B35" s="64"/>
      <c r="C35" s="64"/>
      <c r="D35" s="64"/>
      <c r="E35" s="64" t="s">
        <v>7</v>
      </c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14.25" customHeight="1">
      <c r="A36" s="64"/>
      <c r="B36" s="64"/>
      <c r="C36" s="64"/>
      <c r="D36" s="64"/>
      <c r="E36" s="64" t="s">
        <v>8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4.25" customHeight="1">
      <c r="A37" s="64"/>
      <c r="B37" s="64"/>
      <c r="C37" s="64"/>
      <c r="D37" s="64"/>
      <c r="E37" s="64" t="s">
        <v>9</v>
      </c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4.25" customHeight="1">
      <c r="A38" s="64"/>
      <c r="B38" s="64"/>
      <c r="C38" s="64"/>
      <c r="D38" s="64"/>
      <c r="E38" s="64" t="s">
        <v>10</v>
      </c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4.2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4.2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4.2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4.2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4.2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4.2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4.2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4.2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4.2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14.2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14.2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4.2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4.2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4.2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14.2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14.2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14.2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14.2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14.2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14.2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14.2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14.2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14.2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14.2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4.2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14.2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4.2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14.2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14.2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14.2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14.2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14.2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14.2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14.2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14.2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14.2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14.2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14.2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14.2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14.2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14.2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14.2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14.2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14.2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14.2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14.2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14.2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14.2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14.2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14.2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14.2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14.2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14.2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14.2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14.2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14.2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14.2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14.2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14.2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14.2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14.2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14.2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14.2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14.2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14.2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14.2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14.2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14.2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14.2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14.2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14.2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14.2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14.2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14.2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14.2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14.2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14.2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14.2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14.2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14.2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14.2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14.2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14.2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14.2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14.2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4.2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14.2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14.2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14.2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14.2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14.2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14.2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14.2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14.2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14.2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14.2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14.2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14.2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14.2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14.2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14.2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14.2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14.2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14.2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14.2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14.2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14.2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4.2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14.2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14.2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14.2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14.2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14.2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14.2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14.2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14.2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14.2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14.2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14.2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14.2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14.2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14.2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14.2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14.2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14.2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14.2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14.2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14.2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14.2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14.2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14.2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14.2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14.2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14.2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14.2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14.2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14.2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14.2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14.2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14.2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14.2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14.2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14.2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14.2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14.2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14.2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14.2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14.2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14.2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14.2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14.2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14.2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14.2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14.2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14.2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14.2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14.2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14.2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14.2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14.2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14.2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14.2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14.2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14.2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14.2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14.2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14.2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14.2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14.2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14.2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14.2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14.2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14.2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14.2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14.2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14.2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14.2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14.2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14.2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14.2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14.2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14.2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14.2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14.2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14.2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14.2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14.2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14.2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14.2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14.2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14.2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14.2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14.2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14.2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14.2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14.2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14.2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14.2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14.2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14.2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14.2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14.2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14.2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14.2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14.2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14.2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14.2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14.2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14.2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14.2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14.2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14.2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14.2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14.2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14.2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14.2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14.2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14.2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14.2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14.2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14.2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14.2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14.2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14.2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14.2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14.2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14.2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14.2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14.2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14.2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14.2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14.2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14.2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14.2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14.2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14.2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14.2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14.2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14.2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14.2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14.2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14.2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14.2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14.2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14.2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14.2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14.2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14.2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14.2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14.2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14.2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14.2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14.2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14.2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14.2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14.2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14.2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14.2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14.2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14.2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14.2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14.2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14.2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14.2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14.2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14.2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14.2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14.2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14.2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14.2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14.2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14.2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14.2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14.2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14.2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14.2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14.2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14.2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14.2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14.2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14.2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14.2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14.2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14.2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14.2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14.2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14.2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14.2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14.2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14.2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14.2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14.2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14.2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14.2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14.2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14.2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14.2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14.2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14.2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14.2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14.2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14.2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14.2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14.2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14.2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14.2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14.2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14.2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14.2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14.2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14.2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14.2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14.2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14.2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14.2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14.2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14.2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14.2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14.2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14.2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14.2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14.2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14.2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14.2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14.2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14.2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14.2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14.2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14.2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14.2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14.2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14.2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14.2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14.2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14.2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14.2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14.2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14.2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14.2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14.2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14.2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14.2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14.2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14.2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14.2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14.2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14.2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14.2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14.2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14.2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14.2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14.2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14.2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14.2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14.2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14.2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14.2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14.2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14.2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14.2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14.2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14.2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14.2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14.2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14.2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14.2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14.2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14.2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14.2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14.2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14.2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14.2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14.2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14.2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14.2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14.2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14.2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14.2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14.2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14.2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14.2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14.2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14.2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14.2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14.2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14.2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14.2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14.2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14.2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14.2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14.2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14.2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14.2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14.2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14.2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14.2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14.2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14.2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14.2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14.2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14.2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14.2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14.2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14.2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14.2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14.2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14.2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14.2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14.2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14.2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14.2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14.2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14.2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14.2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14.2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14.2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14.2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14.2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14.2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14.2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14.2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14.2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14.2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14.2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14.2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14.2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14.2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14.2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14.2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14.2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14.2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14.2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14.2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14.2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14.2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14.2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14.2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14.2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14.2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14.2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14.2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14.2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14.2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14.2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14.2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14.2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14.2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14.2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14.2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14.2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14.2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14.2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14.2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14.2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14.2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14.2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14.2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14.2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14.2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14.2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14.2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14.2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14.2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14.2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14.2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14.2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14.2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14.2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14.2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14.2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14.2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14.2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14.2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14.2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14.2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14.2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14.2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14.2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14.2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14.2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14.2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14.2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14.2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14.2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14.2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14.2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14.2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14.2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14.2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14.2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14.2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14.2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14.2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14.2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14.2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14.2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14.2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14.2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14.2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14.2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14.2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14.2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14.2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14.2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14.2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14.2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14.2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14.2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14.2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14.2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14.2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14.2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14.2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14.2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14.2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14.2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14.2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14.2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14.2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14.2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14.2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14.2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14.2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14.2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14.2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14.2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14.2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14.2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14.2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14.2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14.2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14.2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14.2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14.2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14.2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14.2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14.2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14.2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14.2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14.2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14.2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14.2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14.2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14.2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14.2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14.2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14.2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14.2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14.2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14.2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14.2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14.2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14.2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14.2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14.2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14.2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14.2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14.2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14.2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14.2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14.2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14.2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14.2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14.2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14.2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14.2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14.2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14.2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14.2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14.2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14.2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14.2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14.2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14.2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14.2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14.2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14.2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14.2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14.2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14.2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14.2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14.2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14.2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14.2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14.2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14.2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14.2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14.2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14.2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14.2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14.2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14.2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14.2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14.2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14.2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14.2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14.2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14.2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14.2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14.2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14.2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14.2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14.2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14.2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14.2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14.2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14.2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14.2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14.2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14.2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14.2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14.2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14.2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14.2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14.2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14.2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14.2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14.2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14.2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14.2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14.2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14.2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14.2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14.2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14.2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14.2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14.2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14.2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14.2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14.2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14.2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14.2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14.2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14.2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14.2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14.2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14.2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14.2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14.2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14.2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14.2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14.2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14.2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14.2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14.2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14.2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14.2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14.2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14.2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14.2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14.2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14.2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14.2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14.2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14.2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14.2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14.2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14.2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14.2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14.2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14.2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14.2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14.2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14.2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14.2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14.2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14.2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14.2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14.2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14.2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14.2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14.2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14.2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14.2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14.2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14.2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14.2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14.2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14.2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14.2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14.2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14.2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14.2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14.2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14.2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14.2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14.2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14.2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14.2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14.2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14.2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14.2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14.2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14.2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14.2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14.2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14.2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14.2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14.2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14.2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14.2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14.2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14.2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14.2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14.2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14.2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14.2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14.2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14.2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14.2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14.2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14.2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14.2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14.2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14.2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14.2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14.2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14.2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14.2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14.2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14.2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14.2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14.2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14.2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14.2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14.2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14.2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14.2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14.2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14.2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14.2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14.2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14.2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14.2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14.2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14.2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14.2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14.2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14.2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14.2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14.2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14.2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14.2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14.2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14.2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14.2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14.2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14.2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14.2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14.2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14.2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14.2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14.2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14.2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14.2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14.2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14.2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14.2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14.2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14.2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14.2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14.2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14.2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14.2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14.2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14.2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14.2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14.2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14.2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14.2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14.2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14.2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14.2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14.2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14.2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14.2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14.2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14.2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14.2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14.2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14.2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14.2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14.2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14.2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14.2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14.2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14.2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14.2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14.2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14.2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14.2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14.2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14.2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14.2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14.2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14.2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14.2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14.2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14.2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14.2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14.2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14.2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14.2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14.2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14.2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14.2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14.2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14.2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14.2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14.2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14.2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14.2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14.2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14.2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14.2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14.2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14.2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14.2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14.2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14.2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14.2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14.2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14.2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14.2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14.2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14.2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14.2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14.2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14.2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14.2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14.2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14.2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14.2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14.2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14.2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14.2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14.2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14.2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14.2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14.2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14.2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14.2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14.2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14.2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14.2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14.2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14.2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14.2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14.2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14.2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14.2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14.2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14.2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14.2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14.2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14.2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14.2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14.2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14.2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14.2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14.2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14.2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14.2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14.2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14.2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14.2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14.2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14.2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14.2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14.2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14.2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14.2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14.2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14.2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14.2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14.2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14.2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14.2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14.2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14.2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14.2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14.2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14.2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14.2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14.2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14.2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14.2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14.2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14.2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14.2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14.2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14.2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14.2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14.2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14.2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14.2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14.2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14.2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14.2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14.2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14.2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14.2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14.2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14.2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14.2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14.2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14.2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14.2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14.2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14.2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14.2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14.2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14.2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14.2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14.2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14.2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14.2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14.2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14.2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14.2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14.2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14.2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14.2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14.2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14.2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14.2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14.2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14.2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14.2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14.2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14.2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14.2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14.2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14.2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14.2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14.2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14.2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14.2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14.2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14.2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14.2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14.2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14.2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14.2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14.2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14.2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14.2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14.2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14.2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14.2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14.2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14.2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14.2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14.2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14.2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14.2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14.2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14.2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14.2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14.2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14.2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14.2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A2"/>
  <sheetViews>
    <sheetView workbookViewId="0">
      <selection activeCell="D12" sqref="D12"/>
    </sheetView>
  </sheetViews>
  <sheetFormatPr baseColWidth="10" defaultColWidth="11.42578125" defaultRowHeight="15"/>
  <cols>
    <col min="1" max="1" width="18.85546875" bestFit="1" customWidth="1"/>
  </cols>
  <sheetData>
    <row r="1" spans="1:1">
      <c r="A1" s="79" t="s">
        <v>11</v>
      </c>
    </row>
    <row r="2" spans="1:1">
      <c r="A2" t="s">
        <v>12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10"/>
  <sheetViews>
    <sheetView workbookViewId="0">
      <selection activeCell="D12" sqref="D12"/>
    </sheetView>
  </sheetViews>
  <sheetFormatPr baseColWidth="10" defaultColWidth="11.42578125" defaultRowHeight="15"/>
  <cols>
    <col min="1" max="1" width="27.140625" customWidth="1"/>
  </cols>
  <sheetData>
    <row r="1" spans="1:2">
      <c r="A1" s="102" t="s">
        <v>13</v>
      </c>
      <c r="B1" s="102" t="s">
        <v>14</v>
      </c>
    </row>
    <row r="2" spans="1:2" hidden="1">
      <c r="A2" t="s">
        <v>15</v>
      </c>
      <c r="B2" t="str">
        <f ca="1">CONCATENATE(IF(ISERROR(LEFT(CELL("filename",$A$1),FIND("[",CELL("filename",$A$1))-2)),"This workbook never saved",LEFT(CELL("filename",$A$1),FIND("[",CELL("filename",$A$1))-2)),"\save\")</f>
        <v>C:\Users\andmo\Downloads\Version_20240903-20240903T153216Z-001\CentroEnergia\Version_20240903\save\</v>
      </c>
    </row>
    <row r="3" spans="1:2" hidden="1">
      <c r="A3" t="s">
        <v>16</v>
      </c>
      <c r="B3" t="s">
        <v>17</v>
      </c>
    </row>
    <row r="4" spans="1:2" hidden="1">
      <c r="A4" s="57" t="s">
        <v>18</v>
      </c>
    </row>
    <row r="5" spans="1:2" hidden="1">
      <c r="A5" s="121" t="s">
        <v>19</v>
      </c>
      <c r="B5" t="s">
        <v>20</v>
      </c>
    </row>
    <row r="6" spans="1:2" hidden="1">
      <c r="A6" s="121" t="s">
        <v>21</v>
      </c>
      <c r="B6" t="s">
        <v>20</v>
      </c>
    </row>
    <row r="7" spans="1:2" hidden="1">
      <c r="A7" s="121" t="s">
        <v>22</v>
      </c>
      <c r="B7" t="s">
        <v>20</v>
      </c>
    </row>
    <row r="8" spans="1:2" hidden="1"/>
    <row r="9" spans="1:2">
      <c r="A9" t="s">
        <v>23</v>
      </c>
      <c r="B9" t="s">
        <v>24</v>
      </c>
    </row>
    <row r="10" spans="1:2">
      <c r="A10" t="s">
        <v>25</v>
      </c>
      <c r="B10" t="s">
        <v>26</v>
      </c>
    </row>
  </sheetData>
  <dataValidations count="1">
    <dataValidation type="list" showInputMessage="1" showErrorMessage="1" sqref="B5:B8" xr:uid="{00000000-0002-0000-0200-000000000000}">
      <formula1>"endógena,exógena"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48"/>
  <sheetViews>
    <sheetView topLeftCell="A22" workbookViewId="0">
      <selection activeCell="D12" sqref="D12"/>
    </sheetView>
  </sheetViews>
  <sheetFormatPr baseColWidth="10" defaultColWidth="11.42578125" defaultRowHeight="15"/>
  <sheetData>
    <row r="1" spans="1:1">
      <c r="A1" s="2" t="s">
        <v>27</v>
      </c>
    </row>
    <row r="2" spans="1:1">
      <c r="A2">
        <v>2014</v>
      </c>
    </row>
    <row r="3" spans="1:1">
      <c r="A3">
        <v>2015</v>
      </c>
    </row>
    <row r="4" spans="1:1">
      <c r="A4">
        <v>2016</v>
      </c>
    </row>
    <row r="5" spans="1:1">
      <c r="A5">
        <v>2017</v>
      </c>
    </row>
    <row r="6" spans="1:1">
      <c r="A6">
        <v>2018</v>
      </c>
    </row>
    <row r="7" spans="1:1">
      <c r="A7">
        <v>2019</v>
      </c>
    </row>
    <row r="8" spans="1:1">
      <c r="A8">
        <v>2020</v>
      </c>
    </row>
    <row r="9" spans="1:1">
      <c r="A9">
        <v>2021</v>
      </c>
    </row>
    <row r="10" spans="1:1">
      <c r="A10">
        <v>2022</v>
      </c>
    </row>
    <row r="11" spans="1:1">
      <c r="A11">
        <v>2023</v>
      </c>
    </row>
    <row r="12" spans="1:1">
      <c r="A12">
        <v>2024</v>
      </c>
    </row>
    <row r="13" spans="1:1">
      <c r="A13">
        <v>2025</v>
      </c>
    </row>
    <row r="14" spans="1:1">
      <c r="A14">
        <v>2026</v>
      </c>
    </row>
    <row r="15" spans="1:1">
      <c r="A15">
        <v>2027</v>
      </c>
    </row>
    <row r="16" spans="1:1">
      <c r="A16">
        <v>2028</v>
      </c>
    </row>
    <row r="17" spans="1:1">
      <c r="A17">
        <v>2029</v>
      </c>
    </row>
    <row r="18" spans="1:1">
      <c r="A18">
        <v>2030</v>
      </c>
    </row>
    <row r="19" spans="1:1">
      <c r="A19">
        <v>2031</v>
      </c>
    </row>
    <row r="20" spans="1:1">
      <c r="A20">
        <v>2032</v>
      </c>
    </row>
    <row r="21" spans="1:1">
      <c r="A21">
        <v>2033</v>
      </c>
    </row>
    <row r="22" spans="1:1">
      <c r="A22">
        <v>2034</v>
      </c>
    </row>
    <row r="23" spans="1:1">
      <c r="A23">
        <v>2035</v>
      </c>
    </row>
    <row r="24" spans="1:1">
      <c r="A24">
        <v>2036</v>
      </c>
    </row>
    <row r="25" spans="1:1">
      <c r="A25">
        <v>2037</v>
      </c>
    </row>
    <row r="26" spans="1:1">
      <c r="A26">
        <v>2038</v>
      </c>
    </row>
    <row r="27" spans="1:1">
      <c r="A27">
        <v>2039</v>
      </c>
    </row>
    <row r="28" spans="1:1">
      <c r="A28">
        <v>2040</v>
      </c>
    </row>
    <row r="29" spans="1:1">
      <c r="A29">
        <v>2041</v>
      </c>
    </row>
    <row r="30" spans="1:1">
      <c r="A30">
        <v>2042</v>
      </c>
    </row>
    <row r="31" spans="1:1">
      <c r="A31">
        <v>2043</v>
      </c>
    </row>
    <row r="32" spans="1:1">
      <c r="A32">
        <v>2044</v>
      </c>
    </row>
    <row r="33" spans="1:1">
      <c r="A33">
        <v>2045</v>
      </c>
    </row>
    <row r="34" spans="1:1">
      <c r="A34">
        <v>2046</v>
      </c>
    </row>
    <row r="35" spans="1:1">
      <c r="A35">
        <v>2047</v>
      </c>
    </row>
    <row r="36" spans="1:1">
      <c r="A36">
        <v>2048</v>
      </c>
    </row>
    <row r="37" spans="1:1">
      <c r="A37">
        <v>2049</v>
      </c>
    </row>
    <row r="38" spans="1:1">
      <c r="A38">
        <v>2050</v>
      </c>
    </row>
    <row r="39" spans="1:1">
      <c r="A39">
        <v>2051</v>
      </c>
    </row>
    <row r="40" spans="1:1">
      <c r="A40">
        <v>2052</v>
      </c>
    </row>
    <row r="41" spans="1:1">
      <c r="A41">
        <v>2053</v>
      </c>
    </row>
    <row r="42" spans="1:1">
      <c r="A42">
        <v>2054</v>
      </c>
    </row>
    <row r="43" spans="1:1">
      <c r="A43">
        <v>2055</v>
      </c>
    </row>
    <row r="44" spans="1:1">
      <c r="A44">
        <v>2056</v>
      </c>
    </row>
    <row r="45" spans="1:1">
      <c r="A45">
        <v>2057</v>
      </c>
    </row>
    <row r="46" spans="1:1">
      <c r="A46">
        <v>2058</v>
      </c>
    </row>
    <row r="47" spans="1:1">
      <c r="A47">
        <v>2059</v>
      </c>
    </row>
    <row r="48" spans="1:1">
      <c r="A48">
        <v>2060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A17"/>
  <sheetViews>
    <sheetView workbookViewId="0">
      <selection activeCell="D12" sqref="D12"/>
    </sheetView>
  </sheetViews>
  <sheetFormatPr baseColWidth="10" defaultColWidth="11.42578125" defaultRowHeight="15"/>
  <sheetData>
    <row r="1" spans="1:1">
      <c r="A1" s="2" t="s">
        <v>28</v>
      </c>
    </row>
    <row r="2" spans="1:1">
      <c r="A2" t="s">
        <v>29</v>
      </c>
    </row>
    <row r="3" spans="1:1">
      <c r="A3" t="s">
        <v>30</v>
      </c>
    </row>
    <row r="4" spans="1:1">
      <c r="A4" t="s">
        <v>31</v>
      </c>
    </row>
    <row r="5" spans="1:1">
      <c r="A5" t="s">
        <v>32</v>
      </c>
    </row>
    <row r="6" spans="1:1">
      <c r="A6" t="s">
        <v>33</v>
      </c>
    </row>
    <row r="7" spans="1:1">
      <c r="A7" t="s">
        <v>34</v>
      </c>
    </row>
    <row r="8" spans="1:1">
      <c r="A8" t="s">
        <v>35</v>
      </c>
    </row>
    <row r="9" spans="1:1">
      <c r="A9" t="s">
        <v>36</v>
      </c>
    </row>
    <row r="10" spans="1:1">
      <c r="A10" t="s">
        <v>37</v>
      </c>
    </row>
    <row r="11" spans="1:1">
      <c r="A11" t="s">
        <v>38</v>
      </c>
    </row>
    <row r="12" spans="1:1">
      <c r="A12" t="s">
        <v>39</v>
      </c>
    </row>
    <row r="13" spans="1:1">
      <c r="A13" t="s">
        <v>40</v>
      </c>
    </row>
    <row r="14" spans="1:1">
      <c r="A14" t="s">
        <v>41</v>
      </c>
    </row>
    <row r="15" spans="1:1">
      <c r="A15" t="s">
        <v>42</v>
      </c>
    </row>
    <row r="16" spans="1:1">
      <c r="A16" t="s">
        <v>43</v>
      </c>
    </row>
    <row r="17" spans="1:1">
      <c r="A17" t="s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A4"/>
  <sheetViews>
    <sheetView workbookViewId="0">
      <selection activeCell="D12" sqref="D12"/>
    </sheetView>
  </sheetViews>
  <sheetFormatPr baseColWidth="10" defaultColWidth="11.42578125" defaultRowHeight="15"/>
  <sheetData>
    <row r="1" spans="1:1">
      <c r="A1" s="2" t="s">
        <v>45</v>
      </c>
    </row>
    <row r="2" spans="1:1">
      <c r="A2" t="s">
        <v>46</v>
      </c>
    </row>
    <row r="3" spans="1:1">
      <c r="A3" t="s">
        <v>47</v>
      </c>
    </row>
    <row r="4" spans="1:1">
      <c r="A4" t="s">
        <v>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A18"/>
  <sheetViews>
    <sheetView workbookViewId="0">
      <selection activeCell="D12" sqref="D12"/>
    </sheetView>
  </sheetViews>
  <sheetFormatPr baseColWidth="10" defaultColWidth="11.42578125" defaultRowHeight="15"/>
  <cols>
    <col min="1" max="1" width="49.85546875" customWidth="1"/>
  </cols>
  <sheetData>
    <row r="1" spans="1:1">
      <c r="A1" s="2" t="s">
        <v>49</v>
      </c>
    </row>
    <row r="2" spans="1:1">
      <c r="A2" s="60" t="s">
        <v>50</v>
      </c>
    </row>
    <row r="3" spans="1:1">
      <c r="A3" s="60" t="s">
        <v>51</v>
      </c>
    </row>
    <row r="4" spans="1:1">
      <c r="A4" s="60" t="s">
        <v>52</v>
      </c>
    </row>
    <row r="5" spans="1:1">
      <c r="A5" s="60" t="s">
        <v>53</v>
      </c>
    </row>
    <row r="6" spans="1:1">
      <c r="A6" s="60" t="s">
        <v>54</v>
      </c>
    </row>
    <row r="7" spans="1:1">
      <c r="A7" s="60" t="s">
        <v>55</v>
      </c>
    </row>
    <row r="8" spans="1:1">
      <c r="A8" s="60" t="s">
        <v>56</v>
      </c>
    </row>
    <row r="9" spans="1:1">
      <c r="A9" s="60" t="s">
        <v>57</v>
      </c>
    </row>
    <row r="10" spans="1:1">
      <c r="A10" s="60" t="s">
        <v>58</v>
      </c>
    </row>
    <row r="11" spans="1:1">
      <c r="A11" s="60" t="s">
        <v>59</v>
      </c>
    </row>
    <row r="12" spans="1:1">
      <c r="A12" s="60" t="s">
        <v>60</v>
      </c>
    </row>
    <row r="13" spans="1:1">
      <c r="A13" s="60" t="s">
        <v>61</v>
      </c>
    </row>
    <row r="14" spans="1:1">
      <c r="A14" t="s">
        <v>62</v>
      </c>
    </row>
    <row r="15" spans="1:1">
      <c r="A15" s="52" t="s">
        <v>63</v>
      </c>
    </row>
    <row r="16" spans="1:1">
      <c r="A16" t="s">
        <v>64</v>
      </c>
    </row>
    <row r="17" spans="1:1">
      <c r="A17" t="s">
        <v>65</v>
      </c>
    </row>
    <row r="18" spans="1:1">
      <c r="A18" t="s">
        <v>66</v>
      </c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10"/>
  <sheetViews>
    <sheetView workbookViewId="0">
      <selection activeCell="D12" sqref="D12"/>
    </sheetView>
  </sheetViews>
  <sheetFormatPr baseColWidth="10" defaultColWidth="11.42578125" defaultRowHeight="15"/>
  <cols>
    <col min="1" max="1" width="29.140625" customWidth="1"/>
  </cols>
  <sheetData>
    <row r="1" spans="1:1">
      <c r="A1" s="2" t="s">
        <v>67</v>
      </c>
    </row>
    <row r="2" spans="1:1">
      <c r="A2" t="s">
        <v>19</v>
      </c>
    </row>
    <row r="3" spans="1:1">
      <c r="A3" t="s">
        <v>21</v>
      </c>
    </row>
    <row r="4" spans="1:1">
      <c r="A4" t="s">
        <v>68</v>
      </c>
    </row>
    <row r="5" spans="1:1">
      <c r="A5" t="s">
        <v>69</v>
      </c>
    </row>
    <row r="6" spans="1:1">
      <c r="A6" t="s">
        <v>70</v>
      </c>
    </row>
    <row r="7" spans="1:1">
      <c r="A7" t="s">
        <v>71</v>
      </c>
    </row>
    <row r="8" spans="1:1">
      <c r="A8" t="s">
        <v>72</v>
      </c>
    </row>
    <row r="9" spans="1:1">
      <c r="A9" t="s">
        <v>73</v>
      </c>
    </row>
    <row r="10" spans="1:1">
      <c r="A10" t="s">
        <v>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A7"/>
  <sheetViews>
    <sheetView workbookViewId="0">
      <selection activeCell="D12" sqref="D12"/>
    </sheetView>
  </sheetViews>
  <sheetFormatPr baseColWidth="10" defaultColWidth="11.42578125" defaultRowHeight="15"/>
  <cols>
    <col min="1" max="1" width="15.140625" bestFit="1" customWidth="1"/>
  </cols>
  <sheetData>
    <row r="1" spans="1:1">
      <c r="A1" s="2" t="s">
        <v>67</v>
      </c>
    </row>
    <row r="2" spans="1:1">
      <c r="A2" t="s">
        <v>75</v>
      </c>
    </row>
    <row r="3" spans="1:1">
      <c r="A3" t="s">
        <v>76</v>
      </c>
    </row>
    <row r="4" spans="1:1">
      <c r="A4" t="s">
        <v>77</v>
      </c>
    </row>
    <row r="5" spans="1:1">
      <c r="A5" t="s">
        <v>78</v>
      </c>
    </row>
    <row r="6" spans="1:1">
      <c r="A6" t="s">
        <v>79</v>
      </c>
    </row>
    <row r="7" spans="1:1">
      <c r="A7" t="s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A9"/>
  <sheetViews>
    <sheetView workbookViewId="0">
      <selection activeCell="D12" sqref="D12"/>
    </sheetView>
  </sheetViews>
  <sheetFormatPr baseColWidth="10" defaultColWidth="11.42578125" defaultRowHeight="15"/>
  <cols>
    <col min="1" max="1" width="20.85546875" customWidth="1"/>
  </cols>
  <sheetData>
    <row r="1" spans="1:1">
      <c r="A1" s="2" t="s">
        <v>81</v>
      </c>
    </row>
    <row r="2" spans="1:1">
      <c r="A2" s="60" t="s">
        <v>82</v>
      </c>
    </row>
    <row r="3" spans="1:1">
      <c r="A3" s="60" t="s">
        <v>83</v>
      </c>
    </row>
    <row r="4" spans="1:1">
      <c r="A4" s="60" t="s">
        <v>84</v>
      </c>
    </row>
    <row r="5" spans="1:1">
      <c r="A5" s="60" t="s">
        <v>85</v>
      </c>
    </row>
    <row r="6" spans="1:1">
      <c r="A6" s="60" t="s">
        <v>86</v>
      </c>
    </row>
    <row r="7" spans="1:1">
      <c r="A7" s="60" t="s">
        <v>87</v>
      </c>
    </row>
    <row r="8" spans="1:1">
      <c r="A8" s="60" t="s">
        <v>88</v>
      </c>
    </row>
    <row r="9" spans="1:1">
      <c r="A9" s="60" t="s">
        <v>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A12"/>
  <sheetViews>
    <sheetView workbookViewId="0">
      <selection activeCell="D12" sqref="D12"/>
    </sheetView>
  </sheetViews>
  <sheetFormatPr baseColWidth="10" defaultColWidth="11.42578125" defaultRowHeight="15"/>
  <sheetData>
    <row r="1" spans="1:1">
      <c r="A1" s="2" t="s">
        <v>90</v>
      </c>
    </row>
    <row r="2" spans="1:1">
      <c r="A2" t="s">
        <v>91</v>
      </c>
    </row>
    <row r="3" spans="1:1">
      <c r="A3" t="s">
        <v>92</v>
      </c>
    </row>
    <row r="4" spans="1:1">
      <c r="A4" t="s">
        <v>93</v>
      </c>
    </row>
    <row r="5" spans="1:1">
      <c r="A5" t="s">
        <v>94</v>
      </c>
    </row>
    <row r="6" spans="1:1">
      <c r="A6" t="s">
        <v>95</v>
      </c>
    </row>
    <row r="7" spans="1:1">
      <c r="A7" t="s">
        <v>96</v>
      </c>
    </row>
    <row r="8" spans="1:1">
      <c r="A8" t="s">
        <v>97</v>
      </c>
    </row>
    <row r="9" spans="1:1">
      <c r="A9" t="s">
        <v>98</v>
      </c>
    </row>
    <row r="10" spans="1:1">
      <c r="A10" t="s">
        <v>99</v>
      </c>
    </row>
    <row r="11" spans="1:1">
      <c r="A11" t="s">
        <v>100</v>
      </c>
    </row>
    <row r="12" spans="1:1">
      <c r="A12" t="s">
        <v>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A31"/>
  <sheetViews>
    <sheetView workbookViewId="0">
      <selection activeCell="D12" sqref="D12"/>
    </sheetView>
  </sheetViews>
  <sheetFormatPr baseColWidth="10" defaultColWidth="11.42578125" defaultRowHeight="15"/>
  <cols>
    <col min="1" max="1" width="25.5703125" bestFit="1" customWidth="1"/>
  </cols>
  <sheetData>
    <row r="1" spans="1:1">
      <c r="A1" s="48" t="s">
        <v>102</v>
      </c>
    </row>
    <row r="2" spans="1:1">
      <c r="A2" t="s">
        <v>103</v>
      </c>
    </row>
    <row r="3" spans="1:1">
      <c r="A3" t="s">
        <v>104</v>
      </c>
    </row>
    <row r="4" spans="1:1">
      <c r="A4" t="s">
        <v>105</v>
      </c>
    </row>
    <row r="5" spans="1:1">
      <c r="A5" t="s">
        <v>106</v>
      </c>
    </row>
    <row r="6" spans="1:1">
      <c r="A6" t="s">
        <v>107</v>
      </c>
    </row>
    <row r="7" spans="1:1">
      <c r="A7" t="s">
        <v>108</v>
      </c>
    </row>
    <row r="8" spans="1:1">
      <c r="A8" t="s">
        <v>109</v>
      </c>
    </row>
    <row r="9" spans="1:1">
      <c r="A9" t="s">
        <v>110</v>
      </c>
    </row>
    <row r="10" spans="1:1">
      <c r="A10" t="s">
        <v>111</v>
      </c>
    </row>
    <row r="11" spans="1:1">
      <c r="A11" t="s">
        <v>112</v>
      </c>
    </row>
    <row r="12" spans="1:1">
      <c r="A12" t="s">
        <v>113</v>
      </c>
    </row>
    <row r="13" spans="1:1">
      <c r="A13" t="s">
        <v>114</v>
      </c>
    </row>
    <row r="14" spans="1:1">
      <c r="A14" t="s">
        <v>115</v>
      </c>
    </row>
    <row r="15" spans="1:1">
      <c r="A15" t="s">
        <v>116</v>
      </c>
    </row>
    <row r="16" spans="1:1">
      <c r="A16" t="s">
        <v>117</v>
      </c>
    </row>
    <row r="17" spans="1:1">
      <c r="A17" t="s">
        <v>118</v>
      </c>
    </row>
    <row r="18" spans="1:1">
      <c r="A18" t="s">
        <v>119</v>
      </c>
    </row>
    <row r="19" spans="1:1">
      <c r="A19" t="s">
        <v>120</v>
      </c>
    </row>
    <row r="20" spans="1:1">
      <c r="A20" t="s">
        <v>121</v>
      </c>
    </row>
    <row r="21" spans="1:1">
      <c r="A21" t="s">
        <v>122</v>
      </c>
    </row>
    <row r="22" spans="1:1">
      <c r="A22" t="s">
        <v>123</v>
      </c>
    </row>
    <row r="23" spans="1:1">
      <c r="A23" t="s">
        <v>124</v>
      </c>
    </row>
    <row r="24" spans="1:1">
      <c r="A24" t="s">
        <v>125</v>
      </c>
    </row>
    <row r="25" spans="1:1">
      <c r="A25" t="s">
        <v>126</v>
      </c>
    </row>
    <row r="26" spans="1:1">
      <c r="A26" t="s">
        <v>127</v>
      </c>
    </row>
    <row r="27" spans="1:1" ht="15" customHeight="1">
      <c r="A27" t="s">
        <v>128</v>
      </c>
    </row>
    <row r="28" spans="1:1">
      <c r="A28" t="s">
        <v>129</v>
      </c>
    </row>
    <row r="29" spans="1:1">
      <c r="A29" t="s">
        <v>130</v>
      </c>
    </row>
    <row r="30" spans="1:1">
      <c r="A30" t="s">
        <v>131</v>
      </c>
    </row>
    <row r="31" spans="1:1">
      <c r="A31" t="s">
        <v>132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B6"/>
  <sheetViews>
    <sheetView workbookViewId="0">
      <selection activeCell="D12" sqref="D12"/>
    </sheetView>
  </sheetViews>
  <sheetFormatPr baseColWidth="10" defaultColWidth="11.42578125" defaultRowHeight="15"/>
  <cols>
    <col min="1" max="1" width="23.42578125" bestFit="1" customWidth="1"/>
    <col min="2" max="2" width="15.42578125" bestFit="1" customWidth="1"/>
  </cols>
  <sheetData>
    <row r="1" spans="1:2">
      <c r="A1" s="2" t="s">
        <v>133</v>
      </c>
      <c r="B1" s="2" t="s">
        <v>134</v>
      </c>
    </row>
    <row r="2" spans="1:2">
      <c r="A2" t="s">
        <v>135</v>
      </c>
      <c r="B2" t="s">
        <v>136</v>
      </c>
    </row>
    <row r="3" spans="1:2">
      <c r="A3" t="s">
        <v>137</v>
      </c>
      <c r="B3" t="s">
        <v>138</v>
      </c>
    </row>
    <row r="4" spans="1:2">
      <c r="A4" t="s">
        <v>139</v>
      </c>
      <c r="B4" t="s">
        <v>140</v>
      </c>
    </row>
    <row r="5" spans="1:2">
      <c r="A5" t="s">
        <v>141</v>
      </c>
      <c r="B5" t="s">
        <v>141</v>
      </c>
    </row>
    <row r="6" spans="1:2">
      <c r="A6" t="s">
        <v>142</v>
      </c>
      <c r="B6" t="s">
        <v>142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A4"/>
  <sheetViews>
    <sheetView workbookViewId="0">
      <selection activeCell="D12" sqref="D12"/>
    </sheetView>
  </sheetViews>
  <sheetFormatPr baseColWidth="10" defaultRowHeight="15"/>
  <cols>
    <col min="1" max="1" width="14.5703125" bestFit="1" customWidth="1"/>
  </cols>
  <sheetData>
    <row r="1" spans="1:1">
      <c r="A1" s="51" t="s">
        <v>143</v>
      </c>
    </row>
    <row r="2" spans="1:1">
      <c r="A2" s="52" t="s">
        <v>144</v>
      </c>
    </row>
    <row r="3" spans="1:1">
      <c r="A3" s="52" t="s">
        <v>145</v>
      </c>
    </row>
    <row r="4" spans="1:1">
      <c r="A4" s="52" t="s">
        <v>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A3"/>
  <sheetViews>
    <sheetView workbookViewId="0">
      <selection activeCell="D12" sqref="D12"/>
    </sheetView>
  </sheetViews>
  <sheetFormatPr baseColWidth="10" defaultColWidth="10.85546875" defaultRowHeight="15"/>
  <cols>
    <col min="1" max="1" width="11.85546875" bestFit="1" customWidth="1"/>
  </cols>
  <sheetData>
    <row r="1" spans="1:1">
      <c r="A1" s="51" t="s">
        <v>147</v>
      </c>
    </row>
    <row r="2" spans="1:1">
      <c r="A2" s="52" t="s">
        <v>148</v>
      </c>
    </row>
    <row r="3" spans="1:1">
      <c r="A3" s="52" t="s">
        <v>149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A11"/>
  <sheetViews>
    <sheetView workbookViewId="0">
      <selection activeCell="D12" sqref="D12"/>
    </sheetView>
  </sheetViews>
  <sheetFormatPr baseColWidth="10" defaultColWidth="11.42578125" defaultRowHeight="15"/>
  <sheetData>
    <row r="1" spans="1:1">
      <c r="A1" s="48" t="s">
        <v>150</v>
      </c>
    </row>
    <row r="2" spans="1:1">
      <c r="A2" t="s">
        <v>151</v>
      </c>
    </row>
    <row r="3" spans="1:1">
      <c r="A3" t="s">
        <v>152</v>
      </c>
    </row>
    <row r="4" spans="1:1">
      <c r="A4" t="s">
        <v>153</v>
      </c>
    </row>
    <row r="5" spans="1:1">
      <c r="A5" t="s">
        <v>154</v>
      </c>
    </row>
    <row r="6" spans="1:1">
      <c r="A6" t="s">
        <v>155</v>
      </c>
    </row>
    <row r="7" spans="1:1">
      <c r="A7" t="s">
        <v>156</v>
      </c>
    </row>
    <row r="8" spans="1:1">
      <c r="A8" t="s">
        <v>157</v>
      </c>
    </row>
    <row r="9" spans="1:1">
      <c r="A9" t="s">
        <v>158</v>
      </c>
    </row>
    <row r="10" spans="1:1">
      <c r="A10" t="s">
        <v>159</v>
      </c>
    </row>
    <row r="11" spans="1:1">
      <c r="A11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78"/>
  <sheetViews>
    <sheetView topLeftCell="A39" workbookViewId="0">
      <selection activeCell="A2" sqref="A2"/>
    </sheetView>
  </sheetViews>
  <sheetFormatPr baseColWidth="10" defaultRowHeight="15"/>
  <cols>
    <col min="1" max="1" width="58.85546875" bestFit="1" customWidth="1"/>
    <col min="2" max="2" width="102" bestFit="1" customWidth="1"/>
  </cols>
  <sheetData>
    <row r="1" spans="1:2">
      <c r="A1" s="155" t="s">
        <v>161</v>
      </c>
      <c r="B1" s="155" t="s">
        <v>162</v>
      </c>
    </row>
    <row r="2" spans="1:2" hidden="1">
      <c r="A2" s="156" t="s">
        <v>163</v>
      </c>
      <c r="B2" s="156" t="s">
        <v>164</v>
      </c>
    </row>
    <row r="3" spans="1:2" hidden="1">
      <c r="A3" s="156" t="s">
        <v>165</v>
      </c>
      <c r="B3" s="156" t="s">
        <v>166</v>
      </c>
    </row>
    <row r="4" spans="1:2" hidden="1">
      <c r="A4" s="156" t="s">
        <v>167</v>
      </c>
      <c r="B4" s="156" t="s">
        <v>168</v>
      </c>
    </row>
    <row r="5" spans="1:2" hidden="1">
      <c r="A5" s="156" t="s">
        <v>169</v>
      </c>
      <c r="B5" s="156" t="s">
        <v>170</v>
      </c>
    </row>
    <row r="6" spans="1:2" hidden="1">
      <c r="A6" s="156" t="s">
        <v>171</v>
      </c>
      <c r="B6" s="156" t="s">
        <v>172</v>
      </c>
    </row>
    <row r="7" spans="1:2" hidden="1">
      <c r="A7" s="156" t="s">
        <v>173</v>
      </c>
      <c r="B7" s="156" t="s">
        <v>174</v>
      </c>
    </row>
    <row r="8" spans="1:2" hidden="1">
      <c r="A8" s="156" t="s">
        <v>175</v>
      </c>
      <c r="B8" s="156" t="s">
        <v>176</v>
      </c>
    </row>
    <row r="9" spans="1:2" hidden="1">
      <c r="A9" s="156" t="s">
        <v>177</v>
      </c>
      <c r="B9" s="156" t="s">
        <v>178</v>
      </c>
    </row>
    <row r="10" spans="1:2" hidden="1">
      <c r="A10" s="156" t="s">
        <v>179</v>
      </c>
      <c r="B10" s="156" t="s">
        <v>180</v>
      </c>
    </row>
    <row r="11" spans="1:2" hidden="1">
      <c r="A11" s="156" t="s">
        <v>181</v>
      </c>
      <c r="B11" s="156" t="s">
        <v>182</v>
      </c>
    </row>
    <row r="12" spans="1:2" hidden="1">
      <c r="A12" s="156" t="s">
        <v>183</v>
      </c>
      <c r="B12" s="156" t="s">
        <v>184</v>
      </c>
    </row>
    <row r="13" spans="1:2" hidden="1">
      <c r="A13" s="156" t="s">
        <v>185</v>
      </c>
      <c r="B13" s="156" t="s">
        <v>186</v>
      </c>
    </row>
    <row r="14" spans="1:2" hidden="1">
      <c r="A14" s="156" t="s">
        <v>187</v>
      </c>
      <c r="B14" s="156" t="s">
        <v>188</v>
      </c>
    </row>
    <row r="15" spans="1:2" hidden="1">
      <c r="A15" s="156" t="s">
        <v>189</v>
      </c>
      <c r="B15" s="156" t="s">
        <v>190</v>
      </c>
    </row>
    <row r="16" spans="1:2">
      <c r="A16" s="156" t="s">
        <v>191</v>
      </c>
      <c r="B16" s="156" t="s">
        <v>192</v>
      </c>
    </row>
    <row r="17" spans="1:2">
      <c r="A17" s="156" t="s">
        <v>193</v>
      </c>
      <c r="B17" s="156" t="s">
        <v>194</v>
      </c>
    </row>
    <row r="18" spans="1:2">
      <c r="A18" s="156" t="s">
        <v>195</v>
      </c>
      <c r="B18" s="156" t="s">
        <v>196</v>
      </c>
    </row>
    <row r="19" spans="1:2">
      <c r="A19" s="156" t="s">
        <v>197</v>
      </c>
      <c r="B19" s="156" t="s">
        <v>198</v>
      </c>
    </row>
    <row r="20" spans="1:2">
      <c r="A20" s="156" t="s">
        <v>199</v>
      </c>
      <c r="B20" s="156" t="s">
        <v>200</v>
      </c>
    </row>
    <row r="21" spans="1:2">
      <c r="A21" s="156" t="s">
        <v>201</v>
      </c>
      <c r="B21" s="156" t="s">
        <v>202</v>
      </c>
    </row>
    <row r="22" spans="1:2">
      <c r="A22" s="156" t="s">
        <v>203</v>
      </c>
      <c r="B22" s="156" t="s">
        <v>204</v>
      </c>
    </row>
    <row r="23" spans="1:2">
      <c r="A23" s="156" t="s">
        <v>205</v>
      </c>
      <c r="B23" s="156" t="s">
        <v>206</v>
      </c>
    </row>
    <row r="24" spans="1:2">
      <c r="A24" s="156" t="s">
        <v>207</v>
      </c>
      <c r="B24" s="156" t="s">
        <v>208</v>
      </c>
    </row>
    <row r="25" spans="1:2">
      <c r="A25" s="156" t="s">
        <v>209</v>
      </c>
      <c r="B25" s="156" t="s">
        <v>210</v>
      </c>
    </row>
    <row r="26" spans="1:2">
      <c r="A26" s="156" t="s">
        <v>211</v>
      </c>
      <c r="B26" s="156" t="s">
        <v>212</v>
      </c>
    </row>
    <row r="27" spans="1:2">
      <c r="A27" s="156" t="s">
        <v>213</v>
      </c>
      <c r="B27" s="156" t="s">
        <v>214</v>
      </c>
    </row>
    <row r="28" spans="1:2">
      <c r="A28" s="156" t="s">
        <v>215</v>
      </c>
      <c r="B28" s="156" t="s">
        <v>216</v>
      </c>
    </row>
    <row r="29" spans="1:2">
      <c r="A29" s="156" t="s">
        <v>217</v>
      </c>
      <c r="B29" s="156" t="s">
        <v>218</v>
      </c>
    </row>
    <row r="30" spans="1:2">
      <c r="A30" s="156" t="s">
        <v>219</v>
      </c>
      <c r="B30" s="156" t="s">
        <v>220</v>
      </c>
    </row>
    <row r="31" spans="1:2">
      <c r="A31" s="156" t="s">
        <v>221</v>
      </c>
      <c r="B31" s="156" t="s">
        <v>222</v>
      </c>
    </row>
    <row r="32" spans="1:2">
      <c r="A32" s="156" t="s">
        <v>223</v>
      </c>
      <c r="B32" s="156" t="s">
        <v>224</v>
      </c>
    </row>
    <row r="33" spans="1:2">
      <c r="A33" s="156" t="s">
        <v>225</v>
      </c>
      <c r="B33" s="156" t="s">
        <v>226</v>
      </c>
    </row>
    <row r="34" spans="1:2">
      <c r="A34" s="156" t="s">
        <v>227</v>
      </c>
      <c r="B34" s="156" t="s">
        <v>228</v>
      </c>
    </row>
    <row r="35" spans="1:2">
      <c r="A35" s="156" t="s">
        <v>229</v>
      </c>
      <c r="B35" s="156" t="s">
        <v>230</v>
      </c>
    </row>
    <row r="36" spans="1:2">
      <c r="A36" s="156" t="s">
        <v>231</v>
      </c>
      <c r="B36" s="156" t="s">
        <v>232</v>
      </c>
    </row>
    <row r="37" spans="1:2">
      <c r="A37" s="156" t="s">
        <v>233</v>
      </c>
      <c r="B37" s="156" t="s">
        <v>234</v>
      </c>
    </row>
    <row r="38" spans="1:2">
      <c r="A38" s="156" t="s">
        <v>235</v>
      </c>
      <c r="B38" s="156" t="s">
        <v>236</v>
      </c>
    </row>
    <row r="39" spans="1:2">
      <c r="A39" s="156" t="s">
        <v>237</v>
      </c>
      <c r="B39" s="156" t="s">
        <v>238</v>
      </c>
    </row>
    <row r="40" spans="1:2">
      <c r="A40" s="156" t="s">
        <v>239</v>
      </c>
      <c r="B40" s="156" t="s">
        <v>240</v>
      </c>
    </row>
    <row r="41" spans="1:2">
      <c r="A41" s="156" t="s">
        <v>241</v>
      </c>
      <c r="B41" s="156" t="s">
        <v>242</v>
      </c>
    </row>
    <row r="42" spans="1:2">
      <c r="A42" s="156" t="s">
        <v>243</v>
      </c>
      <c r="B42" s="156" t="s">
        <v>244</v>
      </c>
    </row>
    <row r="43" spans="1:2">
      <c r="A43" s="156" t="s">
        <v>245</v>
      </c>
      <c r="B43" s="156" t="s">
        <v>246</v>
      </c>
    </row>
    <row r="44" spans="1:2">
      <c r="A44" s="156" t="s">
        <v>247</v>
      </c>
      <c r="B44" s="156" t="s">
        <v>248</v>
      </c>
    </row>
    <row r="45" spans="1:2">
      <c r="A45" s="156" t="s">
        <v>249</v>
      </c>
      <c r="B45" s="156" t="s">
        <v>250</v>
      </c>
    </row>
    <row r="46" spans="1:2">
      <c r="A46" s="156" t="s">
        <v>251</v>
      </c>
      <c r="B46" s="156" t="s">
        <v>252</v>
      </c>
    </row>
    <row r="47" spans="1:2">
      <c r="A47" s="156" t="s">
        <v>253</v>
      </c>
      <c r="B47" s="156" t="s">
        <v>254</v>
      </c>
    </row>
    <row r="48" spans="1:2">
      <c r="A48" s="156" t="s">
        <v>255</v>
      </c>
      <c r="B48" s="156" t="s">
        <v>256</v>
      </c>
    </row>
    <row r="49" spans="1:2">
      <c r="A49" s="156" t="s">
        <v>257</v>
      </c>
      <c r="B49" s="156" t="s">
        <v>258</v>
      </c>
    </row>
    <row r="50" spans="1:2">
      <c r="A50" s="156" t="s">
        <v>259</v>
      </c>
      <c r="B50" s="156" t="s">
        <v>260</v>
      </c>
    </row>
    <row r="51" spans="1:2">
      <c r="A51" s="156" t="s">
        <v>261</v>
      </c>
      <c r="B51" s="156" t="s">
        <v>262</v>
      </c>
    </row>
    <row r="52" spans="1:2">
      <c r="A52" s="156" t="s">
        <v>263</v>
      </c>
      <c r="B52" s="156" t="s">
        <v>264</v>
      </c>
    </row>
    <row r="53" spans="1:2">
      <c r="A53" s="156" t="s">
        <v>265</v>
      </c>
      <c r="B53" s="156" t="s">
        <v>266</v>
      </c>
    </row>
    <row r="54" spans="1:2">
      <c r="A54" s="156" t="s">
        <v>267</v>
      </c>
      <c r="B54" s="156" t="s">
        <v>268</v>
      </c>
    </row>
    <row r="55" spans="1:2">
      <c r="A55" s="86" t="s">
        <v>269</v>
      </c>
      <c r="B55" s="86" t="s">
        <v>270</v>
      </c>
    </row>
    <row r="56" spans="1:2">
      <c r="A56" s="86" t="s">
        <v>271</v>
      </c>
      <c r="B56" s="86" t="s">
        <v>272</v>
      </c>
    </row>
    <row r="57" spans="1:2">
      <c r="A57" s="86" t="s">
        <v>273</v>
      </c>
      <c r="B57" s="86" t="s">
        <v>274</v>
      </c>
    </row>
    <row r="58" spans="1:2">
      <c r="A58" s="85" t="s">
        <v>275</v>
      </c>
      <c r="B58" s="85" t="s">
        <v>276</v>
      </c>
    </row>
    <row r="59" spans="1:2">
      <c r="A59" s="85" t="s">
        <v>277</v>
      </c>
      <c r="B59" s="85" t="s">
        <v>276</v>
      </c>
    </row>
    <row r="60" spans="1:2">
      <c r="A60" s="141" t="s">
        <v>278</v>
      </c>
      <c r="B60" s="141" t="s">
        <v>279</v>
      </c>
    </row>
    <row r="61" spans="1:2">
      <c r="A61" s="141" t="s">
        <v>280</v>
      </c>
      <c r="B61" s="141" t="s">
        <v>281</v>
      </c>
    </row>
    <row r="62" spans="1:2">
      <c r="A62" s="141" t="s">
        <v>282</v>
      </c>
      <c r="B62" s="141" t="s">
        <v>283</v>
      </c>
    </row>
    <row r="63" spans="1:2">
      <c r="A63" s="141" t="s">
        <v>284</v>
      </c>
      <c r="B63" s="141" t="s">
        <v>285</v>
      </c>
    </row>
    <row r="64" spans="1:2">
      <c r="A64" s="141" t="s">
        <v>286</v>
      </c>
      <c r="B64" s="141" t="s">
        <v>287</v>
      </c>
    </row>
    <row r="65" spans="1:2">
      <c r="A65" s="141" t="s">
        <v>288</v>
      </c>
      <c r="B65" s="141" t="s">
        <v>289</v>
      </c>
    </row>
    <row r="66" spans="1:2">
      <c r="A66" s="141" t="s">
        <v>290</v>
      </c>
      <c r="B66" s="141" t="s">
        <v>291</v>
      </c>
    </row>
    <row r="67" spans="1:2">
      <c r="A67" s="141" t="s">
        <v>292</v>
      </c>
      <c r="B67" s="141" t="s">
        <v>293</v>
      </c>
    </row>
    <row r="68" spans="1:2">
      <c r="A68" s="141" t="s">
        <v>294</v>
      </c>
      <c r="B68" s="141" t="s">
        <v>295</v>
      </c>
    </row>
    <row r="69" spans="1:2">
      <c r="A69" s="157" t="s">
        <v>296</v>
      </c>
      <c r="B69" s="157" t="s">
        <v>297</v>
      </c>
    </row>
    <row r="70" spans="1:2">
      <c r="A70" s="158" t="s">
        <v>298</v>
      </c>
      <c r="B70" s="158" t="s">
        <v>299</v>
      </c>
    </row>
    <row r="71" spans="1:2">
      <c r="A71" s="158" t="s">
        <v>300</v>
      </c>
      <c r="B71" s="158" t="s">
        <v>301</v>
      </c>
    </row>
    <row r="72" spans="1:2">
      <c r="A72" s="158" t="s">
        <v>302</v>
      </c>
      <c r="B72" s="158" t="s">
        <v>303</v>
      </c>
    </row>
    <row r="73" spans="1:2">
      <c r="A73" s="158" t="s">
        <v>304</v>
      </c>
      <c r="B73" s="158" t="s">
        <v>305</v>
      </c>
    </row>
    <row r="74" spans="1:2">
      <c r="A74" s="158" t="s">
        <v>306</v>
      </c>
      <c r="B74" s="158" t="s">
        <v>307</v>
      </c>
    </row>
    <row r="75" spans="1:2">
      <c r="A75" s="158" t="s">
        <v>308</v>
      </c>
      <c r="B75" s="158" t="s">
        <v>309</v>
      </c>
    </row>
    <row r="76" spans="1:2">
      <c r="A76" s="158" t="s">
        <v>310</v>
      </c>
      <c r="B76" s="158" t="s">
        <v>311</v>
      </c>
    </row>
    <row r="77" spans="1:2">
      <c r="A77" s="158" t="s">
        <v>312</v>
      </c>
      <c r="B77" s="158" t="s">
        <v>313</v>
      </c>
    </row>
    <row r="78" spans="1:2">
      <c r="A78" s="159" t="s">
        <v>314</v>
      </c>
      <c r="B78" s="159" t="s">
        <v>315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5"/>
  <sheetViews>
    <sheetView workbookViewId="0">
      <selection activeCell="B5" sqref="B5"/>
    </sheetView>
  </sheetViews>
  <sheetFormatPr baseColWidth="10" defaultRowHeight="15"/>
  <cols>
    <col min="1" max="1" width="23.140625" customWidth="1"/>
    <col min="2" max="2" width="16.140625" customWidth="1"/>
  </cols>
  <sheetData>
    <row r="1" spans="1:2">
      <c r="A1" s="160" t="s">
        <v>316</v>
      </c>
      <c r="B1" s="160" t="s">
        <v>133</v>
      </c>
    </row>
    <row r="2" spans="1:2">
      <c r="A2" t="s">
        <v>317</v>
      </c>
      <c r="B2" t="s">
        <v>318</v>
      </c>
    </row>
    <row r="3" spans="1:2">
      <c r="A3" t="s">
        <v>319</v>
      </c>
      <c r="B3" t="s">
        <v>320</v>
      </c>
    </row>
    <row r="4" spans="1:2">
      <c r="A4" t="s">
        <v>321</v>
      </c>
      <c r="B4" t="s">
        <v>322</v>
      </c>
    </row>
    <row r="5" spans="1:2">
      <c r="A5" t="s">
        <v>323</v>
      </c>
      <c r="B5" t="s">
        <v>322</v>
      </c>
    </row>
    <row r="6" spans="1:2">
      <c r="A6" t="s">
        <v>324</v>
      </c>
      <c r="B6" t="s">
        <v>322</v>
      </c>
    </row>
    <row r="7" spans="1:2">
      <c r="A7" t="s">
        <v>325</v>
      </c>
      <c r="B7" t="s">
        <v>322</v>
      </c>
    </row>
    <row r="8" spans="1:2">
      <c r="A8" t="s">
        <v>326</v>
      </c>
      <c r="B8" t="s">
        <v>322</v>
      </c>
    </row>
    <row r="9" spans="1:2">
      <c r="A9" t="s">
        <v>327</v>
      </c>
      <c r="B9" t="s">
        <v>328</v>
      </c>
    </row>
    <row r="10" spans="1:2">
      <c r="A10" t="s">
        <v>329</v>
      </c>
      <c r="B10" t="s">
        <v>328</v>
      </c>
    </row>
    <row r="11" spans="1:2">
      <c r="A11" t="s">
        <v>330</v>
      </c>
      <c r="B11" t="s">
        <v>328</v>
      </c>
    </row>
    <row r="12" spans="1:2">
      <c r="A12" t="s">
        <v>331</v>
      </c>
      <c r="B12" t="s">
        <v>328</v>
      </c>
    </row>
    <row r="13" spans="1:2">
      <c r="A13" t="s">
        <v>332</v>
      </c>
      <c r="B13" t="s">
        <v>328</v>
      </c>
    </row>
    <row r="14" spans="1:2">
      <c r="A14" t="s">
        <v>333</v>
      </c>
      <c r="B14" t="s">
        <v>328</v>
      </c>
    </row>
    <row r="15" spans="1:2">
      <c r="A15" t="s">
        <v>334</v>
      </c>
      <c r="B15" t="s">
        <v>328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AX35"/>
  <sheetViews>
    <sheetView zoomScale="84" zoomScaleNormal="84" workbookViewId="0">
      <pane xSplit="9" ySplit="1" topLeftCell="J2" activePane="bottomRight" state="frozen"/>
      <selection activeCell="B19" sqref="B19"/>
      <selection pane="topRight" activeCell="B19" sqref="B19"/>
      <selection pane="bottomLeft" activeCell="B19" sqref="B19"/>
      <selection pane="bottomRight" activeCell="M8" sqref="M8"/>
    </sheetView>
  </sheetViews>
  <sheetFormatPr baseColWidth="10" defaultColWidth="11.42578125" defaultRowHeight="15"/>
  <cols>
    <col min="2" max="2" width="13.140625" bestFit="1" customWidth="1"/>
    <col min="4" max="14" width="15.140625" bestFit="1" customWidth="1"/>
    <col min="15" max="15" width="15.85546875" bestFit="1" customWidth="1"/>
    <col min="16" max="50" width="15.14062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3">
        <v>2014</v>
      </c>
      <c r="E1" s="3">
        <v>2015</v>
      </c>
      <c r="F1" s="3">
        <v>2016</v>
      </c>
      <c r="G1" s="3">
        <v>2017</v>
      </c>
      <c r="H1" s="3">
        <v>2018</v>
      </c>
      <c r="I1" s="3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t="s">
        <v>29</v>
      </c>
      <c r="B2" t="s">
        <v>47</v>
      </c>
      <c r="C2" t="s">
        <v>336</v>
      </c>
      <c r="D2" s="53">
        <v>569202892.51638103</v>
      </c>
      <c r="E2" s="53">
        <v>625150187.79471874</v>
      </c>
      <c r="F2" s="53">
        <v>580280296.83898139</v>
      </c>
      <c r="G2" s="53">
        <v>893672561.82615519</v>
      </c>
      <c r="H2" s="53">
        <v>687825313.2346772</v>
      </c>
      <c r="I2" s="53">
        <v>739032979.35590661</v>
      </c>
      <c r="J2" s="70">
        <f>datos_tkm_marítimo_auxiliar!J38</f>
        <v>713530175.83562922</v>
      </c>
      <c r="K2" s="70">
        <f>datos_tkm_marítimo_auxiliar!K38</f>
        <v>764408098.78471673</v>
      </c>
      <c r="L2" s="70">
        <f>datos_tkm_marítimo_auxiliar!L38</f>
        <v>771213642.46334183</v>
      </c>
      <c r="M2" s="70">
        <f>datos_tkm_marítimo_auxiliar!M38</f>
        <v>769813945.19513535</v>
      </c>
      <c r="N2" s="70">
        <f>datos_tkm_marítimo_auxiliar!N38</f>
        <v>781333730.05917835</v>
      </c>
      <c r="O2" s="70">
        <f>datos_tkm_marítimo_auxiliar!O38</f>
        <v>791461480.47048354</v>
      </c>
      <c r="P2" s="70">
        <f>datos_tkm_marítimo_auxiliar!P38</f>
        <v>800697500.89435434</v>
      </c>
      <c r="Q2" s="70">
        <f>datos_tkm_marítimo_auxiliar!Q38</f>
        <v>809595224.97173738</v>
      </c>
      <c r="R2" s="70">
        <f>datos_tkm_marítimo_auxiliar!R38</f>
        <v>818871925.25733232</v>
      </c>
      <c r="S2" s="70">
        <f>datos_tkm_marítimo_auxiliar!S38</f>
        <v>828202509.44420576</v>
      </c>
      <c r="T2" s="70">
        <f>datos_tkm_marítimo_auxiliar!T38</f>
        <v>837240982.76354158</v>
      </c>
      <c r="U2" s="70">
        <f>datos_tkm_marítimo_auxiliar!U38</f>
        <v>846005299.83566666</v>
      </c>
      <c r="V2" s="70">
        <f>datos_tkm_marítimo_auxiliar!V38</f>
        <v>854631329.97433388</v>
      </c>
      <c r="W2" s="70">
        <f>datos_tkm_marítimo_auxiliar!W38</f>
        <v>863090193.18955576</v>
      </c>
      <c r="X2" s="70">
        <f>datos_tkm_marítimo_auxiliar!X38</f>
        <v>871360919.28273702</v>
      </c>
      <c r="Y2" s="70">
        <f>datos_tkm_marítimo_auxiliar!Y38</f>
        <v>879425782.19485772</v>
      </c>
      <c r="Z2" s="70">
        <f>datos_tkm_marítimo_auxiliar!Z38</f>
        <v>887268781.48330128</v>
      </c>
      <c r="AA2" s="70">
        <f>datos_tkm_marítimo_auxiliar!AA38</f>
        <v>894874985.91710198</v>
      </c>
      <c r="AB2" s="70">
        <f>datos_tkm_marítimo_auxiliar!AB38</f>
        <v>902230218.48177183</v>
      </c>
      <c r="AC2" s="70">
        <f>datos_tkm_marítimo_auxiliar!AC38</f>
        <v>909320898.88842893</v>
      </c>
      <c r="AD2" s="70">
        <f>datos_tkm_marítimo_auxiliar!AD38</f>
        <v>916133966.01083159</v>
      </c>
      <c r="AE2" s="70">
        <f>datos_tkm_marítimo_auxiliar!AE38</f>
        <v>922656843.95647871</v>
      </c>
      <c r="AF2" s="70">
        <f>datos_tkm_marítimo_auxiliar!AF38</f>
        <v>928877433.23352706</v>
      </c>
      <c r="AG2" s="70">
        <f>datos_tkm_marítimo_auxiliar!AG38</f>
        <v>934784116.79702246</v>
      </c>
      <c r="AH2" s="70">
        <f>datos_tkm_marítimo_auxiliar!AH38</f>
        <v>940365774.99073553</v>
      </c>
      <c r="AI2" s="70">
        <f>datos_tkm_marítimo_auxiliar!AI38</f>
        <v>945611805.71372068</v>
      </c>
      <c r="AJ2" s="70">
        <f>datos_tkm_marítimo_auxiliar!AJ38</f>
        <v>950512147.47862363</v>
      </c>
      <c r="AK2" s="70">
        <f>datos_tkm_marítimo_auxiliar!AK38</f>
        <v>953531615.44297338</v>
      </c>
      <c r="AL2" s="70">
        <f>datos_tkm_marítimo_auxiliar!AL38</f>
        <v>956724308.95351243</v>
      </c>
      <c r="AM2" s="70">
        <f>datos_tkm_marítimo_auxiliar!AM38</f>
        <v>959936172.85062826</v>
      </c>
      <c r="AN2" s="70">
        <f>datos_tkm_marítimo_auxiliar!AN38</f>
        <v>963117684.69136989</v>
      </c>
      <c r="AO2" s="70">
        <f>datos_tkm_marítimo_auxiliar!AO38</f>
        <v>966256340.73056638</v>
      </c>
      <c r="AP2" s="70">
        <f>datos_tkm_marítimo_auxiliar!AP38</f>
        <v>969354170.6341598</v>
      </c>
      <c r="AQ2" s="70">
        <f>datos_tkm_marítimo_auxiliar!AQ38</f>
        <v>972418425.03484142</v>
      </c>
      <c r="AR2" s="70">
        <f>datos_tkm_marítimo_auxiliar!AR38</f>
        <v>975457543.33913374</v>
      </c>
      <c r="AS2" s="70">
        <f>datos_tkm_marítimo_auxiliar!AS38</f>
        <v>978479463.1008271</v>
      </c>
      <c r="AT2" s="70">
        <f>datos_tkm_marítimo_auxiliar!AT38</f>
        <v>981491004.38276136</v>
      </c>
      <c r="AU2" s="70">
        <f>datos_tkm_marítimo_auxiliar!AU38</f>
        <v>984497745.90991354</v>
      </c>
      <c r="AV2" s="70">
        <f>datos_tkm_marítimo_auxiliar!AV38</f>
        <v>987504114.34537721</v>
      </c>
      <c r="AW2" s="70">
        <f>datos_tkm_marítimo_auxiliar!AW38</f>
        <v>990513551.87226057</v>
      </c>
      <c r="AX2" s="70">
        <f>datos_tkm_marítimo_auxiliar!AX38</f>
        <v>993528698.06143248</v>
      </c>
    </row>
    <row r="3" spans="1:50">
      <c r="A3" t="s">
        <v>30</v>
      </c>
      <c r="B3" t="s">
        <v>47</v>
      </c>
      <c r="C3" t="s">
        <v>336</v>
      </c>
      <c r="D3" s="53">
        <v>198666138.96331149</v>
      </c>
      <c r="E3" s="53">
        <v>165068765.5897691</v>
      </c>
      <c r="F3" s="53">
        <v>169535101.88808611</v>
      </c>
      <c r="G3" s="53">
        <v>275758178.28676122</v>
      </c>
      <c r="H3" s="53">
        <v>207523650.02080631</v>
      </c>
      <c r="I3" s="53">
        <v>224134473.05762461</v>
      </c>
      <c r="J3" s="70">
        <f>datos_tkm_marítimo_auxiliar!J39</f>
        <v>272927275.80813164</v>
      </c>
      <c r="K3" s="70">
        <f>datos_tkm_marítimo_auxiliar!K39</f>
        <v>227457055.78180772</v>
      </c>
      <c r="L3" s="70">
        <f>datos_tkm_marítimo_auxiliar!L39</f>
        <v>222460530.85347101</v>
      </c>
      <c r="M3" s="70">
        <f>datos_tkm_marítimo_auxiliar!M39</f>
        <v>227531134.25498715</v>
      </c>
      <c r="N3" s="70">
        <f>datos_tkm_marítimo_auxiliar!N39</f>
        <v>221079025.48009002</v>
      </c>
      <c r="O3" s="70">
        <f>datos_tkm_marítimo_auxiliar!O39</f>
        <v>216036540.06926832</v>
      </c>
      <c r="P3" s="70">
        <f>datos_tkm_marítimo_auxiliar!P39</f>
        <v>211763024.46412086</v>
      </c>
      <c r="Q3" s="70">
        <f>datos_tkm_marítimo_auxiliar!Q39</f>
        <v>207484547.35546634</v>
      </c>
      <c r="R3" s="70">
        <f>datos_tkm_marítimo_auxiliar!R39</f>
        <v>202624757.91621572</v>
      </c>
      <c r="S3" s="70">
        <f>datos_tkm_marítimo_auxiliar!S39</f>
        <v>198225312.60225102</v>
      </c>
      <c r="T3" s="70">
        <f>datos_tkm_marítimo_auxiliar!T39</f>
        <v>194704306.9537985</v>
      </c>
      <c r="U3" s="70">
        <f>datos_tkm_marítimo_auxiliar!U39</f>
        <v>191491046.53257525</v>
      </c>
      <c r="V3" s="70">
        <f>datos_tkm_marítimo_auxiliar!V39</f>
        <v>188569505.10390645</v>
      </c>
      <c r="W3" s="70">
        <f>datos_tkm_marítimo_auxiliar!W39</f>
        <v>184608918.95524764</v>
      </c>
      <c r="X3" s="70">
        <f>datos_tkm_marítimo_auxiliar!X39</f>
        <v>181599586.15697443</v>
      </c>
      <c r="Y3" s="70">
        <f>datos_tkm_marítimo_auxiliar!Y39</f>
        <v>178264451.59308439</v>
      </c>
      <c r="Z3" s="70">
        <f>datos_tkm_marítimo_auxiliar!Z39</f>
        <v>176084534.75780883</v>
      </c>
      <c r="AA3" s="70">
        <f>datos_tkm_marítimo_auxiliar!AA39</f>
        <v>173079315.56622961</v>
      </c>
      <c r="AB3" s="70">
        <f>datos_tkm_marítimo_auxiliar!AB39</f>
        <v>170496166.94977641</v>
      </c>
      <c r="AC3" s="70">
        <f>datos_tkm_marítimo_auxiliar!AC39</f>
        <v>168287133.88252202</v>
      </c>
      <c r="AD3" s="70">
        <f>datos_tkm_marítimo_auxiliar!AD39</f>
        <v>165944396.10015908</v>
      </c>
      <c r="AE3" s="70">
        <f>datos_tkm_marítimo_auxiliar!AE39</f>
        <v>163646229.14843208</v>
      </c>
      <c r="AF3" s="70">
        <f>datos_tkm_marítimo_auxiliar!AF39</f>
        <v>161333237.78849989</v>
      </c>
      <c r="AG3" s="70">
        <f>datos_tkm_marítimo_auxiliar!AG39</f>
        <v>159328277.11470297</v>
      </c>
      <c r="AH3" s="70">
        <f>datos_tkm_marítimo_auxiliar!AH39</f>
        <v>157459652.04184553</v>
      </c>
      <c r="AI3" s="70">
        <f>datos_tkm_marítimo_auxiliar!AI39</f>
        <v>155776760.71323243</v>
      </c>
      <c r="AJ3" s="70">
        <f>datos_tkm_marítimo_auxiliar!AJ39</f>
        <v>154353892.88506979</v>
      </c>
      <c r="AK3" s="70">
        <f>datos_tkm_marítimo_auxiliar!AK39</f>
        <v>153990667.47896695</v>
      </c>
      <c r="AL3" s="70">
        <f>datos_tkm_marítimo_auxiliar!AL39</f>
        <v>153216474.62073207</v>
      </c>
      <c r="AM3" s="70">
        <f>datos_tkm_marítimo_auxiliar!AM39</f>
        <v>152720838.09253901</v>
      </c>
      <c r="AN3" s="70">
        <f>datos_tkm_marítimo_auxiliar!AN39</f>
        <v>151971012.74211806</v>
      </c>
      <c r="AO3" s="70">
        <f>datos_tkm_marítimo_auxiliar!AO39</f>
        <v>151076072.04392916</v>
      </c>
      <c r="AP3" s="70">
        <f>datos_tkm_marítimo_auxiliar!AP39</f>
        <v>150153857.72369871</v>
      </c>
      <c r="AQ3" s="70">
        <f>datos_tkm_marítimo_auxiliar!AQ39</f>
        <v>149215858.00277865</v>
      </c>
      <c r="AR3" s="70">
        <f>datos_tkm_marítimo_auxiliar!AR39</f>
        <v>148269657.98820505</v>
      </c>
      <c r="AS3" s="70">
        <f>datos_tkm_marítimo_auxiliar!AS39</f>
        <v>147320146.22582406</v>
      </c>
      <c r="AT3" s="70">
        <f>datos_tkm_marítimo_auxiliar!AT39</f>
        <v>146370438.25368866</v>
      </c>
      <c r="AU3" s="70">
        <f>datos_tkm_marítimo_auxiliar!AU39</f>
        <v>145422509.59803656</v>
      </c>
      <c r="AV3" s="70">
        <f>datos_tkm_marítimo_auxiliar!AV39</f>
        <v>144477609.96190372</v>
      </c>
      <c r="AW3" s="70">
        <f>datos_tkm_marítimo_auxiliar!AW39</f>
        <v>143536528.58943239</v>
      </c>
      <c r="AX3" s="70">
        <f>datos_tkm_marítimo_auxiliar!AX39</f>
        <v>142599762.69965705</v>
      </c>
    </row>
    <row r="4" spans="1:50">
      <c r="A4" t="s">
        <v>31</v>
      </c>
      <c r="B4" t="s">
        <v>47</v>
      </c>
      <c r="C4" t="s">
        <v>336</v>
      </c>
      <c r="D4" s="53">
        <v>970715216.69822371</v>
      </c>
      <c r="E4" s="53">
        <v>1108967873.4822819</v>
      </c>
      <c r="F4" s="53">
        <v>864459549.68055069</v>
      </c>
      <c r="G4" s="53">
        <v>1040469756.9375041</v>
      </c>
      <c r="H4" s="53">
        <v>738485816.85732174</v>
      </c>
      <c r="I4" s="53">
        <v>674669767.53467655</v>
      </c>
      <c r="J4" s="70">
        <f>datos_tkm_marítimo_auxiliar!J40</f>
        <v>633271430.27521789</v>
      </c>
      <c r="K4" s="70">
        <f>datos_tkm_marítimo_auxiliar!K40</f>
        <v>669399510.90569317</v>
      </c>
      <c r="L4" s="70">
        <f>datos_tkm_marítimo_auxiliar!L40</f>
        <v>677630289.305372</v>
      </c>
      <c r="M4" s="70">
        <f>datos_tkm_marítimo_auxiliar!M40</f>
        <v>674587046.29030633</v>
      </c>
      <c r="N4" s="70">
        <f>datos_tkm_marítimo_auxiliar!N40</f>
        <v>682058666.51380098</v>
      </c>
      <c r="O4" s="70">
        <f>datos_tkm_marítimo_auxiliar!O40</f>
        <v>695818691.96798253</v>
      </c>
      <c r="P4" s="70">
        <f>datos_tkm_marítimo_auxiliar!P40</f>
        <v>708861052.42116404</v>
      </c>
      <c r="Q4" s="70">
        <f>datos_tkm_marítimo_auxiliar!Q40</f>
        <v>717332580.02993417</v>
      </c>
      <c r="R4" s="70">
        <f>datos_tkm_marítimo_auxiliar!R40</f>
        <v>722489211.7712245</v>
      </c>
      <c r="S4" s="70">
        <f>datos_tkm_marítimo_auxiliar!S40</f>
        <v>732651795.30418921</v>
      </c>
      <c r="T4" s="70">
        <f>datos_tkm_marítimo_auxiliar!T40</f>
        <v>749835764.04355466</v>
      </c>
      <c r="U4" s="70">
        <f>datos_tkm_marítimo_auxiliar!U40</f>
        <v>766412233.3971138</v>
      </c>
      <c r="V4" s="70">
        <f>datos_tkm_marítimo_auxiliar!V40</f>
        <v>786318178.02368319</v>
      </c>
      <c r="W4" s="70">
        <f>datos_tkm_marítimo_auxiliar!W40</f>
        <v>791802886.7665031</v>
      </c>
      <c r="X4" s="70">
        <f>datos_tkm_marítimo_auxiliar!X40</f>
        <v>808225625.73565233</v>
      </c>
      <c r="Y4" s="70">
        <f>datos_tkm_marítimo_auxiliar!Y40</f>
        <v>818980081.63410497</v>
      </c>
      <c r="Z4" s="70">
        <f>datos_tkm_marítimo_auxiliar!Z40</f>
        <v>827985822.58717358</v>
      </c>
      <c r="AA4" s="70">
        <f>datos_tkm_marítimo_auxiliar!AA40</f>
        <v>824254521.14471924</v>
      </c>
      <c r="AB4" s="70">
        <f>datos_tkm_marítimo_auxiliar!AB40</f>
        <v>825130349.69063115</v>
      </c>
      <c r="AC4" s="70">
        <f>datos_tkm_marítimo_auxiliar!AC40</f>
        <v>830063270.15683985</v>
      </c>
      <c r="AD4" s="70">
        <f>datos_tkm_marítimo_auxiliar!AD40</f>
        <v>831587680.51067531</v>
      </c>
      <c r="AE4" s="70">
        <f>datos_tkm_marítimo_auxiliar!AE40</f>
        <v>832163213.34648073</v>
      </c>
      <c r="AF4" s="70">
        <f>datos_tkm_marítimo_auxiliar!AF40</f>
        <v>830774109.64640439</v>
      </c>
      <c r="AG4" s="70">
        <f>datos_tkm_marítimo_auxiliar!AG40</f>
        <v>832333009.96895945</v>
      </c>
      <c r="AH4" s="70">
        <f>datos_tkm_marítimo_auxiliar!AH40</f>
        <v>834227902.42769468</v>
      </c>
      <c r="AI4" s="70">
        <f>datos_tkm_marítimo_auxiliar!AI40</f>
        <v>837275780.0012604</v>
      </c>
      <c r="AJ4" s="70">
        <f>datos_tkm_marítimo_auxiliar!AJ40</f>
        <v>842742414.90149391</v>
      </c>
      <c r="AK4" s="70">
        <f>datos_tkm_marítimo_auxiliar!AK40</f>
        <v>848454695.84884202</v>
      </c>
      <c r="AL4" s="70">
        <f>datos_tkm_marítimo_auxiliar!AL40</f>
        <v>850184600.41798902</v>
      </c>
      <c r="AM4" s="70">
        <f>datos_tkm_marítimo_auxiliar!AM40</f>
        <v>859569722.10121524</v>
      </c>
      <c r="AN4" s="70">
        <f>datos_tkm_marítimo_auxiliar!AN40</f>
        <v>867534909.90653062</v>
      </c>
      <c r="AO4" s="70">
        <f>datos_tkm_marítimo_auxiliar!AO40</f>
        <v>865653055.83109152</v>
      </c>
      <c r="AP4" s="70">
        <f>datos_tkm_marítimo_auxiliar!AP40</f>
        <v>863714919.08063066</v>
      </c>
      <c r="AQ4" s="70">
        <f>datos_tkm_marítimo_auxiliar!AQ40</f>
        <v>861737111.64930046</v>
      </c>
      <c r="AR4" s="70">
        <f>datos_tkm_marítimo_auxiliar!AR40</f>
        <v>859732294.84182107</v>
      </c>
      <c r="AS4" s="70">
        <f>datos_tkm_marítimo_auxiliar!AS40</f>
        <v>857709809.54277694</v>
      </c>
      <c r="AT4" s="70">
        <f>datos_tkm_marítimo_auxiliar!AT40</f>
        <v>855676410.01229107</v>
      </c>
      <c r="AU4" s="70">
        <f>datos_tkm_marítimo_auxiliar!AU40</f>
        <v>853636913.58138251</v>
      </c>
      <c r="AV4" s="70">
        <f>datos_tkm_marítimo_auxiliar!AV40</f>
        <v>851594721.24403369</v>
      </c>
      <c r="AW4" s="70">
        <f>datos_tkm_marítimo_auxiliar!AW40</f>
        <v>849552214.64432824</v>
      </c>
      <c r="AX4" s="70">
        <f>datos_tkm_marítimo_auxiliar!AX40</f>
        <v>847511050.1501528</v>
      </c>
    </row>
    <row r="5" spans="1:50">
      <c r="A5" t="s">
        <v>32</v>
      </c>
      <c r="B5" t="s">
        <v>47</v>
      </c>
      <c r="C5" t="s">
        <v>336</v>
      </c>
      <c r="D5" s="53">
        <v>21221554.303791419</v>
      </c>
      <c r="E5" s="53">
        <v>654801.56653204933</v>
      </c>
      <c r="F5" s="53">
        <v>5519831.3052479047</v>
      </c>
      <c r="G5" s="53">
        <v>0</v>
      </c>
      <c r="H5" s="53">
        <v>0</v>
      </c>
      <c r="I5" s="53">
        <v>0</v>
      </c>
      <c r="J5" s="70">
        <f>datos_tkm_marítimo_auxiliar!J41</f>
        <v>0</v>
      </c>
      <c r="K5" s="70">
        <f>datos_tkm_marítimo_auxiliar!K41</f>
        <v>0</v>
      </c>
      <c r="L5" s="70">
        <f>datos_tkm_marítimo_auxiliar!L41</f>
        <v>0</v>
      </c>
      <c r="M5" s="70">
        <f>datos_tkm_marítimo_auxiliar!M41</f>
        <v>0</v>
      </c>
      <c r="N5" s="70">
        <f>datos_tkm_marítimo_auxiliar!N41</f>
        <v>0</v>
      </c>
      <c r="O5" s="70">
        <f>datos_tkm_marítimo_auxiliar!O41</f>
        <v>0</v>
      </c>
      <c r="P5" s="70">
        <f>datos_tkm_marítimo_auxiliar!P41</f>
        <v>0</v>
      </c>
      <c r="Q5" s="70">
        <f>datos_tkm_marítimo_auxiliar!Q41</f>
        <v>0</v>
      </c>
      <c r="R5" s="70">
        <f>datos_tkm_marítimo_auxiliar!R41</f>
        <v>0</v>
      </c>
      <c r="S5" s="70">
        <f>datos_tkm_marítimo_auxiliar!S41</f>
        <v>0</v>
      </c>
      <c r="T5" s="70">
        <f>datos_tkm_marítimo_auxiliar!T41</f>
        <v>0</v>
      </c>
      <c r="U5" s="70">
        <f>datos_tkm_marítimo_auxiliar!U41</f>
        <v>0</v>
      </c>
      <c r="V5" s="70">
        <f>datos_tkm_marítimo_auxiliar!V41</f>
        <v>0</v>
      </c>
      <c r="W5" s="70">
        <f>datos_tkm_marítimo_auxiliar!W41</f>
        <v>0</v>
      </c>
      <c r="X5" s="70">
        <f>datos_tkm_marítimo_auxiliar!X41</f>
        <v>0</v>
      </c>
      <c r="Y5" s="70">
        <f>datos_tkm_marítimo_auxiliar!Y41</f>
        <v>0</v>
      </c>
      <c r="Z5" s="70">
        <f>datos_tkm_marítimo_auxiliar!Z41</f>
        <v>0</v>
      </c>
      <c r="AA5" s="70">
        <f>datos_tkm_marítimo_auxiliar!AA41</f>
        <v>0</v>
      </c>
      <c r="AB5" s="70">
        <f>datos_tkm_marítimo_auxiliar!AB41</f>
        <v>0</v>
      </c>
      <c r="AC5" s="70">
        <f>datos_tkm_marítimo_auxiliar!AC41</f>
        <v>0</v>
      </c>
      <c r="AD5" s="70">
        <f>datos_tkm_marítimo_auxiliar!AD41</f>
        <v>0</v>
      </c>
      <c r="AE5" s="70">
        <f>datos_tkm_marítimo_auxiliar!AE41</f>
        <v>0</v>
      </c>
      <c r="AF5" s="70">
        <f>datos_tkm_marítimo_auxiliar!AF41</f>
        <v>0</v>
      </c>
      <c r="AG5" s="70">
        <f>datos_tkm_marítimo_auxiliar!AG41</f>
        <v>0</v>
      </c>
      <c r="AH5" s="70">
        <f>datos_tkm_marítimo_auxiliar!AH41</f>
        <v>0</v>
      </c>
      <c r="AI5" s="70">
        <f>datos_tkm_marítimo_auxiliar!AI41</f>
        <v>0</v>
      </c>
      <c r="AJ5" s="70">
        <f>datos_tkm_marítimo_auxiliar!AJ41</f>
        <v>0</v>
      </c>
      <c r="AK5" s="70">
        <f>datos_tkm_marítimo_auxiliar!AK41</f>
        <v>0</v>
      </c>
      <c r="AL5" s="70">
        <f>datos_tkm_marítimo_auxiliar!AL41</f>
        <v>0</v>
      </c>
      <c r="AM5" s="70">
        <f>datos_tkm_marítimo_auxiliar!AM41</f>
        <v>0</v>
      </c>
      <c r="AN5" s="70">
        <f>datos_tkm_marítimo_auxiliar!AN41</f>
        <v>0</v>
      </c>
      <c r="AO5" s="70">
        <f>datos_tkm_marítimo_auxiliar!AO41</f>
        <v>0</v>
      </c>
      <c r="AP5" s="70">
        <f>datos_tkm_marítimo_auxiliar!AP41</f>
        <v>0</v>
      </c>
      <c r="AQ5" s="70">
        <f>datos_tkm_marítimo_auxiliar!AQ41</f>
        <v>0</v>
      </c>
      <c r="AR5" s="70">
        <f>datos_tkm_marítimo_auxiliar!AR41</f>
        <v>0</v>
      </c>
      <c r="AS5" s="70">
        <f>datos_tkm_marítimo_auxiliar!AS41</f>
        <v>0</v>
      </c>
      <c r="AT5" s="70">
        <f>datos_tkm_marítimo_auxiliar!AT41</f>
        <v>0</v>
      </c>
      <c r="AU5" s="70">
        <f>datos_tkm_marítimo_auxiliar!AU41</f>
        <v>0</v>
      </c>
      <c r="AV5" s="70">
        <f>datos_tkm_marítimo_auxiliar!AV41</f>
        <v>0</v>
      </c>
      <c r="AW5" s="70">
        <f>datos_tkm_marítimo_auxiliar!AW41</f>
        <v>0</v>
      </c>
      <c r="AX5" s="70">
        <f>datos_tkm_marítimo_auxiliar!AX41</f>
        <v>0</v>
      </c>
    </row>
    <row r="6" spans="1:50">
      <c r="A6" t="s">
        <v>33</v>
      </c>
      <c r="B6" t="s">
        <v>47</v>
      </c>
      <c r="C6" t="s">
        <v>336</v>
      </c>
      <c r="D6" s="53">
        <v>4568061014.9817972</v>
      </c>
      <c r="E6" s="53">
        <v>4628692405.8272285</v>
      </c>
      <c r="F6" s="53">
        <v>4067041302.1705618</v>
      </c>
      <c r="G6" s="53">
        <v>4436619203.083456</v>
      </c>
      <c r="H6" s="53">
        <v>3647562589.6011491</v>
      </c>
      <c r="I6" s="53">
        <v>3402637858.0214419</v>
      </c>
      <c r="J6" s="70">
        <f>datos_tkm_marítimo_auxiliar!J42</f>
        <v>3050876421.5242143</v>
      </c>
      <c r="K6" s="70">
        <f>datos_tkm_marítimo_auxiliar!K42</f>
        <v>3682207985.1300297</v>
      </c>
      <c r="L6" s="70">
        <f>datos_tkm_marítimo_auxiliar!L42</f>
        <v>3784009851.9744754</v>
      </c>
      <c r="M6" s="70">
        <f>datos_tkm_marítimo_auxiliar!M42</f>
        <v>3737770237.8785067</v>
      </c>
      <c r="N6" s="70">
        <f>datos_tkm_marítimo_auxiliar!N42</f>
        <v>3864128808.9531074</v>
      </c>
      <c r="O6" s="70">
        <f>datos_tkm_marítimo_auxiliar!O42</f>
        <v>3979937527.3219833</v>
      </c>
      <c r="P6" s="70">
        <f>datos_tkm_marítimo_auxiliar!P42</f>
        <v>4082688178.0112705</v>
      </c>
      <c r="Q6" s="70">
        <f>datos_tkm_marítimo_auxiliar!Q42</f>
        <v>4179625126.698657</v>
      </c>
      <c r="R6" s="70">
        <f>datos_tkm_marítimo_auxiliar!R42</f>
        <v>4281974592.2544093</v>
      </c>
      <c r="S6" s="70">
        <f>datos_tkm_marítimo_auxiliar!S42</f>
        <v>4385666904.1790915</v>
      </c>
      <c r="T6" s="70">
        <f>datos_tkm_marítimo_auxiliar!T42</f>
        <v>4485314714.687623</v>
      </c>
      <c r="U6" s="70">
        <f>datos_tkm_marítimo_auxiliar!U42</f>
        <v>4580992610.6489363</v>
      </c>
      <c r="V6" s="70">
        <f>datos_tkm_marítimo_auxiliar!V42</f>
        <v>4674962311.1693649</v>
      </c>
      <c r="W6" s="70">
        <f>datos_tkm_marítimo_auxiliar!W42</f>
        <v>4767041258.6959553</v>
      </c>
      <c r="X6" s="70">
        <f>datos_tkm_marítimo_auxiliar!X42</f>
        <v>4857004818.5478477</v>
      </c>
      <c r="Y6" s="70">
        <f>datos_tkm_marítimo_auxiliar!Y42</f>
        <v>4944641239.3897209</v>
      </c>
      <c r="Z6" s="70">
        <f>datos_tkm_marítimo_auxiliar!Z42</f>
        <v>5029748923.4378662</v>
      </c>
      <c r="AA6" s="70">
        <f>datos_tkm_marítimo_auxiliar!AA42</f>
        <v>5112133383.3776693</v>
      </c>
      <c r="AB6" s="70">
        <f>datos_tkm_marítimo_auxiliar!AB42</f>
        <v>5191605961.1935568</v>
      </c>
      <c r="AC6" s="70">
        <f>datos_tkm_marítimo_auxiliar!AC42</f>
        <v>5267983491.5852165</v>
      </c>
      <c r="AD6" s="70">
        <f>datos_tkm_marítimo_auxiliar!AD42</f>
        <v>5341088427.7001085</v>
      </c>
      <c r="AE6" s="70">
        <f>datos_tkm_marítimo_auxiliar!AE42</f>
        <v>5410749199.3223457</v>
      </c>
      <c r="AF6" s="70">
        <f>datos_tkm_marítimo_auxiliar!AF42</f>
        <v>5476800689.9426498</v>
      </c>
      <c r="AG6" s="70">
        <f>datos_tkm_marítimo_auxiliar!AG42</f>
        <v>5539084772.3777657</v>
      </c>
      <c r="AH6" s="70">
        <f>datos_tkm_marítimo_auxiliar!AH42</f>
        <v>5597450868.4751234</v>
      </c>
      <c r="AI6" s="70">
        <f>datos_tkm_marítimo_auxiliar!AI42</f>
        <v>5651756511.8676291</v>
      </c>
      <c r="AJ6" s="70">
        <f>datos_tkm_marítimo_auxiliar!AJ42</f>
        <v>5701867900.1355867</v>
      </c>
      <c r="AK6" s="70">
        <f>datos_tkm_marítimo_auxiliar!AK42</f>
        <v>5722130672.1246767</v>
      </c>
      <c r="AL6" s="70">
        <f>datos_tkm_marítimo_auxiliar!AL42</f>
        <v>5746996681.3525066</v>
      </c>
      <c r="AM6" s="70">
        <f>datos_tkm_marítimo_auxiliar!AM42</f>
        <v>5775320712.5961189</v>
      </c>
      <c r="AN6" s="70">
        <f>datos_tkm_marítimo_auxiliar!AN42</f>
        <v>5805855323.3733969</v>
      </c>
      <c r="AO6" s="70">
        <f>datos_tkm_marítimo_auxiliar!AO42</f>
        <v>5837829324.028964</v>
      </c>
      <c r="AP6" s="70">
        <f>datos_tkm_marítimo_auxiliar!AP42</f>
        <v>5870777718.0798149</v>
      </c>
      <c r="AQ6" s="70">
        <f>datos_tkm_marítimo_auxiliar!AQ42</f>
        <v>5904415905.3281574</v>
      </c>
      <c r="AR6" s="70">
        <f>datos_tkm_marítimo_auxiliar!AR42</f>
        <v>5938567342.9053507</v>
      </c>
      <c r="AS6" s="70">
        <f>datos_tkm_marítimo_auxiliar!AS42</f>
        <v>5973121553.4549437</v>
      </c>
      <c r="AT6" s="70">
        <f>datos_tkm_marítimo_auxiliar!AT42</f>
        <v>6008009052.3948231</v>
      </c>
      <c r="AU6" s="70">
        <f>datos_tkm_marítimo_auxiliar!AU42</f>
        <v>6043186049.9506655</v>
      </c>
      <c r="AV6" s="70">
        <f>datos_tkm_marítimo_auxiliar!AV42</f>
        <v>6078624979.609293</v>
      </c>
      <c r="AW6" s="70">
        <f>datos_tkm_marítimo_auxiliar!AW42</f>
        <v>6114308575.6081305</v>
      </c>
      <c r="AX6" s="70">
        <f>datos_tkm_marítimo_auxiliar!AX42</f>
        <v>6150226143.5910425</v>
      </c>
    </row>
    <row r="7" spans="1:50">
      <c r="A7" t="s">
        <v>34</v>
      </c>
      <c r="B7" t="s">
        <v>47</v>
      </c>
      <c r="C7" t="s">
        <v>336</v>
      </c>
      <c r="D7" s="53">
        <v>0</v>
      </c>
      <c r="E7" s="53">
        <v>0</v>
      </c>
      <c r="F7" s="53">
        <v>0</v>
      </c>
      <c r="G7" s="53">
        <v>0</v>
      </c>
      <c r="H7" s="53">
        <v>0</v>
      </c>
      <c r="I7" s="53">
        <v>0</v>
      </c>
      <c r="J7" s="70">
        <f>datos_tkm_marítimo_auxiliar!J43</f>
        <v>0</v>
      </c>
      <c r="K7" s="70">
        <f>datos_tkm_marítimo_auxiliar!K43</f>
        <v>0</v>
      </c>
      <c r="L7" s="70">
        <f>datos_tkm_marítimo_auxiliar!L43</f>
        <v>0</v>
      </c>
      <c r="M7" s="70">
        <f>datos_tkm_marítimo_auxiliar!M43</f>
        <v>0</v>
      </c>
      <c r="N7" s="70">
        <f>datos_tkm_marítimo_auxiliar!N43</f>
        <v>0</v>
      </c>
      <c r="O7" s="70">
        <f>datos_tkm_marítimo_auxiliar!O43</f>
        <v>0</v>
      </c>
      <c r="P7" s="70">
        <f>datos_tkm_marítimo_auxiliar!P43</f>
        <v>0</v>
      </c>
      <c r="Q7" s="70">
        <f>datos_tkm_marítimo_auxiliar!Q43</f>
        <v>0</v>
      </c>
      <c r="R7" s="70">
        <f>datos_tkm_marítimo_auxiliar!R43</f>
        <v>0</v>
      </c>
      <c r="S7" s="70">
        <f>datos_tkm_marítimo_auxiliar!S43</f>
        <v>0</v>
      </c>
      <c r="T7" s="70">
        <f>datos_tkm_marítimo_auxiliar!T43</f>
        <v>0</v>
      </c>
      <c r="U7" s="70">
        <f>datos_tkm_marítimo_auxiliar!U43</f>
        <v>0</v>
      </c>
      <c r="V7" s="70">
        <f>datos_tkm_marítimo_auxiliar!V43</f>
        <v>0</v>
      </c>
      <c r="W7" s="70">
        <f>datos_tkm_marítimo_auxiliar!W43</f>
        <v>0</v>
      </c>
      <c r="X7" s="70">
        <f>datos_tkm_marítimo_auxiliar!X43</f>
        <v>0</v>
      </c>
      <c r="Y7" s="70">
        <f>datos_tkm_marítimo_auxiliar!Y43</f>
        <v>0</v>
      </c>
      <c r="Z7" s="70">
        <f>datos_tkm_marítimo_auxiliar!Z43</f>
        <v>0</v>
      </c>
      <c r="AA7" s="70">
        <f>datos_tkm_marítimo_auxiliar!AA43</f>
        <v>0</v>
      </c>
      <c r="AB7" s="70">
        <f>datos_tkm_marítimo_auxiliar!AB43</f>
        <v>0</v>
      </c>
      <c r="AC7" s="70">
        <f>datos_tkm_marítimo_auxiliar!AC43</f>
        <v>0</v>
      </c>
      <c r="AD7" s="70">
        <f>datos_tkm_marítimo_auxiliar!AD43</f>
        <v>0</v>
      </c>
      <c r="AE7" s="70">
        <f>datos_tkm_marítimo_auxiliar!AE43</f>
        <v>0</v>
      </c>
      <c r="AF7" s="70">
        <f>datos_tkm_marítimo_auxiliar!AF43</f>
        <v>0</v>
      </c>
      <c r="AG7" s="70">
        <f>datos_tkm_marítimo_auxiliar!AG43</f>
        <v>0</v>
      </c>
      <c r="AH7" s="70">
        <f>datos_tkm_marítimo_auxiliar!AH43</f>
        <v>0</v>
      </c>
      <c r="AI7" s="70">
        <f>datos_tkm_marítimo_auxiliar!AI43</f>
        <v>0</v>
      </c>
      <c r="AJ7" s="70">
        <f>datos_tkm_marítimo_auxiliar!AJ43</f>
        <v>0</v>
      </c>
      <c r="AK7" s="70">
        <f>datos_tkm_marítimo_auxiliar!AK43</f>
        <v>0</v>
      </c>
      <c r="AL7" s="70">
        <f>datos_tkm_marítimo_auxiliar!AL43</f>
        <v>0</v>
      </c>
      <c r="AM7" s="70">
        <f>datos_tkm_marítimo_auxiliar!AM43</f>
        <v>0</v>
      </c>
      <c r="AN7" s="70">
        <f>datos_tkm_marítimo_auxiliar!AN43</f>
        <v>0</v>
      </c>
      <c r="AO7" s="70">
        <f>datos_tkm_marítimo_auxiliar!AO43</f>
        <v>0</v>
      </c>
      <c r="AP7" s="70">
        <f>datos_tkm_marítimo_auxiliar!AP43</f>
        <v>0</v>
      </c>
      <c r="AQ7" s="70">
        <f>datos_tkm_marítimo_auxiliar!AQ43</f>
        <v>0</v>
      </c>
      <c r="AR7" s="70">
        <f>datos_tkm_marítimo_auxiliar!AR43</f>
        <v>0</v>
      </c>
      <c r="AS7" s="70">
        <f>datos_tkm_marítimo_auxiliar!AS43</f>
        <v>0</v>
      </c>
      <c r="AT7" s="70">
        <f>datos_tkm_marítimo_auxiliar!AT43</f>
        <v>0</v>
      </c>
      <c r="AU7" s="70">
        <f>datos_tkm_marítimo_auxiliar!AU43</f>
        <v>0</v>
      </c>
      <c r="AV7" s="70">
        <f>datos_tkm_marítimo_auxiliar!AV43</f>
        <v>0</v>
      </c>
      <c r="AW7" s="70">
        <f>datos_tkm_marítimo_auxiliar!AW43</f>
        <v>0</v>
      </c>
      <c r="AX7" s="70">
        <f>datos_tkm_marítimo_auxiliar!AX43</f>
        <v>0</v>
      </c>
    </row>
    <row r="8" spans="1:50">
      <c r="A8" t="s">
        <v>35</v>
      </c>
      <c r="B8" t="s">
        <v>47</v>
      </c>
      <c r="C8" t="s">
        <v>336</v>
      </c>
      <c r="D8" s="53">
        <v>0</v>
      </c>
      <c r="E8" s="53">
        <v>0</v>
      </c>
      <c r="F8" s="53">
        <v>0</v>
      </c>
      <c r="G8" s="53">
        <v>0</v>
      </c>
      <c r="H8" s="53">
        <v>0</v>
      </c>
      <c r="I8" s="53">
        <v>0</v>
      </c>
      <c r="J8" s="70">
        <f>datos_tkm_marítimo_auxiliar!J44</f>
        <v>0</v>
      </c>
      <c r="K8" s="70">
        <f>datos_tkm_marítimo_auxiliar!K44</f>
        <v>0</v>
      </c>
      <c r="L8" s="70">
        <f>datos_tkm_marítimo_auxiliar!L44</f>
        <v>0</v>
      </c>
      <c r="M8" s="70">
        <f>datos_tkm_marítimo_auxiliar!M44</f>
        <v>0</v>
      </c>
      <c r="N8" s="70">
        <f>datos_tkm_marítimo_auxiliar!N44</f>
        <v>0</v>
      </c>
      <c r="O8" s="70">
        <f>datos_tkm_marítimo_auxiliar!O44</f>
        <v>0</v>
      </c>
      <c r="P8" s="70">
        <f>datos_tkm_marítimo_auxiliar!P44</f>
        <v>0</v>
      </c>
      <c r="Q8" s="70">
        <f>datos_tkm_marítimo_auxiliar!Q44</f>
        <v>0</v>
      </c>
      <c r="R8" s="70">
        <f>datos_tkm_marítimo_auxiliar!R44</f>
        <v>0</v>
      </c>
      <c r="S8" s="70">
        <f>datos_tkm_marítimo_auxiliar!S44</f>
        <v>0</v>
      </c>
      <c r="T8" s="70">
        <f>datos_tkm_marítimo_auxiliar!T44</f>
        <v>0</v>
      </c>
      <c r="U8" s="70">
        <f>datos_tkm_marítimo_auxiliar!U44</f>
        <v>0</v>
      </c>
      <c r="V8" s="70">
        <f>datos_tkm_marítimo_auxiliar!V44</f>
        <v>0</v>
      </c>
      <c r="W8" s="70">
        <f>datos_tkm_marítimo_auxiliar!W44</f>
        <v>0</v>
      </c>
      <c r="X8" s="70">
        <f>datos_tkm_marítimo_auxiliar!X44</f>
        <v>0</v>
      </c>
      <c r="Y8" s="70">
        <f>datos_tkm_marítimo_auxiliar!Y44</f>
        <v>0</v>
      </c>
      <c r="Z8" s="70">
        <f>datos_tkm_marítimo_auxiliar!Z44</f>
        <v>0</v>
      </c>
      <c r="AA8" s="70">
        <f>datos_tkm_marítimo_auxiliar!AA44</f>
        <v>0</v>
      </c>
      <c r="AB8" s="70">
        <f>datos_tkm_marítimo_auxiliar!AB44</f>
        <v>0</v>
      </c>
      <c r="AC8" s="70">
        <f>datos_tkm_marítimo_auxiliar!AC44</f>
        <v>0</v>
      </c>
      <c r="AD8" s="70">
        <f>datos_tkm_marítimo_auxiliar!AD44</f>
        <v>0</v>
      </c>
      <c r="AE8" s="70">
        <f>datos_tkm_marítimo_auxiliar!AE44</f>
        <v>0</v>
      </c>
      <c r="AF8" s="70">
        <f>datos_tkm_marítimo_auxiliar!AF44</f>
        <v>0</v>
      </c>
      <c r="AG8" s="70">
        <f>datos_tkm_marítimo_auxiliar!AG44</f>
        <v>0</v>
      </c>
      <c r="AH8" s="70">
        <f>datos_tkm_marítimo_auxiliar!AH44</f>
        <v>0</v>
      </c>
      <c r="AI8" s="70">
        <f>datos_tkm_marítimo_auxiliar!AI44</f>
        <v>0</v>
      </c>
      <c r="AJ8" s="70">
        <f>datos_tkm_marítimo_auxiliar!AJ44</f>
        <v>0</v>
      </c>
      <c r="AK8" s="70">
        <f>datos_tkm_marítimo_auxiliar!AK44</f>
        <v>0</v>
      </c>
      <c r="AL8" s="70">
        <f>datos_tkm_marítimo_auxiliar!AL44</f>
        <v>0</v>
      </c>
      <c r="AM8" s="70">
        <f>datos_tkm_marítimo_auxiliar!AM44</f>
        <v>0</v>
      </c>
      <c r="AN8" s="70">
        <f>datos_tkm_marítimo_auxiliar!AN44</f>
        <v>0</v>
      </c>
      <c r="AO8" s="70">
        <f>datos_tkm_marítimo_auxiliar!AO44</f>
        <v>0</v>
      </c>
      <c r="AP8" s="70">
        <f>datos_tkm_marítimo_auxiliar!AP44</f>
        <v>0</v>
      </c>
      <c r="AQ8" s="70">
        <f>datos_tkm_marítimo_auxiliar!AQ44</f>
        <v>0</v>
      </c>
      <c r="AR8" s="70">
        <f>datos_tkm_marítimo_auxiliar!AR44</f>
        <v>0</v>
      </c>
      <c r="AS8" s="70">
        <f>datos_tkm_marítimo_auxiliar!AS44</f>
        <v>0</v>
      </c>
      <c r="AT8" s="70">
        <f>datos_tkm_marítimo_auxiliar!AT44</f>
        <v>0</v>
      </c>
      <c r="AU8" s="70">
        <f>datos_tkm_marítimo_auxiliar!AU44</f>
        <v>0</v>
      </c>
      <c r="AV8" s="70">
        <f>datos_tkm_marítimo_auxiliar!AV44</f>
        <v>0</v>
      </c>
      <c r="AW8" s="70">
        <f>datos_tkm_marítimo_auxiliar!AW44</f>
        <v>0</v>
      </c>
      <c r="AX8" s="70">
        <f>datos_tkm_marítimo_auxiliar!AX44</f>
        <v>0</v>
      </c>
    </row>
    <row r="9" spans="1:50">
      <c r="A9" t="s">
        <v>36</v>
      </c>
      <c r="B9" t="s">
        <v>47</v>
      </c>
      <c r="C9" t="s">
        <v>336</v>
      </c>
      <c r="D9" s="53">
        <v>1989414365.907069</v>
      </c>
      <c r="E9" s="53">
        <v>1928925635.6155441</v>
      </c>
      <c r="F9" s="53">
        <v>2075467659.8919001</v>
      </c>
      <c r="G9" s="53">
        <v>1507419514.8192241</v>
      </c>
      <c r="H9" s="53">
        <v>2030778310.69101</v>
      </c>
      <c r="I9" s="53">
        <v>1957751211.5426941</v>
      </c>
      <c r="J9" s="70">
        <f>datos_tkm_marítimo_auxiliar!J45</f>
        <v>3405836967.754971</v>
      </c>
      <c r="K9" s="70">
        <f>datos_tkm_marítimo_auxiliar!K45</f>
        <v>1915575182.3878322</v>
      </c>
      <c r="L9" s="70">
        <f>datos_tkm_marítimo_auxiliar!L45</f>
        <v>1796389385.5714903</v>
      </c>
      <c r="M9" s="70">
        <f>datos_tkm_marítimo_auxiliar!M45</f>
        <v>1972195560.5314686</v>
      </c>
      <c r="N9" s="70">
        <f>datos_tkm_marítimo_auxiliar!N45</f>
        <v>1851990528.5912168</v>
      </c>
      <c r="O9" s="70">
        <f>datos_tkm_marítimo_auxiliar!O45</f>
        <v>1748090444.8275576</v>
      </c>
      <c r="P9" s="70">
        <f>datos_tkm_marítimo_auxiliar!P45</f>
        <v>1661378753.3646648</v>
      </c>
      <c r="Q9" s="70">
        <f>datos_tkm_marítimo_auxiliar!Q45</f>
        <v>1579257134.1703806</v>
      </c>
      <c r="R9" s="70">
        <f>datos_tkm_marítimo_auxiliar!R45</f>
        <v>1486802676.8374529</v>
      </c>
      <c r="S9" s="70">
        <f>datos_tkm_marítimo_auxiliar!S45</f>
        <v>1394493097.6753664</v>
      </c>
      <c r="T9" s="70">
        <f>datos_tkm_marítimo_auxiliar!T45</f>
        <v>1309641608.9994037</v>
      </c>
      <c r="U9" s="70">
        <f>datos_tkm_marítimo_auxiliar!U45</f>
        <v>1230334081.0759542</v>
      </c>
      <c r="V9" s="70">
        <f>datos_tkm_marítimo_auxiliar!V45</f>
        <v>1153497276.3648703</v>
      </c>
      <c r="W9" s="70">
        <f>datos_tkm_marítimo_auxiliar!W45</f>
        <v>1073197568.5343124</v>
      </c>
      <c r="X9" s="70">
        <f>datos_tkm_marítimo_auxiliar!X45</f>
        <v>998842838.06634343</v>
      </c>
      <c r="Y9" s="70">
        <f>datos_tkm_marítimo_auxiliar!Y45</f>
        <v>924889752.80130816</v>
      </c>
      <c r="Z9" s="70">
        <f>datos_tkm_marítimo_auxiliar!Z45</f>
        <v>921043464.65806866</v>
      </c>
      <c r="AA9" s="70">
        <f>datos_tkm_marítimo_auxiliar!AA45</f>
        <v>911183859.1280241</v>
      </c>
      <c r="AB9" s="70">
        <f>datos_tkm_marítimo_auxiliar!AB45</f>
        <v>900620460.86450469</v>
      </c>
      <c r="AC9" s="70">
        <f>datos_tkm_marítimo_auxiliar!AC45</f>
        <v>889450346.71330214</v>
      </c>
      <c r="AD9" s="70">
        <f>datos_tkm_marítimo_auxiliar!AD45</f>
        <v>875881822.10908055</v>
      </c>
      <c r="AE9" s="70">
        <f>datos_tkm_marítimo_auxiliar!AE45</f>
        <v>860952572.65012252</v>
      </c>
      <c r="AF9" s="70">
        <f>datos_tkm_marítimo_auxiliar!AF45</f>
        <v>844694557.48004889</v>
      </c>
      <c r="AG9" s="70">
        <f>datos_tkm_marítimo_auxiliar!AG45</f>
        <v>828651329.31201124</v>
      </c>
      <c r="AH9" s="70">
        <f>datos_tkm_marítimo_auxiliar!AH45</f>
        <v>812298726.88129175</v>
      </c>
      <c r="AI9" s="70">
        <f>datos_tkm_marítimo_auxiliar!AI45</f>
        <v>795936301.93178403</v>
      </c>
      <c r="AJ9" s="70">
        <f>datos_tkm_marítimo_auxiliar!AJ45</f>
        <v>779950098.5806787</v>
      </c>
      <c r="AK9" s="70">
        <f>datos_tkm_marítimo_auxiliar!AK45</f>
        <v>777522077.17129254</v>
      </c>
      <c r="AL9" s="70">
        <f>datos_tkm_marítimo_auxiliar!AL45</f>
        <v>770164172.32268393</v>
      </c>
      <c r="AM9" s="70">
        <f>datos_tkm_marítimo_auxiliar!AM45</f>
        <v>760208424.69016457</v>
      </c>
      <c r="AN9" s="70">
        <f>datos_tkm_marítimo_auxiliar!AN45</f>
        <v>745772338.845716</v>
      </c>
      <c r="AO9" s="70">
        <f>datos_tkm_marítimo_auxiliar!AO45</f>
        <v>744231722.46955299</v>
      </c>
      <c r="AP9" s="70">
        <f>datos_tkm_marítimo_auxiliar!AP45</f>
        <v>742249531.16819096</v>
      </c>
      <c r="AQ9" s="70">
        <f>datos_tkm_marítimo_auxiliar!AQ45</f>
        <v>739977391.31068373</v>
      </c>
      <c r="AR9" s="70">
        <f>datos_tkm_marítimo_auxiliar!AR45</f>
        <v>737519033.58364248</v>
      </c>
      <c r="AS9" s="70">
        <f>datos_tkm_marítimo_auxiliar!AS45</f>
        <v>734942863.63441598</v>
      </c>
      <c r="AT9" s="70">
        <f>datos_tkm_marítimo_auxiliar!AT45</f>
        <v>732293201.41879725</v>
      </c>
      <c r="AU9" s="70">
        <f>datos_tkm_marítimo_auxiliar!AU45</f>
        <v>729598531.67567444</v>
      </c>
      <c r="AV9" s="70">
        <f>datos_tkm_marítimo_auxiliar!AV45</f>
        <v>726877110.74499941</v>
      </c>
      <c r="AW9" s="70">
        <f>datos_tkm_marítimo_auxiliar!AW45</f>
        <v>724140642.40965354</v>
      </c>
      <c r="AX9" s="70">
        <f>datos_tkm_marítimo_auxiliar!AX45</f>
        <v>721396645.84992969</v>
      </c>
    </row>
    <row r="10" spans="1:50">
      <c r="A10" t="s">
        <v>37</v>
      </c>
      <c r="B10" t="s">
        <v>47</v>
      </c>
      <c r="C10" t="s">
        <v>336</v>
      </c>
      <c r="D10" s="53">
        <v>0</v>
      </c>
      <c r="E10" s="53">
        <v>0</v>
      </c>
      <c r="F10" s="53">
        <v>0</v>
      </c>
      <c r="G10" s="53">
        <v>0</v>
      </c>
      <c r="H10" s="53">
        <v>0</v>
      </c>
      <c r="I10" s="53">
        <v>0</v>
      </c>
      <c r="J10" s="70">
        <f>datos_tkm_marítimo_auxiliar!J46</f>
        <v>0</v>
      </c>
      <c r="K10" s="70">
        <f>datos_tkm_marítimo_auxiliar!K46</f>
        <v>0</v>
      </c>
      <c r="L10" s="70">
        <f>datos_tkm_marítimo_auxiliar!L46</f>
        <v>0</v>
      </c>
      <c r="M10" s="70">
        <f>datos_tkm_marítimo_auxiliar!M46</f>
        <v>0</v>
      </c>
      <c r="N10" s="70">
        <f>datos_tkm_marítimo_auxiliar!N46</f>
        <v>0</v>
      </c>
      <c r="O10" s="70">
        <f>datos_tkm_marítimo_auxiliar!O46</f>
        <v>0</v>
      </c>
      <c r="P10" s="70">
        <f>datos_tkm_marítimo_auxiliar!P46</f>
        <v>0</v>
      </c>
      <c r="Q10" s="70">
        <f>datos_tkm_marítimo_auxiliar!Q46</f>
        <v>0</v>
      </c>
      <c r="R10" s="70">
        <f>datos_tkm_marítimo_auxiliar!R46</f>
        <v>0</v>
      </c>
      <c r="S10" s="70">
        <f>datos_tkm_marítimo_auxiliar!S46</f>
        <v>0</v>
      </c>
      <c r="T10" s="70">
        <f>datos_tkm_marítimo_auxiliar!T46</f>
        <v>0</v>
      </c>
      <c r="U10" s="70">
        <f>datos_tkm_marítimo_auxiliar!U46</f>
        <v>0</v>
      </c>
      <c r="V10" s="70">
        <f>datos_tkm_marítimo_auxiliar!V46</f>
        <v>0</v>
      </c>
      <c r="W10" s="70">
        <f>datos_tkm_marítimo_auxiliar!W46</f>
        <v>0</v>
      </c>
      <c r="X10" s="70">
        <f>datos_tkm_marítimo_auxiliar!X46</f>
        <v>0</v>
      </c>
      <c r="Y10" s="70">
        <f>datos_tkm_marítimo_auxiliar!Y46</f>
        <v>0</v>
      </c>
      <c r="Z10" s="70">
        <f>datos_tkm_marítimo_auxiliar!Z46</f>
        <v>0</v>
      </c>
      <c r="AA10" s="70">
        <f>datos_tkm_marítimo_auxiliar!AA46</f>
        <v>0</v>
      </c>
      <c r="AB10" s="70">
        <f>datos_tkm_marítimo_auxiliar!AB46</f>
        <v>0</v>
      </c>
      <c r="AC10" s="70">
        <f>datos_tkm_marítimo_auxiliar!AC46</f>
        <v>0</v>
      </c>
      <c r="AD10" s="70">
        <f>datos_tkm_marítimo_auxiliar!AD46</f>
        <v>0</v>
      </c>
      <c r="AE10" s="70">
        <f>datos_tkm_marítimo_auxiliar!AE46</f>
        <v>0</v>
      </c>
      <c r="AF10" s="70">
        <f>datos_tkm_marítimo_auxiliar!AF46</f>
        <v>0</v>
      </c>
      <c r="AG10" s="70">
        <f>datos_tkm_marítimo_auxiliar!AG46</f>
        <v>0</v>
      </c>
      <c r="AH10" s="70">
        <f>datos_tkm_marítimo_auxiliar!AH46</f>
        <v>0</v>
      </c>
      <c r="AI10" s="70">
        <f>datos_tkm_marítimo_auxiliar!AI46</f>
        <v>0</v>
      </c>
      <c r="AJ10" s="70">
        <f>datos_tkm_marítimo_auxiliar!AJ46</f>
        <v>0</v>
      </c>
      <c r="AK10" s="70">
        <f>datos_tkm_marítimo_auxiliar!AK46</f>
        <v>0</v>
      </c>
      <c r="AL10" s="70">
        <f>datos_tkm_marítimo_auxiliar!AL46</f>
        <v>0</v>
      </c>
      <c r="AM10" s="70">
        <f>datos_tkm_marítimo_auxiliar!AM46</f>
        <v>0</v>
      </c>
      <c r="AN10" s="70">
        <f>datos_tkm_marítimo_auxiliar!AN46</f>
        <v>0</v>
      </c>
      <c r="AO10" s="70">
        <f>datos_tkm_marítimo_auxiliar!AO46</f>
        <v>0</v>
      </c>
      <c r="AP10" s="70">
        <f>datos_tkm_marítimo_auxiliar!AP46</f>
        <v>0</v>
      </c>
      <c r="AQ10" s="70">
        <f>datos_tkm_marítimo_auxiliar!AQ46</f>
        <v>0</v>
      </c>
      <c r="AR10" s="70">
        <f>datos_tkm_marítimo_auxiliar!AR46</f>
        <v>0</v>
      </c>
      <c r="AS10" s="70">
        <f>datos_tkm_marítimo_auxiliar!AS46</f>
        <v>0</v>
      </c>
      <c r="AT10" s="70">
        <f>datos_tkm_marítimo_auxiliar!AT46</f>
        <v>0</v>
      </c>
      <c r="AU10" s="70">
        <f>datos_tkm_marítimo_auxiliar!AU46</f>
        <v>0</v>
      </c>
      <c r="AV10" s="70">
        <f>datos_tkm_marítimo_auxiliar!AV46</f>
        <v>0</v>
      </c>
      <c r="AW10" s="70">
        <f>datos_tkm_marítimo_auxiliar!AW46</f>
        <v>0</v>
      </c>
      <c r="AX10" s="70">
        <f>datos_tkm_marítimo_auxiliar!AX46</f>
        <v>0</v>
      </c>
    </row>
    <row r="11" spans="1:50">
      <c r="A11" t="s">
        <v>38</v>
      </c>
      <c r="B11" t="s">
        <v>47</v>
      </c>
      <c r="C11" t="s">
        <v>336</v>
      </c>
      <c r="D11" s="53">
        <v>824996216.55482101</v>
      </c>
      <c r="E11" s="53">
        <v>688423687.5629828</v>
      </c>
      <c r="F11" s="53">
        <v>359183107.35116458</v>
      </c>
      <c r="G11" s="53">
        <v>1249401759.165556</v>
      </c>
      <c r="H11" s="53">
        <v>1102636992.490169</v>
      </c>
      <c r="I11" s="53">
        <v>640641351.25742996</v>
      </c>
      <c r="J11" s="70">
        <f>datos_tkm_marítimo_auxiliar!J47</f>
        <v>552539967.45764089</v>
      </c>
      <c r="K11" s="70">
        <f>datos_tkm_marítimo_auxiliar!K47</f>
        <v>731465919.37994492</v>
      </c>
      <c r="L11" s="70">
        <f>datos_tkm_marítimo_auxiliar!L47</f>
        <v>788403177.76850474</v>
      </c>
      <c r="M11" s="70">
        <f>datos_tkm_marítimo_auxiliar!M47</f>
        <v>800934813.41152644</v>
      </c>
      <c r="N11" s="70">
        <f>datos_tkm_marítimo_auxiliar!N47</f>
        <v>862417325.83459735</v>
      </c>
      <c r="O11" s="70">
        <f>datos_tkm_marítimo_auxiliar!O47</f>
        <v>923685095.96061945</v>
      </c>
      <c r="P11" s="70">
        <f>datos_tkm_marítimo_auxiliar!P47</f>
        <v>984001723.12545288</v>
      </c>
      <c r="Q11" s="70">
        <f>datos_tkm_marítimo_auxiliar!Q47</f>
        <v>1044578677.1162367</v>
      </c>
      <c r="R11" s="70">
        <f>datos_tkm_marítimo_auxiliar!R47</f>
        <v>1109139434.0104778</v>
      </c>
      <c r="S11" s="70">
        <f>datos_tkm_marítimo_auxiliar!S47</f>
        <v>1176567371.0511801</v>
      </c>
      <c r="T11" s="70">
        <f>datos_tkm_marítimo_auxiliar!T47</f>
        <v>1244749955.1261735</v>
      </c>
      <c r="U11" s="70">
        <f>datos_tkm_marítimo_auxiliar!U47</f>
        <v>1313269501.3146873</v>
      </c>
      <c r="V11" s="70">
        <f>datos_tkm_marítimo_auxiliar!V47</f>
        <v>1382710611.7314832</v>
      </c>
      <c r="W11" s="70">
        <f>datos_tkm_marítimo_auxiliar!W47</f>
        <v>1452848444.577035</v>
      </c>
      <c r="X11" s="70">
        <f>datos_tkm_marítimo_auxiliar!X47</f>
        <v>1523449770.7951262</v>
      </c>
      <c r="Y11" s="70">
        <f>datos_tkm_marítimo_auxiliar!Y47</f>
        <v>1594264204.279012</v>
      </c>
      <c r="Z11" s="70">
        <f>datos_tkm_marítimo_auxiliar!Z47</f>
        <v>1665025044.0040789</v>
      </c>
      <c r="AA11" s="70">
        <f>datos_tkm_marítimo_auxiliar!AA47</f>
        <v>1735451555.2772605</v>
      </c>
      <c r="AB11" s="70">
        <f>datos_tkm_marítimo_auxiliar!AB47</f>
        <v>1805251441.4683769</v>
      </c>
      <c r="AC11" s="70">
        <f>datos_tkm_marítimo_auxiliar!AC47</f>
        <v>1874123286.1921771</v>
      </c>
      <c r="AD11" s="70">
        <f>datos_tkm_marítimo_auxiliar!AD47</f>
        <v>1941758963.5942781</v>
      </c>
      <c r="AE11" s="70">
        <f>datos_tkm_marítimo_auxiliar!AE47</f>
        <v>2007846052.002229</v>
      </c>
      <c r="AF11" s="70">
        <f>datos_tkm_marítimo_auxiliar!AF47</f>
        <v>2072070278.2384357</v>
      </c>
      <c r="AG11" s="70">
        <f>datos_tkm_marítimo_auxiliar!AG47</f>
        <v>2134118003.8678565</v>
      </c>
      <c r="AH11" s="70">
        <f>datos_tkm_marítimo_auxiliar!AH47</f>
        <v>2193678750.6627998</v>
      </c>
      <c r="AI11" s="70">
        <f>datos_tkm_marítimo_auxiliar!AI47</f>
        <v>2250447752.370955</v>
      </c>
      <c r="AJ11" s="70">
        <f>datos_tkm_marítimo_auxiliar!AJ47</f>
        <v>2304128512.9824634</v>
      </c>
      <c r="AK11" s="70">
        <f>datos_tkm_marítimo_auxiliar!AK47</f>
        <v>2338571256.2944684</v>
      </c>
      <c r="AL11" s="70">
        <f>datos_tkm_marítimo_auxiliar!AL47</f>
        <v>2372392341.7513542</v>
      </c>
      <c r="AM11" s="70">
        <f>datos_tkm_marítimo_auxiliar!AM47</f>
        <v>2405964976.2585335</v>
      </c>
      <c r="AN11" s="70">
        <f>datos_tkm_marítimo_auxiliar!AN47</f>
        <v>2439645662.6906042</v>
      </c>
      <c r="AO11" s="70">
        <f>datos_tkm_marítimo_auxiliar!AO47</f>
        <v>2473650924.494091</v>
      </c>
      <c r="AP11" s="70">
        <f>datos_tkm_marítimo_auxiliar!AP47</f>
        <v>2508096501.7470737</v>
      </c>
      <c r="AQ11" s="70">
        <f>datos_tkm_marítimo_auxiliar!AQ47</f>
        <v>2543038662.3884625</v>
      </c>
      <c r="AR11" s="70">
        <f>datos_tkm_marítimo_auxiliar!AR47</f>
        <v>2578501949.0972261</v>
      </c>
      <c r="AS11" s="70">
        <f>datos_tkm_marítimo_auxiliar!AS47</f>
        <v>2614495520.8559761</v>
      </c>
      <c r="AT11" s="70">
        <f>datos_tkm_marítimo_auxiliar!AT47</f>
        <v>2651022045.5995016</v>
      </c>
      <c r="AU11" s="70">
        <f>datos_tkm_marítimo_auxiliar!AU47</f>
        <v>2688082205.8447866</v>
      </c>
      <c r="AV11" s="70">
        <f>datos_tkm_marítimo_auxiliar!AV47</f>
        <v>2725676785.1837988</v>
      </c>
      <c r="AW11" s="70">
        <f>datos_tkm_marítimo_auxiliar!AW47</f>
        <v>2763807495.0243425</v>
      </c>
      <c r="AX11" s="70">
        <f>datos_tkm_marítimo_auxiliar!AX47</f>
        <v>2802477187.2474284</v>
      </c>
    </row>
    <row r="12" spans="1:50">
      <c r="A12" t="s">
        <v>39</v>
      </c>
      <c r="B12" t="s">
        <v>47</v>
      </c>
      <c r="C12" t="s">
        <v>336</v>
      </c>
      <c r="D12" s="53">
        <v>84746079.737701729</v>
      </c>
      <c r="E12" s="53">
        <v>89210182.577162579</v>
      </c>
      <c r="F12" s="53">
        <v>88085159.90677765</v>
      </c>
      <c r="G12" s="53">
        <v>90392846.406982377</v>
      </c>
      <c r="H12" s="53">
        <v>115762566.6235113</v>
      </c>
      <c r="I12" s="53">
        <v>94452199.663814709</v>
      </c>
      <c r="J12" s="70">
        <f>datos_tkm_marítimo_auxiliar!J48</f>
        <v>93526516.599050418</v>
      </c>
      <c r="K12" s="70">
        <f>datos_tkm_marítimo_auxiliar!K48</f>
        <v>95856502.659126103</v>
      </c>
      <c r="L12" s="70">
        <f>datos_tkm_marítimo_auxiliar!L48</f>
        <v>96597251.962892592</v>
      </c>
      <c r="M12" s="70">
        <f>datos_tkm_marítimo_auxiliar!M48</f>
        <v>96914989.829569593</v>
      </c>
      <c r="N12" s="70">
        <f>datos_tkm_marítimo_auxiliar!N48</f>
        <v>97698409.934950501</v>
      </c>
      <c r="O12" s="70">
        <f>datos_tkm_marítimo_auxiliar!O48</f>
        <v>98434490.346104145</v>
      </c>
      <c r="P12" s="70">
        <f>datos_tkm_marítimo_auxiliar!P48</f>
        <v>99128457.24116759</v>
      </c>
      <c r="Q12" s="70">
        <f>datos_tkm_marítimo_auxiliar!Q48</f>
        <v>99795061.680184111</v>
      </c>
      <c r="R12" s="70">
        <f>datos_tkm_marítimo_auxiliar!R48</f>
        <v>100462635.15197186</v>
      </c>
      <c r="S12" s="70">
        <f>datos_tkm_marítimo_auxiliar!S48</f>
        <v>101120596.987518</v>
      </c>
      <c r="T12" s="70">
        <f>datos_tkm_marítimo_auxiliar!T48</f>
        <v>101754763.47869228</v>
      </c>
      <c r="U12" s="70">
        <f>datos_tkm_marítimo_auxiliar!U48</f>
        <v>102364212.28400558</v>
      </c>
      <c r="V12" s="70">
        <f>datos_tkm_marítimo_auxiliar!V48</f>
        <v>102953784.38113633</v>
      </c>
      <c r="W12" s="70">
        <f>datos_tkm_marítimo_auxiliar!W48</f>
        <v>103522857.30504693</v>
      </c>
      <c r="X12" s="70">
        <f>datos_tkm_marítimo_auxiliar!X48</f>
        <v>104071110.10909687</v>
      </c>
      <c r="Y12" s="70">
        <f>datos_tkm_marítimo_auxiliar!Y48</f>
        <v>104598350.62485455</v>
      </c>
      <c r="Z12" s="70">
        <f>datos_tkm_marítimo_auxiliar!Z48</f>
        <v>105104453.58974785</v>
      </c>
      <c r="AA12" s="70">
        <f>datos_tkm_marítimo_auxiliar!AA48</f>
        <v>105589331.08358729</v>
      </c>
      <c r="AB12" s="70">
        <f>datos_tkm_marítimo_auxiliar!AB48</f>
        <v>106052916.66923182</v>
      </c>
      <c r="AC12" s="70">
        <f>datos_tkm_marítimo_auxiliar!AC48</f>
        <v>106495156.33773877</v>
      </c>
      <c r="AD12" s="70">
        <f>datos_tkm_marítimo_auxiliar!AD48</f>
        <v>106916003.16980278</v>
      </c>
      <c r="AE12" s="70">
        <f>datos_tkm_marítimo_auxiliar!AE48</f>
        <v>107315414.167264</v>
      </c>
      <c r="AF12" s="70">
        <f>datos_tkm_marítimo_auxiliar!AF48</f>
        <v>107693348.40906455</v>
      </c>
      <c r="AG12" s="70">
        <f>datos_tkm_marítimo_auxiliar!AG48</f>
        <v>108049766.0366428</v>
      </c>
      <c r="AH12" s="70">
        <f>datos_tkm_marítimo_auxiliar!AH48</f>
        <v>108384627.76473637</v>
      </c>
      <c r="AI12" s="70">
        <f>datos_tkm_marítimo_auxiliar!AI48</f>
        <v>108697894.7248757</v>
      </c>
      <c r="AJ12" s="70">
        <f>datos_tkm_marítimo_auxiliar!AJ48</f>
        <v>108989528.51693237</v>
      </c>
      <c r="AK12" s="70">
        <f>datos_tkm_marítimo_auxiliar!AK48</f>
        <v>109202025.69985572</v>
      </c>
      <c r="AL12" s="70">
        <f>datos_tkm_marítimo_auxiliar!AL48</f>
        <v>109405595.69551693</v>
      </c>
      <c r="AM12" s="70">
        <f>datos_tkm_marítimo_auxiliar!AM48</f>
        <v>109599243.53625885</v>
      </c>
      <c r="AN12" s="70">
        <f>datos_tkm_marítimo_auxiliar!AN48</f>
        <v>109784193.68362103</v>
      </c>
      <c r="AO12" s="70">
        <f>datos_tkm_marítimo_auxiliar!AO48</f>
        <v>109962068.39590725</v>
      </c>
      <c r="AP12" s="70">
        <f>datos_tkm_marítimo_auxiliar!AP48</f>
        <v>110134394.62356634</v>
      </c>
      <c r="AQ12" s="70">
        <f>datos_tkm_marítimo_auxiliar!AQ48</f>
        <v>110302463.9697005</v>
      </c>
      <c r="AR12" s="70">
        <f>datos_tkm_marítimo_auxiliar!AR48</f>
        <v>110467315.66482037</v>
      </c>
      <c r="AS12" s="70">
        <f>datos_tkm_marítimo_auxiliar!AS48</f>
        <v>110629762.62251292</v>
      </c>
      <c r="AT12" s="70">
        <f>datos_tkm_marítimo_auxiliar!AT48</f>
        <v>110790429.4432251</v>
      </c>
      <c r="AU12" s="70">
        <f>datos_tkm_marítimo_auxiliar!AU48</f>
        <v>110949790.15732683</v>
      </c>
      <c r="AV12" s="70">
        <f>datos_tkm_marítimo_auxiliar!AV48</f>
        <v>111108201.30637521</v>
      </c>
      <c r="AW12" s="70">
        <f>datos_tkm_marítimo_auxiliar!AW48</f>
        <v>111265929.24949768</v>
      </c>
      <c r="AX12" s="70">
        <f>datos_tkm_marítimo_auxiliar!AX48</f>
        <v>111423171.93486887</v>
      </c>
    </row>
    <row r="13" spans="1:50">
      <c r="A13" t="s">
        <v>40</v>
      </c>
      <c r="B13" t="s">
        <v>47</v>
      </c>
      <c r="C13" t="s">
        <v>336</v>
      </c>
      <c r="D13" s="53">
        <v>5325672324.8543892</v>
      </c>
      <c r="E13" s="53">
        <v>6316206051.7483282</v>
      </c>
      <c r="F13" s="53">
        <v>5249483434.3329258</v>
      </c>
      <c r="G13" s="53">
        <v>5114767226.1346455</v>
      </c>
      <c r="H13" s="53">
        <v>6031261717.9320021</v>
      </c>
      <c r="I13" s="53">
        <v>5043209691.3663197</v>
      </c>
      <c r="J13" s="70">
        <f>datos_tkm_marítimo_auxiliar!J49</f>
        <v>4682625550.163888</v>
      </c>
      <c r="K13" s="70">
        <f>datos_tkm_marítimo_auxiliar!K49</f>
        <v>5142444578.7261229</v>
      </c>
      <c r="L13" s="70">
        <f>datos_tkm_marítimo_auxiliar!L49</f>
        <v>5138887194.7868843</v>
      </c>
      <c r="M13" s="70">
        <f>datos_tkm_marítimo_auxiliar!M49</f>
        <v>5070546445.3491945</v>
      </c>
      <c r="N13" s="70">
        <f>datos_tkm_marítimo_auxiliar!N49</f>
        <v>5142311953.5066376</v>
      </c>
      <c r="O13" s="70">
        <f>datos_tkm_marítimo_auxiliar!O49</f>
        <v>5187832138.1653938</v>
      </c>
      <c r="P13" s="70">
        <f>datos_tkm_marítimo_auxiliar!P49</f>
        <v>5226582320.6971636</v>
      </c>
      <c r="Q13" s="70">
        <f>datos_tkm_marítimo_auxiliar!Q49</f>
        <v>5271567510.2219896</v>
      </c>
      <c r="R13" s="70">
        <f>datos_tkm_marítimo_auxiliar!R49</f>
        <v>5328724333.8042717</v>
      </c>
      <c r="S13" s="70">
        <f>datos_tkm_marítimo_auxiliar!S49</f>
        <v>5380477042.5200987</v>
      </c>
      <c r="T13" s="70">
        <f>datos_tkm_marítimo_auxiliar!T49</f>
        <v>5420286614.6611967</v>
      </c>
      <c r="U13" s="70">
        <f>datos_tkm_marítimo_auxiliar!U49</f>
        <v>5460359424.102272</v>
      </c>
      <c r="V13" s="70">
        <f>datos_tkm_marítimo_auxiliar!V49</f>
        <v>5496652353.5092068</v>
      </c>
      <c r="W13" s="70">
        <f>datos_tkm_marítimo_auxiliar!W49</f>
        <v>5557165652.5142365</v>
      </c>
      <c r="X13" s="70">
        <f>datos_tkm_marítimo_auxiliar!X49</f>
        <v>5601399674.2669029</v>
      </c>
      <c r="Y13" s="70">
        <f>datos_tkm_marítimo_auxiliar!Y49</f>
        <v>5655424099.5047626</v>
      </c>
      <c r="Z13" s="70">
        <f>datos_tkm_marítimo_auxiliar!Z49</f>
        <v>5686479527.8087578</v>
      </c>
      <c r="AA13" s="70">
        <f>datos_tkm_marítimo_auxiliar!AA49</f>
        <v>5738033809.813488</v>
      </c>
      <c r="AB13" s="70">
        <f>datos_tkm_marítimo_auxiliar!AB49</f>
        <v>5782650030.984313</v>
      </c>
      <c r="AC13" s="70">
        <f>datos_tkm_marítimo_auxiliar!AC49</f>
        <v>5820857405.3449669</v>
      </c>
      <c r="AD13" s="70">
        <f>datos_tkm_marítimo_auxiliar!AD49</f>
        <v>5864368086.585103</v>
      </c>
      <c r="AE13" s="70">
        <f>datos_tkm_marítimo_auxiliar!AE49</f>
        <v>5909058629.8954105</v>
      </c>
      <c r="AF13" s="70">
        <f>datos_tkm_marítimo_auxiliar!AF49</f>
        <v>5956408597.4060431</v>
      </c>
      <c r="AG13" s="70">
        <f>datos_tkm_marítimo_auxiliar!AG49</f>
        <v>5998216642.7539282</v>
      </c>
      <c r="AH13" s="70">
        <f>datos_tkm_marítimo_auxiliar!AH49</f>
        <v>6038545392.2553339</v>
      </c>
      <c r="AI13" s="70">
        <f>datos_tkm_marítimo_auxiliar!AI49</f>
        <v>6075917480.1435413</v>
      </c>
      <c r="AJ13" s="70">
        <f>datos_tkm_marítimo_auxiliar!AJ49</f>
        <v>6108106820.0823402</v>
      </c>
      <c r="AK13" s="70">
        <f>datos_tkm_marítimo_auxiliar!AK49</f>
        <v>6121562201.694397</v>
      </c>
      <c r="AL13" s="70">
        <f>datos_tkm_marítimo_auxiliar!AL49</f>
        <v>6146828182.4569435</v>
      </c>
      <c r="AM13" s="70">
        <f>datos_tkm_marítimo_auxiliar!AM49</f>
        <v>6162574361.97122</v>
      </c>
      <c r="AN13" s="70">
        <f>datos_tkm_marítimo_auxiliar!AN49</f>
        <v>6182960139.5739536</v>
      </c>
      <c r="AO13" s="70">
        <f>datos_tkm_marítimo_auxiliar!AO49</f>
        <v>6207373026.4110174</v>
      </c>
      <c r="AP13" s="70">
        <f>datos_tkm_marítimo_auxiliar!AP49</f>
        <v>6231276641.3238592</v>
      </c>
      <c r="AQ13" s="70">
        <f>datos_tkm_marítimo_auxiliar!AQ49</f>
        <v>6254694640.2432661</v>
      </c>
      <c r="AR13" s="70">
        <f>datos_tkm_marítimo_auxiliar!AR49</f>
        <v>6277695011.0011206</v>
      </c>
      <c r="AS13" s="70">
        <f>datos_tkm_marítimo_auxiliar!AS49</f>
        <v>6300359244.2410469</v>
      </c>
      <c r="AT13" s="70">
        <f>datos_tkm_marítimo_auxiliar!AT49</f>
        <v>6322767463.2537794</v>
      </c>
      <c r="AU13" s="70">
        <f>datos_tkm_marítimo_auxiliar!AU49</f>
        <v>6344991835.6298437</v>
      </c>
      <c r="AV13" s="70">
        <f>datos_tkm_marítimo_auxiliar!AV49</f>
        <v>6367094282.7299013</v>
      </c>
      <c r="AW13" s="70">
        <f>datos_tkm_marítimo_auxiliar!AW49</f>
        <v>6389126354.319932</v>
      </c>
      <c r="AX13" s="70">
        <f>datos_tkm_marítimo_auxiliar!AX49</f>
        <v>6411130113.6145105</v>
      </c>
    </row>
    <row r="14" spans="1:50">
      <c r="A14" t="s">
        <v>41</v>
      </c>
      <c r="B14" t="s">
        <v>47</v>
      </c>
      <c r="C14" t="s">
        <v>336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70">
        <f>datos_tkm_marítimo_auxiliar!J50</f>
        <v>0</v>
      </c>
      <c r="K14" s="70">
        <f>datos_tkm_marítimo_auxiliar!K50</f>
        <v>0</v>
      </c>
      <c r="L14" s="70">
        <f>datos_tkm_marítimo_auxiliar!L50</f>
        <v>0</v>
      </c>
      <c r="M14" s="70">
        <f>datos_tkm_marítimo_auxiliar!M50</f>
        <v>0</v>
      </c>
      <c r="N14" s="70">
        <f>datos_tkm_marítimo_auxiliar!N50</f>
        <v>0</v>
      </c>
      <c r="O14" s="70">
        <f>datos_tkm_marítimo_auxiliar!O50</f>
        <v>0</v>
      </c>
      <c r="P14" s="70">
        <f>datos_tkm_marítimo_auxiliar!P50</f>
        <v>0</v>
      </c>
      <c r="Q14" s="70">
        <f>datos_tkm_marítimo_auxiliar!Q50</f>
        <v>0</v>
      </c>
      <c r="R14" s="70">
        <f>datos_tkm_marítimo_auxiliar!R50</f>
        <v>0</v>
      </c>
      <c r="S14" s="70">
        <f>datos_tkm_marítimo_auxiliar!S50</f>
        <v>0</v>
      </c>
      <c r="T14" s="70">
        <f>datos_tkm_marítimo_auxiliar!T50</f>
        <v>0</v>
      </c>
      <c r="U14" s="70">
        <f>datos_tkm_marítimo_auxiliar!U50</f>
        <v>0</v>
      </c>
      <c r="V14" s="70">
        <f>datos_tkm_marítimo_auxiliar!V50</f>
        <v>0</v>
      </c>
      <c r="W14" s="70">
        <f>datos_tkm_marítimo_auxiliar!W50</f>
        <v>0</v>
      </c>
      <c r="X14" s="70">
        <f>datos_tkm_marítimo_auxiliar!X50</f>
        <v>0</v>
      </c>
      <c r="Y14" s="70">
        <f>datos_tkm_marítimo_auxiliar!Y50</f>
        <v>0</v>
      </c>
      <c r="Z14" s="70">
        <f>datos_tkm_marítimo_auxiliar!Z50</f>
        <v>0</v>
      </c>
      <c r="AA14" s="70">
        <f>datos_tkm_marítimo_auxiliar!AA50</f>
        <v>0</v>
      </c>
      <c r="AB14" s="70">
        <f>datos_tkm_marítimo_auxiliar!AB50</f>
        <v>0</v>
      </c>
      <c r="AC14" s="70">
        <f>datos_tkm_marítimo_auxiliar!AC50</f>
        <v>0</v>
      </c>
      <c r="AD14" s="70">
        <f>datos_tkm_marítimo_auxiliar!AD50</f>
        <v>0</v>
      </c>
      <c r="AE14" s="70">
        <f>datos_tkm_marítimo_auxiliar!AE50</f>
        <v>0</v>
      </c>
      <c r="AF14" s="70">
        <f>datos_tkm_marítimo_auxiliar!AF50</f>
        <v>0</v>
      </c>
      <c r="AG14" s="70">
        <f>datos_tkm_marítimo_auxiliar!AG50</f>
        <v>0</v>
      </c>
      <c r="AH14" s="70">
        <f>datos_tkm_marítimo_auxiliar!AH50</f>
        <v>0</v>
      </c>
      <c r="AI14" s="70">
        <f>datos_tkm_marítimo_auxiliar!AI50</f>
        <v>0</v>
      </c>
      <c r="AJ14" s="70">
        <f>datos_tkm_marítimo_auxiliar!AJ50</f>
        <v>0</v>
      </c>
      <c r="AK14" s="70">
        <f>datos_tkm_marítimo_auxiliar!AK50</f>
        <v>0</v>
      </c>
      <c r="AL14" s="70">
        <f>datos_tkm_marítimo_auxiliar!AL50</f>
        <v>0</v>
      </c>
      <c r="AM14" s="70">
        <f>datos_tkm_marítimo_auxiliar!AM50</f>
        <v>0</v>
      </c>
      <c r="AN14" s="70">
        <f>datos_tkm_marítimo_auxiliar!AN50</f>
        <v>0</v>
      </c>
      <c r="AO14" s="70">
        <f>datos_tkm_marítimo_auxiliar!AO50</f>
        <v>0</v>
      </c>
      <c r="AP14" s="70">
        <f>datos_tkm_marítimo_auxiliar!AP50</f>
        <v>0</v>
      </c>
      <c r="AQ14" s="70">
        <f>datos_tkm_marítimo_auxiliar!AQ50</f>
        <v>0</v>
      </c>
      <c r="AR14" s="70">
        <f>datos_tkm_marítimo_auxiliar!AR50</f>
        <v>0</v>
      </c>
      <c r="AS14" s="70">
        <f>datos_tkm_marítimo_auxiliar!AS50</f>
        <v>0</v>
      </c>
      <c r="AT14" s="70">
        <f>datos_tkm_marítimo_auxiliar!AT50</f>
        <v>0</v>
      </c>
      <c r="AU14" s="70">
        <f>datos_tkm_marítimo_auxiliar!AU50</f>
        <v>0</v>
      </c>
      <c r="AV14" s="70">
        <f>datos_tkm_marítimo_auxiliar!AV50</f>
        <v>0</v>
      </c>
      <c r="AW14" s="70">
        <f>datos_tkm_marítimo_auxiliar!AW50</f>
        <v>0</v>
      </c>
      <c r="AX14" s="70">
        <f>datos_tkm_marítimo_auxiliar!AX50</f>
        <v>0</v>
      </c>
    </row>
    <row r="15" spans="1:50">
      <c r="A15" t="s">
        <v>42</v>
      </c>
      <c r="B15" t="s">
        <v>47</v>
      </c>
      <c r="C15" t="s">
        <v>336</v>
      </c>
      <c r="D15" s="53">
        <v>0</v>
      </c>
      <c r="E15" s="53">
        <v>0</v>
      </c>
      <c r="F15" s="53">
        <v>1286472.5134044101</v>
      </c>
      <c r="G15" s="53">
        <v>0</v>
      </c>
      <c r="H15" s="53">
        <v>0</v>
      </c>
      <c r="I15" s="53">
        <v>616737.31622481451</v>
      </c>
      <c r="J15" s="70">
        <f>datos_tkm_marítimo_auxiliar!J51</f>
        <v>531923.22969461081</v>
      </c>
      <c r="K15" s="70">
        <f>datos_tkm_marítimo_auxiliar!K51</f>
        <v>704172.97781801876</v>
      </c>
      <c r="L15" s="70">
        <f>datos_tkm_marítimo_auxiliar!L51</f>
        <v>758985.75545535982</v>
      </c>
      <c r="M15" s="70">
        <f>datos_tkm_marítimo_auxiliar!M51</f>
        <v>771049.80239709211</v>
      </c>
      <c r="N15" s="70">
        <f>datos_tkm_marítimo_auxiliar!N51</f>
        <v>830238.23853556218</v>
      </c>
      <c r="O15" s="70">
        <f>datos_tkm_marítimo_auxiliar!O51</f>
        <v>889219.94498400856</v>
      </c>
      <c r="P15" s="70">
        <f>datos_tkm_marítimo_auxiliar!P51</f>
        <v>947285.9981483228</v>
      </c>
      <c r="Q15" s="70">
        <f>datos_tkm_marítimo_auxiliar!Q51</f>
        <v>1005602.6646513841</v>
      </c>
      <c r="R15" s="70">
        <f>datos_tkm_marítimo_auxiliar!R51</f>
        <v>1067754.4877615303</v>
      </c>
      <c r="S15" s="70">
        <f>datos_tkm_marítimo_auxiliar!S51</f>
        <v>1132666.5088907257</v>
      </c>
      <c r="T15" s="70">
        <f>datos_tkm_marítimo_auxiliar!T51</f>
        <v>1198305.0191635147</v>
      </c>
      <c r="U15" s="70">
        <f>datos_tkm_marítimo_auxiliar!U51</f>
        <v>1264267.9185959389</v>
      </c>
      <c r="V15" s="70">
        <f>datos_tkm_marítimo_auxiliar!V51</f>
        <v>1331117.9962408904</v>
      </c>
      <c r="W15" s="70">
        <f>datos_tkm_marítimo_auxiliar!W51</f>
        <v>1398638.799745203</v>
      </c>
      <c r="X15" s="70">
        <f>datos_tkm_marítimo_auxiliar!X51</f>
        <v>1466605.8024499058</v>
      </c>
      <c r="Y15" s="70">
        <f>datos_tkm_marítimo_auxiliar!Y51</f>
        <v>1534777.9608207487</v>
      </c>
      <c r="Z15" s="70">
        <f>datos_tkm_marítimo_auxiliar!Z51</f>
        <v>1602898.5251586502</v>
      </c>
      <c r="AA15" s="70">
        <f>datos_tkm_marítimo_auxiliar!AA51</f>
        <v>1670697.235729622</v>
      </c>
      <c r="AB15" s="70">
        <f>datos_tkm_marítimo_auxiliar!AB51</f>
        <v>1737892.7022692279</v>
      </c>
      <c r="AC15" s="70">
        <f>datos_tkm_marítimo_auxiliar!AC51</f>
        <v>1804194.755040312</v>
      </c>
      <c r="AD15" s="70">
        <f>datos_tkm_marítimo_auxiliar!AD51</f>
        <v>1869306.7651847482</v>
      </c>
      <c r="AE15" s="70">
        <f>datos_tkm_marítimo_auxiliar!AE51</f>
        <v>1932927.9683147559</v>
      </c>
      <c r="AF15" s="70">
        <f>datos_tkm_marítimo_auxiliar!AF51</f>
        <v>1994755.8176219999</v>
      </c>
      <c r="AG15" s="70">
        <f>datos_tkm_marítimo_auxiliar!AG51</f>
        <v>2054488.3773567611</v>
      </c>
      <c r="AH15" s="70">
        <f>datos_tkm_marítimo_auxiliar!AH51</f>
        <v>2111826.7540609185</v>
      </c>
      <c r="AI15" s="70">
        <f>datos_tkm_marítimo_auxiliar!AI51</f>
        <v>2166477.5531227184</v>
      </c>
      <c r="AJ15" s="70">
        <f>datos_tkm_marítimo_auxiliar!AJ51</f>
        <v>2218155.3415880851</v>
      </c>
      <c r="AK15" s="70">
        <f>datos_tkm_marítimo_auxiliar!AK51</f>
        <v>2251312.9344159174</v>
      </c>
      <c r="AL15" s="70">
        <f>datos_tkm_marítimo_auxiliar!AL51</f>
        <v>2283872.0650988636</v>
      </c>
      <c r="AM15" s="70">
        <f>datos_tkm_marítimo_auxiliar!AM51</f>
        <v>2316192.0151987351</v>
      </c>
      <c r="AN15" s="70">
        <f>datos_tkm_marítimo_auxiliar!AN51</f>
        <v>2348615.9855184061</v>
      </c>
      <c r="AO15" s="70">
        <f>datos_tkm_marítimo_auxiliar!AO51</f>
        <v>2381352.4204379455</v>
      </c>
      <c r="AP15" s="70">
        <f>datos_tkm_marítimo_auxiliar!AP51</f>
        <v>2414512.7414648701</v>
      </c>
      <c r="AQ15" s="70">
        <f>datos_tkm_marítimo_auxiliar!AQ51</f>
        <v>2448151.1170314308</v>
      </c>
      <c r="AR15" s="70">
        <f>datos_tkm_marítimo_auxiliar!AR51</f>
        <v>2482291.17406388</v>
      </c>
      <c r="AS15" s="70">
        <f>datos_tkm_marítimo_auxiliar!AS51</f>
        <v>2516941.7297987947</v>
      </c>
      <c r="AT15" s="70">
        <f>datos_tkm_marítimo_auxiliar!AT51</f>
        <v>2552105.3526232117</v>
      </c>
      <c r="AU15" s="70">
        <f>datos_tkm_marítimo_auxiliar!AU51</f>
        <v>2587782.6995875887</v>
      </c>
      <c r="AV15" s="70">
        <f>datos_tkm_marítimo_auxiliar!AV51</f>
        <v>2623974.5250459895</v>
      </c>
      <c r="AW15" s="70">
        <f>datos_tkm_marítimo_auxiliar!AW51</f>
        <v>2660682.4765490363</v>
      </c>
      <c r="AX15" s="70">
        <f>datos_tkm_marítimo_auxiliar!AX51</f>
        <v>2697909.2995664631</v>
      </c>
    </row>
    <row r="16" spans="1:50">
      <c r="A16" t="s">
        <v>43</v>
      </c>
      <c r="B16" t="s">
        <v>47</v>
      </c>
      <c r="C16" t="s">
        <v>336</v>
      </c>
      <c r="D16" s="53">
        <v>111940534.89510749</v>
      </c>
      <c r="E16" s="53">
        <v>78811769.562410682</v>
      </c>
      <c r="F16" s="53">
        <v>19936425.960045539</v>
      </c>
      <c r="G16" s="53">
        <v>67871745.905542105</v>
      </c>
      <c r="H16" s="53">
        <v>102023186.4593273</v>
      </c>
      <c r="I16" s="53">
        <v>57124117.202778369</v>
      </c>
      <c r="J16" s="70">
        <f>datos_tkm_marítimo_auxiliar!J52</f>
        <v>55152858.574291408</v>
      </c>
      <c r="K16" s="70">
        <f>datos_tkm_marítimo_auxiliar!K52</f>
        <v>59085506.392133847</v>
      </c>
      <c r="L16" s="70">
        <f>datos_tkm_marítimo_auxiliar!L52</f>
        <v>59611546.075863831</v>
      </c>
      <c r="M16" s="70">
        <f>datos_tkm_marítimo_auxiliar!M52</f>
        <v>59503355.40909937</v>
      </c>
      <c r="N16" s="70">
        <f>datos_tkm_marítimo_auxiliar!N52</f>
        <v>60393785.956999823</v>
      </c>
      <c r="O16" s="70">
        <f>datos_tkm_marítimo_auxiliar!O52</f>
        <v>61176618.141295716</v>
      </c>
      <c r="P16" s="70">
        <f>datos_tkm_marítimo_auxiliar!P52</f>
        <v>61890523.376810744</v>
      </c>
      <c r="Q16" s="70">
        <f>datos_tkm_marítimo_auxiliar!Q52</f>
        <v>62578279.738478653</v>
      </c>
      <c r="R16" s="70">
        <f>datos_tkm_marítimo_auxiliar!R52</f>
        <v>63295329.354899317</v>
      </c>
      <c r="S16" s="70">
        <f>datos_tkm_marítimo_auxiliar!S52</f>
        <v>64016543.968523026</v>
      </c>
      <c r="T16" s="70">
        <f>datos_tkm_marítimo_auxiliar!T52</f>
        <v>64715179.650083423</v>
      </c>
      <c r="U16" s="70">
        <f>datos_tkm_marítimo_auxiliar!U52</f>
        <v>65392624.215638161</v>
      </c>
      <c r="V16" s="70">
        <f>datos_tkm_marítimo_auxiliar!V52</f>
        <v>66059379.787311539</v>
      </c>
      <c r="W16" s="70">
        <f>datos_tkm_marítimo_auxiliar!W52</f>
        <v>66713214.064274028</v>
      </c>
      <c r="X16" s="70">
        <f>datos_tkm_marítimo_auxiliar!X52</f>
        <v>67352506.139048189</v>
      </c>
      <c r="Y16" s="70">
        <f>datos_tkm_marítimo_auxiliar!Y52</f>
        <v>67975885.862396717</v>
      </c>
      <c r="Z16" s="70">
        <f>datos_tkm_marítimo_auxiliar!Z52</f>
        <v>68582116.467916965</v>
      </c>
      <c r="AA16" s="70">
        <f>datos_tkm_marítimo_auxiliar!AA52</f>
        <v>69170043.834735438</v>
      </c>
      <c r="AB16" s="70">
        <f>datos_tkm_marítimo_auxiliar!AB52</f>
        <v>69738572.139715925</v>
      </c>
      <c r="AC16" s="70">
        <f>datos_tkm_marítimo_auxiliar!AC52</f>
        <v>70286651.684082597</v>
      </c>
      <c r="AD16" s="70">
        <f>datos_tkm_marítimo_auxiliar!AD52</f>
        <v>70813272.89813143</v>
      </c>
      <c r="AE16" s="70">
        <f>datos_tkm_marítimo_auxiliar!AE52</f>
        <v>71317463.71867007</v>
      </c>
      <c r="AF16" s="70">
        <f>datos_tkm_marítimo_auxiliar!AF52</f>
        <v>71798288.906257987</v>
      </c>
      <c r="AG16" s="70">
        <f>datos_tkm_marítimo_auxiliar!AG52</f>
        <v>72254850.512554511</v>
      </c>
      <c r="AH16" s="70">
        <f>datos_tkm_marítimo_auxiliar!AH52</f>
        <v>72686289.035259411</v>
      </c>
      <c r="AI16" s="70">
        <f>datos_tkm_marítimo_auxiliar!AI52</f>
        <v>73091784.97690244</v>
      </c>
      <c r="AJ16" s="70">
        <f>datos_tkm_marítimo_auxiliar!AJ52</f>
        <v>73470560.627152786</v>
      </c>
      <c r="AK16" s="70">
        <f>datos_tkm_marítimo_auxiliar!AK52</f>
        <v>73703952.703966305</v>
      </c>
      <c r="AL16" s="70">
        <f>datos_tkm_marítimo_auxiliar!AL52</f>
        <v>73950734.381351709</v>
      </c>
      <c r="AM16" s="70">
        <f>datos_tkm_marítimo_auxiliar!AM52</f>
        <v>74198997.848373324</v>
      </c>
      <c r="AN16" s="70">
        <f>datos_tkm_marítimo_auxiliar!AN52</f>
        <v>74444915.230072513</v>
      </c>
      <c r="AO16" s="70">
        <f>datos_tkm_marítimo_auxiliar!AO52</f>
        <v>74687520.039939761</v>
      </c>
      <c r="AP16" s="70">
        <f>datos_tkm_marítimo_auxiliar!AP52</f>
        <v>74926969.162550464</v>
      </c>
      <c r="AQ16" s="70">
        <f>datos_tkm_marítimo_auxiliar!AQ52</f>
        <v>75163823.04108268</v>
      </c>
      <c r="AR16" s="70">
        <f>datos_tkm_marítimo_auxiliar!AR52</f>
        <v>75398734.005893499</v>
      </c>
      <c r="AS16" s="70">
        <f>datos_tkm_marítimo_auxiliar!AS52</f>
        <v>75632315.596250683</v>
      </c>
      <c r="AT16" s="70">
        <f>datos_tkm_marítimo_auxiliar!AT52</f>
        <v>75865094.974107608</v>
      </c>
      <c r="AU16" s="70">
        <f>datos_tkm_marítimo_auxiliar!AU52</f>
        <v>76097503.35126175</v>
      </c>
      <c r="AV16" s="70">
        <f>datos_tkm_marítimo_auxiliar!AV52</f>
        <v>76329882.890009582</v>
      </c>
      <c r="AW16" s="70">
        <f>datos_tkm_marítimo_auxiliar!AW52</f>
        <v>76562499.656517014</v>
      </c>
      <c r="AX16" s="70">
        <f>datos_tkm_marítimo_auxiliar!AX52</f>
        <v>76795557.678425431</v>
      </c>
    </row>
    <row r="17" spans="1:50">
      <c r="A17" t="s">
        <v>44</v>
      </c>
      <c r="B17" t="s">
        <v>47</v>
      </c>
      <c r="C17" t="s">
        <v>336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70">
        <v>0</v>
      </c>
      <c r="AH17" s="70">
        <v>0</v>
      </c>
      <c r="AI17" s="70">
        <v>0</v>
      </c>
      <c r="AJ17" s="70">
        <v>0</v>
      </c>
      <c r="AK17" s="70">
        <v>0</v>
      </c>
      <c r="AL17" s="70">
        <v>0</v>
      </c>
      <c r="AM17" s="70">
        <v>0</v>
      </c>
      <c r="AN17" s="70">
        <v>0</v>
      </c>
      <c r="AO17" s="70">
        <v>0</v>
      </c>
      <c r="AP17" s="70">
        <v>0</v>
      </c>
      <c r="AQ17" s="70">
        <v>0</v>
      </c>
      <c r="AR17" s="70">
        <v>0</v>
      </c>
      <c r="AS17" s="70">
        <v>0</v>
      </c>
      <c r="AT17" s="70">
        <v>0</v>
      </c>
      <c r="AU17" s="70">
        <v>0</v>
      </c>
      <c r="AV17" s="70">
        <v>0</v>
      </c>
      <c r="AW17" s="70">
        <v>0</v>
      </c>
      <c r="AX17" s="70">
        <v>0</v>
      </c>
    </row>
    <row r="18" spans="1:50">
      <c r="A18" t="s">
        <v>29</v>
      </c>
      <c r="B18" t="s">
        <v>48</v>
      </c>
      <c r="C18" t="s">
        <v>336</v>
      </c>
      <c r="D18" s="53">
        <v>0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0">
        <v>0</v>
      </c>
      <c r="AH18" s="70">
        <v>0</v>
      </c>
      <c r="AI18" s="70">
        <v>0</v>
      </c>
      <c r="AJ18" s="70">
        <v>0</v>
      </c>
      <c r="AK18" s="70">
        <v>0</v>
      </c>
      <c r="AL18" s="70">
        <v>0</v>
      </c>
      <c r="AM18" s="70">
        <v>0</v>
      </c>
      <c r="AN18" s="70">
        <v>0</v>
      </c>
      <c r="AO18" s="70">
        <v>0</v>
      </c>
      <c r="AP18" s="70">
        <v>0</v>
      </c>
      <c r="AQ18" s="70">
        <v>0</v>
      </c>
      <c r="AR18" s="70">
        <v>0</v>
      </c>
      <c r="AS18" s="70">
        <v>0</v>
      </c>
      <c r="AT18" s="70">
        <v>0</v>
      </c>
      <c r="AU18" s="70">
        <v>0</v>
      </c>
      <c r="AV18" s="70">
        <v>0</v>
      </c>
      <c r="AW18" s="70">
        <v>0</v>
      </c>
      <c r="AX18" s="70">
        <v>0</v>
      </c>
    </row>
    <row r="19" spans="1:50">
      <c r="A19" t="s">
        <v>30</v>
      </c>
      <c r="B19" t="s">
        <v>48</v>
      </c>
      <c r="C19" t="s">
        <v>336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</row>
    <row r="20" spans="1:50">
      <c r="A20" t="s">
        <v>31</v>
      </c>
      <c r="B20" t="s">
        <v>48</v>
      </c>
      <c r="C20" t="s">
        <v>336</v>
      </c>
      <c r="D20" s="53">
        <v>0</v>
      </c>
      <c r="E20" s="53">
        <v>0</v>
      </c>
      <c r="F20" s="53">
        <v>0</v>
      </c>
      <c r="G20" s="53">
        <v>0</v>
      </c>
      <c r="H20" s="53">
        <v>0</v>
      </c>
      <c r="I20" s="53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</row>
    <row r="21" spans="1:50">
      <c r="A21" t="s">
        <v>32</v>
      </c>
      <c r="B21" t="s">
        <v>48</v>
      </c>
      <c r="C21" t="s">
        <v>336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0">
        <v>0</v>
      </c>
      <c r="AH21" s="70">
        <v>0</v>
      </c>
      <c r="AI21" s="70">
        <v>0</v>
      </c>
      <c r="AJ21" s="70">
        <v>0</v>
      </c>
      <c r="AK21" s="70">
        <v>0</v>
      </c>
      <c r="AL21" s="70">
        <v>0</v>
      </c>
      <c r="AM21" s="70">
        <v>0</v>
      </c>
      <c r="AN21" s="70">
        <v>0</v>
      </c>
      <c r="AO21" s="70">
        <v>0</v>
      </c>
      <c r="AP21" s="70">
        <v>0</v>
      </c>
      <c r="AQ21" s="70">
        <v>0</v>
      </c>
      <c r="AR21" s="70">
        <v>0</v>
      </c>
      <c r="AS21" s="70">
        <v>0</v>
      </c>
      <c r="AT21" s="70">
        <v>0</v>
      </c>
      <c r="AU21" s="70">
        <v>0</v>
      </c>
      <c r="AV21" s="70">
        <v>0</v>
      </c>
      <c r="AW21" s="70">
        <v>0</v>
      </c>
      <c r="AX21" s="70">
        <v>0</v>
      </c>
    </row>
    <row r="22" spans="1:50">
      <c r="A22" t="s">
        <v>33</v>
      </c>
      <c r="B22" t="s">
        <v>48</v>
      </c>
      <c r="C22" t="s">
        <v>336</v>
      </c>
      <c r="D22" s="53">
        <v>914956275057.93933</v>
      </c>
      <c r="E22" s="53">
        <v>871497431921.66638</v>
      </c>
      <c r="F22" s="53">
        <v>924865954223.7511</v>
      </c>
      <c r="G22" s="53">
        <v>893324570719.6731</v>
      </c>
      <c r="H22" s="53">
        <v>954046413326.45251</v>
      </c>
      <c r="I22" s="53">
        <v>855695536941.42322</v>
      </c>
      <c r="J22" s="70">
        <f>datos_tkm_marítimo_inter_aux!J5</f>
        <v>790602188290.81042</v>
      </c>
      <c r="K22" s="70">
        <f>datos_tkm_marítimo_inter_aux!K5</f>
        <v>916513645469.95129</v>
      </c>
      <c r="L22" s="70">
        <f>datos_tkm_marítimo_inter_aux!L5</f>
        <v>947861449926.10034</v>
      </c>
      <c r="M22" s="70">
        <f>datos_tkm_marítimo_inter_aux!M5</f>
        <v>950632197946.90942</v>
      </c>
      <c r="N22" s="70">
        <f>datos_tkm_marítimo_inter_aux!N5</f>
        <v>984765603999.30627</v>
      </c>
      <c r="O22" s="70">
        <f>datos_tkm_marítimo_inter_aux!O5</f>
        <v>1017239210833.7578</v>
      </c>
      <c r="P22" s="70">
        <f>datos_tkm_marítimo_inter_aux!P5</f>
        <v>1047768312393.2417</v>
      </c>
      <c r="Q22" s="70">
        <f>datos_tkm_marítimo_inter_aux!Q5</f>
        <v>1077357929372.9999</v>
      </c>
      <c r="R22" s="70">
        <f>datos_tkm_marítimo_inter_aux!R5</f>
        <v>1108110467500.1294</v>
      </c>
      <c r="S22" s="70">
        <f>datos_tkm_marítimo_inter_aux!S5</f>
        <v>1139299865418.9482</v>
      </c>
      <c r="T22" s="70">
        <f>datos_tkm_marítimo_inter_aux!T5</f>
        <v>1169835060655.3042</v>
      </c>
      <c r="U22" s="70">
        <f>datos_tkm_marítimo_inter_aux!U5</f>
        <v>1199616032814.4026</v>
      </c>
      <c r="V22" s="70">
        <f>datos_tkm_marítimo_inter_aux!V5</f>
        <v>1229013176409.6189</v>
      </c>
      <c r="W22" s="70">
        <f>datos_tkm_marítimo_inter_aux!W5</f>
        <v>1257961024021.3525</v>
      </c>
      <c r="X22" s="70">
        <f>datos_tkm_marítimo_inter_aux!X5</f>
        <v>1286393744149.0195</v>
      </c>
      <c r="Y22" s="70">
        <f>datos_tkm_marítimo_inter_aux!Y5</f>
        <v>1314245381940.8997</v>
      </c>
      <c r="Z22" s="70">
        <f>datos_tkm_marítimo_inter_aux!Z5</f>
        <v>1341450106492.1177</v>
      </c>
      <c r="AA22" s="70">
        <f>datos_tkm_marítimo_inter_aux!AA5</f>
        <v>1367942463466.1987</v>
      </c>
      <c r="AB22" s="70">
        <f>datos_tkm_marítimo_inter_aux!AB5</f>
        <v>1393657631728.6897</v>
      </c>
      <c r="AC22" s="70">
        <f>datos_tkm_marítimo_inter_aux!AC5</f>
        <v>1418531682624.7332</v>
      </c>
      <c r="AD22" s="70">
        <f>datos_tkm_marítimo_inter_aux!AD5</f>
        <v>1442501840482.8389</v>
      </c>
      <c r="AE22" s="70">
        <f>datos_tkm_marítimo_inter_aux!AE5</f>
        <v>1465506742888.9827</v>
      </c>
      <c r="AF22" s="70">
        <f>datos_tkm_marítimo_inter_aux!AF5</f>
        <v>1487486699245.6609</v>
      </c>
      <c r="AG22" s="70">
        <f>datos_tkm_marítimo_inter_aux!AG5</f>
        <v>1508383946113.0632</v>
      </c>
      <c r="AH22" s="70">
        <f>datos_tkm_marítimo_inter_aux!AH5</f>
        <v>1528142897821.8882</v>
      </c>
      <c r="AI22" s="70">
        <f>datos_tkm_marítimo_inter_aux!AI5</f>
        <v>1546710390851.9846</v>
      </c>
      <c r="AJ22" s="70">
        <f>datos_tkm_marítimo_inter_aux!AJ5</f>
        <v>1564035920486.5972</v>
      </c>
      <c r="AK22" s="70">
        <f>datos_tkm_marítimo_inter_aux!AK5</f>
        <v>1574489486341.3872</v>
      </c>
      <c r="AL22" s="70">
        <f>datos_tkm_marítimo_inter_aux!AL5</f>
        <v>1585012920821.1025</v>
      </c>
      <c r="AM22" s="70">
        <f>datos_tkm_marítimo_inter_aux!AM5</f>
        <v>1595606690907.4966</v>
      </c>
      <c r="AN22" s="70">
        <f>datos_tkm_marítimo_inter_aux!AN5</f>
        <v>1606271266703.5281</v>
      </c>
      <c r="AO22" s="70">
        <f>datos_tkm_marítimo_inter_aux!AO5</f>
        <v>1617007121454.189</v>
      </c>
      <c r="AP22" s="70">
        <f>datos_tkm_marítimo_inter_aux!AP5</f>
        <v>1627814731567.4702</v>
      </c>
      <c r="AQ22" s="70">
        <f>datos_tkm_marítimo_inter_aux!AQ5</f>
        <v>1638694576635.5708</v>
      </c>
      <c r="AR22" s="70">
        <f>datos_tkm_marítimo_inter_aux!AR5</f>
        <v>1649647139456.146</v>
      </c>
      <c r="AS22" s="70">
        <f>datos_tkm_marítimo_inter_aux!AS5</f>
        <v>1660672906053.6968</v>
      </c>
      <c r="AT22" s="70">
        <f>datos_tkm_marítimo_inter_aux!AT5</f>
        <v>1671772365701.2075</v>
      </c>
      <c r="AU22" s="70">
        <f>datos_tkm_marítimo_inter_aux!AU5</f>
        <v>1682946010941.8213</v>
      </c>
      <c r="AV22" s="70">
        <f>datos_tkm_marítimo_inter_aux!AV5</f>
        <v>1694194337610.6636</v>
      </c>
      <c r="AW22" s="70">
        <f>datos_tkm_marítimo_inter_aux!AW5</f>
        <v>1705517844856.9138</v>
      </c>
      <c r="AX22" s="70">
        <f>datos_tkm_marítimo_inter_aux!AX5</f>
        <v>1716917035165.9211</v>
      </c>
    </row>
    <row r="23" spans="1:50">
      <c r="A23" t="s">
        <v>34</v>
      </c>
      <c r="B23" t="s">
        <v>48</v>
      </c>
      <c r="C23" t="s">
        <v>336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0">
        <v>0</v>
      </c>
      <c r="AH23" s="70">
        <v>0</v>
      </c>
      <c r="AI23" s="70">
        <v>0</v>
      </c>
      <c r="AJ23" s="70">
        <v>0</v>
      </c>
      <c r="AK23" s="70">
        <v>0</v>
      </c>
      <c r="AL23" s="70">
        <v>0</v>
      </c>
      <c r="AM23" s="70">
        <v>0</v>
      </c>
      <c r="AN23" s="70">
        <v>0</v>
      </c>
      <c r="AO23" s="70">
        <v>0</v>
      </c>
      <c r="AP23" s="70">
        <v>0</v>
      </c>
      <c r="AQ23" s="70">
        <v>0</v>
      </c>
      <c r="AR23" s="70">
        <v>0</v>
      </c>
      <c r="AS23" s="70">
        <v>0</v>
      </c>
      <c r="AT23" s="70">
        <v>0</v>
      </c>
      <c r="AU23" s="70">
        <v>0</v>
      </c>
      <c r="AV23" s="70">
        <v>0</v>
      </c>
      <c r="AW23" s="70">
        <v>0</v>
      </c>
      <c r="AX23" s="70">
        <v>0</v>
      </c>
    </row>
    <row r="24" spans="1:50">
      <c r="A24" t="s">
        <v>35</v>
      </c>
      <c r="B24" t="s">
        <v>48</v>
      </c>
      <c r="C24" t="s">
        <v>336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0</v>
      </c>
    </row>
    <row r="25" spans="1:50">
      <c r="A25" t="s">
        <v>36</v>
      </c>
      <c r="B25" t="s">
        <v>48</v>
      </c>
      <c r="C25" t="s">
        <v>336</v>
      </c>
      <c r="D25" s="53">
        <v>0</v>
      </c>
      <c r="E25" s="53">
        <v>0</v>
      </c>
      <c r="F25" s="53">
        <v>0</v>
      </c>
      <c r="G25" s="53">
        <v>0</v>
      </c>
      <c r="H25" s="53">
        <v>0</v>
      </c>
      <c r="I25" s="53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0">
        <v>0</v>
      </c>
      <c r="AH25" s="70">
        <v>0</v>
      </c>
      <c r="AI25" s="70">
        <v>0</v>
      </c>
      <c r="AJ25" s="70">
        <v>0</v>
      </c>
      <c r="AK25" s="70">
        <v>0</v>
      </c>
      <c r="AL25" s="70">
        <v>0</v>
      </c>
      <c r="AM25" s="70">
        <v>0</v>
      </c>
      <c r="AN25" s="70">
        <v>0</v>
      </c>
      <c r="AO25" s="70">
        <v>0</v>
      </c>
      <c r="AP25" s="70">
        <v>0</v>
      </c>
      <c r="AQ25" s="70">
        <v>0</v>
      </c>
      <c r="AR25" s="70">
        <v>0</v>
      </c>
      <c r="AS25" s="70">
        <v>0</v>
      </c>
      <c r="AT25" s="70">
        <v>0</v>
      </c>
      <c r="AU25" s="70">
        <v>0</v>
      </c>
      <c r="AV25" s="70">
        <v>0</v>
      </c>
      <c r="AW25" s="70">
        <v>0</v>
      </c>
      <c r="AX25" s="70">
        <v>0</v>
      </c>
    </row>
    <row r="26" spans="1:50">
      <c r="A26" t="s">
        <v>37</v>
      </c>
      <c r="B26" t="s">
        <v>48</v>
      </c>
      <c r="C26" t="s">
        <v>336</v>
      </c>
      <c r="D26" s="53">
        <v>0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0">
        <v>0</v>
      </c>
      <c r="AH26" s="70">
        <v>0</v>
      </c>
      <c r="AI26" s="70">
        <v>0</v>
      </c>
      <c r="AJ26" s="70">
        <v>0</v>
      </c>
      <c r="AK26" s="70">
        <v>0</v>
      </c>
      <c r="AL26" s="70">
        <v>0</v>
      </c>
      <c r="AM26" s="70">
        <v>0</v>
      </c>
      <c r="AN26" s="70">
        <v>0</v>
      </c>
      <c r="AO26" s="70">
        <v>0</v>
      </c>
      <c r="AP26" s="70">
        <v>0</v>
      </c>
      <c r="AQ26" s="70">
        <v>0</v>
      </c>
      <c r="AR26" s="70">
        <v>0</v>
      </c>
      <c r="AS26" s="70">
        <v>0</v>
      </c>
      <c r="AT26" s="70">
        <v>0</v>
      </c>
      <c r="AU26" s="70">
        <v>0</v>
      </c>
      <c r="AV26" s="70">
        <v>0</v>
      </c>
      <c r="AW26" s="70">
        <v>0</v>
      </c>
      <c r="AX26" s="70">
        <v>0</v>
      </c>
    </row>
    <row r="27" spans="1:50">
      <c r="A27" t="s">
        <v>38</v>
      </c>
      <c r="B27" t="s">
        <v>48</v>
      </c>
      <c r="C27" t="s">
        <v>336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</row>
    <row r="28" spans="1:50">
      <c r="A28" t="s">
        <v>39</v>
      </c>
      <c r="B28" t="s">
        <v>48</v>
      </c>
      <c r="C28" t="s">
        <v>336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</row>
    <row r="29" spans="1:50">
      <c r="A29" t="s">
        <v>40</v>
      </c>
      <c r="B29" t="s">
        <v>48</v>
      </c>
      <c r="C29" t="s">
        <v>336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0">
        <v>0</v>
      </c>
      <c r="AH29" s="70">
        <v>0</v>
      </c>
      <c r="AI29" s="70">
        <v>0</v>
      </c>
      <c r="AJ29" s="70">
        <v>0</v>
      </c>
      <c r="AK29" s="70">
        <v>0</v>
      </c>
      <c r="AL29" s="70">
        <v>0</v>
      </c>
      <c r="AM29" s="70">
        <v>0</v>
      </c>
      <c r="AN29" s="70">
        <v>0</v>
      </c>
      <c r="AO29" s="70">
        <v>0</v>
      </c>
      <c r="AP29" s="70">
        <v>0</v>
      </c>
      <c r="AQ29" s="70">
        <v>0</v>
      </c>
      <c r="AR29" s="70">
        <v>0</v>
      </c>
      <c r="AS29" s="70">
        <v>0</v>
      </c>
      <c r="AT29" s="70">
        <v>0</v>
      </c>
      <c r="AU29" s="70">
        <v>0</v>
      </c>
      <c r="AV29" s="70">
        <v>0</v>
      </c>
      <c r="AW29" s="70">
        <v>0</v>
      </c>
      <c r="AX29" s="70">
        <v>0</v>
      </c>
    </row>
    <row r="30" spans="1:50">
      <c r="A30" t="s">
        <v>41</v>
      </c>
      <c r="B30" t="s">
        <v>48</v>
      </c>
      <c r="C30" t="s">
        <v>336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</row>
    <row r="31" spans="1:50">
      <c r="A31" t="s">
        <v>42</v>
      </c>
      <c r="B31" t="s">
        <v>48</v>
      </c>
      <c r="C31" t="s">
        <v>336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0">
        <v>0</v>
      </c>
      <c r="AH31" s="70">
        <v>0</v>
      </c>
      <c r="AI31" s="70">
        <v>0</v>
      </c>
      <c r="AJ31" s="70">
        <v>0</v>
      </c>
      <c r="AK31" s="70">
        <v>0</v>
      </c>
      <c r="AL31" s="70">
        <v>0</v>
      </c>
      <c r="AM31" s="70">
        <v>0</v>
      </c>
      <c r="AN31" s="70">
        <v>0</v>
      </c>
      <c r="AO31" s="70">
        <v>0</v>
      </c>
      <c r="AP31" s="70">
        <v>0</v>
      </c>
      <c r="AQ31" s="70">
        <v>0</v>
      </c>
      <c r="AR31" s="70">
        <v>0</v>
      </c>
      <c r="AS31" s="70">
        <v>0</v>
      </c>
      <c r="AT31" s="70">
        <v>0</v>
      </c>
      <c r="AU31" s="70">
        <v>0</v>
      </c>
      <c r="AV31" s="70">
        <v>0</v>
      </c>
      <c r="AW31" s="70">
        <v>0</v>
      </c>
      <c r="AX31" s="70">
        <v>0</v>
      </c>
    </row>
    <row r="32" spans="1:50">
      <c r="A32" t="s">
        <v>43</v>
      </c>
      <c r="B32" t="s">
        <v>48</v>
      </c>
      <c r="C32" t="s">
        <v>336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0</v>
      </c>
    </row>
    <row r="33" spans="1:50">
      <c r="A33" t="s">
        <v>44</v>
      </c>
      <c r="B33" t="s">
        <v>48</v>
      </c>
      <c r="C33" t="s">
        <v>336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0</v>
      </c>
    </row>
    <row r="35" spans="1:50">
      <c r="D35" s="70"/>
    </row>
  </sheetData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</sheetPr>
  <dimension ref="A1:AX33"/>
  <sheetViews>
    <sheetView zoomScale="87" zoomScaleNormal="87" workbookViewId="0">
      <pane xSplit="9" ySplit="1" topLeftCell="AH2" activePane="bottomRight" state="frozen"/>
      <selection pane="topRight" activeCell="J1" sqref="J1"/>
      <selection pane="bottomLeft" activeCell="A2" sqref="A2"/>
      <selection pane="bottomRight" activeCell="AM23" sqref="AM23"/>
    </sheetView>
  </sheetViews>
  <sheetFormatPr baseColWidth="10" defaultRowHeight="15"/>
  <cols>
    <col min="2" max="2" width="17.5703125" customWidth="1"/>
  </cols>
  <sheetData>
    <row r="1" spans="1:50">
      <c r="A1" s="76" t="s">
        <v>28</v>
      </c>
      <c r="B1" s="76" t="s">
        <v>45</v>
      </c>
      <c r="C1" s="76" t="s">
        <v>335</v>
      </c>
      <c r="D1" s="3">
        <v>2014</v>
      </c>
      <c r="E1" s="3">
        <v>2015</v>
      </c>
      <c r="F1" s="3">
        <v>2016</v>
      </c>
      <c r="G1" s="3">
        <v>2017</v>
      </c>
      <c r="H1" s="3">
        <v>2018</v>
      </c>
      <c r="I1" s="3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t="s">
        <v>29</v>
      </c>
      <c r="B2" t="s">
        <v>47</v>
      </c>
      <c r="C2" t="s">
        <v>337</v>
      </c>
      <c r="D2" s="54">
        <v>1</v>
      </c>
      <c r="E2" s="54">
        <v>1</v>
      </c>
      <c r="F2" s="54">
        <v>1</v>
      </c>
      <c r="G2" s="54">
        <v>2.2496932364511562</v>
      </c>
      <c r="H2" s="54">
        <v>2.119856551239871</v>
      </c>
      <c r="I2" s="54">
        <v>1.2363512420220619</v>
      </c>
      <c r="J2" s="75">
        <v>1.2363512420220619</v>
      </c>
      <c r="K2" s="75">
        <v>1.2363512420220619</v>
      </c>
      <c r="L2" s="75">
        <v>1.2363512420220619</v>
      </c>
      <c r="M2" s="75">
        <v>1.2363512420220619</v>
      </c>
      <c r="N2" s="75">
        <v>1.2363512420220619</v>
      </c>
      <c r="O2" s="75">
        <v>1.2363512420220619</v>
      </c>
      <c r="P2" s="75">
        <v>1.2363512420220619</v>
      </c>
      <c r="Q2" s="75">
        <v>1.2363512420220619</v>
      </c>
      <c r="R2" s="75">
        <v>1.2363512420220619</v>
      </c>
      <c r="S2" s="75">
        <v>1.2363512420220619</v>
      </c>
      <c r="T2" s="75">
        <v>1.2363512420220619</v>
      </c>
      <c r="U2" s="75">
        <v>1.2363512420220619</v>
      </c>
      <c r="V2" s="75">
        <v>1.2363512420220619</v>
      </c>
      <c r="W2" s="75">
        <v>1.2363512420220619</v>
      </c>
      <c r="X2" s="75">
        <v>1.2363512420220619</v>
      </c>
      <c r="Y2" s="75">
        <v>1.2363512420220619</v>
      </c>
      <c r="Z2" s="75">
        <v>1.2363512420220619</v>
      </c>
      <c r="AA2" s="75">
        <v>1.2363512420220619</v>
      </c>
      <c r="AB2" s="75">
        <v>1.2363512420220619</v>
      </c>
      <c r="AC2" s="75">
        <v>1.2363512420220619</v>
      </c>
      <c r="AD2" s="75">
        <v>1.2363512420220619</v>
      </c>
      <c r="AE2" s="75">
        <v>1.2363512420220619</v>
      </c>
      <c r="AF2" s="75">
        <v>1.2363512420220619</v>
      </c>
      <c r="AG2" s="75">
        <v>1.2363512420220619</v>
      </c>
      <c r="AH2" s="75">
        <v>1.2363512420220619</v>
      </c>
      <c r="AI2" s="75">
        <v>1.2363512420220619</v>
      </c>
      <c r="AJ2" s="75">
        <v>1.2363512420220619</v>
      </c>
      <c r="AK2" s="75">
        <v>1.2363512420220619</v>
      </c>
      <c r="AL2" s="75">
        <v>1.2363512420220619</v>
      </c>
      <c r="AM2" s="75">
        <v>1.2363512420220619</v>
      </c>
      <c r="AN2" s="75">
        <v>1.2363512420220619</v>
      </c>
      <c r="AO2" s="75">
        <v>1.2363512420220619</v>
      </c>
      <c r="AP2" s="75">
        <v>1.2363512420220619</v>
      </c>
      <c r="AQ2" s="75">
        <v>1.2363512420220619</v>
      </c>
      <c r="AR2" s="75">
        <v>1.2363512420220619</v>
      </c>
      <c r="AS2" s="75">
        <v>1.2363512420220619</v>
      </c>
      <c r="AT2" s="75">
        <v>1.2363512420220619</v>
      </c>
      <c r="AU2" s="75">
        <v>1.2363512420220619</v>
      </c>
      <c r="AV2" s="75">
        <v>1.2363512420220619</v>
      </c>
      <c r="AW2" s="75">
        <v>1.2363512420220619</v>
      </c>
      <c r="AX2" s="75">
        <v>1.2363512420220619</v>
      </c>
    </row>
    <row r="3" spans="1:50">
      <c r="A3" t="s">
        <v>30</v>
      </c>
      <c r="B3" t="s">
        <v>47</v>
      </c>
      <c r="C3" t="s">
        <v>337</v>
      </c>
      <c r="D3" s="54">
        <v>1</v>
      </c>
      <c r="E3" s="54">
        <v>1</v>
      </c>
      <c r="F3" s="54">
        <v>1</v>
      </c>
      <c r="G3" s="54">
        <v>2.2496932364511562</v>
      </c>
      <c r="H3" s="54">
        <v>2.119856551239871</v>
      </c>
      <c r="I3" s="54">
        <v>1.2363512420220619</v>
      </c>
      <c r="J3" s="75">
        <v>1.2363512420220619</v>
      </c>
      <c r="K3" s="75">
        <v>1.2363512420220619</v>
      </c>
      <c r="L3" s="75">
        <v>1.2363512420220619</v>
      </c>
      <c r="M3" s="75">
        <v>1.2363512420220619</v>
      </c>
      <c r="N3" s="75">
        <v>1.2363512420220619</v>
      </c>
      <c r="O3" s="75">
        <v>1.2363512420220619</v>
      </c>
      <c r="P3" s="75">
        <v>1.2363512420220619</v>
      </c>
      <c r="Q3" s="75">
        <v>1.2363512420220619</v>
      </c>
      <c r="R3" s="75">
        <v>1.2363512420220619</v>
      </c>
      <c r="S3" s="75">
        <v>1.2363512420220619</v>
      </c>
      <c r="T3" s="75">
        <v>1.2363512420220619</v>
      </c>
      <c r="U3" s="75">
        <v>1.2363512420220619</v>
      </c>
      <c r="V3" s="75">
        <v>1.2363512420220619</v>
      </c>
      <c r="W3" s="75">
        <v>1.2363512420220619</v>
      </c>
      <c r="X3" s="75">
        <v>1.2363512420220619</v>
      </c>
      <c r="Y3" s="75">
        <v>1.2363512420220619</v>
      </c>
      <c r="Z3" s="75">
        <v>1.2363512420220619</v>
      </c>
      <c r="AA3" s="75">
        <v>1.2363512420220619</v>
      </c>
      <c r="AB3" s="75">
        <v>1.2363512420220619</v>
      </c>
      <c r="AC3" s="75">
        <v>1.2363512420220619</v>
      </c>
      <c r="AD3" s="75">
        <v>1.2363512420220619</v>
      </c>
      <c r="AE3" s="75">
        <v>1.2363512420220619</v>
      </c>
      <c r="AF3" s="75">
        <v>1.2363512420220619</v>
      </c>
      <c r="AG3" s="75">
        <v>1.2363512420220619</v>
      </c>
      <c r="AH3" s="75">
        <v>1.2363512420220619</v>
      </c>
      <c r="AI3" s="75">
        <v>1.2363512420220619</v>
      </c>
      <c r="AJ3" s="75">
        <v>1.2363512420220619</v>
      </c>
      <c r="AK3" s="75">
        <v>1.2363512420220619</v>
      </c>
      <c r="AL3" s="75">
        <v>1.2363512420220619</v>
      </c>
      <c r="AM3" s="75">
        <v>1.2363512420220619</v>
      </c>
      <c r="AN3" s="75">
        <v>1.2363512420220619</v>
      </c>
      <c r="AO3" s="75">
        <v>1.2363512420220619</v>
      </c>
      <c r="AP3" s="75">
        <v>1.2363512420220619</v>
      </c>
      <c r="AQ3" s="75">
        <v>1.2363512420220619</v>
      </c>
      <c r="AR3" s="75">
        <v>1.2363512420220619</v>
      </c>
      <c r="AS3" s="75">
        <v>1.2363512420220619</v>
      </c>
      <c r="AT3" s="75">
        <v>1.2363512420220619</v>
      </c>
      <c r="AU3" s="75">
        <v>1.2363512420220619</v>
      </c>
      <c r="AV3" s="75">
        <v>1.2363512420220619</v>
      </c>
      <c r="AW3" s="75">
        <v>1.2363512420220619</v>
      </c>
      <c r="AX3" s="75">
        <v>1.2363512420220619</v>
      </c>
    </row>
    <row r="4" spans="1:50">
      <c r="A4" t="s">
        <v>31</v>
      </c>
      <c r="B4" t="s">
        <v>47</v>
      </c>
      <c r="C4" t="s">
        <v>337</v>
      </c>
      <c r="D4" s="54">
        <v>1</v>
      </c>
      <c r="E4" s="54">
        <v>1</v>
      </c>
      <c r="F4" s="54">
        <v>1</v>
      </c>
      <c r="G4" s="54">
        <v>2.2496932364511562</v>
      </c>
      <c r="H4" s="54">
        <v>2.119856551239871</v>
      </c>
      <c r="I4" s="54">
        <v>1.2363512420220619</v>
      </c>
      <c r="J4" s="75">
        <v>1.2363512420220619</v>
      </c>
      <c r="K4" s="75">
        <v>1.2363512420220619</v>
      </c>
      <c r="L4" s="75">
        <v>1.2363512420220619</v>
      </c>
      <c r="M4" s="75">
        <v>1.2363512420220619</v>
      </c>
      <c r="N4" s="75">
        <v>1.2363512420220619</v>
      </c>
      <c r="O4" s="75">
        <v>1.2363512420220619</v>
      </c>
      <c r="P4" s="75">
        <v>1.2363512420220619</v>
      </c>
      <c r="Q4" s="75">
        <v>1.2363512420220619</v>
      </c>
      <c r="R4" s="75">
        <v>1.2363512420220619</v>
      </c>
      <c r="S4" s="75">
        <v>1.2363512420220619</v>
      </c>
      <c r="T4" s="75">
        <v>1.2363512420220619</v>
      </c>
      <c r="U4" s="75">
        <v>1.2363512420220619</v>
      </c>
      <c r="V4" s="75">
        <v>1.2363512420220619</v>
      </c>
      <c r="W4" s="75">
        <v>1.2363512420220619</v>
      </c>
      <c r="X4" s="75">
        <v>1.2363512420220619</v>
      </c>
      <c r="Y4" s="75">
        <v>1.2363512420220619</v>
      </c>
      <c r="Z4" s="75">
        <v>1.2363512420220619</v>
      </c>
      <c r="AA4" s="75">
        <v>1.2363512420220619</v>
      </c>
      <c r="AB4" s="75">
        <v>1.2363512420220619</v>
      </c>
      <c r="AC4" s="75">
        <v>1.2363512420220619</v>
      </c>
      <c r="AD4" s="75">
        <v>1.2363512420220619</v>
      </c>
      <c r="AE4" s="75">
        <v>1.2363512420220619</v>
      </c>
      <c r="AF4" s="75">
        <v>1.2363512420220619</v>
      </c>
      <c r="AG4" s="75">
        <v>1.2363512420220619</v>
      </c>
      <c r="AH4" s="75">
        <v>1.2363512420220619</v>
      </c>
      <c r="AI4" s="75">
        <v>1.2363512420220619</v>
      </c>
      <c r="AJ4" s="75">
        <v>1.2363512420220619</v>
      </c>
      <c r="AK4" s="75">
        <v>1.2363512420220619</v>
      </c>
      <c r="AL4" s="75">
        <v>1.2363512420220619</v>
      </c>
      <c r="AM4" s="75">
        <v>1.2363512420220619</v>
      </c>
      <c r="AN4" s="75">
        <v>1.2363512420220619</v>
      </c>
      <c r="AO4" s="75">
        <v>1.2363512420220619</v>
      </c>
      <c r="AP4" s="75">
        <v>1.2363512420220619</v>
      </c>
      <c r="AQ4" s="75">
        <v>1.2363512420220619</v>
      </c>
      <c r="AR4" s="75">
        <v>1.2363512420220619</v>
      </c>
      <c r="AS4" s="75">
        <v>1.2363512420220619</v>
      </c>
      <c r="AT4" s="75">
        <v>1.2363512420220619</v>
      </c>
      <c r="AU4" s="75">
        <v>1.2363512420220619</v>
      </c>
      <c r="AV4" s="75">
        <v>1.2363512420220619</v>
      </c>
      <c r="AW4" s="75">
        <v>1.2363512420220619</v>
      </c>
      <c r="AX4" s="75">
        <v>1.2363512420220619</v>
      </c>
    </row>
    <row r="5" spans="1:50">
      <c r="A5" t="s">
        <v>32</v>
      </c>
      <c r="B5" t="s">
        <v>47</v>
      </c>
      <c r="C5" t="s">
        <v>337</v>
      </c>
      <c r="D5" s="54">
        <v>1</v>
      </c>
      <c r="E5" s="54">
        <v>1</v>
      </c>
      <c r="F5" s="54">
        <v>1</v>
      </c>
      <c r="G5" s="54">
        <v>2.2496932364511562</v>
      </c>
      <c r="H5" s="54">
        <v>2.119856551239871</v>
      </c>
      <c r="I5" s="54">
        <v>1.2363512420220619</v>
      </c>
      <c r="J5" s="75">
        <v>1.2363512420220619</v>
      </c>
      <c r="K5" s="75">
        <v>1.2363512420220619</v>
      </c>
      <c r="L5" s="75">
        <v>1.2363512420220619</v>
      </c>
      <c r="M5" s="75">
        <v>1.2363512420220619</v>
      </c>
      <c r="N5" s="75">
        <v>1.2363512420220619</v>
      </c>
      <c r="O5" s="75">
        <v>1.2363512420220619</v>
      </c>
      <c r="P5" s="75">
        <v>1.2363512420220619</v>
      </c>
      <c r="Q5" s="75">
        <v>1.2363512420220619</v>
      </c>
      <c r="R5" s="75">
        <v>1.2363512420220619</v>
      </c>
      <c r="S5" s="75">
        <v>1.2363512420220619</v>
      </c>
      <c r="T5" s="75">
        <v>1.2363512420220619</v>
      </c>
      <c r="U5" s="75">
        <v>1.2363512420220619</v>
      </c>
      <c r="V5" s="75">
        <v>1.2363512420220619</v>
      </c>
      <c r="W5" s="75">
        <v>1.2363512420220619</v>
      </c>
      <c r="X5" s="75">
        <v>1.2363512420220619</v>
      </c>
      <c r="Y5" s="75">
        <v>1.2363512420220619</v>
      </c>
      <c r="Z5" s="75">
        <v>1.2363512420220619</v>
      </c>
      <c r="AA5" s="75">
        <v>1.2363512420220619</v>
      </c>
      <c r="AB5" s="75">
        <v>1.2363512420220619</v>
      </c>
      <c r="AC5" s="75">
        <v>1.2363512420220619</v>
      </c>
      <c r="AD5" s="75">
        <v>1.2363512420220619</v>
      </c>
      <c r="AE5" s="75">
        <v>1.2363512420220619</v>
      </c>
      <c r="AF5" s="75">
        <v>1.2363512420220619</v>
      </c>
      <c r="AG5" s="75">
        <v>1.2363512420220619</v>
      </c>
      <c r="AH5" s="75">
        <v>1.2363512420220619</v>
      </c>
      <c r="AI5" s="75">
        <v>1.2363512420220619</v>
      </c>
      <c r="AJ5" s="75">
        <v>1.2363512420220619</v>
      </c>
      <c r="AK5" s="75">
        <v>1.2363512420220619</v>
      </c>
      <c r="AL5" s="75">
        <v>1.2363512420220619</v>
      </c>
      <c r="AM5" s="75">
        <v>1.2363512420220619</v>
      </c>
      <c r="AN5" s="75">
        <v>1.2363512420220619</v>
      </c>
      <c r="AO5" s="75">
        <v>1.2363512420220619</v>
      </c>
      <c r="AP5" s="75">
        <v>1.2363512420220619</v>
      </c>
      <c r="AQ5" s="75">
        <v>1.2363512420220619</v>
      </c>
      <c r="AR5" s="75">
        <v>1.2363512420220619</v>
      </c>
      <c r="AS5" s="75">
        <v>1.2363512420220619</v>
      </c>
      <c r="AT5" s="75">
        <v>1.2363512420220619</v>
      </c>
      <c r="AU5" s="75">
        <v>1.2363512420220619</v>
      </c>
      <c r="AV5" s="75">
        <v>1.2363512420220619</v>
      </c>
      <c r="AW5" s="75">
        <v>1.2363512420220619</v>
      </c>
      <c r="AX5" s="75">
        <v>1.2363512420220619</v>
      </c>
    </row>
    <row r="6" spans="1:50">
      <c r="A6" t="s">
        <v>33</v>
      </c>
      <c r="B6" t="s">
        <v>47</v>
      </c>
      <c r="C6" t="s">
        <v>337</v>
      </c>
      <c r="D6" s="54">
        <v>1</v>
      </c>
      <c r="E6" s="54">
        <v>1</v>
      </c>
      <c r="F6" s="54">
        <v>1</v>
      </c>
      <c r="G6" s="54">
        <v>2.2496932364511562</v>
      </c>
      <c r="H6" s="54">
        <v>2.119856551239871</v>
      </c>
      <c r="I6" s="54">
        <v>1.2363512420220619</v>
      </c>
      <c r="J6" s="75">
        <v>1.2363512420220619</v>
      </c>
      <c r="K6" s="75">
        <v>1.2363512420220619</v>
      </c>
      <c r="L6" s="75">
        <v>1.2363512420220619</v>
      </c>
      <c r="M6" s="75">
        <v>1.2363512420220619</v>
      </c>
      <c r="N6" s="75">
        <v>1.2363512420220619</v>
      </c>
      <c r="O6" s="75">
        <v>1.2363512420220619</v>
      </c>
      <c r="P6" s="75">
        <v>1.2363512420220619</v>
      </c>
      <c r="Q6" s="75">
        <v>1.2363512420220619</v>
      </c>
      <c r="R6" s="75">
        <v>1.2363512420220619</v>
      </c>
      <c r="S6" s="75">
        <v>1.2363512420220619</v>
      </c>
      <c r="T6" s="75">
        <v>1.2363512420220619</v>
      </c>
      <c r="U6" s="75">
        <v>1.2363512420220619</v>
      </c>
      <c r="V6" s="75">
        <v>1.2363512420220619</v>
      </c>
      <c r="W6" s="75">
        <v>1.2363512420220619</v>
      </c>
      <c r="X6" s="75">
        <v>1.2363512420220619</v>
      </c>
      <c r="Y6" s="75">
        <v>1.2363512420220619</v>
      </c>
      <c r="Z6" s="75">
        <v>1.2363512420220619</v>
      </c>
      <c r="AA6" s="75">
        <v>1.2363512420220619</v>
      </c>
      <c r="AB6" s="75">
        <v>1.2363512420220619</v>
      </c>
      <c r="AC6" s="75">
        <v>1.2363512420220619</v>
      </c>
      <c r="AD6" s="75">
        <v>1.2363512420220619</v>
      </c>
      <c r="AE6" s="75">
        <v>1.2363512420220619</v>
      </c>
      <c r="AF6" s="75">
        <v>1.2363512420220619</v>
      </c>
      <c r="AG6" s="75">
        <v>1.2363512420220619</v>
      </c>
      <c r="AH6" s="75">
        <v>1.2363512420220619</v>
      </c>
      <c r="AI6" s="75">
        <v>1.2363512420220619</v>
      </c>
      <c r="AJ6" s="75">
        <v>1.2363512420220619</v>
      </c>
      <c r="AK6" s="75">
        <v>1.2363512420220619</v>
      </c>
      <c r="AL6" s="75">
        <v>1.2363512420220619</v>
      </c>
      <c r="AM6" s="75">
        <v>1.2363512420220619</v>
      </c>
      <c r="AN6" s="75">
        <v>1.2363512420220619</v>
      </c>
      <c r="AO6" s="75">
        <v>1.2363512420220619</v>
      </c>
      <c r="AP6" s="75">
        <v>1.2363512420220619</v>
      </c>
      <c r="AQ6" s="75">
        <v>1.2363512420220619</v>
      </c>
      <c r="AR6" s="75">
        <v>1.2363512420220619</v>
      </c>
      <c r="AS6" s="75">
        <v>1.2363512420220619</v>
      </c>
      <c r="AT6" s="75">
        <v>1.2363512420220619</v>
      </c>
      <c r="AU6" s="75">
        <v>1.2363512420220619</v>
      </c>
      <c r="AV6" s="75">
        <v>1.2363512420220619</v>
      </c>
      <c r="AW6" s="75">
        <v>1.2363512420220619</v>
      </c>
      <c r="AX6" s="75">
        <v>1.2363512420220619</v>
      </c>
    </row>
    <row r="7" spans="1:50">
      <c r="A7" t="s">
        <v>34</v>
      </c>
      <c r="B7" t="s">
        <v>47</v>
      </c>
      <c r="C7" t="s">
        <v>337</v>
      </c>
      <c r="D7" s="54">
        <v>1</v>
      </c>
      <c r="E7" s="54">
        <v>1</v>
      </c>
      <c r="F7" s="54">
        <v>1</v>
      </c>
      <c r="G7" s="54">
        <v>2.2496932364511562</v>
      </c>
      <c r="H7" s="54">
        <v>2.119856551239871</v>
      </c>
      <c r="I7" s="54">
        <v>1.2363512420220619</v>
      </c>
      <c r="J7" s="75">
        <v>1.2363512420220619</v>
      </c>
      <c r="K7" s="75">
        <v>1.2363512420220619</v>
      </c>
      <c r="L7" s="75">
        <v>1.2363512420220619</v>
      </c>
      <c r="M7" s="75">
        <v>1.2363512420220619</v>
      </c>
      <c r="N7" s="75">
        <v>1.2363512420220619</v>
      </c>
      <c r="O7" s="75">
        <v>1.2363512420220619</v>
      </c>
      <c r="P7" s="75">
        <v>1.2363512420220619</v>
      </c>
      <c r="Q7" s="75">
        <v>1.2363512420220619</v>
      </c>
      <c r="R7" s="75">
        <v>1.2363512420220619</v>
      </c>
      <c r="S7" s="75">
        <v>1.2363512420220619</v>
      </c>
      <c r="T7" s="75">
        <v>1.2363512420220619</v>
      </c>
      <c r="U7" s="75">
        <v>1.2363512420220619</v>
      </c>
      <c r="V7" s="75">
        <v>1.2363512420220619</v>
      </c>
      <c r="W7" s="75">
        <v>1.2363512420220619</v>
      </c>
      <c r="X7" s="75">
        <v>1.2363512420220619</v>
      </c>
      <c r="Y7" s="75">
        <v>1.2363512420220619</v>
      </c>
      <c r="Z7" s="75">
        <v>1.2363512420220619</v>
      </c>
      <c r="AA7" s="75">
        <v>1.2363512420220619</v>
      </c>
      <c r="AB7" s="75">
        <v>1.2363512420220619</v>
      </c>
      <c r="AC7" s="75">
        <v>1.2363512420220619</v>
      </c>
      <c r="AD7" s="75">
        <v>1.2363512420220619</v>
      </c>
      <c r="AE7" s="75">
        <v>1.2363512420220619</v>
      </c>
      <c r="AF7" s="75">
        <v>1.2363512420220619</v>
      </c>
      <c r="AG7" s="75">
        <v>1.2363512420220619</v>
      </c>
      <c r="AH7" s="75">
        <v>1.2363512420220619</v>
      </c>
      <c r="AI7" s="75">
        <v>1.2363512420220619</v>
      </c>
      <c r="AJ7" s="75">
        <v>1.2363512420220619</v>
      </c>
      <c r="AK7" s="75">
        <v>1.2363512420220619</v>
      </c>
      <c r="AL7" s="75">
        <v>1.2363512420220619</v>
      </c>
      <c r="AM7" s="75">
        <v>1.2363512420220619</v>
      </c>
      <c r="AN7" s="75">
        <v>1.2363512420220619</v>
      </c>
      <c r="AO7" s="75">
        <v>1.2363512420220619</v>
      </c>
      <c r="AP7" s="75">
        <v>1.2363512420220619</v>
      </c>
      <c r="AQ7" s="75">
        <v>1.2363512420220619</v>
      </c>
      <c r="AR7" s="75">
        <v>1.2363512420220619</v>
      </c>
      <c r="AS7" s="75">
        <v>1.2363512420220619</v>
      </c>
      <c r="AT7" s="75">
        <v>1.2363512420220619</v>
      </c>
      <c r="AU7" s="75">
        <v>1.2363512420220619</v>
      </c>
      <c r="AV7" s="75">
        <v>1.2363512420220619</v>
      </c>
      <c r="AW7" s="75">
        <v>1.2363512420220619</v>
      </c>
      <c r="AX7" s="75">
        <v>1.2363512420220619</v>
      </c>
    </row>
    <row r="8" spans="1:50">
      <c r="A8" t="s">
        <v>35</v>
      </c>
      <c r="B8" t="s">
        <v>47</v>
      </c>
      <c r="C8" t="s">
        <v>337</v>
      </c>
      <c r="D8" s="54">
        <v>1</v>
      </c>
      <c r="E8" s="54">
        <v>1</v>
      </c>
      <c r="F8" s="54">
        <v>1</v>
      </c>
      <c r="G8" s="54">
        <v>2.2496932364511562</v>
      </c>
      <c r="H8" s="54">
        <v>2.119856551239871</v>
      </c>
      <c r="I8" s="54">
        <v>1.2363512420220619</v>
      </c>
      <c r="J8" s="75">
        <v>1.2363512420220619</v>
      </c>
      <c r="K8" s="75">
        <v>1.2363512420220619</v>
      </c>
      <c r="L8" s="75">
        <v>1.2363512420220619</v>
      </c>
      <c r="M8" s="75">
        <v>1.2363512420220619</v>
      </c>
      <c r="N8" s="75">
        <v>1.2363512420220619</v>
      </c>
      <c r="O8" s="75">
        <v>1.2363512420220619</v>
      </c>
      <c r="P8" s="75">
        <v>1.2363512420220619</v>
      </c>
      <c r="Q8" s="75">
        <v>1.2363512420220619</v>
      </c>
      <c r="R8" s="75">
        <v>1.2363512420220619</v>
      </c>
      <c r="S8" s="75">
        <v>1.2363512420220619</v>
      </c>
      <c r="T8" s="75">
        <v>1.2363512420220619</v>
      </c>
      <c r="U8" s="75">
        <v>1.2363512420220619</v>
      </c>
      <c r="V8" s="75">
        <v>1.2363512420220619</v>
      </c>
      <c r="W8" s="75">
        <v>1.2363512420220619</v>
      </c>
      <c r="X8" s="75">
        <v>1.2363512420220619</v>
      </c>
      <c r="Y8" s="75">
        <v>1.2363512420220619</v>
      </c>
      <c r="Z8" s="75">
        <v>1.2363512420220619</v>
      </c>
      <c r="AA8" s="75">
        <v>1.2363512420220619</v>
      </c>
      <c r="AB8" s="75">
        <v>1.2363512420220619</v>
      </c>
      <c r="AC8" s="75">
        <v>1.2363512420220619</v>
      </c>
      <c r="AD8" s="75">
        <v>1.2363512420220619</v>
      </c>
      <c r="AE8" s="75">
        <v>1.2363512420220619</v>
      </c>
      <c r="AF8" s="75">
        <v>1.2363512420220619</v>
      </c>
      <c r="AG8" s="75">
        <v>1.2363512420220619</v>
      </c>
      <c r="AH8" s="75">
        <v>1.2363512420220619</v>
      </c>
      <c r="AI8" s="75">
        <v>1.2363512420220619</v>
      </c>
      <c r="AJ8" s="75">
        <v>1.2363512420220619</v>
      </c>
      <c r="AK8" s="75">
        <v>1.2363512420220619</v>
      </c>
      <c r="AL8" s="75">
        <v>1.2363512420220619</v>
      </c>
      <c r="AM8" s="75">
        <v>1.2363512420220619</v>
      </c>
      <c r="AN8" s="75">
        <v>1.2363512420220619</v>
      </c>
      <c r="AO8" s="75">
        <v>1.2363512420220619</v>
      </c>
      <c r="AP8" s="75">
        <v>1.2363512420220619</v>
      </c>
      <c r="AQ8" s="75">
        <v>1.2363512420220619</v>
      </c>
      <c r="AR8" s="75">
        <v>1.2363512420220619</v>
      </c>
      <c r="AS8" s="75">
        <v>1.2363512420220619</v>
      </c>
      <c r="AT8" s="75">
        <v>1.2363512420220619</v>
      </c>
      <c r="AU8" s="75">
        <v>1.2363512420220619</v>
      </c>
      <c r="AV8" s="75">
        <v>1.2363512420220619</v>
      </c>
      <c r="AW8" s="75">
        <v>1.2363512420220619</v>
      </c>
      <c r="AX8" s="75">
        <v>1.2363512420220619</v>
      </c>
    </row>
    <row r="9" spans="1:50">
      <c r="A9" t="s">
        <v>36</v>
      </c>
      <c r="B9" t="s">
        <v>47</v>
      </c>
      <c r="C9" t="s">
        <v>337</v>
      </c>
      <c r="D9" s="54">
        <v>1</v>
      </c>
      <c r="E9" s="54">
        <v>1</v>
      </c>
      <c r="F9" s="54">
        <v>1</v>
      </c>
      <c r="G9" s="54">
        <v>2.2496932364511562</v>
      </c>
      <c r="H9" s="54">
        <v>2.119856551239871</v>
      </c>
      <c r="I9" s="54">
        <v>1.2363512420220619</v>
      </c>
      <c r="J9" s="75">
        <v>1.2363512420220619</v>
      </c>
      <c r="K9" s="75">
        <v>1.2363512420220619</v>
      </c>
      <c r="L9" s="75">
        <v>1.2363512420220619</v>
      </c>
      <c r="M9" s="75">
        <v>1.2363512420220619</v>
      </c>
      <c r="N9" s="75">
        <v>1.2363512420220619</v>
      </c>
      <c r="O9" s="75">
        <v>1.2363512420220619</v>
      </c>
      <c r="P9" s="75">
        <v>1.2363512420220619</v>
      </c>
      <c r="Q9" s="75">
        <v>1.2363512420220619</v>
      </c>
      <c r="R9" s="75">
        <v>1.2363512420220619</v>
      </c>
      <c r="S9" s="75">
        <v>1.2363512420220619</v>
      </c>
      <c r="T9" s="75">
        <v>1.2363512420220619</v>
      </c>
      <c r="U9" s="75">
        <v>1.2363512420220619</v>
      </c>
      <c r="V9" s="75">
        <v>1.2363512420220619</v>
      </c>
      <c r="W9" s="75">
        <v>1.2363512420220619</v>
      </c>
      <c r="X9" s="75">
        <v>1.2363512420220619</v>
      </c>
      <c r="Y9" s="75">
        <v>1.2363512420220619</v>
      </c>
      <c r="Z9" s="75">
        <v>1.2363512420220619</v>
      </c>
      <c r="AA9" s="75">
        <v>1.2363512420220619</v>
      </c>
      <c r="AB9" s="75">
        <v>1.2363512420220619</v>
      </c>
      <c r="AC9" s="75">
        <v>1.2363512420220619</v>
      </c>
      <c r="AD9" s="75">
        <v>1.2363512420220619</v>
      </c>
      <c r="AE9" s="75">
        <v>1.2363512420220619</v>
      </c>
      <c r="AF9" s="75">
        <v>1.2363512420220619</v>
      </c>
      <c r="AG9" s="75">
        <v>1.2363512420220619</v>
      </c>
      <c r="AH9" s="75">
        <v>1.2363512420220619</v>
      </c>
      <c r="AI9" s="75">
        <v>1.2363512420220619</v>
      </c>
      <c r="AJ9" s="75">
        <v>1.2363512420220619</v>
      </c>
      <c r="AK9" s="75">
        <v>1.2363512420220619</v>
      </c>
      <c r="AL9" s="75">
        <v>1.2363512420220619</v>
      </c>
      <c r="AM9" s="75">
        <v>1.2363512420220619</v>
      </c>
      <c r="AN9" s="75">
        <v>1.2363512420220619</v>
      </c>
      <c r="AO9" s="75">
        <v>1.2363512420220619</v>
      </c>
      <c r="AP9" s="75">
        <v>1.2363512420220619</v>
      </c>
      <c r="AQ9" s="75">
        <v>1.2363512420220619</v>
      </c>
      <c r="AR9" s="75">
        <v>1.2363512420220619</v>
      </c>
      <c r="AS9" s="75">
        <v>1.2363512420220619</v>
      </c>
      <c r="AT9" s="75">
        <v>1.2363512420220619</v>
      </c>
      <c r="AU9" s="75">
        <v>1.2363512420220619</v>
      </c>
      <c r="AV9" s="75">
        <v>1.2363512420220619</v>
      </c>
      <c r="AW9" s="75">
        <v>1.2363512420220619</v>
      </c>
      <c r="AX9" s="75">
        <v>1.2363512420220619</v>
      </c>
    </row>
    <row r="10" spans="1:50">
      <c r="A10" t="s">
        <v>37</v>
      </c>
      <c r="B10" t="s">
        <v>47</v>
      </c>
      <c r="C10" t="s">
        <v>337</v>
      </c>
      <c r="D10" s="54">
        <v>1</v>
      </c>
      <c r="E10" s="54">
        <v>1</v>
      </c>
      <c r="F10" s="54">
        <v>1</v>
      </c>
      <c r="G10" s="54">
        <v>2.2496932364511562</v>
      </c>
      <c r="H10" s="54">
        <v>2.119856551239871</v>
      </c>
      <c r="I10" s="54">
        <v>1.2363512420220619</v>
      </c>
      <c r="J10" s="75">
        <v>1.2363512420220619</v>
      </c>
      <c r="K10" s="75">
        <v>1.2363512420220619</v>
      </c>
      <c r="L10" s="75">
        <v>1.2363512420220619</v>
      </c>
      <c r="M10" s="75">
        <v>1.2363512420220619</v>
      </c>
      <c r="N10" s="75">
        <v>1.2363512420220619</v>
      </c>
      <c r="O10" s="75">
        <v>1.2363512420220619</v>
      </c>
      <c r="P10" s="75">
        <v>1.2363512420220619</v>
      </c>
      <c r="Q10" s="75">
        <v>1.2363512420220619</v>
      </c>
      <c r="R10" s="75">
        <v>1.2363512420220619</v>
      </c>
      <c r="S10" s="75">
        <v>1.2363512420220619</v>
      </c>
      <c r="T10" s="75">
        <v>1.2363512420220619</v>
      </c>
      <c r="U10" s="75">
        <v>1.2363512420220619</v>
      </c>
      <c r="V10" s="75">
        <v>1.2363512420220619</v>
      </c>
      <c r="W10" s="75">
        <v>1.2363512420220619</v>
      </c>
      <c r="X10" s="75">
        <v>1.2363512420220619</v>
      </c>
      <c r="Y10" s="75">
        <v>1.2363512420220619</v>
      </c>
      <c r="Z10" s="75">
        <v>1.2363512420220619</v>
      </c>
      <c r="AA10" s="75">
        <v>1.2363512420220619</v>
      </c>
      <c r="AB10" s="75">
        <v>1.2363512420220619</v>
      </c>
      <c r="AC10" s="75">
        <v>1.2363512420220619</v>
      </c>
      <c r="AD10" s="75">
        <v>1.2363512420220619</v>
      </c>
      <c r="AE10" s="75">
        <v>1.2363512420220619</v>
      </c>
      <c r="AF10" s="75">
        <v>1.2363512420220619</v>
      </c>
      <c r="AG10" s="75">
        <v>1.2363512420220619</v>
      </c>
      <c r="AH10" s="75">
        <v>1.2363512420220619</v>
      </c>
      <c r="AI10" s="75">
        <v>1.2363512420220619</v>
      </c>
      <c r="AJ10" s="75">
        <v>1.2363512420220619</v>
      </c>
      <c r="AK10" s="75">
        <v>1.2363512420220619</v>
      </c>
      <c r="AL10" s="75">
        <v>1.2363512420220619</v>
      </c>
      <c r="AM10" s="75">
        <v>1.2363512420220619</v>
      </c>
      <c r="AN10" s="75">
        <v>1.2363512420220619</v>
      </c>
      <c r="AO10" s="75">
        <v>1.2363512420220619</v>
      </c>
      <c r="AP10" s="75">
        <v>1.2363512420220619</v>
      </c>
      <c r="AQ10" s="75">
        <v>1.2363512420220619</v>
      </c>
      <c r="AR10" s="75">
        <v>1.2363512420220619</v>
      </c>
      <c r="AS10" s="75">
        <v>1.2363512420220619</v>
      </c>
      <c r="AT10" s="75">
        <v>1.2363512420220619</v>
      </c>
      <c r="AU10" s="75">
        <v>1.2363512420220619</v>
      </c>
      <c r="AV10" s="75">
        <v>1.2363512420220619</v>
      </c>
      <c r="AW10" s="75">
        <v>1.2363512420220619</v>
      </c>
      <c r="AX10" s="75">
        <v>1.2363512420220619</v>
      </c>
    </row>
    <row r="11" spans="1:50">
      <c r="A11" t="s">
        <v>38</v>
      </c>
      <c r="B11" t="s">
        <v>47</v>
      </c>
      <c r="C11" t="s">
        <v>337</v>
      </c>
      <c r="D11" s="54">
        <v>1</v>
      </c>
      <c r="E11" s="54">
        <v>1</v>
      </c>
      <c r="F11" s="54">
        <v>1</v>
      </c>
      <c r="G11" s="54">
        <v>2.2496932364511562</v>
      </c>
      <c r="H11" s="54">
        <v>2.119856551239871</v>
      </c>
      <c r="I11" s="54">
        <v>1.2363512420220619</v>
      </c>
      <c r="J11" s="75">
        <v>1.2363512420220619</v>
      </c>
      <c r="K11" s="75">
        <v>1.2363512420220619</v>
      </c>
      <c r="L11" s="75">
        <v>1.2363512420220619</v>
      </c>
      <c r="M11" s="75">
        <v>1.2363512420220619</v>
      </c>
      <c r="N11" s="75">
        <v>1.2363512420220619</v>
      </c>
      <c r="O11" s="75">
        <v>1.2363512420220619</v>
      </c>
      <c r="P11" s="75">
        <v>1.2363512420220619</v>
      </c>
      <c r="Q11" s="75">
        <v>1.2363512420220619</v>
      </c>
      <c r="R11" s="75">
        <v>1.2363512420220619</v>
      </c>
      <c r="S11" s="75">
        <v>1.2363512420220619</v>
      </c>
      <c r="T11" s="75">
        <v>1.2363512420220619</v>
      </c>
      <c r="U11" s="75">
        <v>1.2363512420220619</v>
      </c>
      <c r="V11" s="75">
        <v>1.2363512420220619</v>
      </c>
      <c r="W11" s="75">
        <v>1.2363512420220619</v>
      </c>
      <c r="X11" s="75">
        <v>1.2363512420220619</v>
      </c>
      <c r="Y11" s="75">
        <v>1.2363512420220619</v>
      </c>
      <c r="Z11" s="75">
        <v>1.2363512420220619</v>
      </c>
      <c r="AA11" s="75">
        <v>1.2363512420220619</v>
      </c>
      <c r="AB11" s="75">
        <v>1.2363512420220619</v>
      </c>
      <c r="AC11" s="75">
        <v>1.2363512420220619</v>
      </c>
      <c r="AD11" s="75">
        <v>1.2363512420220619</v>
      </c>
      <c r="AE11" s="75">
        <v>1.2363512420220619</v>
      </c>
      <c r="AF11" s="75">
        <v>1.2363512420220619</v>
      </c>
      <c r="AG11" s="75">
        <v>1.2363512420220619</v>
      </c>
      <c r="AH11" s="75">
        <v>1.2363512420220619</v>
      </c>
      <c r="AI11" s="75">
        <v>1.2363512420220619</v>
      </c>
      <c r="AJ11" s="75">
        <v>1.2363512420220619</v>
      </c>
      <c r="AK11" s="75">
        <v>1.2363512420220619</v>
      </c>
      <c r="AL11" s="75">
        <v>1.2363512420220619</v>
      </c>
      <c r="AM11" s="75">
        <v>1.2363512420220619</v>
      </c>
      <c r="AN11" s="75">
        <v>1.2363512420220619</v>
      </c>
      <c r="AO11" s="75">
        <v>1.2363512420220619</v>
      </c>
      <c r="AP11" s="75">
        <v>1.2363512420220619</v>
      </c>
      <c r="AQ11" s="75">
        <v>1.2363512420220619</v>
      </c>
      <c r="AR11" s="75">
        <v>1.2363512420220619</v>
      </c>
      <c r="AS11" s="75">
        <v>1.2363512420220619</v>
      </c>
      <c r="AT11" s="75">
        <v>1.2363512420220619</v>
      </c>
      <c r="AU11" s="75">
        <v>1.2363512420220619</v>
      </c>
      <c r="AV11" s="75">
        <v>1.2363512420220619</v>
      </c>
      <c r="AW11" s="75">
        <v>1.2363512420220619</v>
      </c>
      <c r="AX11" s="75">
        <v>1.2363512420220619</v>
      </c>
    </row>
    <row r="12" spans="1:50">
      <c r="A12" t="s">
        <v>39</v>
      </c>
      <c r="B12" t="s">
        <v>47</v>
      </c>
      <c r="C12" t="s">
        <v>337</v>
      </c>
      <c r="D12" s="54">
        <v>1</v>
      </c>
      <c r="E12" s="54">
        <v>1</v>
      </c>
      <c r="F12" s="54">
        <v>1</v>
      </c>
      <c r="G12" s="54">
        <v>2.2496932364511562</v>
      </c>
      <c r="H12" s="54">
        <v>2.119856551239871</v>
      </c>
      <c r="I12" s="54">
        <v>1.2363512420220619</v>
      </c>
      <c r="J12" s="75">
        <v>1.2363512420220619</v>
      </c>
      <c r="K12" s="75">
        <v>1.2363512420220619</v>
      </c>
      <c r="L12" s="75">
        <v>1.2363512420220619</v>
      </c>
      <c r="M12" s="75">
        <v>1.2363512420220619</v>
      </c>
      <c r="N12" s="75">
        <v>1.2363512420220619</v>
      </c>
      <c r="O12" s="75">
        <v>1.2363512420220619</v>
      </c>
      <c r="P12" s="75">
        <v>1.2363512420220619</v>
      </c>
      <c r="Q12" s="75">
        <v>1.2363512420220619</v>
      </c>
      <c r="R12" s="75">
        <v>1.2363512420220619</v>
      </c>
      <c r="S12" s="75">
        <v>1.2363512420220619</v>
      </c>
      <c r="T12" s="75">
        <v>1.2363512420220619</v>
      </c>
      <c r="U12" s="75">
        <v>1.2363512420220619</v>
      </c>
      <c r="V12" s="75">
        <v>1.2363512420220619</v>
      </c>
      <c r="W12" s="75">
        <v>1.2363512420220619</v>
      </c>
      <c r="X12" s="75">
        <v>1.2363512420220619</v>
      </c>
      <c r="Y12" s="75">
        <v>1.2363512420220619</v>
      </c>
      <c r="Z12" s="75">
        <v>1.2363512420220619</v>
      </c>
      <c r="AA12" s="75">
        <v>1.2363512420220619</v>
      </c>
      <c r="AB12" s="75">
        <v>1.2363512420220619</v>
      </c>
      <c r="AC12" s="75">
        <v>1.2363512420220619</v>
      </c>
      <c r="AD12" s="75">
        <v>1.2363512420220619</v>
      </c>
      <c r="AE12" s="75">
        <v>1.2363512420220619</v>
      </c>
      <c r="AF12" s="75">
        <v>1.2363512420220619</v>
      </c>
      <c r="AG12" s="75">
        <v>1.2363512420220619</v>
      </c>
      <c r="AH12" s="75">
        <v>1.2363512420220619</v>
      </c>
      <c r="AI12" s="75">
        <v>1.2363512420220619</v>
      </c>
      <c r="AJ12" s="75">
        <v>1.2363512420220619</v>
      </c>
      <c r="AK12" s="75">
        <v>1.2363512420220619</v>
      </c>
      <c r="AL12" s="75">
        <v>1.2363512420220619</v>
      </c>
      <c r="AM12" s="75">
        <v>1.2363512420220619</v>
      </c>
      <c r="AN12" s="75">
        <v>1.2363512420220619</v>
      </c>
      <c r="AO12" s="75">
        <v>1.2363512420220619</v>
      </c>
      <c r="AP12" s="75">
        <v>1.2363512420220619</v>
      </c>
      <c r="AQ12" s="75">
        <v>1.2363512420220619</v>
      </c>
      <c r="AR12" s="75">
        <v>1.2363512420220619</v>
      </c>
      <c r="AS12" s="75">
        <v>1.2363512420220619</v>
      </c>
      <c r="AT12" s="75">
        <v>1.2363512420220619</v>
      </c>
      <c r="AU12" s="75">
        <v>1.2363512420220619</v>
      </c>
      <c r="AV12" s="75">
        <v>1.2363512420220619</v>
      </c>
      <c r="AW12" s="75">
        <v>1.2363512420220619</v>
      </c>
      <c r="AX12" s="75">
        <v>1.2363512420220619</v>
      </c>
    </row>
    <row r="13" spans="1:50">
      <c r="A13" t="s">
        <v>40</v>
      </c>
      <c r="B13" t="s">
        <v>47</v>
      </c>
      <c r="C13" t="s">
        <v>337</v>
      </c>
      <c r="D13" s="54">
        <v>1</v>
      </c>
      <c r="E13" s="54">
        <v>1</v>
      </c>
      <c r="F13" s="54">
        <v>1</v>
      </c>
      <c r="G13" s="54">
        <v>2.2496932364511562</v>
      </c>
      <c r="H13" s="54">
        <v>2.119856551239871</v>
      </c>
      <c r="I13" s="54">
        <v>1.2363512420220619</v>
      </c>
      <c r="J13" s="75">
        <v>1.2363512420220619</v>
      </c>
      <c r="K13" s="75">
        <v>1.2363512420220619</v>
      </c>
      <c r="L13" s="75">
        <v>1.2363512420220619</v>
      </c>
      <c r="M13" s="75">
        <v>1.2363512420220619</v>
      </c>
      <c r="N13" s="75">
        <v>1.2363512420220619</v>
      </c>
      <c r="O13" s="75">
        <v>1.2363512420220619</v>
      </c>
      <c r="P13" s="75">
        <v>1.2363512420220619</v>
      </c>
      <c r="Q13" s="75">
        <v>1.2363512420220619</v>
      </c>
      <c r="R13" s="75">
        <v>1.2363512420220619</v>
      </c>
      <c r="S13" s="75">
        <v>1.2363512420220619</v>
      </c>
      <c r="T13" s="75">
        <v>1.2363512420220619</v>
      </c>
      <c r="U13" s="75">
        <v>1.2363512420220619</v>
      </c>
      <c r="V13" s="75">
        <v>1.2363512420220619</v>
      </c>
      <c r="W13" s="75">
        <v>1.2363512420220619</v>
      </c>
      <c r="X13" s="75">
        <v>1.2363512420220619</v>
      </c>
      <c r="Y13" s="75">
        <v>1.2363512420220619</v>
      </c>
      <c r="Z13" s="75">
        <v>1.2363512420220619</v>
      </c>
      <c r="AA13" s="75">
        <v>1.2363512420220619</v>
      </c>
      <c r="AB13" s="75">
        <v>1.2363512420220619</v>
      </c>
      <c r="AC13" s="75">
        <v>1.2363512420220619</v>
      </c>
      <c r="AD13" s="75">
        <v>1.2363512420220619</v>
      </c>
      <c r="AE13" s="75">
        <v>1.2363512420220619</v>
      </c>
      <c r="AF13" s="75">
        <v>1.2363512420220619</v>
      </c>
      <c r="AG13" s="75">
        <v>1.2363512420220619</v>
      </c>
      <c r="AH13" s="75">
        <v>1.2363512420220619</v>
      </c>
      <c r="AI13" s="75">
        <v>1.2363512420220619</v>
      </c>
      <c r="AJ13" s="75">
        <v>1.2363512420220619</v>
      </c>
      <c r="AK13" s="75">
        <v>1.2363512420220619</v>
      </c>
      <c r="AL13" s="75">
        <v>1.2363512420220619</v>
      </c>
      <c r="AM13" s="75">
        <v>1.2363512420220619</v>
      </c>
      <c r="AN13" s="75">
        <v>1.2363512420220619</v>
      </c>
      <c r="AO13" s="75">
        <v>1.2363512420220619</v>
      </c>
      <c r="AP13" s="75">
        <v>1.2363512420220619</v>
      </c>
      <c r="AQ13" s="75">
        <v>1.2363512420220619</v>
      </c>
      <c r="AR13" s="75">
        <v>1.2363512420220619</v>
      </c>
      <c r="AS13" s="75">
        <v>1.2363512420220619</v>
      </c>
      <c r="AT13" s="75">
        <v>1.2363512420220619</v>
      </c>
      <c r="AU13" s="75">
        <v>1.2363512420220619</v>
      </c>
      <c r="AV13" s="75">
        <v>1.2363512420220619</v>
      </c>
      <c r="AW13" s="75">
        <v>1.2363512420220619</v>
      </c>
      <c r="AX13" s="75">
        <v>1.2363512420220619</v>
      </c>
    </row>
    <row r="14" spans="1:50">
      <c r="A14" t="s">
        <v>41</v>
      </c>
      <c r="B14" t="s">
        <v>47</v>
      </c>
      <c r="C14" t="s">
        <v>337</v>
      </c>
      <c r="D14" s="54">
        <v>1</v>
      </c>
      <c r="E14" s="54">
        <v>1</v>
      </c>
      <c r="F14" s="54">
        <v>1</v>
      </c>
      <c r="G14" s="54">
        <v>2.2496932364511562</v>
      </c>
      <c r="H14" s="54">
        <v>2.119856551239871</v>
      </c>
      <c r="I14" s="54">
        <v>1.2363512420220619</v>
      </c>
      <c r="J14" s="75">
        <v>1.2363512420220619</v>
      </c>
      <c r="K14" s="75">
        <v>1.2363512420220619</v>
      </c>
      <c r="L14" s="75">
        <v>1.2363512420220619</v>
      </c>
      <c r="M14" s="75">
        <v>1.2363512420220619</v>
      </c>
      <c r="N14" s="75">
        <v>1.2363512420220619</v>
      </c>
      <c r="O14" s="75">
        <v>1.2363512420220619</v>
      </c>
      <c r="P14" s="75">
        <v>1.2363512420220619</v>
      </c>
      <c r="Q14" s="75">
        <v>1.2363512420220619</v>
      </c>
      <c r="R14" s="75">
        <v>1.2363512420220619</v>
      </c>
      <c r="S14" s="75">
        <v>1.2363512420220619</v>
      </c>
      <c r="T14" s="75">
        <v>1.2363512420220619</v>
      </c>
      <c r="U14" s="75">
        <v>1.2363512420220619</v>
      </c>
      <c r="V14" s="75">
        <v>1.2363512420220619</v>
      </c>
      <c r="W14" s="75">
        <v>1.2363512420220619</v>
      </c>
      <c r="X14" s="75">
        <v>1.2363512420220619</v>
      </c>
      <c r="Y14" s="75">
        <v>1.2363512420220619</v>
      </c>
      <c r="Z14" s="75">
        <v>1.2363512420220619</v>
      </c>
      <c r="AA14" s="75">
        <v>1.2363512420220619</v>
      </c>
      <c r="AB14" s="75">
        <v>1.2363512420220619</v>
      </c>
      <c r="AC14" s="75">
        <v>1.2363512420220619</v>
      </c>
      <c r="AD14" s="75">
        <v>1.2363512420220619</v>
      </c>
      <c r="AE14" s="75">
        <v>1.2363512420220619</v>
      </c>
      <c r="AF14" s="75">
        <v>1.2363512420220619</v>
      </c>
      <c r="AG14" s="75">
        <v>1.2363512420220619</v>
      </c>
      <c r="AH14" s="75">
        <v>1.2363512420220619</v>
      </c>
      <c r="AI14" s="75">
        <v>1.2363512420220619</v>
      </c>
      <c r="AJ14" s="75">
        <v>1.2363512420220619</v>
      </c>
      <c r="AK14" s="75">
        <v>1.2363512420220619</v>
      </c>
      <c r="AL14" s="75">
        <v>1.2363512420220619</v>
      </c>
      <c r="AM14" s="75">
        <v>1.2363512420220619</v>
      </c>
      <c r="AN14" s="75">
        <v>1.2363512420220619</v>
      </c>
      <c r="AO14" s="75">
        <v>1.2363512420220619</v>
      </c>
      <c r="AP14" s="75">
        <v>1.2363512420220619</v>
      </c>
      <c r="AQ14" s="75">
        <v>1.2363512420220619</v>
      </c>
      <c r="AR14" s="75">
        <v>1.2363512420220619</v>
      </c>
      <c r="AS14" s="75">
        <v>1.2363512420220619</v>
      </c>
      <c r="AT14" s="75">
        <v>1.2363512420220619</v>
      </c>
      <c r="AU14" s="75">
        <v>1.2363512420220619</v>
      </c>
      <c r="AV14" s="75">
        <v>1.2363512420220619</v>
      </c>
      <c r="AW14" s="75">
        <v>1.2363512420220619</v>
      </c>
      <c r="AX14" s="75">
        <v>1.2363512420220619</v>
      </c>
    </row>
    <row r="15" spans="1:50">
      <c r="A15" t="s">
        <v>42</v>
      </c>
      <c r="B15" t="s">
        <v>47</v>
      </c>
      <c r="C15" t="s">
        <v>337</v>
      </c>
      <c r="D15" s="54">
        <v>1</v>
      </c>
      <c r="E15" s="54">
        <v>1</v>
      </c>
      <c r="F15" s="54">
        <v>1</v>
      </c>
      <c r="G15" s="54">
        <v>2.2496932364511562</v>
      </c>
      <c r="H15" s="54">
        <v>2.119856551239871</v>
      </c>
      <c r="I15" s="54">
        <v>1.2363512420220619</v>
      </c>
      <c r="J15" s="75">
        <v>1.2363512420220619</v>
      </c>
      <c r="K15" s="75">
        <v>1.2363512420220619</v>
      </c>
      <c r="L15" s="75">
        <v>1.2363512420220619</v>
      </c>
      <c r="M15" s="75">
        <v>1.2363512420220619</v>
      </c>
      <c r="N15" s="75">
        <v>1.2363512420220619</v>
      </c>
      <c r="O15" s="75">
        <v>1.2363512420220619</v>
      </c>
      <c r="P15" s="75">
        <v>1.2363512420220619</v>
      </c>
      <c r="Q15" s="75">
        <v>1.2363512420220619</v>
      </c>
      <c r="R15" s="75">
        <v>1.2363512420220619</v>
      </c>
      <c r="S15" s="75">
        <v>1.2363512420220619</v>
      </c>
      <c r="T15" s="75">
        <v>1.2363512420220619</v>
      </c>
      <c r="U15" s="75">
        <v>1.2363512420220619</v>
      </c>
      <c r="V15" s="75">
        <v>1.2363512420220619</v>
      </c>
      <c r="W15" s="75">
        <v>1.2363512420220619</v>
      </c>
      <c r="X15" s="75">
        <v>1.2363512420220619</v>
      </c>
      <c r="Y15" s="75">
        <v>1.2363512420220619</v>
      </c>
      <c r="Z15" s="75">
        <v>1.2363512420220619</v>
      </c>
      <c r="AA15" s="75">
        <v>1.2363512420220619</v>
      </c>
      <c r="AB15" s="75">
        <v>1.2363512420220619</v>
      </c>
      <c r="AC15" s="75">
        <v>1.2363512420220619</v>
      </c>
      <c r="AD15" s="75">
        <v>1.2363512420220619</v>
      </c>
      <c r="AE15" s="75">
        <v>1.2363512420220619</v>
      </c>
      <c r="AF15" s="75">
        <v>1.2363512420220619</v>
      </c>
      <c r="AG15" s="75">
        <v>1.2363512420220619</v>
      </c>
      <c r="AH15" s="75">
        <v>1.2363512420220619</v>
      </c>
      <c r="AI15" s="75">
        <v>1.2363512420220619</v>
      </c>
      <c r="AJ15" s="75">
        <v>1.2363512420220619</v>
      </c>
      <c r="AK15" s="75">
        <v>1.2363512420220619</v>
      </c>
      <c r="AL15" s="75">
        <v>1.2363512420220619</v>
      </c>
      <c r="AM15" s="75">
        <v>1.2363512420220619</v>
      </c>
      <c r="AN15" s="75">
        <v>1.2363512420220619</v>
      </c>
      <c r="AO15" s="75">
        <v>1.2363512420220619</v>
      </c>
      <c r="AP15" s="75">
        <v>1.2363512420220619</v>
      </c>
      <c r="AQ15" s="75">
        <v>1.2363512420220619</v>
      </c>
      <c r="AR15" s="75">
        <v>1.2363512420220619</v>
      </c>
      <c r="AS15" s="75">
        <v>1.2363512420220619</v>
      </c>
      <c r="AT15" s="75">
        <v>1.2363512420220619</v>
      </c>
      <c r="AU15" s="75">
        <v>1.2363512420220619</v>
      </c>
      <c r="AV15" s="75">
        <v>1.2363512420220619</v>
      </c>
      <c r="AW15" s="75">
        <v>1.2363512420220619</v>
      </c>
      <c r="AX15" s="75">
        <v>1.2363512420220619</v>
      </c>
    </row>
    <row r="16" spans="1:50">
      <c r="A16" t="s">
        <v>43</v>
      </c>
      <c r="B16" t="s">
        <v>47</v>
      </c>
      <c r="C16" t="s">
        <v>337</v>
      </c>
      <c r="D16" s="54">
        <v>1</v>
      </c>
      <c r="E16" s="54">
        <v>1</v>
      </c>
      <c r="F16" s="54">
        <v>1</v>
      </c>
      <c r="G16" s="54">
        <v>2.2496932364511562</v>
      </c>
      <c r="H16" s="54">
        <v>2.119856551239871</v>
      </c>
      <c r="I16" s="54">
        <v>1.2363512420220619</v>
      </c>
      <c r="J16" s="75">
        <v>1.2363512420220619</v>
      </c>
      <c r="K16" s="75">
        <v>1.2363512420220619</v>
      </c>
      <c r="L16" s="75">
        <v>1.2363512420220619</v>
      </c>
      <c r="M16" s="75">
        <v>1.2363512420220619</v>
      </c>
      <c r="N16" s="75">
        <v>1.2363512420220619</v>
      </c>
      <c r="O16" s="75">
        <v>1.2363512420220619</v>
      </c>
      <c r="P16" s="75">
        <v>1.2363512420220619</v>
      </c>
      <c r="Q16" s="75">
        <v>1.2363512420220619</v>
      </c>
      <c r="R16" s="75">
        <v>1.2363512420220619</v>
      </c>
      <c r="S16" s="75">
        <v>1.2363512420220619</v>
      </c>
      <c r="T16" s="75">
        <v>1.2363512420220619</v>
      </c>
      <c r="U16" s="75">
        <v>1.2363512420220619</v>
      </c>
      <c r="V16" s="75">
        <v>1.2363512420220619</v>
      </c>
      <c r="W16" s="75">
        <v>1.2363512420220619</v>
      </c>
      <c r="X16" s="75">
        <v>1.2363512420220619</v>
      </c>
      <c r="Y16" s="75">
        <v>1.2363512420220619</v>
      </c>
      <c r="Z16" s="75">
        <v>1.2363512420220619</v>
      </c>
      <c r="AA16" s="75">
        <v>1.2363512420220619</v>
      </c>
      <c r="AB16" s="75">
        <v>1.2363512420220619</v>
      </c>
      <c r="AC16" s="75">
        <v>1.2363512420220619</v>
      </c>
      <c r="AD16" s="75">
        <v>1.2363512420220619</v>
      </c>
      <c r="AE16" s="75">
        <v>1.2363512420220619</v>
      </c>
      <c r="AF16" s="75">
        <v>1.2363512420220619</v>
      </c>
      <c r="AG16" s="75">
        <v>1.2363512420220619</v>
      </c>
      <c r="AH16" s="75">
        <v>1.2363512420220619</v>
      </c>
      <c r="AI16" s="75">
        <v>1.2363512420220619</v>
      </c>
      <c r="AJ16" s="75">
        <v>1.2363512420220619</v>
      </c>
      <c r="AK16" s="75">
        <v>1.2363512420220619</v>
      </c>
      <c r="AL16" s="75">
        <v>1.2363512420220619</v>
      </c>
      <c r="AM16" s="75">
        <v>1.2363512420220619</v>
      </c>
      <c r="AN16" s="75">
        <v>1.2363512420220619</v>
      </c>
      <c r="AO16" s="75">
        <v>1.2363512420220619</v>
      </c>
      <c r="AP16" s="75">
        <v>1.2363512420220619</v>
      </c>
      <c r="AQ16" s="75">
        <v>1.2363512420220619</v>
      </c>
      <c r="AR16" s="75">
        <v>1.2363512420220619</v>
      </c>
      <c r="AS16" s="75">
        <v>1.2363512420220619</v>
      </c>
      <c r="AT16" s="75">
        <v>1.2363512420220619</v>
      </c>
      <c r="AU16" s="75">
        <v>1.2363512420220619</v>
      </c>
      <c r="AV16" s="75">
        <v>1.2363512420220619</v>
      </c>
      <c r="AW16" s="75">
        <v>1.2363512420220619</v>
      </c>
      <c r="AX16" s="75">
        <v>1.2363512420220619</v>
      </c>
    </row>
    <row r="17" spans="1:50">
      <c r="A17" t="s">
        <v>44</v>
      </c>
      <c r="B17" t="s">
        <v>47</v>
      </c>
      <c r="C17" t="s">
        <v>337</v>
      </c>
      <c r="D17" s="54">
        <v>1</v>
      </c>
      <c r="E17" s="54">
        <v>1</v>
      </c>
      <c r="F17" s="54">
        <v>1</v>
      </c>
      <c r="G17" s="54">
        <v>2.2496932364511562</v>
      </c>
      <c r="H17" s="54">
        <v>2.119856551239871</v>
      </c>
      <c r="I17" s="54">
        <v>1.2363512420220619</v>
      </c>
      <c r="J17" s="75">
        <v>1.2363512420220619</v>
      </c>
      <c r="K17" s="75">
        <v>1.2363512420220619</v>
      </c>
      <c r="L17" s="75">
        <v>1.2363512420220619</v>
      </c>
      <c r="M17" s="75">
        <v>1.2363512420220619</v>
      </c>
      <c r="N17" s="75">
        <v>1.2363512420220619</v>
      </c>
      <c r="O17" s="75">
        <v>1.2363512420220619</v>
      </c>
      <c r="P17" s="75">
        <v>1.2363512420220619</v>
      </c>
      <c r="Q17" s="75">
        <v>1.2363512420220619</v>
      </c>
      <c r="R17" s="75">
        <v>1.2363512420220619</v>
      </c>
      <c r="S17" s="75">
        <v>1.2363512420220619</v>
      </c>
      <c r="T17" s="75">
        <v>1.2363512420220619</v>
      </c>
      <c r="U17" s="75">
        <v>1.2363512420220619</v>
      </c>
      <c r="V17" s="75">
        <v>1.2363512420220619</v>
      </c>
      <c r="W17" s="75">
        <v>1.2363512420220619</v>
      </c>
      <c r="X17" s="75">
        <v>1.2363512420220619</v>
      </c>
      <c r="Y17" s="75">
        <v>1.2363512420220619</v>
      </c>
      <c r="Z17" s="75">
        <v>1.2363512420220619</v>
      </c>
      <c r="AA17" s="75">
        <v>1.2363512420220619</v>
      </c>
      <c r="AB17" s="75">
        <v>1.2363512420220619</v>
      </c>
      <c r="AC17" s="75">
        <v>1.2363512420220619</v>
      </c>
      <c r="AD17" s="75">
        <v>1.2363512420220619</v>
      </c>
      <c r="AE17" s="75">
        <v>1.2363512420220619</v>
      </c>
      <c r="AF17" s="75">
        <v>1.2363512420220619</v>
      </c>
      <c r="AG17" s="75">
        <v>1.2363512420220619</v>
      </c>
      <c r="AH17" s="75">
        <v>1.2363512420220619</v>
      </c>
      <c r="AI17" s="75">
        <v>1.2363512420220619</v>
      </c>
      <c r="AJ17" s="75">
        <v>1.2363512420220619</v>
      </c>
      <c r="AK17" s="75">
        <v>1.2363512420220619</v>
      </c>
      <c r="AL17" s="75">
        <v>1.2363512420220619</v>
      </c>
      <c r="AM17" s="75">
        <v>1.2363512420220619</v>
      </c>
      <c r="AN17" s="75">
        <v>1.2363512420220619</v>
      </c>
      <c r="AO17" s="75">
        <v>1.2363512420220619</v>
      </c>
      <c r="AP17" s="75">
        <v>1.2363512420220619</v>
      </c>
      <c r="AQ17" s="75">
        <v>1.2363512420220619</v>
      </c>
      <c r="AR17" s="75">
        <v>1.2363512420220619</v>
      </c>
      <c r="AS17" s="75">
        <v>1.2363512420220619</v>
      </c>
      <c r="AT17" s="75">
        <v>1.2363512420220619</v>
      </c>
      <c r="AU17" s="75">
        <v>1.2363512420220619</v>
      </c>
      <c r="AV17" s="75">
        <v>1.2363512420220619</v>
      </c>
      <c r="AW17" s="75">
        <v>1.2363512420220619</v>
      </c>
      <c r="AX17" s="75">
        <v>1.2363512420220619</v>
      </c>
    </row>
    <row r="18" spans="1:50">
      <c r="A18" t="s">
        <v>29</v>
      </c>
      <c r="B18" t="s">
        <v>48</v>
      </c>
      <c r="C18" t="s">
        <v>337</v>
      </c>
      <c r="D18" s="54">
        <v>1</v>
      </c>
      <c r="E18" s="54">
        <v>1</v>
      </c>
      <c r="F18" s="54">
        <v>1</v>
      </c>
      <c r="G18" s="54">
        <v>1</v>
      </c>
      <c r="H18" s="54">
        <v>1</v>
      </c>
      <c r="I18" s="54">
        <v>1</v>
      </c>
      <c r="J18" s="75">
        <v>1</v>
      </c>
      <c r="K18" s="75">
        <v>1</v>
      </c>
      <c r="L18" s="75">
        <v>1</v>
      </c>
      <c r="M18" s="75">
        <v>1</v>
      </c>
      <c r="N18" s="75">
        <v>1</v>
      </c>
      <c r="O18" s="75">
        <v>1</v>
      </c>
      <c r="P18" s="75">
        <v>1</v>
      </c>
      <c r="Q18" s="75">
        <v>1</v>
      </c>
      <c r="R18" s="75">
        <v>1</v>
      </c>
      <c r="S18" s="75">
        <v>1</v>
      </c>
      <c r="T18" s="75">
        <v>1</v>
      </c>
      <c r="U18" s="75">
        <v>1</v>
      </c>
      <c r="V18" s="75">
        <v>1</v>
      </c>
      <c r="W18" s="75">
        <v>1</v>
      </c>
      <c r="X18" s="75">
        <v>1</v>
      </c>
      <c r="Y18" s="75">
        <v>1</v>
      </c>
      <c r="Z18" s="75">
        <v>1</v>
      </c>
      <c r="AA18" s="75">
        <v>1</v>
      </c>
      <c r="AB18" s="75">
        <v>1</v>
      </c>
      <c r="AC18" s="75">
        <v>1</v>
      </c>
      <c r="AD18" s="75">
        <v>1</v>
      </c>
      <c r="AE18" s="75">
        <v>1</v>
      </c>
      <c r="AF18" s="75">
        <v>1</v>
      </c>
      <c r="AG18" s="75">
        <v>1</v>
      </c>
      <c r="AH18" s="75">
        <v>1</v>
      </c>
      <c r="AI18" s="75">
        <v>1</v>
      </c>
      <c r="AJ18" s="75">
        <v>1</v>
      </c>
      <c r="AK18" s="75">
        <v>1</v>
      </c>
      <c r="AL18" s="75">
        <v>1</v>
      </c>
      <c r="AM18" s="75">
        <v>1</v>
      </c>
      <c r="AN18" s="75">
        <v>1</v>
      </c>
      <c r="AO18" s="75">
        <v>1</v>
      </c>
      <c r="AP18" s="75">
        <v>1</v>
      </c>
      <c r="AQ18" s="75">
        <v>1</v>
      </c>
      <c r="AR18" s="75">
        <v>1</v>
      </c>
      <c r="AS18" s="75">
        <v>1</v>
      </c>
      <c r="AT18" s="75">
        <v>1</v>
      </c>
      <c r="AU18" s="75">
        <v>1</v>
      </c>
      <c r="AV18" s="75">
        <v>1</v>
      </c>
      <c r="AW18" s="75">
        <v>1</v>
      </c>
      <c r="AX18" s="75">
        <v>1</v>
      </c>
    </row>
    <row r="19" spans="1:50">
      <c r="A19" t="s">
        <v>30</v>
      </c>
      <c r="B19" t="s">
        <v>48</v>
      </c>
      <c r="C19" t="s">
        <v>337</v>
      </c>
      <c r="D19" s="54">
        <v>1</v>
      </c>
      <c r="E19" s="54">
        <v>1</v>
      </c>
      <c r="F19" s="54">
        <v>1</v>
      </c>
      <c r="G19" s="54">
        <v>1</v>
      </c>
      <c r="H19" s="54">
        <v>1</v>
      </c>
      <c r="I19" s="54">
        <v>1</v>
      </c>
      <c r="J19" s="75">
        <v>1</v>
      </c>
      <c r="K19" s="75">
        <v>1</v>
      </c>
      <c r="L19" s="75">
        <v>1</v>
      </c>
      <c r="M19" s="75">
        <v>1</v>
      </c>
      <c r="N19" s="75">
        <v>1</v>
      </c>
      <c r="O19" s="75">
        <v>1</v>
      </c>
      <c r="P19" s="75">
        <v>1</v>
      </c>
      <c r="Q19" s="75">
        <v>1</v>
      </c>
      <c r="R19" s="75">
        <v>1</v>
      </c>
      <c r="S19" s="75">
        <v>1</v>
      </c>
      <c r="T19" s="75">
        <v>1</v>
      </c>
      <c r="U19" s="75">
        <v>1</v>
      </c>
      <c r="V19" s="75">
        <v>1</v>
      </c>
      <c r="W19" s="75">
        <v>1</v>
      </c>
      <c r="X19" s="75">
        <v>1</v>
      </c>
      <c r="Y19" s="75">
        <v>1</v>
      </c>
      <c r="Z19" s="75">
        <v>1</v>
      </c>
      <c r="AA19" s="75">
        <v>1</v>
      </c>
      <c r="AB19" s="75">
        <v>1</v>
      </c>
      <c r="AC19" s="75">
        <v>1</v>
      </c>
      <c r="AD19" s="75">
        <v>1</v>
      </c>
      <c r="AE19" s="75">
        <v>1</v>
      </c>
      <c r="AF19" s="75">
        <v>1</v>
      </c>
      <c r="AG19" s="75">
        <v>1</v>
      </c>
      <c r="AH19" s="75">
        <v>1</v>
      </c>
      <c r="AI19" s="75">
        <v>1</v>
      </c>
      <c r="AJ19" s="75">
        <v>1</v>
      </c>
      <c r="AK19" s="75">
        <v>1</v>
      </c>
      <c r="AL19" s="75">
        <v>1</v>
      </c>
      <c r="AM19" s="75">
        <v>1</v>
      </c>
      <c r="AN19" s="75">
        <v>1</v>
      </c>
      <c r="AO19" s="75">
        <v>1</v>
      </c>
      <c r="AP19" s="75">
        <v>1</v>
      </c>
      <c r="AQ19" s="75">
        <v>1</v>
      </c>
      <c r="AR19" s="75">
        <v>1</v>
      </c>
      <c r="AS19" s="75">
        <v>1</v>
      </c>
      <c r="AT19" s="75">
        <v>1</v>
      </c>
      <c r="AU19" s="75">
        <v>1</v>
      </c>
      <c r="AV19" s="75">
        <v>1</v>
      </c>
      <c r="AW19" s="75">
        <v>1</v>
      </c>
      <c r="AX19" s="75">
        <v>1</v>
      </c>
    </row>
    <row r="20" spans="1:50">
      <c r="A20" t="s">
        <v>31</v>
      </c>
      <c r="B20" t="s">
        <v>48</v>
      </c>
      <c r="C20" t="s">
        <v>337</v>
      </c>
      <c r="D20" s="54">
        <v>1</v>
      </c>
      <c r="E20" s="54">
        <v>1</v>
      </c>
      <c r="F20" s="54">
        <v>1</v>
      </c>
      <c r="G20" s="54">
        <v>1</v>
      </c>
      <c r="H20" s="54">
        <v>1</v>
      </c>
      <c r="I20" s="54">
        <v>1</v>
      </c>
      <c r="J20" s="75">
        <v>1</v>
      </c>
      <c r="K20" s="75">
        <v>1</v>
      </c>
      <c r="L20" s="75">
        <v>1</v>
      </c>
      <c r="M20" s="75">
        <v>1</v>
      </c>
      <c r="N20" s="75">
        <v>1</v>
      </c>
      <c r="O20" s="75">
        <v>1</v>
      </c>
      <c r="P20" s="75">
        <v>1</v>
      </c>
      <c r="Q20" s="75">
        <v>1</v>
      </c>
      <c r="R20" s="75">
        <v>1</v>
      </c>
      <c r="S20" s="75">
        <v>1</v>
      </c>
      <c r="T20" s="75">
        <v>1</v>
      </c>
      <c r="U20" s="75">
        <v>1</v>
      </c>
      <c r="V20" s="75">
        <v>1</v>
      </c>
      <c r="W20" s="75">
        <v>1</v>
      </c>
      <c r="X20" s="75">
        <v>1</v>
      </c>
      <c r="Y20" s="75">
        <v>1</v>
      </c>
      <c r="Z20" s="75">
        <v>1</v>
      </c>
      <c r="AA20" s="75">
        <v>1</v>
      </c>
      <c r="AB20" s="75">
        <v>1</v>
      </c>
      <c r="AC20" s="75">
        <v>1</v>
      </c>
      <c r="AD20" s="75">
        <v>1</v>
      </c>
      <c r="AE20" s="75">
        <v>1</v>
      </c>
      <c r="AF20" s="75">
        <v>1</v>
      </c>
      <c r="AG20" s="75">
        <v>1</v>
      </c>
      <c r="AH20" s="75">
        <v>1</v>
      </c>
      <c r="AI20" s="75">
        <v>1</v>
      </c>
      <c r="AJ20" s="75">
        <v>1</v>
      </c>
      <c r="AK20" s="75">
        <v>1</v>
      </c>
      <c r="AL20" s="75">
        <v>1</v>
      </c>
      <c r="AM20" s="75">
        <v>1</v>
      </c>
      <c r="AN20" s="75">
        <v>1</v>
      </c>
      <c r="AO20" s="75">
        <v>1</v>
      </c>
      <c r="AP20" s="75">
        <v>1</v>
      </c>
      <c r="AQ20" s="75">
        <v>1</v>
      </c>
      <c r="AR20" s="75">
        <v>1</v>
      </c>
      <c r="AS20" s="75">
        <v>1</v>
      </c>
      <c r="AT20" s="75">
        <v>1</v>
      </c>
      <c r="AU20" s="75">
        <v>1</v>
      </c>
      <c r="AV20" s="75">
        <v>1</v>
      </c>
      <c r="AW20" s="75">
        <v>1</v>
      </c>
      <c r="AX20" s="75">
        <v>1</v>
      </c>
    </row>
    <row r="21" spans="1:50">
      <c r="A21" t="s">
        <v>32</v>
      </c>
      <c r="B21" t="s">
        <v>48</v>
      </c>
      <c r="C21" t="s">
        <v>337</v>
      </c>
      <c r="D21" s="54">
        <v>1</v>
      </c>
      <c r="E21" s="54">
        <v>1</v>
      </c>
      <c r="F21" s="54">
        <v>1</v>
      </c>
      <c r="G21" s="54">
        <v>1</v>
      </c>
      <c r="H21" s="54">
        <v>1</v>
      </c>
      <c r="I21" s="54">
        <v>1</v>
      </c>
      <c r="J21" s="75">
        <v>1</v>
      </c>
      <c r="K21" s="75">
        <v>1</v>
      </c>
      <c r="L21" s="75">
        <v>1</v>
      </c>
      <c r="M21" s="75">
        <v>1</v>
      </c>
      <c r="N21" s="75">
        <v>1</v>
      </c>
      <c r="O21" s="75">
        <v>1</v>
      </c>
      <c r="P21" s="75">
        <v>1</v>
      </c>
      <c r="Q21" s="75">
        <v>1</v>
      </c>
      <c r="R21" s="75">
        <v>1</v>
      </c>
      <c r="S21" s="75">
        <v>1</v>
      </c>
      <c r="T21" s="75">
        <v>1</v>
      </c>
      <c r="U21" s="75">
        <v>1</v>
      </c>
      <c r="V21" s="75">
        <v>1</v>
      </c>
      <c r="W21" s="75">
        <v>1</v>
      </c>
      <c r="X21" s="75">
        <v>1</v>
      </c>
      <c r="Y21" s="75">
        <v>1</v>
      </c>
      <c r="Z21" s="75">
        <v>1</v>
      </c>
      <c r="AA21" s="75">
        <v>1</v>
      </c>
      <c r="AB21" s="75">
        <v>1</v>
      </c>
      <c r="AC21" s="75">
        <v>1</v>
      </c>
      <c r="AD21" s="75">
        <v>1</v>
      </c>
      <c r="AE21" s="75">
        <v>1</v>
      </c>
      <c r="AF21" s="75">
        <v>1</v>
      </c>
      <c r="AG21" s="75">
        <v>1</v>
      </c>
      <c r="AH21" s="75">
        <v>1</v>
      </c>
      <c r="AI21" s="75">
        <v>1</v>
      </c>
      <c r="AJ21" s="75">
        <v>1</v>
      </c>
      <c r="AK21" s="75">
        <v>1</v>
      </c>
      <c r="AL21" s="75">
        <v>1</v>
      </c>
      <c r="AM21" s="75">
        <v>1</v>
      </c>
      <c r="AN21" s="75">
        <v>1</v>
      </c>
      <c r="AO21" s="75">
        <v>1</v>
      </c>
      <c r="AP21" s="75">
        <v>1</v>
      </c>
      <c r="AQ21" s="75">
        <v>1</v>
      </c>
      <c r="AR21" s="75">
        <v>1</v>
      </c>
      <c r="AS21" s="75">
        <v>1</v>
      </c>
      <c r="AT21" s="75">
        <v>1</v>
      </c>
      <c r="AU21" s="75">
        <v>1</v>
      </c>
      <c r="AV21" s="75">
        <v>1</v>
      </c>
      <c r="AW21" s="75">
        <v>1</v>
      </c>
      <c r="AX21" s="75">
        <v>1</v>
      </c>
    </row>
    <row r="22" spans="1:50">
      <c r="A22" t="s">
        <v>33</v>
      </c>
      <c r="B22" t="s">
        <v>48</v>
      </c>
      <c r="C22" t="s">
        <v>337</v>
      </c>
      <c r="D22" s="54">
        <v>1</v>
      </c>
      <c r="E22" s="54">
        <v>1</v>
      </c>
      <c r="F22" s="54">
        <v>1</v>
      </c>
      <c r="G22" s="54">
        <v>1</v>
      </c>
      <c r="H22" s="54">
        <v>1</v>
      </c>
      <c r="I22" s="54">
        <v>1</v>
      </c>
      <c r="J22" s="75">
        <v>1</v>
      </c>
      <c r="K22" s="75">
        <v>1</v>
      </c>
      <c r="L22" s="75">
        <v>1</v>
      </c>
      <c r="M22" s="75">
        <v>1</v>
      </c>
      <c r="N22" s="75">
        <v>1</v>
      </c>
      <c r="O22" s="75">
        <v>1</v>
      </c>
      <c r="P22" s="75">
        <v>1</v>
      </c>
      <c r="Q22" s="75">
        <v>1</v>
      </c>
      <c r="R22" s="75">
        <v>1</v>
      </c>
      <c r="S22" s="75">
        <v>1</v>
      </c>
      <c r="T22" s="75">
        <v>1</v>
      </c>
      <c r="U22" s="75">
        <v>1</v>
      </c>
      <c r="V22" s="75">
        <v>1</v>
      </c>
      <c r="W22" s="75">
        <v>1</v>
      </c>
      <c r="X22" s="75">
        <v>1</v>
      </c>
      <c r="Y22" s="75">
        <v>1</v>
      </c>
      <c r="Z22" s="75">
        <v>1</v>
      </c>
      <c r="AA22" s="75">
        <v>1</v>
      </c>
      <c r="AB22" s="75">
        <v>1</v>
      </c>
      <c r="AC22" s="75">
        <v>1</v>
      </c>
      <c r="AD22" s="75">
        <v>1</v>
      </c>
      <c r="AE22" s="75">
        <v>1</v>
      </c>
      <c r="AF22" s="75">
        <v>1</v>
      </c>
      <c r="AG22" s="75">
        <v>1</v>
      </c>
      <c r="AH22" s="75">
        <v>1</v>
      </c>
      <c r="AI22" s="75">
        <v>1</v>
      </c>
      <c r="AJ22" s="75">
        <v>1</v>
      </c>
      <c r="AK22" s="75">
        <v>1</v>
      </c>
      <c r="AL22" s="75">
        <v>1</v>
      </c>
      <c r="AM22" s="75">
        <v>1</v>
      </c>
      <c r="AN22" s="75">
        <v>1</v>
      </c>
      <c r="AO22" s="75">
        <v>1</v>
      </c>
      <c r="AP22" s="75">
        <v>1</v>
      </c>
      <c r="AQ22" s="75">
        <v>1</v>
      </c>
      <c r="AR22" s="75">
        <v>1</v>
      </c>
      <c r="AS22" s="75">
        <v>1</v>
      </c>
      <c r="AT22" s="75">
        <v>1</v>
      </c>
      <c r="AU22" s="75">
        <v>1</v>
      </c>
      <c r="AV22" s="75">
        <v>1</v>
      </c>
      <c r="AW22" s="75">
        <v>1</v>
      </c>
      <c r="AX22" s="75">
        <v>1</v>
      </c>
    </row>
    <row r="23" spans="1:50">
      <c r="A23" t="s">
        <v>34</v>
      </c>
      <c r="B23" t="s">
        <v>48</v>
      </c>
      <c r="C23" t="s">
        <v>337</v>
      </c>
      <c r="D23" s="54">
        <v>1</v>
      </c>
      <c r="E23" s="54">
        <v>1</v>
      </c>
      <c r="F23" s="54">
        <v>1</v>
      </c>
      <c r="G23" s="54">
        <v>1</v>
      </c>
      <c r="H23" s="54">
        <v>1</v>
      </c>
      <c r="I23" s="54">
        <v>1</v>
      </c>
      <c r="J23" s="75">
        <v>1</v>
      </c>
      <c r="K23" s="75">
        <v>1</v>
      </c>
      <c r="L23" s="75">
        <v>1</v>
      </c>
      <c r="M23" s="75">
        <v>1</v>
      </c>
      <c r="N23" s="75">
        <v>1</v>
      </c>
      <c r="O23" s="75">
        <v>1</v>
      </c>
      <c r="P23" s="75">
        <v>1</v>
      </c>
      <c r="Q23" s="75">
        <v>1</v>
      </c>
      <c r="R23" s="75">
        <v>1</v>
      </c>
      <c r="S23" s="75">
        <v>1</v>
      </c>
      <c r="T23" s="75">
        <v>1</v>
      </c>
      <c r="U23" s="75">
        <v>1</v>
      </c>
      <c r="V23" s="75">
        <v>1</v>
      </c>
      <c r="W23" s="75">
        <v>1</v>
      </c>
      <c r="X23" s="75">
        <v>1</v>
      </c>
      <c r="Y23" s="75">
        <v>1</v>
      </c>
      <c r="Z23" s="75">
        <v>1</v>
      </c>
      <c r="AA23" s="75">
        <v>1</v>
      </c>
      <c r="AB23" s="75">
        <v>1</v>
      </c>
      <c r="AC23" s="75">
        <v>1</v>
      </c>
      <c r="AD23" s="75">
        <v>1</v>
      </c>
      <c r="AE23" s="75">
        <v>1</v>
      </c>
      <c r="AF23" s="75">
        <v>1</v>
      </c>
      <c r="AG23" s="75">
        <v>1</v>
      </c>
      <c r="AH23" s="75">
        <v>1</v>
      </c>
      <c r="AI23" s="75">
        <v>1</v>
      </c>
      <c r="AJ23" s="75">
        <v>1</v>
      </c>
      <c r="AK23" s="75">
        <v>1</v>
      </c>
      <c r="AL23" s="75">
        <v>1</v>
      </c>
      <c r="AM23" s="75">
        <v>1</v>
      </c>
      <c r="AN23" s="75">
        <v>1</v>
      </c>
      <c r="AO23" s="75">
        <v>1</v>
      </c>
      <c r="AP23" s="75">
        <v>1</v>
      </c>
      <c r="AQ23" s="75">
        <v>1</v>
      </c>
      <c r="AR23" s="75">
        <v>1</v>
      </c>
      <c r="AS23" s="75">
        <v>1</v>
      </c>
      <c r="AT23" s="75">
        <v>1</v>
      </c>
      <c r="AU23" s="75">
        <v>1</v>
      </c>
      <c r="AV23" s="75">
        <v>1</v>
      </c>
      <c r="AW23" s="75">
        <v>1</v>
      </c>
      <c r="AX23" s="75">
        <v>1</v>
      </c>
    </row>
    <row r="24" spans="1:50">
      <c r="A24" t="s">
        <v>35</v>
      </c>
      <c r="B24" t="s">
        <v>48</v>
      </c>
      <c r="C24" t="s">
        <v>337</v>
      </c>
      <c r="D24" s="54">
        <v>1</v>
      </c>
      <c r="E24" s="54">
        <v>1</v>
      </c>
      <c r="F24" s="54">
        <v>1</v>
      </c>
      <c r="G24" s="54">
        <v>1</v>
      </c>
      <c r="H24" s="54">
        <v>1</v>
      </c>
      <c r="I24" s="54">
        <v>1</v>
      </c>
      <c r="J24" s="75">
        <v>1</v>
      </c>
      <c r="K24" s="75">
        <v>1</v>
      </c>
      <c r="L24" s="75">
        <v>1</v>
      </c>
      <c r="M24" s="75">
        <v>1</v>
      </c>
      <c r="N24" s="75">
        <v>1</v>
      </c>
      <c r="O24" s="75">
        <v>1</v>
      </c>
      <c r="P24" s="75">
        <v>1</v>
      </c>
      <c r="Q24" s="75">
        <v>1</v>
      </c>
      <c r="R24" s="75">
        <v>1</v>
      </c>
      <c r="S24" s="75">
        <v>1</v>
      </c>
      <c r="T24" s="75">
        <v>1</v>
      </c>
      <c r="U24" s="75">
        <v>1</v>
      </c>
      <c r="V24" s="75">
        <v>1</v>
      </c>
      <c r="W24" s="75">
        <v>1</v>
      </c>
      <c r="X24" s="75">
        <v>1</v>
      </c>
      <c r="Y24" s="75">
        <v>1</v>
      </c>
      <c r="Z24" s="75">
        <v>1</v>
      </c>
      <c r="AA24" s="75">
        <v>1</v>
      </c>
      <c r="AB24" s="75">
        <v>1</v>
      </c>
      <c r="AC24" s="75">
        <v>1</v>
      </c>
      <c r="AD24" s="75">
        <v>1</v>
      </c>
      <c r="AE24" s="75">
        <v>1</v>
      </c>
      <c r="AF24" s="75">
        <v>1</v>
      </c>
      <c r="AG24" s="75">
        <v>1</v>
      </c>
      <c r="AH24" s="75">
        <v>1</v>
      </c>
      <c r="AI24" s="75">
        <v>1</v>
      </c>
      <c r="AJ24" s="75">
        <v>1</v>
      </c>
      <c r="AK24" s="75">
        <v>1</v>
      </c>
      <c r="AL24" s="75">
        <v>1</v>
      </c>
      <c r="AM24" s="75">
        <v>1</v>
      </c>
      <c r="AN24" s="75">
        <v>1</v>
      </c>
      <c r="AO24" s="75">
        <v>1</v>
      </c>
      <c r="AP24" s="75">
        <v>1</v>
      </c>
      <c r="AQ24" s="75">
        <v>1</v>
      </c>
      <c r="AR24" s="75">
        <v>1</v>
      </c>
      <c r="AS24" s="75">
        <v>1</v>
      </c>
      <c r="AT24" s="75">
        <v>1</v>
      </c>
      <c r="AU24" s="75">
        <v>1</v>
      </c>
      <c r="AV24" s="75">
        <v>1</v>
      </c>
      <c r="AW24" s="75">
        <v>1</v>
      </c>
      <c r="AX24" s="75">
        <v>1</v>
      </c>
    </row>
    <row r="25" spans="1:50">
      <c r="A25" t="s">
        <v>36</v>
      </c>
      <c r="B25" t="s">
        <v>48</v>
      </c>
      <c r="C25" t="s">
        <v>337</v>
      </c>
      <c r="D25" s="54">
        <v>1</v>
      </c>
      <c r="E25" s="54">
        <v>1</v>
      </c>
      <c r="F25" s="54">
        <v>1</v>
      </c>
      <c r="G25" s="54">
        <v>1</v>
      </c>
      <c r="H25" s="54">
        <v>1</v>
      </c>
      <c r="I25" s="54">
        <v>1</v>
      </c>
      <c r="J25" s="75">
        <v>1</v>
      </c>
      <c r="K25" s="75">
        <v>1</v>
      </c>
      <c r="L25" s="75">
        <v>1</v>
      </c>
      <c r="M25" s="75">
        <v>1</v>
      </c>
      <c r="N25" s="75">
        <v>1</v>
      </c>
      <c r="O25" s="75">
        <v>1</v>
      </c>
      <c r="P25" s="75">
        <v>1</v>
      </c>
      <c r="Q25" s="75">
        <v>1</v>
      </c>
      <c r="R25" s="75">
        <v>1</v>
      </c>
      <c r="S25" s="75">
        <v>1</v>
      </c>
      <c r="T25" s="75">
        <v>1</v>
      </c>
      <c r="U25" s="75">
        <v>1</v>
      </c>
      <c r="V25" s="75">
        <v>1</v>
      </c>
      <c r="W25" s="75">
        <v>1</v>
      </c>
      <c r="X25" s="75">
        <v>1</v>
      </c>
      <c r="Y25" s="75">
        <v>1</v>
      </c>
      <c r="Z25" s="75">
        <v>1</v>
      </c>
      <c r="AA25" s="75">
        <v>1</v>
      </c>
      <c r="AB25" s="75">
        <v>1</v>
      </c>
      <c r="AC25" s="75">
        <v>1</v>
      </c>
      <c r="AD25" s="75">
        <v>1</v>
      </c>
      <c r="AE25" s="75">
        <v>1</v>
      </c>
      <c r="AF25" s="75">
        <v>1</v>
      </c>
      <c r="AG25" s="75">
        <v>1</v>
      </c>
      <c r="AH25" s="75">
        <v>1</v>
      </c>
      <c r="AI25" s="75">
        <v>1</v>
      </c>
      <c r="AJ25" s="75">
        <v>1</v>
      </c>
      <c r="AK25" s="75">
        <v>1</v>
      </c>
      <c r="AL25" s="75">
        <v>1</v>
      </c>
      <c r="AM25" s="75">
        <v>1</v>
      </c>
      <c r="AN25" s="75">
        <v>1</v>
      </c>
      <c r="AO25" s="75">
        <v>1</v>
      </c>
      <c r="AP25" s="75">
        <v>1</v>
      </c>
      <c r="AQ25" s="75">
        <v>1</v>
      </c>
      <c r="AR25" s="75">
        <v>1</v>
      </c>
      <c r="AS25" s="75">
        <v>1</v>
      </c>
      <c r="AT25" s="75">
        <v>1</v>
      </c>
      <c r="AU25" s="75">
        <v>1</v>
      </c>
      <c r="AV25" s="75">
        <v>1</v>
      </c>
      <c r="AW25" s="75">
        <v>1</v>
      </c>
      <c r="AX25" s="75">
        <v>1</v>
      </c>
    </row>
    <row r="26" spans="1:50">
      <c r="A26" t="s">
        <v>37</v>
      </c>
      <c r="B26" t="s">
        <v>48</v>
      </c>
      <c r="C26" t="s">
        <v>337</v>
      </c>
      <c r="D26" s="54">
        <v>1</v>
      </c>
      <c r="E26" s="54">
        <v>1</v>
      </c>
      <c r="F26" s="54">
        <v>1</v>
      </c>
      <c r="G26" s="54">
        <v>1</v>
      </c>
      <c r="H26" s="54">
        <v>1</v>
      </c>
      <c r="I26" s="54">
        <v>1</v>
      </c>
      <c r="J26" s="75">
        <v>1</v>
      </c>
      <c r="K26" s="75">
        <v>1</v>
      </c>
      <c r="L26" s="75">
        <v>1</v>
      </c>
      <c r="M26" s="75">
        <v>1</v>
      </c>
      <c r="N26" s="75">
        <v>1</v>
      </c>
      <c r="O26" s="75">
        <v>1</v>
      </c>
      <c r="P26" s="75">
        <v>1</v>
      </c>
      <c r="Q26" s="75">
        <v>1</v>
      </c>
      <c r="R26" s="75">
        <v>1</v>
      </c>
      <c r="S26" s="75">
        <v>1</v>
      </c>
      <c r="T26" s="75">
        <v>1</v>
      </c>
      <c r="U26" s="75">
        <v>1</v>
      </c>
      <c r="V26" s="75">
        <v>1</v>
      </c>
      <c r="W26" s="75">
        <v>1</v>
      </c>
      <c r="X26" s="75">
        <v>1</v>
      </c>
      <c r="Y26" s="75">
        <v>1</v>
      </c>
      <c r="Z26" s="75">
        <v>1</v>
      </c>
      <c r="AA26" s="75">
        <v>1</v>
      </c>
      <c r="AB26" s="75">
        <v>1</v>
      </c>
      <c r="AC26" s="75">
        <v>1</v>
      </c>
      <c r="AD26" s="75">
        <v>1</v>
      </c>
      <c r="AE26" s="75">
        <v>1</v>
      </c>
      <c r="AF26" s="75">
        <v>1</v>
      </c>
      <c r="AG26" s="75">
        <v>1</v>
      </c>
      <c r="AH26" s="75">
        <v>1</v>
      </c>
      <c r="AI26" s="75">
        <v>1</v>
      </c>
      <c r="AJ26" s="75">
        <v>1</v>
      </c>
      <c r="AK26" s="75">
        <v>1</v>
      </c>
      <c r="AL26" s="75">
        <v>1</v>
      </c>
      <c r="AM26" s="75">
        <v>1</v>
      </c>
      <c r="AN26" s="75">
        <v>1</v>
      </c>
      <c r="AO26" s="75">
        <v>1</v>
      </c>
      <c r="AP26" s="75">
        <v>1</v>
      </c>
      <c r="AQ26" s="75">
        <v>1</v>
      </c>
      <c r="AR26" s="75">
        <v>1</v>
      </c>
      <c r="AS26" s="75">
        <v>1</v>
      </c>
      <c r="AT26" s="75">
        <v>1</v>
      </c>
      <c r="AU26" s="75">
        <v>1</v>
      </c>
      <c r="AV26" s="75">
        <v>1</v>
      </c>
      <c r="AW26" s="75">
        <v>1</v>
      </c>
      <c r="AX26" s="75">
        <v>1</v>
      </c>
    </row>
    <row r="27" spans="1:50">
      <c r="A27" t="s">
        <v>38</v>
      </c>
      <c r="B27" t="s">
        <v>48</v>
      </c>
      <c r="C27" t="s">
        <v>337</v>
      </c>
      <c r="D27" s="54">
        <v>1</v>
      </c>
      <c r="E27" s="54">
        <v>1</v>
      </c>
      <c r="F27" s="54">
        <v>1</v>
      </c>
      <c r="G27" s="54">
        <v>1</v>
      </c>
      <c r="H27" s="54">
        <v>1</v>
      </c>
      <c r="I27" s="54">
        <v>1</v>
      </c>
      <c r="J27" s="75">
        <v>1</v>
      </c>
      <c r="K27" s="75">
        <v>1</v>
      </c>
      <c r="L27" s="75">
        <v>1</v>
      </c>
      <c r="M27" s="75">
        <v>1</v>
      </c>
      <c r="N27" s="75">
        <v>1</v>
      </c>
      <c r="O27" s="75">
        <v>1</v>
      </c>
      <c r="P27" s="75">
        <v>1</v>
      </c>
      <c r="Q27" s="75">
        <v>1</v>
      </c>
      <c r="R27" s="75">
        <v>1</v>
      </c>
      <c r="S27" s="75">
        <v>1</v>
      </c>
      <c r="T27" s="75">
        <v>1</v>
      </c>
      <c r="U27" s="75">
        <v>1</v>
      </c>
      <c r="V27" s="75">
        <v>1</v>
      </c>
      <c r="W27" s="75">
        <v>1</v>
      </c>
      <c r="X27" s="75">
        <v>1</v>
      </c>
      <c r="Y27" s="75">
        <v>1</v>
      </c>
      <c r="Z27" s="75">
        <v>1</v>
      </c>
      <c r="AA27" s="75">
        <v>1</v>
      </c>
      <c r="AB27" s="75">
        <v>1</v>
      </c>
      <c r="AC27" s="75">
        <v>1</v>
      </c>
      <c r="AD27" s="75">
        <v>1</v>
      </c>
      <c r="AE27" s="75">
        <v>1</v>
      </c>
      <c r="AF27" s="75">
        <v>1</v>
      </c>
      <c r="AG27" s="75">
        <v>1</v>
      </c>
      <c r="AH27" s="75">
        <v>1</v>
      </c>
      <c r="AI27" s="75">
        <v>1</v>
      </c>
      <c r="AJ27" s="75">
        <v>1</v>
      </c>
      <c r="AK27" s="75">
        <v>1</v>
      </c>
      <c r="AL27" s="75">
        <v>1</v>
      </c>
      <c r="AM27" s="75">
        <v>1</v>
      </c>
      <c r="AN27" s="75">
        <v>1</v>
      </c>
      <c r="AO27" s="75">
        <v>1</v>
      </c>
      <c r="AP27" s="75">
        <v>1</v>
      </c>
      <c r="AQ27" s="75">
        <v>1</v>
      </c>
      <c r="AR27" s="75">
        <v>1</v>
      </c>
      <c r="AS27" s="75">
        <v>1</v>
      </c>
      <c r="AT27" s="75">
        <v>1</v>
      </c>
      <c r="AU27" s="75">
        <v>1</v>
      </c>
      <c r="AV27" s="75">
        <v>1</v>
      </c>
      <c r="AW27" s="75">
        <v>1</v>
      </c>
      <c r="AX27" s="75">
        <v>1</v>
      </c>
    </row>
    <row r="28" spans="1:50">
      <c r="A28" t="s">
        <v>39</v>
      </c>
      <c r="B28" t="s">
        <v>48</v>
      </c>
      <c r="C28" t="s">
        <v>337</v>
      </c>
      <c r="D28" s="54">
        <v>1</v>
      </c>
      <c r="E28" s="54">
        <v>1</v>
      </c>
      <c r="F28" s="54">
        <v>1</v>
      </c>
      <c r="G28" s="54">
        <v>1</v>
      </c>
      <c r="H28" s="54">
        <v>1</v>
      </c>
      <c r="I28" s="54">
        <v>1</v>
      </c>
      <c r="J28" s="75">
        <v>1</v>
      </c>
      <c r="K28" s="75">
        <v>1</v>
      </c>
      <c r="L28" s="75">
        <v>1</v>
      </c>
      <c r="M28" s="75">
        <v>1</v>
      </c>
      <c r="N28" s="75">
        <v>1</v>
      </c>
      <c r="O28" s="75">
        <v>1</v>
      </c>
      <c r="P28" s="75">
        <v>1</v>
      </c>
      <c r="Q28" s="75">
        <v>1</v>
      </c>
      <c r="R28" s="75">
        <v>1</v>
      </c>
      <c r="S28" s="75">
        <v>1</v>
      </c>
      <c r="T28" s="75">
        <v>1</v>
      </c>
      <c r="U28" s="75">
        <v>1</v>
      </c>
      <c r="V28" s="75">
        <v>1</v>
      </c>
      <c r="W28" s="75">
        <v>1</v>
      </c>
      <c r="X28" s="75">
        <v>1</v>
      </c>
      <c r="Y28" s="75">
        <v>1</v>
      </c>
      <c r="Z28" s="75">
        <v>1</v>
      </c>
      <c r="AA28" s="75">
        <v>1</v>
      </c>
      <c r="AB28" s="75">
        <v>1</v>
      </c>
      <c r="AC28" s="75">
        <v>1</v>
      </c>
      <c r="AD28" s="75">
        <v>1</v>
      </c>
      <c r="AE28" s="75">
        <v>1</v>
      </c>
      <c r="AF28" s="75">
        <v>1</v>
      </c>
      <c r="AG28" s="75">
        <v>1</v>
      </c>
      <c r="AH28" s="75">
        <v>1</v>
      </c>
      <c r="AI28" s="75">
        <v>1</v>
      </c>
      <c r="AJ28" s="75">
        <v>1</v>
      </c>
      <c r="AK28" s="75">
        <v>1</v>
      </c>
      <c r="AL28" s="75">
        <v>1</v>
      </c>
      <c r="AM28" s="75">
        <v>1</v>
      </c>
      <c r="AN28" s="75">
        <v>1</v>
      </c>
      <c r="AO28" s="75">
        <v>1</v>
      </c>
      <c r="AP28" s="75">
        <v>1</v>
      </c>
      <c r="AQ28" s="75">
        <v>1</v>
      </c>
      <c r="AR28" s="75">
        <v>1</v>
      </c>
      <c r="AS28" s="75">
        <v>1</v>
      </c>
      <c r="AT28" s="75">
        <v>1</v>
      </c>
      <c r="AU28" s="75">
        <v>1</v>
      </c>
      <c r="AV28" s="75">
        <v>1</v>
      </c>
      <c r="AW28" s="75">
        <v>1</v>
      </c>
      <c r="AX28" s="75">
        <v>1</v>
      </c>
    </row>
    <row r="29" spans="1:50">
      <c r="A29" t="s">
        <v>40</v>
      </c>
      <c r="B29" t="s">
        <v>48</v>
      </c>
      <c r="C29" t="s">
        <v>337</v>
      </c>
      <c r="D29" s="54">
        <v>1</v>
      </c>
      <c r="E29" s="54">
        <v>1</v>
      </c>
      <c r="F29" s="54">
        <v>1</v>
      </c>
      <c r="G29" s="54">
        <v>1</v>
      </c>
      <c r="H29" s="54">
        <v>1</v>
      </c>
      <c r="I29" s="54">
        <v>1</v>
      </c>
      <c r="J29" s="75">
        <v>1</v>
      </c>
      <c r="K29" s="75">
        <v>1</v>
      </c>
      <c r="L29" s="75">
        <v>1</v>
      </c>
      <c r="M29" s="75">
        <v>1</v>
      </c>
      <c r="N29" s="75">
        <v>1</v>
      </c>
      <c r="O29" s="75">
        <v>1</v>
      </c>
      <c r="P29" s="75">
        <v>1</v>
      </c>
      <c r="Q29" s="75">
        <v>1</v>
      </c>
      <c r="R29" s="75">
        <v>1</v>
      </c>
      <c r="S29" s="75">
        <v>1</v>
      </c>
      <c r="T29" s="75">
        <v>1</v>
      </c>
      <c r="U29" s="75">
        <v>1</v>
      </c>
      <c r="V29" s="75">
        <v>1</v>
      </c>
      <c r="W29" s="75">
        <v>1</v>
      </c>
      <c r="X29" s="75">
        <v>1</v>
      </c>
      <c r="Y29" s="75">
        <v>1</v>
      </c>
      <c r="Z29" s="75">
        <v>1</v>
      </c>
      <c r="AA29" s="75">
        <v>1</v>
      </c>
      <c r="AB29" s="75">
        <v>1</v>
      </c>
      <c r="AC29" s="75">
        <v>1</v>
      </c>
      <c r="AD29" s="75">
        <v>1</v>
      </c>
      <c r="AE29" s="75">
        <v>1</v>
      </c>
      <c r="AF29" s="75">
        <v>1</v>
      </c>
      <c r="AG29" s="75">
        <v>1</v>
      </c>
      <c r="AH29" s="75">
        <v>1</v>
      </c>
      <c r="AI29" s="75">
        <v>1</v>
      </c>
      <c r="AJ29" s="75">
        <v>1</v>
      </c>
      <c r="AK29" s="75">
        <v>1</v>
      </c>
      <c r="AL29" s="75">
        <v>1</v>
      </c>
      <c r="AM29" s="75">
        <v>1</v>
      </c>
      <c r="AN29" s="75">
        <v>1</v>
      </c>
      <c r="AO29" s="75">
        <v>1</v>
      </c>
      <c r="AP29" s="75">
        <v>1</v>
      </c>
      <c r="AQ29" s="75">
        <v>1</v>
      </c>
      <c r="AR29" s="75">
        <v>1</v>
      </c>
      <c r="AS29" s="75">
        <v>1</v>
      </c>
      <c r="AT29" s="75">
        <v>1</v>
      </c>
      <c r="AU29" s="75">
        <v>1</v>
      </c>
      <c r="AV29" s="75">
        <v>1</v>
      </c>
      <c r="AW29" s="75">
        <v>1</v>
      </c>
      <c r="AX29" s="75">
        <v>1</v>
      </c>
    </row>
    <row r="30" spans="1:50">
      <c r="A30" t="s">
        <v>41</v>
      </c>
      <c r="B30" t="s">
        <v>48</v>
      </c>
      <c r="C30" t="s">
        <v>337</v>
      </c>
      <c r="D30" s="54">
        <v>1</v>
      </c>
      <c r="E30" s="54">
        <v>1</v>
      </c>
      <c r="F30" s="54">
        <v>1</v>
      </c>
      <c r="G30" s="54">
        <v>1</v>
      </c>
      <c r="H30" s="54">
        <v>1</v>
      </c>
      <c r="I30" s="54">
        <v>1</v>
      </c>
      <c r="J30" s="75">
        <v>1</v>
      </c>
      <c r="K30" s="75">
        <v>1</v>
      </c>
      <c r="L30" s="75">
        <v>1</v>
      </c>
      <c r="M30" s="75">
        <v>1</v>
      </c>
      <c r="N30" s="75">
        <v>1</v>
      </c>
      <c r="O30" s="75">
        <v>1</v>
      </c>
      <c r="P30" s="75">
        <v>1</v>
      </c>
      <c r="Q30" s="75">
        <v>1</v>
      </c>
      <c r="R30" s="75">
        <v>1</v>
      </c>
      <c r="S30" s="75">
        <v>1</v>
      </c>
      <c r="T30" s="75">
        <v>1</v>
      </c>
      <c r="U30" s="75">
        <v>1</v>
      </c>
      <c r="V30" s="75">
        <v>1</v>
      </c>
      <c r="W30" s="75">
        <v>1</v>
      </c>
      <c r="X30" s="75">
        <v>1</v>
      </c>
      <c r="Y30" s="75">
        <v>1</v>
      </c>
      <c r="Z30" s="75">
        <v>1</v>
      </c>
      <c r="AA30" s="75">
        <v>1</v>
      </c>
      <c r="AB30" s="75">
        <v>1</v>
      </c>
      <c r="AC30" s="75">
        <v>1</v>
      </c>
      <c r="AD30" s="75">
        <v>1</v>
      </c>
      <c r="AE30" s="75">
        <v>1</v>
      </c>
      <c r="AF30" s="75">
        <v>1</v>
      </c>
      <c r="AG30" s="75">
        <v>1</v>
      </c>
      <c r="AH30" s="75">
        <v>1</v>
      </c>
      <c r="AI30" s="75">
        <v>1</v>
      </c>
      <c r="AJ30" s="75">
        <v>1</v>
      </c>
      <c r="AK30" s="75">
        <v>1</v>
      </c>
      <c r="AL30" s="75">
        <v>1</v>
      </c>
      <c r="AM30" s="75">
        <v>1</v>
      </c>
      <c r="AN30" s="75">
        <v>1</v>
      </c>
      <c r="AO30" s="75">
        <v>1</v>
      </c>
      <c r="AP30" s="75">
        <v>1</v>
      </c>
      <c r="AQ30" s="75">
        <v>1</v>
      </c>
      <c r="AR30" s="75">
        <v>1</v>
      </c>
      <c r="AS30" s="75">
        <v>1</v>
      </c>
      <c r="AT30" s="75">
        <v>1</v>
      </c>
      <c r="AU30" s="75">
        <v>1</v>
      </c>
      <c r="AV30" s="75">
        <v>1</v>
      </c>
      <c r="AW30" s="75">
        <v>1</v>
      </c>
      <c r="AX30" s="75">
        <v>1</v>
      </c>
    </row>
    <row r="31" spans="1:50">
      <c r="A31" t="s">
        <v>42</v>
      </c>
      <c r="B31" t="s">
        <v>48</v>
      </c>
      <c r="C31" t="s">
        <v>337</v>
      </c>
      <c r="D31" s="54">
        <v>1</v>
      </c>
      <c r="E31" s="54">
        <v>1</v>
      </c>
      <c r="F31" s="54">
        <v>1</v>
      </c>
      <c r="G31" s="54">
        <v>1</v>
      </c>
      <c r="H31" s="54">
        <v>1</v>
      </c>
      <c r="I31" s="54">
        <v>1</v>
      </c>
      <c r="J31" s="75">
        <v>1</v>
      </c>
      <c r="K31" s="75">
        <v>1</v>
      </c>
      <c r="L31" s="75">
        <v>1</v>
      </c>
      <c r="M31" s="75">
        <v>1</v>
      </c>
      <c r="N31" s="75">
        <v>1</v>
      </c>
      <c r="O31" s="75">
        <v>1</v>
      </c>
      <c r="P31" s="75">
        <v>1</v>
      </c>
      <c r="Q31" s="75">
        <v>1</v>
      </c>
      <c r="R31" s="75">
        <v>1</v>
      </c>
      <c r="S31" s="75">
        <v>1</v>
      </c>
      <c r="T31" s="75">
        <v>1</v>
      </c>
      <c r="U31" s="75">
        <v>1</v>
      </c>
      <c r="V31" s="75">
        <v>1</v>
      </c>
      <c r="W31" s="75">
        <v>1</v>
      </c>
      <c r="X31" s="75">
        <v>1</v>
      </c>
      <c r="Y31" s="75">
        <v>1</v>
      </c>
      <c r="Z31" s="75">
        <v>1</v>
      </c>
      <c r="AA31" s="75">
        <v>1</v>
      </c>
      <c r="AB31" s="75">
        <v>1</v>
      </c>
      <c r="AC31" s="75">
        <v>1</v>
      </c>
      <c r="AD31" s="75">
        <v>1</v>
      </c>
      <c r="AE31" s="75">
        <v>1</v>
      </c>
      <c r="AF31" s="75">
        <v>1</v>
      </c>
      <c r="AG31" s="75">
        <v>1</v>
      </c>
      <c r="AH31" s="75">
        <v>1</v>
      </c>
      <c r="AI31" s="75">
        <v>1</v>
      </c>
      <c r="AJ31" s="75">
        <v>1</v>
      </c>
      <c r="AK31" s="75">
        <v>1</v>
      </c>
      <c r="AL31" s="75">
        <v>1</v>
      </c>
      <c r="AM31" s="75">
        <v>1</v>
      </c>
      <c r="AN31" s="75">
        <v>1</v>
      </c>
      <c r="AO31" s="75">
        <v>1</v>
      </c>
      <c r="AP31" s="75">
        <v>1</v>
      </c>
      <c r="AQ31" s="75">
        <v>1</v>
      </c>
      <c r="AR31" s="75">
        <v>1</v>
      </c>
      <c r="AS31" s="75">
        <v>1</v>
      </c>
      <c r="AT31" s="75">
        <v>1</v>
      </c>
      <c r="AU31" s="75">
        <v>1</v>
      </c>
      <c r="AV31" s="75">
        <v>1</v>
      </c>
      <c r="AW31" s="75">
        <v>1</v>
      </c>
      <c r="AX31" s="75">
        <v>1</v>
      </c>
    </row>
    <row r="32" spans="1:50">
      <c r="A32" t="s">
        <v>43</v>
      </c>
      <c r="B32" t="s">
        <v>48</v>
      </c>
      <c r="C32" t="s">
        <v>337</v>
      </c>
      <c r="D32" s="54">
        <v>1</v>
      </c>
      <c r="E32" s="54">
        <v>1</v>
      </c>
      <c r="F32" s="54">
        <v>1</v>
      </c>
      <c r="G32" s="54">
        <v>1</v>
      </c>
      <c r="H32" s="54">
        <v>1</v>
      </c>
      <c r="I32" s="54">
        <v>1</v>
      </c>
      <c r="J32" s="75">
        <v>1</v>
      </c>
      <c r="K32" s="75">
        <v>1</v>
      </c>
      <c r="L32" s="75">
        <v>1</v>
      </c>
      <c r="M32" s="75">
        <v>1</v>
      </c>
      <c r="N32" s="75">
        <v>1</v>
      </c>
      <c r="O32" s="75">
        <v>1</v>
      </c>
      <c r="P32" s="75">
        <v>1</v>
      </c>
      <c r="Q32" s="75">
        <v>1</v>
      </c>
      <c r="R32" s="75">
        <v>1</v>
      </c>
      <c r="S32" s="75">
        <v>1</v>
      </c>
      <c r="T32" s="75">
        <v>1</v>
      </c>
      <c r="U32" s="75">
        <v>1</v>
      </c>
      <c r="V32" s="75">
        <v>1</v>
      </c>
      <c r="W32" s="75">
        <v>1</v>
      </c>
      <c r="X32" s="75">
        <v>1</v>
      </c>
      <c r="Y32" s="75">
        <v>1</v>
      </c>
      <c r="Z32" s="75">
        <v>1</v>
      </c>
      <c r="AA32" s="75">
        <v>1</v>
      </c>
      <c r="AB32" s="75">
        <v>1</v>
      </c>
      <c r="AC32" s="75">
        <v>1</v>
      </c>
      <c r="AD32" s="75">
        <v>1</v>
      </c>
      <c r="AE32" s="75">
        <v>1</v>
      </c>
      <c r="AF32" s="75">
        <v>1</v>
      </c>
      <c r="AG32" s="75">
        <v>1</v>
      </c>
      <c r="AH32" s="75">
        <v>1</v>
      </c>
      <c r="AI32" s="75">
        <v>1</v>
      </c>
      <c r="AJ32" s="75">
        <v>1</v>
      </c>
      <c r="AK32" s="75">
        <v>1</v>
      </c>
      <c r="AL32" s="75">
        <v>1</v>
      </c>
      <c r="AM32" s="75">
        <v>1</v>
      </c>
      <c r="AN32" s="75">
        <v>1</v>
      </c>
      <c r="AO32" s="75">
        <v>1</v>
      </c>
      <c r="AP32" s="75">
        <v>1</v>
      </c>
      <c r="AQ32" s="75">
        <v>1</v>
      </c>
      <c r="AR32" s="75">
        <v>1</v>
      </c>
      <c r="AS32" s="75">
        <v>1</v>
      </c>
      <c r="AT32" s="75">
        <v>1</v>
      </c>
      <c r="AU32" s="75">
        <v>1</v>
      </c>
      <c r="AV32" s="75">
        <v>1</v>
      </c>
      <c r="AW32" s="75">
        <v>1</v>
      </c>
      <c r="AX32" s="75">
        <v>1</v>
      </c>
    </row>
    <row r="33" spans="1:50">
      <c r="A33" t="s">
        <v>44</v>
      </c>
      <c r="B33" t="s">
        <v>48</v>
      </c>
      <c r="C33" t="s">
        <v>337</v>
      </c>
      <c r="D33" s="54">
        <v>1</v>
      </c>
      <c r="E33" s="54">
        <v>1</v>
      </c>
      <c r="F33" s="54">
        <v>1</v>
      </c>
      <c r="G33" s="54">
        <v>1</v>
      </c>
      <c r="H33" s="54">
        <v>1</v>
      </c>
      <c r="I33" s="54">
        <v>1</v>
      </c>
      <c r="J33" s="75">
        <v>1</v>
      </c>
      <c r="K33" s="75">
        <v>1</v>
      </c>
      <c r="L33" s="75">
        <v>1</v>
      </c>
      <c r="M33" s="75">
        <v>1</v>
      </c>
      <c r="N33" s="75">
        <v>1</v>
      </c>
      <c r="O33" s="75">
        <v>1</v>
      </c>
      <c r="P33" s="75">
        <v>1</v>
      </c>
      <c r="Q33" s="75">
        <v>1</v>
      </c>
      <c r="R33" s="75">
        <v>1</v>
      </c>
      <c r="S33" s="75">
        <v>1</v>
      </c>
      <c r="T33" s="75">
        <v>1</v>
      </c>
      <c r="U33" s="75">
        <v>1</v>
      </c>
      <c r="V33" s="75">
        <v>1</v>
      </c>
      <c r="W33" s="75">
        <v>1</v>
      </c>
      <c r="X33" s="75">
        <v>1</v>
      </c>
      <c r="Y33" s="75">
        <v>1</v>
      </c>
      <c r="Z33" s="75">
        <v>1</v>
      </c>
      <c r="AA33" s="75">
        <v>1</v>
      </c>
      <c r="AB33" s="75">
        <v>1</v>
      </c>
      <c r="AC33" s="75">
        <v>1</v>
      </c>
      <c r="AD33" s="75">
        <v>1</v>
      </c>
      <c r="AE33" s="75">
        <v>1</v>
      </c>
      <c r="AF33" s="75">
        <v>1</v>
      </c>
      <c r="AG33" s="75">
        <v>1</v>
      </c>
      <c r="AH33" s="75">
        <v>1</v>
      </c>
      <c r="AI33" s="75">
        <v>1</v>
      </c>
      <c r="AJ33" s="75">
        <v>1</v>
      </c>
      <c r="AK33" s="75">
        <v>1</v>
      </c>
      <c r="AL33" s="75">
        <v>1</v>
      </c>
      <c r="AM33" s="75">
        <v>1</v>
      </c>
      <c r="AN33" s="75">
        <v>1</v>
      </c>
      <c r="AO33" s="75">
        <v>1</v>
      </c>
      <c r="AP33" s="75">
        <v>1</v>
      </c>
      <c r="AQ33" s="75">
        <v>1</v>
      </c>
      <c r="AR33" s="75">
        <v>1</v>
      </c>
      <c r="AS33" s="75">
        <v>1</v>
      </c>
      <c r="AT33" s="75">
        <v>1</v>
      </c>
      <c r="AU33" s="75">
        <v>1</v>
      </c>
      <c r="AV33" s="75">
        <v>1</v>
      </c>
      <c r="AW33" s="75">
        <v>1</v>
      </c>
      <c r="AX33" s="75">
        <v>1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</sheetPr>
  <dimension ref="A1:AY36"/>
  <sheetViews>
    <sheetView zoomScale="95" zoomScaleNormal="95" workbookViewId="0">
      <pane xSplit="10" ySplit="1" topLeftCell="K2" activePane="bottomRight" state="frozen"/>
      <selection activeCell="B19" sqref="B19"/>
      <selection pane="topRight" activeCell="B19" sqref="B19"/>
      <selection pane="bottomLeft" activeCell="B19" sqref="B19"/>
      <selection pane="bottomRight" activeCell="J2" sqref="J2:J19"/>
    </sheetView>
  </sheetViews>
  <sheetFormatPr baseColWidth="10" defaultColWidth="11.42578125" defaultRowHeight="15"/>
  <cols>
    <col min="1" max="1" width="11.85546875" bestFit="1" customWidth="1"/>
    <col min="3" max="3" width="18.85546875" bestFit="1" customWidth="1"/>
  </cols>
  <sheetData>
    <row r="1" spans="1:51">
      <c r="A1" s="51" t="s">
        <v>45</v>
      </c>
      <c r="B1" s="51" t="s">
        <v>67</v>
      </c>
      <c r="C1" s="51" t="s">
        <v>49</v>
      </c>
      <c r="D1" s="51" t="s">
        <v>335</v>
      </c>
      <c r="E1" s="3">
        <v>2014</v>
      </c>
      <c r="F1" s="3">
        <v>2015</v>
      </c>
      <c r="G1" s="3">
        <v>2016</v>
      </c>
      <c r="H1" s="3">
        <v>2017</v>
      </c>
      <c r="I1" s="3">
        <v>2018</v>
      </c>
      <c r="J1" s="3">
        <v>2019</v>
      </c>
      <c r="K1" s="69">
        <v>2020</v>
      </c>
      <c r="L1" s="69">
        <v>2021</v>
      </c>
      <c r="M1" s="69">
        <v>2022</v>
      </c>
      <c r="N1" s="69">
        <v>2023</v>
      </c>
      <c r="O1" s="69">
        <v>2024</v>
      </c>
      <c r="P1" s="69">
        <v>2025</v>
      </c>
      <c r="Q1" s="69">
        <v>2026</v>
      </c>
      <c r="R1" s="69">
        <v>2027</v>
      </c>
      <c r="S1" s="69">
        <v>2028</v>
      </c>
      <c r="T1" s="69">
        <v>2029</v>
      </c>
      <c r="U1" s="69">
        <v>2030</v>
      </c>
      <c r="V1" s="69">
        <v>2031</v>
      </c>
      <c r="W1" s="69">
        <v>2032</v>
      </c>
      <c r="X1" s="69">
        <v>2033</v>
      </c>
      <c r="Y1" s="69">
        <v>2034</v>
      </c>
      <c r="Z1" s="69">
        <v>2035</v>
      </c>
      <c r="AA1" s="69">
        <v>2036</v>
      </c>
      <c r="AB1" s="69">
        <v>2037</v>
      </c>
      <c r="AC1" s="69">
        <v>2038</v>
      </c>
      <c r="AD1" s="69">
        <v>2039</v>
      </c>
      <c r="AE1" s="69">
        <v>2040</v>
      </c>
      <c r="AF1" s="69">
        <v>2041</v>
      </c>
      <c r="AG1" s="69">
        <v>2042</v>
      </c>
      <c r="AH1" s="69">
        <v>2043</v>
      </c>
      <c r="AI1" s="69">
        <v>2044</v>
      </c>
      <c r="AJ1" s="69">
        <v>2045</v>
      </c>
      <c r="AK1" s="69">
        <v>2046</v>
      </c>
      <c r="AL1" s="69">
        <v>2047</v>
      </c>
      <c r="AM1" s="69">
        <v>2048</v>
      </c>
      <c r="AN1" s="69">
        <v>2049</v>
      </c>
      <c r="AO1" s="69">
        <v>2050</v>
      </c>
      <c r="AP1" s="69">
        <v>2051</v>
      </c>
      <c r="AQ1" s="69">
        <v>2052</v>
      </c>
      <c r="AR1" s="69">
        <v>2053</v>
      </c>
      <c r="AS1" s="69">
        <v>2054</v>
      </c>
      <c r="AT1" s="69">
        <v>2055</v>
      </c>
      <c r="AU1" s="69">
        <v>2056</v>
      </c>
      <c r="AV1" s="69">
        <v>2057</v>
      </c>
      <c r="AW1" s="69">
        <v>2058</v>
      </c>
      <c r="AX1" s="69">
        <v>2059</v>
      </c>
      <c r="AY1" s="69">
        <v>2060</v>
      </c>
    </row>
    <row r="2" spans="1:51">
      <c r="A2" s="52" t="s">
        <v>47</v>
      </c>
      <c r="B2" s="50" t="s">
        <v>338</v>
      </c>
      <c r="C2" s="52" t="s">
        <v>63</v>
      </c>
      <c r="D2" s="52" t="s">
        <v>339</v>
      </c>
      <c r="E2" s="53">
        <v>24000</v>
      </c>
      <c r="F2" s="53">
        <v>24000</v>
      </c>
      <c r="G2" s="53">
        <v>24000</v>
      </c>
      <c r="H2" s="53">
        <v>24000</v>
      </c>
      <c r="I2" s="53">
        <v>24000</v>
      </c>
      <c r="J2" s="53">
        <v>24000</v>
      </c>
      <c r="K2" s="70">
        <v>24000</v>
      </c>
      <c r="L2" s="70">
        <v>24000</v>
      </c>
      <c r="M2" s="70">
        <v>24000</v>
      </c>
      <c r="N2" s="70">
        <v>24000</v>
      </c>
      <c r="O2" s="70">
        <v>24000</v>
      </c>
      <c r="P2" s="70">
        <v>24000</v>
      </c>
      <c r="Q2" s="70">
        <v>24000</v>
      </c>
      <c r="R2" s="70">
        <v>24000</v>
      </c>
      <c r="S2" s="70">
        <v>24000</v>
      </c>
      <c r="T2" s="70">
        <v>24000</v>
      </c>
      <c r="U2" s="70">
        <v>24000</v>
      </c>
      <c r="V2" s="70">
        <v>24000</v>
      </c>
      <c r="W2" s="70">
        <v>24000</v>
      </c>
      <c r="X2" s="70">
        <v>24000</v>
      </c>
      <c r="Y2" s="70">
        <v>24000</v>
      </c>
      <c r="Z2" s="70">
        <v>24000</v>
      </c>
      <c r="AA2" s="70">
        <v>24000</v>
      </c>
      <c r="AB2" s="70">
        <v>24000</v>
      </c>
      <c r="AC2" s="70">
        <v>24000</v>
      </c>
      <c r="AD2" s="70">
        <v>24000</v>
      </c>
      <c r="AE2" s="70">
        <v>24000</v>
      </c>
      <c r="AF2" s="70">
        <v>24000</v>
      </c>
      <c r="AG2" s="70">
        <v>24000</v>
      </c>
      <c r="AH2" s="70">
        <v>24000</v>
      </c>
      <c r="AI2" s="70">
        <v>24000</v>
      </c>
      <c r="AJ2" s="70">
        <v>24000</v>
      </c>
      <c r="AK2" s="70">
        <v>24000</v>
      </c>
      <c r="AL2" s="70">
        <v>24000</v>
      </c>
      <c r="AM2" s="70">
        <v>24000</v>
      </c>
      <c r="AN2" s="70">
        <v>24000</v>
      </c>
      <c r="AO2" s="70">
        <v>24000</v>
      </c>
      <c r="AP2" s="70">
        <v>24000</v>
      </c>
      <c r="AQ2" s="70">
        <v>24000</v>
      </c>
      <c r="AR2" s="70">
        <v>24000</v>
      </c>
      <c r="AS2" s="70">
        <v>24000</v>
      </c>
      <c r="AT2" s="70">
        <v>24000</v>
      </c>
      <c r="AU2" s="70">
        <v>24000</v>
      </c>
      <c r="AV2" s="70">
        <v>24000</v>
      </c>
      <c r="AW2" s="70">
        <v>24000</v>
      </c>
      <c r="AX2" s="70">
        <v>24000</v>
      </c>
      <c r="AY2" s="70">
        <v>24000</v>
      </c>
    </row>
    <row r="3" spans="1:51">
      <c r="A3" s="52" t="s">
        <v>47</v>
      </c>
      <c r="B3" s="50" t="s">
        <v>340</v>
      </c>
      <c r="C3" s="52" t="s">
        <v>63</v>
      </c>
      <c r="D3" s="52" t="s">
        <v>339</v>
      </c>
      <c r="E3" s="53">
        <v>4000</v>
      </c>
      <c r="F3" s="53">
        <v>4000</v>
      </c>
      <c r="G3" s="53">
        <v>4000</v>
      </c>
      <c r="H3" s="53">
        <v>4000</v>
      </c>
      <c r="I3" s="53">
        <v>4000</v>
      </c>
      <c r="J3" s="53">
        <v>4000</v>
      </c>
      <c r="K3" s="70">
        <v>4000</v>
      </c>
      <c r="L3" s="70">
        <v>4000</v>
      </c>
      <c r="M3" s="70">
        <v>4000</v>
      </c>
      <c r="N3" s="70">
        <v>4000</v>
      </c>
      <c r="O3" s="70">
        <v>4000</v>
      </c>
      <c r="P3" s="70">
        <v>4000</v>
      </c>
      <c r="Q3" s="70">
        <v>4000</v>
      </c>
      <c r="R3" s="70">
        <v>4000</v>
      </c>
      <c r="S3" s="70">
        <v>4000</v>
      </c>
      <c r="T3" s="70">
        <v>4000</v>
      </c>
      <c r="U3" s="70">
        <v>4000</v>
      </c>
      <c r="V3" s="70">
        <v>4000</v>
      </c>
      <c r="W3" s="70">
        <v>4000</v>
      </c>
      <c r="X3" s="70">
        <v>4000</v>
      </c>
      <c r="Y3" s="70">
        <v>4000</v>
      </c>
      <c r="Z3" s="70">
        <v>4000</v>
      </c>
      <c r="AA3" s="70">
        <v>4000</v>
      </c>
      <c r="AB3" s="70">
        <v>4000</v>
      </c>
      <c r="AC3" s="70">
        <v>4000</v>
      </c>
      <c r="AD3" s="70">
        <v>4000</v>
      </c>
      <c r="AE3" s="70">
        <v>4000</v>
      </c>
      <c r="AF3" s="70">
        <v>4000</v>
      </c>
      <c r="AG3" s="70">
        <v>4000</v>
      </c>
      <c r="AH3" s="70">
        <v>4000</v>
      </c>
      <c r="AI3" s="70">
        <v>4000</v>
      </c>
      <c r="AJ3" s="70">
        <v>4000</v>
      </c>
      <c r="AK3" s="70">
        <v>4000</v>
      </c>
      <c r="AL3" s="70">
        <v>4000</v>
      </c>
      <c r="AM3" s="70">
        <v>4000</v>
      </c>
      <c r="AN3" s="70">
        <v>4000</v>
      </c>
      <c r="AO3" s="70">
        <v>4000</v>
      </c>
      <c r="AP3" s="70">
        <v>4000</v>
      </c>
      <c r="AQ3" s="70">
        <v>4000</v>
      </c>
      <c r="AR3" s="70">
        <v>4000</v>
      </c>
      <c r="AS3" s="70">
        <v>4000</v>
      </c>
      <c r="AT3" s="70">
        <v>4000</v>
      </c>
      <c r="AU3" s="70">
        <v>4000</v>
      </c>
      <c r="AV3" s="70">
        <v>4000</v>
      </c>
      <c r="AW3" s="70">
        <v>4000</v>
      </c>
      <c r="AX3" s="70">
        <v>4000</v>
      </c>
      <c r="AY3" s="70">
        <v>4000</v>
      </c>
    </row>
    <row r="4" spans="1:51">
      <c r="A4" s="52" t="s">
        <v>47</v>
      </c>
      <c r="B4" s="50" t="s">
        <v>341</v>
      </c>
      <c r="C4" s="52" t="s">
        <v>63</v>
      </c>
      <c r="D4" s="52" t="s">
        <v>339</v>
      </c>
      <c r="E4" s="53">
        <v>50000</v>
      </c>
      <c r="F4" s="53">
        <v>50000</v>
      </c>
      <c r="G4" s="53">
        <v>50000</v>
      </c>
      <c r="H4" s="53">
        <v>50000</v>
      </c>
      <c r="I4" s="53">
        <v>50000</v>
      </c>
      <c r="J4" s="53">
        <v>50000</v>
      </c>
      <c r="K4" s="70">
        <v>50000</v>
      </c>
      <c r="L4" s="70">
        <v>50000</v>
      </c>
      <c r="M4" s="70">
        <v>50000</v>
      </c>
      <c r="N4" s="70">
        <v>50000</v>
      </c>
      <c r="O4" s="70">
        <v>50000</v>
      </c>
      <c r="P4" s="70">
        <v>50000</v>
      </c>
      <c r="Q4" s="70">
        <v>50000</v>
      </c>
      <c r="R4" s="70">
        <v>50000</v>
      </c>
      <c r="S4" s="70">
        <v>50000</v>
      </c>
      <c r="T4" s="70">
        <v>50000</v>
      </c>
      <c r="U4" s="70">
        <v>50000</v>
      </c>
      <c r="V4" s="70">
        <v>50000</v>
      </c>
      <c r="W4" s="70">
        <v>50000</v>
      </c>
      <c r="X4" s="70">
        <v>50000</v>
      </c>
      <c r="Y4" s="70">
        <v>50000</v>
      </c>
      <c r="Z4" s="70">
        <v>50000</v>
      </c>
      <c r="AA4" s="70">
        <v>50000</v>
      </c>
      <c r="AB4" s="70">
        <v>50000</v>
      </c>
      <c r="AC4" s="70">
        <v>50000</v>
      </c>
      <c r="AD4" s="70">
        <v>50000</v>
      </c>
      <c r="AE4" s="70">
        <v>50000</v>
      </c>
      <c r="AF4" s="70">
        <v>50000</v>
      </c>
      <c r="AG4" s="70">
        <v>50000</v>
      </c>
      <c r="AH4" s="70">
        <v>50000</v>
      </c>
      <c r="AI4" s="70">
        <v>50000</v>
      </c>
      <c r="AJ4" s="70">
        <v>50000</v>
      </c>
      <c r="AK4" s="70">
        <v>50000</v>
      </c>
      <c r="AL4" s="70">
        <v>50000</v>
      </c>
      <c r="AM4" s="70">
        <v>50000</v>
      </c>
      <c r="AN4" s="70">
        <v>50000</v>
      </c>
      <c r="AO4" s="70">
        <v>50000</v>
      </c>
      <c r="AP4" s="70">
        <v>50000</v>
      </c>
      <c r="AQ4" s="70">
        <v>50000</v>
      </c>
      <c r="AR4" s="70">
        <v>50000</v>
      </c>
      <c r="AS4" s="70">
        <v>50000</v>
      </c>
      <c r="AT4" s="70">
        <v>50000</v>
      </c>
      <c r="AU4" s="70">
        <v>50000</v>
      </c>
      <c r="AV4" s="70">
        <v>50000</v>
      </c>
      <c r="AW4" s="70">
        <v>50000</v>
      </c>
      <c r="AX4" s="70">
        <v>50000</v>
      </c>
      <c r="AY4" s="70">
        <v>50000</v>
      </c>
    </row>
    <row r="5" spans="1:51">
      <c r="A5" s="52" t="s">
        <v>47</v>
      </c>
      <c r="B5" s="50" t="s">
        <v>342</v>
      </c>
      <c r="C5" s="52" t="s">
        <v>63</v>
      </c>
      <c r="D5" s="52" t="s">
        <v>339</v>
      </c>
      <c r="E5" s="53">
        <v>40000</v>
      </c>
      <c r="F5" s="53">
        <v>40000</v>
      </c>
      <c r="G5" s="53">
        <v>40000</v>
      </c>
      <c r="H5" s="53">
        <v>40000</v>
      </c>
      <c r="I5" s="53">
        <v>40000</v>
      </c>
      <c r="J5" s="53">
        <v>40000</v>
      </c>
      <c r="K5" s="70">
        <v>40000</v>
      </c>
      <c r="L5" s="70">
        <v>40000</v>
      </c>
      <c r="M5" s="70">
        <v>40000</v>
      </c>
      <c r="N5" s="70">
        <v>40000</v>
      </c>
      <c r="O5" s="70">
        <v>40000</v>
      </c>
      <c r="P5" s="70">
        <v>40000</v>
      </c>
      <c r="Q5" s="70">
        <v>40000</v>
      </c>
      <c r="R5" s="70">
        <v>40000</v>
      </c>
      <c r="S5" s="70">
        <v>40000</v>
      </c>
      <c r="T5" s="70">
        <v>40000</v>
      </c>
      <c r="U5" s="70">
        <v>40000</v>
      </c>
      <c r="V5" s="70">
        <v>40000</v>
      </c>
      <c r="W5" s="70">
        <v>40000</v>
      </c>
      <c r="X5" s="70">
        <v>40000</v>
      </c>
      <c r="Y5" s="70">
        <v>40000</v>
      </c>
      <c r="Z5" s="70">
        <v>40000</v>
      </c>
      <c r="AA5" s="70">
        <v>40000</v>
      </c>
      <c r="AB5" s="70">
        <v>40000</v>
      </c>
      <c r="AC5" s="70">
        <v>40000</v>
      </c>
      <c r="AD5" s="70">
        <v>40000</v>
      </c>
      <c r="AE5" s="70">
        <v>40000</v>
      </c>
      <c r="AF5" s="70">
        <v>40000</v>
      </c>
      <c r="AG5" s="70">
        <v>40000</v>
      </c>
      <c r="AH5" s="70">
        <v>40000</v>
      </c>
      <c r="AI5" s="70">
        <v>40000</v>
      </c>
      <c r="AJ5" s="70">
        <v>40000</v>
      </c>
      <c r="AK5" s="70">
        <v>40000</v>
      </c>
      <c r="AL5" s="70">
        <v>40000</v>
      </c>
      <c r="AM5" s="70">
        <v>40000</v>
      </c>
      <c r="AN5" s="70">
        <v>40000</v>
      </c>
      <c r="AO5" s="70">
        <v>40000</v>
      </c>
      <c r="AP5" s="70">
        <v>40000</v>
      </c>
      <c r="AQ5" s="70">
        <v>40000</v>
      </c>
      <c r="AR5" s="70">
        <v>40000</v>
      </c>
      <c r="AS5" s="70">
        <v>40000</v>
      </c>
      <c r="AT5" s="70">
        <v>40000</v>
      </c>
      <c r="AU5" s="70">
        <v>40000</v>
      </c>
      <c r="AV5" s="70">
        <v>40000</v>
      </c>
      <c r="AW5" s="70">
        <v>40000</v>
      </c>
      <c r="AX5" s="70">
        <v>40000</v>
      </c>
      <c r="AY5" s="70">
        <v>40000</v>
      </c>
    </row>
    <row r="6" spans="1:51">
      <c r="A6" s="52" t="s">
        <v>47</v>
      </c>
      <c r="B6" s="50" t="s">
        <v>343</v>
      </c>
      <c r="C6" s="52" t="s">
        <v>63</v>
      </c>
      <c r="D6" s="52" t="s">
        <v>339</v>
      </c>
      <c r="E6" s="53">
        <v>12500</v>
      </c>
      <c r="F6" s="53">
        <v>12500</v>
      </c>
      <c r="G6" s="53">
        <v>12500</v>
      </c>
      <c r="H6" s="53">
        <v>12500</v>
      </c>
      <c r="I6" s="53">
        <v>12500</v>
      </c>
      <c r="J6" s="53">
        <v>12500</v>
      </c>
      <c r="K6" s="70">
        <v>12500</v>
      </c>
      <c r="L6" s="70">
        <v>12500</v>
      </c>
      <c r="M6" s="70">
        <v>12500</v>
      </c>
      <c r="N6" s="70">
        <v>12500</v>
      </c>
      <c r="O6" s="70">
        <v>12500</v>
      </c>
      <c r="P6" s="70">
        <v>12500</v>
      </c>
      <c r="Q6" s="70">
        <v>12500</v>
      </c>
      <c r="R6" s="70">
        <v>12500</v>
      </c>
      <c r="S6" s="70">
        <v>12500</v>
      </c>
      <c r="T6" s="70">
        <v>12500</v>
      </c>
      <c r="U6" s="70">
        <v>12500</v>
      </c>
      <c r="V6" s="70">
        <v>12500</v>
      </c>
      <c r="W6" s="70">
        <v>12500</v>
      </c>
      <c r="X6" s="70">
        <v>12500</v>
      </c>
      <c r="Y6" s="70">
        <v>12500</v>
      </c>
      <c r="Z6" s="70">
        <v>12500</v>
      </c>
      <c r="AA6" s="70">
        <v>12500</v>
      </c>
      <c r="AB6" s="70">
        <v>12500</v>
      </c>
      <c r="AC6" s="70">
        <v>12500</v>
      </c>
      <c r="AD6" s="70">
        <v>12500</v>
      </c>
      <c r="AE6" s="70">
        <v>12500</v>
      </c>
      <c r="AF6" s="70">
        <v>12500</v>
      </c>
      <c r="AG6" s="70">
        <v>12500</v>
      </c>
      <c r="AH6" s="70">
        <v>12500</v>
      </c>
      <c r="AI6" s="70">
        <v>12500</v>
      </c>
      <c r="AJ6" s="70">
        <v>12500</v>
      </c>
      <c r="AK6" s="70">
        <v>12500</v>
      </c>
      <c r="AL6" s="70">
        <v>12500</v>
      </c>
      <c r="AM6" s="70">
        <v>12500</v>
      </c>
      <c r="AN6" s="70">
        <v>12500</v>
      </c>
      <c r="AO6" s="70">
        <v>12500</v>
      </c>
      <c r="AP6" s="70">
        <v>12500</v>
      </c>
      <c r="AQ6" s="70">
        <v>12500</v>
      </c>
      <c r="AR6" s="70">
        <v>12500</v>
      </c>
      <c r="AS6" s="70">
        <v>12500</v>
      </c>
      <c r="AT6" s="70">
        <v>12500</v>
      </c>
      <c r="AU6" s="70">
        <v>12500</v>
      </c>
      <c r="AV6" s="70">
        <v>12500</v>
      </c>
      <c r="AW6" s="70">
        <v>12500</v>
      </c>
      <c r="AX6" s="70">
        <v>12500</v>
      </c>
      <c r="AY6" s="70">
        <v>12500</v>
      </c>
    </row>
    <row r="7" spans="1:51">
      <c r="A7" s="52" t="s">
        <v>47</v>
      </c>
      <c r="B7" s="50" t="s">
        <v>344</v>
      </c>
      <c r="C7" s="52" t="s">
        <v>63</v>
      </c>
      <c r="D7" s="52" t="s">
        <v>339</v>
      </c>
      <c r="E7" s="53">
        <v>7500</v>
      </c>
      <c r="F7" s="53">
        <v>7500</v>
      </c>
      <c r="G7" s="53">
        <v>7500</v>
      </c>
      <c r="H7" s="53">
        <v>7500</v>
      </c>
      <c r="I7" s="53">
        <v>7500</v>
      </c>
      <c r="J7" s="53">
        <v>7500</v>
      </c>
      <c r="K7" s="70">
        <v>7500</v>
      </c>
      <c r="L7" s="70">
        <v>7500</v>
      </c>
      <c r="M7" s="70">
        <v>7500</v>
      </c>
      <c r="N7" s="70">
        <v>7500</v>
      </c>
      <c r="O7" s="70">
        <v>7500</v>
      </c>
      <c r="P7" s="70">
        <v>7500</v>
      </c>
      <c r="Q7" s="70">
        <v>7500</v>
      </c>
      <c r="R7" s="70">
        <v>7500</v>
      </c>
      <c r="S7" s="70">
        <v>7500</v>
      </c>
      <c r="T7" s="70">
        <v>7500</v>
      </c>
      <c r="U7" s="70">
        <v>7500</v>
      </c>
      <c r="V7" s="70">
        <v>7500</v>
      </c>
      <c r="W7" s="70">
        <v>7500</v>
      </c>
      <c r="X7" s="70">
        <v>7500</v>
      </c>
      <c r="Y7" s="70">
        <v>7500</v>
      </c>
      <c r="Z7" s="70">
        <v>7500</v>
      </c>
      <c r="AA7" s="70">
        <v>7500</v>
      </c>
      <c r="AB7" s="70">
        <v>7500</v>
      </c>
      <c r="AC7" s="70">
        <v>7500</v>
      </c>
      <c r="AD7" s="70">
        <v>7500</v>
      </c>
      <c r="AE7" s="70">
        <v>7500</v>
      </c>
      <c r="AF7" s="70">
        <v>7500</v>
      </c>
      <c r="AG7" s="70">
        <v>7500</v>
      </c>
      <c r="AH7" s="70">
        <v>7500</v>
      </c>
      <c r="AI7" s="70">
        <v>7500</v>
      </c>
      <c r="AJ7" s="70">
        <v>7500</v>
      </c>
      <c r="AK7" s="70">
        <v>7500</v>
      </c>
      <c r="AL7" s="70">
        <v>7500</v>
      </c>
      <c r="AM7" s="70">
        <v>7500</v>
      </c>
      <c r="AN7" s="70">
        <v>7500</v>
      </c>
      <c r="AO7" s="70">
        <v>7500</v>
      </c>
      <c r="AP7" s="70">
        <v>7500</v>
      </c>
      <c r="AQ7" s="70">
        <v>7500</v>
      </c>
      <c r="AR7" s="70">
        <v>7500</v>
      </c>
      <c r="AS7" s="70">
        <v>7500</v>
      </c>
      <c r="AT7" s="70">
        <v>7500</v>
      </c>
      <c r="AU7" s="70">
        <v>7500</v>
      </c>
      <c r="AV7" s="70">
        <v>7500</v>
      </c>
      <c r="AW7" s="70">
        <v>7500</v>
      </c>
      <c r="AX7" s="70">
        <v>7500</v>
      </c>
      <c r="AY7" s="70">
        <v>7500</v>
      </c>
    </row>
    <row r="8" spans="1:51">
      <c r="A8" s="52" t="s">
        <v>47</v>
      </c>
      <c r="B8" s="50" t="s">
        <v>345</v>
      </c>
      <c r="C8" s="52" t="s">
        <v>63</v>
      </c>
      <c r="D8" s="52" t="s">
        <v>339</v>
      </c>
      <c r="E8" s="53">
        <v>4500</v>
      </c>
      <c r="F8" s="53">
        <v>4500</v>
      </c>
      <c r="G8" s="53">
        <v>4500</v>
      </c>
      <c r="H8" s="53">
        <v>4500</v>
      </c>
      <c r="I8" s="53">
        <v>4500</v>
      </c>
      <c r="J8" s="53">
        <v>4500</v>
      </c>
      <c r="K8" s="70">
        <v>4500</v>
      </c>
      <c r="L8" s="70">
        <v>4500</v>
      </c>
      <c r="M8" s="70">
        <v>4500</v>
      </c>
      <c r="N8" s="70">
        <v>4500</v>
      </c>
      <c r="O8" s="70">
        <v>4500</v>
      </c>
      <c r="P8" s="70">
        <v>4500</v>
      </c>
      <c r="Q8" s="70">
        <v>4500</v>
      </c>
      <c r="R8" s="70">
        <v>4500</v>
      </c>
      <c r="S8" s="70">
        <v>4500</v>
      </c>
      <c r="T8" s="70">
        <v>4500</v>
      </c>
      <c r="U8" s="70">
        <v>4500</v>
      </c>
      <c r="V8" s="70">
        <v>4500</v>
      </c>
      <c r="W8" s="70">
        <v>4500</v>
      </c>
      <c r="X8" s="70">
        <v>4500</v>
      </c>
      <c r="Y8" s="70">
        <v>4500</v>
      </c>
      <c r="Z8" s="70">
        <v>4500</v>
      </c>
      <c r="AA8" s="70">
        <v>4500</v>
      </c>
      <c r="AB8" s="70">
        <v>4500</v>
      </c>
      <c r="AC8" s="70">
        <v>4500</v>
      </c>
      <c r="AD8" s="70">
        <v>4500</v>
      </c>
      <c r="AE8" s="70">
        <v>4500</v>
      </c>
      <c r="AF8" s="70">
        <v>4500</v>
      </c>
      <c r="AG8" s="70">
        <v>4500</v>
      </c>
      <c r="AH8" s="70">
        <v>4500</v>
      </c>
      <c r="AI8" s="70">
        <v>4500</v>
      </c>
      <c r="AJ8" s="70">
        <v>4500</v>
      </c>
      <c r="AK8" s="70">
        <v>4500</v>
      </c>
      <c r="AL8" s="70">
        <v>4500</v>
      </c>
      <c r="AM8" s="70">
        <v>4500</v>
      </c>
      <c r="AN8" s="70">
        <v>4500</v>
      </c>
      <c r="AO8" s="70">
        <v>4500</v>
      </c>
      <c r="AP8" s="70">
        <v>4500</v>
      </c>
      <c r="AQ8" s="70">
        <v>4500</v>
      </c>
      <c r="AR8" s="70">
        <v>4500</v>
      </c>
      <c r="AS8" s="70">
        <v>4500</v>
      </c>
      <c r="AT8" s="70">
        <v>4500</v>
      </c>
      <c r="AU8" s="70">
        <v>4500</v>
      </c>
      <c r="AV8" s="70">
        <v>4500</v>
      </c>
      <c r="AW8" s="70">
        <v>4500</v>
      </c>
      <c r="AX8" s="70">
        <v>4500</v>
      </c>
      <c r="AY8" s="70">
        <v>4500</v>
      </c>
    </row>
    <row r="9" spans="1:51">
      <c r="A9" s="52" t="s">
        <v>47</v>
      </c>
      <c r="B9" s="50" t="s">
        <v>346</v>
      </c>
      <c r="C9" s="52" t="s">
        <v>63</v>
      </c>
      <c r="D9" s="52" t="s">
        <v>339</v>
      </c>
      <c r="E9" s="53">
        <v>4000</v>
      </c>
      <c r="F9" s="53">
        <v>4000</v>
      </c>
      <c r="G9" s="53">
        <v>4000</v>
      </c>
      <c r="H9" s="53">
        <v>4000</v>
      </c>
      <c r="I9" s="53">
        <v>4000</v>
      </c>
      <c r="J9" s="53">
        <v>4000</v>
      </c>
      <c r="K9" s="70">
        <v>4000</v>
      </c>
      <c r="L9" s="70">
        <v>4000</v>
      </c>
      <c r="M9" s="70">
        <v>4000</v>
      </c>
      <c r="N9" s="70">
        <v>4000</v>
      </c>
      <c r="O9" s="70">
        <v>4000</v>
      </c>
      <c r="P9" s="70">
        <v>4000</v>
      </c>
      <c r="Q9" s="70">
        <v>4000</v>
      </c>
      <c r="R9" s="70">
        <v>4000</v>
      </c>
      <c r="S9" s="70">
        <v>4000</v>
      </c>
      <c r="T9" s="70">
        <v>4000</v>
      </c>
      <c r="U9" s="70">
        <v>4000</v>
      </c>
      <c r="V9" s="70">
        <v>4000</v>
      </c>
      <c r="W9" s="70">
        <v>4000</v>
      </c>
      <c r="X9" s="70">
        <v>4000</v>
      </c>
      <c r="Y9" s="70">
        <v>4000</v>
      </c>
      <c r="Z9" s="70">
        <v>4000</v>
      </c>
      <c r="AA9" s="70">
        <v>4000</v>
      </c>
      <c r="AB9" s="70">
        <v>4000</v>
      </c>
      <c r="AC9" s="70">
        <v>4000</v>
      </c>
      <c r="AD9" s="70">
        <v>4000</v>
      </c>
      <c r="AE9" s="70">
        <v>4000</v>
      </c>
      <c r="AF9" s="70">
        <v>4000</v>
      </c>
      <c r="AG9" s="70">
        <v>4000</v>
      </c>
      <c r="AH9" s="70">
        <v>4000</v>
      </c>
      <c r="AI9" s="70">
        <v>4000</v>
      </c>
      <c r="AJ9" s="70">
        <v>4000</v>
      </c>
      <c r="AK9" s="70">
        <v>4000</v>
      </c>
      <c r="AL9" s="70">
        <v>4000</v>
      </c>
      <c r="AM9" s="70">
        <v>4000</v>
      </c>
      <c r="AN9" s="70">
        <v>4000</v>
      </c>
      <c r="AO9" s="70">
        <v>4000</v>
      </c>
      <c r="AP9" s="70">
        <v>4000</v>
      </c>
      <c r="AQ9" s="70">
        <v>4000</v>
      </c>
      <c r="AR9" s="70">
        <v>4000</v>
      </c>
      <c r="AS9" s="70">
        <v>4000</v>
      </c>
      <c r="AT9" s="70">
        <v>4000</v>
      </c>
      <c r="AU9" s="70">
        <v>4000</v>
      </c>
      <c r="AV9" s="70">
        <v>4000</v>
      </c>
      <c r="AW9" s="70">
        <v>4000</v>
      </c>
      <c r="AX9" s="70">
        <v>4000</v>
      </c>
      <c r="AY9" s="70">
        <v>4000</v>
      </c>
    </row>
    <row r="10" spans="1:51">
      <c r="A10" s="52" t="s">
        <v>47</v>
      </c>
      <c r="B10" s="50" t="s">
        <v>347</v>
      </c>
      <c r="C10" s="52" t="s">
        <v>63</v>
      </c>
      <c r="D10" s="52" t="s">
        <v>339</v>
      </c>
      <c r="E10" s="53">
        <v>20000</v>
      </c>
      <c r="F10" s="53">
        <v>20000</v>
      </c>
      <c r="G10" s="53">
        <v>20000</v>
      </c>
      <c r="H10" s="53">
        <v>20000</v>
      </c>
      <c r="I10" s="53">
        <v>20000</v>
      </c>
      <c r="J10" s="53">
        <v>20000</v>
      </c>
      <c r="K10" s="70">
        <v>20000</v>
      </c>
      <c r="L10" s="70">
        <v>20000</v>
      </c>
      <c r="M10" s="70">
        <v>20000</v>
      </c>
      <c r="N10" s="70">
        <v>20000</v>
      </c>
      <c r="O10" s="70">
        <v>20000</v>
      </c>
      <c r="P10" s="70">
        <v>20000</v>
      </c>
      <c r="Q10" s="70">
        <v>20000</v>
      </c>
      <c r="R10" s="70">
        <v>20000</v>
      </c>
      <c r="S10" s="70">
        <v>20000</v>
      </c>
      <c r="T10" s="70">
        <v>20000</v>
      </c>
      <c r="U10" s="70">
        <v>20000</v>
      </c>
      <c r="V10" s="70">
        <v>20000</v>
      </c>
      <c r="W10" s="70">
        <v>20000</v>
      </c>
      <c r="X10" s="70">
        <v>20000</v>
      </c>
      <c r="Y10" s="70">
        <v>20000</v>
      </c>
      <c r="Z10" s="70">
        <v>20000</v>
      </c>
      <c r="AA10" s="70">
        <v>20000</v>
      </c>
      <c r="AB10" s="70">
        <v>20000</v>
      </c>
      <c r="AC10" s="70">
        <v>20000</v>
      </c>
      <c r="AD10" s="70">
        <v>20000</v>
      </c>
      <c r="AE10" s="70">
        <v>20000</v>
      </c>
      <c r="AF10" s="70">
        <v>20000</v>
      </c>
      <c r="AG10" s="70">
        <v>20000</v>
      </c>
      <c r="AH10" s="70">
        <v>20000</v>
      </c>
      <c r="AI10" s="70">
        <v>20000</v>
      </c>
      <c r="AJ10" s="70">
        <v>20000</v>
      </c>
      <c r="AK10" s="70">
        <v>20000</v>
      </c>
      <c r="AL10" s="70">
        <v>20000</v>
      </c>
      <c r="AM10" s="70">
        <v>20000</v>
      </c>
      <c r="AN10" s="70">
        <v>20000</v>
      </c>
      <c r="AO10" s="70">
        <v>20000</v>
      </c>
      <c r="AP10" s="70">
        <v>20000</v>
      </c>
      <c r="AQ10" s="70">
        <v>20000</v>
      </c>
      <c r="AR10" s="70">
        <v>20000</v>
      </c>
      <c r="AS10" s="70">
        <v>20000</v>
      </c>
      <c r="AT10" s="70">
        <v>20000</v>
      </c>
      <c r="AU10" s="70">
        <v>20000</v>
      </c>
      <c r="AV10" s="70">
        <v>20000</v>
      </c>
      <c r="AW10" s="70">
        <v>20000</v>
      </c>
      <c r="AX10" s="70">
        <v>20000</v>
      </c>
      <c r="AY10" s="70">
        <v>20000</v>
      </c>
    </row>
    <row r="11" spans="1:51">
      <c r="A11" s="52" t="s">
        <v>47</v>
      </c>
      <c r="B11" s="50" t="s">
        <v>348</v>
      </c>
      <c r="C11" s="52" t="s">
        <v>63</v>
      </c>
      <c r="D11" s="52" t="s">
        <v>339</v>
      </c>
      <c r="E11" s="53">
        <v>9000</v>
      </c>
      <c r="F11" s="53">
        <v>9000</v>
      </c>
      <c r="G11" s="53">
        <v>9000</v>
      </c>
      <c r="H11" s="53">
        <v>9000</v>
      </c>
      <c r="I11" s="53">
        <v>9000</v>
      </c>
      <c r="J11" s="53">
        <v>9000</v>
      </c>
      <c r="K11" s="70">
        <v>9000</v>
      </c>
      <c r="L11" s="70">
        <v>9000</v>
      </c>
      <c r="M11" s="70">
        <v>9000</v>
      </c>
      <c r="N11" s="70">
        <v>9000</v>
      </c>
      <c r="O11" s="70">
        <v>9000</v>
      </c>
      <c r="P11" s="70">
        <v>9000</v>
      </c>
      <c r="Q11" s="70">
        <v>9000</v>
      </c>
      <c r="R11" s="70">
        <v>9000</v>
      </c>
      <c r="S11" s="70">
        <v>9000</v>
      </c>
      <c r="T11" s="70">
        <v>9000</v>
      </c>
      <c r="U11" s="70">
        <v>9000</v>
      </c>
      <c r="V11" s="70">
        <v>9000</v>
      </c>
      <c r="W11" s="70">
        <v>9000</v>
      </c>
      <c r="X11" s="70">
        <v>9000</v>
      </c>
      <c r="Y11" s="70">
        <v>9000</v>
      </c>
      <c r="Z11" s="70">
        <v>9000</v>
      </c>
      <c r="AA11" s="70">
        <v>9000</v>
      </c>
      <c r="AB11" s="70">
        <v>9000</v>
      </c>
      <c r="AC11" s="70">
        <v>9000</v>
      </c>
      <c r="AD11" s="70">
        <v>9000</v>
      </c>
      <c r="AE11" s="70">
        <v>9000</v>
      </c>
      <c r="AF11" s="70">
        <v>9000</v>
      </c>
      <c r="AG11" s="70">
        <v>9000</v>
      </c>
      <c r="AH11" s="70">
        <v>9000</v>
      </c>
      <c r="AI11" s="70">
        <v>9000</v>
      </c>
      <c r="AJ11" s="70">
        <v>9000</v>
      </c>
      <c r="AK11" s="70">
        <v>9000</v>
      </c>
      <c r="AL11" s="70">
        <v>9000</v>
      </c>
      <c r="AM11" s="70">
        <v>9000</v>
      </c>
      <c r="AN11" s="70">
        <v>9000</v>
      </c>
      <c r="AO11" s="70">
        <v>9000</v>
      </c>
      <c r="AP11" s="70">
        <v>9000</v>
      </c>
      <c r="AQ11" s="70">
        <v>9000</v>
      </c>
      <c r="AR11" s="70">
        <v>9000</v>
      </c>
      <c r="AS11" s="70">
        <v>9000</v>
      </c>
      <c r="AT11" s="70">
        <v>9000</v>
      </c>
      <c r="AU11" s="70">
        <v>9000</v>
      </c>
      <c r="AV11" s="70">
        <v>9000</v>
      </c>
      <c r="AW11" s="70">
        <v>9000</v>
      </c>
      <c r="AX11" s="70">
        <v>9000</v>
      </c>
      <c r="AY11" s="70">
        <v>9000</v>
      </c>
    </row>
    <row r="12" spans="1:51">
      <c r="A12" s="52" t="s">
        <v>47</v>
      </c>
      <c r="B12" s="50" t="s">
        <v>349</v>
      </c>
      <c r="C12" s="52" t="s">
        <v>63</v>
      </c>
      <c r="D12" s="52" t="s">
        <v>339</v>
      </c>
      <c r="E12" s="53">
        <v>50000</v>
      </c>
      <c r="F12" s="53">
        <v>50000</v>
      </c>
      <c r="G12" s="53">
        <v>50000</v>
      </c>
      <c r="H12" s="53">
        <v>50000</v>
      </c>
      <c r="I12" s="53">
        <v>50000</v>
      </c>
      <c r="J12" s="53">
        <v>50000</v>
      </c>
      <c r="K12" s="70">
        <v>50000</v>
      </c>
      <c r="L12" s="70">
        <v>50000</v>
      </c>
      <c r="M12" s="70">
        <v>50000</v>
      </c>
      <c r="N12" s="70">
        <v>50000</v>
      </c>
      <c r="O12" s="70">
        <v>50000</v>
      </c>
      <c r="P12" s="70">
        <v>50000</v>
      </c>
      <c r="Q12" s="70">
        <v>50000</v>
      </c>
      <c r="R12" s="70">
        <v>50000</v>
      </c>
      <c r="S12" s="70">
        <v>50000</v>
      </c>
      <c r="T12" s="70">
        <v>50000</v>
      </c>
      <c r="U12" s="70">
        <v>50000</v>
      </c>
      <c r="V12" s="70">
        <v>50000</v>
      </c>
      <c r="W12" s="70">
        <v>50000</v>
      </c>
      <c r="X12" s="70">
        <v>50000</v>
      </c>
      <c r="Y12" s="70">
        <v>50000</v>
      </c>
      <c r="Z12" s="70">
        <v>50000</v>
      </c>
      <c r="AA12" s="70">
        <v>50000</v>
      </c>
      <c r="AB12" s="70">
        <v>50000</v>
      </c>
      <c r="AC12" s="70">
        <v>50000</v>
      </c>
      <c r="AD12" s="70">
        <v>50000</v>
      </c>
      <c r="AE12" s="70">
        <v>50000</v>
      </c>
      <c r="AF12" s="70">
        <v>50000</v>
      </c>
      <c r="AG12" s="70">
        <v>50000</v>
      </c>
      <c r="AH12" s="70">
        <v>50000</v>
      </c>
      <c r="AI12" s="70">
        <v>50000</v>
      </c>
      <c r="AJ12" s="70">
        <v>50000</v>
      </c>
      <c r="AK12" s="70">
        <v>50000</v>
      </c>
      <c r="AL12" s="70">
        <v>50000</v>
      </c>
      <c r="AM12" s="70">
        <v>50000</v>
      </c>
      <c r="AN12" s="70">
        <v>50000</v>
      </c>
      <c r="AO12" s="70">
        <v>50000</v>
      </c>
      <c r="AP12" s="70">
        <v>50000</v>
      </c>
      <c r="AQ12" s="70">
        <v>50000</v>
      </c>
      <c r="AR12" s="70">
        <v>50000</v>
      </c>
      <c r="AS12" s="70">
        <v>50000</v>
      </c>
      <c r="AT12" s="70">
        <v>50000</v>
      </c>
      <c r="AU12" s="70">
        <v>50000</v>
      </c>
      <c r="AV12" s="70">
        <v>50000</v>
      </c>
      <c r="AW12" s="70">
        <v>50000</v>
      </c>
      <c r="AX12" s="70">
        <v>50000</v>
      </c>
      <c r="AY12" s="70">
        <v>50000</v>
      </c>
    </row>
    <row r="13" spans="1:51">
      <c r="A13" s="52" t="s">
        <v>47</v>
      </c>
      <c r="B13" s="50" t="s">
        <v>350</v>
      </c>
      <c r="C13" s="52" t="s">
        <v>63</v>
      </c>
      <c r="D13" s="52" t="s">
        <v>339</v>
      </c>
      <c r="E13" s="53">
        <v>9000</v>
      </c>
      <c r="F13" s="53">
        <v>9000</v>
      </c>
      <c r="G13" s="53">
        <v>9000</v>
      </c>
      <c r="H13" s="53">
        <v>9000</v>
      </c>
      <c r="I13" s="53">
        <v>9000</v>
      </c>
      <c r="J13" s="53">
        <v>9000</v>
      </c>
      <c r="K13" s="70">
        <v>9000</v>
      </c>
      <c r="L13" s="70">
        <v>9000</v>
      </c>
      <c r="M13" s="70">
        <v>9000</v>
      </c>
      <c r="N13" s="70">
        <v>9000</v>
      </c>
      <c r="O13" s="70">
        <v>9000</v>
      </c>
      <c r="P13" s="70">
        <v>9000</v>
      </c>
      <c r="Q13" s="70">
        <v>9000</v>
      </c>
      <c r="R13" s="70">
        <v>9000</v>
      </c>
      <c r="S13" s="70">
        <v>9000</v>
      </c>
      <c r="T13" s="70">
        <v>9000</v>
      </c>
      <c r="U13" s="70">
        <v>9000</v>
      </c>
      <c r="V13" s="70">
        <v>9000</v>
      </c>
      <c r="W13" s="70">
        <v>9000</v>
      </c>
      <c r="X13" s="70">
        <v>9000</v>
      </c>
      <c r="Y13" s="70">
        <v>9000</v>
      </c>
      <c r="Z13" s="70">
        <v>9000</v>
      </c>
      <c r="AA13" s="70">
        <v>9000</v>
      </c>
      <c r="AB13" s="70">
        <v>9000</v>
      </c>
      <c r="AC13" s="70">
        <v>9000</v>
      </c>
      <c r="AD13" s="70">
        <v>9000</v>
      </c>
      <c r="AE13" s="70">
        <v>9000</v>
      </c>
      <c r="AF13" s="70">
        <v>9000</v>
      </c>
      <c r="AG13" s="70">
        <v>9000</v>
      </c>
      <c r="AH13" s="70">
        <v>9000</v>
      </c>
      <c r="AI13" s="70">
        <v>9000</v>
      </c>
      <c r="AJ13" s="70">
        <v>9000</v>
      </c>
      <c r="AK13" s="70">
        <v>9000</v>
      </c>
      <c r="AL13" s="70">
        <v>9000</v>
      </c>
      <c r="AM13" s="70">
        <v>9000</v>
      </c>
      <c r="AN13" s="70">
        <v>9000</v>
      </c>
      <c r="AO13" s="70">
        <v>9000</v>
      </c>
      <c r="AP13" s="70">
        <v>9000</v>
      </c>
      <c r="AQ13" s="70">
        <v>9000</v>
      </c>
      <c r="AR13" s="70">
        <v>9000</v>
      </c>
      <c r="AS13" s="70">
        <v>9000</v>
      </c>
      <c r="AT13" s="70">
        <v>9000</v>
      </c>
      <c r="AU13" s="70">
        <v>9000</v>
      </c>
      <c r="AV13" s="70">
        <v>9000</v>
      </c>
      <c r="AW13" s="70">
        <v>9000</v>
      </c>
      <c r="AX13" s="70">
        <v>9000</v>
      </c>
      <c r="AY13" s="70">
        <v>9000</v>
      </c>
    </row>
    <row r="14" spans="1:51">
      <c r="A14" s="52" t="s">
        <v>47</v>
      </c>
      <c r="B14" s="50" t="s">
        <v>351</v>
      </c>
      <c r="C14" s="52" t="s">
        <v>63</v>
      </c>
      <c r="D14" s="52" t="s">
        <v>339</v>
      </c>
      <c r="E14" s="53">
        <v>10000</v>
      </c>
      <c r="F14" s="53">
        <v>10000</v>
      </c>
      <c r="G14" s="53">
        <v>10000</v>
      </c>
      <c r="H14" s="53">
        <v>10000</v>
      </c>
      <c r="I14" s="53">
        <v>10000</v>
      </c>
      <c r="J14" s="53">
        <v>10000</v>
      </c>
      <c r="K14" s="70">
        <v>10000</v>
      </c>
      <c r="L14" s="70">
        <v>10000</v>
      </c>
      <c r="M14" s="70">
        <v>10000</v>
      </c>
      <c r="N14" s="70">
        <v>10000</v>
      </c>
      <c r="O14" s="70">
        <v>10000</v>
      </c>
      <c r="P14" s="70">
        <v>10000</v>
      </c>
      <c r="Q14" s="70">
        <v>10000</v>
      </c>
      <c r="R14" s="70">
        <v>10000</v>
      </c>
      <c r="S14" s="70">
        <v>10000</v>
      </c>
      <c r="T14" s="70">
        <v>10000</v>
      </c>
      <c r="U14" s="70">
        <v>10000</v>
      </c>
      <c r="V14" s="70">
        <v>10000</v>
      </c>
      <c r="W14" s="70">
        <v>10000</v>
      </c>
      <c r="X14" s="70">
        <v>10000</v>
      </c>
      <c r="Y14" s="70">
        <v>10000</v>
      </c>
      <c r="Z14" s="70">
        <v>10000</v>
      </c>
      <c r="AA14" s="70">
        <v>10000</v>
      </c>
      <c r="AB14" s="70">
        <v>10000</v>
      </c>
      <c r="AC14" s="70">
        <v>10000</v>
      </c>
      <c r="AD14" s="70">
        <v>10000</v>
      </c>
      <c r="AE14" s="70">
        <v>10000</v>
      </c>
      <c r="AF14" s="70">
        <v>10000</v>
      </c>
      <c r="AG14" s="70">
        <v>10000</v>
      </c>
      <c r="AH14" s="70">
        <v>10000</v>
      </c>
      <c r="AI14" s="70">
        <v>10000</v>
      </c>
      <c r="AJ14" s="70">
        <v>10000</v>
      </c>
      <c r="AK14" s="70">
        <v>10000</v>
      </c>
      <c r="AL14" s="70">
        <v>10000</v>
      </c>
      <c r="AM14" s="70">
        <v>10000</v>
      </c>
      <c r="AN14" s="70">
        <v>10000</v>
      </c>
      <c r="AO14" s="70">
        <v>10000</v>
      </c>
      <c r="AP14" s="70">
        <v>10000</v>
      </c>
      <c r="AQ14" s="70">
        <v>10000</v>
      </c>
      <c r="AR14" s="70">
        <v>10000</v>
      </c>
      <c r="AS14" s="70">
        <v>10000</v>
      </c>
      <c r="AT14" s="70">
        <v>10000</v>
      </c>
      <c r="AU14" s="70">
        <v>10000</v>
      </c>
      <c r="AV14" s="70">
        <v>10000</v>
      </c>
      <c r="AW14" s="70">
        <v>10000</v>
      </c>
      <c r="AX14" s="70">
        <v>10000</v>
      </c>
      <c r="AY14" s="70">
        <v>10000</v>
      </c>
    </row>
    <row r="15" spans="1:51">
      <c r="A15" s="52" t="s">
        <v>47</v>
      </c>
      <c r="B15" s="50" t="s">
        <v>352</v>
      </c>
      <c r="C15" s="52" t="s">
        <v>63</v>
      </c>
      <c r="D15" s="52" t="s">
        <v>339</v>
      </c>
      <c r="E15" s="53">
        <v>4000</v>
      </c>
      <c r="F15" s="53">
        <v>4000</v>
      </c>
      <c r="G15" s="53">
        <v>4000</v>
      </c>
      <c r="H15" s="53">
        <v>4000</v>
      </c>
      <c r="I15" s="53">
        <v>4000</v>
      </c>
      <c r="J15" s="53">
        <v>4000</v>
      </c>
      <c r="K15" s="70">
        <v>4000</v>
      </c>
      <c r="L15" s="70">
        <v>4000</v>
      </c>
      <c r="M15" s="70">
        <v>4000</v>
      </c>
      <c r="N15" s="70">
        <v>4000</v>
      </c>
      <c r="O15" s="70">
        <v>4000</v>
      </c>
      <c r="P15" s="70">
        <v>4000</v>
      </c>
      <c r="Q15" s="70">
        <v>4000</v>
      </c>
      <c r="R15" s="70">
        <v>4000</v>
      </c>
      <c r="S15" s="70">
        <v>4000</v>
      </c>
      <c r="T15" s="70">
        <v>4000</v>
      </c>
      <c r="U15" s="70">
        <v>4000</v>
      </c>
      <c r="V15" s="70">
        <v>4000</v>
      </c>
      <c r="W15" s="70">
        <v>4000</v>
      </c>
      <c r="X15" s="70">
        <v>4000</v>
      </c>
      <c r="Y15" s="70">
        <v>4000</v>
      </c>
      <c r="Z15" s="70">
        <v>4000</v>
      </c>
      <c r="AA15" s="70">
        <v>4000</v>
      </c>
      <c r="AB15" s="70">
        <v>4000</v>
      </c>
      <c r="AC15" s="70">
        <v>4000</v>
      </c>
      <c r="AD15" s="70">
        <v>4000</v>
      </c>
      <c r="AE15" s="70">
        <v>4000</v>
      </c>
      <c r="AF15" s="70">
        <v>4000</v>
      </c>
      <c r="AG15" s="70">
        <v>4000</v>
      </c>
      <c r="AH15" s="70">
        <v>4000</v>
      </c>
      <c r="AI15" s="70">
        <v>4000</v>
      </c>
      <c r="AJ15" s="70">
        <v>4000</v>
      </c>
      <c r="AK15" s="70">
        <v>4000</v>
      </c>
      <c r="AL15" s="70">
        <v>4000</v>
      </c>
      <c r="AM15" s="70">
        <v>4000</v>
      </c>
      <c r="AN15" s="70">
        <v>4000</v>
      </c>
      <c r="AO15" s="70">
        <v>4000</v>
      </c>
      <c r="AP15" s="70">
        <v>4000</v>
      </c>
      <c r="AQ15" s="70">
        <v>4000</v>
      </c>
      <c r="AR15" s="70">
        <v>4000</v>
      </c>
      <c r="AS15" s="70">
        <v>4000</v>
      </c>
      <c r="AT15" s="70">
        <v>4000</v>
      </c>
      <c r="AU15" s="70">
        <v>4000</v>
      </c>
      <c r="AV15" s="70">
        <v>4000</v>
      </c>
      <c r="AW15" s="70">
        <v>4000</v>
      </c>
      <c r="AX15" s="70">
        <v>4000</v>
      </c>
      <c r="AY15" s="70">
        <v>4000</v>
      </c>
    </row>
    <row r="16" spans="1:51">
      <c r="A16" s="52" t="s">
        <v>47</v>
      </c>
      <c r="B16" s="50" t="s">
        <v>353</v>
      </c>
      <c r="C16" s="52" t="s">
        <v>63</v>
      </c>
      <c r="D16" s="52" t="s">
        <v>339</v>
      </c>
      <c r="E16" s="53">
        <v>9000</v>
      </c>
      <c r="F16" s="53">
        <v>9000</v>
      </c>
      <c r="G16" s="53">
        <v>9000</v>
      </c>
      <c r="H16" s="53">
        <v>9000</v>
      </c>
      <c r="I16" s="53">
        <v>9000</v>
      </c>
      <c r="J16" s="53">
        <v>9000</v>
      </c>
      <c r="K16" s="70">
        <v>9000</v>
      </c>
      <c r="L16" s="70">
        <v>9000</v>
      </c>
      <c r="M16" s="70">
        <v>9000</v>
      </c>
      <c r="N16" s="70">
        <v>9000</v>
      </c>
      <c r="O16" s="70">
        <v>9000</v>
      </c>
      <c r="P16" s="70">
        <v>9000</v>
      </c>
      <c r="Q16" s="70">
        <v>9000</v>
      </c>
      <c r="R16" s="70">
        <v>9000</v>
      </c>
      <c r="S16" s="70">
        <v>9000</v>
      </c>
      <c r="T16" s="70">
        <v>9000</v>
      </c>
      <c r="U16" s="70">
        <v>9000</v>
      </c>
      <c r="V16" s="70">
        <v>9000</v>
      </c>
      <c r="W16" s="70">
        <v>9000</v>
      </c>
      <c r="X16" s="70">
        <v>9000</v>
      </c>
      <c r="Y16" s="70">
        <v>9000</v>
      </c>
      <c r="Z16" s="70">
        <v>9000</v>
      </c>
      <c r="AA16" s="70">
        <v>9000</v>
      </c>
      <c r="AB16" s="70">
        <v>9000</v>
      </c>
      <c r="AC16" s="70">
        <v>9000</v>
      </c>
      <c r="AD16" s="70">
        <v>9000</v>
      </c>
      <c r="AE16" s="70">
        <v>9000</v>
      </c>
      <c r="AF16" s="70">
        <v>9000</v>
      </c>
      <c r="AG16" s="70">
        <v>9000</v>
      </c>
      <c r="AH16" s="70">
        <v>9000</v>
      </c>
      <c r="AI16" s="70">
        <v>9000</v>
      </c>
      <c r="AJ16" s="70">
        <v>9000</v>
      </c>
      <c r="AK16" s="70">
        <v>9000</v>
      </c>
      <c r="AL16" s="70">
        <v>9000</v>
      </c>
      <c r="AM16" s="70">
        <v>9000</v>
      </c>
      <c r="AN16" s="70">
        <v>9000</v>
      </c>
      <c r="AO16" s="70">
        <v>9000</v>
      </c>
      <c r="AP16" s="70">
        <v>9000</v>
      </c>
      <c r="AQ16" s="70">
        <v>9000</v>
      </c>
      <c r="AR16" s="70">
        <v>9000</v>
      </c>
      <c r="AS16" s="70">
        <v>9000</v>
      </c>
      <c r="AT16" s="70">
        <v>9000</v>
      </c>
      <c r="AU16" s="70">
        <v>9000</v>
      </c>
      <c r="AV16" s="70">
        <v>9000</v>
      </c>
      <c r="AW16" s="70">
        <v>9000</v>
      </c>
      <c r="AX16" s="70">
        <v>9000</v>
      </c>
      <c r="AY16" s="70">
        <v>9000</v>
      </c>
    </row>
    <row r="17" spans="1:51">
      <c r="A17" s="52" t="s">
        <v>47</v>
      </c>
      <c r="B17" s="50" t="s">
        <v>354</v>
      </c>
      <c r="C17" s="52" t="s">
        <v>63</v>
      </c>
      <c r="D17" s="52" t="s">
        <v>339</v>
      </c>
      <c r="E17" s="53">
        <v>50000</v>
      </c>
      <c r="F17" s="53">
        <v>50000</v>
      </c>
      <c r="G17" s="53">
        <v>50000</v>
      </c>
      <c r="H17" s="53">
        <v>50000</v>
      </c>
      <c r="I17" s="53">
        <v>50000</v>
      </c>
      <c r="J17" s="53">
        <v>50000</v>
      </c>
      <c r="K17" s="70">
        <v>50000</v>
      </c>
      <c r="L17" s="70">
        <v>50000</v>
      </c>
      <c r="M17" s="70">
        <v>50000</v>
      </c>
      <c r="N17" s="70">
        <v>50000</v>
      </c>
      <c r="O17" s="70">
        <v>50000</v>
      </c>
      <c r="P17" s="70">
        <v>50000</v>
      </c>
      <c r="Q17" s="70">
        <v>50000</v>
      </c>
      <c r="R17" s="70">
        <v>50000</v>
      </c>
      <c r="S17" s="70">
        <v>50000</v>
      </c>
      <c r="T17" s="70">
        <v>50000</v>
      </c>
      <c r="U17" s="70">
        <v>50000</v>
      </c>
      <c r="V17" s="70">
        <v>50000</v>
      </c>
      <c r="W17" s="70">
        <v>50000</v>
      </c>
      <c r="X17" s="70">
        <v>50000</v>
      </c>
      <c r="Y17" s="70">
        <v>50000</v>
      </c>
      <c r="Z17" s="70">
        <v>50000</v>
      </c>
      <c r="AA17" s="70">
        <v>50000</v>
      </c>
      <c r="AB17" s="70">
        <v>50000</v>
      </c>
      <c r="AC17" s="70">
        <v>50000</v>
      </c>
      <c r="AD17" s="70">
        <v>50000</v>
      </c>
      <c r="AE17" s="70">
        <v>50000</v>
      </c>
      <c r="AF17" s="70">
        <v>50000</v>
      </c>
      <c r="AG17" s="70">
        <v>50000</v>
      </c>
      <c r="AH17" s="70">
        <v>50000</v>
      </c>
      <c r="AI17" s="70">
        <v>50000</v>
      </c>
      <c r="AJ17" s="70">
        <v>50000</v>
      </c>
      <c r="AK17" s="70">
        <v>50000</v>
      </c>
      <c r="AL17" s="70">
        <v>50000</v>
      </c>
      <c r="AM17" s="70">
        <v>50000</v>
      </c>
      <c r="AN17" s="70">
        <v>50000</v>
      </c>
      <c r="AO17" s="70">
        <v>50000</v>
      </c>
      <c r="AP17" s="70">
        <v>50000</v>
      </c>
      <c r="AQ17" s="70">
        <v>50000</v>
      </c>
      <c r="AR17" s="70">
        <v>50000</v>
      </c>
      <c r="AS17" s="70">
        <v>50000</v>
      </c>
      <c r="AT17" s="70">
        <v>50000</v>
      </c>
      <c r="AU17" s="70">
        <v>50000</v>
      </c>
      <c r="AV17" s="70">
        <v>50000</v>
      </c>
      <c r="AW17" s="70">
        <v>50000</v>
      </c>
      <c r="AX17" s="70">
        <v>50000</v>
      </c>
      <c r="AY17" s="70">
        <v>50000</v>
      </c>
    </row>
    <row r="18" spans="1:51">
      <c r="A18" s="52" t="s">
        <v>47</v>
      </c>
      <c r="B18" s="50" t="s">
        <v>355</v>
      </c>
      <c r="C18" s="52" t="s">
        <v>63</v>
      </c>
      <c r="D18" s="52" t="s">
        <v>339</v>
      </c>
      <c r="E18" s="53">
        <v>50000</v>
      </c>
      <c r="F18" s="53">
        <v>50000</v>
      </c>
      <c r="G18" s="53">
        <v>50000</v>
      </c>
      <c r="H18" s="53">
        <v>50000</v>
      </c>
      <c r="I18" s="53">
        <v>50000</v>
      </c>
      <c r="J18" s="53">
        <v>50000</v>
      </c>
      <c r="K18" s="70">
        <v>50000</v>
      </c>
      <c r="L18" s="70">
        <v>50000</v>
      </c>
      <c r="M18" s="70">
        <v>50000</v>
      </c>
      <c r="N18" s="70">
        <v>50000</v>
      </c>
      <c r="O18" s="70">
        <v>50000</v>
      </c>
      <c r="P18" s="70">
        <v>50000</v>
      </c>
      <c r="Q18" s="70">
        <v>50000</v>
      </c>
      <c r="R18" s="70">
        <v>50000</v>
      </c>
      <c r="S18" s="70">
        <v>50000</v>
      </c>
      <c r="T18" s="70">
        <v>50000</v>
      </c>
      <c r="U18" s="70">
        <v>50000</v>
      </c>
      <c r="V18" s="70">
        <v>50000</v>
      </c>
      <c r="W18" s="70">
        <v>50000</v>
      </c>
      <c r="X18" s="70">
        <v>50000</v>
      </c>
      <c r="Y18" s="70">
        <v>50000</v>
      </c>
      <c r="Z18" s="70">
        <v>50000</v>
      </c>
      <c r="AA18" s="70">
        <v>50000</v>
      </c>
      <c r="AB18" s="70">
        <v>50000</v>
      </c>
      <c r="AC18" s="70">
        <v>50000</v>
      </c>
      <c r="AD18" s="70">
        <v>50000</v>
      </c>
      <c r="AE18" s="70">
        <v>50000</v>
      </c>
      <c r="AF18" s="70">
        <v>50000</v>
      </c>
      <c r="AG18" s="70">
        <v>50000</v>
      </c>
      <c r="AH18" s="70">
        <v>50000</v>
      </c>
      <c r="AI18" s="70">
        <v>50000</v>
      </c>
      <c r="AJ18" s="70">
        <v>50000</v>
      </c>
      <c r="AK18" s="70">
        <v>50000</v>
      </c>
      <c r="AL18" s="70">
        <v>50000</v>
      </c>
      <c r="AM18" s="70">
        <v>50000</v>
      </c>
      <c r="AN18" s="70">
        <v>50000</v>
      </c>
      <c r="AO18" s="70">
        <v>50000</v>
      </c>
      <c r="AP18" s="70">
        <v>50000</v>
      </c>
      <c r="AQ18" s="70">
        <v>50000</v>
      </c>
      <c r="AR18" s="70">
        <v>50000</v>
      </c>
      <c r="AS18" s="70">
        <v>50000</v>
      </c>
      <c r="AT18" s="70">
        <v>50000</v>
      </c>
      <c r="AU18" s="70">
        <v>50000</v>
      </c>
      <c r="AV18" s="70">
        <v>50000</v>
      </c>
      <c r="AW18" s="70">
        <v>50000</v>
      </c>
      <c r="AX18" s="70">
        <v>50000</v>
      </c>
      <c r="AY18" s="70">
        <v>50000</v>
      </c>
    </row>
    <row r="19" spans="1:51">
      <c r="A19" s="131" t="s">
        <v>47</v>
      </c>
      <c r="B19" s="131" t="s">
        <v>356</v>
      </c>
      <c r="C19" s="131" t="s">
        <v>61</v>
      </c>
      <c r="D19" s="131" t="s">
        <v>339</v>
      </c>
      <c r="E19" s="132">
        <v>4000</v>
      </c>
      <c r="F19" s="132">
        <v>4000</v>
      </c>
      <c r="G19" s="132">
        <v>4000</v>
      </c>
      <c r="H19" s="132">
        <v>4000</v>
      </c>
      <c r="I19" s="132">
        <v>4000</v>
      </c>
      <c r="J19" s="132">
        <v>4000</v>
      </c>
      <c r="K19" s="139">
        <v>4000</v>
      </c>
      <c r="L19" s="139">
        <v>4000</v>
      </c>
      <c r="M19" s="139">
        <v>4000</v>
      </c>
      <c r="N19" s="139">
        <v>4000</v>
      </c>
      <c r="O19" s="139">
        <v>4000</v>
      </c>
      <c r="P19" s="139">
        <v>4000</v>
      </c>
      <c r="Q19" s="139">
        <v>4000</v>
      </c>
      <c r="R19" s="139">
        <v>4000</v>
      </c>
      <c r="S19" s="139">
        <v>4000</v>
      </c>
      <c r="T19" s="139">
        <v>4000</v>
      </c>
      <c r="U19" s="139">
        <v>4000</v>
      </c>
      <c r="V19" s="139">
        <v>4000</v>
      </c>
      <c r="W19" s="139">
        <v>4000</v>
      </c>
      <c r="X19" s="139">
        <v>4000</v>
      </c>
      <c r="Y19" s="139">
        <v>4000</v>
      </c>
      <c r="Z19" s="139">
        <v>4000</v>
      </c>
      <c r="AA19" s="139">
        <v>4000</v>
      </c>
      <c r="AB19" s="139">
        <v>4000</v>
      </c>
      <c r="AC19" s="139">
        <v>4000</v>
      </c>
      <c r="AD19" s="139">
        <v>4000</v>
      </c>
      <c r="AE19" s="139">
        <v>4000</v>
      </c>
      <c r="AF19" s="139">
        <v>4000</v>
      </c>
      <c r="AG19" s="139">
        <v>4000</v>
      </c>
      <c r="AH19" s="139">
        <v>4000</v>
      </c>
      <c r="AI19" s="139">
        <v>4000</v>
      </c>
      <c r="AJ19" s="139">
        <v>4000</v>
      </c>
      <c r="AK19" s="139">
        <v>4000</v>
      </c>
      <c r="AL19" s="139">
        <v>4000</v>
      </c>
      <c r="AM19" s="139">
        <v>4000</v>
      </c>
      <c r="AN19" s="139">
        <v>4000</v>
      </c>
      <c r="AO19" s="139">
        <v>4000</v>
      </c>
      <c r="AP19" s="139">
        <v>4000</v>
      </c>
      <c r="AQ19" s="139">
        <v>4000</v>
      </c>
      <c r="AR19" s="139">
        <v>4000</v>
      </c>
      <c r="AS19" s="139">
        <v>4000</v>
      </c>
      <c r="AT19" s="139">
        <v>4000</v>
      </c>
      <c r="AU19" s="139">
        <v>4000</v>
      </c>
      <c r="AV19" s="139">
        <v>4000</v>
      </c>
      <c r="AW19" s="139">
        <v>4000</v>
      </c>
      <c r="AX19" s="139">
        <v>4000</v>
      </c>
      <c r="AY19" s="139">
        <v>4000</v>
      </c>
    </row>
    <row r="20" spans="1:51">
      <c r="A20" s="52" t="s">
        <v>48</v>
      </c>
      <c r="B20" s="50" t="s">
        <v>338</v>
      </c>
      <c r="C20" s="52" t="s">
        <v>63</v>
      </c>
      <c r="D20" s="52" t="s">
        <v>339</v>
      </c>
      <c r="E20" s="53">
        <v>24000</v>
      </c>
      <c r="F20" s="53">
        <v>24000</v>
      </c>
      <c r="G20" s="53">
        <v>24000</v>
      </c>
      <c r="H20" s="53">
        <v>24000</v>
      </c>
      <c r="I20" s="53">
        <v>24000</v>
      </c>
      <c r="J20" s="53">
        <v>24000</v>
      </c>
      <c r="K20" s="70">
        <v>24000</v>
      </c>
      <c r="L20" s="70">
        <v>24000</v>
      </c>
      <c r="M20" s="70">
        <v>24000</v>
      </c>
      <c r="N20" s="70">
        <v>24000</v>
      </c>
      <c r="O20" s="70">
        <v>24000</v>
      </c>
      <c r="P20" s="70">
        <v>24000</v>
      </c>
      <c r="Q20" s="70">
        <v>24000</v>
      </c>
      <c r="R20" s="70">
        <v>24000</v>
      </c>
      <c r="S20" s="70">
        <v>24000</v>
      </c>
      <c r="T20" s="70">
        <v>24000</v>
      </c>
      <c r="U20" s="70">
        <v>24000</v>
      </c>
      <c r="V20" s="70">
        <v>24000</v>
      </c>
      <c r="W20" s="70">
        <v>24000</v>
      </c>
      <c r="X20" s="70">
        <v>24000</v>
      </c>
      <c r="Y20" s="70">
        <v>24000</v>
      </c>
      <c r="Z20" s="70">
        <v>24000</v>
      </c>
      <c r="AA20" s="70">
        <v>24000</v>
      </c>
      <c r="AB20" s="70">
        <v>24000</v>
      </c>
      <c r="AC20" s="70">
        <v>24000</v>
      </c>
      <c r="AD20" s="70">
        <v>24000</v>
      </c>
      <c r="AE20" s="70">
        <v>24000</v>
      </c>
      <c r="AF20" s="70">
        <v>24000</v>
      </c>
      <c r="AG20" s="70">
        <v>24000</v>
      </c>
      <c r="AH20" s="70">
        <v>24000</v>
      </c>
      <c r="AI20" s="70">
        <v>24000</v>
      </c>
      <c r="AJ20" s="70">
        <v>24000</v>
      </c>
      <c r="AK20" s="70">
        <v>24000</v>
      </c>
      <c r="AL20" s="70">
        <v>24000</v>
      </c>
      <c r="AM20" s="70">
        <v>24000</v>
      </c>
      <c r="AN20" s="70">
        <v>24000</v>
      </c>
      <c r="AO20" s="70">
        <v>24000</v>
      </c>
      <c r="AP20" s="70">
        <v>24000</v>
      </c>
      <c r="AQ20" s="70">
        <v>24000</v>
      </c>
      <c r="AR20" s="70">
        <v>24000</v>
      </c>
      <c r="AS20" s="70">
        <v>24000</v>
      </c>
      <c r="AT20" s="70">
        <v>24000</v>
      </c>
      <c r="AU20" s="70">
        <v>24000</v>
      </c>
      <c r="AV20" s="70">
        <v>24000</v>
      </c>
      <c r="AW20" s="70">
        <v>24000</v>
      </c>
      <c r="AX20" s="70">
        <v>24000</v>
      </c>
      <c r="AY20" s="70">
        <v>24000</v>
      </c>
    </row>
    <row r="21" spans="1:51">
      <c r="A21" s="52" t="s">
        <v>48</v>
      </c>
      <c r="B21" s="50" t="s">
        <v>340</v>
      </c>
      <c r="C21" s="52" t="s">
        <v>63</v>
      </c>
      <c r="D21" s="52" t="s">
        <v>339</v>
      </c>
      <c r="E21" s="53">
        <v>4000</v>
      </c>
      <c r="F21" s="53">
        <v>4000</v>
      </c>
      <c r="G21" s="53">
        <v>4000</v>
      </c>
      <c r="H21" s="53">
        <v>4000</v>
      </c>
      <c r="I21" s="53">
        <v>4000</v>
      </c>
      <c r="J21" s="53">
        <v>4000</v>
      </c>
      <c r="K21" s="70">
        <v>4000</v>
      </c>
      <c r="L21" s="70">
        <v>4000</v>
      </c>
      <c r="M21" s="70">
        <v>4000</v>
      </c>
      <c r="N21" s="70">
        <v>4000</v>
      </c>
      <c r="O21" s="70">
        <v>4000</v>
      </c>
      <c r="P21" s="70">
        <v>4000</v>
      </c>
      <c r="Q21" s="70">
        <v>4000</v>
      </c>
      <c r="R21" s="70">
        <v>4000</v>
      </c>
      <c r="S21" s="70">
        <v>4000</v>
      </c>
      <c r="T21" s="70">
        <v>4000</v>
      </c>
      <c r="U21" s="70">
        <v>4000</v>
      </c>
      <c r="V21" s="70">
        <v>4000</v>
      </c>
      <c r="W21" s="70">
        <v>4000</v>
      </c>
      <c r="X21" s="70">
        <v>4000</v>
      </c>
      <c r="Y21" s="70">
        <v>4000</v>
      </c>
      <c r="Z21" s="70">
        <v>4000</v>
      </c>
      <c r="AA21" s="70">
        <v>4000</v>
      </c>
      <c r="AB21" s="70">
        <v>4000</v>
      </c>
      <c r="AC21" s="70">
        <v>4000</v>
      </c>
      <c r="AD21" s="70">
        <v>4000</v>
      </c>
      <c r="AE21" s="70">
        <v>4000</v>
      </c>
      <c r="AF21" s="70">
        <v>4000</v>
      </c>
      <c r="AG21" s="70">
        <v>4000</v>
      </c>
      <c r="AH21" s="70">
        <v>4000</v>
      </c>
      <c r="AI21" s="70">
        <v>4000</v>
      </c>
      <c r="AJ21" s="70">
        <v>4000</v>
      </c>
      <c r="AK21" s="70">
        <v>4000</v>
      </c>
      <c r="AL21" s="70">
        <v>4000</v>
      </c>
      <c r="AM21" s="70">
        <v>4000</v>
      </c>
      <c r="AN21" s="70">
        <v>4000</v>
      </c>
      <c r="AO21" s="70">
        <v>4000</v>
      </c>
      <c r="AP21" s="70">
        <v>4000</v>
      </c>
      <c r="AQ21" s="70">
        <v>4000</v>
      </c>
      <c r="AR21" s="70">
        <v>4000</v>
      </c>
      <c r="AS21" s="70">
        <v>4000</v>
      </c>
      <c r="AT21" s="70">
        <v>4000</v>
      </c>
      <c r="AU21" s="70">
        <v>4000</v>
      </c>
      <c r="AV21" s="70">
        <v>4000</v>
      </c>
      <c r="AW21" s="70">
        <v>4000</v>
      </c>
      <c r="AX21" s="70">
        <v>4000</v>
      </c>
      <c r="AY21" s="70">
        <v>4000</v>
      </c>
    </row>
    <row r="22" spans="1:51">
      <c r="A22" s="52" t="s">
        <v>48</v>
      </c>
      <c r="B22" s="50" t="s">
        <v>341</v>
      </c>
      <c r="C22" s="52" t="s">
        <v>63</v>
      </c>
      <c r="D22" s="52" t="s">
        <v>339</v>
      </c>
      <c r="E22" s="53">
        <v>50000</v>
      </c>
      <c r="F22" s="53">
        <v>50000</v>
      </c>
      <c r="G22" s="53">
        <v>50000</v>
      </c>
      <c r="H22" s="53">
        <v>50000</v>
      </c>
      <c r="I22" s="53">
        <v>50000</v>
      </c>
      <c r="J22" s="53">
        <v>50000</v>
      </c>
      <c r="K22" s="70">
        <v>50000</v>
      </c>
      <c r="L22" s="70">
        <v>50000</v>
      </c>
      <c r="M22" s="70">
        <v>50000</v>
      </c>
      <c r="N22" s="70">
        <v>50000</v>
      </c>
      <c r="O22" s="70">
        <v>50000</v>
      </c>
      <c r="P22" s="70">
        <v>50000</v>
      </c>
      <c r="Q22" s="70">
        <v>50000</v>
      </c>
      <c r="R22" s="70">
        <v>50000</v>
      </c>
      <c r="S22" s="70">
        <v>50000</v>
      </c>
      <c r="T22" s="70">
        <v>50000</v>
      </c>
      <c r="U22" s="70">
        <v>50000</v>
      </c>
      <c r="V22" s="70">
        <v>50000</v>
      </c>
      <c r="W22" s="70">
        <v>50000</v>
      </c>
      <c r="X22" s="70">
        <v>50000</v>
      </c>
      <c r="Y22" s="70">
        <v>50000</v>
      </c>
      <c r="Z22" s="70">
        <v>50000</v>
      </c>
      <c r="AA22" s="70">
        <v>50000</v>
      </c>
      <c r="AB22" s="70">
        <v>50000</v>
      </c>
      <c r="AC22" s="70">
        <v>50000</v>
      </c>
      <c r="AD22" s="70">
        <v>50000</v>
      </c>
      <c r="AE22" s="70">
        <v>50000</v>
      </c>
      <c r="AF22" s="70">
        <v>50000</v>
      </c>
      <c r="AG22" s="70">
        <v>50000</v>
      </c>
      <c r="AH22" s="70">
        <v>50000</v>
      </c>
      <c r="AI22" s="70">
        <v>50000</v>
      </c>
      <c r="AJ22" s="70">
        <v>50000</v>
      </c>
      <c r="AK22" s="70">
        <v>50000</v>
      </c>
      <c r="AL22" s="70">
        <v>50000</v>
      </c>
      <c r="AM22" s="70">
        <v>50000</v>
      </c>
      <c r="AN22" s="70">
        <v>50000</v>
      </c>
      <c r="AO22" s="70">
        <v>50000</v>
      </c>
      <c r="AP22" s="70">
        <v>50000</v>
      </c>
      <c r="AQ22" s="70">
        <v>50000</v>
      </c>
      <c r="AR22" s="70">
        <v>50000</v>
      </c>
      <c r="AS22" s="70">
        <v>50000</v>
      </c>
      <c r="AT22" s="70">
        <v>50000</v>
      </c>
      <c r="AU22" s="70">
        <v>50000</v>
      </c>
      <c r="AV22" s="70">
        <v>50000</v>
      </c>
      <c r="AW22" s="70">
        <v>50000</v>
      </c>
      <c r="AX22" s="70">
        <v>50000</v>
      </c>
      <c r="AY22" s="70">
        <v>50000</v>
      </c>
    </row>
    <row r="23" spans="1:51">
      <c r="A23" s="52" t="s">
        <v>48</v>
      </c>
      <c r="B23" s="50" t="s">
        <v>342</v>
      </c>
      <c r="C23" s="52" t="s">
        <v>63</v>
      </c>
      <c r="D23" s="52" t="s">
        <v>339</v>
      </c>
      <c r="E23" s="53">
        <v>40000</v>
      </c>
      <c r="F23" s="53">
        <v>40000</v>
      </c>
      <c r="G23" s="53">
        <v>40000</v>
      </c>
      <c r="H23" s="53">
        <v>40000</v>
      </c>
      <c r="I23" s="53">
        <v>40000</v>
      </c>
      <c r="J23" s="53">
        <v>40000</v>
      </c>
      <c r="K23" s="70">
        <v>40000</v>
      </c>
      <c r="L23" s="70">
        <v>40000</v>
      </c>
      <c r="M23" s="70">
        <v>40000</v>
      </c>
      <c r="N23" s="70">
        <v>40000</v>
      </c>
      <c r="O23" s="70">
        <v>40000</v>
      </c>
      <c r="P23" s="70">
        <v>40000</v>
      </c>
      <c r="Q23" s="70">
        <v>40000</v>
      </c>
      <c r="R23" s="70">
        <v>40000</v>
      </c>
      <c r="S23" s="70">
        <v>40000</v>
      </c>
      <c r="T23" s="70">
        <v>40000</v>
      </c>
      <c r="U23" s="70">
        <v>40000</v>
      </c>
      <c r="V23" s="70">
        <v>40000</v>
      </c>
      <c r="W23" s="70">
        <v>40000</v>
      </c>
      <c r="X23" s="70">
        <v>40000</v>
      </c>
      <c r="Y23" s="70">
        <v>40000</v>
      </c>
      <c r="Z23" s="70">
        <v>40000</v>
      </c>
      <c r="AA23" s="70">
        <v>40000</v>
      </c>
      <c r="AB23" s="70">
        <v>40000</v>
      </c>
      <c r="AC23" s="70">
        <v>40000</v>
      </c>
      <c r="AD23" s="70">
        <v>40000</v>
      </c>
      <c r="AE23" s="70">
        <v>40000</v>
      </c>
      <c r="AF23" s="70">
        <v>40000</v>
      </c>
      <c r="AG23" s="70">
        <v>40000</v>
      </c>
      <c r="AH23" s="70">
        <v>40000</v>
      </c>
      <c r="AI23" s="70">
        <v>40000</v>
      </c>
      <c r="AJ23" s="70">
        <v>40000</v>
      </c>
      <c r="AK23" s="70">
        <v>40000</v>
      </c>
      <c r="AL23" s="70">
        <v>40000</v>
      </c>
      <c r="AM23" s="70">
        <v>40000</v>
      </c>
      <c r="AN23" s="70">
        <v>40000</v>
      </c>
      <c r="AO23" s="70">
        <v>40000</v>
      </c>
      <c r="AP23" s="70">
        <v>40000</v>
      </c>
      <c r="AQ23" s="70">
        <v>40000</v>
      </c>
      <c r="AR23" s="70">
        <v>40000</v>
      </c>
      <c r="AS23" s="70">
        <v>40000</v>
      </c>
      <c r="AT23" s="70">
        <v>40000</v>
      </c>
      <c r="AU23" s="70">
        <v>40000</v>
      </c>
      <c r="AV23" s="70">
        <v>40000</v>
      </c>
      <c r="AW23" s="70">
        <v>40000</v>
      </c>
      <c r="AX23" s="70">
        <v>40000</v>
      </c>
      <c r="AY23" s="70">
        <v>40000</v>
      </c>
    </row>
    <row r="24" spans="1:51">
      <c r="A24" s="52" t="s">
        <v>48</v>
      </c>
      <c r="B24" s="50" t="s">
        <v>343</v>
      </c>
      <c r="C24" s="52" t="s">
        <v>63</v>
      </c>
      <c r="D24" s="52" t="s">
        <v>339</v>
      </c>
      <c r="E24" s="53">
        <v>12500</v>
      </c>
      <c r="F24" s="53">
        <v>12500</v>
      </c>
      <c r="G24" s="53">
        <v>12500</v>
      </c>
      <c r="H24" s="53">
        <v>12500</v>
      </c>
      <c r="I24" s="53">
        <v>12500</v>
      </c>
      <c r="J24" s="53">
        <v>12500</v>
      </c>
      <c r="K24" s="70">
        <v>12500</v>
      </c>
      <c r="L24" s="70">
        <v>12500</v>
      </c>
      <c r="M24" s="70">
        <v>12500</v>
      </c>
      <c r="N24" s="70">
        <v>12500</v>
      </c>
      <c r="O24" s="70">
        <v>12500</v>
      </c>
      <c r="P24" s="70">
        <v>12500</v>
      </c>
      <c r="Q24" s="70">
        <v>12500</v>
      </c>
      <c r="R24" s="70">
        <v>12500</v>
      </c>
      <c r="S24" s="70">
        <v>12500</v>
      </c>
      <c r="T24" s="70">
        <v>12500</v>
      </c>
      <c r="U24" s="70">
        <v>12500</v>
      </c>
      <c r="V24" s="70">
        <v>12500</v>
      </c>
      <c r="W24" s="70">
        <v>12500</v>
      </c>
      <c r="X24" s="70">
        <v>12500</v>
      </c>
      <c r="Y24" s="70">
        <v>12500</v>
      </c>
      <c r="Z24" s="70">
        <v>12500</v>
      </c>
      <c r="AA24" s="70">
        <v>12500</v>
      </c>
      <c r="AB24" s="70">
        <v>12500</v>
      </c>
      <c r="AC24" s="70">
        <v>12500</v>
      </c>
      <c r="AD24" s="70">
        <v>12500</v>
      </c>
      <c r="AE24" s="70">
        <v>12500</v>
      </c>
      <c r="AF24" s="70">
        <v>12500</v>
      </c>
      <c r="AG24" s="70">
        <v>12500</v>
      </c>
      <c r="AH24" s="70">
        <v>12500</v>
      </c>
      <c r="AI24" s="70">
        <v>12500</v>
      </c>
      <c r="AJ24" s="70">
        <v>12500</v>
      </c>
      <c r="AK24" s="70">
        <v>12500</v>
      </c>
      <c r="AL24" s="70">
        <v>12500</v>
      </c>
      <c r="AM24" s="70">
        <v>12500</v>
      </c>
      <c r="AN24" s="70">
        <v>12500</v>
      </c>
      <c r="AO24" s="70">
        <v>12500</v>
      </c>
      <c r="AP24" s="70">
        <v>12500</v>
      </c>
      <c r="AQ24" s="70">
        <v>12500</v>
      </c>
      <c r="AR24" s="70">
        <v>12500</v>
      </c>
      <c r="AS24" s="70">
        <v>12500</v>
      </c>
      <c r="AT24" s="70">
        <v>12500</v>
      </c>
      <c r="AU24" s="70">
        <v>12500</v>
      </c>
      <c r="AV24" s="70">
        <v>12500</v>
      </c>
      <c r="AW24" s="70">
        <v>12500</v>
      </c>
      <c r="AX24" s="70">
        <v>12500</v>
      </c>
      <c r="AY24" s="70">
        <v>12500</v>
      </c>
    </row>
    <row r="25" spans="1:51">
      <c r="A25" s="52" t="s">
        <v>48</v>
      </c>
      <c r="B25" s="50" t="s">
        <v>344</v>
      </c>
      <c r="C25" s="52" t="s">
        <v>63</v>
      </c>
      <c r="D25" s="52" t="s">
        <v>339</v>
      </c>
      <c r="E25" s="53">
        <v>7500</v>
      </c>
      <c r="F25" s="53">
        <v>7500</v>
      </c>
      <c r="G25" s="53">
        <v>7500</v>
      </c>
      <c r="H25" s="53">
        <v>7500</v>
      </c>
      <c r="I25" s="53">
        <v>7500</v>
      </c>
      <c r="J25" s="53">
        <v>7500</v>
      </c>
      <c r="K25" s="70">
        <v>7500</v>
      </c>
      <c r="L25" s="70">
        <v>7500</v>
      </c>
      <c r="M25" s="70">
        <v>7500</v>
      </c>
      <c r="N25" s="70">
        <v>7500</v>
      </c>
      <c r="O25" s="70">
        <v>7500</v>
      </c>
      <c r="P25" s="70">
        <v>7500</v>
      </c>
      <c r="Q25" s="70">
        <v>7500</v>
      </c>
      <c r="R25" s="70">
        <v>7500</v>
      </c>
      <c r="S25" s="70">
        <v>7500</v>
      </c>
      <c r="T25" s="70">
        <v>7500</v>
      </c>
      <c r="U25" s="70">
        <v>7500</v>
      </c>
      <c r="V25" s="70">
        <v>7500</v>
      </c>
      <c r="W25" s="70">
        <v>7500</v>
      </c>
      <c r="X25" s="70">
        <v>7500</v>
      </c>
      <c r="Y25" s="70">
        <v>7500</v>
      </c>
      <c r="Z25" s="70">
        <v>7500</v>
      </c>
      <c r="AA25" s="70">
        <v>7500</v>
      </c>
      <c r="AB25" s="70">
        <v>7500</v>
      </c>
      <c r="AC25" s="70">
        <v>7500</v>
      </c>
      <c r="AD25" s="70">
        <v>7500</v>
      </c>
      <c r="AE25" s="70">
        <v>7500</v>
      </c>
      <c r="AF25" s="70">
        <v>7500</v>
      </c>
      <c r="AG25" s="70">
        <v>7500</v>
      </c>
      <c r="AH25" s="70">
        <v>7500</v>
      </c>
      <c r="AI25" s="70">
        <v>7500</v>
      </c>
      <c r="AJ25" s="70">
        <v>7500</v>
      </c>
      <c r="AK25" s="70">
        <v>7500</v>
      </c>
      <c r="AL25" s="70">
        <v>7500</v>
      </c>
      <c r="AM25" s="70">
        <v>7500</v>
      </c>
      <c r="AN25" s="70">
        <v>7500</v>
      </c>
      <c r="AO25" s="70">
        <v>7500</v>
      </c>
      <c r="AP25" s="70">
        <v>7500</v>
      </c>
      <c r="AQ25" s="70">
        <v>7500</v>
      </c>
      <c r="AR25" s="70">
        <v>7500</v>
      </c>
      <c r="AS25" s="70">
        <v>7500</v>
      </c>
      <c r="AT25" s="70">
        <v>7500</v>
      </c>
      <c r="AU25" s="70">
        <v>7500</v>
      </c>
      <c r="AV25" s="70">
        <v>7500</v>
      </c>
      <c r="AW25" s="70">
        <v>7500</v>
      </c>
      <c r="AX25" s="70">
        <v>7500</v>
      </c>
      <c r="AY25" s="70">
        <v>7500</v>
      </c>
    </row>
    <row r="26" spans="1:51">
      <c r="A26" s="52" t="s">
        <v>48</v>
      </c>
      <c r="B26" s="50" t="s">
        <v>345</v>
      </c>
      <c r="C26" s="52" t="s">
        <v>63</v>
      </c>
      <c r="D26" s="52" t="s">
        <v>339</v>
      </c>
      <c r="E26" s="53">
        <v>4500</v>
      </c>
      <c r="F26" s="53">
        <v>4500</v>
      </c>
      <c r="G26" s="53">
        <v>4500</v>
      </c>
      <c r="H26" s="53">
        <v>4500</v>
      </c>
      <c r="I26" s="53">
        <v>4500</v>
      </c>
      <c r="J26" s="53">
        <v>4500</v>
      </c>
      <c r="K26" s="70">
        <v>4500</v>
      </c>
      <c r="L26" s="70">
        <v>4500</v>
      </c>
      <c r="M26" s="70">
        <v>4500</v>
      </c>
      <c r="N26" s="70">
        <v>4500</v>
      </c>
      <c r="O26" s="70">
        <v>4500</v>
      </c>
      <c r="P26" s="70">
        <v>4500</v>
      </c>
      <c r="Q26" s="70">
        <v>4500</v>
      </c>
      <c r="R26" s="70">
        <v>4500</v>
      </c>
      <c r="S26" s="70">
        <v>4500</v>
      </c>
      <c r="T26" s="70">
        <v>4500</v>
      </c>
      <c r="U26" s="70">
        <v>4500</v>
      </c>
      <c r="V26" s="70">
        <v>4500</v>
      </c>
      <c r="W26" s="70">
        <v>4500</v>
      </c>
      <c r="X26" s="70">
        <v>4500</v>
      </c>
      <c r="Y26" s="70">
        <v>4500</v>
      </c>
      <c r="Z26" s="70">
        <v>4500</v>
      </c>
      <c r="AA26" s="70">
        <v>4500</v>
      </c>
      <c r="AB26" s="70">
        <v>4500</v>
      </c>
      <c r="AC26" s="70">
        <v>4500</v>
      </c>
      <c r="AD26" s="70">
        <v>4500</v>
      </c>
      <c r="AE26" s="70">
        <v>4500</v>
      </c>
      <c r="AF26" s="70">
        <v>4500</v>
      </c>
      <c r="AG26" s="70">
        <v>4500</v>
      </c>
      <c r="AH26" s="70">
        <v>4500</v>
      </c>
      <c r="AI26" s="70">
        <v>4500</v>
      </c>
      <c r="AJ26" s="70">
        <v>4500</v>
      </c>
      <c r="AK26" s="70">
        <v>4500</v>
      </c>
      <c r="AL26" s="70">
        <v>4500</v>
      </c>
      <c r="AM26" s="70">
        <v>4500</v>
      </c>
      <c r="AN26" s="70">
        <v>4500</v>
      </c>
      <c r="AO26" s="70">
        <v>4500</v>
      </c>
      <c r="AP26" s="70">
        <v>4500</v>
      </c>
      <c r="AQ26" s="70">
        <v>4500</v>
      </c>
      <c r="AR26" s="70">
        <v>4500</v>
      </c>
      <c r="AS26" s="70">
        <v>4500</v>
      </c>
      <c r="AT26" s="70">
        <v>4500</v>
      </c>
      <c r="AU26" s="70">
        <v>4500</v>
      </c>
      <c r="AV26" s="70">
        <v>4500</v>
      </c>
      <c r="AW26" s="70">
        <v>4500</v>
      </c>
      <c r="AX26" s="70">
        <v>4500</v>
      </c>
      <c r="AY26" s="70">
        <v>4500</v>
      </c>
    </row>
    <row r="27" spans="1:51">
      <c r="A27" s="52" t="s">
        <v>48</v>
      </c>
      <c r="B27" s="50" t="s">
        <v>346</v>
      </c>
      <c r="C27" s="52" t="s">
        <v>63</v>
      </c>
      <c r="D27" s="52" t="s">
        <v>339</v>
      </c>
      <c r="E27" s="53">
        <v>4000</v>
      </c>
      <c r="F27" s="53">
        <v>4000</v>
      </c>
      <c r="G27" s="53">
        <v>4000</v>
      </c>
      <c r="H27" s="53">
        <v>4000</v>
      </c>
      <c r="I27" s="53">
        <v>4000</v>
      </c>
      <c r="J27" s="53">
        <v>4000</v>
      </c>
      <c r="K27" s="70">
        <v>4000</v>
      </c>
      <c r="L27" s="70">
        <v>4000</v>
      </c>
      <c r="M27" s="70">
        <v>4000</v>
      </c>
      <c r="N27" s="70">
        <v>4000</v>
      </c>
      <c r="O27" s="70">
        <v>4000</v>
      </c>
      <c r="P27" s="70">
        <v>4000</v>
      </c>
      <c r="Q27" s="70">
        <v>4000</v>
      </c>
      <c r="R27" s="70">
        <v>4000</v>
      </c>
      <c r="S27" s="70">
        <v>4000</v>
      </c>
      <c r="T27" s="70">
        <v>4000</v>
      </c>
      <c r="U27" s="70">
        <v>4000</v>
      </c>
      <c r="V27" s="70">
        <v>4000</v>
      </c>
      <c r="W27" s="70">
        <v>4000</v>
      </c>
      <c r="X27" s="70">
        <v>4000</v>
      </c>
      <c r="Y27" s="70">
        <v>4000</v>
      </c>
      <c r="Z27" s="70">
        <v>4000</v>
      </c>
      <c r="AA27" s="70">
        <v>4000</v>
      </c>
      <c r="AB27" s="70">
        <v>4000</v>
      </c>
      <c r="AC27" s="70">
        <v>4000</v>
      </c>
      <c r="AD27" s="70">
        <v>4000</v>
      </c>
      <c r="AE27" s="70">
        <v>4000</v>
      </c>
      <c r="AF27" s="70">
        <v>4000</v>
      </c>
      <c r="AG27" s="70">
        <v>4000</v>
      </c>
      <c r="AH27" s="70">
        <v>4000</v>
      </c>
      <c r="AI27" s="70">
        <v>4000</v>
      </c>
      <c r="AJ27" s="70">
        <v>4000</v>
      </c>
      <c r="AK27" s="70">
        <v>4000</v>
      </c>
      <c r="AL27" s="70">
        <v>4000</v>
      </c>
      <c r="AM27" s="70">
        <v>4000</v>
      </c>
      <c r="AN27" s="70">
        <v>4000</v>
      </c>
      <c r="AO27" s="70">
        <v>4000</v>
      </c>
      <c r="AP27" s="70">
        <v>4000</v>
      </c>
      <c r="AQ27" s="70">
        <v>4000</v>
      </c>
      <c r="AR27" s="70">
        <v>4000</v>
      </c>
      <c r="AS27" s="70">
        <v>4000</v>
      </c>
      <c r="AT27" s="70">
        <v>4000</v>
      </c>
      <c r="AU27" s="70">
        <v>4000</v>
      </c>
      <c r="AV27" s="70">
        <v>4000</v>
      </c>
      <c r="AW27" s="70">
        <v>4000</v>
      </c>
      <c r="AX27" s="70">
        <v>4000</v>
      </c>
      <c r="AY27" s="70">
        <v>4000</v>
      </c>
    </row>
    <row r="28" spans="1:51">
      <c r="A28" s="52" t="s">
        <v>48</v>
      </c>
      <c r="B28" s="50" t="s">
        <v>347</v>
      </c>
      <c r="C28" s="52" t="s">
        <v>63</v>
      </c>
      <c r="D28" s="52" t="s">
        <v>339</v>
      </c>
      <c r="E28" s="53">
        <v>20000</v>
      </c>
      <c r="F28" s="53">
        <v>20000</v>
      </c>
      <c r="G28" s="53">
        <v>20000</v>
      </c>
      <c r="H28" s="53">
        <v>20000</v>
      </c>
      <c r="I28" s="53">
        <v>20000</v>
      </c>
      <c r="J28" s="53">
        <v>20000</v>
      </c>
      <c r="K28" s="70">
        <v>20000</v>
      </c>
      <c r="L28" s="70">
        <v>20000</v>
      </c>
      <c r="M28" s="70">
        <v>20000</v>
      </c>
      <c r="N28" s="70">
        <v>20000</v>
      </c>
      <c r="O28" s="70">
        <v>20000</v>
      </c>
      <c r="P28" s="70">
        <v>20000</v>
      </c>
      <c r="Q28" s="70">
        <v>20000</v>
      </c>
      <c r="R28" s="70">
        <v>20000</v>
      </c>
      <c r="S28" s="70">
        <v>20000</v>
      </c>
      <c r="T28" s="70">
        <v>20000</v>
      </c>
      <c r="U28" s="70">
        <v>20000</v>
      </c>
      <c r="V28" s="70">
        <v>20000</v>
      </c>
      <c r="W28" s="70">
        <v>20000</v>
      </c>
      <c r="X28" s="70">
        <v>20000</v>
      </c>
      <c r="Y28" s="70">
        <v>20000</v>
      </c>
      <c r="Z28" s="70">
        <v>20000</v>
      </c>
      <c r="AA28" s="70">
        <v>20000</v>
      </c>
      <c r="AB28" s="70">
        <v>20000</v>
      </c>
      <c r="AC28" s="70">
        <v>20000</v>
      </c>
      <c r="AD28" s="70">
        <v>20000</v>
      </c>
      <c r="AE28" s="70">
        <v>20000</v>
      </c>
      <c r="AF28" s="70">
        <v>20000</v>
      </c>
      <c r="AG28" s="70">
        <v>20000</v>
      </c>
      <c r="AH28" s="70">
        <v>20000</v>
      </c>
      <c r="AI28" s="70">
        <v>20000</v>
      </c>
      <c r="AJ28" s="70">
        <v>20000</v>
      </c>
      <c r="AK28" s="70">
        <v>20000</v>
      </c>
      <c r="AL28" s="70">
        <v>20000</v>
      </c>
      <c r="AM28" s="70">
        <v>20000</v>
      </c>
      <c r="AN28" s="70">
        <v>20000</v>
      </c>
      <c r="AO28" s="70">
        <v>20000</v>
      </c>
      <c r="AP28" s="70">
        <v>20000</v>
      </c>
      <c r="AQ28" s="70">
        <v>20000</v>
      </c>
      <c r="AR28" s="70">
        <v>20000</v>
      </c>
      <c r="AS28" s="70">
        <v>20000</v>
      </c>
      <c r="AT28" s="70">
        <v>20000</v>
      </c>
      <c r="AU28" s="70">
        <v>20000</v>
      </c>
      <c r="AV28" s="70">
        <v>20000</v>
      </c>
      <c r="AW28" s="70">
        <v>20000</v>
      </c>
      <c r="AX28" s="70">
        <v>20000</v>
      </c>
      <c r="AY28" s="70">
        <v>20000</v>
      </c>
    </row>
    <row r="29" spans="1:51">
      <c r="A29" s="52" t="s">
        <v>48</v>
      </c>
      <c r="B29" s="50" t="s">
        <v>348</v>
      </c>
      <c r="C29" s="52" t="s">
        <v>63</v>
      </c>
      <c r="D29" s="52" t="s">
        <v>339</v>
      </c>
      <c r="E29" s="53">
        <v>9000</v>
      </c>
      <c r="F29" s="53">
        <v>9000</v>
      </c>
      <c r="G29" s="53">
        <v>9000</v>
      </c>
      <c r="H29" s="53">
        <v>9000</v>
      </c>
      <c r="I29" s="53">
        <v>9000</v>
      </c>
      <c r="J29" s="53">
        <v>9000</v>
      </c>
      <c r="K29" s="70">
        <v>9000</v>
      </c>
      <c r="L29" s="70">
        <v>9000</v>
      </c>
      <c r="M29" s="70">
        <v>9000</v>
      </c>
      <c r="N29" s="70">
        <v>9000</v>
      </c>
      <c r="O29" s="70">
        <v>9000</v>
      </c>
      <c r="P29" s="70">
        <v>9000</v>
      </c>
      <c r="Q29" s="70">
        <v>9000</v>
      </c>
      <c r="R29" s="70">
        <v>9000</v>
      </c>
      <c r="S29" s="70">
        <v>9000</v>
      </c>
      <c r="T29" s="70">
        <v>9000</v>
      </c>
      <c r="U29" s="70">
        <v>9000</v>
      </c>
      <c r="V29" s="70">
        <v>9000</v>
      </c>
      <c r="W29" s="70">
        <v>9000</v>
      </c>
      <c r="X29" s="70">
        <v>9000</v>
      </c>
      <c r="Y29" s="70">
        <v>9000</v>
      </c>
      <c r="Z29" s="70">
        <v>9000</v>
      </c>
      <c r="AA29" s="70">
        <v>9000</v>
      </c>
      <c r="AB29" s="70">
        <v>9000</v>
      </c>
      <c r="AC29" s="70">
        <v>9000</v>
      </c>
      <c r="AD29" s="70">
        <v>9000</v>
      </c>
      <c r="AE29" s="70">
        <v>9000</v>
      </c>
      <c r="AF29" s="70">
        <v>9000</v>
      </c>
      <c r="AG29" s="70">
        <v>9000</v>
      </c>
      <c r="AH29" s="70">
        <v>9000</v>
      </c>
      <c r="AI29" s="70">
        <v>9000</v>
      </c>
      <c r="AJ29" s="70">
        <v>9000</v>
      </c>
      <c r="AK29" s="70">
        <v>9000</v>
      </c>
      <c r="AL29" s="70">
        <v>9000</v>
      </c>
      <c r="AM29" s="70">
        <v>9000</v>
      </c>
      <c r="AN29" s="70">
        <v>9000</v>
      </c>
      <c r="AO29" s="70">
        <v>9000</v>
      </c>
      <c r="AP29" s="70">
        <v>9000</v>
      </c>
      <c r="AQ29" s="70">
        <v>9000</v>
      </c>
      <c r="AR29" s="70">
        <v>9000</v>
      </c>
      <c r="AS29" s="70">
        <v>9000</v>
      </c>
      <c r="AT29" s="70">
        <v>9000</v>
      </c>
      <c r="AU29" s="70">
        <v>9000</v>
      </c>
      <c r="AV29" s="70">
        <v>9000</v>
      </c>
      <c r="AW29" s="70">
        <v>9000</v>
      </c>
      <c r="AX29" s="70">
        <v>9000</v>
      </c>
      <c r="AY29" s="70">
        <v>9000</v>
      </c>
    </row>
    <row r="30" spans="1:51">
      <c r="A30" s="52" t="s">
        <v>48</v>
      </c>
      <c r="B30" s="50" t="s">
        <v>349</v>
      </c>
      <c r="C30" s="52" t="s">
        <v>63</v>
      </c>
      <c r="D30" s="52" t="s">
        <v>339</v>
      </c>
      <c r="E30" s="53">
        <v>50000</v>
      </c>
      <c r="F30" s="53">
        <v>50000</v>
      </c>
      <c r="G30" s="53">
        <v>50000</v>
      </c>
      <c r="H30" s="53">
        <v>50000</v>
      </c>
      <c r="I30" s="53">
        <v>50000</v>
      </c>
      <c r="J30" s="53">
        <v>50000</v>
      </c>
      <c r="K30" s="70">
        <v>50000</v>
      </c>
      <c r="L30" s="70">
        <v>50000</v>
      </c>
      <c r="M30" s="70">
        <v>50000</v>
      </c>
      <c r="N30" s="70">
        <v>50000</v>
      </c>
      <c r="O30" s="70">
        <v>50000</v>
      </c>
      <c r="P30" s="70">
        <v>50000</v>
      </c>
      <c r="Q30" s="70">
        <v>50000</v>
      </c>
      <c r="R30" s="70">
        <v>50000</v>
      </c>
      <c r="S30" s="70">
        <v>50000</v>
      </c>
      <c r="T30" s="70">
        <v>50000</v>
      </c>
      <c r="U30" s="70">
        <v>50000</v>
      </c>
      <c r="V30" s="70">
        <v>50000</v>
      </c>
      <c r="W30" s="70">
        <v>50000</v>
      </c>
      <c r="X30" s="70">
        <v>50000</v>
      </c>
      <c r="Y30" s="70">
        <v>50000</v>
      </c>
      <c r="Z30" s="70">
        <v>50000</v>
      </c>
      <c r="AA30" s="70">
        <v>50000</v>
      </c>
      <c r="AB30" s="70">
        <v>50000</v>
      </c>
      <c r="AC30" s="70">
        <v>50000</v>
      </c>
      <c r="AD30" s="70">
        <v>50000</v>
      </c>
      <c r="AE30" s="70">
        <v>50000</v>
      </c>
      <c r="AF30" s="70">
        <v>50000</v>
      </c>
      <c r="AG30" s="70">
        <v>50000</v>
      </c>
      <c r="AH30" s="70">
        <v>50000</v>
      </c>
      <c r="AI30" s="70">
        <v>50000</v>
      </c>
      <c r="AJ30" s="70">
        <v>50000</v>
      </c>
      <c r="AK30" s="70">
        <v>50000</v>
      </c>
      <c r="AL30" s="70">
        <v>50000</v>
      </c>
      <c r="AM30" s="70">
        <v>50000</v>
      </c>
      <c r="AN30" s="70">
        <v>50000</v>
      </c>
      <c r="AO30" s="70">
        <v>50000</v>
      </c>
      <c r="AP30" s="70">
        <v>50000</v>
      </c>
      <c r="AQ30" s="70">
        <v>50000</v>
      </c>
      <c r="AR30" s="70">
        <v>50000</v>
      </c>
      <c r="AS30" s="70">
        <v>50000</v>
      </c>
      <c r="AT30" s="70">
        <v>50000</v>
      </c>
      <c r="AU30" s="70">
        <v>50000</v>
      </c>
      <c r="AV30" s="70">
        <v>50000</v>
      </c>
      <c r="AW30" s="70">
        <v>50000</v>
      </c>
      <c r="AX30" s="70">
        <v>50000</v>
      </c>
      <c r="AY30" s="70">
        <v>50000</v>
      </c>
    </row>
    <row r="31" spans="1:51">
      <c r="A31" s="52" t="s">
        <v>48</v>
      </c>
      <c r="B31" s="50" t="s">
        <v>350</v>
      </c>
      <c r="C31" s="52" t="s">
        <v>63</v>
      </c>
      <c r="D31" s="52" t="s">
        <v>339</v>
      </c>
      <c r="E31" s="53">
        <v>9000</v>
      </c>
      <c r="F31" s="53">
        <v>9000</v>
      </c>
      <c r="G31" s="53">
        <v>9000</v>
      </c>
      <c r="H31" s="53">
        <v>9000</v>
      </c>
      <c r="I31" s="53">
        <v>9000</v>
      </c>
      <c r="J31" s="53">
        <v>9000</v>
      </c>
      <c r="K31" s="70">
        <v>9000</v>
      </c>
      <c r="L31" s="70">
        <v>9000</v>
      </c>
      <c r="M31" s="70">
        <v>9000</v>
      </c>
      <c r="N31" s="70">
        <v>9000</v>
      </c>
      <c r="O31" s="70">
        <v>9000</v>
      </c>
      <c r="P31" s="70">
        <v>9000</v>
      </c>
      <c r="Q31" s="70">
        <v>9000</v>
      </c>
      <c r="R31" s="70">
        <v>9000</v>
      </c>
      <c r="S31" s="70">
        <v>9000</v>
      </c>
      <c r="T31" s="70">
        <v>9000</v>
      </c>
      <c r="U31" s="70">
        <v>9000</v>
      </c>
      <c r="V31" s="70">
        <v>9000</v>
      </c>
      <c r="W31" s="70">
        <v>9000</v>
      </c>
      <c r="X31" s="70">
        <v>9000</v>
      </c>
      <c r="Y31" s="70">
        <v>9000</v>
      </c>
      <c r="Z31" s="70">
        <v>9000</v>
      </c>
      <c r="AA31" s="70">
        <v>9000</v>
      </c>
      <c r="AB31" s="70">
        <v>9000</v>
      </c>
      <c r="AC31" s="70">
        <v>9000</v>
      </c>
      <c r="AD31" s="70">
        <v>9000</v>
      </c>
      <c r="AE31" s="70">
        <v>9000</v>
      </c>
      <c r="AF31" s="70">
        <v>9000</v>
      </c>
      <c r="AG31" s="70">
        <v>9000</v>
      </c>
      <c r="AH31" s="70">
        <v>9000</v>
      </c>
      <c r="AI31" s="70">
        <v>9000</v>
      </c>
      <c r="AJ31" s="70">
        <v>9000</v>
      </c>
      <c r="AK31" s="70">
        <v>9000</v>
      </c>
      <c r="AL31" s="70">
        <v>9000</v>
      </c>
      <c r="AM31" s="70">
        <v>9000</v>
      </c>
      <c r="AN31" s="70">
        <v>9000</v>
      </c>
      <c r="AO31" s="70">
        <v>9000</v>
      </c>
      <c r="AP31" s="70">
        <v>9000</v>
      </c>
      <c r="AQ31" s="70">
        <v>9000</v>
      </c>
      <c r="AR31" s="70">
        <v>9000</v>
      </c>
      <c r="AS31" s="70">
        <v>9000</v>
      </c>
      <c r="AT31" s="70">
        <v>9000</v>
      </c>
      <c r="AU31" s="70">
        <v>9000</v>
      </c>
      <c r="AV31" s="70">
        <v>9000</v>
      </c>
      <c r="AW31" s="70">
        <v>9000</v>
      </c>
      <c r="AX31" s="70">
        <v>9000</v>
      </c>
      <c r="AY31" s="70">
        <v>9000</v>
      </c>
    </row>
    <row r="32" spans="1:51">
      <c r="A32" s="52" t="s">
        <v>48</v>
      </c>
      <c r="B32" s="50" t="s">
        <v>351</v>
      </c>
      <c r="C32" s="52" t="s">
        <v>63</v>
      </c>
      <c r="D32" s="52" t="s">
        <v>339</v>
      </c>
      <c r="E32" s="53">
        <v>10000</v>
      </c>
      <c r="F32" s="53">
        <v>10000</v>
      </c>
      <c r="G32" s="53">
        <v>10000</v>
      </c>
      <c r="H32" s="53">
        <v>10000</v>
      </c>
      <c r="I32" s="53">
        <v>10000</v>
      </c>
      <c r="J32" s="53">
        <v>10000</v>
      </c>
      <c r="K32" s="70">
        <v>10000</v>
      </c>
      <c r="L32" s="70">
        <v>10000</v>
      </c>
      <c r="M32" s="70">
        <v>10000</v>
      </c>
      <c r="N32" s="70">
        <v>10000</v>
      </c>
      <c r="O32" s="70">
        <v>10000</v>
      </c>
      <c r="P32" s="70">
        <v>10000</v>
      </c>
      <c r="Q32" s="70">
        <v>10000</v>
      </c>
      <c r="R32" s="70">
        <v>10000</v>
      </c>
      <c r="S32" s="70">
        <v>10000</v>
      </c>
      <c r="T32" s="70">
        <v>10000</v>
      </c>
      <c r="U32" s="70">
        <v>10000</v>
      </c>
      <c r="V32" s="70">
        <v>10000</v>
      </c>
      <c r="W32" s="70">
        <v>10000</v>
      </c>
      <c r="X32" s="70">
        <v>10000</v>
      </c>
      <c r="Y32" s="70">
        <v>10000</v>
      </c>
      <c r="Z32" s="70">
        <v>10000</v>
      </c>
      <c r="AA32" s="70">
        <v>10000</v>
      </c>
      <c r="AB32" s="70">
        <v>10000</v>
      </c>
      <c r="AC32" s="70">
        <v>10000</v>
      </c>
      <c r="AD32" s="70">
        <v>10000</v>
      </c>
      <c r="AE32" s="70">
        <v>10000</v>
      </c>
      <c r="AF32" s="70">
        <v>10000</v>
      </c>
      <c r="AG32" s="70">
        <v>10000</v>
      </c>
      <c r="AH32" s="70">
        <v>10000</v>
      </c>
      <c r="AI32" s="70">
        <v>10000</v>
      </c>
      <c r="AJ32" s="70">
        <v>10000</v>
      </c>
      <c r="AK32" s="70">
        <v>10000</v>
      </c>
      <c r="AL32" s="70">
        <v>10000</v>
      </c>
      <c r="AM32" s="70">
        <v>10000</v>
      </c>
      <c r="AN32" s="70">
        <v>10000</v>
      </c>
      <c r="AO32" s="70">
        <v>10000</v>
      </c>
      <c r="AP32" s="70">
        <v>10000</v>
      </c>
      <c r="AQ32" s="70">
        <v>10000</v>
      </c>
      <c r="AR32" s="70">
        <v>10000</v>
      </c>
      <c r="AS32" s="70">
        <v>10000</v>
      </c>
      <c r="AT32" s="70">
        <v>10000</v>
      </c>
      <c r="AU32" s="70">
        <v>10000</v>
      </c>
      <c r="AV32" s="70">
        <v>10000</v>
      </c>
      <c r="AW32" s="70">
        <v>10000</v>
      </c>
      <c r="AX32" s="70">
        <v>10000</v>
      </c>
      <c r="AY32" s="70">
        <v>10000</v>
      </c>
    </row>
    <row r="33" spans="1:51">
      <c r="A33" s="52" t="s">
        <v>48</v>
      </c>
      <c r="B33" s="50" t="s">
        <v>352</v>
      </c>
      <c r="C33" s="52" t="s">
        <v>63</v>
      </c>
      <c r="D33" s="52" t="s">
        <v>339</v>
      </c>
      <c r="E33" s="53">
        <v>10000</v>
      </c>
      <c r="F33" s="53">
        <v>10000</v>
      </c>
      <c r="G33" s="53">
        <v>10000</v>
      </c>
      <c r="H33" s="53">
        <v>10000</v>
      </c>
      <c r="I33" s="53">
        <v>10000</v>
      </c>
      <c r="J33" s="53">
        <v>10000</v>
      </c>
      <c r="K33" s="70">
        <v>10000</v>
      </c>
      <c r="L33" s="70">
        <v>10000</v>
      </c>
      <c r="M33" s="70">
        <v>10000</v>
      </c>
      <c r="N33" s="70">
        <v>10000</v>
      </c>
      <c r="O33" s="70">
        <v>10000</v>
      </c>
      <c r="P33" s="70">
        <v>10000</v>
      </c>
      <c r="Q33" s="70">
        <v>10000</v>
      </c>
      <c r="R33" s="70">
        <v>10000</v>
      </c>
      <c r="S33" s="70">
        <v>10000</v>
      </c>
      <c r="T33" s="70">
        <v>10000</v>
      </c>
      <c r="U33" s="70">
        <v>10000</v>
      </c>
      <c r="V33" s="70">
        <v>10000</v>
      </c>
      <c r="W33" s="70">
        <v>10000</v>
      </c>
      <c r="X33" s="70">
        <v>10000</v>
      </c>
      <c r="Y33" s="70">
        <v>10000</v>
      </c>
      <c r="Z33" s="70">
        <v>10000</v>
      </c>
      <c r="AA33" s="70">
        <v>10000</v>
      </c>
      <c r="AB33" s="70">
        <v>10000</v>
      </c>
      <c r="AC33" s="70">
        <v>10000</v>
      </c>
      <c r="AD33" s="70">
        <v>10000</v>
      </c>
      <c r="AE33" s="70">
        <v>10000</v>
      </c>
      <c r="AF33" s="70">
        <v>10000</v>
      </c>
      <c r="AG33" s="70">
        <v>10000</v>
      </c>
      <c r="AH33" s="70">
        <v>10000</v>
      </c>
      <c r="AI33" s="70">
        <v>10000</v>
      </c>
      <c r="AJ33" s="70">
        <v>10000</v>
      </c>
      <c r="AK33" s="70">
        <v>10000</v>
      </c>
      <c r="AL33" s="70">
        <v>10000</v>
      </c>
      <c r="AM33" s="70">
        <v>10000</v>
      </c>
      <c r="AN33" s="70">
        <v>10000</v>
      </c>
      <c r="AO33" s="70">
        <v>10000</v>
      </c>
      <c r="AP33" s="70">
        <v>10000</v>
      </c>
      <c r="AQ33" s="70">
        <v>10000</v>
      </c>
      <c r="AR33" s="70">
        <v>10000</v>
      </c>
      <c r="AS33" s="70">
        <v>10000</v>
      </c>
      <c r="AT33" s="70">
        <v>10000</v>
      </c>
      <c r="AU33" s="70">
        <v>10000</v>
      </c>
      <c r="AV33" s="70">
        <v>10000</v>
      </c>
      <c r="AW33" s="70">
        <v>10000</v>
      </c>
      <c r="AX33" s="70">
        <v>10000</v>
      </c>
      <c r="AY33" s="70">
        <v>10000</v>
      </c>
    </row>
    <row r="34" spans="1:51">
      <c r="A34" s="52" t="s">
        <v>48</v>
      </c>
      <c r="B34" s="50" t="s">
        <v>353</v>
      </c>
      <c r="C34" s="52" t="s">
        <v>63</v>
      </c>
      <c r="D34" s="52" t="s">
        <v>339</v>
      </c>
      <c r="E34" s="53">
        <v>9000</v>
      </c>
      <c r="F34" s="53">
        <v>9000</v>
      </c>
      <c r="G34" s="53">
        <v>9000</v>
      </c>
      <c r="H34" s="53">
        <v>9000</v>
      </c>
      <c r="I34" s="53">
        <v>9000</v>
      </c>
      <c r="J34" s="53">
        <v>9000</v>
      </c>
      <c r="K34" s="70">
        <v>9000</v>
      </c>
      <c r="L34" s="70">
        <v>9000</v>
      </c>
      <c r="M34" s="70">
        <v>9000</v>
      </c>
      <c r="N34" s="70">
        <v>9000</v>
      </c>
      <c r="O34" s="70">
        <v>9000</v>
      </c>
      <c r="P34" s="70">
        <v>9000</v>
      </c>
      <c r="Q34" s="70">
        <v>9000</v>
      </c>
      <c r="R34" s="70">
        <v>9000</v>
      </c>
      <c r="S34" s="70">
        <v>9000</v>
      </c>
      <c r="T34" s="70">
        <v>9000</v>
      </c>
      <c r="U34" s="70">
        <v>9000</v>
      </c>
      <c r="V34" s="70">
        <v>9000</v>
      </c>
      <c r="W34" s="70">
        <v>9000</v>
      </c>
      <c r="X34" s="70">
        <v>9000</v>
      </c>
      <c r="Y34" s="70">
        <v>9000</v>
      </c>
      <c r="Z34" s="70">
        <v>9000</v>
      </c>
      <c r="AA34" s="70">
        <v>9000</v>
      </c>
      <c r="AB34" s="70">
        <v>9000</v>
      </c>
      <c r="AC34" s="70">
        <v>9000</v>
      </c>
      <c r="AD34" s="70">
        <v>9000</v>
      </c>
      <c r="AE34" s="70">
        <v>9000</v>
      </c>
      <c r="AF34" s="70">
        <v>9000</v>
      </c>
      <c r="AG34" s="70">
        <v>9000</v>
      </c>
      <c r="AH34" s="70">
        <v>9000</v>
      </c>
      <c r="AI34" s="70">
        <v>9000</v>
      </c>
      <c r="AJ34" s="70">
        <v>9000</v>
      </c>
      <c r="AK34" s="70">
        <v>9000</v>
      </c>
      <c r="AL34" s="70">
        <v>9000</v>
      </c>
      <c r="AM34" s="70">
        <v>9000</v>
      </c>
      <c r="AN34" s="70">
        <v>9000</v>
      </c>
      <c r="AO34" s="70">
        <v>9000</v>
      </c>
      <c r="AP34" s="70">
        <v>9000</v>
      </c>
      <c r="AQ34" s="70">
        <v>9000</v>
      </c>
      <c r="AR34" s="70">
        <v>9000</v>
      </c>
      <c r="AS34" s="70">
        <v>9000</v>
      </c>
      <c r="AT34" s="70">
        <v>9000</v>
      </c>
      <c r="AU34" s="70">
        <v>9000</v>
      </c>
      <c r="AV34" s="70">
        <v>9000</v>
      </c>
      <c r="AW34" s="70">
        <v>9000</v>
      </c>
      <c r="AX34" s="70">
        <v>9000</v>
      </c>
      <c r="AY34" s="70">
        <v>9000</v>
      </c>
    </row>
    <row r="35" spans="1:51">
      <c r="A35" s="52" t="s">
        <v>48</v>
      </c>
      <c r="B35" s="50" t="s">
        <v>354</v>
      </c>
      <c r="C35" s="52" t="s">
        <v>63</v>
      </c>
      <c r="D35" s="52" t="s">
        <v>339</v>
      </c>
      <c r="E35" s="53">
        <v>50000</v>
      </c>
      <c r="F35" s="53">
        <v>50000</v>
      </c>
      <c r="G35" s="53">
        <v>50000</v>
      </c>
      <c r="H35" s="53">
        <v>50000</v>
      </c>
      <c r="I35" s="53">
        <v>50000</v>
      </c>
      <c r="J35" s="53">
        <v>50000</v>
      </c>
      <c r="K35" s="70">
        <v>50000</v>
      </c>
      <c r="L35" s="70">
        <v>50000</v>
      </c>
      <c r="M35" s="70">
        <v>50000</v>
      </c>
      <c r="N35" s="70">
        <v>50000</v>
      </c>
      <c r="O35" s="70">
        <v>50000</v>
      </c>
      <c r="P35" s="70">
        <v>50000</v>
      </c>
      <c r="Q35" s="70">
        <v>50000</v>
      </c>
      <c r="R35" s="70">
        <v>50000</v>
      </c>
      <c r="S35" s="70">
        <v>50000</v>
      </c>
      <c r="T35" s="70">
        <v>50000</v>
      </c>
      <c r="U35" s="70">
        <v>50000</v>
      </c>
      <c r="V35" s="70">
        <v>50000</v>
      </c>
      <c r="W35" s="70">
        <v>50000</v>
      </c>
      <c r="X35" s="70">
        <v>50000</v>
      </c>
      <c r="Y35" s="70">
        <v>50000</v>
      </c>
      <c r="Z35" s="70">
        <v>50000</v>
      </c>
      <c r="AA35" s="70">
        <v>50000</v>
      </c>
      <c r="AB35" s="70">
        <v>50000</v>
      </c>
      <c r="AC35" s="70">
        <v>50000</v>
      </c>
      <c r="AD35" s="70">
        <v>50000</v>
      </c>
      <c r="AE35" s="70">
        <v>50000</v>
      </c>
      <c r="AF35" s="70">
        <v>50000</v>
      </c>
      <c r="AG35" s="70">
        <v>50000</v>
      </c>
      <c r="AH35" s="70">
        <v>50000</v>
      </c>
      <c r="AI35" s="70">
        <v>50000</v>
      </c>
      <c r="AJ35" s="70">
        <v>50000</v>
      </c>
      <c r="AK35" s="70">
        <v>50000</v>
      </c>
      <c r="AL35" s="70">
        <v>50000</v>
      </c>
      <c r="AM35" s="70">
        <v>50000</v>
      </c>
      <c r="AN35" s="70">
        <v>50000</v>
      </c>
      <c r="AO35" s="70">
        <v>50000</v>
      </c>
      <c r="AP35" s="70">
        <v>50000</v>
      </c>
      <c r="AQ35" s="70">
        <v>50000</v>
      </c>
      <c r="AR35" s="70">
        <v>50000</v>
      </c>
      <c r="AS35" s="70">
        <v>50000</v>
      </c>
      <c r="AT35" s="70">
        <v>50000</v>
      </c>
      <c r="AU35" s="70">
        <v>50000</v>
      </c>
      <c r="AV35" s="70">
        <v>50000</v>
      </c>
      <c r="AW35" s="70">
        <v>50000</v>
      </c>
      <c r="AX35" s="70">
        <v>50000</v>
      </c>
      <c r="AY35" s="70">
        <v>50000</v>
      </c>
    </row>
    <row r="36" spans="1:51">
      <c r="A36" s="52" t="s">
        <v>48</v>
      </c>
      <c r="B36" s="50" t="s">
        <v>355</v>
      </c>
      <c r="C36" s="52" t="s">
        <v>63</v>
      </c>
      <c r="D36" s="52" t="s">
        <v>339</v>
      </c>
      <c r="E36" s="53">
        <v>50000</v>
      </c>
      <c r="F36" s="53">
        <v>50000</v>
      </c>
      <c r="G36" s="53">
        <v>50000</v>
      </c>
      <c r="H36" s="53">
        <v>50000</v>
      </c>
      <c r="I36" s="53">
        <v>50000</v>
      </c>
      <c r="J36" s="53">
        <v>50000</v>
      </c>
      <c r="K36" s="70">
        <v>50000</v>
      </c>
      <c r="L36" s="70">
        <v>50000</v>
      </c>
      <c r="M36" s="70">
        <v>50000</v>
      </c>
      <c r="N36" s="70">
        <v>50000</v>
      </c>
      <c r="O36" s="70">
        <v>50000</v>
      </c>
      <c r="P36" s="70">
        <v>50000</v>
      </c>
      <c r="Q36" s="70">
        <v>50000</v>
      </c>
      <c r="R36" s="70">
        <v>50000</v>
      </c>
      <c r="S36" s="70">
        <v>50000</v>
      </c>
      <c r="T36" s="70">
        <v>50000</v>
      </c>
      <c r="U36" s="70">
        <v>50000</v>
      </c>
      <c r="V36" s="70">
        <v>50000</v>
      </c>
      <c r="W36" s="70">
        <v>50000</v>
      </c>
      <c r="X36" s="70">
        <v>50000</v>
      </c>
      <c r="Y36" s="70">
        <v>50000</v>
      </c>
      <c r="Z36" s="70">
        <v>50000</v>
      </c>
      <c r="AA36" s="70">
        <v>50000</v>
      </c>
      <c r="AB36" s="70">
        <v>50000</v>
      </c>
      <c r="AC36" s="70">
        <v>50000</v>
      </c>
      <c r="AD36" s="70">
        <v>50000</v>
      </c>
      <c r="AE36" s="70">
        <v>50000</v>
      </c>
      <c r="AF36" s="70">
        <v>50000</v>
      </c>
      <c r="AG36" s="70">
        <v>50000</v>
      </c>
      <c r="AH36" s="70">
        <v>50000</v>
      </c>
      <c r="AI36" s="70">
        <v>50000</v>
      </c>
      <c r="AJ36" s="70">
        <v>50000</v>
      </c>
      <c r="AK36" s="70">
        <v>50000</v>
      </c>
      <c r="AL36" s="70">
        <v>50000</v>
      </c>
      <c r="AM36" s="70">
        <v>50000</v>
      </c>
      <c r="AN36" s="70">
        <v>50000</v>
      </c>
      <c r="AO36" s="70">
        <v>50000</v>
      </c>
      <c r="AP36" s="70">
        <v>50000</v>
      </c>
      <c r="AQ36" s="70">
        <v>50000</v>
      </c>
      <c r="AR36" s="70">
        <v>50000</v>
      </c>
      <c r="AS36" s="70">
        <v>50000</v>
      </c>
      <c r="AT36" s="70">
        <v>50000</v>
      </c>
      <c r="AU36" s="70">
        <v>50000</v>
      </c>
      <c r="AV36" s="70">
        <v>50000</v>
      </c>
      <c r="AW36" s="70">
        <v>50000</v>
      </c>
      <c r="AX36" s="70">
        <v>50000</v>
      </c>
      <c r="AY36" s="70">
        <v>50000</v>
      </c>
    </row>
  </sheetData>
  <pageMargins left="0.7" right="0.7" top="0.75" bottom="0.75" header="0.3" footer="0.3"/>
  <pageSetup paperSize="9" orientation="portrait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</sheetPr>
  <dimension ref="A1:AY34"/>
  <sheetViews>
    <sheetView zoomScale="78" zoomScaleNormal="78" workbookViewId="0">
      <pane xSplit="10" ySplit="1" topLeftCell="K2" activePane="bottomRight" state="frozen"/>
      <selection activeCell="AJ28" sqref="AJ28"/>
      <selection pane="topRight" activeCell="AJ28" sqref="AJ28"/>
      <selection pane="bottomLeft" activeCell="AJ28" sqref="AJ28"/>
      <selection pane="bottomRight" activeCell="AJ28" sqref="AJ28"/>
    </sheetView>
  </sheetViews>
  <sheetFormatPr baseColWidth="10" defaultColWidth="11.42578125" defaultRowHeight="15"/>
  <cols>
    <col min="1" max="1" width="11.140625" bestFit="1" customWidth="1"/>
    <col min="2" max="2" width="12.140625" bestFit="1" customWidth="1"/>
    <col min="3" max="3" width="25.42578125" bestFit="1" customWidth="1"/>
    <col min="4" max="4" width="7.85546875" bestFit="1" customWidth="1"/>
    <col min="5" max="9" width="7.85546875" customWidth="1"/>
    <col min="10" max="11" width="7.42578125" bestFit="1" customWidth="1"/>
    <col min="12" max="13" width="6" bestFit="1" customWidth="1"/>
    <col min="14" max="14" width="7.42578125" bestFit="1" customWidth="1"/>
    <col min="15" max="27" width="6" bestFit="1" customWidth="1"/>
    <col min="28" max="51" width="7" bestFit="1" customWidth="1"/>
  </cols>
  <sheetData>
    <row r="1" spans="1:51">
      <c r="A1" s="76" t="s">
        <v>45</v>
      </c>
      <c r="B1" s="76" t="s">
        <v>67</v>
      </c>
      <c r="C1" s="76" t="s">
        <v>49</v>
      </c>
      <c r="D1" s="76" t="s">
        <v>335</v>
      </c>
      <c r="E1" s="3">
        <v>2014</v>
      </c>
      <c r="F1" s="3">
        <v>2015</v>
      </c>
      <c r="G1" s="3">
        <v>2016</v>
      </c>
      <c r="H1" s="3">
        <v>2017</v>
      </c>
      <c r="I1" s="3">
        <v>2018</v>
      </c>
      <c r="J1" s="3">
        <v>2019</v>
      </c>
      <c r="K1" s="76">
        <v>2020</v>
      </c>
      <c r="L1" s="76">
        <v>2021</v>
      </c>
      <c r="M1" s="76">
        <v>2022</v>
      </c>
      <c r="N1" s="76">
        <v>2023</v>
      </c>
      <c r="O1" s="49">
        <v>2024</v>
      </c>
      <c r="P1" s="49">
        <v>2025</v>
      </c>
      <c r="Q1" s="49">
        <v>2026</v>
      </c>
      <c r="R1" s="49">
        <v>2027</v>
      </c>
      <c r="S1" s="49">
        <v>2028</v>
      </c>
      <c r="T1" s="49">
        <v>2029</v>
      </c>
      <c r="U1" s="49">
        <v>2030</v>
      </c>
      <c r="V1" s="49">
        <v>2031</v>
      </c>
      <c r="W1" s="49">
        <v>2032</v>
      </c>
      <c r="X1" s="49">
        <v>2033</v>
      </c>
      <c r="Y1" s="49">
        <v>2034</v>
      </c>
      <c r="Z1" s="49">
        <v>2035</v>
      </c>
      <c r="AA1" s="49">
        <v>2036</v>
      </c>
      <c r="AB1" s="49">
        <v>2037</v>
      </c>
      <c r="AC1" s="49">
        <v>2038</v>
      </c>
      <c r="AD1" s="49">
        <v>2039</v>
      </c>
      <c r="AE1" s="49">
        <v>2040</v>
      </c>
      <c r="AF1" s="49">
        <v>2041</v>
      </c>
      <c r="AG1" s="49">
        <v>2042</v>
      </c>
      <c r="AH1" s="49">
        <v>2043</v>
      </c>
      <c r="AI1" s="49">
        <v>2044</v>
      </c>
      <c r="AJ1" s="49">
        <v>2045</v>
      </c>
      <c r="AK1" s="49">
        <v>2046</v>
      </c>
      <c r="AL1" s="49">
        <v>2047</v>
      </c>
      <c r="AM1" s="49">
        <v>2048</v>
      </c>
      <c r="AN1" s="49">
        <v>2049</v>
      </c>
      <c r="AO1" s="49">
        <v>2050</v>
      </c>
      <c r="AP1" s="49">
        <v>2051</v>
      </c>
      <c r="AQ1" s="49">
        <v>2052</v>
      </c>
      <c r="AR1" s="49">
        <v>2053</v>
      </c>
      <c r="AS1" s="49">
        <v>2054</v>
      </c>
      <c r="AT1" s="49">
        <v>2055</v>
      </c>
      <c r="AU1" s="49">
        <v>2056</v>
      </c>
      <c r="AV1" s="49">
        <v>2057</v>
      </c>
      <c r="AW1" s="49">
        <v>2058</v>
      </c>
      <c r="AX1" s="49">
        <v>2059</v>
      </c>
      <c r="AY1" s="49">
        <v>2060</v>
      </c>
    </row>
    <row r="2" spans="1:51">
      <c r="A2" t="s">
        <v>47</v>
      </c>
      <c r="B2" s="50" t="s">
        <v>338</v>
      </c>
      <c r="C2" t="s">
        <v>63</v>
      </c>
      <c r="D2" t="s">
        <v>337</v>
      </c>
      <c r="E2" s="56">
        <v>0.18343815513626829</v>
      </c>
      <c r="F2" s="56">
        <v>0.18343815513626829</v>
      </c>
      <c r="G2" s="56">
        <v>0.22707889125799571</v>
      </c>
      <c r="H2" s="56">
        <v>0.27642276422764228</v>
      </c>
      <c r="I2" s="56">
        <v>0.2818652849740933</v>
      </c>
      <c r="J2" s="56">
        <v>0.2731006160164271</v>
      </c>
      <c r="K2" s="1">
        <v>0.2272262026612078</v>
      </c>
      <c r="L2" s="1">
        <v>0.2272262026612078</v>
      </c>
      <c r="M2" s="1">
        <v>0.2272262026612078</v>
      </c>
      <c r="N2" s="1">
        <v>0.2272262026612078</v>
      </c>
      <c r="O2" s="1">
        <v>0.2272262026612078</v>
      </c>
      <c r="P2" s="1">
        <v>0.2272262026612078</v>
      </c>
      <c r="Q2" s="1">
        <v>0.2272262026612078</v>
      </c>
      <c r="R2" s="1">
        <v>0.2272262026612078</v>
      </c>
      <c r="S2" s="1">
        <v>0.2272262026612078</v>
      </c>
      <c r="T2" s="1">
        <v>0.2272262026612078</v>
      </c>
      <c r="U2" s="1">
        <v>0.2272262026612078</v>
      </c>
      <c r="V2" s="1">
        <v>0.2272262026612078</v>
      </c>
      <c r="W2" s="1">
        <v>0.2272262026612078</v>
      </c>
      <c r="X2" s="1">
        <v>0.2272262026612078</v>
      </c>
      <c r="Y2" s="1">
        <v>0.2272262026612078</v>
      </c>
      <c r="Z2" s="1">
        <v>0.2272262026612078</v>
      </c>
      <c r="AA2" s="1">
        <v>0.2272262026612078</v>
      </c>
      <c r="AB2" s="1">
        <v>0.2272262026612078</v>
      </c>
      <c r="AC2" s="1">
        <v>0.2272262026612078</v>
      </c>
      <c r="AD2" s="1">
        <v>0.2272262026612078</v>
      </c>
      <c r="AE2" s="1">
        <v>0.2272262026612078</v>
      </c>
      <c r="AF2" s="1">
        <v>0.2272262026612078</v>
      </c>
      <c r="AG2" s="1">
        <v>0.2272262026612078</v>
      </c>
      <c r="AH2" s="1">
        <v>0.2272262026612078</v>
      </c>
      <c r="AI2" s="1">
        <v>0.2272262026612078</v>
      </c>
      <c r="AJ2" s="1">
        <v>0.2272262026612078</v>
      </c>
      <c r="AK2" s="1">
        <v>0.2272262026612078</v>
      </c>
      <c r="AL2" s="1">
        <v>0.2272262026612078</v>
      </c>
      <c r="AM2" s="1">
        <v>0.2272262026612078</v>
      </c>
      <c r="AN2" s="1">
        <v>0.2272262026612078</v>
      </c>
      <c r="AO2" s="1">
        <v>0.2272262026612078</v>
      </c>
      <c r="AP2" s="1">
        <v>0.2272262026612078</v>
      </c>
      <c r="AQ2" s="1">
        <v>0.2272262026612078</v>
      </c>
      <c r="AR2" s="1">
        <v>0.2272262026612078</v>
      </c>
      <c r="AS2" s="1">
        <v>0.2272262026612078</v>
      </c>
      <c r="AT2" s="1">
        <v>0.2272262026612078</v>
      </c>
      <c r="AU2" s="1">
        <v>0.2272262026612078</v>
      </c>
      <c r="AV2" s="1">
        <v>0.2272262026612078</v>
      </c>
      <c r="AW2" s="1">
        <v>0.2272262026612078</v>
      </c>
      <c r="AX2" s="1">
        <v>0.2272262026612078</v>
      </c>
      <c r="AY2" s="1">
        <v>0.2272262026612078</v>
      </c>
    </row>
    <row r="3" spans="1:51">
      <c r="A3" t="s">
        <v>47</v>
      </c>
      <c r="B3" s="50" t="s">
        <v>340</v>
      </c>
      <c r="C3" t="s">
        <v>63</v>
      </c>
      <c r="D3" t="s">
        <v>337</v>
      </c>
      <c r="E3" s="56">
        <v>0.25786163522012578</v>
      </c>
      <c r="F3" s="56">
        <v>0.25786163522012578</v>
      </c>
      <c r="G3" s="56">
        <v>0.2430703624733476</v>
      </c>
      <c r="H3" s="56">
        <v>0.2032520325203252</v>
      </c>
      <c r="I3" s="56">
        <v>0.183419689119171</v>
      </c>
      <c r="J3" s="56">
        <v>0.19096509240246409</v>
      </c>
      <c r="K3" s="1">
        <v>0.2210849539406346</v>
      </c>
      <c r="L3" s="1">
        <v>0.2210849539406346</v>
      </c>
      <c r="M3" s="1">
        <v>0.2210849539406346</v>
      </c>
      <c r="N3" s="1">
        <v>0.2210849539406346</v>
      </c>
      <c r="O3" s="1">
        <v>0.2210849539406346</v>
      </c>
      <c r="P3" s="1">
        <v>0.2210849539406346</v>
      </c>
      <c r="Q3" s="1">
        <v>0.2210849539406346</v>
      </c>
      <c r="R3" s="1">
        <v>0.2210849539406346</v>
      </c>
      <c r="S3" s="1">
        <v>0.2210849539406346</v>
      </c>
      <c r="T3" s="1">
        <v>0.2210849539406346</v>
      </c>
      <c r="U3" s="1">
        <v>0.2210849539406346</v>
      </c>
      <c r="V3" s="1">
        <v>0.2210849539406346</v>
      </c>
      <c r="W3" s="1">
        <v>0.2210849539406346</v>
      </c>
      <c r="X3" s="1">
        <v>0.2210849539406346</v>
      </c>
      <c r="Y3" s="1">
        <v>0.2210849539406346</v>
      </c>
      <c r="Z3" s="1">
        <v>0.2210849539406346</v>
      </c>
      <c r="AA3" s="1">
        <v>0.2210849539406346</v>
      </c>
      <c r="AB3" s="1">
        <v>0.2210849539406346</v>
      </c>
      <c r="AC3" s="1">
        <v>0.2210849539406346</v>
      </c>
      <c r="AD3" s="1">
        <v>0.2210849539406346</v>
      </c>
      <c r="AE3" s="1">
        <v>0.2210849539406346</v>
      </c>
      <c r="AF3" s="1">
        <v>0.2210849539406346</v>
      </c>
      <c r="AG3" s="1">
        <v>0.2210849539406346</v>
      </c>
      <c r="AH3" s="1">
        <v>0.2210849539406346</v>
      </c>
      <c r="AI3" s="1">
        <v>0.2210849539406346</v>
      </c>
      <c r="AJ3" s="1">
        <v>0.2210849539406346</v>
      </c>
      <c r="AK3" s="1">
        <v>0.2210849539406346</v>
      </c>
      <c r="AL3" s="1">
        <v>0.2210849539406346</v>
      </c>
      <c r="AM3" s="1">
        <v>0.2210849539406346</v>
      </c>
      <c r="AN3" s="1">
        <v>0.2210849539406346</v>
      </c>
      <c r="AO3" s="1">
        <v>0.2210849539406346</v>
      </c>
      <c r="AP3" s="1">
        <v>0.2210849539406346</v>
      </c>
      <c r="AQ3" s="1">
        <v>0.2210849539406346</v>
      </c>
      <c r="AR3" s="1">
        <v>0.2210849539406346</v>
      </c>
      <c r="AS3" s="1">
        <v>0.2210849539406346</v>
      </c>
      <c r="AT3" s="1">
        <v>0.2210849539406346</v>
      </c>
      <c r="AU3" s="1">
        <v>0.2210849539406346</v>
      </c>
      <c r="AV3" s="1">
        <v>0.2210849539406346</v>
      </c>
      <c r="AW3" s="1">
        <v>0.2210849539406346</v>
      </c>
      <c r="AX3" s="1">
        <v>0.2210849539406346</v>
      </c>
      <c r="AY3" s="1">
        <v>0.2210849539406346</v>
      </c>
    </row>
    <row r="4" spans="1:51">
      <c r="A4" t="s">
        <v>47</v>
      </c>
      <c r="B4" s="50" t="s">
        <v>341</v>
      </c>
      <c r="C4" t="s">
        <v>63</v>
      </c>
      <c r="D4" t="s">
        <v>337</v>
      </c>
      <c r="E4" s="56">
        <v>0.20964360587002101</v>
      </c>
      <c r="F4" s="56">
        <v>0.20964360587002101</v>
      </c>
      <c r="G4" s="56">
        <v>0.17697228144989341</v>
      </c>
      <c r="H4" s="56">
        <v>0.1524390243902439</v>
      </c>
      <c r="I4" s="56">
        <v>0.15854922279792749</v>
      </c>
      <c r="J4" s="56">
        <v>0.1386036960985626</v>
      </c>
      <c r="K4" s="1">
        <v>0.19037871033776871</v>
      </c>
      <c r="L4" s="1">
        <v>0.19037871033776871</v>
      </c>
      <c r="M4" s="1">
        <v>0.19037871033776871</v>
      </c>
      <c r="N4" s="1">
        <v>0.19037871033776871</v>
      </c>
      <c r="O4" s="1">
        <v>0.19037871033776871</v>
      </c>
      <c r="P4" s="1">
        <v>0.19037871033776871</v>
      </c>
      <c r="Q4" s="1">
        <v>0.19037871033776871</v>
      </c>
      <c r="R4" s="1">
        <v>0.19037871033776871</v>
      </c>
      <c r="S4" s="1">
        <v>0.19037871033776871</v>
      </c>
      <c r="T4" s="1">
        <v>0.19037871033776871</v>
      </c>
      <c r="U4" s="1">
        <v>0.19037871033776871</v>
      </c>
      <c r="V4" s="1">
        <v>0.19037871033776871</v>
      </c>
      <c r="W4" s="1">
        <v>0.19037871033776871</v>
      </c>
      <c r="X4" s="1">
        <v>0.19037871033776871</v>
      </c>
      <c r="Y4" s="1">
        <v>0.19037871033776871</v>
      </c>
      <c r="Z4" s="1">
        <v>0.19037871033776871</v>
      </c>
      <c r="AA4" s="1">
        <v>0.19037871033776871</v>
      </c>
      <c r="AB4" s="1">
        <v>0.19037871033776871</v>
      </c>
      <c r="AC4" s="1">
        <v>0.19037871033776871</v>
      </c>
      <c r="AD4" s="1">
        <v>0.19037871033776871</v>
      </c>
      <c r="AE4" s="1">
        <v>0.19037871033776871</v>
      </c>
      <c r="AF4" s="1">
        <v>0.19037871033776871</v>
      </c>
      <c r="AG4" s="1">
        <v>0.19037871033776871</v>
      </c>
      <c r="AH4" s="1">
        <v>0.19037871033776871</v>
      </c>
      <c r="AI4" s="1">
        <v>0.19037871033776871</v>
      </c>
      <c r="AJ4" s="1">
        <v>0.19037871033776871</v>
      </c>
      <c r="AK4" s="1">
        <v>0.19037871033776871</v>
      </c>
      <c r="AL4" s="1">
        <v>0.19037871033776871</v>
      </c>
      <c r="AM4" s="1">
        <v>0.19037871033776871</v>
      </c>
      <c r="AN4" s="1">
        <v>0.19037871033776871</v>
      </c>
      <c r="AO4" s="1">
        <v>0.19037871033776871</v>
      </c>
      <c r="AP4" s="1">
        <v>0.19037871033776871</v>
      </c>
      <c r="AQ4" s="1">
        <v>0.19037871033776871</v>
      </c>
      <c r="AR4" s="1">
        <v>0.19037871033776871</v>
      </c>
      <c r="AS4" s="1">
        <v>0.19037871033776871</v>
      </c>
      <c r="AT4" s="1">
        <v>0.19037871033776871</v>
      </c>
      <c r="AU4" s="1">
        <v>0.19037871033776871</v>
      </c>
      <c r="AV4" s="1">
        <v>0.19037871033776871</v>
      </c>
      <c r="AW4" s="1">
        <v>0.19037871033776871</v>
      </c>
      <c r="AX4" s="1">
        <v>0.19037871033776871</v>
      </c>
      <c r="AY4" s="1">
        <v>0.19037871033776871</v>
      </c>
    </row>
    <row r="5" spans="1:51">
      <c r="A5" t="s">
        <v>47</v>
      </c>
      <c r="B5" s="50" t="s">
        <v>342</v>
      </c>
      <c r="C5" t="s">
        <v>63</v>
      </c>
      <c r="D5" t="s">
        <v>337</v>
      </c>
      <c r="E5" s="56">
        <v>0.18029350104821801</v>
      </c>
      <c r="F5" s="56">
        <v>0.18029350104821801</v>
      </c>
      <c r="G5" s="56">
        <v>0.14605543710021321</v>
      </c>
      <c r="H5" s="56">
        <v>0.15142276422764231</v>
      </c>
      <c r="I5" s="56">
        <v>0.14818652849740929</v>
      </c>
      <c r="J5" s="56">
        <v>0.14271047227926081</v>
      </c>
      <c r="K5" s="1">
        <v>0.12794268167860801</v>
      </c>
      <c r="L5" s="1">
        <v>0.12794268167860801</v>
      </c>
      <c r="M5" s="1">
        <v>0.12794268167860801</v>
      </c>
      <c r="N5" s="1">
        <v>0.12794268167860801</v>
      </c>
      <c r="O5" s="1">
        <v>0.12794268167860801</v>
      </c>
      <c r="P5" s="1">
        <v>0.12794268167860801</v>
      </c>
      <c r="Q5" s="1">
        <v>0.12794268167860801</v>
      </c>
      <c r="R5" s="1">
        <v>0.12794268167860801</v>
      </c>
      <c r="S5" s="1">
        <v>0.12794268167860801</v>
      </c>
      <c r="T5" s="1">
        <v>0.12794268167860801</v>
      </c>
      <c r="U5" s="1">
        <v>0.12794268167860801</v>
      </c>
      <c r="V5" s="1">
        <v>0.12794268167860801</v>
      </c>
      <c r="W5" s="1">
        <v>0.12794268167860801</v>
      </c>
      <c r="X5" s="1">
        <v>0.12794268167860801</v>
      </c>
      <c r="Y5" s="1">
        <v>0.12794268167860801</v>
      </c>
      <c r="Z5" s="1">
        <v>0.12794268167860801</v>
      </c>
      <c r="AA5" s="1">
        <v>0.12794268167860801</v>
      </c>
      <c r="AB5" s="1">
        <v>0.12794268167860801</v>
      </c>
      <c r="AC5" s="1">
        <v>0.12794268167860801</v>
      </c>
      <c r="AD5" s="1">
        <v>0.12794268167860801</v>
      </c>
      <c r="AE5" s="1">
        <v>0.12794268167860801</v>
      </c>
      <c r="AF5" s="1">
        <v>0.12794268167860801</v>
      </c>
      <c r="AG5" s="1">
        <v>0.12794268167860801</v>
      </c>
      <c r="AH5" s="1">
        <v>0.12794268167860801</v>
      </c>
      <c r="AI5" s="1">
        <v>0.12794268167860801</v>
      </c>
      <c r="AJ5" s="1">
        <v>0.12794268167860801</v>
      </c>
      <c r="AK5" s="1">
        <v>0.12794268167860801</v>
      </c>
      <c r="AL5" s="1">
        <v>0.12794268167860801</v>
      </c>
      <c r="AM5" s="1">
        <v>0.12794268167860801</v>
      </c>
      <c r="AN5" s="1">
        <v>0.12794268167860801</v>
      </c>
      <c r="AO5" s="1">
        <v>0.12794268167860801</v>
      </c>
      <c r="AP5" s="1">
        <v>0.12794268167860801</v>
      </c>
      <c r="AQ5" s="1">
        <v>0.12794268167860801</v>
      </c>
      <c r="AR5" s="1">
        <v>0.12794268167860801</v>
      </c>
      <c r="AS5" s="1">
        <v>0.12794268167860801</v>
      </c>
      <c r="AT5" s="1">
        <v>0.12794268167860801</v>
      </c>
      <c r="AU5" s="1">
        <v>0.12794268167860801</v>
      </c>
      <c r="AV5" s="1">
        <v>0.12794268167860801</v>
      </c>
      <c r="AW5" s="1">
        <v>0.12794268167860801</v>
      </c>
      <c r="AX5" s="1">
        <v>0.12794268167860801</v>
      </c>
      <c r="AY5" s="1">
        <v>0.12794268167860801</v>
      </c>
    </row>
    <row r="6" spans="1:51">
      <c r="A6" t="s">
        <v>47</v>
      </c>
      <c r="B6" s="50" t="s">
        <v>343</v>
      </c>
      <c r="C6" t="s">
        <v>63</v>
      </c>
      <c r="D6" t="s">
        <v>337</v>
      </c>
      <c r="E6" s="56">
        <v>4.4025157232704407E-2</v>
      </c>
      <c r="F6" s="56">
        <v>4.4025157232704407E-2</v>
      </c>
      <c r="G6" s="56">
        <v>7.1428571428571438E-2</v>
      </c>
      <c r="H6" s="56">
        <v>7.0121951219512202E-2</v>
      </c>
      <c r="I6" s="56">
        <v>8.1865284974093261E-2</v>
      </c>
      <c r="J6" s="56">
        <v>9.4455852156057493E-2</v>
      </c>
      <c r="K6" s="1">
        <v>0.1033776867963153</v>
      </c>
      <c r="L6" s="1">
        <v>0.1033776867963153</v>
      </c>
      <c r="M6" s="1">
        <v>0.1033776867963153</v>
      </c>
      <c r="N6" s="1">
        <v>0.1033776867963153</v>
      </c>
      <c r="O6" s="1">
        <v>0.1033776867963153</v>
      </c>
      <c r="P6" s="1">
        <v>0.1033776867963153</v>
      </c>
      <c r="Q6" s="1">
        <v>0.1033776867963153</v>
      </c>
      <c r="R6" s="1">
        <v>0.1033776867963153</v>
      </c>
      <c r="S6" s="1">
        <v>0.1033776867963153</v>
      </c>
      <c r="T6" s="1">
        <v>0.1033776867963153</v>
      </c>
      <c r="U6" s="1">
        <v>0.1033776867963153</v>
      </c>
      <c r="V6" s="1">
        <v>0.1033776867963153</v>
      </c>
      <c r="W6" s="1">
        <v>0.1033776867963153</v>
      </c>
      <c r="X6" s="1">
        <v>0.1033776867963153</v>
      </c>
      <c r="Y6" s="1">
        <v>0.1033776867963153</v>
      </c>
      <c r="Z6" s="1">
        <v>0.1033776867963153</v>
      </c>
      <c r="AA6" s="1">
        <v>0.1033776867963153</v>
      </c>
      <c r="AB6" s="1">
        <v>0.1033776867963153</v>
      </c>
      <c r="AC6" s="1">
        <v>0.1033776867963153</v>
      </c>
      <c r="AD6" s="1">
        <v>0.1033776867963153</v>
      </c>
      <c r="AE6" s="1">
        <v>0.1033776867963153</v>
      </c>
      <c r="AF6" s="1">
        <v>0.1033776867963153</v>
      </c>
      <c r="AG6" s="1">
        <v>0.1033776867963153</v>
      </c>
      <c r="AH6" s="1">
        <v>0.1033776867963153</v>
      </c>
      <c r="AI6" s="1">
        <v>0.1033776867963153</v>
      </c>
      <c r="AJ6" s="1">
        <v>0.1033776867963153</v>
      </c>
      <c r="AK6" s="1">
        <v>0.1033776867963153</v>
      </c>
      <c r="AL6" s="1">
        <v>0.1033776867963153</v>
      </c>
      <c r="AM6" s="1">
        <v>0.1033776867963153</v>
      </c>
      <c r="AN6" s="1">
        <v>0.1033776867963153</v>
      </c>
      <c r="AO6" s="1">
        <v>0.1033776867963153</v>
      </c>
      <c r="AP6" s="1">
        <v>0.1033776867963153</v>
      </c>
      <c r="AQ6" s="1">
        <v>0.1033776867963153</v>
      </c>
      <c r="AR6" s="1">
        <v>0.1033776867963153</v>
      </c>
      <c r="AS6" s="1">
        <v>0.1033776867963153</v>
      </c>
      <c r="AT6" s="1">
        <v>0.1033776867963153</v>
      </c>
      <c r="AU6" s="1">
        <v>0.1033776867963153</v>
      </c>
      <c r="AV6" s="1">
        <v>0.1033776867963153</v>
      </c>
      <c r="AW6" s="1">
        <v>0.1033776867963153</v>
      </c>
      <c r="AX6" s="1">
        <v>0.1033776867963153</v>
      </c>
      <c r="AY6" s="1">
        <v>0.1033776867963153</v>
      </c>
    </row>
    <row r="7" spans="1:51">
      <c r="A7" t="s">
        <v>47</v>
      </c>
      <c r="B7" s="50" t="s">
        <v>353</v>
      </c>
      <c r="C7" t="s">
        <v>63</v>
      </c>
      <c r="D7" t="s">
        <v>337</v>
      </c>
      <c r="E7" s="56">
        <v>4.0880503144654093E-2</v>
      </c>
      <c r="F7" s="56">
        <v>4.0880503144654093E-2</v>
      </c>
      <c r="G7" s="56">
        <v>4.1577825159914712E-2</v>
      </c>
      <c r="H7" s="56">
        <v>4.4715447154471552E-2</v>
      </c>
      <c r="I7" s="56">
        <v>4.6632124352331612E-2</v>
      </c>
      <c r="J7" s="56">
        <v>4.0041067761806978E-2</v>
      </c>
      <c r="K7" s="1">
        <v>3.5823950870010238E-2</v>
      </c>
      <c r="L7" s="1">
        <v>3.5823950870010238E-2</v>
      </c>
      <c r="M7" s="1">
        <v>3.5823950870010238E-2</v>
      </c>
      <c r="N7" s="1">
        <v>3.5823950870010238E-2</v>
      </c>
      <c r="O7" s="1">
        <v>3.5823950870010238E-2</v>
      </c>
      <c r="P7" s="1">
        <v>3.5823950870010238E-2</v>
      </c>
      <c r="Q7" s="1">
        <v>3.5823950870010238E-2</v>
      </c>
      <c r="R7" s="1">
        <v>3.5823950870010238E-2</v>
      </c>
      <c r="S7" s="1">
        <v>3.5823950870010238E-2</v>
      </c>
      <c r="T7" s="1">
        <v>3.5823950870010238E-2</v>
      </c>
      <c r="U7" s="1">
        <v>3.5823950870010238E-2</v>
      </c>
      <c r="V7" s="1">
        <v>3.5823950870010238E-2</v>
      </c>
      <c r="W7" s="1">
        <v>3.5823950870010238E-2</v>
      </c>
      <c r="X7" s="1">
        <v>3.5823950870010238E-2</v>
      </c>
      <c r="Y7" s="1">
        <v>3.5823950870010238E-2</v>
      </c>
      <c r="Z7" s="1">
        <v>3.5823950870010238E-2</v>
      </c>
      <c r="AA7" s="1">
        <v>3.5823950870010238E-2</v>
      </c>
      <c r="AB7" s="1">
        <v>3.5823950870010238E-2</v>
      </c>
      <c r="AC7" s="1">
        <v>3.5823950870010238E-2</v>
      </c>
      <c r="AD7" s="1">
        <v>3.5823950870010238E-2</v>
      </c>
      <c r="AE7" s="1">
        <v>3.5823950870010238E-2</v>
      </c>
      <c r="AF7" s="1">
        <v>3.5823950870010238E-2</v>
      </c>
      <c r="AG7" s="1">
        <v>3.5823950870010238E-2</v>
      </c>
      <c r="AH7" s="1">
        <v>3.5823950870010238E-2</v>
      </c>
      <c r="AI7" s="1">
        <v>3.5823950870010238E-2</v>
      </c>
      <c r="AJ7" s="1">
        <v>3.5823950870010238E-2</v>
      </c>
      <c r="AK7" s="1">
        <v>3.5823950870010238E-2</v>
      </c>
      <c r="AL7" s="1">
        <v>3.5823950870010238E-2</v>
      </c>
      <c r="AM7" s="1">
        <v>3.5823950870010238E-2</v>
      </c>
      <c r="AN7" s="1">
        <v>3.5823950870010238E-2</v>
      </c>
      <c r="AO7" s="1">
        <v>3.5823950870010238E-2</v>
      </c>
      <c r="AP7" s="1">
        <v>3.5823950870010238E-2</v>
      </c>
      <c r="AQ7" s="1">
        <v>3.5823950870010238E-2</v>
      </c>
      <c r="AR7" s="1">
        <v>3.5823950870010238E-2</v>
      </c>
      <c r="AS7" s="1">
        <v>3.5823950870010238E-2</v>
      </c>
      <c r="AT7" s="1">
        <v>3.5823950870010238E-2</v>
      </c>
      <c r="AU7" s="1">
        <v>3.5823950870010238E-2</v>
      </c>
      <c r="AV7" s="1">
        <v>3.5823950870010238E-2</v>
      </c>
      <c r="AW7" s="1">
        <v>3.5823950870010238E-2</v>
      </c>
      <c r="AX7" s="1">
        <v>3.5823950870010238E-2</v>
      </c>
      <c r="AY7" s="1">
        <v>3.5823950870010238E-2</v>
      </c>
    </row>
    <row r="8" spans="1:51">
      <c r="A8" t="s">
        <v>47</v>
      </c>
      <c r="B8" s="50" t="s">
        <v>344</v>
      </c>
      <c r="C8" t="s">
        <v>63</v>
      </c>
      <c r="D8" t="s">
        <v>337</v>
      </c>
      <c r="E8" s="56">
        <v>2.20125786163522E-2</v>
      </c>
      <c r="F8" s="56">
        <v>2.20125786163522E-2</v>
      </c>
      <c r="G8" s="56">
        <v>2.7718550106609809E-2</v>
      </c>
      <c r="H8" s="56">
        <v>3.6585365853658527E-2</v>
      </c>
      <c r="I8" s="56">
        <v>2.5906735751295339E-2</v>
      </c>
      <c r="J8" s="56">
        <v>2.4640657084188909E-2</v>
      </c>
      <c r="K8" s="1">
        <v>2.5588536335721598E-2</v>
      </c>
      <c r="L8" s="1">
        <v>2.5588536335721598E-2</v>
      </c>
      <c r="M8" s="1">
        <v>2.5588536335721598E-2</v>
      </c>
      <c r="N8" s="1">
        <v>2.5588536335721598E-2</v>
      </c>
      <c r="O8" s="1">
        <v>2.5588536335721598E-2</v>
      </c>
      <c r="P8" s="1">
        <v>2.5588536335721598E-2</v>
      </c>
      <c r="Q8" s="1">
        <v>2.5588536335721598E-2</v>
      </c>
      <c r="R8" s="1">
        <v>2.5588536335721598E-2</v>
      </c>
      <c r="S8" s="1">
        <v>2.5588536335721598E-2</v>
      </c>
      <c r="T8" s="1">
        <v>2.5588536335721598E-2</v>
      </c>
      <c r="U8" s="1">
        <v>2.5588536335721598E-2</v>
      </c>
      <c r="V8" s="1">
        <v>2.5588536335721598E-2</v>
      </c>
      <c r="W8" s="1">
        <v>2.5588536335721598E-2</v>
      </c>
      <c r="X8" s="1">
        <v>2.5588536335721598E-2</v>
      </c>
      <c r="Y8" s="1">
        <v>2.5588536335721598E-2</v>
      </c>
      <c r="Z8" s="1">
        <v>2.5588536335721598E-2</v>
      </c>
      <c r="AA8" s="1">
        <v>2.5588536335721598E-2</v>
      </c>
      <c r="AB8" s="1">
        <v>2.5588536335721598E-2</v>
      </c>
      <c r="AC8" s="1">
        <v>2.5588536335721598E-2</v>
      </c>
      <c r="AD8" s="1">
        <v>2.5588536335721598E-2</v>
      </c>
      <c r="AE8" s="1">
        <v>2.5588536335721598E-2</v>
      </c>
      <c r="AF8" s="1">
        <v>2.5588536335721598E-2</v>
      </c>
      <c r="AG8" s="1">
        <v>2.5588536335721598E-2</v>
      </c>
      <c r="AH8" s="1">
        <v>2.5588536335721598E-2</v>
      </c>
      <c r="AI8" s="1">
        <v>2.5588536335721598E-2</v>
      </c>
      <c r="AJ8" s="1">
        <v>2.5588536335721598E-2</v>
      </c>
      <c r="AK8" s="1">
        <v>2.5588536335721598E-2</v>
      </c>
      <c r="AL8" s="1">
        <v>2.5588536335721598E-2</v>
      </c>
      <c r="AM8" s="1">
        <v>2.5588536335721598E-2</v>
      </c>
      <c r="AN8" s="1">
        <v>2.5588536335721598E-2</v>
      </c>
      <c r="AO8" s="1">
        <v>2.5588536335721598E-2</v>
      </c>
      <c r="AP8" s="1">
        <v>2.5588536335721598E-2</v>
      </c>
      <c r="AQ8" s="1">
        <v>2.5588536335721598E-2</v>
      </c>
      <c r="AR8" s="1">
        <v>2.5588536335721598E-2</v>
      </c>
      <c r="AS8" s="1">
        <v>2.5588536335721598E-2</v>
      </c>
      <c r="AT8" s="1">
        <v>2.5588536335721598E-2</v>
      </c>
      <c r="AU8" s="1">
        <v>2.5588536335721598E-2</v>
      </c>
      <c r="AV8" s="1">
        <v>2.5588536335721598E-2</v>
      </c>
      <c r="AW8" s="1">
        <v>2.5588536335721598E-2</v>
      </c>
      <c r="AX8" s="1">
        <v>2.5588536335721598E-2</v>
      </c>
      <c r="AY8" s="1">
        <v>2.5588536335721598E-2</v>
      </c>
    </row>
    <row r="9" spans="1:51">
      <c r="A9" t="s">
        <v>47</v>
      </c>
      <c r="B9" s="50" t="s">
        <v>345</v>
      </c>
      <c r="C9" t="s">
        <v>63</v>
      </c>
      <c r="D9" t="s">
        <v>337</v>
      </c>
      <c r="E9" s="56">
        <v>1.6771488469601682E-2</v>
      </c>
      <c r="F9" s="56">
        <v>1.6771488469601682E-2</v>
      </c>
      <c r="G9" s="56">
        <v>2.1321961620469079E-2</v>
      </c>
      <c r="H9" s="56">
        <v>2.032520325203252E-2</v>
      </c>
      <c r="I9" s="56">
        <v>2.176165803108808E-2</v>
      </c>
      <c r="J9" s="56">
        <v>3.1827515400410678E-2</v>
      </c>
      <c r="K9" s="1">
        <v>1.6376663254861819E-2</v>
      </c>
      <c r="L9" s="1">
        <v>1.6376663254861819E-2</v>
      </c>
      <c r="M9" s="1">
        <v>1.6376663254861819E-2</v>
      </c>
      <c r="N9" s="1">
        <v>1.6376663254861819E-2</v>
      </c>
      <c r="O9" s="1">
        <v>1.6376663254861819E-2</v>
      </c>
      <c r="P9" s="1">
        <v>1.6376663254861819E-2</v>
      </c>
      <c r="Q9" s="1">
        <v>1.6376663254861819E-2</v>
      </c>
      <c r="R9" s="1">
        <v>1.6376663254861819E-2</v>
      </c>
      <c r="S9" s="1">
        <v>1.6376663254861819E-2</v>
      </c>
      <c r="T9" s="1">
        <v>1.6376663254861819E-2</v>
      </c>
      <c r="U9" s="1">
        <v>1.6376663254861819E-2</v>
      </c>
      <c r="V9" s="1">
        <v>1.6376663254861819E-2</v>
      </c>
      <c r="W9" s="1">
        <v>1.6376663254861819E-2</v>
      </c>
      <c r="X9" s="1">
        <v>1.6376663254861819E-2</v>
      </c>
      <c r="Y9" s="1">
        <v>1.6376663254861819E-2</v>
      </c>
      <c r="Z9" s="1">
        <v>1.6376663254861819E-2</v>
      </c>
      <c r="AA9" s="1">
        <v>1.6376663254861819E-2</v>
      </c>
      <c r="AB9" s="1">
        <v>1.6376663254861819E-2</v>
      </c>
      <c r="AC9" s="1">
        <v>1.6376663254861819E-2</v>
      </c>
      <c r="AD9" s="1">
        <v>1.6376663254861819E-2</v>
      </c>
      <c r="AE9" s="1">
        <v>1.6376663254861819E-2</v>
      </c>
      <c r="AF9" s="1">
        <v>1.6376663254861819E-2</v>
      </c>
      <c r="AG9" s="1">
        <v>1.6376663254861819E-2</v>
      </c>
      <c r="AH9" s="1">
        <v>1.6376663254861819E-2</v>
      </c>
      <c r="AI9" s="1">
        <v>1.6376663254861819E-2</v>
      </c>
      <c r="AJ9" s="1">
        <v>1.6376663254861819E-2</v>
      </c>
      <c r="AK9" s="1">
        <v>1.6376663254861819E-2</v>
      </c>
      <c r="AL9" s="1">
        <v>1.6376663254861819E-2</v>
      </c>
      <c r="AM9" s="1">
        <v>1.6376663254861819E-2</v>
      </c>
      <c r="AN9" s="1">
        <v>1.6376663254861819E-2</v>
      </c>
      <c r="AO9" s="1">
        <v>1.6376663254861819E-2</v>
      </c>
      <c r="AP9" s="1">
        <v>1.6376663254861819E-2</v>
      </c>
      <c r="AQ9" s="1">
        <v>1.6376663254861819E-2</v>
      </c>
      <c r="AR9" s="1">
        <v>1.6376663254861819E-2</v>
      </c>
      <c r="AS9" s="1">
        <v>1.6376663254861819E-2</v>
      </c>
      <c r="AT9" s="1">
        <v>1.6376663254861819E-2</v>
      </c>
      <c r="AU9" s="1">
        <v>1.6376663254861819E-2</v>
      </c>
      <c r="AV9" s="1">
        <v>1.6376663254861819E-2</v>
      </c>
      <c r="AW9" s="1">
        <v>1.6376663254861819E-2</v>
      </c>
      <c r="AX9" s="1">
        <v>1.6376663254861819E-2</v>
      </c>
      <c r="AY9" s="1">
        <v>1.6376663254861819E-2</v>
      </c>
    </row>
    <row r="10" spans="1:51">
      <c r="A10" t="s">
        <v>47</v>
      </c>
      <c r="B10" s="50" t="s">
        <v>347</v>
      </c>
      <c r="C10" t="s">
        <v>63</v>
      </c>
      <c r="D10" t="s">
        <v>337</v>
      </c>
      <c r="E10" s="56">
        <v>1.6771488469601682E-2</v>
      </c>
      <c r="F10" s="56">
        <v>1.6771488469601682E-2</v>
      </c>
      <c r="G10" s="56">
        <v>1.1727078891257989E-2</v>
      </c>
      <c r="H10" s="56">
        <v>1.2195121951219509E-2</v>
      </c>
      <c r="I10" s="56">
        <v>9.3264248704663204E-3</v>
      </c>
      <c r="J10" s="56">
        <v>1.129363449691992E-2</v>
      </c>
      <c r="K10" s="1">
        <v>1.3306038894575231E-2</v>
      </c>
      <c r="L10" s="1">
        <v>1.3306038894575231E-2</v>
      </c>
      <c r="M10" s="1">
        <v>1.3306038894575231E-2</v>
      </c>
      <c r="N10" s="1">
        <v>1.3306038894575231E-2</v>
      </c>
      <c r="O10" s="1">
        <v>1.3306038894575231E-2</v>
      </c>
      <c r="P10" s="1">
        <v>1.3306038894575231E-2</v>
      </c>
      <c r="Q10" s="1">
        <v>1.3306038894575231E-2</v>
      </c>
      <c r="R10" s="1">
        <v>1.3306038894575231E-2</v>
      </c>
      <c r="S10" s="1">
        <v>1.3306038894575231E-2</v>
      </c>
      <c r="T10" s="1">
        <v>1.3306038894575231E-2</v>
      </c>
      <c r="U10" s="1">
        <v>1.3306038894575231E-2</v>
      </c>
      <c r="V10" s="1">
        <v>1.3306038894575231E-2</v>
      </c>
      <c r="W10" s="1">
        <v>1.3306038894575231E-2</v>
      </c>
      <c r="X10" s="1">
        <v>1.3306038894575231E-2</v>
      </c>
      <c r="Y10" s="1">
        <v>1.3306038894575231E-2</v>
      </c>
      <c r="Z10" s="1">
        <v>1.3306038894575231E-2</v>
      </c>
      <c r="AA10" s="1">
        <v>1.3306038894575231E-2</v>
      </c>
      <c r="AB10" s="1">
        <v>1.3306038894575231E-2</v>
      </c>
      <c r="AC10" s="1">
        <v>1.3306038894575231E-2</v>
      </c>
      <c r="AD10" s="1">
        <v>1.3306038894575231E-2</v>
      </c>
      <c r="AE10" s="1">
        <v>1.3306038894575231E-2</v>
      </c>
      <c r="AF10" s="1">
        <v>1.3306038894575231E-2</v>
      </c>
      <c r="AG10" s="1">
        <v>1.3306038894575231E-2</v>
      </c>
      <c r="AH10" s="1">
        <v>1.3306038894575231E-2</v>
      </c>
      <c r="AI10" s="1">
        <v>1.3306038894575231E-2</v>
      </c>
      <c r="AJ10" s="1">
        <v>1.3306038894575231E-2</v>
      </c>
      <c r="AK10" s="1">
        <v>1.3306038894575231E-2</v>
      </c>
      <c r="AL10" s="1">
        <v>1.3306038894575231E-2</v>
      </c>
      <c r="AM10" s="1">
        <v>1.3306038894575231E-2</v>
      </c>
      <c r="AN10" s="1">
        <v>1.3306038894575231E-2</v>
      </c>
      <c r="AO10" s="1">
        <v>1.3306038894575231E-2</v>
      </c>
      <c r="AP10" s="1">
        <v>1.3306038894575231E-2</v>
      </c>
      <c r="AQ10" s="1">
        <v>1.3306038894575231E-2</v>
      </c>
      <c r="AR10" s="1">
        <v>1.3306038894575231E-2</v>
      </c>
      <c r="AS10" s="1">
        <v>1.3306038894575231E-2</v>
      </c>
      <c r="AT10" s="1">
        <v>1.3306038894575231E-2</v>
      </c>
      <c r="AU10" s="1">
        <v>1.3306038894575231E-2</v>
      </c>
      <c r="AV10" s="1">
        <v>1.3306038894575231E-2</v>
      </c>
      <c r="AW10" s="1">
        <v>1.3306038894575231E-2</v>
      </c>
      <c r="AX10" s="1">
        <v>1.3306038894575231E-2</v>
      </c>
      <c r="AY10" s="1">
        <v>1.3306038894575231E-2</v>
      </c>
    </row>
    <row r="11" spans="1:51">
      <c r="A11" t="s">
        <v>47</v>
      </c>
      <c r="B11" s="50" t="s">
        <v>346</v>
      </c>
      <c r="C11" t="s">
        <v>63</v>
      </c>
      <c r="D11" t="s">
        <v>337</v>
      </c>
      <c r="E11" s="56">
        <v>1.3626834381551361E-2</v>
      </c>
      <c r="F11" s="56">
        <v>1.3626834381551361E-2</v>
      </c>
      <c r="G11" s="56">
        <v>1.705756929637527E-2</v>
      </c>
      <c r="H11" s="56">
        <v>1.7276422764227639E-2</v>
      </c>
      <c r="I11" s="56">
        <v>1.55440414507772E-2</v>
      </c>
      <c r="J11" s="56">
        <v>2.258726899383983E-2</v>
      </c>
      <c r="K11" s="1">
        <v>1.3306038894575231E-2</v>
      </c>
      <c r="L11" s="1">
        <v>1.3306038894575231E-2</v>
      </c>
      <c r="M11" s="1">
        <v>1.3306038894575231E-2</v>
      </c>
      <c r="N11" s="1">
        <v>1.3306038894575231E-2</v>
      </c>
      <c r="O11" s="1">
        <v>1.3306038894575231E-2</v>
      </c>
      <c r="P11" s="1">
        <v>1.3306038894575231E-2</v>
      </c>
      <c r="Q11" s="1">
        <v>1.3306038894575231E-2</v>
      </c>
      <c r="R11" s="1">
        <v>1.3306038894575231E-2</v>
      </c>
      <c r="S11" s="1">
        <v>1.3306038894575231E-2</v>
      </c>
      <c r="T11" s="1">
        <v>1.3306038894575231E-2</v>
      </c>
      <c r="U11" s="1">
        <v>1.3306038894575231E-2</v>
      </c>
      <c r="V11" s="1">
        <v>1.3306038894575231E-2</v>
      </c>
      <c r="W11" s="1">
        <v>1.3306038894575231E-2</v>
      </c>
      <c r="X11" s="1">
        <v>1.3306038894575231E-2</v>
      </c>
      <c r="Y11" s="1">
        <v>1.3306038894575231E-2</v>
      </c>
      <c r="Z11" s="1">
        <v>1.3306038894575231E-2</v>
      </c>
      <c r="AA11" s="1">
        <v>1.3306038894575231E-2</v>
      </c>
      <c r="AB11" s="1">
        <v>1.3306038894575231E-2</v>
      </c>
      <c r="AC11" s="1">
        <v>1.3306038894575231E-2</v>
      </c>
      <c r="AD11" s="1">
        <v>1.3306038894575231E-2</v>
      </c>
      <c r="AE11" s="1">
        <v>1.3306038894575231E-2</v>
      </c>
      <c r="AF11" s="1">
        <v>1.3306038894575231E-2</v>
      </c>
      <c r="AG11" s="1">
        <v>1.3306038894575231E-2</v>
      </c>
      <c r="AH11" s="1">
        <v>1.3306038894575231E-2</v>
      </c>
      <c r="AI11" s="1">
        <v>1.3306038894575231E-2</v>
      </c>
      <c r="AJ11" s="1">
        <v>1.3306038894575231E-2</v>
      </c>
      <c r="AK11" s="1">
        <v>1.3306038894575231E-2</v>
      </c>
      <c r="AL11" s="1">
        <v>1.3306038894575231E-2</v>
      </c>
      <c r="AM11" s="1">
        <v>1.3306038894575231E-2</v>
      </c>
      <c r="AN11" s="1">
        <v>1.3306038894575231E-2</v>
      </c>
      <c r="AO11" s="1">
        <v>1.3306038894575231E-2</v>
      </c>
      <c r="AP11" s="1">
        <v>1.3306038894575231E-2</v>
      </c>
      <c r="AQ11" s="1">
        <v>1.3306038894575231E-2</v>
      </c>
      <c r="AR11" s="1">
        <v>1.3306038894575231E-2</v>
      </c>
      <c r="AS11" s="1">
        <v>1.3306038894575231E-2</v>
      </c>
      <c r="AT11" s="1">
        <v>1.3306038894575231E-2</v>
      </c>
      <c r="AU11" s="1">
        <v>1.3306038894575231E-2</v>
      </c>
      <c r="AV11" s="1">
        <v>1.3306038894575231E-2</v>
      </c>
      <c r="AW11" s="1">
        <v>1.3306038894575231E-2</v>
      </c>
      <c r="AX11" s="1">
        <v>1.3306038894575231E-2</v>
      </c>
      <c r="AY11" s="1">
        <v>1.3306038894575231E-2</v>
      </c>
    </row>
    <row r="12" spans="1:51">
      <c r="A12" t="s">
        <v>47</v>
      </c>
      <c r="B12" s="50" t="s">
        <v>348</v>
      </c>
      <c r="C12" t="s">
        <v>63</v>
      </c>
      <c r="D12" t="s">
        <v>337</v>
      </c>
      <c r="E12" s="56">
        <v>0</v>
      </c>
      <c r="F12" s="56">
        <v>0</v>
      </c>
      <c r="G12" s="56">
        <v>0</v>
      </c>
      <c r="H12" s="56">
        <v>0</v>
      </c>
      <c r="I12" s="56">
        <v>1.968911917098445E-2</v>
      </c>
      <c r="J12" s="56">
        <v>1.232032854209446E-2</v>
      </c>
      <c r="K12" s="1">
        <v>1.2282497441146369E-2</v>
      </c>
      <c r="L12" s="1">
        <v>1.2282497441146369E-2</v>
      </c>
      <c r="M12" s="1">
        <v>1.2282497441146369E-2</v>
      </c>
      <c r="N12" s="1">
        <v>1.2282497441146369E-2</v>
      </c>
      <c r="O12" s="1">
        <v>1.2282497441146369E-2</v>
      </c>
      <c r="P12" s="1">
        <v>1.2282497441146369E-2</v>
      </c>
      <c r="Q12" s="1">
        <v>1.2282497441146369E-2</v>
      </c>
      <c r="R12" s="1">
        <v>1.2282497441146369E-2</v>
      </c>
      <c r="S12" s="1">
        <v>1.2282497441146369E-2</v>
      </c>
      <c r="T12" s="1">
        <v>1.2282497441146369E-2</v>
      </c>
      <c r="U12" s="1">
        <v>1.2282497441146369E-2</v>
      </c>
      <c r="V12" s="1">
        <v>1.2282497441146369E-2</v>
      </c>
      <c r="W12" s="1">
        <v>1.2282497441146369E-2</v>
      </c>
      <c r="X12" s="1">
        <v>1.2282497441146369E-2</v>
      </c>
      <c r="Y12" s="1">
        <v>1.2282497441146369E-2</v>
      </c>
      <c r="Z12" s="1">
        <v>1.2282497441146369E-2</v>
      </c>
      <c r="AA12" s="1">
        <v>1.2282497441146369E-2</v>
      </c>
      <c r="AB12" s="1">
        <v>1.2282497441146369E-2</v>
      </c>
      <c r="AC12" s="1">
        <v>1.2282497441146369E-2</v>
      </c>
      <c r="AD12" s="1">
        <v>1.2282497441146369E-2</v>
      </c>
      <c r="AE12" s="1">
        <v>1.2282497441146369E-2</v>
      </c>
      <c r="AF12" s="1">
        <v>1.2282497441146369E-2</v>
      </c>
      <c r="AG12" s="1">
        <v>1.2282497441146369E-2</v>
      </c>
      <c r="AH12" s="1">
        <v>1.2282497441146369E-2</v>
      </c>
      <c r="AI12" s="1">
        <v>1.2282497441146369E-2</v>
      </c>
      <c r="AJ12" s="1">
        <v>1.2282497441146369E-2</v>
      </c>
      <c r="AK12" s="1">
        <v>1.2282497441146369E-2</v>
      </c>
      <c r="AL12" s="1">
        <v>1.2282497441146369E-2</v>
      </c>
      <c r="AM12" s="1">
        <v>1.2282497441146369E-2</v>
      </c>
      <c r="AN12" s="1">
        <v>1.2282497441146369E-2</v>
      </c>
      <c r="AO12" s="1">
        <v>1.2282497441146369E-2</v>
      </c>
      <c r="AP12" s="1">
        <v>1.2282497441146369E-2</v>
      </c>
      <c r="AQ12" s="1">
        <v>1.2282497441146369E-2</v>
      </c>
      <c r="AR12" s="1">
        <v>1.2282497441146369E-2</v>
      </c>
      <c r="AS12" s="1">
        <v>1.2282497441146369E-2</v>
      </c>
      <c r="AT12" s="1">
        <v>1.2282497441146369E-2</v>
      </c>
      <c r="AU12" s="1">
        <v>1.2282497441146369E-2</v>
      </c>
      <c r="AV12" s="1">
        <v>1.2282497441146369E-2</v>
      </c>
      <c r="AW12" s="1">
        <v>1.2282497441146369E-2</v>
      </c>
      <c r="AX12" s="1">
        <v>1.2282497441146369E-2</v>
      </c>
      <c r="AY12" s="1">
        <v>1.2282497441146369E-2</v>
      </c>
    </row>
    <row r="13" spans="1:51">
      <c r="A13" t="s">
        <v>47</v>
      </c>
      <c r="B13" s="50" t="s">
        <v>349</v>
      </c>
      <c r="C13" t="s">
        <v>63</v>
      </c>
      <c r="D13" t="s">
        <v>337</v>
      </c>
      <c r="E13" s="56">
        <v>1.0482180293501051E-2</v>
      </c>
      <c r="F13" s="56">
        <v>1.0482180293501051E-2</v>
      </c>
      <c r="G13" s="56">
        <v>9.5948827292110864E-3</v>
      </c>
      <c r="H13" s="56">
        <v>8.130081300813009E-3</v>
      </c>
      <c r="I13" s="56">
        <v>7.2538860103626944E-3</v>
      </c>
      <c r="J13" s="56">
        <v>6.1601642710472282E-3</v>
      </c>
      <c r="K13" s="1">
        <v>9.2118730808597744E-3</v>
      </c>
      <c r="L13" s="1">
        <v>9.2118730808597744E-3</v>
      </c>
      <c r="M13" s="1">
        <v>9.2118730808597744E-3</v>
      </c>
      <c r="N13" s="1">
        <v>9.2118730808597744E-3</v>
      </c>
      <c r="O13" s="1">
        <v>9.2118730808597744E-3</v>
      </c>
      <c r="P13" s="1">
        <v>9.2118730808597744E-3</v>
      </c>
      <c r="Q13" s="1">
        <v>9.2118730808597744E-3</v>
      </c>
      <c r="R13" s="1">
        <v>9.2118730808597744E-3</v>
      </c>
      <c r="S13" s="1">
        <v>9.2118730808597744E-3</v>
      </c>
      <c r="T13" s="1">
        <v>9.2118730808597744E-3</v>
      </c>
      <c r="U13" s="1">
        <v>9.2118730808597744E-3</v>
      </c>
      <c r="V13" s="1">
        <v>9.2118730808597744E-3</v>
      </c>
      <c r="W13" s="1">
        <v>9.2118730808597744E-3</v>
      </c>
      <c r="X13" s="1">
        <v>9.2118730808597744E-3</v>
      </c>
      <c r="Y13" s="1">
        <v>9.2118730808597744E-3</v>
      </c>
      <c r="Z13" s="1">
        <v>9.2118730808597744E-3</v>
      </c>
      <c r="AA13" s="1">
        <v>9.2118730808597744E-3</v>
      </c>
      <c r="AB13" s="1">
        <v>9.2118730808597744E-3</v>
      </c>
      <c r="AC13" s="1">
        <v>9.2118730808597744E-3</v>
      </c>
      <c r="AD13" s="1">
        <v>9.2118730808597744E-3</v>
      </c>
      <c r="AE13" s="1">
        <v>9.2118730808597744E-3</v>
      </c>
      <c r="AF13" s="1">
        <v>9.2118730808597744E-3</v>
      </c>
      <c r="AG13" s="1">
        <v>9.2118730808597744E-3</v>
      </c>
      <c r="AH13" s="1">
        <v>9.2118730808597744E-3</v>
      </c>
      <c r="AI13" s="1">
        <v>9.2118730808597744E-3</v>
      </c>
      <c r="AJ13" s="1">
        <v>9.2118730808597744E-3</v>
      </c>
      <c r="AK13" s="1">
        <v>9.2118730808597744E-3</v>
      </c>
      <c r="AL13" s="1">
        <v>9.2118730808597744E-3</v>
      </c>
      <c r="AM13" s="1">
        <v>9.2118730808597744E-3</v>
      </c>
      <c r="AN13" s="1">
        <v>9.2118730808597744E-3</v>
      </c>
      <c r="AO13" s="1">
        <v>9.2118730808597744E-3</v>
      </c>
      <c r="AP13" s="1">
        <v>9.2118730808597744E-3</v>
      </c>
      <c r="AQ13" s="1">
        <v>9.2118730808597744E-3</v>
      </c>
      <c r="AR13" s="1">
        <v>9.2118730808597744E-3</v>
      </c>
      <c r="AS13" s="1">
        <v>9.2118730808597744E-3</v>
      </c>
      <c r="AT13" s="1">
        <v>9.2118730808597744E-3</v>
      </c>
      <c r="AU13" s="1">
        <v>9.2118730808597744E-3</v>
      </c>
      <c r="AV13" s="1">
        <v>9.2118730808597744E-3</v>
      </c>
      <c r="AW13" s="1">
        <v>9.2118730808597744E-3</v>
      </c>
      <c r="AX13" s="1">
        <v>9.2118730808597744E-3</v>
      </c>
      <c r="AY13" s="1">
        <v>9.2118730808597744E-3</v>
      </c>
    </row>
    <row r="14" spans="1:51">
      <c r="A14" t="s">
        <v>47</v>
      </c>
      <c r="B14" s="50" t="s">
        <v>350</v>
      </c>
      <c r="C14" t="s">
        <v>63</v>
      </c>
      <c r="D14" t="s">
        <v>337</v>
      </c>
      <c r="E14" s="56">
        <v>0</v>
      </c>
      <c r="F14" s="56">
        <v>0</v>
      </c>
      <c r="G14" s="56">
        <v>0</v>
      </c>
      <c r="H14" s="56">
        <v>0</v>
      </c>
      <c r="I14" s="56">
        <v>0</v>
      </c>
      <c r="J14" s="56">
        <v>0</v>
      </c>
      <c r="K14" s="1">
        <v>4.0941658137154564E-3</v>
      </c>
      <c r="L14" s="1">
        <v>4.0941658137154564E-3</v>
      </c>
      <c r="M14" s="1">
        <v>4.0941658137154564E-3</v>
      </c>
      <c r="N14" s="1">
        <v>4.0941658137154564E-3</v>
      </c>
      <c r="O14" s="1">
        <v>4.0941658137154564E-3</v>
      </c>
      <c r="P14" s="1">
        <v>4.0941658137154564E-3</v>
      </c>
      <c r="Q14" s="1">
        <v>4.0941658137154564E-3</v>
      </c>
      <c r="R14" s="1">
        <v>4.0941658137154564E-3</v>
      </c>
      <c r="S14" s="1">
        <v>4.0941658137154564E-3</v>
      </c>
      <c r="T14" s="1">
        <v>4.0941658137154564E-3</v>
      </c>
      <c r="U14" s="1">
        <v>4.0941658137154564E-3</v>
      </c>
      <c r="V14" s="1">
        <v>4.0941658137154564E-3</v>
      </c>
      <c r="W14" s="1">
        <v>4.0941658137154564E-3</v>
      </c>
      <c r="X14" s="1">
        <v>4.0941658137154564E-3</v>
      </c>
      <c r="Y14" s="1">
        <v>4.0941658137154564E-3</v>
      </c>
      <c r="Z14" s="1">
        <v>4.0941658137154564E-3</v>
      </c>
      <c r="AA14" s="1">
        <v>4.0941658137154564E-3</v>
      </c>
      <c r="AB14" s="1">
        <v>4.0941658137154564E-3</v>
      </c>
      <c r="AC14" s="1">
        <v>4.0941658137154564E-3</v>
      </c>
      <c r="AD14" s="1">
        <v>4.0941658137154564E-3</v>
      </c>
      <c r="AE14" s="1">
        <v>4.0941658137154564E-3</v>
      </c>
      <c r="AF14" s="1">
        <v>4.0941658137154564E-3</v>
      </c>
      <c r="AG14" s="1">
        <v>4.0941658137154564E-3</v>
      </c>
      <c r="AH14" s="1">
        <v>4.0941658137154564E-3</v>
      </c>
      <c r="AI14" s="1">
        <v>4.0941658137154564E-3</v>
      </c>
      <c r="AJ14" s="1">
        <v>4.0941658137154564E-3</v>
      </c>
      <c r="AK14" s="1">
        <v>4.0941658137154564E-3</v>
      </c>
      <c r="AL14" s="1">
        <v>4.0941658137154564E-3</v>
      </c>
      <c r="AM14" s="1">
        <v>4.0941658137154564E-3</v>
      </c>
      <c r="AN14" s="1">
        <v>4.0941658137154564E-3</v>
      </c>
      <c r="AO14" s="1">
        <v>4.0941658137154564E-3</v>
      </c>
      <c r="AP14" s="1">
        <v>4.0941658137154564E-3</v>
      </c>
      <c r="AQ14" s="1">
        <v>4.0941658137154564E-3</v>
      </c>
      <c r="AR14" s="1">
        <v>4.0941658137154564E-3</v>
      </c>
      <c r="AS14" s="1">
        <v>4.0941658137154564E-3</v>
      </c>
      <c r="AT14" s="1">
        <v>4.0941658137154564E-3</v>
      </c>
      <c r="AU14" s="1">
        <v>4.0941658137154564E-3</v>
      </c>
      <c r="AV14" s="1">
        <v>4.0941658137154564E-3</v>
      </c>
      <c r="AW14" s="1">
        <v>4.0941658137154564E-3</v>
      </c>
      <c r="AX14" s="1">
        <v>4.0941658137154564E-3</v>
      </c>
      <c r="AY14" s="1">
        <v>4.0941658137154564E-3</v>
      </c>
    </row>
    <row r="15" spans="1:51">
      <c r="A15" t="s">
        <v>47</v>
      </c>
      <c r="B15" s="50" t="s">
        <v>355</v>
      </c>
      <c r="C15" t="s">
        <v>63</v>
      </c>
      <c r="D15" t="s">
        <v>337</v>
      </c>
      <c r="E15" s="56">
        <v>0</v>
      </c>
      <c r="F15" s="56">
        <v>0</v>
      </c>
      <c r="G15" s="56">
        <v>0</v>
      </c>
      <c r="H15" s="56">
        <v>0</v>
      </c>
      <c r="I15" s="56">
        <v>0</v>
      </c>
      <c r="J15" s="56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</row>
    <row r="16" spans="1:51">
      <c r="A16" t="s">
        <v>47</v>
      </c>
      <c r="B16" s="50" t="s">
        <v>354</v>
      </c>
      <c r="C16" t="s">
        <v>63</v>
      </c>
      <c r="D16" t="s">
        <v>337</v>
      </c>
      <c r="E16" s="56">
        <v>0</v>
      </c>
      <c r="F16" s="56">
        <v>0</v>
      </c>
      <c r="G16" s="56">
        <v>0</v>
      </c>
      <c r="H16" s="56">
        <v>0</v>
      </c>
      <c r="I16" s="56">
        <v>0</v>
      </c>
      <c r="J16" s="56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</row>
    <row r="17" spans="1:51">
      <c r="A17" s="133" t="s">
        <v>47</v>
      </c>
      <c r="B17" s="131" t="s">
        <v>356</v>
      </c>
      <c r="C17" s="131" t="s">
        <v>61</v>
      </c>
      <c r="D17" t="s">
        <v>337</v>
      </c>
      <c r="E17" s="56">
        <v>0</v>
      </c>
      <c r="F17" s="56">
        <v>0</v>
      </c>
      <c r="G17" s="56">
        <v>0</v>
      </c>
      <c r="H17" s="56">
        <v>0</v>
      </c>
      <c r="I17" s="56">
        <v>0</v>
      </c>
      <c r="J17" s="56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</row>
    <row r="18" spans="1:51">
      <c r="A18" t="s">
        <v>47</v>
      </c>
      <c r="B18" s="50" t="s">
        <v>352</v>
      </c>
      <c r="C18" t="s">
        <v>63</v>
      </c>
      <c r="D18" t="s">
        <v>337</v>
      </c>
      <c r="E18" s="56">
        <v>4.1928721174004204E-3</v>
      </c>
      <c r="F18" s="56">
        <v>4.1928721174004204E-3</v>
      </c>
      <c r="G18" s="56">
        <v>6.3965884861407248E-3</v>
      </c>
      <c r="H18" s="56">
        <v>7.1138211382113826E-3</v>
      </c>
      <c r="I18" s="56">
        <v>0</v>
      </c>
      <c r="J18" s="56">
        <v>1.129363449691992E-2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</row>
    <row r="19" spans="1:51">
      <c r="A19" t="s">
        <v>48</v>
      </c>
      <c r="B19" s="50" t="s">
        <v>338</v>
      </c>
      <c r="C19" t="s">
        <v>63</v>
      </c>
      <c r="D19" t="s">
        <v>337</v>
      </c>
      <c r="E19" s="56">
        <v>0.18323595929136829</v>
      </c>
      <c r="F19" s="56">
        <v>0.18323595929136829</v>
      </c>
      <c r="G19" s="56">
        <v>0.18323595929136829</v>
      </c>
      <c r="H19" s="56">
        <v>0.18323595929136829</v>
      </c>
      <c r="I19" s="56">
        <v>0.18323595929136829</v>
      </c>
      <c r="J19" s="56">
        <v>0.18323595929136829</v>
      </c>
      <c r="K19" s="1">
        <v>0.18323595929136829</v>
      </c>
      <c r="L19" s="1">
        <v>0.18323595929136829</v>
      </c>
      <c r="M19" s="1">
        <v>0.18323595929136829</v>
      </c>
      <c r="N19" s="1">
        <v>0.18323595929136829</v>
      </c>
      <c r="O19" s="1">
        <v>0.18323595929136829</v>
      </c>
      <c r="P19" s="1">
        <v>0.18323595929136829</v>
      </c>
      <c r="Q19" s="1">
        <v>0.18323595929136829</v>
      </c>
      <c r="R19" s="1">
        <v>0.18323595929136829</v>
      </c>
      <c r="S19" s="1">
        <v>0.18323595929136829</v>
      </c>
      <c r="T19" s="1">
        <v>0.18323595929136829</v>
      </c>
      <c r="U19" s="1">
        <v>0.18323595929136829</v>
      </c>
      <c r="V19" s="1">
        <v>0.18323595929136829</v>
      </c>
      <c r="W19" s="1">
        <v>0.18323595929136829</v>
      </c>
      <c r="X19" s="1">
        <v>0.18323595929136829</v>
      </c>
      <c r="Y19" s="1">
        <v>0.18323595929136829</v>
      </c>
      <c r="Z19" s="1">
        <v>0.18323595929136829</v>
      </c>
      <c r="AA19" s="1">
        <v>0.18323595929136829</v>
      </c>
      <c r="AB19" s="1">
        <v>0.18323595929136829</v>
      </c>
      <c r="AC19" s="1">
        <v>0.18323595929136829</v>
      </c>
      <c r="AD19" s="1">
        <v>0.18323595929136829</v>
      </c>
      <c r="AE19" s="1">
        <v>0.18323595929136829</v>
      </c>
      <c r="AF19" s="1">
        <v>0.18323595929136829</v>
      </c>
      <c r="AG19" s="1">
        <v>0.18323595929136829</v>
      </c>
      <c r="AH19" s="1">
        <v>0.18323595929136829</v>
      </c>
      <c r="AI19" s="1">
        <v>0.18323595929136829</v>
      </c>
      <c r="AJ19" s="1">
        <v>0.18323595929136829</v>
      </c>
      <c r="AK19" s="1">
        <v>0.18323595929136829</v>
      </c>
      <c r="AL19" s="1">
        <v>0.18323595929136829</v>
      </c>
      <c r="AM19" s="1">
        <v>0.18323595929136829</v>
      </c>
      <c r="AN19" s="1">
        <v>0.18323595929136829</v>
      </c>
      <c r="AO19" s="1">
        <v>0.18323595929136829</v>
      </c>
      <c r="AP19" s="1">
        <v>0.18323595929136829</v>
      </c>
      <c r="AQ19" s="1">
        <v>0.18323595929136829</v>
      </c>
      <c r="AR19" s="1">
        <v>0.18323595929136829</v>
      </c>
      <c r="AS19" s="1">
        <v>0.18323595929136829</v>
      </c>
      <c r="AT19" s="1">
        <v>0.18323595929136829</v>
      </c>
      <c r="AU19" s="1">
        <v>0.18323595929136829</v>
      </c>
      <c r="AV19" s="1">
        <v>0.18323595929136829</v>
      </c>
      <c r="AW19" s="1">
        <v>0.18323595929136829</v>
      </c>
      <c r="AX19" s="1">
        <v>0.18323595929136829</v>
      </c>
      <c r="AY19" s="1">
        <v>0.18323595929136829</v>
      </c>
    </row>
    <row r="20" spans="1:51">
      <c r="A20" t="s">
        <v>48</v>
      </c>
      <c r="B20" s="50" t="s">
        <v>340</v>
      </c>
      <c r="C20" t="s">
        <v>63</v>
      </c>
      <c r="D20" t="s">
        <v>337</v>
      </c>
      <c r="E20" s="56">
        <v>0.27492461364493032</v>
      </c>
      <c r="F20" s="56">
        <v>0.27492461364493032</v>
      </c>
      <c r="G20" s="56">
        <v>0.27492461364493032</v>
      </c>
      <c r="H20" s="56">
        <v>0.27492461364493032</v>
      </c>
      <c r="I20" s="56">
        <v>0.27492461364493032</v>
      </c>
      <c r="J20" s="56">
        <v>0.27492461364493032</v>
      </c>
      <c r="K20" s="1">
        <v>0.27492461364493032</v>
      </c>
      <c r="L20" s="1">
        <v>0.27492461364493032</v>
      </c>
      <c r="M20" s="1">
        <v>0.27492461364493032</v>
      </c>
      <c r="N20" s="1">
        <v>0.27492461364493032</v>
      </c>
      <c r="O20" s="1">
        <v>0.27492461364493032</v>
      </c>
      <c r="P20" s="1">
        <v>0.27492461364493032</v>
      </c>
      <c r="Q20" s="1">
        <v>0.27492461364493032</v>
      </c>
      <c r="R20" s="1">
        <v>0.27492461364493032</v>
      </c>
      <c r="S20" s="1">
        <v>0.27492461364493032</v>
      </c>
      <c r="T20" s="1">
        <v>0.27492461364493032</v>
      </c>
      <c r="U20" s="1">
        <v>0.27492461364493032</v>
      </c>
      <c r="V20" s="1">
        <v>0.27492461364493032</v>
      </c>
      <c r="W20" s="1">
        <v>0.27492461364493032</v>
      </c>
      <c r="X20" s="1">
        <v>0.27492461364493032</v>
      </c>
      <c r="Y20" s="1">
        <v>0.27492461364493032</v>
      </c>
      <c r="Z20" s="1">
        <v>0.27492461364493032</v>
      </c>
      <c r="AA20" s="1">
        <v>0.27492461364493032</v>
      </c>
      <c r="AB20" s="1">
        <v>0.27492461364493032</v>
      </c>
      <c r="AC20" s="1">
        <v>0.27492461364493032</v>
      </c>
      <c r="AD20" s="1">
        <v>0.27492461364493032</v>
      </c>
      <c r="AE20" s="1">
        <v>0.27492461364493032</v>
      </c>
      <c r="AF20" s="1">
        <v>0.27492461364493032</v>
      </c>
      <c r="AG20" s="1">
        <v>0.27492461364493032</v>
      </c>
      <c r="AH20" s="1">
        <v>0.27492461364493032</v>
      </c>
      <c r="AI20" s="1">
        <v>0.27492461364493032</v>
      </c>
      <c r="AJ20" s="1">
        <v>0.27492461364493032</v>
      </c>
      <c r="AK20" s="1">
        <v>0.27492461364493032</v>
      </c>
      <c r="AL20" s="1">
        <v>0.27492461364493032</v>
      </c>
      <c r="AM20" s="1">
        <v>0.27492461364493032</v>
      </c>
      <c r="AN20" s="1">
        <v>0.27492461364493032</v>
      </c>
      <c r="AO20" s="1">
        <v>0.27492461364493032</v>
      </c>
      <c r="AP20" s="1">
        <v>0.27492461364493032</v>
      </c>
      <c r="AQ20" s="1">
        <v>0.27492461364493032</v>
      </c>
      <c r="AR20" s="1">
        <v>0.27492461364493032</v>
      </c>
      <c r="AS20" s="1">
        <v>0.27492461364493032</v>
      </c>
      <c r="AT20" s="1">
        <v>0.27492461364493032</v>
      </c>
      <c r="AU20" s="1">
        <v>0.27492461364493032</v>
      </c>
      <c r="AV20" s="1">
        <v>0.27492461364493032</v>
      </c>
      <c r="AW20" s="1">
        <v>0.27492461364493032</v>
      </c>
      <c r="AX20" s="1">
        <v>0.27492461364493032</v>
      </c>
      <c r="AY20" s="1">
        <v>0.27492461364493032</v>
      </c>
    </row>
    <row r="21" spans="1:51">
      <c r="A21" t="s">
        <v>48</v>
      </c>
      <c r="B21" s="50" t="s">
        <v>341</v>
      </c>
      <c r="C21" t="s">
        <v>63</v>
      </c>
      <c r="D21" t="s">
        <v>337</v>
      </c>
      <c r="E21" s="56">
        <v>0.22281379570297771</v>
      </c>
      <c r="F21" s="56">
        <v>0.22281379570297771</v>
      </c>
      <c r="G21" s="56">
        <v>0.22281379570297771</v>
      </c>
      <c r="H21" s="56">
        <v>0.22281379570297771</v>
      </c>
      <c r="I21" s="56">
        <v>0.22281379570297771</v>
      </c>
      <c r="J21" s="56">
        <v>0.22281379570297771</v>
      </c>
      <c r="K21" s="1">
        <v>0.22281379570297771</v>
      </c>
      <c r="L21" s="1">
        <v>0.22281379570297771</v>
      </c>
      <c r="M21" s="1">
        <v>0.22281379570297771</v>
      </c>
      <c r="N21" s="1">
        <v>0.22281379570297771</v>
      </c>
      <c r="O21" s="1">
        <v>0.22281379570297771</v>
      </c>
      <c r="P21" s="1">
        <v>0.22281379570297771</v>
      </c>
      <c r="Q21" s="1">
        <v>0.22281379570297771</v>
      </c>
      <c r="R21" s="1">
        <v>0.22281379570297771</v>
      </c>
      <c r="S21" s="1">
        <v>0.22281379570297771</v>
      </c>
      <c r="T21" s="1">
        <v>0.22281379570297771</v>
      </c>
      <c r="U21" s="1">
        <v>0.22281379570297771</v>
      </c>
      <c r="V21" s="1">
        <v>0.22281379570297771</v>
      </c>
      <c r="W21" s="1">
        <v>0.22281379570297771</v>
      </c>
      <c r="X21" s="1">
        <v>0.22281379570297771</v>
      </c>
      <c r="Y21" s="1">
        <v>0.22281379570297771</v>
      </c>
      <c r="Z21" s="1">
        <v>0.22281379570297771</v>
      </c>
      <c r="AA21" s="1">
        <v>0.22281379570297771</v>
      </c>
      <c r="AB21" s="1">
        <v>0.22281379570297771</v>
      </c>
      <c r="AC21" s="1">
        <v>0.22281379570297771</v>
      </c>
      <c r="AD21" s="1">
        <v>0.22281379570297771</v>
      </c>
      <c r="AE21" s="1">
        <v>0.22281379570297771</v>
      </c>
      <c r="AF21" s="1">
        <v>0.22281379570297771</v>
      </c>
      <c r="AG21" s="1">
        <v>0.22281379570297771</v>
      </c>
      <c r="AH21" s="1">
        <v>0.22281379570297771</v>
      </c>
      <c r="AI21" s="1">
        <v>0.22281379570297771</v>
      </c>
      <c r="AJ21" s="1">
        <v>0.22281379570297771</v>
      </c>
      <c r="AK21" s="1">
        <v>0.22281379570297771</v>
      </c>
      <c r="AL21" s="1">
        <v>0.22281379570297771</v>
      </c>
      <c r="AM21" s="1">
        <v>0.22281379570297771</v>
      </c>
      <c r="AN21" s="1">
        <v>0.22281379570297771</v>
      </c>
      <c r="AO21" s="1">
        <v>0.22281379570297771</v>
      </c>
      <c r="AP21" s="1">
        <v>0.22281379570297771</v>
      </c>
      <c r="AQ21" s="1">
        <v>0.22281379570297771</v>
      </c>
      <c r="AR21" s="1">
        <v>0.22281379570297771</v>
      </c>
      <c r="AS21" s="1">
        <v>0.22281379570297771</v>
      </c>
      <c r="AT21" s="1">
        <v>0.22281379570297771</v>
      </c>
      <c r="AU21" s="1">
        <v>0.22281379570297771</v>
      </c>
      <c r="AV21" s="1">
        <v>0.22281379570297771</v>
      </c>
      <c r="AW21" s="1">
        <v>0.22281379570297771</v>
      </c>
      <c r="AX21" s="1">
        <v>0.22281379570297771</v>
      </c>
      <c r="AY21" s="1">
        <v>0.22281379570297771</v>
      </c>
    </row>
    <row r="22" spans="1:51">
      <c r="A22" t="s">
        <v>48</v>
      </c>
      <c r="B22" s="50" t="s">
        <v>342</v>
      </c>
      <c r="C22" t="s">
        <v>63</v>
      </c>
      <c r="D22" t="s">
        <v>337</v>
      </c>
      <c r="E22" s="56">
        <v>8.1652845834903884E-2</v>
      </c>
      <c r="F22" s="56">
        <v>8.1652845834903884E-2</v>
      </c>
      <c r="G22" s="56">
        <v>8.1652845834903884E-2</v>
      </c>
      <c r="H22" s="56">
        <v>8.1652845834903884E-2</v>
      </c>
      <c r="I22" s="56">
        <v>8.1652845834903884E-2</v>
      </c>
      <c r="J22" s="56">
        <v>8.1652845834903884E-2</v>
      </c>
      <c r="K22" s="1">
        <v>8.1652845834903884E-2</v>
      </c>
      <c r="L22" s="1">
        <v>8.1652845834903884E-2</v>
      </c>
      <c r="M22" s="1">
        <v>8.1652845834903884E-2</v>
      </c>
      <c r="N22" s="1">
        <v>8.1652845834903884E-2</v>
      </c>
      <c r="O22" s="1">
        <v>8.1652845834903884E-2</v>
      </c>
      <c r="P22" s="1">
        <v>8.1652845834903884E-2</v>
      </c>
      <c r="Q22" s="1">
        <v>8.1652845834903884E-2</v>
      </c>
      <c r="R22" s="1">
        <v>8.1652845834903884E-2</v>
      </c>
      <c r="S22" s="1">
        <v>8.1652845834903884E-2</v>
      </c>
      <c r="T22" s="1">
        <v>8.1652845834903884E-2</v>
      </c>
      <c r="U22" s="1">
        <v>8.1652845834903884E-2</v>
      </c>
      <c r="V22" s="1">
        <v>8.1652845834903884E-2</v>
      </c>
      <c r="W22" s="1">
        <v>8.1652845834903884E-2</v>
      </c>
      <c r="X22" s="1">
        <v>8.1652845834903884E-2</v>
      </c>
      <c r="Y22" s="1">
        <v>8.1652845834903884E-2</v>
      </c>
      <c r="Z22" s="1">
        <v>8.1652845834903884E-2</v>
      </c>
      <c r="AA22" s="1">
        <v>8.1652845834903884E-2</v>
      </c>
      <c r="AB22" s="1">
        <v>8.1652845834903884E-2</v>
      </c>
      <c r="AC22" s="1">
        <v>8.1652845834903884E-2</v>
      </c>
      <c r="AD22" s="1">
        <v>8.1652845834903884E-2</v>
      </c>
      <c r="AE22" s="1">
        <v>8.1652845834903884E-2</v>
      </c>
      <c r="AF22" s="1">
        <v>8.1652845834903884E-2</v>
      </c>
      <c r="AG22" s="1">
        <v>8.1652845834903884E-2</v>
      </c>
      <c r="AH22" s="1">
        <v>8.1652845834903884E-2</v>
      </c>
      <c r="AI22" s="1">
        <v>8.1652845834903884E-2</v>
      </c>
      <c r="AJ22" s="1">
        <v>8.1652845834903884E-2</v>
      </c>
      <c r="AK22" s="1">
        <v>8.1652845834903884E-2</v>
      </c>
      <c r="AL22" s="1">
        <v>8.1652845834903884E-2</v>
      </c>
      <c r="AM22" s="1">
        <v>8.1652845834903884E-2</v>
      </c>
      <c r="AN22" s="1">
        <v>8.1652845834903884E-2</v>
      </c>
      <c r="AO22" s="1">
        <v>8.1652845834903884E-2</v>
      </c>
      <c r="AP22" s="1">
        <v>8.1652845834903884E-2</v>
      </c>
      <c r="AQ22" s="1">
        <v>8.1652845834903884E-2</v>
      </c>
      <c r="AR22" s="1">
        <v>8.1652845834903884E-2</v>
      </c>
      <c r="AS22" s="1">
        <v>8.1652845834903884E-2</v>
      </c>
      <c r="AT22" s="1">
        <v>8.1652845834903884E-2</v>
      </c>
      <c r="AU22" s="1">
        <v>8.1652845834903884E-2</v>
      </c>
      <c r="AV22" s="1">
        <v>8.1652845834903884E-2</v>
      </c>
      <c r="AW22" s="1">
        <v>8.1652845834903884E-2</v>
      </c>
      <c r="AX22" s="1">
        <v>8.1652845834903884E-2</v>
      </c>
      <c r="AY22" s="1">
        <v>8.1652845834903884E-2</v>
      </c>
    </row>
    <row r="23" spans="1:51">
      <c r="A23" t="s">
        <v>48</v>
      </c>
      <c r="B23" s="50" t="s">
        <v>343</v>
      </c>
      <c r="C23" t="s">
        <v>63</v>
      </c>
      <c r="D23" t="s">
        <v>337</v>
      </c>
      <c r="E23" s="56">
        <v>5.5927252167357708E-2</v>
      </c>
      <c r="F23" s="56">
        <v>5.5927252167357708E-2</v>
      </c>
      <c r="G23" s="56">
        <v>5.5927252167357708E-2</v>
      </c>
      <c r="H23" s="56">
        <v>5.5927252167357708E-2</v>
      </c>
      <c r="I23" s="56">
        <v>5.5927252167357708E-2</v>
      </c>
      <c r="J23" s="56">
        <v>5.5927252167357708E-2</v>
      </c>
      <c r="K23" s="1">
        <v>5.5927252167357708E-2</v>
      </c>
      <c r="L23" s="1">
        <v>5.5927252167357708E-2</v>
      </c>
      <c r="M23" s="1">
        <v>5.5927252167357708E-2</v>
      </c>
      <c r="N23" s="1">
        <v>5.5927252167357708E-2</v>
      </c>
      <c r="O23" s="1">
        <v>5.5927252167357708E-2</v>
      </c>
      <c r="P23" s="1">
        <v>5.5927252167357708E-2</v>
      </c>
      <c r="Q23" s="1">
        <v>5.5927252167357708E-2</v>
      </c>
      <c r="R23" s="1">
        <v>5.5927252167357708E-2</v>
      </c>
      <c r="S23" s="1">
        <v>5.5927252167357708E-2</v>
      </c>
      <c r="T23" s="1">
        <v>5.5927252167357708E-2</v>
      </c>
      <c r="U23" s="1">
        <v>5.5927252167357708E-2</v>
      </c>
      <c r="V23" s="1">
        <v>5.5927252167357708E-2</v>
      </c>
      <c r="W23" s="1">
        <v>5.5927252167357708E-2</v>
      </c>
      <c r="X23" s="1">
        <v>5.5927252167357708E-2</v>
      </c>
      <c r="Y23" s="1">
        <v>5.5927252167357708E-2</v>
      </c>
      <c r="Z23" s="1">
        <v>5.5927252167357708E-2</v>
      </c>
      <c r="AA23" s="1">
        <v>5.5927252167357708E-2</v>
      </c>
      <c r="AB23" s="1">
        <v>5.5927252167357708E-2</v>
      </c>
      <c r="AC23" s="1">
        <v>5.5927252167357708E-2</v>
      </c>
      <c r="AD23" s="1">
        <v>5.5927252167357708E-2</v>
      </c>
      <c r="AE23" s="1">
        <v>5.5927252167357708E-2</v>
      </c>
      <c r="AF23" s="1">
        <v>5.5927252167357708E-2</v>
      </c>
      <c r="AG23" s="1">
        <v>5.5927252167357708E-2</v>
      </c>
      <c r="AH23" s="1">
        <v>5.5927252167357708E-2</v>
      </c>
      <c r="AI23" s="1">
        <v>5.5927252167357708E-2</v>
      </c>
      <c r="AJ23" s="1">
        <v>5.5927252167357708E-2</v>
      </c>
      <c r="AK23" s="1">
        <v>5.5927252167357708E-2</v>
      </c>
      <c r="AL23" s="1">
        <v>5.5927252167357708E-2</v>
      </c>
      <c r="AM23" s="1">
        <v>5.5927252167357708E-2</v>
      </c>
      <c r="AN23" s="1">
        <v>5.5927252167357708E-2</v>
      </c>
      <c r="AO23" s="1">
        <v>5.5927252167357708E-2</v>
      </c>
      <c r="AP23" s="1">
        <v>5.5927252167357708E-2</v>
      </c>
      <c r="AQ23" s="1">
        <v>5.5927252167357708E-2</v>
      </c>
      <c r="AR23" s="1">
        <v>5.5927252167357708E-2</v>
      </c>
      <c r="AS23" s="1">
        <v>5.5927252167357708E-2</v>
      </c>
      <c r="AT23" s="1">
        <v>5.5927252167357708E-2</v>
      </c>
      <c r="AU23" s="1">
        <v>5.5927252167357708E-2</v>
      </c>
      <c r="AV23" s="1">
        <v>5.5927252167357708E-2</v>
      </c>
      <c r="AW23" s="1">
        <v>5.5927252167357708E-2</v>
      </c>
      <c r="AX23" s="1">
        <v>5.5927252167357708E-2</v>
      </c>
      <c r="AY23" s="1">
        <v>5.5927252167357708E-2</v>
      </c>
    </row>
    <row r="24" spans="1:51">
      <c r="A24" t="s">
        <v>48</v>
      </c>
      <c r="B24" s="50" t="s">
        <v>353</v>
      </c>
      <c r="C24" t="s">
        <v>63</v>
      </c>
      <c r="D24" t="s">
        <v>337</v>
      </c>
      <c r="E24" s="56">
        <v>6.3183188842819454E-2</v>
      </c>
      <c r="F24" s="56">
        <v>6.3183188842819454E-2</v>
      </c>
      <c r="G24" s="56">
        <v>6.3183188842819454E-2</v>
      </c>
      <c r="H24" s="56">
        <v>6.3183188842819454E-2</v>
      </c>
      <c r="I24" s="56">
        <v>6.3183188842819454E-2</v>
      </c>
      <c r="J24" s="56">
        <v>6.3183188842819454E-2</v>
      </c>
      <c r="K24" s="1">
        <v>6.3183188842819454E-2</v>
      </c>
      <c r="L24" s="1">
        <v>6.3183188842819454E-2</v>
      </c>
      <c r="M24" s="1">
        <v>6.3183188842819454E-2</v>
      </c>
      <c r="N24" s="1">
        <v>6.3183188842819454E-2</v>
      </c>
      <c r="O24" s="1">
        <v>6.3183188842819454E-2</v>
      </c>
      <c r="P24" s="1">
        <v>6.3183188842819454E-2</v>
      </c>
      <c r="Q24" s="1">
        <v>6.3183188842819454E-2</v>
      </c>
      <c r="R24" s="1">
        <v>6.3183188842819454E-2</v>
      </c>
      <c r="S24" s="1">
        <v>6.3183188842819454E-2</v>
      </c>
      <c r="T24" s="1">
        <v>6.3183188842819454E-2</v>
      </c>
      <c r="U24" s="1">
        <v>6.3183188842819454E-2</v>
      </c>
      <c r="V24" s="1">
        <v>6.3183188842819454E-2</v>
      </c>
      <c r="W24" s="1">
        <v>6.3183188842819454E-2</v>
      </c>
      <c r="X24" s="1">
        <v>6.3183188842819454E-2</v>
      </c>
      <c r="Y24" s="1">
        <v>6.3183188842819454E-2</v>
      </c>
      <c r="Z24" s="1">
        <v>6.3183188842819454E-2</v>
      </c>
      <c r="AA24" s="1">
        <v>6.3183188842819454E-2</v>
      </c>
      <c r="AB24" s="1">
        <v>6.3183188842819454E-2</v>
      </c>
      <c r="AC24" s="1">
        <v>6.3183188842819454E-2</v>
      </c>
      <c r="AD24" s="1">
        <v>6.3183188842819454E-2</v>
      </c>
      <c r="AE24" s="1">
        <v>6.3183188842819454E-2</v>
      </c>
      <c r="AF24" s="1">
        <v>6.3183188842819454E-2</v>
      </c>
      <c r="AG24" s="1">
        <v>6.3183188842819454E-2</v>
      </c>
      <c r="AH24" s="1">
        <v>6.3183188842819454E-2</v>
      </c>
      <c r="AI24" s="1">
        <v>6.3183188842819454E-2</v>
      </c>
      <c r="AJ24" s="1">
        <v>6.3183188842819454E-2</v>
      </c>
      <c r="AK24" s="1">
        <v>6.3183188842819454E-2</v>
      </c>
      <c r="AL24" s="1">
        <v>6.3183188842819454E-2</v>
      </c>
      <c r="AM24" s="1">
        <v>6.3183188842819454E-2</v>
      </c>
      <c r="AN24" s="1">
        <v>6.3183188842819454E-2</v>
      </c>
      <c r="AO24" s="1">
        <v>6.3183188842819454E-2</v>
      </c>
      <c r="AP24" s="1">
        <v>6.3183188842819454E-2</v>
      </c>
      <c r="AQ24" s="1">
        <v>6.3183188842819454E-2</v>
      </c>
      <c r="AR24" s="1">
        <v>6.3183188842819454E-2</v>
      </c>
      <c r="AS24" s="1">
        <v>6.3183188842819454E-2</v>
      </c>
      <c r="AT24" s="1">
        <v>6.3183188842819454E-2</v>
      </c>
      <c r="AU24" s="1">
        <v>6.3183188842819454E-2</v>
      </c>
      <c r="AV24" s="1">
        <v>6.3183188842819454E-2</v>
      </c>
      <c r="AW24" s="1">
        <v>6.3183188842819454E-2</v>
      </c>
      <c r="AX24" s="1">
        <v>6.3183188842819454E-2</v>
      </c>
      <c r="AY24" s="1">
        <v>6.3183188842819454E-2</v>
      </c>
    </row>
    <row r="25" spans="1:51">
      <c r="A25" t="s">
        <v>48</v>
      </c>
      <c r="B25" s="50" t="s">
        <v>344</v>
      </c>
      <c r="C25" t="s">
        <v>63</v>
      </c>
      <c r="D25" t="s">
        <v>337</v>
      </c>
      <c r="E25" s="56">
        <v>2.2286091217489631E-2</v>
      </c>
      <c r="F25" s="56">
        <v>2.2286091217489631E-2</v>
      </c>
      <c r="G25" s="56">
        <v>2.2286091217489631E-2</v>
      </c>
      <c r="H25" s="56">
        <v>2.2286091217489631E-2</v>
      </c>
      <c r="I25" s="56">
        <v>2.2286091217489631E-2</v>
      </c>
      <c r="J25" s="56">
        <v>2.2286091217489631E-2</v>
      </c>
      <c r="K25" s="1">
        <v>2.2286091217489631E-2</v>
      </c>
      <c r="L25" s="1">
        <v>2.2286091217489631E-2</v>
      </c>
      <c r="M25" s="1">
        <v>2.2286091217489631E-2</v>
      </c>
      <c r="N25" s="1">
        <v>2.2286091217489631E-2</v>
      </c>
      <c r="O25" s="1">
        <v>2.2286091217489631E-2</v>
      </c>
      <c r="P25" s="1">
        <v>2.2286091217489631E-2</v>
      </c>
      <c r="Q25" s="1">
        <v>2.2286091217489631E-2</v>
      </c>
      <c r="R25" s="1">
        <v>2.2286091217489631E-2</v>
      </c>
      <c r="S25" s="1">
        <v>2.2286091217489631E-2</v>
      </c>
      <c r="T25" s="1">
        <v>2.2286091217489631E-2</v>
      </c>
      <c r="U25" s="1">
        <v>2.2286091217489631E-2</v>
      </c>
      <c r="V25" s="1">
        <v>2.2286091217489631E-2</v>
      </c>
      <c r="W25" s="1">
        <v>2.2286091217489631E-2</v>
      </c>
      <c r="X25" s="1">
        <v>2.2286091217489631E-2</v>
      </c>
      <c r="Y25" s="1">
        <v>2.2286091217489631E-2</v>
      </c>
      <c r="Z25" s="1">
        <v>2.2286091217489631E-2</v>
      </c>
      <c r="AA25" s="1">
        <v>2.2286091217489631E-2</v>
      </c>
      <c r="AB25" s="1">
        <v>2.2286091217489631E-2</v>
      </c>
      <c r="AC25" s="1">
        <v>2.2286091217489631E-2</v>
      </c>
      <c r="AD25" s="1">
        <v>2.2286091217489631E-2</v>
      </c>
      <c r="AE25" s="1">
        <v>2.2286091217489631E-2</v>
      </c>
      <c r="AF25" s="1">
        <v>2.2286091217489631E-2</v>
      </c>
      <c r="AG25" s="1">
        <v>2.2286091217489631E-2</v>
      </c>
      <c r="AH25" s="1">
        <v>2.2286091217489631E-2</v>
      </c>
      <c r="AI25" s="1">
        <v>2.2286091217489631E-2</v>
      </c>
      <c r="AJ25" s="1">
        <v>2.2286091217489631E-2</v>
      </c>
      <c r="AK25" s="1">
        <v>2.2286091217489631E-2</v>
      </c>
      <c r="AL25" s="1">
        <v>2.2286091217489631E-2</v>
      </c>
      <c r="AM25" s="1">
        <v>2.2286091217489631E-2</v>
      </c>
      <c r="AN25" s="1">
        <v>2.2286091217489631E-2</v>
      </c>
      <c r="AO25" s="1">
        <v>2.2286091217489631E-2</v>
      </c>
      <c r="AP25" s="1">
        <v>2.2286091217489631E-2</v>
      </c>
      <c r="AQ25" s="1">
        <v>2.2286091217489631E-2</v>
      </c>
      <c r="AR25" s="1">
        <v>2.2286091217489631E-2</v>
      </c>
      <c r="AS25" s="1">
        <v>2.2286091217489631E-2</v>
      </c>
      <c r="AT25" s="1">
        <v>2.2286091217489631E-2</v>
      </c>
      <c r="AU25" s="1">
        <v>2.2286091217489631E-2</v>
      </c>
      <c r="AV25" s="1">
        <v>2.2286091217489631E-2</v>
      </c>
      <c r="AW25" s="1">
        <v>2.2286091217489631E-2</v>
      </c>
      <c r="AX25" s="1">
        <v>2.2286091217489631E-2</v>
      </c>
      <c r="AY25" s="1">
        <v>2.2286091217489631E-2</v>
      </c>
    </row>
    <row r="26" spans="1:51">
      <c r="A26" t="s">
        <v>48</v>
      </c>
      <c r="B26" s="50" t="s">
        <v>345</v>
      </c>
      <c r="C26" t="s">
        <v>63</v>
      </c>
      <c r="D26" t="s">
        <v>337</v>
      </c>
      <c r="E26" s="56">
        <v>3.3169996230682237E-2</v>
      </c>
      <c r="F26" s="56">
        <v>3.3169996230682237E-2</v>
      </c>
      <c r="G26" s="56">
        <v>3.3169996230682237E-2</v>
      </c>
      <c r="H26" s="56">
        <v>3.3169996230682237E-2</v>
      </c>
      <c r="I26" s="56">
        <v>3.3169996230682237E-2</v>
      </c>
      <c r="J26" s="56">
        <v>3.3169996230682237E-2</v>
      </c>
      <c r="K26" s="1">
        <v>3.3169996230682237E-2</v>
      </c>
      <c r="L26" s="1">
        <v>3.3169996230682237E-2</v>
      </c>
      <c r="M26" s="1">
        <v>3.3169996230682237E-2</v>
      </c>
      <c r="N26" s="1">
        <v>3.3169996230682237E-2</v>
      </c>
      <c r="O26" s="1">
        <v>3.3169996230682237E-2</v>
      </c>
      <c r="P26" s="1">
        <v>3.3169996230682237E-2</v>
      </c>
      <c r="Q26" s="1">
        <v>3.3169996230682237E-2</v>
      </c>
      <c r="R26" s="1">
        <v>3.3169996230682237E-2</v>
      </c>
      <c r="S26" s="1">
        <v>3.3169996230682237E-2</v>
      </c>
      <c r="T26" s="1">
        <v>3.3169996230682237E-2</v>
      </c>
      <c r="U26" s="1">
        <v>3.3169996230682237E-2</v>
      </c>
      <c r="V26" s="1">
        <v>3.3169996230682237E-2</v>
      </c>
      <c r="W26" s="1">
        <v>3.3169996230682237E-2</v>
      </c>
      <c r="X26" s="1">
        <v>3.3169996230682237E-2</v>
      </c>
      <c r="Y26" s="1">
        <v>3.3169996230682237E-2</v>
      </c>
      <c r="Z26" s="1">
        <v>3.3169996230682237E-2</v>
      </c>
      <c r="AA26" s="1">
        <v>3.3169996230682237E-2</v>
      </c>
      <c r="AB26" s="1">
        <v>3.3169996230682237E-2</v>
      </c>
      <c r="AC26" s="1">
        <v>3.3169996230682237E-2</v>
      </c>
      <c r="AD26" s="1">
        <v>3.3169996230682237E-2</v>
      </c>
      <c r="AE26" s="1">
        <v>3.3169996230682237E-2</v>
      </c>
      <c r="AF26" s="1">
        <v>3.3169996230682237E-2</v>
      </c>
      <c r="AG26" s="1">
        <v>3.3169996230682237E-2</v>
      </c>
      <c r="AH26" s="1">
        <v>3.3169996230682237E-2</v>
      </c>
      <c r="AI26" s="1">
        <v>3.3169996230682237E-2</v>
      </c>
      <c r="AJ26" s="1">
        <v>3.3169996230682237E-2</v>
      </c>
      <c r="AK26" s="1">
        <v>3.3169996230682237E-2</v>
      </c>
      <c r="AL26" s="1">
        <v>3.3169996230682237E-2</v>
      </c>
      <c r="AM26" s="1">
        <v>3.3169996230682237E-2</v>
      </c>
      <c r="AN26" s="1">
        <v>3.3169996230682237E-2</v>
      </c>
      <c r="AO26" s="1">
        <v>3.3169996230682237E-2</v>
      </c>
      <c r="AP26" s="1">
        <v>3.3169996230682237E-2</v>
      </c>
      <c r="AQ26" s="1">
        <v>3.3169996230682237E-2</v>
      </c>
      <c r="AR26" s="1">
        <v>3.3169996230682237E-2</v>
      </c>
      <c r="AS26" s="1">
        <v>3.3169996230682237E-2</v>
      </c>
      <c r="AT26" s="1">
        <v>3.3169996230682237E-2</v>
      </c>
      <c r="AU26" s="1">
        <v>3.3169996230682237E-2</v>
      </c>
      <c r="AV26" s="1">
        <v>3.3169996230682237E-2</v>
      </c>
      <c r="AW26" s="1">
        <v>3.3169996230682237E-2</v>
      </c>
      <c r="AX26" s="1">
        <v>3.3169996230682237E-2</v>
      </c>
      <c r="AY26" s="1">
        <v>3.3169996230682237E-2</v>
      </c>
    </row>
    <row r="27" spans="1:51">
      <c r="A27" t="s">
        <v>48</v>
      </c>
      <c r="B27" s="50" t="s">
        <v>347</v>
      </c>
      <c r="C27" t="s">
        <v>63</v>
      </c>
      <c r="D27" t="s">
        <v>337</v>
      </c>
      <c r="E27" s="56">
        <v>2.5914059555220501E-2</v>
      </c>
      <c r="F27" s="56">
        <v>2.5914059555220501E-2</v>
      </c>
      <c r="G27" s="56">
        <v>2.5914059555220501E-2</v>
      </c>
      <c r="H27" s="56">
        <v>2.5914059555220501E-2</v>
      </c>
      <c r="I27" s="56">
        <v>2.5914059555220501E-2</v>
      </c>
      <c r="J27" s="56">
        <v>2.5914059555220501E-2</v>
      </c>
      <c r="K27" s="1">
        <v>2.5914059555220501E-2</v>
      </c>
      <c r="L27" s="1">
        <v>2.5914059555220501E-2</v>
      </c>
      <c r="M27" s="1">
        <v>2.5914059555220501E-2</v>
      </c>
      <c r="N27" s="1">
        <v>2.5914059555220501E-2</v>
      </c>
      <c r="O27" s="1">
        <v>2.5914059555220501E-2</v>
      </c>
      <c r="P27" s="1">
        <v>2.5914059555220501E-2</v>
      </c>
      <c r="Q27" s="1">
        <v>2.5914059555220501E-2</v>
      </c>
      <c r="R27" s="1">
        <v>2.5914059555220501E-2</v>
      </c>
      <c r="S27" s="1">
        <v>2.5914059555220501E-2</v>
      </c>
      <c r="T27" s="1">
        <v>2.5914059555220501E-2</v>
      </c>
      <c r="U27" s="1">
        <v>2.5914059555220501E-2</v>
      </c>
      <c r="V27" s="1">
        <v>2.5914059555220501E-2</v>
      </c>
      <c r="W27" s="1">
        <v>2.5914059555220501E-2</v>
      </c>
      <c r="X27" s="1">
        <v>2.5914059555220501E-2</v>
      </c>
      <c r="Y27" s="1">
        <v>2.5914059555220501E-2</v>
      </c>
      <c r="Z27" s="1">
        <v>2.5914059555220501E-2</v>
      </c>
      <c r="AA27" s="1">
        <v>2.5914059555220501E-2</v>
      </c>
      <c r="AB27" s="1">
        <v>2.5914059555220501E-2</v>
      </c>
      <c r="AC27" s="1">
        <v>2.5914059555220501E-2</v>
      </c>
      <c r="AD27" s="1">
        <v>2.5914059555220501E-2</v>
      </c>
      <c r="AE27" s="1">
        <v>2.5914059555220501E-2</v>
      </c>
      <c r="AF27" s="1">
        <v>2.5914059555220501E-2</v>
      </c>
      <c r="AG27" s="1">
        <v>2.5914059555220501E-2</v>
      </c>
      <c r="AH27" s="1">
        <v>2.5914059555220501E-2</v>
      </c>
      <c r="AI27" s="1">
        <v>2.5914059555220501E-2</v>
      </c>
      <c r="AJ27" s="1">
        <v>2.5914059555220501E-2</v>
      </c>
      <c r="AK27" s="1">
        <v>2.5914059555220501E-2</v>
      </c>
      <c r="AL27" s="1">
        <v>2.5914059555220501E-2</v>
      </c>
      <c r="AM27" s="1">
        <v>2.5914059555220501E-2</v>
      </c>
      <c r="AN27" s="1">
        <v>2.5914059555220501E-2</v>
      </c>
      <c r="AO27" s="1">
        <v>2.5914059555220501E-2</v>
      </c>
      <c r="AP27" s="1">
        <v>2.5914059555220501E-2</v>
      </c>
      <c r="AQ27" s="1">
        <v>2.5914059555220501E-2</v>
      </c>
      <c r="AR27" s="1">
        <v>2.5914059555220501E-2</v>
      </c>
      <c r="AS27" s="1">
        <v>2.5914059555220501E-2</v>
      </c>
      <c r="AT27" s="1">
        <v>2.5914059555220501E-2</v>
      </c>
      <c r="AU27" s="1">
        <v>2.5914059555220501E-2</v>
      </c>
      <c r="AV27" s="1">
        <v>2.5914059555220501E-2</v>
      </c>
      <c r="AW27" s="1">
        <v>2.5914059555220501E-2</v>
      </c>
      <c r="AX27" s="1">
        <v>2.5914059555220501E-2</v>
      </c>
      <c r="AY27" s="1">
        <v>2.5914059555220501E-2</v>
      </c>
    </row>
    <row r="28" spans="1:51">
      <c r="A28" t="s">
        <v>48</v>
      </c>
      <c r="B28" s="50" t="s">
        <v>346</v>
      </c>
      <c r="C28" t="s">
        <v>63</v>
      </c>
      <c r="D28" t="s">
        <v>337</v>
      </c>
      <c r="E28" s="56">
        <v>3.486618921975122E-3</v>
      </c>
      <c r="F28" s="56">
        <v>3.486618921975122E-3</v>
      </c>
      <c r="G28" s="56">
        <v>3.486618921975122E-3</v>
      </c>
      <c r="H28" s="56">
        <v>3.486618921975122E-3</v>
      </c>
      <c r="I28" s="56">
        <v>3.486618921975122E-3</v>
      </c>
      <c r="J28" s="56">
        <v>3.486618921975122E-3</v>
      </c>
      <c r="K28" s="1">
        <v>3.486618921975122E-3</v>
      </c>
      <c r="L28" s="1">
        <v>3.486618921975122E-3</v>
      </c>
      <c r="M28" s="1">
        <v>3.486618921975122E-3</v>
      </c>
      <c r="N28" s="1">
        <v>3.486618921975122E-3</v>
      </c>
      <c r="O28" s="1">
        <v>3.486618921975122E-3</v>
      </c>
      <c r="P28" s="1">
        <v>3.486618921975122E-3</v>
      </c>
      <c r="Q28" s="1">
        <v>3.486618921975122E-3</v>
      </c>
      <c r="R28" s="1">
        <v>3.486618921975122E-3</v>
      </c>
      <c r="S28" s="1">
        <v>3.486618921975122E-3</v>
      </c>
      <c r="T28" s="1">
        <v>3.486618921975122E-3</v>
      </c>
      <c r="U28" s="1">
        <v>3.486618921975122E-3</v>
      </c>
      <c r="V28" s="1">
        <v>3.486618921975122E-3</v>
      </c>
      <c r="W28" s="1">
        <v>3.486618921975122E-3</v>
      </c>
      <c r="X28" s="1">
        <v>3.486618921975122E-3</v>
      </c>
      <c r="Y28" s="1">
        <v>3.486618921975122E-3</v>
      </c>
      <c r="Z28" s="1">
        <v>3.486618921975122E-3</v>
      </c>
      <c r="AA28" s="1">
        <v>3.486618921975122E-3</v>
      </c>
      <c r="AB28" s="1">
        <v>3.486618921975122E-3</v>
      </c>
      <c r="AC28" s="1">
        <v>3.486618921975122E-3</v>
      </c>
      <c r="AD28" s="1">
        <v>3.486618921975122E-3</v>
      </c>
      <c r="AE28" s="1">
        <v>3.486618921975122E-3</v>
      </c>
      <c r="AF28" s="1">
        <v>3.486618921975122E-3</v>
      </c>
      <c r="AG28" s="1">
        <v>3.486618921975122E-3</v>
      </c>
      <c r="AH28" s="1">
        <v>3.486618921975122E-3</v>
      </c>
      <c r="AI28" s="1">
        <v>3.486618921975122E-3</v>
      </c>
      <c r="AJ28" s="1">
        <v>3.486618921975122E-3</v>
      </c>
      <c r="AK28" s="1">
        <v>3.486618921975122E-3</v>
      </c>
      <c r="AL28" s="1">
        <v>3.486618921975122E-3</v>
      </c>
      <c r="AM28" s="1">
        <v>3.486618921975122E-3</v>
      </c>
      <c r="AN28" s="1">
        <v>3.486618921975122E-3</v>
      </c>
      <c r="AO28" s="1">
        <v>3.486618921975122E-3</v>
      </c>
      <c r="AP28" s="1">
        <v>3.486618921975122E-3</v>
      </c>
      <c r="AQ28" s="1">
        <v>3.486618921975122E-3</v>
      </c>
      <c r="AR28" s="1">
        <v>3.486618921975122E-3</v>
      </c>
      <c r="AS28" s="1">
        <v>3.486618921975122E-3</v>
      </c>
      <c r="AT28" s="1">
        <v>3.486618921975122E-3</v>
      </c>
      <c r="AU28" s="1">
        <v>3.486618921975122E-3</v>
      </c>
      <c r="AV28" s="1">
        <v>3.486618921975122E-3</v>
      </c>
      <c r="AW28" s="1">
        <v>3.486618921975122E-3</v>
      </c>
      <c r="AX28" s="1">
        <v>3.486618921975122E-3</v>
      </c>
      <c r="AY28" s="1">
        <v>3.486618921975122E-3</v>
      </c>
    </row>
    <row r="29" spans="1:51">
      <c r="A29" t="s">
        <v>48</v>
      </c>
      <c r="B29" s="50" t="s">
        <v>348</v>
      </c>
      <c r="C29" t="s">
        <v>63</v>
      </c>
      <c r="D29" t="s">
        <v>337</v>
      </c>
      <c r="E29" s="56">
        <v>1.1779117979645679E-3</v>
      </c>
      <c r="F29" s="56">
        <v>1.1779117979645679E-3</v>
      </c>
      <c r="G29" s="56">
        <v>1.1779117979645679E-3</v>
      </c>
      <c r="H29" s="56">
        <v>1.1779117979645679E-3</v>
      </c>
      <c r="I29" s="56">
        <v>1.1779117979645679E-3</v>
      </c>
      <c r="J29" s="56">
        <v>1.1779117979645679E-3</v>
      </c>
      <c r="K29" s="1">
        <v>1.1779117979645679E-3</v>
      </c>
      <c r="L29" s="1">
        <v>1.1779117979645679E-3</v>
      </c>
      <c r="M29" s="1">
        <v>1.1779117979645679E-3</v>
      </c>
      <c r="N29" s="1">
        <v>1.1779117979645679E-3</v>
      </c>
      <c r="O29" s="1">
        <v>1.1779117979645679E-3</v>
      </c>
      <c r="P29" s="1">
        <v>1.1779117979645679E-3</v>
      </c>
      <c r="Q29" s="1">
        <v>1.1779117979645679E-3</v>
      </c>
      <c r="R29" s="1">
        <v>1.1779117979645679E-3</v>
      </c>
      <c r="S29" s="1">
        <v>1.1779117979645679E-3</v>
      </c>
      <c r="T29" s="1">
        <v>1.1779117979645679E-3</v>
      </c>
      <c r="U29" s="1">
        <v>1.1779117979645679E-3</v>
      </c>
      <c r="V29" s="1">
        <v>1.1779117979645679E-3</v>
      </c>
      <c r="W29" s="1">
        <v>1.1779117979645679E-3</v>
      </c>
      <c r="X29" s="1">
        <v>1.1779117979645679E-3</v>
      </c>
      <c r="Y29" s="1">
        <v>1.1779117979645679E-3</v>
      </c>
      <c r="Z29" s="1">
        <v>1.1779117979645679E-3</v>
      </c>
      <c r="AA29" s="1">
        <v>1.1779117979645679E-3</v>
      </c>
      <c r="AB29" s="1">
        <v>1.1779117979645679E-3</v>
      </c>
      <c r="AC29" s="1">
        <v>1.1779117979645679E-3</v>
      </c>
      <c r="AD29" s="1">
        <v>1.1779117979645679E-3</v>
      </c>
      <c r="AE29" s="1">
        <v>1.1779117979645679E-3</v>
      </c>
      <c r="AF29" s="1">
        <v>1.1779117979645679E-3</v>
      </c>
      <c r="AG29" s="1">
        <v>1.1779117979645679E-3</v>
      </c>
      <c r="AH29" s="1">
        <v>1.1779117979645679E-3</v>
      </c>
      <c r="AI29" s="1">
        <v>1.1779117979645679E-3</v>
      </c>
      <c r="AJ29" s="1">
        <v>1.1779117979645679E-3</v>
      </c>
      <c r="AK29" s="1">
        <v>1.1779117979645679E-3</v>
      </c>
      <c r="AL29" s="1">
        <v>1.1779117979645679E-3</v>
      </c>
      <c r="AM29" s="1">
        <v>1.1779117979645679E-3</v>
      </c>
      <c r="AN29" s="1">
        <v>1.1779117979645679E-3</v>
      </c>
      <c r="AO29" s="1">
        <v>1.1779117979645679E-3</v>
      </c>
      <c r="AP29" s="1">
        <v>1.1779117979645679E-3</v>
      </c>
      <c r="AQ29" s="1">
        <v>1.1779117979645679E-3</v>
      </c>
      <c r="AR29" s="1">
        <v>1.1779117979645679E-3</v>
      </c>
      <c r="AS29" s="1">
        <v>1.1779117979645679E-3</v>
      </c>
      <c r="AT29" s="1">
        <v>1.1779117979645679E-3</v>
      </c>
      <c r="AU29" s="1">
        <v>1.1779117979645679E-3</v>
      </c>
      <c r="AV29" s="1">
        <v>1.1779117979645679E-3</v>
      </c>
      <c r="AW29" s="1">
        <v>1.1779117979645679E-3</v>
      </c>
      <c r="AX29" s="1">
        <v>1.1779117979645679E-3</v>
      </c>
      <c r="AY29" s="1">
        <v>1.1779117979645679E-3</v>
      </c>
    </row>
    <row r="30" spans="1:51">
      <c r="A30" t="s">
        <v>48</v>
      </c>
      <c r="B30" s="50" t="s">
        <v>349</v>
      </c>
      <c r="C30" t="s">
        <v>63</v>
      </c>
      <c r="D30" t="s">
        <v>337</v>
      </c>
      <c r="E30" s="56">
        <v>2.7563136072370899E-2</v>
      </c>
      <c r="F30" s="56">
        <v>2.7563136072370899E-2</v>
      </c>
      <c r="G30" s="56">
        <v>2.7563136072370899E-2</v>
      </c>
      <c r="H30" s="56">
        <v>2.7563136072370899E-2</v>
      </c>
      <c r="I30" s="56">
        <v>2.7563136072370899E-2</v>
      </c>
      <c r="J30" s="56">
        <v>2.7563136072370899E-2</v>
      </c>
      <c r="K30" s="1">
        <v>2.7563136072370899E-2</v>
      </c>
      <c r="L30" s="1">
        <v>2.7563136072370899E-2</v>
      </c>
      <c r="M30" s="1">
        <v>2.7563136072370899E-2</v>
      </c>
      <c r="N30" s="1">
        <v>2.7563136072370899E-2</v>
      </c>
      <c r="O30" s="1">
        <v>2.7563136072370899E-2</v>
      </c>
      <c r="P30" s="1">
        <v>2.7563136072370899E-2</v>
      </c>
      <c r="Q30" s="1">
        <v>2.7563136072370899E-2</v>
      </c>
      <c r="R30" s="1">
        <v>2.7563136072370899E-2</v>
      </c>
      <c r="S30" s="1">
        <v>2.7563136072370899E-2</v>
      </c>
      <c r="T30" s="1">
        <v>2.7563136072370899E-2</v>
      </c>
      <c r="U30" s="1">
        <v>2.7563136072370899E-2</v>
      </c>
      <c r="V30" s="1">
        <v>2.7563136072370899E-2</v>
      </c>
      <c r="W30" s="1">
        <v>2.7563136072370899E-2</v>
      </c>
      <c r="X30" s="1">
        <v>2.7563136072370899E-2</v>
      </c>
      <c r="Y30" s="1">
        <v>2.7563136072370899E-2</v>
      </c>
      <c r="Z30" s="1">
        <v>2.7563136072370899E-2</v>
      </c>
      <c r="AA30" s="1">
        <v>2.7563136072370899E-2</v>
      </c>
      <c r="AB30" s="1">
        <v>2.7563136072370899E-2</v>
      </c>
      <c r="AC30" s="1">
        <v>2.7563136072370899E-2</v>
      </c>
      <c r="AD30" s="1">
        <v>2.7563136072370899E-2</v>
      </c>
      <c r="AE30" s="1">
        <v>2.7563136072370899E-2</v>
      </c>
      <c r="AF30" s="1">
        <v>2.7563136072370899E-2</v>
      </c>
      <c r="AG30" s="1">
        <v>2.7563136072370899E-2</v>
      </c>
      <c r="AH30" s="1">
        <v>2.7563136072370899E-2</v>
      </c>
      <c r="AI30" s="1">
        <v>2.7563136072370899E-2</v>
      </c>
      <c r="AJ30" s="1">
        <v>2.7563136072370899E-2</v>
      </c>
      <c r="AK30" s="1">
        <v>2.7563136072370899E-2</v>
      </c>
      <c r="AL30" s="1">
        <v>2.7563136072370899E-2</v>
      </c>
      <c r="AM30" s="1">
        <v>2.7563136072370899E-2</v>
      </c>
      <c r="AN30" s="1">
        <v>2.7563136072370899E-2</v>
      </c>
      <c r="AO30" s="1">
        <v>2.7563136072370899E-2</v>
      </c>
      <c r="AP30" s="1">
        <v>2.7563136072370899E-2</v>
      </c>
      <c r="AQ30" s="1">
        <v>2.7563136072370899E-2</v>
      </c>
      <c r="AR30" s="1">
        <v>2.7563136072370899E-2</v>
      </c>
      <c r="AS30" s="1">
        <v>2.7563136072370899E-2</v>
      </c>
      <c r="AT30" s="1">
        <v>2.7563136072370899E-2</v>
      </c>
      <c r="AU30" s="1">
        <v>2.7563136072370899E-2</v>
      </c>
      <c r="AV30" s="1">
        <v>2.7563136072370899E-2</v>
      </c>
      <c r="AW30" s="1">
        <v>2.7563136072370899E-2</v>
      </c>
      <c r="AX30" s="1">
        <v>2.7563136072370899E-2</v>
      </c>
      <c r="AY30" s="1">
        <v>2.7563136072370899E-2</v>
      </c>
    </row>
    <row r="31" spans="1:51">
      <c r="A31" t="s">
        <v>48</v>
      </c>
      <c r="B31" s="50" t="s">
        <v>350</v>
      </c>
      <c r="C31" t="s">
        <v>63</v>
      </c>
      <c r="D31" t="s">
        <v>337</v>
      </c>
      <c r="E31" s="56">
        <v>1.1779117979645679E-3</v>
      </c>
      <c r="F31" s="56">
        <v>1.1779117979645679E-3</v>
      </c>
      <c r="G31" s="56">
        <v>1.1779117979645679E-3</v>
      </c>
      <c r="H31" s="56">
        <v>1.1779117979645679E-3</v>
      </c>
      <c r="I31" s="56">
        <v>1.1779117979645679E-3</v>
      </c>
      <c r="J31" s="56">
        <v>1.1779117979645679E-3</v>
      </c>
      <c r="K31" s="1">
        <v>1.1779117979645679E-3</v>
      </c>
      <c r="L31" s="1">
        <v>1.1779117979645679E-3</v>
      </c>
      <c r="M31" s="1">
        <v>1.1779117979645679E-3</v>
      </c>
      <c r="N31" s="1">
        <v>1.1779117979645679E-3</v>
      </c>
      <c r="O31" s="1">
        <v>1.1779117979645679E-3</v>
      </c>
      <c r="P31" s="1">
        <v>1.1779117979645679E-3</v>
      </c>
      <c r="Q31" s="1">
        <v>1.1779117979645679E-3</v>
      </c>
      <c r="R31" s="1">
        <v>1.1779117979645679E-3</v>
      </c>
      <c r="S31" s="1">
        <v>1.1779117979645679E-3</v>
      </c>
      <c r="T31" s="1">
        <v>1.1779117979645679E-3</v>
      </c>
      <c r="U31" s="1">
        <v>1.1779117979645679E-3</v>
      </c>
      <c r="V31" s="1">
        <v>1.1779117979645679E-3</v>
      </c>
      <c r="W31" s="1">
        <v>1.1779117979645679E-3</v>
      </c>
      <c r="X31" s="1">
        <v>1.1779117979645679E-3</v>
      </c>
      <c r="Y31" s="1">
        <v>1.1779117979645679E-3</v>
      </c>
      <c r="Z31" s="1">
        <v>1.1779117979645679E-3</v>
      </c>
      <c r="AA31" s="1">
        <v>1.1779117979645679E-3</v>
      </c>
      <c r="AB31" s="1">
        <v>1.1779117979645679E-3</v>
      </c>
      <c r="AC31" s="1">
        <v>1.1779117979645679E-3</v>
      </c>
      <c r="AD31" s="1">
        <v>1.1779117979645679E-3</v>
      </c>
      <c r="AE31" s="1">
        <v>1.1779117979645679E-3</v>
      </c>
      <c r="AF31" s="1">
        <v>1.1779117979645679E-3</v>
      </c>
      <c r="AG31" s="1">
        <v>1.1779117979645679E-3</v>
      </c>
      <c r="AH31" s="1">
        <v>1.1779117979645679E-3</v>
      </c>
      <c r="AI31" s="1">
        <v>1.1779117979645679E-3</v>
      </c>
      <c r="AJ31" s="1">
        <v>1.1779117979645679E-3</v>
      </c>
      <c r="AK31" s="1">
        <v>1.1779117979645679E-3</v>
      </c>
      <c r="AL31" s="1">
        <v>1.1779117979645679E-3</v>
      </c>
      <c r="AM31" s="1">
        <v>1.1779117979645679E-3</v>
      </c>
      <c r="AN31" s="1">
        <v>1.1779117979645679E-3</v>
      </c>
      <c r="AO31" s="1">
        <v>1.1779117979645679E-3</v>
      </c>
      <c r="AP31" s="1">
        <v>1.1779117979645679E-3</v>
      </c>
      <c r="AQ31" s="1">
        <v>1.1779117979645679E-3</v>
      </c>
      <c r="AR31" s="1">
        <v>1.1779117979645679E-3</v>
      </c>
      <c r="AS31" s="1">
        <v>1.1779117979645679E-3</v>
      </c>
      <c r="AT31" s="1">
        <v>1.1779117979645679E-3</v>
      </c>
      <c r="AU31" s="1">
        <v>1.1779117979645679E-3</v>
      </c>
      <c r="AV31" s="1">
        <v>1.1779117979645679E-3</v>
      </c>
      <c r="AW31" s="1">
        <v>1.1779117979645679E-3</v>
      </c>
      <c r="AX31" s="1">
        <v>1.1779117979645679E-3</v>
      </c>
      <c r="AY31" s="1">
        <v>1.1779117979645679E-3</v>
      </c>
    </row>
    <row r="32" spans="1:51">
      <c r="A32" t="s">
        <v>48</v>
      </c>
      <c r="B32" s="50" t="s">
        <v>355</v>
      </c>
      <c r="C32" t="s">
        <v>63</v>
      </c>
      <c r="D32" t="s">
        <v>337</v>
      </c>
      <c r="E32" s="56">
        <v>0</v>
      </c>
      <c r="F32" s="56">
        <v>0</v>
      </c>
      <c r="G32" s="56">
        <v>0</v>
      </c>
      <c r="H32" s="56">
        <v>0</v>
      </c>
      <c r="I32" s="56">
        <v>0</v>
      </c>
      <c r="J32" s="56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</row>
    <row r="33" spans="1:51">
      <c r="A33" t="s">
        <v>48</v>
      </c>
      <c r="B33" s="50" t="s">
        <v>354</v>
      </c>
      <c r="C33" t="s">
        <v>63</v>
      </c>
      <c r="D33" t="s">
        <v>337</v>
      </c>
      <c r="E33" s="56">
        <v>0</v>
      </c>
      <c r="F33" s="56">
        <v>0</v>
      </c>
      <c r="G33" s="56">
        <v>0</v>
      </c>
      <c r="H33" s="56">
        <v>0</v>
      </c>
      <c r="I33" s="56">
        <v>0</v>
      </c>
      <c r="J33" s="56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</row>
    <row r="34" spans="1:51">
      <c r="A34" t="s">
        <v>48</v>
      </c>
      <c r="B34" s="50" t="s">
        <v>352</v>
      </c>
      <c r="C34" t="s">
        <v>63</v>
      </c>
      <c r="D34" t="s">
        <v>337</v>
      </c>
      <c r="E34" s="56">
        <v>3.486618921975122E-3</v>
      </c>
      <c r="F34" s="56">
        <v>3.486618921975122E-3</v>
      </c>
      <c r="G34" s="56">
        <v>3.486618921975122E-3</v>
      </c>
      <c r="H34" s="56">
        <v>3.486618921975122E-3</v>
      </c>
      <c r="I34" s="56">
        <v>3.486618921975122E-3</v>
      </c>
      <c r="J34" s="56">
        <v>3.486618921975122E-3</v>
      </c>
      <c r="K34" s="1">
        <v>3.486618921975122E-3</v>
      </c>
      <c r="L34" s="1">
        <v>3.486618921975122E-3</v>
      </c>
      <c r="M34" s="1">
        <v>3.486618921975122E-3</v>
      </c>
      <c r="N34" s="1">
        <v>3.486618921975122E-3</v>
      </c>
      <c r="O34" s="1">
        <v>3.486618921975122E-3</v>
      </c>
      <c r="P34" s="1">
        <v>3.486618921975122E-3</v>
      </c>
      <c r="Q34" s="1">
        <v>3.486618921975122E-3</v>
      </c>
      <c r="R34" s="1">
        <v>3.486618921975122E-3</v>
      </c>
      <c r="S34" s="1">
        <v>3.486618921975122E-3</v>
      </c>
      <c r="T34" s="1">
        <v>3.486618921975122E-3</v>
      </c>
      <c r="U34" s="1">
        <v>3.486618921975122E-3</v>
      </c>
      <c r="V34" s="1">
        <v>3.486618921975122E-3</v>
      </c>
      <c r="W34" s="1">
        <v>3.486618921975122E-3</v>
      </c>
      <c r="X34" s="1">
        <v>3.486618921975122E-3</v>
      </c>
      <c r="Y34" s="1">
        <v>3.486618921975122E-3</v>
      </c>
      <c r="Z34" s="1">
        <v>3.486618921975122E-3</v>
      </c>
      <c r="AA34" s="1">
        <v>3.486618921975122E-3</v>
      </c>
      <c r="AB34" s="1">
        <v>3.486618921975122E-3</v>
      </c>
      <c r="AC34" s="1">
        <v>3.486618921975122E-3</v>
      </c>
      <c r="AD34" s="1">
        <v>3.486618921975122E-3</v>
      </c>
      <c r="AE34" s="1">
        <v>3.486618921975122E-3</v>
      </c>
      <c r="AF34" s="1">
        <v>3.486618921975122E-3</v>
      </c>
      <c r="AG34" s="1">
        <v>3.486618921975122E-3</v>
      </c>
      <c r="AH34" s="1">
        <v>3.486618921975122E-3</v>
      </c>
      <c r="AI34" s="1">
        <v>3.486618921975122E-3</v>
      </c>
      <c r="AJ34" s="1">
        <v>3.486618921975122E-3</v>
      </c>
      <c r="AK34" s="1">
        <v>3.486618921975122E-3</v>
      </c>
      <c r="AL34" s="1">
        <v>3.486618921975122E-3</v>
      </c>
      <c r="AM34" s="1">
        <v>3.486618921975122E-3</v>
      </c>
      <c r="AN34" s="1">
        <v>3.486618921975122E-3</v>
      </c>
      <c r="AO34" s="1">
        <v>3.486618921975122E-3</v>
      </c>
      <c r="AP34" s="1">
        <v>3.486618921975122E-3</v>
      </c>
      <c r="AQ34" s="1">
        <v>3.486618921975122E-3</v>
      </c>
      <c r="AR34" s="1">
        <v>3.486618921975122E-3</v>
      </c>
      <c r="AS34" s="1">
        <v>3.486618921975122E-3</v>
      </c>
      <c r="AT34" s="1">
        <v>3.486618921975122E-3</v>
      </c>
      <c r="AU34" s="1">
        <v>3.486618921975122E-3</v>
      </c>
      <c r="AV34" s="1">
        <v>3.486618921975122E-3</v>
      </c>
      <c r="AW34" s="1">
        <v>3.486618921975122E-3</v>
      </c>
      <c r="AX34" s="1">
        <v>3.486618921975122E-3</v>
      </c>
      <c r="AY34" s="1">
        <v>3.486618921975122E-3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39997558519241921"/>
  </sheetPr>
  <dimension ref="A1:AX33"/>
  <sheetViews>
    <sheetView topLeftCell="O1" zoomScale="91" zoomScaleNormal="91" workbookViewId="0">
      <pane ySplit="1" topLeftCell="A5" activePane="bottomLeft" state="frozen"/>
      <selection pane="bottomLeft" activeCell="R39" sqref="R39"/>
    </sheetView>
  </sheetViews>
  <sheetFormatPr baseColWidth="10" defaultColWidth="11.42578125" defaultRowHeight="15"/>
  <cols>
    <col min="1" max="1" width="7.42578125" bestFit="1" customWidth="1"/>
    <col min="2" max="2" width="12.140625" bestFit="1" customWidth="1"/>
    <col min="3" max="3" width="7.85546875" bestFit="1" customWidth="1"/>
    <col min="4" max="9" width="14.5703125" bestFit="1" customWidth="1"/>
    <col min="10" max="13" width="15.85546875" bestFit="1" customWidth="1"/>
    <col min="14" max="50" width="16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3">
        <v>2014</v>
      </c>
      <c r="E1" s="3">
        <v>2015</v>
      </c>
      <c r="F1" s="3">
        <v>2016</v>
      </c>
      <c r="G1" s="3">
        <v>2017</v>
      </c>
      <c r="H1" s="3">
        <v>2018</v>
      </c>
      <c r="I1" s="3">
        <v>2019</v>
      </c>
      <c r="J1" s="3">
        <v>2020</v>
      </c>
      <c r="K1" s="3">
        <v>2021</v>
      </c>
      <c r="L1" s="3">
        <v>2022</v>
      </c>
      <c r="M1" s="3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t="s">
        <v>29</v>
      </c>
      <c r="B2" t="s">
        <v>47</v>
      </c>
      <c r="C2" t="s">
        <v>357</v>
      </c>
      <c r="D2" s="53">
        <v>670296978.3900001</v>
      </c>
      <c r="E2" s="53">
        <v>713839036.39999998</v>
      </c>
      <c r="F2" s="53">
        <v>794493162.08000004</v>
      </c>
      <c r="G2" s="53">
        <v>834772194.32000005</v>
      </c>
      <c r="H2" s="53">
        <v>954044062.17000008</v>
      </c>
      <c r="I2" s="53">
        <v>1109005046.24</v>
      </c>
      <c r="J2" s="98">
        <v>623914050.26999998</v>
      </c>
      <c r="K2" s="98">
        <v>962493150.45000005</v>
      </c>
      <c r="L2" s="98">
        <v>1266940551.6400001</v>
      </c>
      <c r="M2" s="98">
        <v>1290772550.1500001</v>
      </c>
      <c r="N2" s="189">
        <f>datos_pkm_aereo_auxiliar!N38</f>
        <v>1719432278.7168734</v>
      </c>
      <c r="O2" s="189">
        <f>datos_pkm_aereo_auxiliar!O38</f>
        <v>1796184377.4311922</v>
      </c>
      <c r="P2" s="189">
        <f>datos_pkm_aereo_auxiliar!P38</f>
        <v>1876974493.6589866</v>
      </c>
      <c r="Q2" s="189">
        <f>datos_pkm_aereo_auxiliar!Q38</f>
        <v>1968427852.1602557</v>
      </c>
      <c r="R2" s="189">
        <f>datos_pkm_aereo_auxiliar!R38</f>
        <v>2068720532.8629699</v>
      </c>
      <c r="S2" s="189">
        <f>datos_pkm_aereo_auxiliar!S38</f>
        <v>2161866399.2332258</v>
      </c>
      <c r="T2" s="189">
        <f>datos_pkm_aereo_auxiliar!T38</f>
        <v>2242807069.8495955</v>
      </c>
      <c r="U2" s="189">
        <f>datos_pkm_aereo_auxiliar!U38</f>
        <v>2327806422.1612034</v>
      </c>
      <c r="V2" s="189">
        <f>datos_pkm_aereo_auxiliar!V38</f>
        <v>2408263085.0432668</v>
      </c>
      <c r="W2" s="189">
        <f>datos_pkm_aereo_auxiliar!W38</f>
        <v>2521816358.3312201</v>
      </c>
      <c r="X2" s="189">
        <f>datos_pkm_aereo_auxiliar!X38</f>
        <v>2614833588.6821785</v>
      </c>
      <c r="Y2" s="189">
        <f>datos_pkm_aereo_auxiliar!Y38</f>
        <v>2722745040.1595254</v>
      </c>
      <c r="Z2" s="189">
        <f>datos_pkm_aereo_auxiliar!Z38</f>
        <v>2725419149.7575884</v>
      </c>
      <c r="AA2" s="189">
        <f>datos_pkm_aereo_auxiliar!AA38</f>
        <v>2755341872.0494046</v>
      </c>
      <c r="AB2" s="189">
        <f>datos_pkm_aereo_auxiliar!AB38</f>
        <v>2773137204.0161057</v>
      </c>
      <c r="AC2" s="189">
        <f>datos_pkm_aereo_auxiliar!AC38</f>
        <v>2779936053.9251752</v>
      </c>
      <c r="AD2" s="189">
        <f>datos_pkm_aereo_auxiliar!AD38</f>
        <v>2792986597.0076742</v>
      </c>
      <c r="AE2" s="189">
        <f>datos_pkm_aereo_auxiliar!AE38</f>
        <v>2806702749.7731519</v>
      </c>
      <c r="AF2" s="189">
        <f>datos_pkm_aereo_auxiliar!AF38</f>
        <v>2823529671.781004</v>
      </c>
      <c r="AG2" s="189">
        <f>datos_pkm_aereo_auxiliar!AG38</f>
        <v>2832072254.7046103</v>
      </c>
      <c r="AH2" s="189">
        <f>datos_pkm_aereo_auxiliar!AH38</f>
        <v>2838429766.4710536</v>
      </c>
      <c r="AI2" s="189">
        <f>datos_pkm_aereo_auxiliar!AI38</f>
        <v>2840714657.8929505</v>
      </c>
      <c r="AJ2" s="189">
        <f>datos_pkm_aereo_auxiliar!AJ38</f>
        <v>2836045365.4224334</v>
      </c>
      <c r="AK2" s="189">
        <f>datos_pkm_aereo_auxiliar!AK38</f>
        <v>2829565349.9075603</v>
      </c>
      <c r="AL2" s="189">
        <f>datos_pkm_aereo_auxiliar!AL38</f>
        <v>2830607783.3624368</v>
      </c>
      <c r="AM2" s="189">
        <f>datos_pkm_aereo_auxiliar!AM38</f>
        <v>2812915922.5289021</v>
      </c>
      <c r="AN2" s="189">
        <f>datos_pkm_aereo_auxiliar!AN38</f>
        <v>2797441938.7997217</v>
      </c>
      <c r="AO2" s="189">
        <f>datos_pkm_aereo_auxiliar!AO38</f>
        <v>2808970483.3990545</v>
      </c>
      <c r="AP2" s="189">
        <f>datos_pkm_aereo_auxiliar!AP38</f>
        <v>2820648054.7895703</v>
      </c>
      <c r="AQ2" s="189">
        <f>datos_pkm_aereo_auxiliar!AQ38</f>
        <v>2832460771.1658039</v>
      </c>
      <c r="AR2" s="189">
        <f>datos_pkm_aereo_auxiliar!AR38</f>
        <v>2844392346.5230722</v>
      </c>
      <c r="AS2" s="189">
        <f>datos_pkm_aereo_auxiliar!AS38</f>
        <v>2856427439.7368722</v>
      </c>
      <c r="AT2" s="189">
        <f>datos_pkm_aereo_auxiliar!AT38</f>
        <v>2868552880.857409</v>
      </c>
      <c r="AU2" s="189">
        <f>datos_pkm_aereo_auxiliar!AU38</f>
        <v>2880757925.5774817</v>
      </c>
      <c r="AV2" s="189">
        <f>datos_pkm_aereo_auxiliar!AV38</f>
        <v>2893034087.4073219</v>
      </c>
      <c r="AW2" s="189">
        <f>datos_pkm_aereo_auxiliar!AW38</f>
        <v>2905374813.4323502</v>
      </c>
      <c r="AX2" s="189">
        <f>datos_pkm_aereo_auxiliar!AX38</f>
        <v>2917775130.1043272</v>
      </c>
    </row>
    <row r="3" spans="1:50">
      <c r="A3" t="s">
        <v>30</v>
      </c>
      <c r="B3" t="s">
        <v>47</v>
      </c>
      <c r="C3" t="s">
        <v>357</v>
      </c>
      <c r="D3" s="53">
        <v>1873233073.1099999</v>
      </c>
      <c r="E3" s="53">
        <v>1861483571.01</v>
      </c>
      <c r="F3" s="53">
        <v>1882921056.1800001</v>
      </c>
      <c r="G3" s="53">
        <v>1923273608.78</v>
      </c>
      <c r="H3" s="53">
        <v>2325674787.75</v>
      </c>
      <c r="I3" s="53">
        <v>2571169018.6300001</v>
      </c>
      <c r="J3" s="98">
        <v>1194263126.1199999</v>
      </c>
      <c r="K3" s="98">
        <v>1602465040.25</v>
      </c>
      <c r="L3" s="98">
        <v>2154884299.4400001</v>
      </c>
      <c r="M3" s="98">
        <v>2589828595.77</v>
      </c>
      <c r="N3" s="189">
        <f>datos_pkm_aereo_auxiliar!N39</f>
        <v>4573269291.9254761</v>
      </c>
      <c r="O3" s="189">
        <f>datos_pkm_aereo_auxiliar!O39</f>
        <v>4853016414.9732332</v>
      </c>
      <c r="P3" s="189">
        <f>datos_pkm_aereo_auxiliar!P39</f>
        <v>5127952410.3920765</v>
      </c>
      <c r="Q3" s="189">
        <f>datos_pkm_aereo_auxiliar!Q39</f>
        <v>5415008079.068244</v>
      </c>
      <c r="R3" s="189">
        <f>datos_pkm_aereo_auxiliar!R39</f>
        <v>5725888924.598094</v>
      </c>
      <c r="S3" s="189">
        <f>datos_pkm_aereo_auxiliar!S39</f>
        <v>6029199718.7725201</v>
      </c>
      <c r="T3" s="189">
        <f>datos_pkm_aereo_auxiliar!T39</f>
        <v>6308333695.3059855</v>
      </c>
      <c r="U3" s="189">
        <f>datos_pkm_aereo_auxiliar!U39</f>
        <v>6600277115.6909723</v>
      </c>
      <c r="V3" s="189">
        <f>datos_pkm_aereo_auxiliar!V39</f>
        <v>6870012414.8525362</v>
      </c>
      <c r="W3" s="189">
        <f>datos_pkm_aereo_auxiliar!W39</f>
        <v>7189821809.9214649</v>
      </c>
      <c r="X3" s="189">
        <f>datos_pkm_aereo_auxiliar!X39</f>
        <v>7467734222.5031862</v>
      </c>
      <c r="Y3" s="189">
        <f>datos_pkm_aereo_auxiliar!Y39</f>
        <v>7762020127.0469227</v>
      </c>
      <c r="Z3" s="189">
        <f>datos_pkm_aereo_auxiliar!Z39</f>
        <v>8012735920.8034925</v>
      </c>
      <c r="AA3" s="189">
        <f>datos_pkm_aereo_auxiliar!AA39</f>
        <v>8305780143.4640837</v>
      </c>
      <c r="AB3" s="189">
        <f>datos_pkm_aereo_auxiliar!AB39</f>
        <v>8572312437.2708664</v>
      </c>
      <c r="AC3" s="189">
        <f>datos_pkm_aereo_auxiliar!AC39</f>
        <v>8811827561.3723259</v>
      </c>
      <c r="AD3" s="189">
        <f>datos_pkm_aereo_auxiliar!AD39</f>
        <v>9054847334.5573215</v>
      </c>
      <c r="AE3" s="189">
        <f>datos_pkm_aereo_auxiliar!AE39</f>
        <v>9290464711.3324509</v>
      </c>
      <c r="AF3" s="189">
        <f>datos_pkm_aereo_auxiliar!AF39</f>
        <v>9522773203.1248245</v>
      </c>
      <c r="AG3" s="189">
        <f>datos_pkm_aereo_auxiliar!AG39</f>
        <v>9728276019.8659096</v>
      </c>
      <c r="AH3" s="189">
        <f>datos_pkm_aereo_auxiliar!AH39</f>
        <v>9917795172.1552448</v>
      </c>
      <c r="AI3" s="189">
        <f>datos_pkm_aereo_auxiliar!AI39</f>
        <v>10086336721.148169</v>
      </c>
      <c r="AJ3" s="189">
        <f>datos_pkm_aereo_auxiliar!AJ39</f>
        <v>10226653283.60014</v>
      </c>
      <c r="AK3" s="189">
        <f>datos_pkm_aereo_auxiliar!AK39</f>
        <v>10295704232.387367</v>
      </c>
      <c r="AL3" s="189">
        <f>datos_pkm_aereo_auxiliar!AL39</f>
        <v>10380543033.784422</v>
      </c>
      <c r="AM3" s="189">
        <f>datos_pkm_aereo_auxiliar!AM39</f>
        <v>10424756649.429279</v>
      </c>
      <c r="AN3" s="189">
        <f>datos_pkm_aereo_auxiliar!AN39</f>
        <v>10472150000.066282</v>
      </c>
      <c r="AO3" s="189">
        <f>datos_pkm_aereo_auxiliar!AO39</f>
        <v>10606262892.617849</v>
      </c>
      <c r="AP3" s="189">
        <f>datos_pkm_aereo_auxiliar!AP39</f>
        <v>10743956033.016447</v>
      </c>
      <c r="AQ3" s="189">
        <f>datos_pkm_aereo_auxiliar!AQ39</f>
        <v>10884686409.077452</v>
      </c>
      <c r="AR3" s="189">
        <f>datos_pkm_aereo_auxiliar!AR39</f>
        <v>11028096770.713667</v>
      </c>
      <c r="AS3" s="189">
        <f>datos_pkm_aereo_auxiliar!AS39</f>
        <v>11173961673.452309</v>
      </c>
      <c r="AT3" s="189">
        <f>datos_pkm_aereo_auxiliar!AT39</f>
        <v>11322144330.892811</v>
      </c>
      <c r="AU3" s="189">
        <f>datos_pkm_aereo_auxiliar!AU39</f>
        <v>11472566224.175714</v>
      </c>
      <c r="AV3" s="189">
        <f>datos_pkm_aereo_auxiliar!AV39</f>
        <v>11625186777.146139</v>
      </c>
      <c r="AW3" s="189">
        <f>datos_pkm_aereo_auxiliar!AW39</f>
        <v>11779990076.781399</v>
      </c>
      <c r="AX3" s="189">
        <f>datos_pkm_aereo_auxiliar!AX39</f>
        <v>11936976286.819977</v>
      </c>
    </row>
    <row r="4" spans="1:50">
      <c r="A4" t="s">
        <v>31</v>
      </c>
      <c r="B4" t="s">
        <v>47</v>
      </c>
      <c r="C4" t="s">
        <v>357</v>
      </c>
      <c r="D4" s="53">
        <v>188650484.19999999</v>
      </c>
      <c r="E4" s="53">
        <v>151305430.31</v>
      </c>
      <c r="F4" s="53">
        <v>166619990.06999999</v>
      </c>
      <c r="G4" s="53">
        <v>179902559.69</v>
      </c>
      <c r="H4" s="53">
        <v>203252292.21000001</v>
      </c>
      <c r="I4" s="53">
        <v>220663880.48999989</v>
      </c>
      <c r="J4" s="98">
        <v>90621988.080000013</v>
      </c>
      <c r="K4" s="98">
        <v>165607178.59</v>
      </c>
      <c r="L4" s="98">
        <v>254605241.30000001</v>
      </c>
      <c r="M4" s="98">
        <v>282894705.55000001</v>
      </c>
      <c r="N4" s="189">
        <f>datos_pkm_aereo_auxiliar!N40</f>
        <v>304908241.61049396</v>
      </c>
      <c r="O4" s="189">
        <f>datos_pkm_aereo_auxiliar!O40</f>
        <v>324543981.77744156</v>
      </c>
      <c r="P4" s="189">
        <f>datos_pkm_aereo_auxiliar!P40</f>
        <v>343827483.17015398</v>
      </c>
      <c r="Q4" s="189">
        <f>datos_pkm_aereo_auxiliar!Q40</f>
        <v>364883498.30361694</v>
      </c>
      <c r="R4" s="189">
        <f>datos_pkm_aereo_auxiliar!R40</f>
        <v>388849792.69052511</v>
      </c>
      <c r="S4" s="189">
        <f>datos_pkm_aereo_auxiliar!S40</f>
        <v>411878997.50631249</v>
      </c>
      <c r="T4" s="189">
        <f>datos_pkm_aereo_auxiliar!T40</f>
        <v>432033302.07709056</v>
      </c>
      <c r="U4" s="189">
        <f>datos_pkm_aereo_auxiliar!U40</f>
        <v>452344528.21637595</v>
      </c>
      <c r="V4" s="189">
        <f>datos_pkm_aereo_auxiliar!V40</f>
        <v>471273762.26580894</v>
      </c>
      <c r="W4" s="189">
        <f>datos_pkm_aereo_auxiliar!W40</f>
        <v>496929875.3718183</v>
      </c>
      <c r="X4" s="189">
        <f>datos_pkm_aereo_auxiliar!X40</f>
        <v>517501057.8357318</v>
      </c>
      <c r="Y4" s="189">
        <f>datos_pkm_aereo_auxiliar!Y40</f>
        <v>540736354.38159347</v>
      </c>
      <c r="Z4" s="189">
        <f>datos_pkm_aereo_auxiliar!Z40</f>
        <v>564209565.66020823</v>
      </c>
      <c r="AA4" s="189">
        <f>datos_pkm_aereo_auxiliar!AA40</f>
        <v>594340910.41240323</v>
      </c>
      <c r="AB4" s="189">
        <f>datos_pkm_aereo_auxiliar!AB40</f>
        <v>622078277.31774437</v>
      </c>
      <c r="AC4" s="189">
        <f>datos_pkm_aereo_auxiliar!AC40</f>
        <v>647276342.15026522</v>
      </c>
      <c r="AD4" s="189">
        <f>datos_pkm_aereo_auxiliar!AD40</f>
        <v>674120510.14336729</v>
      </c>
      <c r="AE4" s="189">
        <f>datos_pkm_aereo_auxiliar!AE40</f>
        <v>701138483.8748982</v>
      </c>
      <c r="AF4" s="189">
        <f>datos_pkm_aereo_auxiliar!AF40</f>
        <v>728932721.2306267</v>
      </c>
      <c r="AG4" s="189">
        <f>datos_pkm_aereo_auxiliar!AG40</f>
        <v>754121778.195526</v>
      </c>
      <c r="AH4" s="189">
        <f>datos_pkm_aereo_auxiliar!AH40</f>
        <v>778214993.33779824</v>
      </c>
      <c r="AI4" s="189">
        <f>datos_pkm_aereo_auxiliar!AI40</f>
        <v>800460590.71933997</v>
      </c>
      <c r="AJ4" s="189">
        <f>datos_pkm_aereo_auxiliar!AJ40</f>
        <v>819730949.75078452</v>
      </c>
      <c r="AK4" s="189">
        <f>datos_pkm_aereo_auxiliar!AK40</f>
        <v>831361992.22235215</v>
      </c>
      <c r="AL4" s="189">
        <f>datos_pkm_aereo_auxiliar!AL40</f>
        <v>845876647.47426796</v>
      </c>
      <c r="AM4" s="189">
        <f>datos_pkm_aereo_auxiliar!AM40</f>
        <v>854363061.49997437</v>
      </c>
      <c r="AN4" s="189">
        <f>datos_pkm_aereo_auxiliar!AN40</f>
        <v>863668907.91381848</v>
      </c>
      <c r="AO4" s="189">
        <f>datos_pkm_aereo_auxiliar!AO40</f>
        <v>880017747.35187578</v>
      </c>
      <c r="AP4" s="189">
        <f>datos_pkm_aereo_auxiliar!AP40</f>
        <v>896434899.542557</v>
      </c>
      <c r="AQ4" s="189">
        <f>datos_pkm_aereo_auxiliar!AQ40</f>
        <v>912978846.30948138</v>
      </c>
      <c r="AR4" s="189">
        <f>datos_pkm_aereo_auxiliar!AR40</f>
        <v>929696843.23431253</v>
      </c>
      <c r="AS4" s="189">
        <f>datos_pkm_aereo_auxiliar!AS40</f>
        <v>946626101.21943724</v>
      </c>
      <c r="AT4" s="189">
        <f>datos_pkm_aereo_auxiliar!AT40</f>
        <v>963795688.01218796</v>
      </c>
      <c r="AU4" s="189">
        <f>datos_pkm_aereo_auxiliar!AU40</f>
        <v>981228389.00752234</v>
      </c>
      <c r="AV4" s="189">
        <f>datos_pkm_aereo_auxiliar!AV40</f>
        <v>998942285.59241104</v>
      </c>
      <c r="AW4" s="189">
        <f>datos_pkm_aereo_auxiliar!AW40</f>
        <v>1016952009.5822288</v>
      </c>
      <c r="AX4" s="189">
        <f>datos_pkm_aereo_auxiliar!AX40</f>
        <v>1035269704.7662897</v>
      </c>
    </row>
    <row r="5" spans="1:50">
      <c r="A5" t="s">
        <v>32</v>
      </c>
      <c r="B5" t="s">
        <v>47</v>
      </c>
      <c r="C5" t="s">
        <v>357</v>
      </c>
      <c r="D5" s="53">
        <v>176445174.74000001</v>
      </c>
      <c r="E5" s="53">
        <v>183634815.24000001</v>
      </c>
      <c r="F5" s="53">
        <v>181183943.96000001</v>
      </c>
      <c r="G5" s="53">
        <v>183634978.34999999</v>
      </c>
      <c r="H5" s="53">
        <v>266700290.16999999</v>
      </c>
      <c r="I5" s="53">
        <v>332239140.29999989</v>
      </c>
      <c r="J5" s="98">
        <v>185396173.75</v>
      </c>
      <c r="K5" s="98">
        <v>314613451.87</v>
      </c>
      <c r="L5" s="98">
        <v>403677935.94999999</v>
      </c>
      <c r="M5" s="98">
        <v>461068310.63</v>
      </c>
      <c r="N5" s="189">
        <f>datos_pkm_aereo_auxiliar!N41</f>
        <v>476659832.56448734</v>
      </c>
      <c r="O5" s="189">
        <f>datos_pkm_aereo_auxiliar!O41</f>
        <v>519371814.12692875</v>
      </c>
      <c r="P5" s="189">
        <f>datos_pkm_aereo_auxiliar!P41</f>
        <v>564386738.01527524</v>
      </c>
      <c r="Q5" s="189">
        <f>datos_pkm_aereo_auxiliar!Q41</f>
        <v>623049194.74439299</v>
      </c>
      <c r="R5" s="189">
        <f>datos_pkm_aereo_auxiliar!R41</f>
        <v>699806345.18539679</v>
      </c>
      <c r="S5" s="189">
        <f>datos_pkm_aereo_auxiliar!S41</f>
        <v>771738133.51242876</v>
      </c>
      <c r="T5" s="189">
        <f>datos_pkm_aereo_auxiliar!T41</f>
        <v>827872706.69791412</v>
      </c>
      <c r="U5" s="189">
        <f>datos_pkm_aereo_auxiliar!U41</f>
        <v>888388549.76155531</v>
      </c>
      <c r="V5" s="189">
        <f>datos_pkm_aereo_auxiliar!V41</f>
        <v>942212411.9655894</v>
      </c>
      <c r="W5" s="189">
        <f>datos_pkm_aereo_auxiliar!W41</f>
        <v>1051614710.6559876</v>
      </c>
      <c r="X5" s="189">
        <f>datos_pkm_aereo_auxiliar!X41</f>
        <v>1128771357.85075</v>
      </c>
      <c r="Y5" s="189">
        <f>datos_pkm_aereo_auxiliar!Y41</f>
        <v>1235054033.8878992</v>
      </c>
      <c r="Z5" s="189">
        <f>datos_pkm_aereo_auxiliar!Z41</f>
        <v>1261562060.1950939</v>
      </c>
      <c r="AA5" s="189">
        <f>datos_pkm_aereo_auxiliar!AA41</f>
        <v>1345495778.758173</v>
      </c>
      <c r="AB5" s="189">
        <f>datos_pkm_aereo_auxiliar!AB41</f>
        <v>1411772352.053067</v>
      </c>
      <c r="AC5" s="189">
        <f>datos_pkm_aereo_auxiliar!AC41</f>
        <v>1459904992.3817503</v>
      </c>
      <c r="AD5" s="189">
        <f>datos_pkm_aereo_auxiliar!AD41</f>
        <v>1526006083.9765556</v>
      </c>
      <c r="AE5" s="189">
        <f>datos_pkm_aereo_auxiliar!AE41</f>
        <v>1598553961.3799295</v>
      </c>
      <c r="AF5" s="189">
        <f>datos_pkm_aereo_auxiliar!AF41</f>
        <v>1683704423.6149402</v>
      </c>
      <c r="AG5" s="189">
        <f>datos_pkm_aereo_auxiliar!AG41</f>
        <v>1753363088.6277416</v>
      </c>
      <c r="AH5" s="189">
        <f>datos_pkm_aereo_auxiliar!AH41</f>
        <v>1821202641.7634475</v>
      </c>
      <c r="AI5" s="189">
        <f>datos_pkm_aereo_auxiliar!AI41</f>
        <v>1881526220.3762119</v>
      </c>
      <c r="AJ5" s="189">
        <f>datos_pkm_aereo_auxiliar!AJ41</f>
        <v>1925221150.9638376</v>
      </c>
      <c r="AK5" s="189">
        <f>datos_pkm_aereo_auxiliar!AK41</f>
        <v>1938513978.6476152</v>
      </c>
      <c r="AL5" s="189">
        <f>datos_pkm_aereo_auxiliar!AL41</f>
        <v>1981909740.5431788</v>
      </c>
      <c r="AM5" s="189">
        <f>datos_pkm_aereo_auxiliar!AM41</f>
        <v>1978836564.3128586</v>
      </c>
      <c r="AN5" s="189">
        <f>datos_pkm_aereo_auxiliar!AN41</f>
        <v>1988905952.9453924</v>
      </c>
      <c r="AO5" s="189">
        <f>datos_pkm_aereo_auxiliar!AO41</f>
        <v>2037337766.5312319</v>
      </c>
      <c r="AP5" s="189">
        <f>datos_pkm_aereo_auxiliar!AP41</f>
        <v>2086087542.8095062</v>
      </c>
      <c r="AQ5" s="189">
        <f>datos_pkm_aereo_auxiliar!AQ41</f>
        <v>2135359514.4134426</v>
      </c>
      <c r="AR5" s="189">
        <f>datos_pkm_aereo_auxiliar!AR41</f>
        <v>2185321653.7532473</v>
      </c>
      <c r="AS5" s="189">
        <f>datos_pkm_aereo_auxiliar!AS41</f>
        <v>2236108825.9301643</v>
      </c>
      <c r="AT5" s="189">
        <f>datos_pkm_aereo_auxiliar!AT41</f>
        <v>2287828759.9366221</v>
      </c>
      <c r="AU5" s="189">
        <f>datos_pkm_aereo_auxiliar!AU41</f>
        <v>2340568110.6420698</v>
      </c>
      <c r="AV5" s="189">
        <f>datos_pkm_aereo_auxiliar!AV41</f>
        <v>2394397697.6815653</v>
      </c>
      <c r="AW5" s="189">
        <f>datos_pkm_aereo_auxiliar!AW41</f>
        <v>2449376722.6074095</v>
      </c>
      <c r="AX5" s="189">
        <f>datos_pkm_aereo_auxiliar!AX41</f>
        <v>2505556034.3345118</v>
      </c>
    </row>
    <row r="6" spans="1:50">
      <c r="A6" t="s">
        <v>33</v>
      </c>
      <c r="B6" t="s">
        <v>47</v>
      </c>
      <c r="C6" t="s">
        <v>357</v>
      </c>
      <c r="D6" s="53">
        <v>306398379.95999998</v>
      </c>
      <c r="E6" s="53">
        <v>352771864.12</v>
      </c>
      <c r="F6" s="53">
        <v>403808226.13999999</v>
      </c>
      <c r="G6" s="53">
        <v>446292224.42000002</v>
      </c>
      <c r="H6" s="53">
        <v>481748116.94</v>
      </c>
      <c r="I6" s="53">
        <v>569130147.68999994</v>
      </c>
      <c r="J6" s="98">
        <v>147687833.53999999</v>
      </c>
      <c r="K6" s="98">
        <v>4328742.49</v>
      </c>
      <c r="L6" s="98">
        <v>60557342.899999999</v>
      </c>
      <c r="M6" s="98">
        <v>260629342.93000001</v>
      </c>
      <c r="N6" s="189">
        <f>datos_pkm_aereo_auxiliar!N42</f>
        <v>906146784.71905315</v>
      </c>
      <c r="O6" s="189">
        <f>datos_pkm_aereo_auxiliar!O42</f>
        <v>994646701.14776719</v>
      </c>
      <c r="P6" s="189">
        <f>datos_pkm_aereo_auxiliar!P42</f>
        <v>1081775769.2182212</v>
      </c>
      <c r="Q6" s="189">
        <f>datos_pkm_aereo_auxiliar!Q42</f>
        <v>1174433864.3498187</v>
      </c>
      <c r="R6" s="189">
        <f>datos_pkm_aereo_auxiliar!R42</f>
        <v>1279758499.6542299</v>
      </c>
      <c r="S6" s="189">
        <f>datos_pkm_aereo_auxiliar!S42</f>
        <v>1387505850.05145</v>
      </c>
      <c r="T6" s="189">
        <f>datos_pkm_aereo_auxiliar!T42</f>
        <v>1490817763.1286995</v>
      </c>
      <c r="U6" s="189">
        <f>datos_pkm_aereo_auxiliar!U42</f>
        <v>1596805612.9401557</v>
      </c>
      <c r="V6" s="189">
        <f>datos_pkm_aereo_auxiliar!V42</f>
        <v>1702507250.6266022</v>
      </c>
      <c r="W6" s="189">
        <f>datos_pkm_aereo_auxiliar!W42</f>
        <v>1828754360.2152638</v>
      </c>
      <c r="X6" s="189">
        <f>datos_pkm_aereo_auxiliar!X42</f>
        <v>1945197419.8324275</v>
      </c>
      <c r="Y6" s="189">
        <f>datos_pkm_aereo_auxiliar!Y42</f>
        <v>2071815390.3025398</v>
      </c>
      <c r="Z6" s="189">
        <f>datos_pkm_aereo_auxiliar!Z42</f>
        <v>2164435749.2643561</v>
      </c>
      <c r="AA6" s="189">
        <f>datos_pkm_aereo_auxiliar!AA42</f>
        <v>2274349154.6175694</v>
      </c>
      <c r="AB6" s="189">
        <f>datos_pkm_aereo_auxiliar!AB42</f>
        <v>2376624238.2671256</v>
      </c>
      <c r="AC6" s="189">
        <f>datos_pkm_aereo_auxiliar!AC42</f>
        <v>2470700851.0563998</v>
      </c>
      <c r="AD6" s="189">
        <f>datos_pkm_aereo_auxiliar!AD42</f>
        <v>2567787490.2777896</v>
      </c>
      <c r="AE6" s="189">
        <f>datos_pkm_aereo_auxiliar!AE42</f>
        <v>2663699064.3066411</v>
      </c>
      <c r="AF6" s="189">
        <f>datos_pkm_aereo_auxiliar!AF42</f>
        <v>2759884831.741559</v>
      </c>
      <c r="AG6" s="189">
        <f>datos_pkm_aereo_auxiliar!AG42</f>
        <v>2847058569.8087869</v>
      </c>
      <c r="AH6" s="189">
        <f>datos_pkm_aereo_auxiliar!AH42</f>
        <v>2929161426.2858963</v>
      </c>
      <c r="AI6" s="189">
        <f>datos_pkm_aereo_auxiliar!AI42</f>
        <v>3004033492.0615296</v>
      </c>
      <c r="AJ6" s="189">
        <f>datos_pkm_aereo_auxiliar!AJ42</f>
        <v>3068551438.7197332</v>
      </c>
      <c r="AK6" s="189">
        <f>datos_pkm_aereo_auxiliar!AK42</f>
        <v>3092712293.9272099</v>
      </c>
      <c r="AL6" s="189">
        <f>datos_pkm_aereo_auxiliar!AL42</f>
        <v>3129402554.3976693</v>
      </c>
      <c r="AM6" s="189">
        <f>datos_pkm_aereo_auxiliar!AM42</f>
        <v>3154163609.4530935</v>
      </c>
      <c r="AN6" s="189">
        <f>datos_pkm_aereo_auxiliar!AN42</f>
        <v>3183485217.0469575</v>
      </c>
      <c r="AO6" s="189">
        <f>datos_pkm_aereo_auxiliar!AO42</f>
        <v>3238951031.1932492</v>
      </c>
      <c r="AP6" s="189">
        <f>datos_pkm_aereo_auxiliar!AP42</f>
        <v>3296387547.3539829</v>
      </c>
      <c r="AQ6" s="189">
        <f>datos_pkm_aereo_auxiliar!AQ42</f>
        <v>3355484153.3804016</v>
      </c>
      <c r="AR6" s="189">
        <f>datos_pkm_aereo_auxiliar!AR42</f>
        <v>3416053338.3270316</v>
      </c>
      <c r="AS6" s="189">
        <f>datos_pkm_aereo_auxiliar!AS42</f>
        <v>3477983623.8015656</v>
      </c>
      <c r="AT6" s="189">
        <f>datos_pkm_aereo_auxiliar!AT42</f>
        <v>3541211296.1010842</v>
      </c>
      <c r="AU6" s="189">
        <f>datos_pkm_aereo_auxiliar!AU42</f>
        <v>3605703026.5858817</v>
      </c>
      <c r="AV6" s="189">
        <f>datos_pkm_aereo_auxiliar!AV42</f>
        <v>3671445015.8360147</v>
      </c>
      <c r="AW6" s="189">
        <f>datos_pkm_aereo_auxiliar!AW42</f>
        <v>3738436140.6934037</v>
      </c>
      <c r="AX6" s="189">
        <f>datos_pkm_aereo_auxiliar!AX42</f>
        <v>3806683596.6228795</v>
      </c>
    </row>
    <row r="7" spans="1:50">
      <c r="A7" t="s">
        <v>34</v>
      </c>
      <c r="B7" t="s">
        <v>47</v>
      </c>
      <c r="C7" t="s">
        <v>357</v>
      </c>
      <c r="D7" s="53">
        <v>0</v>
      </c>
      <c r="E7" s="53">
        <v>0</v>
      </c>
      <c r="F7" s="53">
        <v>0</v>
      </c>
      <c r="G7" s="53">
        <v>0</v>
      </c>
      <c r="H7" s="53">
        <v>0</v>
      </c>
      <c r="I7" s="53">
        <v>0</v>
      </c>
      <c r="J7" s="98">
        <v>0</v>
      </c>
      <c r="K7" s="98">
        <v>0</v>
      </c>
      <c r="L7" s="98">
        <v>0</v>
      </c>
      <c r="M7" s="98">
        <v>0</v>
      </c>
      <c r="N7" s="189">
        <f>datos_pkm_aereo_auxiliar!N43</f>
        <v>0</v>
      </c>
      <c r="O7" s="189">
        <f>datos_pkm_aereo_auxiliar!O43</f>
        <v>0</v>
      </c>
      <c r="P7" s="189">
        <f>datos_pkm_aereo_auxiliar!P43</f>
        <v>0</v>
      </c>
      <c r="Q7" s="189">
        <f>datos_pkm_aereo_auxiliar!Q43</f>
        <v>0</v>
      </c>
      <c r="R7" s="189">
        <f>datos_pkm_aereo_auxiliar!R43</f>
        <v>0</v>
      </c>
      <c r="S7" s="189">
        <f>datos_pkm_aereo_auxiliar!S43</f>
        <v>0</v>
      </c>
      <c r="T7" s="189">
        <f>datos_pkm_aereo_auxiliar!T43</f>
        <v>0</v>
      </c>
      <c r="U7" s="189">
        <f>datos_pkm_aereo_auxiliar!U43</f>
        <v>0</v>
      </c>
      <c r="V7" s="189">
        <f>datos_pkm_aereo_auxiliar!V43</f>
        <v>0</v>
      </c>
      <c r="W7" s="189">
        <f>datos_pkm_aereo_auxiliar!W43</f>
        <v>0</v>
      </c>
      <c r="X7" s="189">
        <f>datos_pkm_aereo_auxiliar!X43</f>
        <v>0</v>
      </c>
      <c r="Y7" s="189">
        <f>datos_pkm_aereo_auxiliar!Y43</f>
        <v>0</v>
      </c>
      <c r="Z7" s="189">
        <f>datos_pkm_aereo_auxiliar!Z43</f>
        <v>0</v>
      </c>
      <c r="AA7" s="189">
        <f>datos_pkm_aereo_auxiliar!AA43</f>
        <v>0</v>
      </c>
      <c r="AB7" s="189">
        <f>datos_pkm_aereo_auxiliar!AB43</f>
        <v>0</v>
      </c>
      <c r="AC7" s="189">
        <f>datos_pkm_aereo_auxiliar!AC43</f>
        <v>0</v>
      </c>
      <c r="AD7" s="189">
        <f>datos_pkm_aereo_auxiliar!AD43</f>
        <v>0</v>
      </c>
      <c r="AE7" s="189">
        <f>datos_pkm_aereo_auxiliar!AE43</f>
        <v>0</v>
      </c>
      <c r="AF7" s="189">
        <f>datos_pkm_aereo_auxiliar!AF43</f>
        <v>0</v>
      </c>
      <c r="AG7" s="189">
        <f>datos_pkm_aereo_auxiliar!AG43</f>
        <v>0</v>
      </c>
      <c r="AH7" s="189">
        <f>datos_pkm_aereo_auxiliar!AH43</f>
        <v>0</v>
      </c>
      <c r="AI7" s="189">
        <f>datos_pkm_aereo_auxiliar!AI43</f>
        <v>0</v>
      </c>
      <c r="AJ7" s="189">
        <f>datos_pkm_aereo_auxiliar!AJ43</f>
        <v>0</v>
      </c>
      <c r="AK7" s="189">
        <f>datos_pkm_aereo_auxiliar!AK43</f>
        <v>0</v>
      </c>
      <c r="AL7" s="189">
        <f>datos_pkm_aereo_auxiliar!AL43</f>
        <v>0</v>
      </c>
      <c r="AM7" s="189">
        <f>datos_pkm_aereo_auxiliar!AM43</f>
        <v>0</v>
      </c>
      <c r="AN7" s="189">
        <f>datos_pkm_aereo_auxiliar!AN43</f>
        <v>0</v>
      </c>
      <c r="AO7" s="189">
        <f>datos_pkm_aereo_auxiliar!AO43</f>
        <v>0</v>
      </c>
      <c r="AP7" s="189">
        <f>datos_pkm_aereo_auxiliar!AP43</f>
        <v>0</v>
      </c>
      <c r="AQ7" s="189">
        <f>datos_pkm_aereo_auxiliar!AQ43</f>
        <v>0</v>
      </c>
      <c r="AR7" s="189">
        <f>datos_pkm_aereo_auxiliar!AR43</f>
        <v>0</v>
      </c>
      <c r="AS7" s="189">
        <f>datos_pkm_aereo_auxiliar!AS43</f>
        <v>0</v>
      </c>
      <c r="AT7" s="189">
        <f>datos_pkm_aereo_auxiliar!AT43</f>
        <v>0</v>
      </c>
      <c r="AU7" s="189">
        <f>datos_pkm_aereo_auxiliar!AU43</f>
        <v>0</v>
      </c>
      <c r="AV7" s="189">
        <f>datos_pkm_aereo_auxiliar!AV43</f>
        <v>0</v>
      </c>
      <c r="AW7" s="189">
        <f>datos_pkm_aereo_auxiliar!AW43</f>
        <v>0</v>
      </c>
      <c r="AX7" s="189">
        <f>datos_pkm_aereo_auxiliar!AX43</f>
        <v>0</v>
      </c>
    </row>
    <row r="8" spans="1:50">
      <c r="A8" t="s">
        <v>35</v>
      </c>
      <c r="B8" t="s">
        <v>47</v>
      </c>
      <c r="C8" t="s">
        <v>357</v>
      </c>
      <c r="D8" s="53">
        <v>0</v>
      </c>
      <c r="E8" s="53">
        <v>0</v>
      </c>
      <c r="F8" s="53">
        <v>0</v>
      </c>
      <c r="G8" s="53">
        <v>0</v>
      </c>
      <c r="H8" s="53">
        <v>0</v>
      </c>
      <c r="I8" s="53">
        <v>0</v>
      </c>
      <c r="J8" s="98">
        <v>0</v>
      </c>
      <c r="K8" s="98">
        <v>0</v>
      </c>
      <c r="L8" s="98">
        <v>0</v>
      </c>
      <c r="M8" s="98">
        <v>0</v>
      </c>
      <c r="N8" s="189">
        <f>datos_pkm_aereo_auxiliar!N44</f>
        <v>0</v>
      </c>
      <c r="O8" s="189">
        <f>datos_pkm_aereo_auxiliar!O44</f>
        <v>0</v>
      </c>
      <c r="P8" s="189">
        <f>datos_pkm_aereo_auxiliar!P44</f>
        <v>0</v>
      </c>
      <c r="Q8" s="189">
        <f>datos_pkm_aereo_auxiliar!Q44</f>
        <v>0</v>
      </c>
      <c r="R8" s="189">
        <f>datos_pkm_aereo_auxiliar!R44</f>
        <v>0</v>
      </c>
      <c r="S8" s="189">
        <f>datos_pkm_aereo_auxiliar!S44</f>
        <v>0</v>
      </c>
      <c r="T8" s="189">
        <f>datos_pkm_aereo_auxiliar!T44</f>
        <v>0</v>
      </c>
      <c r="U8" s="189">
        <f>datos_pkm_aereo_auxiliar!U44</f>
        <v>0</v>
      </c>
      <c r="V8" s="189">
        <f>datos_pkm_aereo_auxiliar!V44</f>
        <v>0</v>
      </c>
      <c r="W8" s="189">
        <f>datos_pkm_aereo_auxiliar!W44</f>
        <v>0</v>
      </c>
      <c r="X8" s="189">
        <f>datos_pkm_aereo_auxiliar!X44</f>
        <v>0</v>
      </c>
      <c r="Y8" s="189">
        <f>datos_pkm_aereo_auxiliar!Y44</f>
        <v>0</v>
      </c>
      <c r="Z8" s="189">
        <f>datos_pkm_aereo_auxiliar!Z44</f>
        <v>0</v>
      </c>
      <c r="AA8" s="189">
        <f>datos_pkm_aereo_auxiliar!AA44</f>
        <v>0</v>
      </c>
      <c r="AB8" s="189">
        <f>datos_pkm_aereo_auxiliar!AB44</f>
        <v>0</v>
      </c>
      <c r="AC8" s="189">
        <f>datos_pkm_aereo_auxiliar!AC44</f>
        <v>0</v>
      </c>
      <c r="AD8" s="189">
        <f>datos_pkm_aereo_auxiliar!AD44</f>
        <v>0</v>
      </c>
      <c r="AE8" s="189">
        <f>datos_pkm_aereo_auxiliar!AE44</f>
        <v>0</v>
      </c>
      <c r="AF8" s="189">
        <f>datos_pkm_aereo_auxiliar!AF44</f>
        <v>0</v>
      </c>
      <c r="AG8" s="189">
        <f>datos_pkm_aereo_auxiliar!AG44</f>
        <v>0</v>
      </c>
      <c r="AH8" s="189">
        <f>datos_pkm_aereo_auxiliar!AH44</f>
        <v>0</v>
      </c>
      <c r="AI8" s="189">
        <f>datos_pkm_aereo_auxiliar!AI44</f>
        <v>0</v>
      </c>
      <c r="AJ8" s="189">
        <f>datos_pkm_aereo_auxiliar!AJ44</f>
        <v>0</v>
      </c>
      <c r="AK8" s="189">
        <f>datos_pkm_aereo_auxiliar!AK44</f>
        <v>0</v>
      </c>
      <c r="AL8" s="189">
        <f>datos_pkm_aereo_auxiliar!AL44</f>
        <v>0</v>
      </c>
      <c r="AM8" s="189">
        <f>datos_pkm_aereo_auxiliar!AM44</f>
        <v>0</v>
      </c>
      <c r="AN8" s="189">
        <f>datos_pkm_aereo_auxiliar!AN44</f>
        <v>0</v>
      </c>
      <c r="AO8" s="189">
        <f>datos_pkm_aereo_auxiliar!AO44</f>
        <v>0</v>
      </c>
      <c r="AP8" s="189">
        <f>datos_pkm_aereo_auxiliar!AP44</f>
        <v>0</v>
      </c>
      <c r="AQ8" s="189">
        <f>datos_pkm_aereo_auxiliar!AQ44</f>
        <v>0</v>
      </c>
      <c r="AR8" s="189">
        <f>datos_pkm_aereo_auxiliar!AR44</f>
        <v>0</v>
      </c>
      <c r="AS8" s="189">
        <f>datos_pkm_aereo_auxiliar!AS44</f>
        <v>0</v>
      </c>
      <c r="AT8" s="189">
        <f>datos_pkm_aereo_auxiliar!AT44</f>
        <v>0</v>
      </c>
      <c r="AU8" s="189">
        <f>datos_pkm_aereo_auxiliar!AU44</f>
        <v>0</v>
      </c>
      <c r="AV8" s="189">
        <f>datos_pkm_aereo_auxiliar!AV44</f>
        <v>0</v>
      </c>
      <c r="AW8" s="189">
        <f>datos_pkm_aereo_auxiliar!AW44</f>
        <v>0</v>
      </c>
      <c r="AX8" s="189">
        <f>datos_pkm_aereo_auxiliar!AX44</f>
        <v>0</v>
      </c>
    </row>
    <row r="9" spans="1:50">
      <c r="A9" t="s">
        <v>36</v>
      </c>
      <c r="B9" t="s">
        <v>47</v>
      </c>
      <c r="C9" t="s">
        <v>357</v>
      </c>
      <c r="D9" s="53">
        <v>233785061.66</v>
      </c>
      <c r="E9" s="53">
        <v>201351886.31999999</v>
      </c>
      <c r="F9" s="53">
        <v>208701039.31999999</v>
      </c>
      <c r="G9" s="53">
        <v>274305185.54000002</v>
      </c>
      <c r="H9" s="53">
        <v>456696718.61000001</v>
      </c>
      <c r="I9" s="53">
        <v>550983320.47000003</v>
      </c>
      <c r="J9" s="98">
        <v>311677507.67000002</v>
      </c>
      <c r="K9" s="98">
        <v>509928176.10000002</v>
      </c>
      <c r="L9" s="98">
        <v>761622507.72000003</v>
      </c>
      <c r="M9" s="98">
        <v>841089277.5</v>
      </c>
      <c r="N9" s="189">
        <f>datos_pkm_aereo_auxiliar!N45</f>
        <v>311209728.42304027</v>
      </c>
      <c r="O9" s="189">
        <f>datos_pkm_aereo_auxiliar!O45</f>
        <v>328092638.02778721</v>
      </c>
      <c r="P9" s="189">
        <f>datos_pkm_aereo_auxiliar!P45</f>
        <v>344099311.18170458</v>
      </c>
      <c r="Q9" s="189">
        <f>datos_pkm_aereo_auxiliar!Q45</f>
        <v>362427265.98480004</v>
      </c>
      <c r="R9" s="189">
        <f>datos_pkm_aereo_auxiliar!R45</f>
        <v>385080675.86323291</v>
      </c>
      <c r="S9" s="189">
        <f>datos_pkm_aereo_auxiliar!S45</f>
        <v>406018207.86620313</v>
      </c>
      <c r="T9" s="189">
        <f>datos_pkm_aereo_auxiliar!T45</f>
        <v>422402436.75442034</v>
      </c>
      <c r="U9" s="189">
        <f>datos_pkm_aereo_auxiliar!U45</f>
        <v>438823389.6824199</v>
      </c>
      <c r="V9" s="189">
        <f>datos_pkm_aereo_auxiliar!V45</f>
        <v>453272742.32643932</v>
      </c>
      <c r="W9" s="189">
        <f>datos_pkm_aereo_auxiliar!W45</f>
        <v>478461645.49969131</v>
      </c>
      <c r="X9" s="189">
        <f>datos_pkm_aereo_auxiliar!X45</f>
        <v>496321440.2430371</v>
      </c>
      <c r="Y9" s="189">
        <f>datos_pkm_aereo_auxiliar!Y45</f>
        <v>518912570.60983425</v>
      </c>
      <c r="Z9" s="189">
        <f>datos_pkm_aereo_auxiliar!Z45</f>
        <v>531228425.29923266</v>
      </c>
      <c r="AA9" s="189">
        <f>datos_pkm_aereo_auxiliar!AA45</f>
        <v>553848253.08894444</v>
      </c>
      <c r="AB9" s="189">
        <f>datos_pkm_aereo_auxiliar!AB45</f>
        <v>573024974.74539375</v>
      </c>
      <c r="AC9" s="189">
        <f>datos_pkm_aereo_auxiliar!AC45</f>
        <v>588781601.63916242</v>
      </c>
      <c r="AD9" s="189">
        <f>datos_pkm_aereo_auxiliar!AD45</f>
        <v>607441500.74725258</v>
      </c>
      <c r="AE9" s="189">
        <f>datos_pkm_aereo_auxiliar!AE45</f>
        <v>626888206.11091506</v>
      </c>
      <c r="AF9" s="189">
        <f>datos_pkm_aereo_auxiliar!AF45</f>
        <v>648071152.02319646</v>
      </c>
      <c r="AG9" s="189">
        <f>datos_pkm_aereo_auxiliar!AG45</f>
        <v>666221694.04454494</v>
      </c>
      <c r="AH9" s="189">
        <f>datos_pkm_aereo_auxiliar!AH45</f>
        <v>683644078.55093849</v>
      </c>
      <c r="AI9" s="189">
        <f>datos_pkm_aereo_auxiliar!AI45</f>
        <v>699397728.93295264</v>
      </c>
      <c r="AJ9" s="189">
        <f>datos_pkm_aereo_auxiliar!AJ45</f>
        <v>712022610.81908226</v>
      </c>
      <c r="AK9" s="189">
        <f>datos_pkm_aereo_auxiliar!AK45</f>
        <v>714886419.35233438</v>
      </c>
      <c r="AL9" s="189">
        <f>datos_pkm_aereo_auxiliar!AL45</f>
        <v>723179441.95884693</v>
      </c>
      <c r="AM9" s="189">
        <f>datos_pkm_aereo_auxiliar!AM45</f>
        <v>725092136.96921158</v>
      </c>
      <c r="AN9" s="189">
        <f>datos_pkm_aereo_auxiliar!AN45</f>
        <v>730060500.55099952</v>
      </c>
      <c r="AO9" s="189">
        <f>datos_pkm_aereo_auxiliar!AO45</f>
        <v>740653925.90180111</v>
      </c>
      <c r="AP9" s="189">
        <f>datos_pkm_aereo_auxiliar!AP45</f>
        <v>751666850.6862998</v>
      </c>
      <c r="AQ9" s="189">
        <f>datos_pkm_aereo_auxiliar!AQ45</f>
        <v>763023199.73821795</v>
      </c>
      <c r="AR9" s="189">
        <f>datos_pkm_aereo_auxiliar!AR45</f>
        <v>774670890.66107428</v>
      </c>
      <c r="AS9" s="189">
        <f>datos_pkm_aereo_auxiliar!AS45</f>
        <v>786575977.19434893</v>
      </c>
      <c r="AT9" s="189">
        <f>datos_pkm_aereo_auxiliar!AT45</f>
        <v>798717134.85360658</v>
      </c>
      <c r="AU9" s="189">
        <f>datos_pkm_aereo_auxiliar!AU45</f>
        <v>811081503.97584701</v>
      </c>
      <c r="AV9" s="189">
        <f>datos_pkm_aereo_auxiliar!AV45</f>
        <v>823661806.30879676</v>
      </c>
      <c r="AW9" s="189">
        <f>datos_pkm_aereo_auxiliar!AW45</f>
        <v>836454419.55681419</v>
      </c>
      <c r="AX9" s="189">
        <f>datos_pkm_aereo_auxiliar!AX45</f>
        <v>849458115.0945127</v>
      </c>
    </row>
    <row r="10" spans="1:50">
      <c r="A10" t="s">
        <v>37</v>
      </c>
      <c r="B10" t="s">
        <v>47</v>
      </c>
      <c r="C10" t="s">
        <v>357</v>
      </c>
      <c r="D10" s="53">
        <v>159995675.53</v>
      </c>
      <c r="E10" s="53">
        <v>182433747.59999999</v>
      </c>
      <c r="F10" s="53">
        <v>214787274</v>
      </c>
      <c r="G10" s="53">
        <v>240329060.40000001</v>
      </c>
      <c r="H10" s="53">
        <v>294911432.07999998</v>
      </c>
      <c r="I10" s="53">
        <v>342644597.68000013</v>
      </c>
      <c r="J10" s="98">
        <v>133601268.72</v>
      </c>
      <c r="K10" s="98">
        <v>204723109.27000001</v>
      </c>
      <c r="L10" s="98">
        <v>301784298.82999998</v>
      </c>
      <c r="M10" s="98">
        <v>344169678.97000003</v>
      </c>
      <c r="N10" s="189">
        <f>datos_pkm_aereo_auxiliar!N46</f>
        <v>453488679.14619648</v>
      </c>
      <c r="O10" s="189">
        <f>datos_pkm_aereo_auxiliar!O46</f>
        <v>480201728.74392492</v>
      </c>
      <c r="P10" s="189">
        <f>datos_pkm_aereo_auxiliar!P46</f>
        <v>506573542.05931944</v>
      </c>
      <c r="Q10" s="189">
        <f>datos_pkm_aereo_auxiliar!Q46</f>
        <v>537883539.84592736</v>
      </c>
      <c r="R10" s="189">
        <f>datos_pkm_aereo_auxiliar!R46</f>
        <v>575891452.66362464</v>
      </c>
      <c r="S10" s="189">
        <f>datos_pkm_aereo_auxiliar!S46</f>
        <v>609069915.91498673</v>
      </c>
      <c r="T10" s="189">
        <f>datos_pkm_aereo_auxiliar!T46</f>
        <v>632708666.41957545</v>
      </c>
      <c r="U10" s="189">
        <f>datos_pkm_aereo_auxiliar!U46</f>
        <v>656236702.8213011</v>
      </c>
      <c r="V10" s="189">
        <f>datos_pkm_aereo_auxiliar!V46</f>
        <v>674869518.25637615</v>
      </c>
      <c r="W10" s="189">
        <f>datos_pkm_aereo_auxiliar!W46</f>
        <v>713365143.52257299</v>
      </c>
      <c r="X10" s="189">
        <f>datos_pkm_aereo_auxiliar!X46</f>
        <v>736236673.28289151</v>
      </c>
      <c r="Y10" s="189">
        <f>datos_pkm_aereo_auxiliar!Y46</f>
        <v>766943001.90850139</v>
      </c>
      <c r="Z10" s="189">
        <f>datos_pkm_aereo_auxiliar!Z46</f>
        <v>791417989.95555687</v>
      </c>
      <c r="AA10" s="189">
        <f>datos_pkm_aereo_auxiliar!AA46</f>
        <v>835559992.59912241</v>
      </c>
      <c r="AB10" s="189">
        <f>datos_pkm_aereo_auxiliar!AB46</f>
        <v>872338806.9589473</v>
      </c>
      <c r="AC10" s="189">
        <f>datos_pkm_aereo_auxiliar!AC46</f>
        <v>901577382.46974194</v>
      </c>
      <c r="AD10" s="189">
        <f>datos_pkm_aereo_auxiliar!AD46</f>
        <v>935993728.19668865</v>
      </c>
      <c r="AE10" s="189">
        <f>datos_pkm_aereo_auxiliar!AE46</f>
        <v>971388669.25961292</v>
      </c>
      <c r="AF10" s="189">
        <f>datos_pkm_aereo_auxiliar!AF46</f>
        <v>1009757158.6212994</v>
      </c>
      <c r="AG10" s="189">
        <f>datos_pkm_aereo_auxiliar!AG46</f>
        <v>1041326264.9023876</v>
      </c>
      <c r="AH10" s="189">
        <f>datos_pkm_aereo_auxiliar!AH46</f>
        <v>1070809796.7274849</v>
      </c>
      <c r="AI10" s="189">
        <f>datos_pkm_aereo_auxiliar!AI46</f>
        <v>1096244821.7110665</v>
      </c>
      <c r="AJ10" s="189">
        <f>datos_pkm_aereo_auxiliar!AJ46</f>
        <v>1114614146.580332</v>
      </c>
      <c r="AK10" s="189">
        <f>datos_pkm_aereo_auxiliar!AK46</f>
        <v>1120019755.4932923</v>
      </c>
      <c r="AL10" s="189">
        <f>datos_pkm_aereo_auxiliar!AL46</f>
        <v>1134083491.4430673</v>
      </c>
      <c r="AM10" s="189">
        <f>datos_pkm_aereo_auxiliar!AM46</f>
        <v>1132148365.5277264</v>
      </c>
      <c r="AN10" s="189">
        <f>datos_pkm_aereo_auxiliar!AN46</f>
        <v>1133813224.4458244</v>
      </c>
      <c r="AO10" s="189">
        <f>datos_pkm_aereo_auxiliar!AO46</f>
        <v>1155936352.2288816</v>
      </c>
      <c r="AP10" s="189">
        <f>datos_pkm_aereo_auxiliar!AP46</f>
        <v>1178733443.7018311</v>
      </c>
      <c r="AQ10" s="189">
        <f>datos_pkm_aereo_auxiliar!AQ46</f>
        <v>1202146971.585196</v>
      </c>
      <c r="AR10" s="189">
        <f>datos_pkm_aereo_auxiliar!AR46</f>
        <v>1226137403.5816131</v>
      </c>
      <c r="AS10" s="189">
        <f>datos_pkm_aereo_auxiliar!AS46</f>
        <v>1250680388.9316485</v>
      </c>
      <c r="AT10" s="189">
        <f>datos_pkm_aereo_auxiliar!AT46</f>
        <v>1275762808.6228981</v>
      </c>
      <c r="AU10" s="189">
        <f>datos_pkm_aereo_auxiliar!AU46</f>
        <v>1301379398.5789824</v>
      </c>
      <c r="AV10" s="189">
        <f>datos_pkm_aereo_auxiliar!AV46</f>
        <v>1327530251.4319923</v>
      </c>
      <c r="AW10" s="189">
        <f>datos_pkm_aereo_auxiliar!AW46</f>
        <v>1354219082.0447736</v>
      </c>
      <c r="AX10" s="189">
        <f>datos_pkm_aereo_auxiliar!AX46</f>
        <v>1381452061.3931394</v>
      </c>
    </row>
    <row r="11" spans="1:50">
      <c r="A11" t="s">
        <v>38</v>
      </c>
      <c r="B11" t="s">
        <v>47</v>
      </c>
      <c r="C11" t="s">
        <v>357</v>
      </c>
      <c r="D11" s="53">
        <v>629332955.63000011</v>
      </c>
      <c r="E11" s="53">
        <v>637467544.81999993</v>
      </c>
      <c r="F11" s="53">
        <v>730017687.71000004</v>
      </c>
      <c r="G11" s="53">
        <v>795734886</v>
      </c>
      <c r="H11" s="53">
        <v>917083168.9599998</v>
      </c>
      <c r="I11" s="53">
        <v>998155862.06999993</v>
      </c>
      <c r="J11" s="98">
        <v>415002751.66000003</v>
      </c>
      <c r="K11" s="98">
        <v>602168718.6500001</v>
      </c>
      <c r="L11" s="98">
        <v>946308184.96999991</v>
      </c>
      <c r="M11" s="98">
        <v>1054290735.24</v>
      </c>
      <c r="N11" s="189">
        <f>datos_pkm_aereo_auxiliar!N47</f>
        <v>1292737465.0834258</v>
      </c>
      <c r="O11" s="189">
        <f>datos_pkm_aereo_auxiliar!O47</f>
        <v>1357801373.4348083</v>
      </c>
      <c r="P11" s="189">
        <f>datos_pkm_aereo_auxiliar!P47</f>
        <v>1422370728.0489016</v>
      </c>
      <c r="Q11" s="189">
        <f>datos_pkm_aereo_auxiliar!Q47</f>
        <v>1491560533.2888892</v>
      </c>
      <c r="R11" s="189">
        <f>datos_pkm_aereo_auxiliar!R47</f>
        <v>1567066883.0686049</v>
      </c>
      <c r="S11" s="189">
        <f>datos_pkm_aereo_auxiliar!S47</f>
        <v>1638237473.1196637</v>
      </c>
      <c r="T11" s="189">
        <f>datos_pkm_aereo_auxiliar!T47</f>
        <v>1700541803.7067158</v>
      </c>
      <c r="U11" s="189">
        <f>datos_pkm_aereo_auxiliar!U47</f>
        <v>1762653315.8173599</v>
      </c>
      <c r="V11" s="189">
        <f>datos_pkm_aereo_auxiliar!V47</f>
        <v>1820039451.724647</v>
      </c>
      <c r="W11" s="189">
        <f>datos_pkm_aereo_auxiliar!W47</f>
        <v>1893807465.6479084</v>
      </c>
      <c r="X11" s="189">
        <f>datos_pkm_aereo_auxiliar!X47</f>
        <v>1952829113.8373532</v>
      </c>
      <c r="Y11" s="189">
        <f>datos_pkm_aereo_auxiliar!Y47</f>
        <v>2017193600.9249487</v>
      </c>
      <c r="Z11" s="189">
        <f>datos_pkm_aereo_auxiliar!Z47</f>
        <v>2075722659.5208142</v>
      </c>
      <c r="AA11" s="189">
        <f>datos_pkm_aereo_auxiliar!AA47</f>
        <v>2149247126.8165126</v>
      </c>
      <c r="AB11" s="189">
        <f>datos_pkm_aereo_auxiliar!AB47</f>
        <v>2214479888.5123777</v>
      </c>
      <c r="AC11" s="189">
        <f>datos_pkm_aereo_auxiliar!AC47</f>
        <v>2271420058.2581325</v>
      </c>
      <c r="AD11" s="189">
        <f>datos_pkm_aereo_auxiliar!AD47</f>
        <v>2330542848.6275754</v>
      </c>
      <c r="AE11" s="189">
        <f>datos_pkm_aereo_auxiliar!AE47</f>
        <v>2388262497.1020212</v>
      </c>
      <c r="AF11" s="189">
        <f>datos_pkm_aereo_auxiliar!AF47</f>
        <v>2446070205.9472308</v>
      </c>
      <c r="AG11" s="189">
        <f>datos_pkm_aereo_auxiliar!AG47</f>
        <v>2496153891.4614806</v>
      </c>
      <c r="AH11" s="189">
        <f>datos_pkm_aereo_auxiliar!AH47</f>
        <v>2542282348.5336938</v>
      </c>
      <c r="AI11" s="189">
        <f>datos_pkm_aereo_auxiliar!AI47</f>
        <v>2582896244.4275675</v>
      </c>
      <c r="AJ11" s="189">
        <f>datos_pkm_aereo_auxiliar!AJ47</f>
        <v>2615673637.8902154</v>
      </c>
      <c r="AK11" s="189">
        <f>datos_pkm_aereo_auxiliar!AK47</f>
        <v>2634617389.6935592</v>
      </c>
      <c r="AL11" s="189">
        <f>datos_pkm_aereo_auxiliar!AL47</f>
        <v>2657964065.6242733</v>
      </c>
      <c r="AM11" s="189">
        <f>datos_pkm_aereo_auxiliar!AM47</f>
        <v>2666597347.6116347</v>
      </c>
      <c r="AN11" s="189">
        <f>datos_pkm_aereo_auxiliar!AN47</f>
        <v>2675689978.4331145</v>
      </c>
      <c r="AO11" s="189">
        <f>datos_pkm_aereo_auxiliar!AO47</f>
        <v>2708879825.0723653</v>
      </c>
      <c r="AP11" s="189">
        <f>datos_pkm_aereo_auxiliar!AP47</f>
        <v>2742466620.0742598</v>
      </c>
      <c r="AQ11" s="189">
        <f>datos_pkm_aereo_auxiliar!AQ47</f>
        <v>2776477252.9882135</v>
      </c>
      <c r="AR11" s="189">
        <f>datos_pkm_aereo_auxiliar!AR47</f>
        <v>2810924653.1755104</v>
      </c>
      <c r="AS11" s="189">
        <f>datos_pkm_aereo_auxiliar!AS47</f>
        <v>2845815019.3928237</v>
      </c>
      <c r="AT11" s="189">
        <f>datos_pkm_aereo_auxiliar!AT47</f>
        <v>2881151742.1957173</v>
      </c>
      <c r="AU11" s="189">
        <f>datos_pkm_aereo_auxiliar!AU47</f>
        <v>2916937384.4312963</v>
      </c>
      <c r="AV11" s="189">
        <f>datos_pkm_aereo_auxiliar!AV47</f>
        <v>2953174593.9653764</v>
      </c>
      <c r="AW11" s="189">
        <f>datos_pkm_aereo_auxiliar!AW47</f>
        <v>2989866462.1822314</v>
      </c>
      <c r="AX11" s="189">
        <f>datos_pkm_aereo_auxiliar!AX47</f>
        <v>3027016613.4660945</v>
      </c>
    </row>
    <row r="12" spans="1:50">
      <c r="A12" t="s">
        <v>39</v>
      </c>
      <c r="B12" t="s">
        <v>47</v>
      </c>
      <c r="C12" t="s">
        <v>357</v>
      </c>
      <c r="D12" s="53">
        <v>200135537.02000001</v>
      </c>
      <c r="E12" s="53">
        <v>215379782.30000001</v>
      </c>
      <c r="F12" s="53">
        <v>262759255.25999999</v>
      </c>
      <c r="G12" s="53">
        <v>290840752.80000001</v>
      </c>
      <c r="H12" s="53">
        <v>328677050.45999998</v>
      </c>
      <c r="I12" s="53">
        <v>370107145.27999997</v>
      </c>
      <c r="J12" s="98">
        <v>139549692.63999999</v>
      </c>
      <c r="K12" s="98">
        <v>202002257.40000001</v>
      </c>
      <c r="L12" s="98">
        <v>322348647.39999998</v>
      </c>
      <c r="M12" s="98">
        <v>311536047.01999998</v>
      </c>
      <c r="N12" s="189">
        <f>datos_pkm_aereo_auxiliar!N48</f>
        <v>435669542.38061041</v>
      </c>
      <c r="O12" s="189">
        <f>datos_pkm_aereo_auxiliar!O48</f>
        <v>444096848.87587386</v>
      </c>
      <c r="P12" s="189">
        <f>datos_pkm_aereo_auxiliar!P48</f>
        <v>451600091.72800392</v>
      </c>
      <c r="Q12" s="189">
        <f>datos_pkm_aereo_auxiliar!Q48</f>
        <v>460141642.55134797</v>
      </c>
      <c r="R12" s="189">
        <f>datos_pkm_aereo_auxiliar!R48</f>
        <v>469584924.55111313</v>
      </c>
      <c r="S12" s="189">
        <f>datos_pkm_aereo_auxiliar!S48</f>
        <v>475110559.39989316</v>
      </c>
      <c r="T12" s="189">
        <f>datos_pkm_aereo_auxiliar!T48</f>
        <v>475556840.00708473</v>
      </c>
      <c r="U12" s="189">
        <f>datos_pkm_aereo_auxiliar!U48</f>
        <v>475392817.07107747</v>
      </c>
      <c r="V12" s="189">
        <f>datos_pkm_aereo_auxiliar!V48</f>
        <v>472517074.34505409</v>
      </c>
      <c r="W12" s="189">
        <f>datos_pkm_aereo_auxiliar!W48</f>
        <v>475227095.81651092</v>
      </c>
      <c r="X12" s="189">
        <f>datos_pkm_aereo_auxiliar!X48</f>
        <v>471053629.06263173</v>
      </c>
      <c r="Y12" s="189">
        <f>datos_pkm_aereo_auxiliar!Y48</f>
        <v>468353422.87307078</v>
      </c>
      <c r="Z12" s="189">
        <f>datos_pkm_aereo_auxiliar!Z48</f>
        <v>481501598.04662931</v>
      </c>
      <c r="AA12" s="189">
        <f>datos_pkm_aereo_auxiliar!AA48</f>
        <v>500081167.34798938</v>
      </c>
      <c r="AB12" s="189">
        <f>datos_pkm_aereo_auxiliar!AB48</f>
        <v>515861766.95716828</v>
      </c>
      <c r="AC12" s="189">
        <f>datos_pkm_aereo_auxiliar!AC48</f>
        <v>528860360.61571419</v>
      </c>
      <c r="AD12" s="189">
        <f>datos_pkm_aereo_auxiliar!AD48</f>
        <v>542828561.38216317</v>
      </c>
      <c r="AE12" s="189">
        <f>datos_pkm_aereo_auxiliar!AE48</f>
        <v>556519015.97370994</v>
      </c>
      <c r="AF12" s="189">
        <f>datos_pkm_aereo_auxiliar!AF48</f>
        <v>570490174.17650914</v>
      </c>
      <c r="AG12" s="189">
        <f>datos_pkm_aereo_auxiliar!AG48</f>
        <v>581987388.26597905</v>
      </c>
      <c r="AH12" s="189">
        <f>datos_pkm_aereo_auxiliar!AH48</f>
        <v>592378730.19054091</v>
      </c>
      <c r="AI12" s="189">
        <f>datos_pkm_aereo_auxiliar!AI48</f>
        <v>601135530.64388227</v>
      </c>
      <c r="AJ12" s="189">
        <f>datos_pkm_aereo_auxiliar!AJ48</f>
        <v>607461310.39809132</v>
      </c>
      <c r="AK12" s="189">
        <f>datos_pkm_aereo_auxiliar!AK48</f>
        <v>611151590.85103393</v>
      </c>
      <c r="AL12" s="189">
        <f>datos_pkm_aereo_auxiliar!AL48</f>
        <v>616415697.3296001</v>
      </c>
      <c r="AM12" s="189">
        <f>datos_pkm_aereo_auxiliar!AM48</f>
        <v>616416981.13028717</v>
      </c>
      <c r="AN12" s="189">
        <f>datos_pkm_aereo_auxiliar!AN48</f>
        <v>616491911.03376925</v>
      </c>
      <c r="AO12" s="189">
        <f>datos_pkm_aereo_auxiliar!AO48</f>
        <v>625119499.90609789</v>
      </c>
      <c r="AP12" s="189">
        <f>datos_pkm_aereo_auxiliar!AP48</f>
        <v>633800695.84315324</v>
      </c>
      <c r="AQ12" s="189">
        <f>datos_pkm_aereo_auxiliar!AQ48</f>
        <v>642549743.27145386</v>
      </c>
      <c r="AR12" s="189">
        <f>datos_pkm_aereo_auxiliar!AR48</f>
        <v>651378620.21494937</v>
      </c>
      <c r="AS12" s="189">
        <f>datos_pkm_aereo_auxiliar!AS48</f>
        <v>660297184.28997886</v>
      </c>
      <c r="AT12" s="189">
        <f>datos_pkm_aereo_auxiliar!AT48</f>
        <v>669313481.62339246</v>
      </c>
      <c r="AU12" s="189">
        <f>datos_pkm_aereo_auxiliar!AU48</f>
        <v>678434081.86817181</v>
      </c>
      <c r="AV12" s="189">
        <f>datos_pkm_aereo_auxiliar!AV48</f>
        <v>687664385.34386253</v>
      </c>
      <c r="AW12" s="189">
        <f>datos_pkm_aereo_auxiliar!AW48</f>
        <v>697008884.40569282</v>
      </c>
      <c r="AX12" s="189">
        <f>datos_pkm_aereo_auxiliar!AX48</f>
        <v>706471376.87679935</v>
      </c>
    </row>
    <row r="13" spans="1:50">
      <c r="A13" t="s">
        <v>40</v>
      </c>
      <c r="B13" t="s">
        <v>47</v>
      </c>
      <c r="C13" t="s">
        <v>357</v>
      </c>
      <c r="D13" s="53">
        <v>726505647.12</v>
      </c>
      <c r="E13" s="53">
        <v>768228552.64999998</v>
      </c>
      <c r="F13" s="53">
        <v>950937160.46000004</v>
      </c>
      <c r="G13" s="53">
        <v>1052799269.47</v>
      </c>
      <c r="H13" s="53">
        <v>1223055893.55</v>
      </c>
      <c r="I13" s="53">
        <v>1286112303.95</v>
      </c>
      <c r="J13" s="98">
        <v>550030455.99000013</v>
      </c>
      <c r="K13" s="98">
        <v>577352113.05000007</v>
      </c>
      <c r="L13" s="98">
        <v>1021962330.95</v>
      </c>
      <c r="M13" s="98">
        <v>1109884082.96</v>
      </c>
      <c r="N13" s="189">
        <f>datos_pkm_aereo_auxiliar!N49</f>
        <v>1637477168.288255</v>
      </c>
      <c r="O13" s="189">
        <f>datos_pkm_aereo_auxiliar!O49</f>
        <v>1730346334.5593295</v>
      </c>
      <c r="P13" s="189">
        <f>datos_pkm_aereo_auxiliar!P49</f>
        <v>1816973773.7586527</v>
      </c>
      <c r="Q13" s="189">
        <f>datos_pkm_aereo_auxiliar!Q49</f>
        <v>1903452129.8002789</v>
      </c>
      <c r="R13" s="189">
        <f>datos_pkm_aereo_auxiliar!R49</f>
        <v>1998073506.1480634</v>
      </c>
      <c r="S13" s="189">
        <f>datos_pkm_aereo_auxiliar!S49</f>
        <v>2097193720.9573865</v>
      </c>
      <c r="T13" s="189">
        <f>datos_pkm_aereo_auxiliar!T49</f>
        <v>2196666642.5931458</v>
      </c>
      <c r="U13" s="189">
        <f>datos_pkm_aereo_auxiliar!U49</f>
        <v>2296707367.3691678</v>
      </c>
      <c r="V13" s="189">
        <f>datos_pkm_aereo_auxiliar!V49</f>
        <v>2399047098.9310527</v>
      </c>
      <c r="W13" s="189">
        <f>datos_pkm_aereo_auxiliar!W49</f>
        <v>2503210246.7595711</v>
      </c>
      <c r="X13" s="189">
        <f>datos_pkm_aereo_auxiliar!X49</f>
        <v>2608787279.3601727</v>
      </c>
      <c r="Y13" s="189">
        <f>datos_pkm_aereo_auxiliar!Y49</f>
        <v>2715378707.7122211</v>
      </c>
      <c r="Z13" s="189">
        <f>datos_pkm_aereo_auxiliar!Z49</f>
        <v>2822577761.4031367</v>
      </c>
      <c r="AA13" s="189">
        <f>datos_pkm_aereo_auxiliar!AA49</f>
        <v>2929963598.728076</v>
      </c>
      <c r="AB13" s="189">
        <f>datos_pkm_aereo_auxiliar!AB49</f>
        <v>3037098876.8630095</v>
      </c>
      <c r="AC13" s="189">
        <f>datos_pkm_aereo_auxiliar!AC49</f>
        <v>3143529542.8383889</v>
      </c>
      <c r="AD13" s="189">
        <f>datos_pkm_aereo_auxiliar!AD49</f>
        <v>3248785949.7544608</v>
      </c>
      <c r="AE13" s="189">
        <f>datos_pkm_aereo_auxiliar!AE49</f>
        <v>3352384876.0524025</v>
      </c>
      <c r="AF13" s="189">
        <f>datos_pkm_aereo_auxiliar!AF49</f>
        <v>3453832221.6526184</v>
      </c>
      <c r="AG13" s="189">
        <f>datos_pkm_aereo_auxiliar!AG49</f>
        <v>3552626240.4919882</v>
      </c>
      <c r="AH13" s="189">
        <f>datos_pkm_aereo_auxiliar!AH49</f>
        <v>3648261207.9547539</v>
      </c>
      <c r="AI13" s="189">
        <f>datos_pkm_aereo_auxiliar!AI49</f>
        <v>3740231439.5277901</v>
      </c>
      <c r="AJ13" s="189">
        <f>datos_pkm_aereo_auxiliar!AJ49</f>
        <v>3828035584.7390404</v>
      </c>
      <c r="AK13" s="189">
        <f>datos_pkm_aereo_auxiliar!AK49</f>
        <v>3881526778.7578917</v>
      </c>
      <c r="AL13" s="189">
        <f>datos_pkm_aereo_auxiliar!AL49</f>
        <v>3941378467.1001101</v>
      </c>
      <c r="AM13" s="189">
        <f>datos_pkm_aereo_auxiliar!AM49</f>
        <v>4003440224.4546299</v>
      </c>
      <c r="AN13" s="189">
        <f>datos_pkm_aereo_auxiliar!AN49</f>
        <v>4066045546.5533428</v>
      </c>
      <c r="AO13" s="189">
        <f>datos_pkm_aereo_auxiliar!AO49</f>
        <v>4128529530.7711697</v>
      </c>
      <c r="AP13" s="189">
        <f>datos_pkm_aereo_auxiliar!AP49</f>
        <v>4190693580.1075864</v>
      </c>
      <c r="AQ13" s="189">
        <f>datos_pkm_aereo_auxiliar!AQ49</f>
        <v>4252559302.6251392</v>
      </c>
      <c r="AR13" s="189">
        <f>datos_pkm_aereo_auxiliar!AR49</f>
        <v>4314246251.0234556</v>
      </c>
      <c r="AS13" s="189">
        <f>datos_pkm_aereo_auxiliar!AS49</f>
        <v>4375909695.7335854</v>
      </c>
      <c r="AT13" s="189">
        <f>datos_pkm_aereo_auxiliar!AT49</f>
        <v>4437709320.4657822</v>
      </c>
      <c r="AU13" s="189">
        <f>datos_pkm_aereo_auxiliar!AU49</f>
        <v>4499794357.2027922</v>
      </c>
      <c r="AV13" s="189">
        <f>datos_pkm_aereo_auxiliar!AV49</f>
        <v>4562297527.107173</v>
      </c>
      <c r="AW13" s="189">
        <f>datos_pkm_aereo_auxiliar!AW49</f>
        <v>4625333615.0069008</v>
      </c>
      <c r="AX13" s="189">
        <f>datos_pkm_aereo_auxiliar!AX49</f>
        <v>4689000358.6865292</v>
      </c>
    </row>
    <row r="14" spans="1:50">
      <c r="A14" t="s">
        <v>41</v>
      </c>
      <c r="B14" t="s">
        <v>47</v>
      </c>
      <c r="C14" t="s">
        <v>357</v>
      </c>
      <c r="D14" s="53">
        <v>4885662604.8800001</v>
      </c>
      <c r="E14" s="53">
        <v>5147248730.8399992</v>
      </c>
      <c r="F14" s="53">
        <v>5815550251.9299994</v>
      </c>
      <c r="G14" s="53">
        <v>6244550293.1000013</v>
      </c>
      <c r="H14" s="53">
        <v>7043542790.75</v>
      </c>
      <c r="I14" s="53">
        <v>7752973049.4100008</v>
      </c>
      <c r="J14" s="98">
        <v>3124083799.6199989</v>
      </c>
      <c r="K14" s="98">
        <v>4160659438.8499999</v>
      </c>
      <c r="L14" s="98">
        <v>6155028179.5300007</v>
      </c>
      <c r="M14" s="98">
        <v>7112281530.8999996</v>
      </c>
      <c r="N14" s="189">
        <f>datos_pkm_aereo_auxiliar!N50</f>
        <v>10739811026.649109</v>
      </c>
      <c r="O14" s="189">
        <f>datos_pkm_aereo_auxiliar!O50</f>
        <v>11538721013.197601</v>
      </c>
      <c r="P14" s="189">
        <f>datos_pkm_aereo_auxiliar!P50</f>
        <v>12339204252.498735</v>
      </c>
      <c r="Q14" s="189">
        <f>datos_pkm_aereo_auxiliar!Q50</f>
        <v>13229096062.223274</v>
      </c>
      <c r="R14" s="189">
        <f>datos_pkm_aereo_auxiliar!R50</f>
        <v>14263816318.904325</v>
      </c>
      <c r="S14" s="189">
        <f>datos_pkm_aereo_auxiliar!S50</f>
        <v>15273991857.64856</v>
      </c>
      <c r="T14" s="189">
        <f>datos_pkm_aereo_auxiliar!T50</f>
        <v>16174409528.611164</v>
      </c>
      <c r="U14" s="189">
        <f>datos_pkm_aereo_auxiliar!U50</f>
        <v>17092709010.227499</v>
      </c>
      <c r="V14" s="189">
        <f>datos_pkm_aereo_auxiliar!V50</f>
        <v>17965210733.50732</v>
      </c>
      <c r="W14" s="189">
        <f>datos_pkm_aereo_auxiliar!W50</f>
        <v>19171679928.609161</v>
      </c>
      <c r="X14" s="189">
        <f>datos_pkm_aereo_auxiliar!X50</f>
        <v>20167543424.23074</v>
      </c>
      <c r="Y14" s="189">
        <f>datos_pkm_aereo_auxiliar!Y50</f>
        <v>21316950588.642071</v>
      </c>
      <c r="Z14" s="189">
        <f>datos_pkm_aereo_auxiliar!Z50</f>
        <v>22160540712.8587</v>
      </c>
      <c r="AA14" s="189">
        <f>datos_pkm_aereo_auxiliar!AA50</f>
        <v>23332231099.727177</v>
      </c>
      <c r="AB14" s="189">
        <f>datos_pkm_aereo_auxiliar!AB50</f>
        <v>24398324091.229935</v>
      </c>
      <c r="AC14" s="189">
        <f>datos_pkm_aereo_auxiliar!AC50</f>
        <v>25354068824.326721</v>
      </c>
      <c r="AD14" s="189">
        <f>datos_pkm_aereo_auxiliar!AD50</f>
        <v>26402002028.942265</v>
      </c>
      <c r="AE14" s="189">
        <f>datos_pkm_aereo_auxiliar!AE50</f>
        <v>27472789406.732773</v>
      </c>
      <c r="AF14" s="189">
        <f>datos_pkm_aereo_auxiliar!AF50</f>
        <v>28596773457.442379</v>
      </c>
      <c r="AG14" s="189">
        <f>datos_pkm_aereo_auxiliar!AG50</f>
        <v>29612932469.100475</v>
      </c>
      <c r="AH14" s="189">
        <f>datos_pkm_aereo_auxiliar!AH50</f>
        <v>30595064189.718807</v>
      </c>
      <c r="AI14" s="189">
        <f>datos_pkm_aereo_auxiliar!AI50</f>
        <v>31508610140.885708</v>
      </c>
      <c r="AJ14" s="189">
        <f>datos_pkm_aereo_auxiliar!AJ50</f>
        <v>32300500336.145611</v>
      </c>
      <c r="AK14" s="189">
        <f>datos_pkm_aereo_auxiliar!AK50</f>
        <v>32736516071.336231</v>
      </c>
      <c r="AL14" s="189">
        <f>datos_pkm_aereo_auxiliar!AL50</f>
        <v>33329615160.488865</v>
      </c>
      <c r="AM14" s="189">
        <f>datos_pkm_aereo_auxiliar!AM50</f>
        <v>33659592294.57053</v>
      </c>
      <c r="AN14" s="189">
        <f>datos_pkm_aereo_auxiliar!AN50</f>
        <v>34061307991.992165</v>
      </c>
      <c r="AO14" s="189">
        <f>datos_pkm_aereo_auxiliar!AO50</f>
        <v>34676607675.451141</v>
      </c>
      <c r="AP14" s="189">
        <f>datos_pkm_aereo_auxiliar!AP50</f>
        <v>35296794387.402321</v>
      </c>
      <c r="AQ14" s="189">
        <f>datos_pkm_aereo_auxiliar!AQ50</f>
        <v>35924079652.46888</v>
      </c>
      <c r="AR14" s="189">
        <f>datos_pkm_aereo_auxiliar!AR50</f>
        <v>36559965455.238785</v>
      </c>
      <c r="AS14" s="189">
        <f>datos_pkm_aereo_auxiliar!AS50</f>
        <v>37205476329.637665</v>
      </c>
      <c r="AT14" s="189">
        <f>datos_pkm_aereo_auxiliar!AT50</f>
        <v>37861326406.11924</v>
      </c>
      <c r="AU14" s="189">
        <f>datos_pkm_aereo_auxiliar!AU50</f>
        <v>38528032452.322815</v>
      </c>
      <c r="AV14" s="189">
        <f>datos_pkm_aereo_auxiliar!AV50</f>
        <v>39205987938.238411</v>
      </c>
      <c r="AW14" s="189">
        <f>datos_pkm_aereo_auxiliar!AW50</f>
        <v>39895510647.368576</v>
      </c>
      <c r="AX14" s="189">
        <f>datos_pkm_aereo_auxiliar!AX50</f>
        <v>40596872898.517052</v>
      </c>
    </row>
    <row r="15" spans="1:50">
      <c r="A15" t="s">
        <v>42</v>
      </c>
      <c r="B15" t="s">
        <v>47</v>
      </c>
      <c r="C15" t="s">
        <v>357</v>
      </c>
      <c r="D15" s="53">
        <v>52167982.439999998</v>
      </c>
      <c r="E15" s="53">
        <v>46615287.950000003</v>
      </c>
      <c r="F15" s="53">
        <v>54725211.600000001</v>
      </c>
      <c r="G15" s="53">
        <v>72875296.399999991</v>
      </c>
      <c r="H15" s="53">
        <v>87159250.200000003</v>
      </c>
      <c r="I15" s="53">
        <v>125044874.04000001</v>
      </c>
      <c r="J15" s="98">
        <v>47630047.060000002</v>
      </c>
      <c r="K15" s="98">
        <v>83819019.799999997</v>
      </c>
      <c r="L15" s="98">
        <v>139793186.80000001</v>
      </c>
      <c r="M15" s="98">
        <v>151703634.40000001</v>
      </c>
      <c r="N15" s="189">
        <f>datos_pkm_aereo_auxiliar!N51</f>
        <v>161948849.50423649</v>
      </c>
      <c r="O15" s="189">
        <f>datos_pkm_aereo_auxiliar!O51</f>
        <v>170099789.18561679</v>
      </c>
      <c r="P15" s="189">
        <f>datos_pkm_aereo_auxiliar!P51</f>
        <v>178188773.20242074</v>
      </c>
      <c r="Q15" s="189">
        <f>datos_pkm_aereo_auxiliar!Q51</f>
        <v>186856588.33015442</v>
      </c>
      <c r="R15" s="189">
        <f>datos_pkm_aereo_auxiliar!R51</f>
        <v>196315714.26049194</v>
      </c>
      <c r="S15" s="189">
        <f>datos_pkm_aereo_auxiliar!S51</f>
        <v>205231673.98829544</v>
      </c>
      <c r="T15" s="189">
        <f>datos_pkm_aereo_auxiliar!T51</f>
        <v>213036905.08141112</v>
      </c>
      <c r="U15" s="189">
        <f>datos_pkm_aereo_auxiliar!U51</f>
        <v>220817980.66634291</v>
      </c>
      <c r="V15" s="189">
        <f>datos_pkm_aereo_auxiliar!V51</f>
        <v>228007080.49418703</v>
      </c>
      <c r="W15" s="189">
        <f>datos_pkm_aereo_auxiliar!W51</f>
        <v>237248434.83546752</v>
      </c>
      <c r="X15" s="189">
        <f>datos_pkm_aereo_auxiliar!X51</f>
        <v>244642424.93654928</v>
      </c>
      <c r="Y15" s="189">
        <f>datos_pkm_aereo_auxiliar!Y51</f>
        <v>252705743.98957422</v>
      </c>
      <c r="Z15" s="189">
        <f>datos_pkm_aereo_auxiliar!Z51</f>
        <v>260038024.48595077</v>
      </c>
      <c r="AA15" s="189">
        <f>datos_pkm_aereo_auxiliar!AA51</f>
        <v>269248868.30425209</v>
      </c>
      <c r="AB15" s="189">
        <f>datos_pkm_aereo_auxiliar!AB51</f>
        <v>277420961.24034381</v>
      </c>
      <c r="AC15" s="189">
        <f>datos_pkm_aereo_auxiliar!AC51</f>
        <v>284554192.25589716</v>
      </c>
      <c r="AD15" s="189">
        <f>datos_pkm_aereo_auxiliar!AD51</f>
        <v>291960853.03461421</v>
      </c>
      <c r="AE15" s="189">
        <f>datos_pkm_aereo_auxiliar!AE51</f>
        <v>299191733.94949681</v>
      </c>
      <c r="AF15" s="189">
        <f>datos_pkm_aereo_auxiliar!AF51</f>
        <v>306433646.70658815</v>
      </c>
      <c r="AG15" s="189">
        <f>datos_pkm_aereo_auxiliar!AG51</f>
        <v>312707925.48866194</v>
      </c>
      <c r="AH15" s="189">
        <f>datos_pkm_aereo_auxiliar!AH51</f>
        <v>318486709.46764129</v>
      </c>
      <c r="AI15" s="189">
        <f>datos_pkm_aereo_auxiliar!AI51</f>
        <v>323574651.83146316</v>
      </c>
      <c r="AJ15" s="189">
        <f>datos_pkm_aereo_auxiliar!AJ51</f>
        <v>327680869.29974157</v>
      </c>
      <c r="AK15" s="189">
        <f>datos_pkm_aereo_auxiliar!AK51</f>
        <v>330054064.85777962</v>
      </c>
      <c r="AL15" s="189">
        <f>datos_pkm_aereo_auxiliar!AL51</f>
        <v>332978840.69885379</v>
      </c>
      <c r="AM15" s="189">
        <f>datos_pkm_aereo_auxiliar!AM51</f>
        <v>334060382.87045676</v>
      </c>
      <c r="AN15" s="189">
        <f>datos_pkm_aereo_auxiliar!AN51</f>
        <v>335199470.38070416</v>
      </c>
      <c r="AO15" s="189">
        <f>datos_pkm_aereo_auxiliar!AO51</f>
        <v>339357358.29192197</v>
      </c>
      <c r="AP15" s="189">
        <f>datos_pkm_aereo_auxiliar!AP51</f>
        <v>343564974.26655489</v>
      </c>
      <c r="AQ15" s="189">
        <f>datos_pkm_aereo_auxiliar!AQ51</f>
        <v>347825686.91710865</v>
      </c>
      <c r="AR15" s="189">
        <f>datos_pkm_aereo_auxiliar!AR51</f>
        <v>352141115.98095554</v>
      </c>
      <c r="AS15" s="189">
        <f>datos_pkm_aereo_auxiliar!AS51</f>
        <v>356512038.01291716</v>
      </c>
      <c r="AT15" s="189">
        <f>datos_pkm_aereo_auxiliar!AT51</f>
        <v>360938877.76789355</v>
      </c>
      <c r="AU15" s="189">
        <f>datos_pkm_aereo_auxiliar!AU51</f>
        <v>365421956.30886263</v>
      </c>
      <c r="AV15" s="189">
        <f>datos_pkm_aereo_auxiliar!AV51</f>
        <v>369961605.34959769</v>
      </c>
      <c r="AW15" s="189">
        <f>datos_pkm_aereo_auxiliar!AW51</f>
        <v>374558212.16604614</v>
      </c>
      <c r="AX15" s="189">
        <f>datos_pkm_aereo_auxiliar!AX51</f>
        <v>379212230.80620497</v>
      </c>
    </row>
    <row r="16" spans="1:50">
      <c r="A16" t="s">
        <v>43</v>
      </c>
      <c r="B16" t="s">
        <v>47</v>
      </c>
      <c r="C16" t="s">
        <v>357</v>
      </c>
      <c r="D16" s="53">
        <v>404920718.64999998</v>
      </c>
      <c r="E16" s="53">
        <v>447861461.63999999</v>
      </c>
      <c r="F16" s="53">
        <v>570504880.84000003</v>
      </c>
      <c r="G16" s="53">
        <v>623810498.77999997</v>
      </c>
      <c r="H16" s="53">
        <v>673317305.29000008</v>
      </c>
      <c r="I16" s="53">
        <v>743220278.99000001</v>
      </c>
      <c r="J16" s="98">
        <v>297927791.37</v>
      </c>
      <c r="K16" s="98">
        <v>370884241.98000002</v>
      </c>
      <c r="L16" s="98">
        <v>530189380.75</v>
      </c>
      <c r="M16" s="98">
        <v>561101895.22000003</v>
      </c>
      <c r="N16" s="189">
        <f>datos_pkm_aereo_auxiliar!N52</f>
        <v>1152309398.613694</v>
      </c>
      <c r="O16" s="189">
        <f>datos_pkm_aereo_auxiliar!O52</f>
        <v>1203746239.6027646</v>
      </c>
      <c r="P16" s="189">
        <f>datos_pkm_aereo_auxiliar!P52</f>
        <v>1257889232.8434479</v>
      </c>
      <c r="Q16" s="189">
        <f>datos_pkm_aereo_auxiliar!Q52</f>
        <v>1319178395.458472</v>
      </c>
      <c r="R16" s="189">
        <f>datos_pkm_aereo_auxiliar!R52</f>
        <v>1386391393.6186221</v>
      </c>
      <c r="S16" s="189">
        <f>datos_pkm_aereo_auxiliar!S52</f>
        <v>1448814821.7402334</v>
      </c>
      <c r="T16" s="189">
        <f>datos_pkm_aereo_auxiliar!T52</f>
        <v>1503058711.7938385</v>
      </c>
      <c r="U16" s="189">
        <f>datos_pkm_aereo_auxiliar!U52</f>
        <v>1560022602.583323</v>
      </c>
      <c r="V16" s="189">
        <f>datos_pkm_aereo_auxiliar!V52</f>
        <v>1613942125.8862591</v>
      </c>
      <c r="W16" s="189">
        <f>datos_pkm_aereo_auxiliar!W52</f>
        <v>1690041955.8549647</v>
      </c>
      <c r="X16" s="189">
        <f>datos_pkm_aereo_auxiliar!X52</f>
        <v>1752379176.164921</v>
      </c>
      <c r="Y16" s="189">
        <f>datos_pkm_aereo_auxiliar!Y52</f>
        <v>1824698034.7175746</v>
      </c>
      <c r="Z16" s="189">
        <f>datos_pkm_aereo_auxiliar!Z52</f>
        <v>1826490138.8096709</v>
      </c>
      <c r="AA16" s="189">
        <f>datos_pkm_aereo_auxiliar!AA52</f>
        <v>1846543405.55112</v>
      </c>
      <c r="AB16" s="189">
        <f>datos_pkm_aereo_auxiliar!AB52</f>
        <v>1858469276.9742055</v>
      </c>
      <c r="AC16" s="189">
        <f>datos_pkm_aereo_auxiliar!AC52</f>
        <v>1863025652.207449</v>
      </c>
      <c r="AD16" s="189">
        <f>datos_pkm_aereo_auxiliar!AD52</f>
        <v>1871771715.4500203</v>
      </c>
      <c r="AE16" s="189">
        <f>datos_pkm_aereo_auxiliar!AE52</f>
        <v>1880963849.3538201</v>
      </c>
      <c r="AF16" s="189">
        <f>datos_pkm_aereo_auxiliar!AF52</f>
        <v>1892240722.9006267</v>
      </c>
      <c r="AG16" s="189">
        <f>datos_pkm_aereo_auxiliar!AG52</f>
        <v>1897965693.1208286</v>
      </c>
      <c r="AH16" s="189">
        <f>datos_pkm_aereo_auxiliar!AH52</f>
        <v>1902226297.4208343</v>
      </c>
      <c r="AI16" s="189">
        <f>datos_pkm_aereo_auxiliar!AI52</f>
        <v>1903757559.7408767</v>
      </c>
      <c r="AJ16" s="189">
        <f>datos_pkm_aereo_auxiliar!AJ52</f>
        <v>1900628346.8807645</v>
      </c>
      <c r="AK16" s="189">
        <f>datos_pkm_aereo_auxiliar!AK52</f>
        <v>1896285644.4240425</v>
      </c>
      <c r="AL16" s="189">
        <f>datos_pkm_aereo_auxiliar!AL52</f>
        <v>1896984250.5176654</v>
      </c>
      <c r="AM16" s="189">
        <f>datos_pkm_aereo_auxiliar!AM52</f>
        <v>1885127722.1915476</v>
      </c>
      <c r="AN16" s="189">
        <f>datos_pkm_aereo_auxiliar!AN52</f>
        <v>1874757545.2989535</v>
      </c>
      <c r="AO16" s="189">
        <f>datos_pkm_aereo_auxiliar!AO52</f>
        <v>1882483613.0589831</v>
      </c>
      <c r="AP16" s="189">
        <f>datos_pkm_aereo_auxiliar!AP52</f>
        <v>1890309553.8842392</v>
      </c>
      <c r="AQ16" s="189">
        <f>datos_pkm_aereo_auxiliar!AQ52</f>
        <v>1898226064.6255925</v>
      </c>
      <c r="AR16" s="189">
        <f>datos_pkm_aereo_auxiliar!AR52</f>
        <v>1906222230.9152634</v>
      </c>
      <c r="AS16" s="189">
        <f>datos_pkm_aereo_auxiliar!AS52</f>
        <v>1914287771.6144309</v>
      </c>
      <c r="AT16" s="189">
        <f>datos_pkm_aereo_auxiliar!AT52</f>
        <v>1922413860.6372323</v>
      </c>
      <c r="AU16" s="189">
        <f>datos_pkm_aereo_auxiliar!AU52</f>
        <v>1930593297.4871299</v>
      </c>
      <c r="AV16" s="189">
        <f>datos_pkm_aereo_auxiliar!AV52</f>
        <v>1938820394.7857707</v>
      </c>
      <c r="AW16" s="189">
        <f>datos_pkm_aereo_auxiliar!AW52</f>
        <v>1947090760.9760394</v>
      </c>
      <c r="AX16" s="189">
        <f>datos_pkm_aereo_auxiliar!AX52</f>
        <v>1955401062.9424353</v>
      </c>
    </row>
    <row r="17" spans="1:50">
      <c r="A17" t="s">
        <v>44</v>
      </c>
      <c r="B17" t="s">
        <v>47</v>
      </c>
      <c r="C17" t="s">
        <v>357</v>
      </c>
      <c r="D17" s="53">
        <v>0</v>
      </c>
      <c r="E17" s="57">
        <v>0</v>
      </c>
      <c r="F17" s="57">
        <v>0</v>
      </c>
      <c r="G17" s="57">
        <v>0</v>
      </c>
      <c r="H17" s="57">
        <v>0</v>
      </c>
      <c r="I17" s="53">
        <v>0</v>
      </c>
      <c r="J17" s="53">
        <f>datos_pkm_aereo_auxiliar!J53</f>
        <v>0</v>
      </c>
      <c r="K17" s="53">
        <f>datos_pkm_aereo_auxiliar!K53</f>
        <v>0</v>
      </c>
      <c r="L17" s="53">
        <f>datos_pkm_aereo_auxiliar!L53</f>
        <v>0</v>
      </c>
      <c r="M17" s="53">
        <f>datos_pkm_aereo_auxiliar!M53</f>
        <v>0</v>
      </c>
      <c r="N17" s="189">
        <f>datos_pkm_aereo_auxiliar!N53</f>
        <v>0</v>
      </c>
      <c r="O17" s="70">
        <f>datos_pkm_aereo_auxiliar!O53</f>
        <v>0</v>
      </c>
      <c r="P17" s="70">
        <f>datos_pkm_aereo_auxiliar!P53</f>
        <v>0</v>
      </c>
      <c r="Q17" s="70">
        <f>datos_pkm_aereo_auxiliar!Q53</f>
        <v>0</v>
      </c>
      <c r="R17" s="70">
        <f>datos_pkm_aereo_auxiliar!R53</f>
        <v>0</v>
      </c>
      <c r="S17" s="70">
        <f>datos_pkm_aereo_auxiliar!S53</f>
        <v>0</v>
      </c>
      <c r="T17" s="70">
        <f>datos_pkm_aereo_auxiliar!T53</f>
        <v>0</v>
      </c>
      <c r="U17" s="70">
        <f>datos_pkm_aereo_auxiliar!U53</f>
        <v>0</v>
      </c>
      <c r="V17" s="70">
        <f>datos_pkm_aereo_auxiliar!V53</f>
        <v>0</v>
      </c>
      <c r="W17" s="70">
        <f>datos_pkm_aereo_auxiliar!W53</f>
        <v>0</v>
      </c>
      <c r="X17" s="70">
        <f>datos_pkm_aereo_auxiliar!X53</f>
        <v>0</v>
      </c>
      <c r="Y17" s="70">
        <f>datos_pkm_aereo_auxiliar!Y53</f>
        <v>0</v>
      </c>
      <c r="Z17" s="70">
        <f>datos_pkm_aereo_auxiliar!Z53</f>
        <v>0</v>
      </c>
      <c r="AA17" s="70">
        <f>datos_pkm_aereo_auxiliar!AA53</f>
        <v>0</v>
      </c>
      <c r="AB17" s="70">
        <f>datos_pkm_aereo_auxiliar!AB53</f>
        <v>0</v>
      </c>
      <c r="AC17" s="70">
        <f>datos_pkm_aereo_auxiliar!AC53</f>
        <v>0</v>
      </c>
      <c r="AD17" s="70">
        <f>datos_pkm_aereo_auxiliar!AD53</f>
        <v>0</v>
      </c>
      <c r="AE17" s="70">
        <f>datos_pkm_aereo_auxiliar!AE53</f>
        <v>0</v>
      </c>
      <c r="AF17" s="70">
        <f>datos_pkm_aereo_auxiliar!AF53</f>
        <v>0</v>
      </c>
      <c r="AG17" s="70">
        <f>datos_pkm_aereo_auxiliar!AG53</f>
        <v>0</v>
      </c>
      <c r="AH17" s="70">
        <f>datos_pkm_aereo_auxiliar!AH53</f>
        <v>0</v>
      </c>
      <c r="AI17" s="70">
        <f>datos_pkm_aereo_auxiliar!AI53</f>
        <v>0</v>
      </c>
      <c r="AJ17" s="70">
        <f>datos_pkm_aereo_auxiliar!AJ53</f>
        <v>0</v>
      </c>
      <c r="AK17" s="70">
        <f>datos_pkm_aereo_auxiliar!AK53</f>
        <v>0</v>
      </c>
      <c r="AL17" s="70">
        <f>datos_pkm_aereo_auxiliar!AL53</f>
        <v>0</v>
      </c>
      <c r="AM17" s="70">
        <f>datos_pkm_aereo_auxiliar!AM53</f>
        <v>0</v>
      </c>
      <c r="AN17" s="70">
        <f>datos_pkm_aereo_auxiliar!AN53</f>
        <v>0</v>
      </c>
      <c r="AO17" s="70">
        <f>datos_pkm_aereo_auxiliar!AO53</f>
        <v>0</v>
      </c>
      <c r="AP17" s="70">
        <f>datos_pkm_aereo_auxiliar!AP53</f>
        <v>0</v>
      </c>
      <c r="AQ17" s="70">
        <f>datos_pkm_aereo_auxiliar!AQ53</f>
        <v>0</v>
      </c>
      <c r="AR17" s="70">
        <f>datos_pkm_aereo_auxiliar!AR53</f>
        <v>0</v>
      </c>
      <c r="AS17" s="70">
        <f>datos_pkm_aereo_auxiliar!AS53</f>
        <v>0</v>
      </c>
      <c r="AT17" s="70">
        <f>datos_pkm_aereo_auxiliar!AT53</f>
        <v>0</v>
      </c>
      <c r="AU17" s="70">
        <f>datos_pkm_aereo_auxiliar!AU53</f>
        <v>0</v>
      </c>
      <c r="AV17" s="70">
        <f>datos_pkm_aereo_auxiliar!AV53</f>
        <v>0</v>
      </c>
      <c r="AW17" s="70">
        <f>datos_pkm_aereo_auxiliar!AW53</f>
        <v>0</v>
      </c>
      <c r="AX17" s="70">
        <f>datos_pkm_aereo_auxiliar!AX53</f>
        <v>0</v>
      </c>
    </row>
    <row r="18" spans="1:50">
      <c r="A18" t="s">
        <v>29</v>
      </c>
      <c r="B18" t="s">
        <v>48</v>
      </c>
      <c r="C18" t="s">
        <v>357</v>
      </c>
      <c r="D18" s="53">
        <v>16287396.486108471</v>
      </c>
      <c r="E18" s="53">
        <v>20254024.787617311</v>
      </c>
      <c r="F18" s="53">
        <v>19873162.17225334</v>
      </c>
      <c r="G18" s="53">
        <v>30474016.16877557</v>
      </c>
      <c r="H18" s="53">
        <v>18022104.05124123</v>
      </c>
      <c r="I18" s="53">
        <v>12338996.636002289</v>
      </c>
      <c r="J18" s="70">
        <f>datos_pkm_aereo_inter_aux!J11</f>
        <v>5421039.1907444997</v>
      </c>
      <c r="K18" s="70">
        <f>datos_pkm_aereo_inter_aux!K11</f>
        <v>5181048.6189467786</v>
      </c>
      <c r="L18" s="70">
        <f>datos_pkm_aereo_inter_aux!L11</f>
        <v>23385678.110047385</v>
      </c>
      <c r="M18" s="70">
        <f>datos_pkm_aereo_inter_aux!M11</f>
        <v>23421766.933536578</v>
      </c>
      <c r="N18" s="70">
        <f>datos_pkm_aereo_inter_aux!N11</f>
        <v>24796525.424093373</v>
      </c>
      <c r="O18" s="70">
        <f>datos_pkm_aereo_inter_aux!O11</f>
        <v>26067724.074167363</v>
      </c>
      <c r="P18" s="70">
        <f>datos_pkm_aereo_inter_aux!P11</f>
        <v>27284545.503419749</v>
      </c>
      <c r="Q18" s="70">
        <f>datos_pkm_aereo_inter_aux!Q11</f>
        <v>28527655.713897862</v>
      </c>
      <c r="R18" s="70">
        <f>datos_pkm_aereo_inter_aux!R11</f>
        <v>29889024.434860814</v>
      </c>
      <c r="S18" s="70">
        <f>datos_pkm_aereo_inter_aux!S11</f>
        <v>31250772.967032511</v>
      </c>
      <c r="T18" s="70">
        <f>datos_pkm_aereo_inter_aux!T11</f>
        <v>32536234.807330489</v>
      </c>
      <c r="U18" s="70">
        <f>datos_pkm_aereo_inter_aux!U11</f>
        <v>33813013.582462303</v>
      </c>
      <c r="V18" s="70">
        <f>datos_pkm_aereo_inter_aux!V11</f>
        <v>35060082.970615104</v>
      </c>
      <c r="W18" s="70">
        <f>datos_pkm_aereo_inter_aux!W11</f>
        <v>36471356.829813778</v>
      </c>
      <c r="X18" s="70">
        <f>datos_pkm_aereo_inter_aux!X11</f>
        <v>37763244.090072751</v>
      </c>
      <c r="Y18" s="70">
        <f>datos_pkm_aereo_inter_aux!Y11</f>
        <v>39118545.344969898</v>
      </c>
      <c r="Z18" s="70">
        <f>datos_pkm_aereo_inter_aux!Z11</f>
        <v>40304827.575857788</v>
      </c>
      <c r="AA18" s="70">
        <f>datos_pkm_aereo_inter_aux!AA11</f>
        <v>41633012.327763841</v>
      </c>
      <c r="AB18" s="70">
        <f>datos_pkm_aereo_inter_aux!AB11</f>
        <v>42889842.832200065</v>
      </c>
      <c r="AC18" s="70">
        <f>datos_pkm_aereo_inter_aux!AC11</f>
        <v>44073004.762176149</v>
      </c>
      <c r="AD18" s="70">
        <f>datos_pkm_aereo_inter_aux!AD11</f>
        <v>45274725.049810782</v>
      </c>
      <c r="AE18" s="70">
        <f>datos_pkm_aereo_inter_aux!AE11</f>
        <v>46459459.604519695</v>
      </c>
      <c r="AF18" s="70">
        <f>datos_pkm_aereo_inter_aux!AF11</f>
        <v>47637740.89034041</v>
      </c>
      <c r="AG18" s="70">
        <f>datos_pkm_aereo_inter_aux!AG11</f>
        <v>48735364.388675898</v>
      </c>
      <c r="AH18" s="70">
        <f>datos_pkm_aereo_inter_aux!AH11</f>
        <v>49783650.883915886</v>
      </c>
      <c r="AI18" s="70">
        <f>datos_pkm_aereo_inter_aux!AI11</f>
        <v>50765799.426555648</v>
      </c>
      <c r="AJ18" s="70">
        <f>datos_pkm_aereo_inter_aux!AJ11</f>
        <v>51657645.637544923</v>
      </c>
      <c r="AK18" s="70">
        <f>datos_pkm_aereo_inter_aux!AK11</f>
        <v>52151423.772035368</v>
      </c>
      <c r="AL18" s="70">
        <f>datos_pkm_aereo_inter_aux!AL11</f>
        <v>52726374.829770237</v>
      </c>
      <c r="AM18" s="70">
        <f>datos_pkm_aereo_inter_aux!AM11</f>
        <v>53203925.598361298</v>
      </c>
      <c r="AN18" s="70">
        <f>datos_pkm_aereo_inter_aux!AN11</f>
        <v>53723722.607313171</v>
      </c>
      <c r="AO18" s="70">
        <f>datos_pkm_aereo_inter_aux!AO11</f>
        <v>54326011.586219072</v>
      </c>
      <c r="AP18" s="70">
        <f>datos_pkm_aereo_inter_aux!AP11</f>
        <v>54935052.740821607</v>
      </c>
      <c r="AQ18" s="70">
        <f>datos_pkm_aereo_inter_aux!AQ11</f>
        <v>55550921.768797286</v>
      </c>
      <c r="AR18" s="70">
        <f>datos_pkm_aereo_inter_aux!AR11</f>
        <v>56173695.216459997</v>
      </c>
      <c r="AS18" s="70">
        <f>datos_pkm_aereo_inter_aux!AS11</f>
        <v>56803450.488271475</v>
      </c>
      <c r="AT18" s="70">
        <f>datos_pkm_aereo_inter_aux!AT11</f>
        <v>57440265.856465198</v>
      </c>
      <c r="AU18" s="70">
        <f>datos_pkm_aereo_inter_aux!AU11</f>
        <v>58084220.470773041</v>
      </c>
      <c r="AV18" s="70">
        <f>datos_pkm_aereo_inter_aux!AV11</f>
        <v>58735394.368263669</v>
      </c>
      <c r="AW18" s="70">
        <f>datos_pkm_aereo_inter_aux!AW11</f>
        <v>59393868.483288422</v>
      </c>
      <c r="AX18" s="70">
        <f>datos_pkm_aereo_inter_aux!AX11</f>
        <v>60059724.657544166</v>
      </c>
    </row>
    <row r="19" spans="1:50">
      <c r="A19" t="s">
        <v>30</v>
      </c>
      <c r="B19" t="s">
        <v>48</v>
      </c>
      <c r="C19" t="s">
        <v>357</v>
      </c>
      <c r="D19" s="53">
        <v>4957158.4817692414</v>
      </c>
      <c r="E19" s="53">
        <v>0</v>
      </c>
      <c r="F19" s="53">
        <v>22219285.444665421</v>
      </c>
      <c r="G19" s="53">
        <v>24047429.266579349</v>
      </c>
      <c r="H19" s="53">
        <v>26515775.955561541</v>
      </c>
      <c r="I19" s="53">
        <v>35784016.115859181</v>
      </c>
      <c r="J19" s="70">
        <f>datos_pkm_aereo_inter_aux!J12</f>
        <v>14069820.408515111</v>
      </c>
      <c r="K19" s="70">
        <f>datos_pkm_aereo_inter_aux!K12</f>
        <v>10460241.912725881</v>
      </c>
      <c r="L19" s="70">
        <f>datos_pkm_aereo_inter_aux!L12</f>
        <v>47214351.440299928</v>
      </c>
      <c r="M19" s="70">
        <f>datos_pkm_aereo_inter_aux!M12</f>
        <v>47287212.718355127</v>
      </c>
      <c r="N19" s="70">
        <f>datos_pkm_aereo_inter_aux!N12</f>
        <v>50062771.768353239</v>
      </c>
      <c r="O19" s="70">
        <f>datos_pkm_aereo_inter_aux!O12</f>
        <v>52629249.401911438</v>
      </c>
      <c r="P19" s="70">
        <f>datos_pkm_aereo_inter_aux!P12</f>
        <v>55085942.525388874</v>
      </c>
      <c r="Q19" s="70">
        <f>datos_pkm_aereo_inter_aux!Q12</f>
        <v>57595711.20005998</v>
      </c>
      <c r="R19" s="70">
        <f>datos_pkm_aereo_inter_aux!R12</f>
        <v>60344237.068281904</v>
      </c>
      <c r="S19" s="70">
        <f>datos_pkm_aereo_inter_aux!S12</f>
        <v>63093529.753690235</v>
      </c>
      <c r="T19" s="70">
        <f>datos_pkm_aereo_inter_aux!T12</f>
        <v>65688803.955503851</v>
      </c>
      <c r="U19" s="70">
        <f>datos_pkm_aereo_inter_aux!U12</f>
        <v>68266547.543562964</v>
      </c>
      <c r="V19" s="70">
        <f>datos_pkm_aereo_inter_aux!V12</f>
        <v>70784309.57234028</v>
      </c>
      <c r="W19" s="70">
        <f>datos_pkm_aereo_inter_aux!W12</f>
        <v>73633591.07074964</v>
      </c>
      <c r="X19" s="70">
        <f>datos_pkm_aereo_inter_aux!X12</f>
        <v>76241837.829303429</v>
      </c>
      <c r="Y19" s="70">
        <f>datos_pkm_aereo_inter_aux!Y12</f>
        <v>78978113.829301089</v>
      </c>
      <c r="Z19" s="70">
        <f>datos_pkm_aereo_inter_aux!Z12</f>
        <v>81373150.051597327</v>
      </c>
      <c r="AA19" s="70">
        <f>datos_pkm_aereo_inter_aux!AA12</f>
        <v>84054679.377325848</v>
      </c>
      <c r="AB19" s="70">
        <f>datos_pkm_aereo_inter_aux!AB12</f>
        <v>86592148.543629229</v>
      </c>
      <c r="AC19" s="70">
        <f>datos_pkm_aereo_inter_aux!AC12</f>
        <v>88980885.056199014</v>
      </c>
      <c r="AD19" s="70">
        <f>datos_pkm_aereo_inter_aux!AD12</f>
        <v>91407089.83530879</v>
      </c>
      <c r="AE19" s="70">
        <f>datos_pkm_aereo_inter_aux!AE12</f>
        <v>93799001.387596056</v>
      </c>
      <c r="AF19" s="70">
        <f>datos_pkm_aereo_inter_aux!AF12</f>
        <v>96177884.157746151</v>
      </c>
      <c r="AG19" s="70">
        <f>datos_pkm_aereo_inter_aux!AG12</f>
        <v>98393923.451354578</v>
      </c>
      <c r="AH19" s="70">
        <f>datos_pkm_aereo_inter_aux!AH12</f>
        <v>100510354.14724773</v>
      </c>
      <c r="AI19" s="70">
        <f>datos_pkm_aereo_inter_aux!AI12</f>
        <v>102493256.08579998</v>
      </c>
      <c r="AJ19" s="70">
        <f>datos_pkm_aereo_inter_aux!AJ12</f>
        <v>104293842.76274805</v>
      </c>
      <c r="AK19" s="70">
        <f>datos_pkm_aereo_inter_aux!AK12</f>
        <v>105290752.67768233</v>
      </c>
      <c r="AL19" s="70">
        <f>datos_pkm_aereo_inter_aux!AL12</f>
        <v>106451546.09890039</v>
      </c>
      <c r="AM19" s="70">
        <f>datos_pkm_aereo_inter_aux!AM12</f>
        <v>107415693.88682178</v>
      </c>
      <c r="AN19" s="70">
        <f>datos_pkm_aereo_inter_aux!AN12</f>
        <v>108465134.42657359</v>
      </c>
      <c r="AO19" s="70">
        <f>datos_pkm_aereo_inter_aux!AO12</f>
        <v>109681121.55274826</v>
      </c>
      <c r="AP19" s="70">
        <f>datos_pkm_aereo_inter_aux!AP12</f>
        <v>110910740.93687277</v>
      </c>
      <c r="AQ19" s="70">
        <f>datos_pkm_aereo_inter_aux!AQ12</f>
        <v>112154145.40824221</v>
      </c>
      <c r="AR19" s="70">
        <f>datos_pkm_aereo_inter_aux!AR12</f>
        <v>113411489.50950228</v>
      </c>
      <c r="AS19" s="70">
        <f>datos_pkm_aereo_inter_aux!AS12</f>
        <v>114682929.51585019</v>
      </c>
      <c r="AT19" s="70">
        <f>datos_pkm_aereo_inter_aux!AT12</f>
        <v>115968623.45446488</v>
      </c>
      <c r="AU19" s="70">
        <f>datos_pkm_aereo_inter_aux!AU12</f>
        <v>117268731.12414458</v>
      </c>
      <c r="AV19" s="70">
        <f>datos_pkm_aereo_inter_aux!AV12</f>
        <v>118583414.1151699</v>
      </c>
      <c r="AW19" s="70">
        <f>datos_pkm_aereo_inter_aux!AW12</f>
        <v>119912835.82938403</v>
      </c>
      <c r="AX19" s="70">
        <f>datos_pkm_aereo_inter_aux!AX12</f>
        <v>121257161.5005091</v>
      </c>
    </row>
    <row r="20" spans="1:50">
      <c r="A20" t="s">
        <v>31</v>
      </c>
      <c r="B20" t="s">
        <v>48</v>
      </c>
      <c r="C20" t="s">
        <v>357</v>
      </c>
      <c r="D20" s="53">
        <v>0</v>
      </c>
      <c r="E20" s="53">
        <v>0</v>
      </c>
      <c r="F20" s="53">
        <v>118418.4535958286</v>
      </c>
      <c r="G20" s="53">
        <v>199908.72486165661</v>
      </c>
      <c r="H20" s="53">
        <v>0</v>
      </c>
      <c r="I20" s="53">
        <v>0</v>
      </c>
      <c r="J20" s="70">
        <f>datos_pkm_aereo_inter_aux!J13</f>
        <v>0</v>
      </c>
      <c r="K20" s="70">
        <f>datos_pkm_aereo_inter_aux!K13</f>
        <v>0</v>
      </c>
      <c r="L20" s="70">
        <f>datos_pkm_aereo_inter_aux!L13</f>
        <v>0</v>
      </c>
      <c r="M20" s="70">
        <f>datos_pkm_aereo_inter_aux!M13</f>
        <v>0</v>
      </c>
      <c r="N20" s="70">
        <f>datos_pkm_aereo_inter_aux!N13</f>
        <v>0</v>
      </c>
      <c r="O20" s="70">
        <f>datos_pkm_aereo_inter_aux!O13</f>
        <v>0</v>
      </c>
      <c r="P20" s="70">
        <f>datos_pkm_aereo_inter_aux!P13</f>
        <v>0</v>
      </c>
      <c r="Q20" s="70">
        <f>datos_pkm_aereo_inter_aux!Q13</f>
        <v>0</v>
      </c>
      <c r="R20" s="70">
        <f>datos_pkm_aereo_inter_aux!R13</f>
        <v>0</v>
      </c>
      <c r="S20" s="70">
        <f>datos_pkm_aereo_inter_aux!S13</f>
        <v>0</v>
      </c>
      <c r="T20" s="70">
        <f>datos_pkm_aereo_inter_aux!T13</f>
        <v>0</v>
      </c>
      <c r="U20" s="70">
        <f>datos_pkm_aereo_inter_aux!U13</f>
        <v>0</v>
      </c>
      <c r="V20" s="70">
        <f>datos_pkm_aereo_inter_aux!V13</f>
        <v>0</v>
      </c>
      <c r="W20" s="70">
        <f>datos_pkm_aereo_inter_aux!W13</f>
        <v>0</v>
      </c>
      <c r="X20" s="70">
        <f>datos_pkm_aereo_inter_aux!X13</f>
        <v>0</v>
      </c>
      <c r="Y20" s="70">
        <f>datos_pkm_aereo_inter_aux!Y13</f>
        <v>0</v>
      </c>
      <c r="Z20" s="70">
        <f>datos_pkm_aereo_inter_aux!Z13</f>
        <v>0</v>
      </c>
      <c r="AA20" s="70">
        <f>datos_pkm_aereo_inter_aux!AA13</f>
        <v>0</v>
      </c>
      <c r="AB20" s="70">
        <f>datos_pkm_aereo_inter_aux!AB13</f>
        <v>0</v>
      </c>
      <c r="AC20" s="70">
        <f>datos_pkm_aereo_inter_aux!AC13</f>
        <v>0</v>
      </c>
      <c r="AD20" s="70">
        <f>datos_pkm_aereo_inter_aux!AD13</f>
        <v>0</v>
      </c>
      <c r="AE20" s="70">
        <f>datos_pkm_aereo_inter_aux!AE13</f>
        <v>0</v>
      </c>
      <c r="AF20" s="70">
        <f>datos_pkm_aereo_inter_aux!AF13</f>
        <v>0</v>
      </c>
      <c r="AG20" s="70">
        <f>datos_pkm_aereo_inter_aux!AG13</f>
        <v>0</v>
      </c>
      <c r="AH20" s="70">
        <f>datos_pkm_aereo_inter_aux!AH13</f>
        <v>0</v>
      </c>
      <c r="AI20" s="70">
        <f>datos_pkm_aereo_inter_aux!AI13</f>
        <v>0</v>
      </c>
      <c r="AJ20" s="70">
        <f>datos_pkm_aereo_inter_aux!AJ13</f>
        <v>0</v>
      </c>
      <c r="AK20" s="70">
        <f>datos_pkm_aereo_inter_aux!AK13</f>
        <v>0</v>
      </c>
      <c r="AL20" s="70">
        <f>datos_pkm_aereo_inter_aux!AL13</f>
        <v>0</v>
      </c>
      <c r="AM20" s="70">
        <f>datos_pkm_aereo_inter_aux!AM13</f>
        <v>0</v>
      </c>
      <c r="AN20" s="70">
        <f>datos_pkm_aereo_inter_aux!AN13</f>
        <v>0</v>
      </c>
      <c r="AO20" s="70">
        <f>datos_pkm_aereo_inter_aux!AO13</f>
        <v>0</v>
      </c>
      <c r="AP20" s="70">
        <f>datos_pkm_aereo_inter_aux!AP13</f>
        <v>0</v>
      </c>
      <c r="AQ20" s="70">
        <f>datos_pkm_aereo_inter_aux!AQ13</f>
        <v>0</v>
      </c>
      <c r="AR20" s="70">
        <f>datos_pkm_aereo_inter_aux!AR13</f>
        <v>0</v>
      </c>
      <c r="AS20" s="70">
        <f>datos_pkm_aereo_inter_aux!AS13</f>
        <v>0</v>
      </c>
      <c r="AT20" s="70">
        <f>datos_pkm_aereo_inter_aux!AT13</f>
        <v>0</v>
      </c>
      <c r="AU20" s="70">
        <f>datos_pkm_aereo_inter_aux!AU13</f>
        <v>0</v>
      </c>
      <c r="AV20" s="70">
        <f>datos_pkm_aereo_inter_aux!AV13</f>
        <v>0</v>
      </c>
      <c r="AW20" s="70">
        <f>datos_pkm_aereo_inter_aux!AW13</f>
        <v>0</v>
      </c>
      <c r="AX20" s="70">
        <f>datos_pkm_aereo_inter_aux!AX13</f>
        <v>0</v>
      </c>
    </row>
    <row r="21" spans="1:50">
      <c r="A21" t="s">
        <v>32</v>
      </c>
      <c r="B21" t="s">
        <v>48</v>
      </c>
      <c r="C21" t="s">
        <v>357</v>
      </c>
      <c r="D21" s="53">
        <v>431500.5609966857</v>
      </c>
      <c r="E21" s="53">
        <v>2525191.6688991892</v>
      </c>
      <c r="F21" s="53">
        <v>619197.74013430078</v>
      </c>
      <c r="G21" s="53">
        <v>764435.94236674439</v>
      </c>
      <c r="H21" s="53">
        <v>784090.97835741134</v>
      </c>
      <c r="I21" s="53">
        <v>2713104.151285124</v>
      </c>
      <c r="J21" s="70">
        <f>datos_pkm_aereo_inter_aux!J14</f>
        <v>374689.96984179638</v>
      </c>
      <c r="K21" s="70">
        <f>datos_pkm_aereo_inter_aux!K14</f>
        <v>68748.704059054871</v>
      </c>
      <c r="L21" s="70">
        <f>datos_pkm_aereo_inter_aux!L14</f>
        <v>310310.74630887969</v>
      </c>
      <c r="M21" s="70">
        <f>datos_pkm_aereo_inter_aux!M14</f>
        <v>310789.61845009541</v>
      </c>
      <c r="N21" s="70">
        <f>datos_pkm_aereo_inter_aux!N14</f>
        <v>329031.6523646845</v>
      </c>
      <c r="O21" s="70">
        <f>datos_pkm_aereo_inter_aux!O14</f>
        <v>345899.5233733863</v>
      </c>
      <c r="P21" s="70">
        <f>datos_pkm_aereo_inter_aux!P14</f>
        <v>362045.84866098693</v>
      </c>
      <c r="Q21" s="70">
        <f>datos_pkm_aereo_inter_aux!Q14</f>
        <v>378541.0067377552</v>
      </c>
      <c r="R21" s="70">
        <f>datos_pkm_aereo_inter_aux!R14</f>
        <v>396605.36825918057</v>
      </c>
      <c r="S21" s="70">
        <f>datos_pkm_aereo_inter_aux!S14</f>
        <v>414674.76959596155</v>
      </c>
      <c r="T21" s="70">
        <f>datos_pkm_aereo_inter_aux!T14</f>
        <v>431731.90264711186</v>
      </c>
      <c r="U21" s="70">
        <f>datos_pkm_aereo_inter_aux!U14</f>
        <v>448673.81781066098</v>
      </c>
      <c r="V21" s="70">
        <f>datos_pkm_aereo_inter_aux!V14</f>
        <v>465221.51126285095</v>
      </c>
      <c r="W21" s="70">
        <f>datos_pkm_aereo_inter_aux!W14</f>
        <v>483948.07725907071</v>
      </c>
      <c r="X21" s="70">
        <f>datos_pkm_aereo_inter_aux!X14</f>
        <v>501090.47090664506</v>
      </c>
      <c r="Y21" s="70">
        <f>datos_pkm_aereo_inter_aux!Y14</f>
        <v>519074.32161652908</v>
      </c>
      <c r="Z21" s="70">
        <f>datos_pkm_aereo_inter_aux!Z14</f>
        <v>534815.41420608398</v>
      </c>
      <c r="AA21" s="70">
        <f>datos_pkm_aereo_inter_aux!AA14</f>
        <v>552439.44886783557</v>
      </c>
      <c r="AB21" s="70">
        <f>datos_pkm_aereo_inter_aux!AB14</f>
        <v>569116.66515295184</v>
      </c>
      <c r="AC21" s="70">
        <f>datos_pkm_aereo_inter_aux!AC14</f>
        <v>584816.35364466126</v>
      </c>
      <c r="AD21" s="70">
        <f>datos_pkm_aereo_inter_aux!AD14</f>
        <v>600762.29789120459</v>
      </c>
      <c r="AE21" s="70">
        <f>datos_pkm_aereo_inter_aux!AE14</f>
        <v>616482.85395631567</v>
      </c>
      <c r="AF21" s="70">
        <f>datos_pkm_aereo_inter_aux!AF14</f>
        <v>632117.77989022399</v>
      </c>
      <c r="AG21" s="70">
        <f>datos_pkm_aereo_inter_aux!AG14</f>
        <v>646682.43631506001</v>
      </c>
      <c r="AH21" s="70">
        <f>datos_pkm_aereo_inter_aux!AH14</f>
        <v>660592.42700049933</v>
      </c>
      <c r="AI21" s="70">
        <f>datos_pkm_aereo_inter_aux!AI14</f>
        <v>673624.8157051818</v>
      </c>
      <c r="AJ21" s="70">
        <f>datos_pkm_aereo_inter_aux!AJ14</f>
        <v>685458.95889412472</v>
      </c>
      <c r="AK21" s="70">
        <f>datos_pkm_aereo_inter_aux!AK14</f>
        <v>692011.03152181162</v>
      </c>
      <c r="AL21" s="70">
        <f>datos_pkm_aereo_inter_aux!AL14</f>
        <v>699640.20913116797</v>
      </c>
      <c r="AM21" s="70">
        <f>datos_pkm_aereo_inter_aux!AM14</f>
        <v>705976.95655001677</v>
      </c>
      <c r="AN21" s="70">
        <f>datos_pkm_aereo_inter_aux!AN14</f>
        <v>712874.28050264914</v>
      </c>
      <c r="AO21" s="70">
        <f>datos_pkm_aereo_inter_aux!AO14</f>
        <v>720866.21221651311</v>
      </c>
      <c r="AP21" s="70">
        <f>datos_pkm_aereo_inter_aux!AP14</f>
        <v>728947.74033505574</v>
      </c>
      <c r="AQ21" s="70">
        <f>datos_pkm_aereo_inter_aux!AQ14</f>
        <v>737119.86931076192</v>
      </c>
      <c r="AR21" s="70">
        <f>datos_pkm_aereo_inter_aux!AR14</f>
        <v>745383.61485691066</v>
      </c>
      <c r="AS21" s="70">
        <f>datos_pkm_aereo_inter_aux!AS14</f>
        <v>753740.00407377118</v>
      </c>
      <c r="AT21" s="70">
        <f>datos_pkm_aereo_inter_aux!AT14</f>
        <v>762190.07557630574</v>
      </c>
      <c r="AU21" s="70">
        <f>datos_pkm_aereo_inter_aux!AU14</f>
        <v>770734.87962323485</v>
      </c>
      <c r="AV21" s="70">
        <f>datos_pkm_aereo_inter_aux!AV14</f>
        <v>779375.47824758536</v>
      </c>
      <c r="AW21" s="70">
        <f>datos_pkm_aereo_inter_aux!AW14</f>
        <v>788112.94538866519</v>
      </c>
      <c r="AX21" s="70">
        <f>datos_pkm_aereo_inter_aux!AX14</f>
        <v>796948.36702559015</v>
      </c>
    </row>
    <row r="22" spans="1:50">
      <c r="A22" t="s">
        <v>33</v>
      </c>
      <c r="B22" t="s">
        <v>48</v>
      </c>
      <c r="C22" t="s">
        <v>357</v>
      </c>
      <c r="D22" s="53">
        <v>16888640.154464439</v>
      </c>
      <c r="E22" s="53">
        <v>18873788.644807979</v>
      </c>
      <c r="F22" s="53">
        <v>20608136.790547099</v>
      </c>
      <c r="G22" s="53">
        <v>22635793.813874438</v>
      </c>
      <c r="H22" s="53">
        <v>23434954.233969908</v>
      </c>
      <c r="I22" s="53">
        <v>25350945.53265994</v>
      </c>
      <c r="J22" s="70">
        <f>datos_pkm_aereo_inter_aux!J15</f>
        <v>4633430.0952343922</v>
      </c>
      <c r="K22" s="70">
        <f>datos_pkm_aereo_inter_aux!K15</f>
        <v>0</v>
      </c>
      <c r="L22" s="70">
        <f>datos_pkm_aereo_inter_aux!L15</f>
        <v>0</v>
      </c>
      <c r="M22" s="70">
        <f>datos_pkm_aereo_inter_aux!M15</f>
        <v>0</v>
      </c>
      <c r="N22" s="70">
        <f>datos_pkm_aereo_inter_aux!N15</f>
        <v>0</v>
      </c>
      <c r="O22" s="70">
        <f>datos_pkm_aereo_inter_aux!O15</f>
        <v>0</v>
      </c>
      <c r="P22" s="70">
        <f>datos_pkm_aereo_inter_aux!P15</f>
        <v>0</v>
      </c>
      <c r="Q22" s="70">
        <f>datos_pkm_aereo_inter_aux!Q15</f>
        <v>0</v>
      </c>
      <c r="R22" s="70">
        <f>datos_pkm_aereo_inter_aux!R15</f>
        <v>0</v>
      </c>
      <c r="S22" s="70">
        <f>datos_pkm_aereo_inter_aux!S15</f>
        <v>0</v>
      </c>
      <c r="T22" s="70">
        <f>datos_pkm_aereo_inter_aux!T15</f>
        <v>0</v>
      </c>
      <c r="U22" s="70">
        <f>datos_pkm_aereo_inter_aux!U15</f>
        <v>0</v>
      </c>
      <c r="V22" s="70">
        <f>datos_pkm_aereo_inter_aux!V15</f>
        <v>0</v>
      </c>
      <c r="W22" s="70">
        <f>datos_pkm_aereo_inter_aux!W15</f>
        <v>0</v>
      </c>
      <c r="X22" s="70">
        <f>datos_pkm_aereo_inter_aux!X15</f>
        <v>0</v>
      </c>
      <c r="Y22" s="70">
        <f>datos_pkm_aereo_inter_aux!Y15</f>
        <v>0</v>
      </c>
      <c r="Z22" s="70">
        <f>datos_pkm_aereo_inter_aux!Z15</f>
        <v>0</v>
      </c>
      <c r="AA22" s="70">
        <f>datos_pkm_aereo_inter_aux!AA15</f>
        <v>0</v>
      </c>
      <c r="AB22" s="70">
        <f>datos_pkm_aereo_inter_aux!AB15</f>
        <v>0</v>
      </c>
      <c r="AC22" s="70">
        <f>datos_pkm_aereo_inter_aux!AC15</f>
        <v>0</v>
      </c>
      <c r="AD22" s="70">
        <f>datos_pkm_aereo_inter_aux!AD15</f>
        <v>0</v>
      </c>
      <c r="AE22" s="70">
        <f>datos_pkm_aereo_inter_aux!AE15</f>
        <v>0</v>
      </c>
      <c r="AF22" s="70">
        <f>datos_pkm_aereo_inter_aux!AF15</f>
        <v>0</v>
      </c>
      <c r="AG22" s="70">
        <f>datos_pkm_aereo_inter_aux!AG15</f>
        <v>0</v>
      </c>
      <c r="AH22" s="70">
        <f>datos_pkm_aereo_inter_aux!AH15</f>
        <v>0</v>
      </c>
      <c r="AI22" s="70">
        <f>datos_pkm_aereo_inter_aux!AI15</f>
        <v>0</v>
      </c>
      <c r="AJ22" s="70">
        <f>datos_pkm_aereo_inter_aux!AJ15</f>
        <v>0</v>
      </c>
      <c r="AK22" s="70">
        <f>datos_pkm_aereo_inter_aux!AK15</f>
        <v>0</v>
      </c>
      <c r="AL22" s="70">
        <f>datos_pkm_aereo_inter_aux!AL15</f>
        <v>0</v>
      </c>
      <c r="AM22" s="70">
        <f>datos_pkm_aereo_inter_aux!AM15</f>
        <v>0</v>
      </c>
      <c r="AN22" s="70">
        <f>datos_pkm_aereo_inter_aux!AN15</f>
        <v>0</v>
      </c>
      <c r="AO22" s="70">
        <f>datos_pkm_aereo_inter_aux!AO15</f>
        <v>0</v>
      </c>
      <c r="AP22" s="70">
        <f>datos_pkm_aereo_inter_aux!AP15</f>
        <v>0</v>
      </c>
      <c r="AQ22" s="70">
        <f>datos_pkm_aereo_inter_aux!AQ15</f>
        <v>0</v>
      </c>
      <c r="AR22" s="70">
        <f>datos_pkm_aereo_inter_aux!AR15</f>
        <v>0</v>
      </c>
      <c r="AS22" s="70">
        <f>datos_pkm_aereo_inter_aux!AS15</f>
        <v>0</v>
      </c>
      <c r="AT22" s="70">
        <f>datos_pkm_aereo_inter_aux!AT15</f>
        <v>0</v>
      </c>
      <c r="AU22" s="70">
        <f>datos_pkm_aereo_inter_aux!AU15</f>
        <v>0</v>
      </c>
      <c r="AV22" s="70">
        <f>datos_pkm_aereo_inter_aux!AV15</f>
        <v>0</v>
      </c>
      <c r="AW22" s="70">
        <f>datos_pkm_aereo_inter_aux!AW15</f>
        <v>0</v>
      </c>
      <c r="AX22" s="70">
        <f>datos_pkm_aereo_inter_aux!AX15</f>
        <v>0</v>
      </c>
    </row>
    <row r="23" spans="1:50">
      <c r="A23" t="s">
        <v>34</v>
      </c>
      <c r="B23" t="s">
        <v>48</v>
      </c>
      <c r="C23" t="s">
        <v>357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70">
        <f>datos_pkm_aereo_inter_aux!J16</f>
        <v>0</v>
      </c>
      <c r="K23" s="70">
        <f>datos_pkm_aereo_inter_aux!K16</f>
        <v>0</v>
      </c>
      <c r="L23" s="70">
        <f>datos_pkm_aereo_inter_aux!L16</f>
        <v>0</v>
      </c>
      <c r="M23" s="70">
        <f>datos_pkm_aereo_inter_aux!M16</f>
        <v>0</v>
      </c>
      <c r="N23" s="70">
        <f>datos_pkm_aereo_inter_aux!N16</f>
        <v>0</v>
      </c>
      <c r="O23" s="70">
        <f>datos_pkm_aereo_inter_aux!O16</f>
        <v>0</v>
      </c>
      <c r="P23" s="70">
        <f>datos_pkm_aereo_inter_aux!P16</f>
        <v>0</v>
      </c>
      <c r="Q23" s="70">
        <f>datos_pkm_aereo_inter_aux!Q16</f>
        <v>0</v>
      </c>
      <c r="R23" s="70">
        <f>datos_pkm_aereo_inter_aux!R16</f>
        <v>0</v>
      </c>
      <c r="S23" s="70">
        <f>datos_pkm_aereo_inter_aux!S16</f>
        <v>0</v>
      </c>
      <c r="T23" s="70">
        <f>datos_pkm_aereo_inter_aux!T16</f>
        <v>0</v>
      </c>
      <c r="U23" s="70">
        <f>datos_pkm_aereo_inter_aux!U16</f>
        <v>0</v>
      </c>
      <c r="V23" s="70">
        <f>datos_pkm_aereo_inter_aux!V16</f>
        <v>0</v>
      </c>
      <c r="W23" s="70">
        <f>datos_pkm_aereo_inter_aux!W16</f>
        <v>0</v>
      </c>
      <c r="X23" s="70">
        <f>datos_pkm_aereo_inter_aux!X16</f>
        <v>0</v>
      </c>
      <c r="Y23" s="70">
        <f>datos_pkm_aereo_inter_aux!Y16</f>
        <v>0</v>
      </c>
      <c r="Z23" s="70">
        <f>datos_pkm_aereo_inter_aux!Z16</f>
        <v>0</v>
      </c>
      <c r="AA23" s="70">
        <f>datos_pkm_aereo_inter_aux!AA16</f>
        <v>0</v>
      </c>
      <c r="AB23" s="70">
        <f>datos_pkm_aereo_inter_aux!AB16</f>
        <v>0</v>
      </c>
      <c r="AC23" s="70">
        <f>datos_pkm_aereo_inter_aux!AC16</f>
        <v>0</v>
      </c>
      <c r="AD23" s="70">
        <f>datos_pkm_aereo_inter_aux!AD16</f>
        <v>0</v>
      </c>
      <c r="AE23" s="70">
        <f>datos_pkm_aereo_inter_aux!AE16</f>
        <v>0</v>
      </c>
      <c r="AF23" s="70">
        <f>datos_pkm_aereo_inter_aux!AF16</f>
        <v>0</v>
      </c>
      <c r="AG23" s="70">
        <f>datos_pkm_aereo_inter_aux!AG16</f>
        <v>0</v>
      </c>
      <c r="AH23" s="70">
        <f>datos_pkm_aereo_inter_aux!AH16</f>
        <v>0</v>
      </c>
      <c r="AI23" s="70">
        <f>datos_pkm_aereo_inter_aux!AI16</f>
        <v>0</v>
      </c>
      <c r="AJ23" s="70">
        <f>datos_pkm_aereo_inter_aux!AJ16</f>
        <v>0</v>
      </c>
      <c r="AK23" s="70">
        <f>datos_pkm_aereo_inter_aux!AK16</f>
        <v>0</v>
      </c>
      <c r="AL23" s="70">
        <f>datos_pkm_aereo_inter_aux!AL16</f>
        <v>0</v>
      </c>
      <c r="AM23" s="70">
        <f>datos_pkm_aereo_inter_aux!AM16</f>
        <v>0</v>
      </c>
      <c r="AN23" s="70">
        <f>datos_pkm_aereo_inter_aux!AN16</f>
        <v>0</v>
      </c>
      <c r="AO23" s="70">
        <f>datos_pkm_aereo_inter_aux!AO16</f>
        <v>0</v>
      </c>
      <c r="AP23" s="70">
        <f>datos_pkm_aereo_inter_aux!AP16</f>
        <v>0</v>
      </c>
      <c r="AQ23" s="70">
        <f>datos_pkm_aereo_inter_aux!AQ16</f>
        <v>0</v>
      </c>
      <c r="AR23" s="70">
        <f>datos_pkm_aereo_inter_aux!AR16</f>
        <v>0</v>
      </c>
      <c r="AS23" s="70">
        <f>datos_pkm_aereo_inter_aux!AS16</f>
        <v>0</v>
      </c>
      <c r="AT23" s="70">
        <f>datos_pkm_aereo_inter_aux!AT16</f>
        <v>0</v>
      </c>
      <c r="AU23" s="70">
        <f>datos_pkm_aereo_inter_aux!AU16</f>
        <v>0</v>
      </c>
      <c r="AV23" s="70">
        <f>datos_pkm_aereo_inter_aux!AV16</f>
        <v>0</v>
      </c>
      <c r="AW23" s="70">
        <f>datos_pkm_aereo_inter_aux!AW16</f>
        <v>0</v>
      </c>
      <c r="AX23" s="70">
        <f>datos_pkm_aereo_inter_aux!AX16</f>
        <v>0</v>
      </c>
    </row>
    <row r="24" spans="1:50">
      <c r="A24" t="s">
        <v>35</v>
      </c>
      <c r="B24" t="s">
        <v>48</v>
      </c>
      <c r="C24" t="s">
        <v>357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70">
        <f>datos_pkm_aereo_inter_aux!J17</f>
        <v>0</v>
      </c>
      <c r="K24" s="70">
        <f>datos_pkm_aereo_inter_aux!K17</f>
        <v>0</v>
      </c>
      <c r="L24" s="70">
        <f>datos_pkm_aereo_inter_aux!L17</f>
        <v>0</v>
      </c>
      <c r="M24" s="70">
        <f>datos_pkm_aereo_inter_aux!M17</f>
        <v>0</v>
      </c>
      <c r="N24" s="70">
        <f>datos_pkm_aereo_inter_aux!N17</f>
        <v>0</v>
      </c>
      <c r="O24" s="70">
        <f>datos_pkm_aereo_inter_aux!O17</f>
        <v>0</v>
      </c>
      <c r="P24" s="70">
        <f>datos_pkm_aereo_inter_aux!P17</f>
        <v>0</v>
      </c>
      <c r="Q24" s="70">
        <f>datos_pkm_aereo_inter_aux!Q17</f>
        <v>0</v>
      </c>
      <c r="R24" s="70">
        <f>datos_pkm_aereo_inter_aux!R17</f>
        <v>0</v>
      </c>
      <c r="S24" s="70">
        <f>datos_pkm_aereo_inter_aux!S17</f>
        <v>0</v>
      </c>
      <c r="T24" s="70">
        <f>datos_pkm_aereo_inter_aux!T17</f>
        <v>0</v>
      </c>
      <c r="U24" s="70">
        <f>datos_pkm_aereo_inter_aux!U17</f>
        <v>0</v>
      </c>
      <c r="V24" s="70">
        <f>datos_pkm_aereo_inter_aux!V17</f>
        <v>0</v>
      </c>
      <c r="W24" s="70">
        <f>datos_pkm_aereo_inter_aux!W17</f>
        <v>0</v>
      </c>
      <c r="X24" s="70">
        <f>datos_pkm_aereo_inter_aux!X17</f>
        <v>0</v>
      </c>
      <c r="Y24" s="70">
        <f>datos_pkm_aereo_inter_aux!Y17</f>
        <v>0</v>
      </c>
      <c r="Z24" s="70">
        <f>datos_pkm_aereo_inter_aux!Z17</f>
        <v>0</v>
      </c>
      <c r="AA24" s="70">
        <f>datos_pkm_aereo_inter_aux!AA17</f>
        <v>0</v>
      </c>
      <c r="AB24" s="70">
        <f>datos_pkm_aereo_inter_aux!AB17</f>
        <v>0</v>
      </c>
      <c r="AC24" s="70">
        <f>datos_pkm_aereo_inter_aux!AC17</f>
        <v>0</v>
      </c>
      <c r="AD24" s="70">
        <f>datos_pkm_aereo_inter_aux!AD17</f>
        <v>0</v>
      </c>
      <c r="AE24" s="70">
        <f>datos_pkm_aereo_inter_aux!AE17</f>
        <v>0</v>
      </c>
      <c r="AF24" s="70">
        <f>datos_pkm_aereo_inter_aux!AF17</f>
        <v>0</v>
      </c>
      <c r="AG24" s="70">
        <f>datos_pkm_aereo_inter_aux!AG17</f>
        <v>0</v>
      </c>
      <c r="AH24" s="70">
        <f>datos_pkm_aereo_inter_aux!AH17</f>
        <v>0</v>
      </c>
      <c r="AI24" s="70">
        <f>datos_pkm_aereo_inter_aux!AI17</f>
        <v>0</v>
      </c>
      <c r="AJ24" s="70">
        <f>datos_pkm_aereo_inter_aux!AJ17</f>
        <v>0</v>
      </c>
      <c r="AK24" s="70">
        <f>datos_pkm_aereo_inter_aux!AK17</f>
        <v>0</v>
      </c>
      <c r="AL24" s="70">
        <f>datos_pkm_aereo_inter_aux!AL17</f>
        <v>0</v>
      </c>
      <c r="AM24" s="70">
        <f>datos_pkm_aereo_inter_aux!AM17</f>
        <v>0</v>
      </c>
      <c r="AN24" s="70">
        <f>datos_pkm_aereo_inter_aux!AN17</f>
        <v>0</v>
      </c>
      <c r="AO24" s="70">
        <f>datos_pkm_aereo_inter_aux!AO17</f>
        <v>0</v>
      </c>
      <c r="AP24" s="70">
        <f>datos_pkm_aereo_inter_aux!AP17</f>
        <v>0</v>
      </c>
      <c r="AQ24" s="70">
        <f>datos_pkm_aereo_inter_aux!AQ17</f>
        <v>0</v>
      </c>
      <c r="AR24" s="70">
        <f>datos_pkm_aereo_inter_aux!AR17</f>
        <v>0</v>
      </c>
      <c r="AS24" s="70">
        <f>datos_pkm_aereo_inter_aux!AS17</f>
        <v>0</v>
      </c>
      <c r="AT24" s="70">
        <f>datos_pkm_aereo_inter_aux!AT17</f>
        <v>0</v>
      </c>
      <c r="AU24" s="70">
        <f>datos_pkm_aereo_inter_aux!AU17</f>
        <v>0</v>
      </c>
      <c r="AV24" s="70">
        <f>datos_pkm_aereo_inter_aux!AV17</f>
        <v>0</v>
      </c>
      <c r="AW24" s="70">
        <f>datos_pkm_aereo_inter_aux!AW17</f>
        <v>0</v>
      </c>
      <c r="AX24" s="70">
        <f>datos_pkm_aereo_inter_aux!AX17</f>
        <v>0</v>
      </c>
    </row>
    <row r="25" spans="1:50">
      <c r="A25" t="s">
        <v>36</v>
      </c>
      <c r="B25" t="s">
        <v>48</v>
      </c>
      <c r="C25" t="s">
        <v>357</v>
      </c>
      <c r="D25" s="53">
        <v>419260.84425213258</v>
      </c>
      <c r="E25" s="53">
        <v>1184497.620400175</v>
      </c>
      <c r="F25" s="53">
        <v>810905.70475113078</v>
      </c>
      <c r="G25" s="53">
        <v>70607.434211296975</v>
      </c>
      <c r="H25" s="53">
        <v>0</v>
      </c>
      <c r="I25" s="53">
        <v>1498894.6196765921</v>
      </c>
      <c r="J25" s="70">
        <f>datos_pkm_aereo_inter_aux!J18</f>
        <v>13433327.05424735</v>
      </c>
      <c r="K25" s="70">
        <f>datos_pkm_aereo_inter_aux!K18</f>
        <v>472465.86005382863</v>
      </c>
      <c r="L25" s="70">
        <f>datos_pkm_aereo_inter_aux!L18</f>
        <v>2132567.2337449705</v>
      </c>
      <c r="M25" s="70">
        <f>datos_pkm_aereo_inter_aux!M18</f>
        <v>2135858.2156064026</v>
      </c>
      <c r="N25" s="70">
        <f>datos_pkm_aereo_inter_aux!N18</f>
        <v>2261224.0441052788</v>
      </c>
      <c r="O25" s="70">
        <f>datos_pkm_aereo_inter_aux!O18</f>
        <v>2377146.1300919116</v>
      </c>
      <c r="P25" s="70">
        <f>datos_pkm_aereo_inter_aux!P18</f>
        <v>2488109.4939563735</v>
      </c>
      <c r="Q25" s="70">
        <f>datos_pkm_aereo_inter_aux!Q18</f>
        <v>2601470.1624101335</v>
      </c>
      <c r="R25" s="70">
        <f>datos_pkm_aereo_inter_aux!R18</f>
        <v>2725614.9622191912</v>
      </c>
      <c r="S25" s="70">
        <f>datos_pkm_aereo_inter_aux!S18</f>
        <v>2849794.397454896</v>
      </c>
      <c r="T25" s="70">
        <f>datos_pkm_aereo_inter_aux!T18</f>
        <v>2967017.1603762414</v>
      </c>
      <c r="U25" s="70">
        <f>datos_pkm_aereo_inter_aux!U18</f>
        <v>3083448.1044683573</v>
      </c>
      <c r="V25" s="70">
        <f>datos_pkm_aereo_inter_aux!V18</f>
        <v>3197169.8149471502</v>
      </c>
      <c r="W25" s="70">
        <f>datos_pkm_aereo_inter_aux!W18</f>
        <v>3325865.5224569039</v>
      </c>
      <c r="X25" s="70">
        <f>datos_pkm_aereo_inter_aux!X18</f>
        <v>3443674.2269108137</v>
      </c>
      <c r="Y25" s="70">
        <f>datos_pkm_aereo_inter_aux!Y18</f>
        <v>3567265.7274200646</v>
      </c>
      <c r="Z25" s="70">
        <f>datos_pkm_aereo_inter_aux!Z18</f>
        <v>3675444.1862041391</v>
      </c>
      <c r="AA25" s="70">
        <f>datos_pkm_aereo_inter_aux!AA18</f>
        <v>3796562.9012119202</v>
      </c>
      <c r="AB25" s="70">
        <f>datos_pkm_aereo_inter_aux!AB18</f>
        <v>3911174.7392573734</v>
      </c>
      <c r="AC25" s="70">
        <f>datos_pkm_aereo_inter_aux!AC18</f>
        <v>4019068.6541658062</v>
      </c>
      <c r="AD25" s="70">
        <f>datos_pkm_aereo_inter_aux!AD18</f>
        <v>4128654.927331652</v>
      </c>
      <c r="AE25" s="70">
        <f>datos_pkm_aereo_inter_aux!AE18</f>
        <v>4236692.2517217528</v>
      </c>
      <c r="AF25" s="70">
        <f>datos_pkm_aereo_inter_aux!AF18</f>
        <v>4344141.09500317</v>
      </c>
      <c r="AG25" s="70">
        <f>datos_pkm_aereo_inter_aux!AG18</f>
        <v>4444234.6606686069</v>
      </c>
      <c r="AH25" s="70">
        <f>datos_pkm_aereo_inter_aux!AH18</f>
        <v>4539829.1275387239</v>
      </c>
      <c r="AI25" s="70">
        <f>datos_pkm_aereo_inter_aux!AI18</f>
        <v>4629392.3974532299</v>
      </c>
      <c r="AJ25" s="70">
        <f>datos_pkm_aereo_inter_aux!AJ18</f>
        <v>4710720.8925323701</v>
      </c>
      <c r="AK25" s="70">
        <f>datos_pkm_aereo_inter_aux!AK18</f>
        <v>4755749.0959224449</v>
      </c>
      <c r="AL25" s="70">
        <f>datos_pkm_aereo_inter_aux!AL18</f>
        <v>4808179.5527585717</v>
      </c>
      <c r="AM25" s="70">
        <f>datos_pkm_aereo_inter_aux!AM18</f>
        <v>4851727.9637456145</v>
      </c>
      <c r="AN25" s="70">
        <f>datos_pkm_aereo_inter_aux!AN18</f>
        <v>4899128.8586126808</v>
      </c>
      <c r="AO25" s="70">
        <f>datos_pkm_aereo_inter_aux!AO18</f>
        <v>4954052.2923320821</v>
      </c>
      <c r="AP25" s="70">
        <f>datos_pkm_aereo_inter_aux!AP18</f>
        <v>5009591.4648202872</v>
      </c>
      <c r="AQ25" s="70">
        <f>datos_pkm_aereo_inter_aux!AQ18</f>
        <v>5065753.2790366132</v>
      </c>
      <c r="AR25" s="70">
        <f>datos_pkm_aereo_inter_aux!AR18</f>
        <v>5122544.7153286096</v>
      </c>
      <c r="AS25" s="70">
        <f>datos_pkm_aereo_inter_aux!AS18</f>
        <v>5179972.8322993256</v>
      </c>
      <c r="AT25" s="70">
        <f>datos_pkm_aereo_inter_aux!AT18</f>
        <v>5238044.7676849281</v>
      </c>
      <c r="AU25" s="70">
        <f>datos_pkm_aereo_inter_aux!AU18</f>
        <v>5296767.7392416848</v>
      </c>
      <c r="AV25" s="70">
        <f>datos_pkm_aereo_inter_aux!AV18</f>
        <v>5356149.0456431396</v>
      </c>
      <c r="AW25" s="70">
        <f>datos_pkm_aereo_inter_aux!AW18</f>
        <v>5416196.0673870882</v>
      </c>
      <c r="AX25" s="70">
        <f>datos_pkm_aereo_inter_aux!AX18</f>
        <v>5476916.2677132236</v>
      </c>
    </row>
    <row r="26" spans="1:50">
      <c r="A26" t="s">
        <v>37</v>
      </c>
      <c r="B26" t="s">
        <v>48</v>
      </c>
      <c r="C26" t="s">
        <v>357</v>
      </c>
      <c r="D26" s="53">
        <v>0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70">
        <f>datos_pkm_aereo_inter_aux!J19</f>
        <v>0</v>
      </c>
      <c r="K26" s="70">
        <f>datos_pkm_aereo_inter_aux!K19</f>
        <v>0</v>
      </c>
      <c r="L26" s="70">
        <f>datos_pkm_aereo_inter_aux!L19</f>
        <v>0</v>
      </c>
      <c r="M26" s="70">
        <f>datos_pkm_aereo_inter_aux!M19</f>
        <v>0</v>
      </c>
      <c r="N26" s="70">
        <f>datos_pkm_aereo_inter_aux!N19</f>
        <v>0</v>
      </c>
      <c r="O26" s="70">
        <f>datos_pkm_aereo_inter_aux!O19</f>
        <v>0</v>
      </c>
      <c r="P26" s="70">
        <f>datos_pkm_aereo_inter_aux!P19</f>
        <v>0</v>
      </c>
      <c r="Q26" s="70">
        <f>datos_pkm_aereo_inter_aux!Q19</f>
        <v>0</v>
      </c>
      <c r="R26" s="70">
        <f>datos_pkm_aereo_inter_aux!R19</f>
        <v>0</v>
      </c>
      <c r="S26" s="70">
        <f>datos_pkm_aereo_inter_aux!S19</f>
        <v>0</v>
      </c>
      <c r="T26" s="70">
        <f>datos_pkm_aereo_inter_aux!T19</f>
        <v>0</v>
      </c>
      <c r="U26" s="70">
        <f>datos_pkm_aereo_inter_aux!U19</f>
        <v>0</v>
      </c>
      <c r="V26" s="70">
        <f>datos_pkm_aereo_inter_aux!V19</f>
        <v>0</v>
      </c>
      <c r="W26" s="70">
        <f>datos_pkm_aereo_inter_aux!W19</f>
        <v>0</v>
      </c>
      <c r="X26" s="70">
        <f>datos_pkm_aereo_inter_aux!X19</f>
        <v>0</v>
      </c>
      <c r="Y26" s="70">
        <f>datos_pkm_aereo_inter_aux!Y19</f>
        <v>0</v>
      </c>
      <c r="Z26" s="70">
        <f>datos_pkm_aereo_inter_aux!Z19</f>
        <v>0</v>
      </c>
      <c r="AA26" s="70">
        <f>datos_pkm_aereo_inter_aux!AA19</f>
        <v>0</v>
      </c>
      <c r="AB26" s="70">
        <f>datos_pkm_aereo_inter_aux!AB19</f>
        <v>0</v>
      </c>
      <c r="AC26" s="70">
        <f>datos_pkm_aereo_inter_aux!AC19</f>
        <v>0</v>
      </c>
      <c r="AD26" s="70">
        <f>datos_pkm_aereo_inter_aux!AD19</f>
        <v>0</v>
      </c>
      <c r="AE26" s="70">
        <f>datos_pkm_aereo_inter_aux!AE19</f>
        <v>0</v>
      </c>
      <c r="AF26" s="70">
        <f>datos_pkm_aereo_inter_aux!AF19</f>
        <v>0</v>
      </c>
      <c r="AG26" s="70">
        <f>datos_pkm_aereo_inter_aux!AG19</f>
        <v>0</v>
      </c>
      <c r="AH26" s="70">
        <f>datos_pkm_aereo_inter_aux!AH19</f>
        <v>0</v>
      </c>
      <c r="AI26" s="70">
        <f>datos_pkm_aereo_inter_aux!AI19</f>
        <v>0</v>
      </c>
      <c r="AJ26" s="70">
        <f>datos_pkm_aereo_inter_aux!AJ19</f>
        <v>0</v>
      </c>
      <c r="AK26" s="70">
        <f>datos_pkm_aereo_inter_aux!AK19</f>
        <v>0</v>
      </c>
      <c r="AL26" s="70">
        <f>datos_pkm_aereo_inter_aux!AL19</f>
        <v>0</v>
      </c>
      <c r="AM26" s="70">
        <f>datos_pkm_aereo_inter_aux!AM19</f>
        <v>0</v>
      </c>
      <c r="AN26" s="70">
        <f>datos_pkm_aereo_inter_aux!AN19</f>
        <v>0</v>
      </c>
      <c r="AO26" s="70">
        <f>datos_pkm_aereo_inter_aux!AO19</f>
        <v>0</v>
      </c>
      <c r="AP26" s="70">
        <f>datos_pkm_aereo_inter_aux!AP19</f>
        <v>0</v>
      </c>
      <c r="AQ26" s="70">
        <f>datos_pkm_aereo_inter_aux!AQ19</f>
        <v>0</v>
      </c>
      <c r="AR26" s="70">
        <f>datos_pkm_aereo_inter_aux!AR19</f>
        <v>0</v>
      </c>
      <c r="AS26" s="70">
        <f>datos_pkm_aereo_inter_aux!AS19</f>
        <v>0</v>
      </c>
      <c r="AT26" s="70">
        <f>datos_pkm_aereo_inter_aux!AT19</f>
        <v>0</v>
      </c>
      <c r="AU26" s="70">
        <f>datos_pkm_aereo_inter_aux!AU19</f>
        <v>0</v>
      </c>
      <c r="AV26" s="70">
        <f>datos_pkm_aereo_inter_aux!AV19</f>
        <v>0</v>
      </c>
      <c r="AW26" s="70">
        <f>datos_pkm_aereo_inter_aux!AW19</f>
        <v>0</v>
      </c>
      <c r="AX26" s="70">
        <f>datos_pkm_aereo_inter_aux!AX19</f>
        <v>0</v>
      </c>
    </row>
    <row r="27" spans="1:50">
      <c r="A27" t="s">
        <v>38</v>
      </c>
      <c r="B27" t="s">
        <v>48</v>
      </c>
      <c r="C27" t="s">
        <v>357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70">
        <f>datos_pkm_aereo_inter_aux!J20</f>
        <v>626683.2427402098</v>
      </c>
      <c r="K27" s="70">
        <f>datos_pkm_aereo_inter_aux!K20</f>
        <v>0</v>
      </c>
      <c r="L27" s="70">
        <f>datos_pkm_aereo_inter_aux!L20</f>
        <v>0</v>
      </c>
      <c r="M27" s="70">
        <f>datos_pkm_aereo_inter_aux!M20</f>
        <v>0</v>
      </c>
      <c r="N27" s="70">
        <f>datos_pkm_aereo_inter_aux!N20</f>
        <v>0</v>
      </c>
      <c r="O27" s="70">
        <f>datos_pkm_aereo_inter_aux!O20</f>
        <v>0</v>
      </c>
      <c r="P27" s="70">
        <f>datos_pkm_aereo_inter_aux!P20</f>
        <v>0</v>
      </c>
      <c r="Q27" s="70">
        <f>datos_pkm_aereo_inter_aux!Q20</f>
        <v>0</v>
      </c>
      <c r="R27" s="70">
        <f>datos_pkm_aereo_inter_aux!R20</f>
        <v>0</v>
      </c>
      <c r="S27" s="70">
        <f>datos_pkm_aereo_inter_aux!S20</f>
        <v>0</v>
      </c>
      <c r="T27" s="70">
        <f>datos_pkm_aereo_inter_aux!T20</f>
        <v>0</v>
      </c>
      <c r="U27" s="70">
        <f>datos_pkm_aereo_inter_aux!U20</f>
        <v>0</v>
      </c>
      <c r="V27" s="70">
        <f>datos_pkm_aereo_inter_aux!V20</f>
        <v>0</v>
      </c>
      <c r="W27" s="70">
        <f>datos_pkm_aereo_inter_aux!W20</f>
        <v>0</v>
      </c>
      <c r="X27" s="70">
        <f>datos_pkm_aereo_inter_aux!X20</f>
        <v>0</v>
      </c>
      <c r="Y27" s="70">
        <f>datos_pkm_aereo_inter_aux!Y20</f>
        <v>0</v>
      </c>
      <c r="Z27" s="70">
        <f>datos_pkm_aereo_inter_aux!Z20</f>
        <v>0</v>
      </c>
      <c r="AA27" s="70">
        <f>datos_pkm_aereo_inter_aux!AA20</f>
        <v>0</v>
      </c>
      <c r="AB27" s="70">
        <f>datos_pkm_aereo_inter_aux!AB20</f>
        <v>0</v>
      </c>
      <c r="AC27" s="70">
        <f>datos_pkm_aereo_inter_aux!AC20</f>
        <v>0</v>
      </c>
      <c r="AD27" s="70">
        <f>datos_pkm_aereo_inter_aux!AD20</f>
        <v>0</v>
      </c>
      <c r="AE27" s="70">
        <f>datos_pkm_aereo_inter_aux!AE20</f>
        <v>0</v>
      </c>
      <c r="AF27" s="70">
        <f>datos_pkm_aereo_inter_aux!AF20</f>
        <v>0</v>
      </c>
      <c r="AG27" s="70">
        <f>datos_pkm_aereo_inter_aux!AG20</f>
        <v>0</v>
      </c>
      <c r="AH27" s="70">
        <f>datos_pkm_aereo_inter_aux!AH20</f>
        <v>0</v>
      </c>
      <c r="AI27" s="70">
        <f>datos_pkm_aereo_inter_aux!AI20</f>
        <v>0</v>
      </c>
      <c r="AJ27" s="70">
        <f>datos_pkm_aereo_inter_aux!AJ20</f>
        <v>0</v>
      </c>
      <c r="AK27" s="70">
        <f>datos_pkm_aereo_inter_aux!AK20</f>
        <v>0</v>
      </c>
      <c r="AL27" s="70">
        <f>datos_pkm_aereo_inter_aux!AL20</f>
        <v>0</v>
      </c>
      <c r="AM27" s="70">
        <f>datos_pkm_aereo_inter_aux!AM20</f>
        <v>0</v>
      </c>
      <c r="AN27" s="70">
        <f>datos_pkm_aereo_inter_aux!AN20</f>
        <v>0</v>
      </c>
      <c r="AO27" s="70">
        <f>datos_pkm_aereo_inter_aux!AO20</f>
        <v>0</v>
      </c>
      <c r="AP27" s="70">
        <f>datos_pkm_aereo_inter_aux!AP20</f>
        <v>0</v>
      </c>
      <c r="AQ27" s="70">
        <f>datos_pkm_aereo_inter_aux!AQ20</f>
        <v>0</v>
      </c>
      <c r="AR27" s="70">
        <f>datos_pkm_aereo_inter_aux!AR20</f>
        <v>0</v>
      </c>
      <c r="AS27" s="70">
        <f>datos_pkm_aereo_inter_aux!AS20</f>
        <v>0</v>
      </c>
      <c r="AT27" s="70">
        <f>datos_pkm_aereo_inter_aux!AT20</f>
        <v>0</v>
      </c>
      <c r="AU27" s="70">
        <f>datos_pkm_aereo_inter_aux!AU20</f>
        <v>0</v>
      </c>
      <c r="AV27" s="70">
        <f>datos_pkm_aereo_inter_aux!AV20</f>
        <v>0</v>
      </c>
      <c r="AW27" s="70">
        <f>datos_pkm_aereo_inter_aux!AW20</f>
        <v>0</v>
      </c>
      <c r="AX27" s="70">
        <f>datos_pkm_aereo_inter_aux!AX20</f>
        <v>0</v>
      </c>
    </row>
    <row r="28" spans="1:50">
      <c r="A28" t="s">
        <v>39</v>
      </c>
      <c r="B28" t="s">
        <v>48</v>
      </c>
      <c r="C28" t="s">
        <v>357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70">
        <f>datos_pkm_aereo_inter_aux!J21</f>
        <v>0</v>
      </c>
      <c r="K28" s="70">
        <f>datos_pkm_aereo_inter_aux!K21</f>
        <v>0</v>
      </c>
      <c r="L28" s="70">
        <f>datos_pkm_aereo_inter_aux!L21</f>
        <v>0</v>
      </c>
      <c r="M28" s="70">
        <f>datos_pkm_aereo_inter_aux!M21</f>
        <v>0</v>
      </c>
      <c r="N28" s="70">
        <f>datos_pkm_aereo_inter_aux!N21</f>
        <v>0</v>
      </c>
      <c r="O28" s="70">
        <f>datos_pkm_aereo_inter_aux!O21</f>
        <v>0</v>
      </c>
      <c r="P28" s="70">
        <f>datos_pkm_aereo_inter_aux!P21</f>
        <v>0</v>
      </c>
      <c r="Q28" s="70">
        <f>datos_pkm_aereo_inter_aux!Q21</f>
        <v>0</v>
      </c>
      <c r="R28" s="70">
        <f>datos_pkm_aereo_inter_aux!R21</f>
        <v>0</v>
      </c>
      <c r="S28" s="70">
        <f>datos_pkm_aereo_inter_aux!S21</f>
        <v>0</v>
      </c>
      <c r="T28" s="70">
        <f>datos_pkm_aereo_inter_aux!T21</f>
        <v>0</v>
      </c>
      <c r="U28" s="70">
        <f>datos_pkm_aereo_inter_aux!U21</f>
        <v>0</v>
      </c>
      <c r="V28" s="70">
        <f>datos_pkm_aereo_inter_aux!V21</f>
        <v>0</v>
      </c>
      <c r="W28" s="70">
        <f>datos_pkm_aereo_inter_aux!W21</f>
        <v>0</v>
      </c>
      <c r="X28" s="70">
        <f>datos_pkm_aereo_inter_aux!X21</f>
        <v>0</v>
      </c>
      <c r="Y28" s="70">
        <f>datos_pkm_aereo_inter_aux!Y21</f>
        <v>0</v>
      </c>
      <c r="Z28" s="70">
        <f>datos_pkm_aereo_inter_aux!Z21</f>
        <v>0</v>
      </c>
      <c r="AA28" s="70">
        <f>datos_pkm_aereo_inter_aux!AA21</f>
        <v>0</v>
      </c>
      <c r="AB28" s="70">
        <f>datos_pkm_aereo_inter_aux!AB21</f>
        <v>0</v>
      </c>
      <c r="AC28" s="70">
        <f>datos_pkm_aereo_inter_aux!AC21</f>
        <v>0</v>
      </c>
      <c r="AD28" s="70">
        <f>datos_pkm_aereo_inter_aux!AD21</f>
        <v>0</v>
      </c>
      <c r="AE28" s="70">
        <f>datos_pkm_aereo_inter_aux!AE21</f>
        <v>0</v>
      </c>
      <c r="AF28" s="70">
        <f>datos_pkm_aereo_inter_aux!AF21</f>
        <v>0</v>
      </c>
      <c r="AG28" s="70">
        <f>datos_pkm_aereo_inter_aux!AG21</f>
        <v>0</v>
      </c>
      <c r="AH28" s="70">
        <f>datos_pkm_aereo_inter_aux!AH21</f>
        <v>0</v>
      </c>
      <c r="AI28" s="70">
        <f>datos_pkm_aereo_inter_aux!AI21</f>
        <v>0</v>
      </c>
      <c r="AJ28" s="70">
        <f>datos_pkm_aereo_inter_aux!AJ21</f>
        <v>0</v>
      </c>
      <c r="AK28" s="70">
        <f>datos_pkm_aereo_inter_aux!AK21</f>
        <v>0</v>
      </c>
      <c r="AL28" s="70">
        <f>datos_pkm_aereo_inter_aux!AL21</f>
        <v>0</v>
      </c>
      <c r="AM28" s="70">
        <f>datos_pkm_aereo_inter_aux!AM21</f>
        <v>0</v>
      </c>
      <c r="AN28" s="70">
        <f>datos_pkm_aereo_inter_aux!AN21</f>
        <v>0</v>
      </c>
      <c r="AO28" s="70">
        <f>datos_pkm_aereo_inter_aux!AO21</f>
        <v>0</v>
      </c>
      <c r="AP28" s="70">
        <f>datos_pkm_aereo_inter_aux!AP21</f>
        <v>0</v>
      </c>
      <c r="AQ28" s="70">
        <f>datos_pkm_aereo_inter_aux!AQ21</f>
        <v>0</v>
      </c>
      <c r="AR28" s="70">
        <f>datos_pkm_aereo_inter_aux!AR21</f>
        <v>0</v>
      </c>
      <c r="AS28" s="70">
        <f>datos_pkm_aereo_inter_aux!AS21</f>
        <v>0</v>
      </c>
      <c r="AT28" s="70">
        <f>datos_pkm_aereo_inter_aux!AT21</f>
        <v>0</v>
      </c>
      <c r="AU28" s="70">
        <f>datos_pkm_aereo_inter_aux!AU21</f>
        <v>0</v>
      </c>
      <c r="AV28" s="70">
        <f>datos_pkm_aereo_inter_aux!AV21</f>
        <v>0</v>
      </c>
      <c r="AW28" s="70">
        <f>datos_pkm_aereo_inter_aux!AW21</f>
        <v>0</v>
      </c>
      <c r="AX28" s="70">
        <f>datos_pkm_aereo_inter_aux!AX21</f>
        <v>0</v>
      </c>
    </row>
    <row r="29" spans="1:50">
      <c r="A29" t="s">
        <v>40</v>
      </c>
      <c r="B29" t="s">
        <v>48</v>
      </c>
      <c r="C29" t="s">
        <v>357</v>
      </c>
      <c r="D29" s="53">
        <v>1836277.488953626</v>
      </c>
      <c r="E29" s="53">
        <v>1789543.814428367</v>
      </c>
      <c r="F29" s="53">
        <v>2095345.428626318</v>
      </c>
      <c r="G29" s="53">
        <v>2409777.5608407031</v>
      </c>
      <c r="H29" s="53">
        <v>2780242.8085755962</v>
      </c>
      <c r="I29" s="53">
        <v>2240233.4835413708</v>
      </c>
      <c r="J29" s="70">
        <f>datos_pkm_aereo_inter_aux!J22</f>
        <v>659530.85667375161</v>
      </c>
      <c r="K29" s="70">
        <f>datos_pkm_aereo_inter_aux!K22</f>
        <v>4320.3221462641177</v>
      </c>
      <c r="L29" s="70">
        <f>datos_pkm_aereo_inter_aux!L22</f>
        <v>19500.620525885006</v>
      </c>
      <c r="M29" s="70">
        <f>datos_pkm_aereo_inter_aux!M22</f>
        <v>19530.713921029532</v>
      </c>
      <c r="N29" s="70">
        <f>datos_pkm_aereo_inter_aux!N22</f>
        <v>20677.084084551476</v>
      </c>
      <c r="O29" s="70">
        <f>datos_pkm_aereo_inter_aux!O22</f>
        <v>21737.098781215747</v>
      </c>
      <c r="P29" s="70">
        <f>datos_pkm_aereo_inter_aux!P22</f>
        <v>22751.769932847696</v>
      </c>
      <c r="Q29" s="70">
        <f>datos_pkm_aereo_inter_aux!Q22</f>
        <v>23788.36251623623</v>
      </c>
      <c r="R29" s="70">
        <f>datos_pkm_aereo_inter_aux!R22</f>
        <v>24923.567349655284</v>
      </c>
      <c r="S29" s="70">
        <f>datos_pkm_aereo_inter_aux!S22</f>
        <v>26059.088896330133</v>
      </c>
      <c r="T29" s="70">
        <f>datos_pkm_aereo_inter_aux!T22</f>
        <v>27130.997242549387</v>
      </c>
      <c r="U29" s="70">
        <f>datos_pkm_aereo_inter_aux!U22</f>
        <v>28195.665039317388</v>
      </c>
      <c r="V29" s="70">
        <f>datos_pkm_aereo_inter_aux!V22</f>
        <v>29235.559063060369</v>
      </c>
      <c r="W29" s="70">
        <f>datos_pkm_aereo_inter_aux!W22</f>
        <v>30412.378305026705</v>
      </c>
      <c r="X29" s="70">
        <f>datos_pkm_aereo_inter_aux!X22</f>
        <v>31489.644617595666</v>
      </c>
      <c r="Y29" s="70">
        <f>datos_pkm_aereo_inter_aux!Y22</f>
        <v>32619.789971757964</v>
      </c>
      <c r="Z29" s="70">
        <f>datos_pkm_aereo_inter_aux!Z22</f>
        <v>33608.995395363199</v>
      </c>
      <c r="AA29" s="70">
        <f>datos_pkm_aereo_inter_aux!AA22</f>
        <v>34716.529105239191</v>
      </c>
      <c r="AB29" s="70">
        <f>datos_pkm_aereo_inter_aux!AB22</f>
        <v>35764.562633154615</v>
      </c>
      <c r="AC29" s="70">
        <f>datos_pkm_aereo_inter_aux!AC22</f>
        <v>36751.166130755337</v>
      </c>
      <c r="AD29" s="70">
        <f>datos_pkm_aereo_inter_aux!AD22</f>
        <v>37753.244890120113</v>
      </c>
      <c r="AE29" s="70">
        <f>datos_pkm_aereo_inter_aux!AE22</f>
        <v>38741.159752651125</v>
      </c>
      <c r="AF29" s="70">
        <f>datos_pkm_aereo_inter_aux!AF22</f>
        <v>39723.693426441401</v>
      </c>
      <c r="AG29" s="70">
        <f>datos_pkm_aereo_inter_aux!AG22</f>
        <v>40638.968973321469</v>
      </c>
      <c r="AH29" s="70">
        <f>datos_pkm_aereo_inter_aux!AH22</f>
        <v>41513.103862628021</v>
      </c>
      <c r="AI29" s="70">
        <f>datos_pkm_aereo_inter_aux!AI22</f>
        <v>42332.088282919016</v>
      </c>
      <c r="AJ29" s="70">
        <f>datos_pkm_aereo_inter_aux!AJ22</f>
        <v>43075.772278145057</v>
      </c>
      <c r="AK29" s="70">
        <f>datos_pkm_aereo_inter_aux!AK22</f>
        <v>43487.519159264601</v>
      </c>
      <c r="AL29" s="70">
        <f>datos_pkm_aereo_inter_aux!AL22</f>
        <v>43966.953723662664</v>
      </c>
      <c r="AM29" s="70">
        <f>datos_pkm_aereo_inter_aux!AM22</f>
        <v>44365.169087626731</v>
      </c>
      <c r="AN29" s="70">
        <f>datos_pkm_aereo_inter_aux!AN22</f>
        <v>44798.612333290221</v>
      </c>
      <c r="AO29" s="70">
        <f>datos_pkm_aereo_inter_aux!AO22</f>
        <v>45300.843176000773</v>
      </c>
      <c r="AP29" s="70">
        <f>datos_pkm_aereo_inter_aux!AP22</f>
        <v>45808.704456937856</v>
      </c>
      <c r="AQ29" s="70">
        <f>datos_pkm_aereo_inter_aux!AQ22</f>
        <v>46322.25929813955</v>
      </c>
      <c r="AR29" s="70">
        <f>datos_pkm_aereo_inter_aux!AR22</f>
        <v>46841.571529297391</v>
      </c>
      <c r="AS29" s="70">
        <f>datos_pkm_aereo_inter_aux!AS22</f>
        <v>47366.705695686818</v>
      </c>
      <c r="AT29" s="70">
        <f>datos_pkm_aereo_inter_aux!AT22</f>
        <v>47897.727066192303</v>
      </c>
      <c r="AU29" s="70">
        <f>datos_pkm_aereo_inter_aux!AU22</f>
        <v>48434.701641418098</v>
      </c>
      <c r="AV29" s="70">
        <f>datos_pkm_aereo_inter_aux!AV22</f>
        <v>48977.69616189217</v>
      </c>
      <c r="AW29" s="70">
        <f>datos_pkm_aereo_inter_aux!AW22</f>
        <v>49526.778116359797</v>
      </c>
      <c r="AX29" s="70">
        <f>datos_pkm_aereo_inter_aux!AX22</f>
        <v>50082.015750174665</v>
      </c>
    </row>
    <row r="30" spans="1:50">
      <c r="A30" t="s">
        <v>41</v>
      </c>
      <c r="B30" t="s">
        <v>48</v>
      </c>
      <c r="C30" t="s">
        <v>357</v>
      </c>
      <c r="D30" s="53">
        <v>17511894224.62706</v>
      </c>
      <c r="E30" s="53">
        <v>19567077383.62188</v>
      </c>
      <c r="F30" s="53">
        <v>22557567944.705589</v>
      </c>
      <c r="G30" s="53">
        <v>25305960391.14534</v>
      </c>
      <c r="H30" s="53">
        <v>25865534631.46563</v>
      </c>
      <c r="I30" s="53">
        <v>27052140643.969471</v>
      </c>
      <c r="J30" s="70">
        <f>datos_pkm_aereo_inter_aux!J23</f>
        <v>7733931066.0596657</v>
      </c>
      <c r="K30" s="70">
        <f>datos_pkm_aereo_inter_aux!K23</f>
        <v>5850997289.0107861</v>
      </c>
      <c r="L30" s="70">
        <f>datos_pkm_aereo_inter_aux!L23</f>
        <v>26187623175.661369</v>
      </c>
      <c r="M30" s="70">
        <f>datos_pkm_aereo_inter_aux!M23</f>
        <v>26462369482.333363</v>
      </c>
      <c r="N30" s="70">
        <f>datos_pkm_aereo_inter_aux!N23</f>
        <v>27848087573.673397</v>
      </c>
      <c r="O30" s="70">
        <f>datos_pkm_aereo_inter_aux!O23</f>
        <v>29131375320.122662</v>
      </c>
      <c r="P30" s="70">
        <f>datos_pkm_aereo_inter_aux!P23</f>
        <v>30375297130.121147</v>
      </c>
      <c r="Q30" s="70">
        <f>datos_pkm_aereo_inter_aux!Q23</f>
        <v>31650120116.264114</v>
      </c>
      <c r="R30" s="70">
        <f>datos_pkm_aereo_inter_aux!R23</f>
        <v>33029153681.166969</v>
      </c>
      <c r="S30" s="70">
        <f>datos_pkm_aereo_inter_aux!S23</f>
        <v>34399270250.28598</v>
      </c>
      <c r="T30" s="70">
        <f>datos_pkm_aereo_inter_aux!T23</f>
        <v>35692858981.347603</v>
      </c>
      <c r="U30" s="70">
        <f>datos_pkm_aereo_inter_aux!U23</f>
        <v>36977242241.411987</v>
      </c>
      <c r="V30" s="70">
        <f>datos_pkm_aereo_inter_aux!V23</f>
        <v>38227157047.513229</v>
      </c>
      <c r="W30" s="70">
        <f>datos_pkm_aereo_inter_aux!W23</f>
        <v>39634252289.286545</v>
      </c>
      <c r="X30" s="70">
        <f>datos_pkm_aereo_inter_aux!X23</f>
        <v>40918081733.963989</v>
      </c>
      <c r="Y30" s="70">
        <f>datos_pkm_aereo_inter_aux!Y23</f>
        <v>42259504598.539368</v>
      </c>
      <c r="Z30" s="70">
        <f>datos_pkm_aereo_inter_aux!Z23</f>
        <v>43430799742.60421</v>
      </c>
      <c r="AA30" s="70">
        <f>datos_pkm_aereo_inter_aux!AA23</f>
        <v>44737251053.186699</v>
      </c>
      <c r="AB30" s="70">
        <f>datos_pkm_aereo_inter_aux!AB23</f>
        <v>45970396245.239723</v>
      </c>
      <c r="AC30" s="70">
        <f>datos_pkm_aereo_inter_aux!AC23</f>
        <v>47128843023.393394</v>
      </c>
      <c r="AD30" s="70">
        <f>datos_pkm_aereo_inter_aux!AD23</f>
        <v>48302812122.28672</v>
      </c>
      <c r="AE30" s="70">
        <f>datos_pkm_aereo_inter_aux!AE23</f>
        <v>49458100054.075127</v>
      </c>
      <c r="AF30" s="70">
        <f>datos_pkm_aereo_inter_aux!AF23</f>
        <v>50605277516.705597</v>
      </c>
      <c r="AG30" s="70">
        <f>datos_pkm_aereo_inter_aux!AG23</f>
        <v>51673187453.101822</v>
      </c>
      <c r="AH30" s="70">
        <f>datos_pkm_aereo_inter_aux!AH23</f>
        <v>52692669613.668983</v>
      </c>
      <c r="AI30" s="70">
        <f>datos_pkm_aereo_inter_aux!AI23</f>
        <v>53648099522.103462</v>
      </c>
      <c r="AJ30" s="70">
        <f>datos_pkm_aereo_inter_aux!AJ23</f>
        <v>54516848593.400337</v>
      </c>
      <c r="AK30" s="70">
        <f>datos_pkm_aereo_inter_aux!AK23</f>
        <v>55054019873.893524</v>
      </c>
      <c r="AL30" s="70">
        <f>datos_pkm_aereo_inter_aux!AL23</f>
        <v>55647779666.622726</v>
      </c>
      <c r="AM30" s="70">
        <f>datos_pkm_aereo_inter_aux!AM23</f>
        <v>56128741797.735519</v>
      </c>
      <c r="AN30" s="70">
        <f>datos_pkm_aereo_inter_aux!AN23</f>
        <v>56636189864.607193</v>
      </c>
      <c r="AO30" s="70">
        <f>datos_pkm_aereo_inter_aux!AO23</f>
        <v>57213004217.692986</v>
      </c>
      <c r="AP30" s="70">
        <f>datos_pkm_aereo_inter_aux!AP23</f>
        <v>57789674258.672455</v>
      </c>
      <c r="AQ30" s="70">
        <f>datos_pkm_aereo_inter_aux!AQ23</f>
        <v>58368326815.055359</v>
      </c>
      <c r="AR30" s="70">
        <f>datos_pkm_aereo_inter_aux!AR23</f>
        <v>58950348863.097229</v>
      </c>
      <c r="AS30" s="70">
        <f>datos_pkm_aereo_inter_aux!AS23</f>
        <v>59536634298.17688</v>
      </c>
      <c r="AT30" s="70">
        <f>datos_pkm_aereo_inter_aux!AT23</f>
        <v>60127758693.844376</v>
      </c>
      <c r="AU30" s="70">
        <f>datos_pkm_aereo_inter_aux!AU23</f>
        <v>60724096115.713493</v>
      </c>
      <c r="AV30" s="70">
        <f>datos_pkm_aereo_inter_aux!AV23</f>
        <v>61325894844.837608</v>
      </c>
      <c r="AW30" s="70">
        <f>datos_pkm_aereo_inter_aux!AW23</f>
        <v>61933325567.470619</v>
      </c>
      <c r="AX30" s="70">
        <f>datos_pkm_aereo_inter_aux!AX23</f>
        <v>62546511660.513611</v>
      </c>
    </row>
    <row r="31" spans="1:50">
      <c r="A31" t="s">
        <v>42</v>
      </c>
      <c r="B31" t="s">
        <v>48</v>
      </c>
      <c r="C31" t="s">
        <v>357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70">
        <f>datos_pkm_aereo_inter_aux!J24</f>
        <v>0</v>
      </c>
      <c r="K31" s="70">
        <f>datos_pkm_aereo_inter_aux!K24</f>
        <v>0</v>
      </c>
      <c r="L31" s="70">
        <f>datos_pkm_aereo_inter_aux!L24</f>
        <v>0</v>
      </c>
      <c r="M31" s="70">
        <f>datos_pkm_aereo_inter_aux!M24</f>
        <v>0</v>
      </c>
      <c r="N31" s="70">
        <f>datos_pkm_aereo_inter_aux!N24</f>
        <v>0</v>
      </c>
      <c r="O31" s="70">
        <f>datos_pkm_aereo_inter_aux!O24</f>
        <v>0</v>
      </c>
      <c r="P31" s="70">
        <f>datos_pkm_aereo_inter_aux!P24</f>
        <v>0</v>
      </c>
      <c r="Q31" s="70">
        <f>datos_pkm_aereo_inter_aux!Q24</f>
        <v>0</v>
      </c>
      <c r="R31" s="70">
        <f>datos_pkm_aereo_inter_aux!R24</f>
        <v>0</v>
      </c>
      <c r="S31" s="70">
        <f>datos_pkm_aereo_inter_aux!S24</f>
        <v>0</v>
      </c>
      <c r="T31" s="70">
        <f>datos_pkm_aereo_inter_aux!T24</f>
        <v>0</v>
      </c>
      <c r="U31" s="70">
        <f>datos_pkm_aereo_inter_aux!U24</f>
        <v>0</v>
      </c>
      <c r="V31" s="70">
        <f>datos_pkm_aereo_inter_aux!V24</f>
        <v>0</v>
      </c>
      <c r="W31" s="70">
        <f>datos_pkm_aereo_inter_aux!W24</f>
        <v>0</v>
      </c>
      <c r="X31" s="70">
        <f>datos_pkm_aereo_inter_aux!X24</f>
        <v>0</v>
      </c>
      <c r="Y31" s="70">
        <f>datos_pkm_aereo_inter_aux!Y24</f>
        <v>0</v>
      </c>
      <c r="Z31" s="70">
        <f>datos_pkm_aereo_inter_aux!Z24</f>
        <v>0</v>
      </c>
      <c r="AA31" s="70">
        <f>datos_pkm_aereo_inter_aux!AA24</f>
        <v>0</v>
      </c>
      <c r="AB31" s="70">
        <f>datos_pkm_aereo_inter_aux!AB24</f>
        <v>0</v>
      </c>
      <c r="AC31" s="70">
        <f>datos_pkm_aereo_inter_aux!AC24</f>
        <v>0</v>
      </c>
      <c r="AD31" s="70">
        <f>datos_pkm_aereo_inter_aux!AD24</f>
        <v>0</v>
      </c>
      <c r="AE31" s="70">
        <f>datos_pkm_aereo_inter_aux!AE24</f>
        <v>0</v>
      </c>
      <c r="AF31" s="70">
        <f>datos_pkm_aereo_inter_aux!AF24</f>
        <v>0</v>
      </c>
      <c r="AG31" s="70">
        <f>datos_pkm_aereo_inter_aux!AG24</f>
        <v>0</v>
      </c>
      <c r="AH31" s="70">
        <f>datos_pkm_aereo_inter_aux!AH24</f>
        <v>0</v>
      </c>
      <c r="AI31" s="70">
        <f>datos_pkm_aereo_inter_aux!AI24</f>
        <v>0</v>
      </c>
      <c r="AJ31" s="70">
        <f>datos_pkm_aereo_inter_aux!AJ24</f>
        <v>0</v>
      </c>
      <c r="AK31" s="70">
        <f>datos_pkm_aereo_inter_aux!AK24</f>
        <v>0</v>
      </c>
      <c r="AL31" s="70">
        <f>datos_pkm_aereo_inter_aux!AL24</f>
        <v>0</v>
      </c>
      <c r="AM31" s="70">
        <f>datos_pkm_aereo_inter_aux!AM24</f>
        <v>0</v>
      </c>
      <c r="AN31" s="70">
        <f>datos_pkm_aereo_inter_aux!AN24</f>
        <v>0</v>
      </c>
      <c r="AO31" s="70">
        <f>datos_pkm_aereo_inter_aux!AO24</f>
        <v>0</v>
      </c>
      <c r="AP31" s="70">
        <f>datos_pkm_aereo_inter_aux!AP24</f>
        <v>0</v>
      </c>
      <c r="AQ31" s="70">
        <f>datos_pkm_aereo_inter_aux!AQ24</f>
        <v>0</v>
      </c>
      <c r="AR31" s="70">
        <f>datos_pkm_aereo_inter_aux!AR24</f>
        <v>0</v>
      </c>
      <c r="AS31" s="70">
        <f>datos_pkm_aereo_inter_aux!AS24</f>
        <v>0</v>
      </c>
      <c r="AT31" s="70">
        <f>datos_pkm_aereo_inter_aux!AT24</f>
        <v>0</v>
      </c>
      <c r="AU31" s="70">
        <f>datos_pkm_aereo_inter_aux!AU24</f>
        <v>0</v>
      </c>
      <c r="AV31" s="70">
        <f>datos_pkm_aereo_inter_aux!AV24</f>
        <v>0</v>
      </c>
      <c r="AW31" s="70">
        <f>datos_pkm_aereo_inter_aux!AW24</f>
        <v>0</v>
      </c>
      <c r="AX31" s="70">
        <f>datos_pkm_aereo_inter_aux!AX24</f>
        <v>0</v>
      </c>
    </row>
    <row r="32" spans="1:50">
      <c r="A32" t="s">
        <v>43</v>
      </c>
      <c r="B32" t="s">
        <v>48</v>
      </c>
      <c r="C32" t="s">
        <v>357</v>
      </c>
      <c r="D32" s="53">
        <v>1986581.491150806</v>
      </c>
      <c r="E32" s="53">
        <v>818330.00541750481</v>
      </c>
      <c r="F32" s="53">
        <v>157833.4538210872</v>
      </c>
      <c r="G32" s="53">
        <v>401638.20914376539</v>
      </c>
      <c r="H32" s="53">
        <v>66892.774965523582</v>
      </c>
      <c r="I32" s="53">
        <v>88271.202242400075</v>
      </c>
      <c r="J32" s="70">
        <f>datos_pkm_aereo_inter_aux!J25</f>
        <v>42287.604797738328</v>
      </c>
      <c r="K32" s="70">
        <f>datos_pkm_aereo_inter_aux!K25</f>
        <v>551251.57538621186</v>
      </c>
      <c r="L32" s="70">
        <f>datos_pkm_aereo_inter_aux!L25</f>
        <v>2488181.997075927</v>
      </c>
      <c r="M32" s="70">
        <f>datos_pkm_aereo_inter_aux!M25</f>
        <v>2492021.7643248774</v>
      </c>
      <c r="N32" s="70">
        <f>datos_pkm_aereo_inter_aux!N25</f>
        <v>2638292.8842143221</v>
      </c>
      <c r="O32" s="70">
        <f>datos_pkm_aereo_inter_aux!O25</f>
        <v>2773545.4768882282</v>
      </c>
      <c r="P32" s="70">
        <f>datos_pkm_aereo_inter_aux!P25</f>
        <v>2903012.4591871588</v>
      </c>
      <c r="Q32" s="70">
        <f>datos_pkm_aereo_inter_aux!Q25</f>
        <v>3035276.5069320048</v>
      </c>
      <c r="R32" s="70">
        <f>datos_pkm_aereo_inter_aux!R25</f>
        <v>3180122.9863431351</v>
      </c>
      <c r="S32" s="70">
        <f>datos_pkm_aereo_inter_aux!S25</f>
        <v>3325009.8767873528</v>
      </c>
      <c r="T32" s="70">
        <f>datos_pkm_aereo_inter_aux!T25</f>
        <v>3461780.0398720545</v>
      </c>
      <c r="U32" s="70">
        <f>datos_pkm_aereo_inter_aux!U25</f>
        <v>3597626.3449303089</v>
      </c>
      <c r="V32" s="70">
        <f>datos_pkm_aereo_inter_aux!V25</f>
        <v>3730311.6400115388</v>
      </c>
      <c r="W32" s="70">
        <f>datos_pkm_aereo_inter_aux!W25</f>
        <v>3880467.9105664361</v>
      </c>
      <c r="X32" s="70">
        <f>datos_pkm_aereo_inter_aux!X25</f>
        <v>4017921.7234557471</v>
      </c>
      <c r="Y32" s="70">
        <f>datos_pkm_aereo_inter_aux!Y25</f>
        <v>4162122.6385278082</v>
      </c>
      <c r="Z32" s="70">
        <f>datos_pkm_aereo_inter_aux!Z25</f>
        <v>4288340.3208398791</v>
      </c>
      <c r="AA32" s="70">
        <f>datos_pkm_aereo_inter_aux!AA25</f>
        <v>4429656.1027869303</v>
      </c>
      <c r="AB32" s="70">
        <f>datos_pkm_aereo_inter_aux!AB25</f>
        <v>4563379.9580370579</v>
      </c>
      <c r="AC32" s="70">
        <f>datos_pkm_aereo_inter_aux!AC25</f>
        <v>4689265.6475577429</v>
      </c>
      <c r="AD32" s="70">
        <f>datos_pkm_aereo_inter_aux!AD25</f>
        <v>4817125.9033580115</v>
      </c>
      <c r="AE32" s="70">
        <f>datos_pkm_aereo_inter_aux!AE25</f>
        <v>4943178.9165085685</v>
      </c>
      <c r="AF32" s="70">
        <f>datos_pkm_aereo_inter_aux!AF25</f>
        <v>5068545.3167931503</v>
      </c>
      <c r="AG32" s="70">
        <f>datos_pkm_aereo_inter_aux!AG25</f>
        <v>5185329.9152672263</v>
      </c>
      <c r="AH32" s="70">
        <f>datos_pkm_aereo_inter_aux!AH25</f>
        <v>5296865.1708608335</v>
      </c>
      <c r="AI32" s="70">
        <f>datos_pkm_aereo_inter_aux!AI25</f>
        <v>5401363.5014523538</v>
      </c>
      <c r="AJ32" s="70">
        <f>datos_pkm_aereo_inter_aux!AJ25</f>
        <v>5496253.8730678977</v>
      </c>
      <c r="AK32" s="70">
        <f>datos_pkm_aereo_inter_aux!AK25</f>
        <v>5548790.7231437145</v>
      </c>
      <c r="AL32" s="70">
        <f>datos_pkm_aereo_inter_aux!AL25</f>
        <v>5609964.1842819247</v>
      </c>
      <c r="AM32" s="70">
        <f>datos_pkm_aereo_inter_aux!AM25</f>
        <v>5660774.4802034935</v>
      </c>
      <c r="AN32" s="70">
        <f>datos_pkm_aereo_inter_aux!AN25</f>
        <v>5716079.6782705225</v>
      </c>
      <c r="AO32" s="70">
        <f>datos_pkm_aereo_inter_aux!AO25</f>
        <v>5780161.8309153523</v>
      </c>
      <c r="AP32" s="70">
        <f>datos_pkm_aereo_inter_aux!AP25</f>
        <v>5844962.3994184006</v>
      </c>
      <c r="AQ32" s="70">
        <f>datos_pkm_aereo_inter_aux!AQ25</f>
        <v>5910489.4378371565</v>
      </c>
      <c r="AR32" s="70">
        <f>datos_pkm_aereo_inter_aux!AR25</f>
        <v>5976751.0905221608</v>
      </c>
      <c r="AS32" s="70">
        <f>datos_pkm_aereo_inter_aux!AS25</f>
        <v>6043755.5931288972</v>
      </c>
      <c r="AT32" s="70">
        <f>datos_pkm_aereo_inter_aux!AT25</f>
        <v>6111511.2736417549</v>
      </c>
      <c r="AU32" s="70">
        <f>datos_pkm_aereo_inter_aux!AU25</f>
        <v>6180026.5534089189</v>
      </c>
      <c r="AV32" s="70">
        <f>datos_pkm_aereo_inter_aux!AV25</f>
        <v>6249309.9481891552</v>
      </c>
      <c r="AW32" s="70">
        <f>datos_pkm_aereo_inter_aux!AW25</f>
        <v>6319370.0692100273</v>
      </c>
      <c r="AX32" s="70">
        <f>datos_pkm_aereo_inter_aux!AX25</f>
        <v>6390215.6242385637</v>
      </c>
    </row>
    <row r="33" spans="1:50">
      <c r="A33" t="s">
        <v>44</v>
      </c>
      <c r="B33" t="s">
        <v>48</v>
      </c>
      <c r="C33" t="s">
        <v>357</v>
      </c>
      <c r="D33" s="57">
        <v>0</v>
      </c>
      <c r="E33" s="57">
        <v>0</v>
      </c>
      <c r="F33" s="57">
        <v>0</v>
      </c>
      <c r="G33" s="57">
        <v>0</v>
      </c>
      <c r="H33" s="57">
        <v>0</v>
      </c>
      <c r="I33" s="53">
        <v>0</v>
      </c>
      <c r="J33" s="70">
        <f>datos_pkm_aereo_inter_aux!J26</f>
        <v>0</v>
      </c>
      <c r="K33" s="70">
        <f>datos_pkm_aereo_inter_aux!K26</f>
        <v>0</v>
      </c>
      <c r="L33" s="70">
        <f>datos_pkm_aereo_inter_aux!L26</f>
        <v>0</v>
      </c>
      <c r="M33" s="70">
        <f>datos_pkm_aereo_inter_aux!M26</f>
        <v>0</v>
      </c>
      <c r="N33" s="70">
        <f>datos_pkm_aereo_inter_aux!N26</f>
        <v>0</v>
      </c>
      <c r="O33" s="70">
        <f>datos_pkm_aereo_inter_aux!O26</f>
        <v>0</v>
      </c>
      <c r="P33" s="70">
        <f>datos_pkm_aereo_inter_aux!P26</f>
        <v>0</v>
      </c>
      <c r="Q33" s="70">
        <f>datos_pkm_aereo_inter_aux!Q26</f>
        <v>0</v>
      </c>
      <c r="R33" s="70">
        <f>datos_pkm_aereo_inter_aux!R26</f>
        <v>0</v>
      </c>
      <c r="S33" s="70">
        <f>datos_pkm_aereo_inter_aux!S26</f>
        <v>0</v>
      </c>
      <c r="T33" s="70">
        <f>datos_pkm_aereo_inter_aux!T26</f>
        <v>0</v>
      </c>
      <c r="U33" s="70">
        <f>datos_pkm_aereo_inter_aux!U26</f>
        <v>0</v>
      </c>
      <c r="V33" s="70">
        <f>datos_pkm_aereo_inter_aux!V26</f>
        <v>0</v>
      </c>
      <c r="W33" s="70">
        <f>datos_pkm_aereo_inter_aux!W26</f>
        <v>0</v>
      </c>
      <c r="X33" s="70">
        <f>datos_pkm_aereo_inter_aux!X26</f>
        <v>0</v>
      </c>
      <c r="Y33" s="70">
        <f>datos_pkm_aereo_inter_aux!Y26</f>
        <v>0</v>
      </c>
      <c r="Z33" s="70">
        <f>datos_pkm_aereo_inter_aux!Z26</f>
        <v>0</v>
      </c>
      <c r="AA33" s="70">
        <f>datos_pkm_aereo_inter_aux!AA26</f>
        <v>0</v>
      </c>
      <c r="AB33" s="70">
        <f>datos_pkm_aereo_inter_aux!AB26</f>
        <v>0</v>
      </c>
      <c r="AC33" s="70">
        <f>datos_pkm_aereo_inter_aux!AC26</f>
        <v>0</v>
      </c>
      <c r="AD33" s="70">
        <f>datos_pkm_aereo_inter_aux!AD26</f>
        <v>0</v>
      </c>
      <c r="AE33" s="70">
        <f>datos_pkm_aereo_inter_aux!AE26</f>
        <v>0</v>
      </c>
      <c r="AF33" s="70">
        <f>datos_pkm_aereo_inter_aux!AF26</f>
        <v>0</v>
      </c>
      <c r="AG33" s="70">
        <f>datos_pkm_aereo_inter_aux!AG26</f>
        <v>0</v>
      </c>
      <c r="AH33" s="70">
        <f>datos_pkm_aereo_inter_aux!AH26</f>
        <v>0</v>
      </c>
      <c r="AI33" s="70">
        <f>datos_pkm_aereo_inter_aux!AI26</f>
        <v>0</v>
      </c>
      <c r="AJ33" s="70">
        <f>datos_pkm_aereo_inter_aux!AJ26</f>
        <v>0</v>
      </c>
      <c r="AK33" s="70">
        <f>datos_pkm_aereo_inter_aux!AK26</f>
        <v>0</v>
      </c>
      <c r="AL33" s="70">
        <f>datos_pkm_aereo_inter_aux!AL26</f>
        <v>0</v>
      </c>
      <c r="AM33" s="70">
        <f>datos_pkm_aereo_inter_aux!AM26</f>
        <v>0</v>
      </c>
      <c r="AN33" s="70">
        <f>datos_pkm_aereo_inter_aux!AN26</f>
        <v>0</v>
      </c>
      <c r="AO33" s="70">
        <f>datos_pkm_aereo_inter_aux!AO26</f>
        <v>0</v>
      </c>
      <c r="AP33" s="70">
        <f>datos_pkm_aereo_inter_aux!AP26</f>
        <v>0</v>
      </c>
      <c r="AQ33" s="70">
        <f>datos_pkm_aereo_inter_aux!AQ26</f>
        <v>0</v>
      </c>
      <c r="AR33" s="70">
        <f>datos_pkm_aereo_inter_aux!AR26</f>
        <v>0</v>
      </c>
      <c r="AS33" s="70">
        <f>datos_pkm_aereo_inter_aux!AS26</f>
        <v>0</v>
      </c>
      <c r="AT33" s="70">
        <f>datos_pkm_aereo_inter_aux!AT26</f>
        <v>0</v>
      </c>
      <c r="AU33" s="70">
        <f>datos_pkm_aereo_inter_aux!AU26</f>
        <v>0</v>
      </c>
      <c r="AV33" s="70">
        <f>datos_pkm_aereo_inter_aux!AV26</f>
        <v>0</v>
      </c>
      <c r="AW33" s="70">
        <f>datos_pkm_aereo_inter_aux!AW26</f>
        <v>0</v>
      </c>
      <c r="AX33" s="70">
        <f>datos_pkm_aereo_inter_aux!AX26</f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7" tint="0.39997558519241921"/>
  </sheetPr>
  <dimension ref="A1:AX33"/>
  <sheetViews>
    <sheetView zoomScale="75" zoomScaleNormal="75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U29" sqref="U29"/>
    </sheetView>
  </sheetViews>
  <sheetFormatPr baseColWidth="10" defaultRowHeight="15"/>
  <cols>
    <col min="1" max="1" width="7" bestFit="1" customWidth="1"/>
    <col min="2" max="2" width="12.140625" bestFit="1" customWidth="1"/>
    <col min="3" max="3" width="7.140625" bestFit="1" customWidth="1"/>
    <col min="4" max="50" width="6.5703125" customWidth="1"/>
  </cols>
  <sheetData>
    <row r="1" spans="1:50">
      <c r="A1" s="76" t="s">
        <v>28</v>
      </c>
      <c r="B1" s="76" t="s">
        <v>45</v>
      </c>
      <c r="C1" s="76" t="s">
        <v>335</v>
      </c>
      <c r="D1" s="3">
        <v>2014</v>
      </c>
      <c r="E1" s="3">
        <v>2015</v>
      </c>
      <c r="F1" s="3">
        <v>2016</v>
      </c>
      <c r="G1" s="3">
        <v>2017</v>
      </c>
      <c r="H1" s="3">
        <v>2018</v>
      </c>
      <c r="I1" s="3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t="s">
        <v>29</v>
      </c>
      <c r="B2" t="s">
        <v>47</v>
      </c>
      <c r="C2" t="s">
        <v>337</v>
      </c>
      <c r="D2" s="53">
        <v>1</v>
      </c>
      <c r="E2" s="53">
        <v>1</v>
      </c>
      <c r="F2" s="53">
        <v>1</v>
      </c>
      <c r="G2" s="123">
        <v>1.012805451497923</v>
      </c>
      <c r="H2" s="123">
        <v>1.178242353138564</v>
      </c>
      <c r="I2" s="123">
        <v>1.21</v>
      </c>
      <c r="J2" s="105">
        <v>1.21</v>
      </c>
      <c r="K2" s="105">
        <v>1.21</v>
      </c>
      <c r="L2" s="105">
        <v>1.21</v>
      </c>
      <c r="M2" s="105">
        <v>1.21</v>
      </c>
      <c r="N2" s="105">
        <v>1.21</v>
      </c>
      <c r="O2" s="105">
        <v>1.21</v>
      </c>
      <c r="P2" s="105">
        <v>1.21</v>
      </c>
      <c r="Q2" s="105">
        <v>1.21</v>
      </c>
      <c r="R2" s="105">
        <v>1.21</v>
      </c>
      <c r="S2" s="105">
        <v>1.21</v>
      </c>
      <c r="T2" s="105">
        <v>1.21</v>
      </c>
      <c r="U2" s="105">
        <v>1.21</v>
      </c>
      <c r="V2" s="105">
        <v>1.21</v>
      </c>
      <c r="W2" s="105">
        <v>1.21</v>
      </c>
      <c r="X2" s="105">
        <v>1.21</v>
      </c>
      <c r="Y2" s="105">
        <v>1.21</v>
      </c>
      <c r="Z2" s="105">
        <v>1.21</v>
      </c>
      <c r="AA2" s="105">
        <v>1.21</v>
      </c>
      <c r="AB2" s="105">
        <v>1.21</v>
      </c>
      <c r="AC2" s="105">
        <v>1.21</v>
      </c>
      <c r="AD2" s="105">
        <v>1.21</v>
      </c>
      <c r="AE2" s="105">
        <v>1.21</v>
      </c>
      <c r="AF2" s="105">
        <v>1.21</v>
      </c>
      <c r="AG2" s="105">
        <v>1.21</v>
      </c>
      <c r="AH2" s="105">
        <v>1.21</v>
      </c>
      <c r="AI2" s="105">
        <v>1.21</v>
      </c>
      <c r="AJ2" s="105">
        <v>1.21</v>
      </c>
      <c r="AK2" s="105">
        <v>1.21</v>
      </c>
      <c r="AL2" s="105">
        <v>1.21</v>
      </c>
      <c r="AM2" s="105">
        <v>1.21</v>
      </c>
      <c r="AN2" s="105">
        <v>1.21</v>
      </c>
      <c r="AO2" s="105">
        <v>1.21</v>
      </c>
      <c r="AP2" s="105">
        <v>1.21</v>
      </c>
      <c r="AQ2" s="105">
        <v>1.21</v>
      </c>
      <c r="AR2" s="105">
        <v>1.21</v>
      </c>
      <c r="AS2" s="105">
        <v>1.21</v>
      </c>
      <c r="AT2" s="105">
        <v>1.21</v>
      </c>
      <c r="AU2" s="105">
        <v>1.21</v>
      </c>
      <c r="AV2" s="105">
        <v>1.21</v>
      </c>
      <c r="AW2" s="105">
        <v>1.21</v>
      </c>
      <c r="AX2" s="105">
        <v>1.21</v>
      </c>
    </row>
    <row r="3" spans="1:50">
      <c r="A3" t="s">
        <v>30</v>
      </c>
      <c r="B3" t="s">
        <v>47</v>
      </c>
      <c r="C3" t="s">
        <v>337</v>
      </c>
      <c r="D3" s="53">
        <v>1</v>
      </c>
      <c r="E3" s="53">
        <v>1</v>
      </c>
      <c r="F3" s="53">
        <v>1</v>
      </c>
      <c r="G3" s="123">
        <v>1.012805451497923</v>
      </c>
      <c r="H3" s="123">
        <v>1.178242353138564</v>
      </c>
      <c r="I3" s="123">
        <v>1.21</v>
      </c>
      <c r="J3" s="105">
        <v>1.21</v>
      </c>
      <c r="K3" s="105">
        <v>1.21</v>
      </c>
      <c r="L3" s="105">
        <v>1.21</v>
      </c>
      <c r="M3" s="105">
        <v>1.21</v>
      </c>
      <c r="N3" s="105">
        <v>1.21</v>
      </c>
      <c r="O3" s="105">
        <v>1.21</v>
      </c>
      <c r="P3" s="105">
        <v>1.21</v>
      </c>
      <c r="Q3" s="105">
        <v>1.21</v>
      </c>
      <c r="R3" s="105">
        <v>1.21</v>
      </c>
      <c r="S3" s="105">
        <v>1.21</v>
      </c>
      <c r="T3" s="105">
        <v>1.21</v>
      </c>
      <c r="U3" s="105">
        <v>1.21</v>
      </c>
      <c r="V3" s="105">
        <v>1.21</v>
      </c>
      <c r="W3" s="105">
        <v>1.21</v>
      </c>
      <c r="X3" s="105">
        <v>1.21</v>
      </c>
      <c r="Y3" s="105">
        <v>1.21</v>
      </c>
      <c r="Z3" s="105">
        <v>1.21</v>
      </c>
      <c r="AA3" s="105">
        <v>1.21</v>
      </c>
      <c r="AB3" s="105">
        <v>1.21</v>
      </c>
      <c r="AC3" s="105">
        <v>1.21</v>
      </c>
      <c r="AD3" s="105">
        <v>1.21</v>
      </c>
      <c r="AE3" s="105">
        <v>1.21</v>
      </c>
      <c r="AF3" s="105">
        <v>1.21</v>
      </c>
      <c r="AG3" s="105">
        <v>1.21</v>
      </c>
      <c r="AH3" s="105">
        <v>1.21</v>
      </c>
      <c r="AI3" s="105">
        <v>1.21</v>
      </c>
      <c r="AJ3" s="105">
        <v>1.21</v>
      </c>
      <c r="AK3" s="105">
        <v>1.21</v>
      </c>
      <c r="AL3" s="105">
        <v>1.21</v>
      </c>
      <c r="AM3" s="105">
        <v>1.21</v>
      </c>
      <c r="AN3" s="105">
        <v>1.21</v>
      </c>
      <c r="AO3" s="105">
        <v>1.21</v>
      </c>
      <c r="AP3" s="105">
        <v>1.21</v>
      </c>
      <c r="AQ3" s="105">
        <v>1.21</v>
      </c>
      <c r="AR3" s="105">
        <v>1.21</v>
      </c>
      <c r="AS3" s="105">
        <v>1.21</v>
      </c>
      <c r="AT3" s="105">
        <v>1.21</v>
      </c>
      <c r="AU3" s="105">
        <v>1.21</v>
      </c>
      <c r="AV3" s="105">
        <v>1.21</v>
      </c>
      <c r="AW3" s="105">
        <v>1.21</v>
      </c>
      <c r="AX3" s="105">
        <v>1.21</v>
      </c>
    </row>
    <row r="4" spans="1:50">
      <c r="A4" t="s">
        <v>31</v>
      </c>
      <c r="B4" t="s">
        <v>47</v>
      </c>
      <c r="C4" t="s">
        <v>337</v>
      </c>
      <c r="D4" s="53">
        <v>1</v>
      </c>
      <c r="E4" s="53">
        <v>1</v>
      </c>
      <c r="F4" s="53">
        <v>1</v>
      </c>
      <c r="G4" s="123">
        <v>1.012805451497923</v>
      </c>
      <c r="H4" s="123">
        <v>1.178242353138564</v>
      </c>
      <c r="I4" s="123">
        <v>1.21</v>
      </c>
      <c r="J4" s="105">
        <v>1.21</v>
      </c>
      <c r="K4" s="105">
        <v>1.21</v>
      </c>
      <c r="L4" s="105">
        <v>1.21</v>
      </c>
      <c r="M4" s="105">
        <v>1.21</v>
      </c>
      <c r="N4" s="105">
        <v>1.21</v>
      </c>
      <c r="O4" s="105">
        <v>1.21</v>
      </c>
      <c r="P4" s="105">
        <v>1.21</v>
      </c>
      <c r="Q4" s="105">
        <v>1.21</v>
      </c>
      <c r="R4" s="105">
        <v>1.21</v>
      </c>
      <c r="S4" s="105">
        <v>1.21</v>
      </c>
      <c r="T4" s="105">
        <v>1.21</v>
      </c>
      <c r="U4" s="105">
        <v>1.21</v>
      </c>
      <c r="V4" s="105">
        <v>1.21</v>
      </c>
      <c r="W4" s="105">
        <v>1.21</v>
      </c>
      <c r="X4" s="105">
        <v>1.21</v>
      </c>
      <c r="Y4" s="105">
        <v>1.21</v>
      </c>
      <c r="Z4" s="105">
        <v>1.21</v>
      </c>
      <c r="AA4" s="105">
        <v>1.21</v>
      </c>
      <c r="AB4" s="105">
        <v>1.21</v>
      </c>
      <c r="AC4" s="105">
        <v>1.21</v>
      </c>
      <c r="AD4" s="105">
        <v>1.21</v>
      </c>
      <c r="AE4" s="105">
        <v>1.21</v>
      </c>
      <c r="AF4" s="105">
        <v>1.21</v>
      </c>
      <c r="AG4" s="105">
        <v>1.21</v>
      </c>
      <c r="AH4" s="105">
        <v>1.21</v>
      </c>
      <c r="AI4" s="105">
        <v>1.21</v>
      </c>
      <c r="AJ4" s="105">
        <v>1.21</v>
      </c>
      <c r="AK4" s="105">
        <v>1.21</v>
      </c>
      <c r="AL4" s="105">
        <v>1.21</v>
      </c>
      <c r="AM4" s="105">
        <v>1.21</v>
      </c>
      <c r="AN4" s="105">
        <v>1.21</v>
      </c>
      <c r="AO4" s="105">
        <v>1.21</v>
      </c>
      <c r="AP4" s="105">
        <v>1.21</v>
      </c>
      <c r="AQ4" s="105">
        <v>1.21</v>
      </c>
      <c r="AR4" s="105">
        <v>1.21</v>
      </c>
      <c r="AS4" s="105">
        <v>1.21</v>
      </c>
      <c r="AT4" s="105">
        <v>1.21</v>
      </c>
      <c r="AU4" s="105">
        <v>1.21</v>
      </c>
      <c r="AV4" s="105">
        <v>1.21</v>
      </c>
      <c r="AW4" s="105">
        <v>1.21</v>
      </c>
      <c r="AX4" s="105">
        <v>1.21</v>
      </c>
    </row>
    <row r="5" spans="1:50">
      <c r="A5" t="s">
        <v>32</v>
      </c>
      <c r="B5" t="s">
        <v>47</v>
      </c>
      <c r="C5" t="s">
        <v>337</v>
      </c>
      <c r="D5" s="53">
        <v>1</v>
      </c>
      <c r="E5" s="53">
        <v>1</v>
      </c>
      <c r="F5" s="53">
        <v>1</v>
      </c>
      <c r="G5" s="123">
        <v>1.012805451497923</v>
      </c>
      <c r="H5" s="123">
        <v>1.178242353138564</v>
      </c>
      <c r="I5" s="123">
        <v>1.21</v>
      </c>
      <c r="J5" s="105">
        <v>1.21</v>
      </c>
      <c r="K5" s="105">
        <v>1.21</v>
      </c>
      <c r="L5" s="105">
        <v>1.21</v>
      </c>
      <c r="M5" s="105">
        <v>1.21</v>
      </c>
      <c r="N5" s="105">
        <v>1.21</v>
      </c>
      <c r="O5" s="105">
        <v>1.21</v>
      </c>
      <c r="P5" s="105">
        <v>1.21</v>
      </c>
      <c r="Q5" s="105">
        <v>1.21</v>
      </c>
      <c r="R5" s="105">
        <v>1.21</v>
      </c>
      <c r="S5" s="105">
        <v>1.21</v>
      </c>
      <c r="T5" s="105">
        <v>1.21</v>
      </c>
      <c r="U5" s="105">
        <v>1.21</v>
      </c>
      <c r="V5" s="105">
        <v>1.21</v>
      </c>
      <c r="W5" s="105">
        <v>1.21</v>
      </c>
      <c r="X5" s="105">
        <v>1.21</v>
      </c>
      <c r="Y5" s="105">
        <v>1.21</v>
      </c>
      <c r="Z5" s="105">
        <v>1.21</v>
      </c>
      <c r="AA5" s="105">
        <v>1.21</v>
      </c>
      <c r="AB5" s="105">
        <v>1.21</v>
      </c>
      <c r="AC5" s="105">
        <v>1.21</v>
      </c>
      <c r="AD5" s="105">
        <v>1.21</v>
      </c>
      <c r="AE5" s="105">
        <v>1.21</v>
      </c>
      <c r="AF5" s="105">
        <v>1.21</v>
      </c>
      <c r="AG5" s="105">
        <v>1.21</v>
      </c>
      <c r="AH5" s="105">
        <v>1.21</v>
      </c>
      <c r="AI5" s="105">
        <v>1.21</v>
      </c>
      <c r="AJ5" s="105">
        <v>1.21</v>
      </c>
      <c r="AK5" s="105">
        <v>1.21</v>
      </c>
      <c r="AL5" s="105">
        <v>1.21</v>
      </c>
      <c r="AM5" s="105">
        <v>1.21</v>
      </c>
      <c r="AN5" s="105">
        <v>1.21</v>
      </c>
      <c r="AO5" s="105">
        <v>1.21</v>
      </c>
      <c r="AP5" s="105">
        <v>1.21</v>
      </c>
      <c r="AQ5" s="105">
        <v>1.21</v>
      </c>
      <c r="AR5" s="105">
        <v>1.21</v>
      </c>
      <c r="AS5" s="105">
        <v>1.21</v>
      </c>
      <c r="AT5" s="105">
        <v>1.21</v>
      </c>
      <c r="AU5" s="105">
        <v>1.21</v>
      </c>
      <c r="AV5" s="105">
        <v>1.21</v>
      </c>
      <c r="AW5" s="105">
        <v>1.21</v>
      </c>
      <c r="AX5" s="105">
        <v>1.21</v>
      </c>
    </row>
    <row r="6" spans="1:50">
      <c r="A6" t="s">
        <v>33</v>
      </c>
      <c r="B6" t="s">
        <v>47</v>
      </c>
      <c r="C6" t="s">
        <v>337</v>
      </c>
      <c r="D6" s="53">
        <v>1</v>
      </c>
      <c r="E6" s="53">
        <v>1</v>
      </c>
      <c r="F6" s="53">
        <v>1</v>
      </c>
      <c r="G6" s="123">
        <v>1.012805451497923</v>
      </c>
      <c r="H6" s="123">
        <v>1.178242353138564</v>
      </c>
      <c r="I6" s="123">
        <v>1.21</v>
      </c>
      <c r="J6" s="105">
        <v>1.21</v>
      </c>
      <c r="K6" s="105">
        <v>1.21</v>
      </c>
      <c r="L6" s="105">
        <v>1.21</v>
      </c>
      <c r="M6" s="105">
        <v>1.21</v>
      </c>
      <c r="N6" s="105">
        <v>1.21</v>
      </c>
      <c r="O6" s="105">
        <v>1.21</v>
      </c>
      <c r="P6" s="105">
        <v>1.21</v>
      </c>
      <c r="Q6" s="105">
        <v>1.21</v>
      </c>
      <c r="R6" s="105">
        <v>1.21</v>
      </c>
      <c r="S6" s="105">
        <v>1.21</v>
      </c>
      <c r="T6" s="105">
        <v>1.21</v>
      </c>
      <c r="U6" s="105">
        <v>1.21</v>
      </c>
      <c r="V6" s="105">
        <v>1.21</v>
      </c>
      <c r="W6" s="105">
        <v>1.21</v>
      </c>
      <c r="X6" s="105">
        <v>1.21</v>
      </c>
      <c r="Y6" s="105">
        <v>1.21</v>
      </c>
      <c r="Z6" s="105">
        <v>1.21</v>
      </c>
      <c r="AA6" s="105">
        <v>1.21</v>
      </c>
      <c r="AB6" s="105">
        <v>1.21</v>
      </c>
      <c r="AC6" s="105">
        <v>1.21</v>
      </c>
      <c r="AD6" s="105">
        <v>1.21</v>
      </c>
      <c r="AE6" s="105">
        <v>1.21</v>
      </c>
      <c r="AF6" s="105">
        <v>1.21</v>
      </c>
      <c r="AG6" s="105">
        <v>1.21</v>
      </c>
      <c r="AH6" s="105">
        <v>1.21</v>
      </c>
      <c r="AI6" s="105">
        <v>1.21</v>
      </c>
      <c r="AJ6" s="105">
        <v>1.21</v>
      </c>
      <c r="AK6" s="105">
        <v>1.21</v>
      </c>
      <c r="AL6" s="105">
        <v>1.21</v>
      </c>
      <c r="AM6" s="105">
        <v>1.21</v>
      </c>
      <c r="AN6" s="105">
        <v>1.21</v>
      </c>
      <c r="AO6" s="105">
        <v>1.21</v>
      </c>
      <c r="AP6" s="105">
        <v>1.21</v>
      </c>
      <c r="AQ6" s="105">
        <v>1.21</v>
      </c>
      <c r="AR6" s="105">
        <v>1.21</v>
      </c>
      <c r="AS6" s="105">
        <v>1.21</v>
      </c>
      <c r="AT6" s="105">
        <v>1.21</v>
      </c>
      <c r="AU6" s="105">
        <v>1.21</v>
      </c>
      <c r="AV6" s="105">
        <v>1.21</v>
      </c>
      <c r="AW6" s="105">
        <v>1.21</v>
      </c>
      <c r="AX6" s="105">
        <v>1.21</v>
      </c>
    </row>
    <row r="7" spans="1:50">
      <c r="A7" t="s">
        <v>34</v>
      </c>
      <c r="B7" t="s">
        <v>47</v>
      </c>
      <c r="C7" t="s">
        <v>337</v>
      </c>
      <c r="D7" s="53">
        <v>1</v>
      </c>
      <c r="E7" s="53">
        <v>1</v>
      </c>
      <c r="F7" s="53">
        <v>1</v>
      </c>
      <c r="G7" s="123">
        <v>1.012805451497923</v>
      </c>
      <c r="H7" s="123">
        <v>1.178242353138564</v>
      </c>
      <c r="I7" s="123">
        <v>1.21</v>
      </c>
      <c r="J7" s="105">
        <v>1.21</v>
      </c>
      <c r="K7" s="105">
        <v>1.21</v>
      </c>
      <c r="L7" s="105">
        <v>1.21</v>
      </c>
      <c r="M7" s="105">
        <v>1.21</v>
      </c>
      <c r="N7" s="105">
        <v>1.21</v>
      </c>
      <c r="O7" s="105">
        <v>1.21</v>
      </c>
      <c r="P7" s="105">
        <v>1.21</v>
      </c>
      <c r="Q7" s="105">
        <v>1.21</v>
      </c>
      <c r="R7" s="105">
        <v>1.21</v>
      </c>
      <c r="S7" s="105">
        <v>1.21</v>
      </c>
      <c r="T7" s="105">
        <v>1.21</v>
      </c>
      <c r="U7" s="105">
        <v>1.21</v>
      </c>
      <c r="V7" s="105">
        <v>1.21</v>
      </c>
      <c r="W7" s="105">
        <v>1.21</v>
      </c>
      <c r="X7" s="105">
        <v>1.21</v>
      </c>
      <c r="Y7" s="105">
        <v>1.21</v>
      </c>
      <c r="Z7" s="105">
        <v>1.21</v>
      </c>
      <c r="AA7" s="105">
        <v>1.21</v>
      </c>
      <c r="AB7" s="105">
        <v>1.21</v>
      </c>
      <c r="AC7" s="105">
        <v>1.21</v>
      </c>
      <c r="AD7" s="105">
        <v>1.21</v>
      </c>
      <c r="AE7" s="105">
        <v>1.21</v>
      </c>
      <c r="AF7" s="105">
        <v>1.21</v>
      </c>
      <c r="AG7" s="105">
        <v>1.21</v>
      </c>
      <c r="AH7" s="105">
        <v>1.21</v>
      </c>
      <c r="AI7" s="105">
        <v>1.21</v>
      </c>
      <c r="AJ7" s="105">
        <v>1.21</v>
      </c>
      <c r="AK7" s="105">
        <v>1.21</v>
      </c>
      <c r="AL7" s="105">
        <v>1.21</v>
      </c>
      <c r="AM7" s="105">
        <v>1.21</v>
      </c>
      <c r="AN7" s="105">
        <v>1.21</v>
      </c>
      <c r="AO7" s="105">
        <v>1.21</v>
      </c>
      <c r="AP7" s="105">
        <v>1.21</v>
      </c>
      <c r="AQ7" s="105">
        <v>1.21</v>
      </c>
      <c r="AR7" s="105">
        <v>1.21</v>
      </c>
      <c r="AS7" s="105">
        <v>1.21</v>
      </c>
      <c r="AT7" s="105">
        <v>1.21</v>
      </c>
      <c r="AU7" s="105">
        <v>1.21</v>
      </c>
      <c r="AV7" s="105">
        <v>1.21</v>
      </c>
      <c r="AW7" s="105">
        <v>1.21</v>
      </c>
      <c r="AX7" s="105">
        <v>1.21</v>
      </c>
    </row>
    <row r="8" spans="1:50">
      <c r="A8" t="s">
        <v>35</v>
      </c>
      <c r="B8" t="s">
        <v>47</v>
      </c>
      <c r="C8" t="s">
        <v>337</v>
      </c>
      <c r="D8" s="53">
        <v>1</v>
      </c>
      <c r="E8" s="53">
        <v>1</v>
      </c>
      <c r="F8" s="53">
        <v>1</v>
      </c>
      <c r="G8" s="123">
        <v>1.012805451497923</v>
      </c>
      <c r="H8" s="123">
        <v>1.178242353138564</v>
      </c>
      <c r="I8" s="123">
        <v>1.21</v>
      </c>
      <c r="J8" s="105">
        <v>1.21</v>
      </c>
      <c r="K8" s="105">
        <v>1.21</v>
      </c>
      <c r="L8" s="105">
        <v>1.21</v>
      </c>
      <c r="M8" s="105">
        <v>1.21</v>
      </c>
      <c r="N8" s="105">
        <v>1.21</v>
      </c>
      <c r="O8" s="105">
        <v>1.21</v>
      </c>
      <c r="P8" s="105">
        <v>1.21</v>
      </c>
      <c r="Q8" s="105">
        <v>1.21</v>
      </c>
      <c r="R8" s="105">
        <v>1.21</v>
      </c>
      <c r="S8" s="105">
        <v>1.21</v>
      </c>
      <c r="T8" s="105">
        <v>1.21</v>
      </c>
      <c r="U8" s="105">
        <v>1.21</v>
      </c>
      <c r="V8" s="105">
        <v>1.21</v>
      </c>
      <c r="W8" s="105">
        <v>1.21</v>
      </c>
      <c r="X8" s="105">
        <v>1.21</v>
      </c>
      <c r="Y8" s="105">
        <v>1.21</v>
      </c>
      <c r="Z8" s="105">
        <v>1.21</v>
      </c>
      <c r="AA8" s="105">
        <v>1.21</v>
      </c>
      <c r="AB8" s="105">
        <v>1.21</v>
      </c>
      <c r="AC8" s="105">
        <v>1.21</v>
      </c>
      <c r="AD8" s="105">
        <v>1.21</v>
      </c>
      <c r="AE8" s="105">
        <v>1.21</v>
      </c>
      <c r="AF8" s="105">
        <v>1.21</v>
      </c>
      <c r="AG8" s="105">
        <v>1.21</v>
      </c>
      <c r="AH8" s="105">
        <v>1.21</v>
      </c>
      <c r="AI8" s="105">
        <v>1.21</v>
      </c>
      <c r="AJ8" s="105">
        <v>1.21</v>
      </c>
      <c r="AK8" s="105">
        <v>1.21</v>
      </c>
      <c r="AL8" s="105">
        <v>1.21</v>
      </c>
      <c r="AM8" s="105">
        <v>1.21</v>
      </c>
      <c r="AN8" s="105">
        <v>1.21</v>
      </c>
      <c r="AO8" s="105">
        <v>1.21</v>
      </c>
      <c r="AP8" s="105">
        <v>1.21</v>
      </c>
      <c r="AQ8" s="105">
        <v>1.21</v>
      </c>
      <c r="AR8" s="105">
        <v>1.21</v>
      </c>
      <c r="AS8" s="105">
        <v>1.21</v>
      </c>
      <c r="AT8" s="105">
        <v>1.21</v>
      </c>
      <c r="AU8" s="105">
        <v>1.21</v>
      </c>
      <c r="AV8" s="105">
        <v>1.21</v>
      </c>
      <c r="AW8" s="105">
        <v>1.21</v>
      </c>
      <c r="AX8" s="105">
        <v>1.21</v>
      </c>
    </row>
    <row r="9" spans="1:50">
      <c r="A9" t="s">
        <v>36</v>
      </c>
      <c r="B9" t="s">
        <v>47</v>
      </c>
      <c r="C9" t="s">
        <v>337</v>
      </c>
      <c r="D9" s="53">
        <v>1</v>
      </c>
      <c r="E9" s="53">
        <v>1</v>
      </c>
      <c r="F9" s="53">
        <v>1</v>
      </c>
      <c r="G9" s="123">
        <v>1.012805451497923</v>
      </c>
      <c r="H9" s="123">
        <v>1.178242353138564</v>
      </c>
      <c r="I9" s="123">
        <v>1.21</v>
      </c>
      <c r="J9" s="105">
        <v>1.21</v>
      </c>
      <c r="K9" s="105">
        <v>1.21</v>
      </c>
      <c r="L9" s="105">
        <v>1.21</v>
      </c>
      <c r="M9" s="105">
        <v>1.21</v>
      </c>
      <c r="N9" s="105">
        <v>1.21</v>
      </c>
      <c r="O9" s="105">
        <v>1.21</v>
      </c>
      <c r="P9" s="105">
        <v>1.21</v>
      </c>
      <c r="Q9" s="105">
        <v>1.21</v>
      </c>
      <c r="R9" s="105">
        <v>1.21</v>
      </c>
      <c r="S9" s="105">
        <v>1.21</v>
      </c>
      <c r="T9" s="105">
        <v>1.21</v>
      </c>
      <c r="U9" s="105">
        <v>1.21</v>
      </c>
      <c r="V9" s="105">
        <v>1.21</v>
      </c>
      <c r="W9" s="105">
        <v>1.21</v>
      </c>
      <c r="X9" s="105">
        <v>1.21</v>
      </c>
      <c r="Y9" s="105">
        <v>1.21</v>
      </c>
      <c r="Z9" s="105">
        <v>1.21</v>
      </c>
      <c r="AA9" s="105">
        <v>1.21</v>
      </c>
      <c r="AB9" s="105">
        <v>1.21</v>
      </c>
      <c r="AC9" s="105">
        <v>1.21</v>
      </c>
      <c r="AD9" s="105">
        <v>1.21</v>
      </c>
      <c r="AE9" s="105">
        <v>1.21</v>
      </c>
      <c r="AF9" s="105">
        <v>1.21</v>
      </c>
      <c r="AG9" s="105">
        <v>1.21</v>
      </c>
      <c r="AH9" s="105">
        <v>1.21</v>
      </c>
      <c r="AI9" s="105">
        <v>1.21</v>
      </c>
      <c r="AJ9" s="105">
        <v>1.21</v>
      </c>
      <c r="AK9" s="105">
        <v>1.21</v>
      </c>
      <c r="AL9" s="105">
        <v>1.21</v>
      </c>
      <c r="AM9" s="105">
        <v>1.21</v>
      </c>
      <c r="AN9" s="105">
        <v>1.21</v>
      </c>
      <c r="AO9" s="105">
        <v>1.21</v>
      </c>
      <c r="AP9" s="105">
        <v>1.21</v>
      </c>
      <c r="AQ9" s="105">
        <v>1.21</v>
      </c>
      <c r="AR9" s="105">
        <v>1.21</v>
      </c>
      <c r="AS9" s="105">
        <v>1.21</v>
      </c>
      <c r="AT9" s="105">
        <v>1.21</v>
      </c>
      <c r="AU9" s="105">
        <v>1.21</v>
      </c>
      <c r="AV9" s="105">
        <v>1.21</v>
      </c>
      <c r="AW9" s="105">
        <v>1.21</v>
      </c>
      <c r="AX9" s="105">
        <v>1.21</v>
      </c>
    </row>
    <row r="10" spans="1:50">
      <c r="A10" t="s">
        <v>37</v>
      </c>
      <c r="B10" t="s">
        <v>47</v>
      </c>
      <c r="C10" t="s">
        <v>337</v>
      </c>
      <c r="D10" s="53">
        <v>1</v>
      </c>
      <c r="E10" s="53">
        <v>1</v>
      </c>
      <c r="F10" s="53">
        <v>1</v>
      </c>
      <c r="G10" s="123">
        <v>1.012805451497923</v>
      </c>
      <c r="H10" s="123">
        <v>1.178242353138564</v>
      </c>
      <c r="I10" s="123">
        <v>1.21</v>
      </c>
      <c r="J10" s="105">
        <v>1.21</v>
      </c>
      <c r="K10" s="105">
        <v>1.21</v>
      </c>
      <c r="L10" s="105">
        <v>1.21</v>
      </c>
      <c r="M10" s="105">
        <v>1.21</v>
      </c>
      <c r="N10" s="105">
        <v>1.21</v>
      </c>
      <c r="O10" s="105">
        <v>1.21</v>
      </c>
      <c r="P10" s="105">
        <v>1.21</v>
      </c>
      <c r="Q10" s="105">
        <v>1.21</v>
      </c>
      <c r="R10" s="105">
        <v>1.21</v>
      </c>
      <c r="S10" s="105">
        <v>1.21</v>
      </c>
      <c r="T10" s="105">
        <v>1.21</v>
      </c>
      <c r="U10" s="105">
        <v>1.21</v>
      </c>
      <c r="V10" s="105">
        <v>1.21</v>
      </c>
      <c r="W10" s="105">
        <v>1.21</v>
      </c>
      <c r="X10" s="105">
        <v>1.21</v>
      </c>
      <c r="Y10" s="105">
        <v>1.21</v>
      </c>
      <c r="Z10" s="105">
        <v>1.21</v>
      </c>
      <c r="AA10" s="105">
        <v>1.21</v>
      </c>
      <c r="AB10" s="105">
        <v>1.21</v>
      </c>
      <c r="AC10" s="105">
        <v>1.21</v>
      </c>
      <c r="AD10" s="105">
        <v>1.21</v>
      </c>
      <c r="AE10" s="105">
        <v>1.21</v>
      </c>
      <c r="AF10" s="105">
        <v>1.21</v>
      </c>
      <c r="AG10" s="105">
        <v>1.21</v>
      </c>
      <c r="AH10" s="105">
        <v>1.21</v>
      </c>
      <c r="AI10" s="105">
        <v>1.21</v>
      </c>
      <c r="AJ10" s="105">
        <v>1.21</v>
      </c>
      <c r="AK10" s="105">
        <v>1.21</v>
      </c>
      <c r="AL10" s="105">
        <v>1.21</v>
      </c>
      <c r="AM10" s="105">
        <v>1.21</v>
      </c>
      <c r="AN10" s="105">
        <v>1.21</v>
      </c>
      <c r="AO10" s="105">
        <v>1.21</v>
      </c>
      <c r="AP10" s="105">
        <v>1.21</v>
      </c>
      <c r="AQ10" s="105">
        <v>1.21</v>
      </c>
      <c r="AR10" s="105">
        <v>1.21</v>
      </c>
      <c r="AS10" s="105">
        <v>1.21</v>
      </c>
      <c r="AT10" s="105">
        <v>1.21</v>
      </c>
      <c r="AU10" s="105">
        <v>1.21</v>
      </c>
      <c r="AV10" s="105">
        <v>1.21</v>
      </c>
      <c r="AW10" s="105">
        <v>1.21</v>
      </c>
      <c r="AX10" s="105">
        <v>1.21</v>
      </c>
    </row>
    <row r="11" spans="1:50">
      <c r="A11" t="s">
        <v>38</v>
      </c>
      <c r="B11" t="s">
        <v>47</v>
      </c>
      <c r="C11" t="s">
        <v>337</v>
      </c>
      <c r="D11" s="53">
        <v>1</v>
      </c>
      <c r="E11" s="53">
        <v>1</v>
      </c>
      <c r="F11" s="53">
        <v>1</v>
      </c>
      <c r="G11" s="123">
        <v>1.012805451497923</v>
      </c>
      <c r="H11" s="123">
        <v>1.178242353138564</v>
      </c>
      <c r="I11" s="123">
        <v>1.21</v>
      </c>
      <c r="J11" s="105">
        <v>1.21</v>
      </c>
      <c r="K11" s="105">
        <v>1.21</v>
      </c>
      <c r="L11" s="105">
        <v>1.21</v>
      </c>
      <c r="M11" s="105">
        <v>1.21</v>
      </c>
      <c r="N11" s="105">
        <v>1.21</v>
      </c>
      <c r="O11" s="105">
        <v>1.21</v>
      </c>
      <c r="P11" s="105">
        <v>1.21</v>
      </c>
      <c r="Q11" s="105">
        <v>1.21</v>
      </c>
      <c r="R11" s="105">
        <v>1.21</v>
      </c>
      <c r="S11" s="105">
        <v>1.21</v>
      </c>
      <c r="T11" s="105">
        <v>1.21</v>
      </c>
      <c r="U11" s="105">
        <v>1.21</v>
      </c>
      <c r="V11" s="105">
        <v>1.21</v>
      </c>
      <c r="W11" s="105">
        <v>1.21</v>
      </c>
      <c r="X11" s="105">
        <v>1.21</v>
      </c>
      <c r="Y11" s="105">
        <v>1.21</v>
      </c>
      <c r="Z11" s="105">
        <v>1.21</v>
      </c>
      <c r="AA11" s="105">
        <v>1.21</v>
      </c>
      <c r="AB11" s="105">
        <v>1.21</v>
      </c>
      <c r="AC11" s="105">
        <v>1.21</v>
      </c>
      <c r="AD11" s="105">
        <v>1.21</v>
      </c>
      <c r="AE11" s="105">
        <v>1.21</v>
      </c>
      <c r="AF11" s="105">
        <v>1.21</v>
      </c>
      <c r="AG11" s="105">
        <v>1.21</v>
      </c>
      <c r="AH11" s="105">
        <v>1.21</v>
      </c>
      <c r="AI11" s="105">
        <v>1.21</v>
      </c>
      <c r="AJ11" s="105">
        <v>1.21</v>
      </c>
      <c r="AK11" s="105">
        <v>1.21</v>
      </c>
      <c r="AL11" s="105">
        <v>1.21</v>
      </c>
      <c r="AM11" s="105">
        <v>1.21</v>
      </c>
      <c r="AN11" s="105">
        <v>1.21</v>
      </c>
      <c r="AO11" s="105">
        <v>1.21</v>
      </c>
      <c r="AP11" s="105">
        <v>1.21</v>
      </c>
      <c r="AQ11" s="105">
        <v>1.21</v>
      </c>
      <c r="AR11" s="105">
        <v>1.21</v>
      </c>
      <c r="AS11" s="105">
        <v>1.21</v>
      </c>
      <c r="AT11" s="105">
        <v>1.21</v>
      </c>
      <c r="AU11" s="105">
        <v>1.21</v>
      </c>
      <c r="AV11" s="105">
        <v>1.21</v>
      </c>
      <c r="AW11" s="105">
        <v>1.21</v>
      </c>
      <c r="AX11" s="105">
        <v>1.21</v>
      </c>
    </row>
    <row r="12" spans="1:50">
      <c r="A12" t="s">
        <v>39</v>
      </c>
      <c r="B12" t="s">
        <v>47</v>
      </c>
      <c r="C12" t="s">
        <v>337</v>
      </c>
      <c r="D12" s="53">
        <v>1</v>
      </c>
      <c r="E12" s="53">
        <v>1</v>
      </c>
      <c r="F12" s="53">
        <v>1</v>
      </c>
      <c r="G12" s="123">
        <v>1.012805451497923</v>
      </c>
      <c r="H12" s="123">
        <v>1.178242353138564</v>
      </c>
      <c r="I12" s="123">
        <v>1.21</v>
      </c>
      <c r="J12" s="105">
        <v>1.21</v>
      </c>
      <c r="K12" s="105">
        <v>1.21</v>
      </c>
      <c r="L12" s="105">
        <v>1.21</v>
      </c>
      <c r="M12" s="105">
        <v>1.21</v>
      </c>
      <c r="N12" s="105">
        <v>1.21</v>
      </c>
      <c r="O12" s="105">
        <v>1.21</v>
      </c>
      <c r="P12" s="105">
        <v>1.21</v>
      </c>
      <c r="Q12" s="105">
        <v>1.21</v>
      </c>
      <c r="R12" s="105">
        <v>1.21</v>
      </c>
      <c r="S12" s="105">
        <v>1.21</v>
      </c>
      <c r="T12" s="105">
        <v>1.21</v>
      </c>
      <c r="U12" s="105">
        <v>1.21</v>
      </c>
      <c r="V12" s="105">
        <v>1.21</v>
      </c>
      <c r="W12" s="105">
        <v>1.21</v>
      </c>
      <c r="X12" s="105">
        <v>1.21</v>
      </c>
      <c r="Y12" s="105">
        <v>1.21</v>
      </c>
      <c r="Z12" s="105">
        <v>1.21</v>
      </c>
      <c r="AA12" s="105">
        <v>1.21</v>
      </c>
      <c r="AB12" s="105">
        <v>1.21</v>
      </c>
      <c r="AC12" s="105">
        <v>1.21</v>
      </c>
      <c r="AD12" s="105">
        <v>1.21</v>
      </c>
      <c r="AE12" s="105">
        <v>1.21</v>
      </c>
      <c r="AF12" s="105">
        <v>1.21</v>
      </c>
      <c r="AG12" s="105">
        <v>1.21</v>
      </c>
      <c r="AH12" s="105">
        <v>1.21</v>
      </c>
      <c r="AI12" s="105">
        <v>1.21</v>
      </c>
      <c r="AJ12" s="105">
        <v>1.21</v>
      </c>
      <c r="AK12" s="105">
        <v>1.21</v>
      </c>
      <c r="AL12" s="105">
        <v>1.21</v>
      </c>
      <c r="AM12" s="105">
        <v>1.21</v>
      </c>
      <c r="AN12" s="105">
        <v>1.21</v>
      </c>
      <c r="AO12" s="105">
        <v>1.21</v>
      </c>
      <c r="AP12" s="105">
        <v>1.21</v>
      </c>
      <c r="AQ12" s="105">
        <v>1.21</v>
      </c>
      <c r="AR12" s="105">
        <v>1.21</v>
      </c>
      <c r="AS12" s="105">
        <v>1.21</v>
      </c>
      <c r="AT12" s="105">
        <v>1.21</v>
      </c>
      <c r="AU12" s="105">
        <v>1.21</v>
      </c>
      <c r="AV12" s="105">
        <v>1.21</v>
      </c>
      <c r="AW12" s="105">
        <v>1.21</v>
      </c>
      <c r="AX12" s="105">
        <v>1.21</v>
      </c>
    </row>
    <row r="13" spans="1:50">
      <c r="A13" t="s">
        <v>40</v>
      </c>
      <c r="B13" t="s">
        <v>47</v>
      </c>
      <c r="C13" t="s">
        <v>337</v>
      </c>
      <c r="D13" s="53">
        <v>1</v>
      </c>
      <c r="E13" s="53">
        <v>1</v>
      </c>
      <c r="F13" s="53">
        <v>1</v>
      </c>
      <c r="G13" s="123">
        <v>1.012805451497923</v>
      </c>
      <c r="H13" s="123">
        <v>1.178242353138564</v>
      </c>
      <c r="I13" s="123">
        <v>1.21</v>
      </c>
      <c r="J13" s="105">
        <v>1.21</v>
      </c>
      <c r="K13" s="105">
        <v>1.21</v>
      </c>
      <c r="L13" s="105">
        <v>1.21</v>
      </c>
      <c r="M13" s="105">
        <v>1.21</v>
      </c>
      <c r="N13" s="105">
        <v>1.21</v>
      </c>
      <c r="O13" s="105">
        <v>1.21</v>
      </c>
      <c r="P13" s="105">
        <v>1.21</v>
      </c>
      <c r="Q13" s="105">
        <v>1.21</v>
      </c>
      <c r="R13" s="105">
        <v>1.21</v>
      </c>
      <c r="S13" s="105">
        <v>1.21</v>
      </c>
      <c r="T13" s="105">
        <v>1.21</v>
      </c>
      <c r="U13" s="105">
        <v>1.21</v>
      </c>
      <c r="V13" s="105">
        <v>1.21</v>
      </c>
      <c r="W13" s="105">
        <v>1.21</v>
      </c>
      <c r="X13" s="105">
        <v>1.21</v>
      </c>
      <c r="Y13" s="105">
        <v>1.21</v>
      </c>
      <c r="Z13" s="105">
        <v>1.21</v>
      </c>
      <c r="AA13" s="105">
        <v>1.21</v>
      </c>
      <c r="AB13" s="105">
        <v>1.21</v>
      </c>
      <c r="AC13" s="105">
        <v>1.21</v>
      </c>
      <c r="AD13" s="105">
        <v>1.21</v>
      </c>
      <c r="AE13" s="105">
        <v>1.21</v>
      </c>
      <c r="AF13" s="105">
        <v>1.21</v>
      </c>
      <c r="AG13" s="105">
        <v>1.21</v>
      </c>
      <c r="AH13" s="105">
        <v>1.21</v>
      </c>
      <c r="AI13" s="105">
        <v>1.21</v>
      </c>
      <c r="AJ13" s="105">
        <v>1.21</v>
      </c>
      <c r="AK13" s="105">
        <v>1.21</v>
      </c>
      <c r="AL13" s="105">
        <v>1.21</v>
      </c>
      <c r="AM13" s="105">
        <v>1.21</v>
      </c>
      <c r="AN13" s="105">
        <v>1.21</v>
      </c>
      <c r="AO13" s="105">
        <v>1.21</v>
      </c>
      <c r="AP13" s="105">
        <v>1.21</v>
      </c>
      <c r="AQ13" s="105">
        <v>1.21</v>
      </c>
      <c r="AR13" s="105">
        <v>1.21</v>
      </c>
      <c r="AS13" s="105">
        <v>1.21</v>
      </c>
      <c r="AT13" s="105">
        <v>1.21</v>
      </c>
      <c r="AU13" s="105">
        <v>1.21</v>
      </c>
      <c r="AV13" s="105">
        <v>1.21</v>
      </c>
      <c r="AW13" s="105">
        <v>1.21</v>
      </c>
      <c r="AX13" s="105">
        <v>1.21</v>
      </c>
    </row>
    <row r="14" spans="1:50">
      <c r="A14" t="s">
        <v>41</v>
      </c>
      <c r="B14" t="s">
        <v>47</v>
      </c>
      <c r="C14" t="s">
        <v>337</v>
      </c>
      <c r="D14" s="53">
        <v>1</v>
      </c>
      <c r="E14" s="53">
        <v>1</v>
      </c>
      <c r="F14" s="53">
        <v>1</v>
      </c>
      <c r="G14" s="123">
        <v>1.012805451497923</v>
      </c>
      <c r="H14" s="123">
        <v>1.178242353138564</v>
      </c>
      <c r="I14" s="123">
        <v>1.21</v>
      </c>
      <c r="J14" s="105">
        <v>1.21</v>
      </c>
      <c r="K14" s="105">
        <v>1.21</v>
      </c>
      <c r="L14" s="105">
        <v>1.21</v>
      </c>
      <c r="M14" s="105">
        <v>1.21</v>
      </c>
      <c r="N14" s="105">
        <v>1.21</v>
      </c>
      <c r="O14" s="105">
        <v>1.21</v>
      </c>
      <c r="P14" s="105">
        <v>1.21</v>
      </c>
      <c r="Q14" s="105">
        <v>1.21</v>
      </c>
      <c r="R14" s="105">
        <v>1.21</v>
      </c>
      <c r="S14" s="105">
        <v>1.21</v>
      </c>
      <c r="T14" s="105">
        <v>1.21</v>
      </c>
      <c r="U14" s="105">
        <v>1.21</v>
      </c>
      <c r="V14" s="105">
        <v>1.21</v>
      </c>
      <c r="W14" s="105">
        <v>1.21</v>
      </c>
      <c r="X14" s="105">
        <v>1.21</v>
      </c>
      <c r="Y14" s="105">
        <v>1.21</v>
      </c>
      <c r="Z14" s="105">
        <v>1.21</v>
      </c>
      <c r="AA14" s="105">
        <v>1.21</v>
      </c>
      <c r="AB14" s="105">
        <v>1.21</v>
      </c>
      <c r="AC14" s="105">
        <v>1.21</v>
      </c>
      <c r="AD14" s="105">
        <v>1.21</v>
      </c>
      <c r="AE14" s="105">
        <v>1.21</v>
      </c>
      <c r="AF14" s="105">
        <v>1.21</v>
      </c>
      <c r="AG14" s="105">
        <v>1.21</v>
      </c>
      <c r="AH14" s="105">
        <v>1.21</v>
      </c>
      <c r="AI14" s="105">
        <v>1.21</v>
      </c>
      <c r="AJ14" s="105">
        <v>1.21</v>
      </c>
      <c r="AK14" s="105">
        <v>1.21</v>
      </c>
      <c r="AL14" s="105">
        <v>1.21</v>
      </c>
      <c r="AM14" s="105">
        <v>1.21</v>
      </c>
      <c r="AN14" s="105">
        <v>1.21</v>
      </c>
      <c r="AO14" s="105">
        <v>1.21</v>
      </c>
      <c r="AP14" s="105">
        <v>1.21</v>
      </c>
      <c r="AQ14" s="105">
        <v>1.21</v>
      </c>
      <c r="AR14" s="105">
        <v>1.21</v>
      </c>
      <c r="AS14" s="105">
        <v>1.21</v>
      </c>
      <c r="AT14" s="105">
        <v>1.21</v>
      </c>
      <c r="AU14" s="105">
        <v>1.21</v>
      </c>
      <c r="AV14" s="105">
        <v>1.21</v>
      </c>
      <c r="AW14" s="105">
        <v>1.21</v>
      </c>
      <c r="AX14" s="105">
        <v>1.21</v>
      </c>
    </row>
    <row r="15" spans="1:50">
      <c r="A15" t="s">
        <v>42</v>
      </c>
      <c r="B15" t="s">
        <v>47</v>
      </c>
      <c r="C15" t="s">
        <v>337</v>
      </c>
      <c r="D15" s="53">
        <v>1</v>
      </c>
      <c r="E15" s="53">
        <v>1</v>
      </c>
      <c r="F15" s="53">
        <v>1</v>
      </c>
      <c r="G15" s="123">
        <v>1.012805451497923</v>
      </c>
      <c r="H15" s="123">
        <v>1.178242353138564</v>
      </c>
      <c r="I15" s="123">
        <v>1.21</v>
      </c>
      <c r="J15" s="105">
        <v>1.21</v>
      </c>
      <c r="K15" s="105">
        <v>1.21</v>
      </c>
      <c r="L15" s="105">
        <v>1.21</v>
      </c>
      <c r="M15" s="105">
        <v>1.21</v>
      </c>
      <c r="N15" s="105">
        <v>1.21</v>
      </c>
      <c r="O15" s="105">
        <v>1.21</v>
      </c>
      <c r="P15" s="105">
        <v>1.21</v>
      </c>
      <c r="Q15" s="105">
        <v>1.21</v>
      </c>
      <c r="R15" s="105">
        <v>1.21</v>
      </c>
      <c r="S15" s="105">
        <v>1.21</v>
      </c>
      <c r="T15" s="105">
        <v>1.21</v>
      </c>
      <c r="U15" s="105">
        <v>1.21</v>
      </c>
      <c r="V15" s="105">
        <v>1.21</v>
      </c>
      <c r="W15" s="105">
        <v>1.21</v>
      </c>
      <c r="X15" s="105">
        <v>1.21</v>
      </c>
      <c r="Y15" s="105">
        <v>1.21</v>
      </c>
      <c r="Z15" s="105">
        <v>1.21</v>
      </c>
      <c r="AA15" s="105">
        <v>1.21</v>
      </c>
      <c r="AB15" s="105">
        <v>1.21</v>
      </c>
      <c r="AC15" s="105">
        <v>1.21</v>
      </c>
      <c r="AD15" s="105">
        <v>1.21</v>
      </c>
      <c r="AE15" s="105">
        <v>1.21</v>
      </c>
      <c r="AF15" s="105">
        <v>1.21</v>
      </c>
      <c r="AG15" s="105">
        <v>1.21</v>
      </c>
      <c r="AH15" s="105">
        <v>1.21</v>
      </c>
      <c r="AI15" s="105">
        <v>1.21</v>
      </c>
      <c r="AJ15" s="105">
        <v>1.21</v>
      </c>
      <c r="AK15" s="105">
        <v>1.21</v>
      </c>
      <c r="AL15" s="105">
        <v>1.21</v>
      </c>
      <c r="AM15" s="105">
        <v>1.21</v>
      </c>
      <c r="AN15" s="105">
        <v>1.21</v>
      </c>
      <c r="AO15" s="105">
        <v>1.21</v>
      </c>
      <c r="AP15" s="105">
        <v>1.21</v>
      </c>
      <c r="AQ15" s="105">
        <v>1.21</v>
      </c>
      <c r="AR15" s="105">
        <v>1.21</v>
      </c>
      <c r="AS15" s="105">
        <v>1.21</v>
      </c>
      <c r="AT15" s="105">
        <v>1.21</v>
      </c>
      <c r="AU15" s="105">
        <v>1.21</v>
      </c>
      <c r="AV15" s="105">
        <v>1.21</v>
      </c>
      <c r="AW15" s="105">
        <v>1.21</v>
      </c>
      <c r="AX15" s="105">
        <v>1.21</v>
      </c>
    </row>
    <row r="16" spans="1:50">
      <c r="A16" t="s">
        <v>43</v>
      </c>
      <c r="B16" t="s">
        <v>47</v>
      </c>
      <c r="C16" t="s">
        <v>337</v>
      </c>
      <c r="D16" s="53">
        <v>1</v>
      </c>
      <c r="E16" s="53">
        <v>1</v>
      </c>
      <c r="F16" s="53">
        <v>1</v>
      </c>
      <c r="G16" s="123">
        <v>1.012805451497923</v>
      </c>
      <c r="H16" s="123">
        <v>1.178242353138564</v>
      </c>
      <c r="I16" s="123">
        <v>1.21</v>
      </c>
      <c r="J16" s="105">
        <v>1.21</v>
      </c>
      <c r="K16" s="105">
        <v>1.21</v>
      </c>
      <c r="L16" s="105">
        <v>1.21</v>
      </c>
      <c r="M16" s="105">
        <v>1.21</v>
      </c>
      <c r="N16" s="105">
        <v>1.21</v>
      </c>
      <c r="O16" s="105">
        <v>1.21</v>
      </c>
      <c r="P16" s="105">
        <v>1.21</v>
      </c>
      <c r="Q16" s="105">
        <v>1.21</v>
      </c>
      <c r="R16" s="105">
        <v>1.21</v>
      </c>
      <c r="S16" s="105">
        <v>1.21</v>
      </c>
      <c r="T16" s="105">
        <v>1.21</v>
      </c>
      <c r="U16" s="105">
        <v>1.21</v>
      </c>
      <c r="V16" s="105">
        <v>1.21</v>
      </c>
      <c r="W16" s="105">
        <v>1.21</v>
      </c>
      <c r="X16" s="105">
        <v>1.21</v>
      </c>
      <c r="Y16" s="105">
        <v>1.21</v>
      </c>
      <c r="Z16" s="105">
        <v>1.21</v>
      </c>
      <c r="AA16" s="105">
        <v>1.21</v>
      </c>
      <c r="AB16" s="105">
        <v>1.21</v>
      </c>
      <c r="AC16" s="105">
        <v>1.21</v>
      </c>
      <c r="AD16" s="105">
        <v>1.21</v>
      </c>
      <c r="AE16" s="105">
        <v>1.21</v>
      </c>
      <c r="AF16" s="105">
        <v>1.21</v>
      </c>
      <c r="AG16" s="105">
        <v>1.21</v>
      </c>
      <c r="AH16" s="105">
        <v>1.21</v>
      </c>
      <c r="AI16" s="105">
        <v>1.21</v>
      </c>
      <c r="AJ16" s="105">
        <v>1.21</v>
      </c>
      <c r="AK16" s="105">
        <v>1.21</v>
      </c>
      <c r="AL16" s="105">
        <v>1.21</v>
      </c>
      <c r="AM16" s="105">
        <v>1.21</v>
      </c>
      <c r="AN16" s="105">
        <v>1.21</v>
      </c>
      <c r="AO16" s="105">
        <v>1.21</v>
      </c>
      <c r="AP16" s="105">
        <v>1.21</v>
      </c>
      <c r="AQ16" s="105">
        <v>1.21</v>
      </c>
      <c r="AR16" s="105">
        <v>1.21</v>
      </c>
      <c r="AS16" s="105">
        <v>1.21</v>
      </c>
      <c r="AT16" s="105">
        <v>1.21</v>
      </c>
      <c r="AU16" s="105">
        <v>1.21</v>
      </c>
      <c r="AV16" s="105">
        <v>1.21</v>
      </c>
      <c r="AW16" s="105">
        <v>1.21</v>
      </c>
      <c r="AX16" s="105">
        <v>1.21</v>
      </c>
    </row>
    <row r="17" spans="1:50">
      <c r="A17" t="s">
        <v>44</v>
      </c>
      <c r="B17" t="s">
        <v>47</v>
      </c>
      <c r="C17" t="s">
        <v>337</v>
      </c>
      <c r="D17" s="53">
        <v>1</v>
      </c>
      <c r="E17" s="57">
        <v>1</v>
      </c>
      <c r="F17" s="57">
        <v>1</v>
      </c>
      <c r="G17" s="123">
        <v>1.012805451497923</v>
      </c>
      <c r="H17" s="123">
        <v>1.178242353138564</v>
      </c>
      <c r="I17" s="123">
        <v>1.21</v>
      </c>
      <c r="J17" s="105">
        <v>1.21</v>
      </c>
      <c r="K17" s="105">
        <v>1.21</v>
      </c>
      <c r="L17" s="105">
        <v>1.21</v>
      </c>
      <c r="M17" s="105">
        <v>1.21</v>
      </c>
      <c r="N17" s="105">
        <v>1.21</v>
      </c>
      <c r="O17" s="105">
        <v>1.21</v>
      </c>
      <c r="P17" s="105">
        <v>1.21</v>
      </c>
      <c r="Q17" s="105">
        <v>1.21</v>
      </c>
      <c r="R17" s="105">
        <v>1.21</v>
      </c>
      <c r="S17" s="105">
        <v>1.21</v>
      </c>
      <c r="T17" s="105">
        <v>1.21</v>
      </c>
      <c r="U17" s="105">
        <v>1.21</v>
      </c>
      <c r="V17" s="105">
        <v>1.21</v>
      </c>
      <c r="W17" s="105">
        <v>1.21</v>
      </c>
      <c r="X17" s="105">
        <v>1.21</v>
      </c>
      <c r="Y17" s="105">
        <v>1.21</v>
      </c>
      <c r="Z17" s="105">
        <v>1.21</v>
      </c>
      <c r="AA17" s="105">
        <v>1.21</v>
      </c>
      <c r="AB17" s="105">
        <v>1.21</v>
      </c>
      <c r="AC17" s="105">
        <v>1.21</v>
      </c>
      <c r="AD17" s="105">
        <v>1.21</v>
      </c>
      <c r="AE17" s="105">
        <v>1.21</v>
      </c>
      <c r="AF17" s="105">
        <v>1.21</v>
      </c>
      <c r="AG17" s="105">
        <v>1.21</v>
      </c>
      <c r="AH17" s="105">
        <v>1.21</v>
      </c>
      <c r="AI17" s="105">
        <v>1.21</v>
      </c>
      <c r="AJ17" s="105">
        <v>1.21</v>
      </c>
      <c r="AK17" s="105">
        <v>1.21</v>
      </c>
      <c r="AL17" s="105">
        <v>1.21</v>
      </c>
      <c r="AM17" s="105">
        <v>1.21</v>
      </c>
      <c r="AN17" s="105">
        <v>1.21</v>
      </c>
      <c r="AO17" s="105">
        <v>1.21</v>
      </c>
      <c r="AP17" s="105">
        <v>1.21</v>
      </c>
      <c r="AQ17" s="105">
        <v>1.21</v>
      </c>
      <c r="AR17" s="105">
        <v>1.21</v>
      </c>
      <c r="AS17" s="105">
        <v>1.21</v>
      </c>
      <c r="AT17" s="105">
        <v>1.21</v>
      </c>
      <c r="AU17" s="105">
        <v>1.21</v>
      </c>
      <c r="AV17" s="105">
        <v>1.21</v>
      </c>
      <c r="AW17" s="105">
        <v>1.21</v>
      </c>
      <c r="AX17" s="105">
        <v>1.21</v>
      </c>
    </row>
    <row r="18" spans="1:50">
      <c r="A18" t="s">
        <v>29</v>
      </c>
      <c r="B18" t="s">
        <v>48</v>
      </c>
      <c r="C18" t="s">
        <v>337</v>
      </c>
      <c r="D18" s="53">
        <v>1</v>
      </c>
      <c r="E18" s="53">
        <v>1</v>
      </c>
      <c r="F18" s="53">
        <v>1</v>
      </c>
      <c r="G18" s="123">
        <v>0.84854363917354303</v>
      </c>
      <c r="H18" s="123">
        <v>0.76490059203828087</v>
      </c>
      <c r="I18" s="123">
        <v>0.83768702332242628</v>
      </c>
      <c r="J18" s="105">
        <v>0.83768702332242628</v>
      </c>
      <c r="K18" s="105">
        <v>0.83768702332242628</v>
      </c>
      <c r="L18" s="105">
        <v>0.83768702332242628</v>
      </c>
      <c r="M18" s="105">
        <v>0.83768702332242628</v>
      </c>
      <c r="N18" s="105">
        <v>0.83768702332242628</v>
      </c>
      <c r="O18" s="105">
        <v>0.83768702332242628</v>
      </c>
      <c r="P18" s="105">
        <v>0.83768702332242628</v>
      </c>
      <c r="Q18" s="105">
        <v>0.83768702332242628</v>
      </c>
      <c r="R18" s="105">
        <v>0.83768702332242628</v>
      </c>
      <c r="S18" s="105">
        <v>0.83768702332242628</v>
      </c>
      <c r="T18" s="105">
        <v>0.83768702332242628</v>
      </c>
      <c r="U18" s="105">
        <v>0.83768702332242628</v>
      </c>
      <c r="V18" s="105">
        <v>0.83768702332242628</v>
      </c>
      <c r="W18" s="105">
        <v>0.83768702332242628</v>
      </c>
      <c r="X18" s="105">
        <v>0.83768702332242628</v>
      </c>
      <c r="Y18" s="105">
        <v>0.83768702332242628</v>
      </c>
      <c r="Z18" s="105">
        <v>0.83768702332242628</v>
      </c>
      <c r="AA18" s="105">
        <v>0.83768702332242628</v>
      </c>
      <c r="AB18" s="105">
        <v>0.83768702332242628</v>
      </c>
      <c r="AC18" s="105">
        <v>0.83768702332242628</v>
      </c>
      <c r="AD18" s="105">
        <v>0.83768702332242628</v>
      </c>
      <c r="AE18" s="105">
        <v>0.83768702332242628</v>
      </c>
      <c r="AF18" s="105">
        <v>0.83768702332242628</v>
      </c>
      <c r="AG18" s="105">
        <v>0.83768702332242628</v>
      </c>
      <c r="AH18" s="105">
        <v>0.83768702332242628</v>
      </c>
      <c r="AI18" s="105">
        <v>0.83768702332242628</v>
      </c>
      <c r="AJ18" s="105">
        <v>0.83768702332242628</v>
      </c>
      <c r="AK18" s="105">
        <v>0.83768702332242628</v>
      </c>
      <c r="AL18" s="105">
        <v>0.83768702332242628</v>
      </c>
      <c r="AM18" s="105">
        <v>0.83768702332242628</v>
      </c>
      <c r="AN18" s="105">
        <v>0.83768702332242628</v>
      </c>
      <c r="AO18" s="105">
        <v>0.83768702332242628</v>
      </c>
      <c r="AP18" s="105">
        <v>0.83768702332242628</v>
      </c>
      <c r="AQ18" s="105">
        <v>0.83768702332242628</v>
      </c>
      <c r="AR18" s="105">
        <v>0.83768702332242628</v>
      </c>
      <c r="AS18" s="105">
        <v>0.83768702332242628</v>
      </c>
      <c r="AT18" s="105">
        <v>0.83768702332242628</v>
      </c>
      <c r="AU18" s="105">
        <v>0.83768702332242628</v>
      </c>
      <c r="AV18" s="105">
        <v>0.83768702332242628</v>
      </c>
      <c r="AW18" s="105">
        <v>0.83768702332242628</v>
      </c>
      <c r="AX18" s="105">
        <v>0.83768702332242628</v>
      </c>
    </row>
    <row r="19" spans="1:50">
      <c r="A19" t="s">
        <v>30</v>
      </c>
      <c r="B19" t="s">
        <v>48</v>
      </c>
      <c r="C19" t="s">
        <v>337</v>
      </c>
      <c r="D19" s="53">
        <v>1</v>
      </c>
      <c r="E19" s="53">
        <v>1</v>
      </c>
      <c r="F19" s="53">
        <v>1</v>
      </c>
      <c r="G19" s="123">
        <v>0.84854363917354303</v>
      </c>
      <c r="H19" s="123">
        <v>0.76490059203828087</v>
      </c>
      <c r="I19" s="123">
        <v>0.83768702332242628</v>
      </c>
      <c r="J19" s="105">
        <v>0.83768702332242628</v>
      </c>
      <c r="K19" s="105">
        <v>0.83768702332242628</v>
      </c>
      <c r="L19" s="105">
        <v>0.83768702332242628</v>
      </c>
      <c r="M19" s="105">
        <v>0.83768702332242628</v>
      </c>
      <c r="N19" s="105">
        <v>0.83768702332242628</v>
      </c>
      <c r="O19" s="105">
        <v>0.83768702332242628</v>
      </c>
      <c r="P19" s="105">
        <v>0.83768702332242628</v>
      </c>
      <c r="Q19" s="105">
        <v>0.83768702332242628</v>
      </c>
      <c r="R19" s="105">
        <v>0.83768702332242628</v>
      </c>
      <c r="S19" s="105">
        <v>0.83768702332242628</v>
      </c>
      <c r="T19" s="105">
        <v>0.83768702332242628</v>
      </c>
      <c r="U19" s="105">
        <v>0.83768702332242628</v>
      </c>
      <c r="V19" s="105">
        <v>0.83768702332242628</v>
      </c>
      <c r="W19" s="105">
        <v>0.83768702332242628</v>
      </c>
      <c r="X19" s="105">
        <v>0.83768702332242628</v>
      </c>
      <c r="Y19" s="105">
        <v>0.83768702332242628</v>
      </c>
      <c r="Z19" s="105">
        <v>0.83768702332242628</v>
      </c>
      <c r="AA19" s="105">
        <v>0.83768702332242628</v>
      </c>
      <c r="AB19" s="105">
        <v>0.83768702332242628</v>
      </c>
      <c r="AC19" s="105">
        <v>0.83768702332242628</v>
      </c>
      <c r="AD19" s="105">
        <v>0.83768702332242628</v>
      </c>
      <c r="AE19" s="105">
        <v>0.83768702332242628</v>
      </c>
      <c r="AF19" s="105">
        <v>0.83768702332242628</v>
      </c>
      <c r="AG19" s="105">
        <v>0.83768702332242628</v>
      </c>
      <c r="AH19" s="105">
        <v>0.83768702332242628</v>
      </c>
      <c r="AI19" s="105">
        <v>0.83768702332242628</v>
      </c>
      <c r="AJ19" s="105">
        <v>0.83768702332242628</v>
      </c>
      <c r="AK19" s="105">
        <v>0.83768702332242628</v>
      </c>
      <c r="AL19" s="105">
        <v>0.83768702332242628</v>
      </c>
      <c r="AM19" s="105">
        <v>0.83768702332242628</v>
      </c>
      <c r="AN19" s="105">
        <v>0.83768702332242628</v>
      </c>
      <c r="AO19" s="105">
        <v>0.83768702332242628</v>
      </c>
      <c r="AP19" s="105">
        <v>0.83768702332242628</v>
      </c>
      <c r="AQ19" s="105">
        <v>0.83768702332242628</v>
      </c>
      <c r="AR19" s="105">
        <v>0.83768702332242628</v>
      </c>
      <c r="AS19" s="105">
        <v>0.83768702332242628</v>
      </c>
      <c r="AT19" s="105">
        <v>0.83768702332242628</v>
      </c>
      <c r="AU19" s="105">
        <v>0.83768702332242628</v>
      </c>
      <c r="AV19" s="105">
        <v>0.83768702332242628</v>
      </c>
      <c r="AW19" s="105">
        <v>0.83768702332242628</v>
      </c>
      <c r="AX19" s="105">
        <v>0.83768702332242628</v>
      </c>
    </row>
    <row r="20" spans="1:50">
      <c r="A20" t="s">
        <v>31</v>
      </c>
      <c r="B20" t="s">
        <v>48</v>
      </c>
      <c r="C20" t="s">
        <v>337</v>
      </c>
      <c r="D20" s="53">
        <v>1</v>
      </c>
      <c r="E20" s="53">
        <v>1</v>
      </c>
      <c r="F20" s="53">
        <v>1</v>
      </c>
      <c r="G20" s="123">
        <v>0.84854363917354303</v>
      </c>
      <c r="H20" s="123">
        <v>0.76490059203828087</v>
      </c>
      <c r="I20" s="123">
        <v>0.83768702332242628</v>
      </c>
      <c r="J20" s="105">
        <v>0.83768702332242628</v>
      </c>
      <c r="K20" s="105">
        <v>0.83768702332242628</v>
      </c>
      <c r="L20" s="105">
        <v>0.83768702332242628</v>
      </c>
      <c r="M20" s="105">
        <v>0.83768702332242628</v>
      </c>
      <c r="N20" s="105">
        <v>0.83768702332242628</v>
      </c>
      <c r="O20" s="105">
        <v>0.83768702332242628</v>
      </c>
      <c r="P20" s="105">
        <v>0.83768702332242628</v>
      </c>
      <c r="Q20" s="105">
        <v>0.83768702332242628</v>
      </c>
      <c r="R20" s="105">
        <v>0.83768702332242628</v>
      </c>
      <c r="S20" s="105">
        <v>0.83768702332242628</v>
      </c>
      <c r="T20" s="105">
        <v>0.83768702332242628</v>
      </c>
      <c r="U20" s="105">
        <v>0.83768702332242628</v>
      </c>
      <c r="V20" s="105">
        <v>0.83768702332242628</v>
      </c>
      <c r="W20" s="105">
        <v>0.83768702332242628</v>
      </c>
      <c r="X20" s="105">
        <v>0.83768702332242628</v>
      </c>
      <c r="Y20" s="105">
        <v>0.83768702332242628</v>
      </c>
      <c r="Z20" s="105">
        <v>0.83768702332242628</v>
      </c>
      <c r="AA20" s="105">
        <v>0.83768702332242628</v>
      </c>
      <c r="AB20" s="105">
        <v>0.83768702332242628</v>
      </c>
      <c r="AC20" s="105">
        <v>0.83768702332242628</v>
      </c>
      <c r="AD20" s="105">
        <v>0.83768702332242628</v>
      </c>
      <c r="AE20" s="105">
        <v>0.83768702332242628</v>
      </c>
      <c r="AF20" s="105">
        <v>0.83768702332242628</v>
      </c>
      <c r="AG20" s="105">
        <v>0.83768702332242628</v>
      </c>
      <c r="AH20" s="105">
        <v>0.83768702332242628</v>
      </c>
      <c r="AI20" s="105">
        <v>0.83768702332242628</v>
      </c>
      <c r="AJ20" s="105">
        <v>0.83768702332242628</v>
      </c>
      <c r="AK20" s="105">
        <v>0.83768702332242628</v>
      </c>
      <c r="AL20" s="105">
        <v>0.83768702332242628</v>
      </c>
      <c r="AM20" s="105">
        <v>0.83768702332242628</v>
      </c>
      <c r="AN20" s="105">
        <v>0.83768702332242628</v>
      </c>
      <c r="AO20" s="105">
        <v>0.83768702332242628</v>
      </c>
      <c r="AP20" s="105">
        <v>0.83768702332242628</v>
      </c>
      <c r="AQ20" s="105">
        <v>0.83768702332242628</v>
      </c>
      <c r="AR20" s="105">
        <v>0.83768702332242628</v>
      </c>
      <c r="AS20" s="105">
        <v>0.83768702332242628</v>
      </c>
      <c r="AT20" s="105">
        <v>0.83768702332242628</v>
      </c>
      <c r="AU20" s="105">
        <v>0.83768702332242628</v>
      </c>
      <c r="AV20" s="105">
        <v>0.83768702332242628</v>
      </c>
      <c r="AW20" s="105">
        <v>0.83768702332242628</v>
      </c>
      <c r="AX20" s="105">
        <v>0.83768702332242628</v>
      </c>
    </row>
    <row r="21" spans="1:50">
      <c r="A21" t="s">
        <v>32</v>
      </c>
      <c r="B21" t="s">
        <v>48</v>
      </c>
      <c r="C21" t="s">
        <v>337</v>
      </c>
      <c r="D21" s="53">
        <v>1</v>
      </c>
      <c r="E21" s="53">
        <v>1</v>
      </c>
      <c r="F21" s="53">
        <v>1</v>
      </c>
      <c r="G21" s="123">
        <v>0.84854363917354303</v>
      </c>
      <c r="H21" s="123">
        <v>0.76490059203828087</v>
      </c>
      <c r="I21" s="123">
        <v>0.83768702332242628</v>
      </c>
      <c r="J21" s="105">
        <v>0.83768702332242628</v>
      </c>
      <c r="K21" s="105">
        <v>0.83768702332242628</v>
      </c>
      <c r="L21" s="105">
        <v>0.83768702332242628</v>
      </c>
      <c r="M21" s="105">
        <v>0.83768702332242628</v>
      </c>
      <c r="N21" s="105">
        <v>0.83768702332242628</v>
      </c>
      <c r="O21" s="105">
        <v>0.83768702332242628</v>
      </c>
      <c r="P21" s="105">
        <v>0.83768702332242628</v>
      </c>
      <c r="Q21" s="105">
        <v>0.83768702332242628</v>
      </c>
      <c r="R21" s="105">
        <v>0.83768702332242628</v>
      </c>
      <c r="S21" s="105">
        <v>0.83768702332242628</v>
      </c>
      <c r="T21" s="105">
        <v>0.83768702332242628</v>
      </c>
      <c r="U21" s="105">
        <v>0.83768702332242628</v>
      </c>
      <c r="V21" s="105">
        <v>0.83768702332242628</v>
      </c>
      <c r="W21" s="105">
        <v>0.83768702332242628</v>
      </c>
      <c r="X21" s="105">
        <v>0.83768702332242628</v>
      </c>
      <c r="Y21" s="105">
        <v>0.83768702332242628</v>
      </c>
      <c r="Z21" s="105">
        <v>0.83768702332242628</v>
      </c>
      <c r="AA21" s="105">
        <v>0.83768702332242628</v>
      </c>
      <c r="AB21" s="105">
        <v>0.83768702332242628</v>
      </c>
      <c r="AC21" s="105">
        <v>0.83768702332242628</v>
      </c>
      <c r="AD21" s="105">
        <v>0.83768702332242628</v>
      </c>
      <c r="AE21" s="105">
        <v>0.83768702332242628</v>
      </c>
      <c r="AF21" s="105">
        <v>0.83768702332242628</v>
      </c>
      <c r="AG21" s="105">
        <v>0.83768702332242628</v>
      </c>
      <c r="AH21" s="105">
        <v>0.83768702332242628</v>
      </c>
      <c r="AI21" s="105">
        <v>0.83768702332242628</v>
      </c>
      <c r="AJ21" s="105">
        <v>0.83768702332242628</v>
      </c>
      <c r="AK21" s="105">
        <v>0.83768702332242628</v>
      </c>
      <c r="AL21" s="105">
        <v>0.83768702332242628</v>
      </c>
      <c r="AM21" s="105">
        <v>0.83768702332242628</v>
      </c>
      <c r="AN21" s="105">
        <v>0.83768702332242628</v>
      </c>
      <c r="AO21" s="105">
        <v>0.83768702332242628</v>
      </c>
      <c r="AP21" s="105">
        <v>0.83768702332242628</v>
      </c>
      <c r="AQ21" s="105">
        <v>0.83768702332242628</v>
      </c>
      <c r="AR21" s="105">
        <v>0.83768702332242628</v>
      </c>
      <c r="AS21" s="105">
        <v>0.83768702332242628</v>
      </c>
      <c r="AT21" s="105">
        <v>0.83768702332242628</v>
      </c>
      <c r="AU21" s="105">
        <v>0.83768702332242628</v>
      </c>
      <c r="AV21" s="105">
        <v>0.83768702332242628</v>
      </c>
      <c r="AW21" s="105">
        <v>0.83768702332242628</v>
      </c>
      <c r="AX21" s="105">
        <v>0.83768702332242628</v>
      </c>
    </row>
    <row r="22" spans="1:50">
      <c r="A22" t="s">
        <v>33</v>
      </c>
      <c r="B22" t="s">
        <v>48</v>
      </c>
      <c r="C22" t="s">
        <v>337</v>
      </c>
      <c r="D22" s="53">
        <v>1</v>
      </c>
      <c r="E22" s="53">
        <v>1</v>
      </c>
      <c r="F22" s="53">
        <v>1</v>
      </c>
      <c r="G22" s="123">
        <v>0.84854363917354303</v>
      </c>
      <c r="H22" s="123">
        <v>0.76490059203828087</v>
      </c>
      <c r="I22" s="123">
        <v>0.83768702332242628</v>
      </c>
      <c r="J22" s="105">
        <v>0.83768702332242628</v>
      </c>
      <c r="K22" s="105">
        <v>0.83768702332242628</v>
      </c>
      <c r="L22" s="105">
        <v>0.83768702332242628</v>
      </c>
      <c r="M22" s="105">
        <v>0.83768702332242628</v>
      </c>
      <c r="N22" s="105">
        <v>0.83768702332242628</v>
      </c>
      <c r="O22" s="105">
        <v>0.83768702332242628</v>
      </c>
      <c r="P22" s="105">
        <v>0.83768702332242628</v>
      </c>
      <c r="Q22" s="105">
        <v>0.83768702332242628</v>
      </c>
      <c r="R22" s="105">
        <v>0.83768702332242628</v>
      </c>
      <c r="S22" s="105">
        <v>0.83768702332242628</v>
      </c>
      <c r="T22" s="105">
        <v>0.83768702332242628</v>
      </c>
      <c r="U22" s="105">
        <v>0.83768702332242628</v>
      </c>
      <c r="V22" s="105">
        <v>0.83768702332242628</v>
      </c>
      <c r="W22" s="105">
        <v>0.83768702332242628</v>
      </c>
      <c r="X22" s="105">
        <v>0.83768702332242628</v>
      </c>
      <c r="Y22" s="105">
        <v>0.83768702332242628</v>
      </c>
      <c r="Z22" s="105">
        <v>0.83768702332242628</v>
      </c>
      <c r="AA22" s="105">
        <v>0.83768702332242628</v>
      </c>
      <c r="AB22" s="105">
        <v>0.83768702332242628</v>
      </c>
      <c r="AC22" s="105">
        <v>0.83768702332242628</v>
      </c>
      <c r="AD22" s="105">
        <v>0.83768702332242628</v>
      </c>
      <c r="AE22" s="105">
        <v>0.83768702332242628</v>
      </c>
      <c r="AF22" s="105">
        <v>0.83768702332242628</v>
      </c>
      <c r="AG22" s="105">
        <v>0.83768702332242628</v>
      </c>
      <c r="AH22" s="105">
        <v>0.83768702332242628</v>
      </c>
      <c r="AI22" s="105">
        <v>0.83768702332242628</v>
      </c>
      <c r="AJ22" s="105">
        <v>0.83768702332242628</v>
      </c>
      <c r="AK22" s="105">
        <v>0.83768702332242628</v>
      </c>
      <c r="AL22" s="105">
        <v>0.83768702332242628</v>
      </c>
      <c r="AM22" s="105">
        <v>0.83768702332242628</v>
      </c>
      <c r="AN22" s="105">
        <v>0.83768702332242628</v>
      </c>
      <c r="AO22" s="105">
        <v>0.83768702332242628</v>
      </c>
      <c r="AP22" s="105">
        <v>0.83768702332242628</v>
      </c>
      <c r="AQ22" s="105">
        <v>0.83768702332242628</v>
      </c>
      <c r="AR22" s="105">
        <v>0.83768702332242628</v>
      </c>
      <c r="AS22" s="105">
        <v>0.83768702332242628</v>
      </c>
      <c r="AT22" s="105">
        <v>0.83768702332242628</v>
      </c>
      <c r="AU22" s="105">
        <v>0.83768702332242628</v>
      </c>
      <c r="AV22" s="105">
        <v>0.83768702332242628</v>
      </c>
      <c r="AW22" s="105">
        <v>0.83768702332242628</v>
      </c>
      <c r="AX22" s="105">
        <v>0.83768702332242628</v>
      </c>
    </row>
    <row r="23" spans="1:50">
      <c r="A23" t="s">
        <v>34</v>
      </c>
      <c r="B23" t="s">
        <v>48</v>
      </c>
      <c r="C23" t="s">
        <v>337</v>
      </c>
      <c r="D23" s="53">
        <v>1</v>
      </c>
      <c r="E23" s="53">
        <v>1</v>
      </c>
      <c r="F23" s="53">
        <v>1</v>
      </c>
      <c r="G23" s="123">
        <v>0.84854363917354303</v>
      </c>
      <c r="H23" s="123">
        <v>0.76490059203828087</v>
      </c>
      <c r="I23" s="123">
        <v>0.83768702332242628</v>
      </c>
      <c r="J23" s="105">
        <v>0.83768702332242628</v>
      </c>
      <c r="K23" s="105">
        <v>0.83768702332242628</v>
      </c>
      <c r="L23" s="105">
        <v>0.83768702332242628</v>
      </c>
      <c r="M23" s="105">
        <v>0.83768702332242628</v>
      </c>
      <c r="N23" s="105">
        <v>0.83768702332242628</v>
      </c>
      <c r="O23" s="105">
        <v>0.83768702332242628</v>
      </c>
      <c r="P23" s="105">
        <v>0.83768702332242628</v>
      </c>
      <c r="Q23" s="105">
        <v>0.83768702332242628</v>
      </c>
      <c r="R23" s="105">
        <v>0.83768702332242628</v>
      </c>
      <c r="S23" s="105">
        <v>0.83768702332242628</v>
      </c>
      <c r="T23" s="105">
        <v>0.83768702332242628</v>
      </c>
      <c r="U23" s="105">
        <v>0.83768702332242628</v>
      </c>
      <c r="V23" s="105">
        <v>0.83768702332242628</v>
      </c>
      <c r="W23" s="105">
        <v>0.83768702332242628</v>
      </c>
      <c r="X23" s="105">
        <v>0.83768702332242628</v>
      </c>
      <c r="Y23" s="105">
        <v>0.83768702332242628</v>
      </c>
      <c r="Z23" s="105">
        <v>0.83768702332242628</v>
      </c>
      <c r="AA23" s="105">
        <v>0.83768702332242628</v>
      </c>
      <c r="AB23" s="105">
        <v>0.83768702332242628</v>
      </c>
      <c r="AC23" s="105">
        <v>0.83768702332242628</v>
      </c>
      <c r="AD23" s="105">
        <v>0.83768702332242628</v>
      </c>
      <c r="AE23" s="105">
        <v>0.83768702332242628</v>
      </c>
      <c r="AF23" s="105">
        <v>0.83768702332242628</v>
      </c>
      <c r="AG23" s="105">
        <v>0.83768702332242628</v>
      </c>
      <c r="AH23" s="105">
        <v>0.83768702332242628</v>
      </c>
      <c r="AI23" s="105">
        <v>0.83768702332242628</v>
      </c>
      <c r="AJ23" s="105">
        <v>0.83768702332242628</v>
      </c>
      <c r="AK23" s="105">
        <v>0.83768702332242628</v>
      </c>
      <c r="AL23" s="105">
        <v>0.83768702332242628</v>
      </c>
      <c r="AM23" s="105">
        <v>0.83768702332242628</v>
      </c>
      <c r="AN23" s="105">
        <v>0.83768702332242628</v>
      </c>
      <c r="AO23" s="105">
        <v>0.83768702332242628</v>
      </c>
      <c r="AP23" s="105">
        <v>0.83768702332242628</v>
      </c>
      <c r="AQ23" s="105">
        <v>0.83768702332242628</v>
      </c>
      <c r="AR23" s="105">
        <v>0.83768702332242628</v>
      </c>
      <c r="AS23" s="105">
        <v>0.83768702332242628</v>
      </c>
      <c r="AT23" s="105">
        <v>0.83768702332242628</v>
      </c>
      <c r="AU23" s="105">
        <v>0.83768702332242628</v>
      </c>
      <c r="AV23" s="105">
        <v>0.83768702332242628</v>
      </c>
      <c r="AW23" s="105">
        <v>0.83768702332242628</v>
      </c>
      <c r="AX23" s="105">
        <v>0.83768702332242628</v>
      </c>
    </row>
    <row r="24" spans="1:50">
      <c r="A24" t="s">
        <v>35</v>
      </c>
      <c r="B24" t="s">
        <v>48</v>
      </c>
      <c r="C24" t="s">
        <v>337</v>
      </c>
      <c r="D24" s="53">
        <v>1</v>
      </c>
      <c r="E24" s="53">
        <v>1</v>
      </c>
      <c r="F24" s="53">
        <v>1</v>
      </c>
      <c r="G24" s="123">
        <v>0.84854363917354303</v>
      </c>
      <c r="H24" s="123">
        <v>0.76490059203828087</v>
      </c>
      <c r="I24" s="123">
        <v>0.83768702332242628</v>
      </c>
      <c r="J24" s="105">
        <v>0.83768702332242628</v>
      </c>
      <c r="K24" s="105">
        <v>0.83768702332242628</v>
      </c>
      <c r="L24" s="105">
        <v>0.83768702332242628</v>
      </c>
      <c r="M24" s="105">
        <v>0.83768702332242628</v>
      </c>
      <c r="N24" s="105">
        <v>0.83768702332242628</v>
      </c>
      <c r="O24" s="105">
        <v>0.83768702332242628</v>
      </c>
      <c r="P24" s="105">
        <v>0.83768702332242628</v>
      </c>
      <c r="Q24" s="105">
        <v>0.83768702332242628</v>
      </c>
      <c r="R24" s="105">
        <v>0.83768702332242628</v>
      </c>
      <c r="S24" s="105">
        <v>0.83768702332242628</v>
      </c>
      <c r="T24" s="105">
        <v>0.83768702332242628</v>
      </c>
      <c r="U24" s="105">
        <v>0.83768702332242628</v>
      </c>
      <c r="V24" s="105">
        <v>0.83768702332242628</v>
      </c>
      <c r="W24" s="105">
        <v>0.83768702332242628</v>
      </c>
      <c r="X24" s="105">
        <v>0.83768702332242628</v>
      </c>
      <c r="Y24" s="105">
        <v>0.83768702332242628</v>
      </c>
      <c r="Z24" s="105">
        <v>0.83768702332242628</v>
      </c>
      <c r="AA24" s="105">
        <v>0.83768702332242628</v>
      </c>
      <c r="AB24" s="105">
        <v>0.83768702332242628</v>
      </c>
      <c r="AC24" s="105">
        <v>0.83768702332242628</v>
      </c>
      <c r="AD24" s="105">
        <v>0.83768702332242628</v>
      </c>
      <c r="AE24" s="105">
        <v>0.83768702332242628</v>
      </c>
      <c r="AF24" s="105">
        <v>0.83768702332242628</v>
      </c>
      <c r="AG24" s="105">
        <v>0.83768702332242628</v>
      </c>
      <c r="AH24" s="105">
        <v>0.83768702332242628</v>
      </c>
      <c r="AI24" s="105">
        <v>0.83768702332242628</v>
      </c>
      <c r="AJ24" s="105">
        <v>0.83768702332242628</v>
      </c>
      <c r="AK24" s="105">
        <v>0.83768702332242628</v>
      </c>
      <c r="AL24" s="105">
        <v>0.83768702332242628</v>
      </c>
      <c r="AM24" s="105">
        <v>0.83768702332242628</v>
      </c>
      <c r="AN24" s="105">
        <v>0.83768702332242628</v>
      </c>
      <c r="AO24" s="105">
        <v>0.83768702332242628</v>
      </c>
      <c r="AP24" s="105">
        <v>0.83768702332242628</v>
      </c>
      <c r="AQ24" s="105">
        <v>0.83768702332242628</v>
      </c>
      <c r="AR24" s="105">
        <v>0.83768702332242628</v>
      </c>
      <c r="AS24" s="105">
        <v>0.83768702332242628</v>
      </c>
      <c r="AT24" s="105">
        <v>0.83768702332242628</v>
      </c>
      <c r="AU24" s="105">
        <v>0.83768702332242628</v>
      </c>
      <c r="AV24" s="105">
        <v>0.83768702332242628</v>
      </c>
      <c r="AW24" s="105">
        <v>0.83768702332242628</v>
      </c>
      <c r="AX24" s="105">
        <v>0.83768702332242628</v>
      </c>
    </row>
    <row r="25" spans="1:50">
      <c r="A25" t="s">
        <v>36</v>
      </c>
      <c r="B25" t="s">
        <v>48</v>
      </c>
      <c r="C25" t="s">
        <v>337</v>
      </c>
      <c r="D25" s="53">
        <v>1</v>
      </c>
      <c r="E25" s="53">
        <v>1</v>
      </c>
      <c r="F25" s="53">
        <v>1</v>
      </c>
      <c r="G25" s="123">
        <v>0.84854363917354303</v>
      </c>
      <c r="H25" s="123">
        <v>0.76490059203828087</v>
      </c>
      <c r="I25" s="123">
        <v>0.83768702332242628</v>
      </c>
      <c r="J25" s="105">
        <v>0.83768702332242628</v>
      </c>
      <c r="K25" s="105">
        <v>0.83768702332242628</v>
      </c>
      <c r="L25" s="105">
        <v>0.83768702332242628</v>
      </c>
      <c r="M25" s="105">
        <v>0.83768702332242628</v>
      </c>
      <c r="N25" s="105">
        <v>0.83768702332242628</v>
      </c>
      <c r="O25" s="105">
        <v>0.83768702332242628</v>
      </c>
      <c r="P25" s="105">
        <v>0.83768702332242628</v>
      </c>
      <c r="Q25" s="105">
        <v>0.83768702332242628</v>
      </c>
      <c r="R25" s="105">
        <v>0.83768702332242628</v>
      </c>
      <c r="S25" s="105">
        <v>0.83768702332242628</v>
      </c>
      <c r="T25" s="105">
        <v>0.83768702332242628</v>
      </c>
      <c r="U25" s="105">
        <v>0.83768702332242628</v>
      </c>
      <c r="V25" s="105">
        <v>0.83768702332242628</v>
      </c>
      <c r="W25" s="105">
        <v>0.83768702332242628</v>
      </c>
      <c r="X25" s="105">
        <v>0.83768702332242628</v>
      </c>
      <c r="Y25" s="105">
        <v>0.83768702332242628</v>
      </c>
      <c r="Z25" s="105">
        <v>0.83768702332242628</v>
      </c>
      <c r="AA25" s="105">
        <v>0.83768702332242628</v>
      </c>
      <c r="AB25" s="105">
        <v>0.83768702332242628</v>
      </c>
      <c r="AC25" s="105">
        <v>0.83768702332242628</v>
      </c>
      <c r="AD25" s="105">
        <v>0.83768702332242628</v>
      </c>
      <c r="AE25" s="105">
        <v>0.83768702332242628</v>
      </c>
      <c r="AF25" s="105">
        <v>0.83768702332242628</v>
      </c>
      <c r="AG25" s="105">
        <v>0.83768702332242628</v>
      </c>
      <c r="AH25" s="105">
        <v>0.83768702332242628</v>
      </c>
      <c r="AI25" s="105">
        <v>0.83768702332242628</v>
      </c>
      <c r="AJ25" s="105">
        <v>0.83768702332242628</v>
      </c>
      <c r="AK25" s="105">
        <v>0.83768702332242628</v>
      </c>
      <c r="AL25" s="105">
        <v>0.83768702332242628</v>
      </c>
      <c r="AM25" s="105">
        <v>0.83768702332242628</v>
      </c>
      <c r="AN25" s="105">
        <v>0.83768702332242628</v>
      </c>
      <c r="AO25" s="105">
        <v>0.83768702332242628</v>
      </c>
      <c r="AP25" s="105">
        <v>0.83768702332242628</v>
      </c>
      <c r="AQ25" s="105">
        <v>0.83768702332242628</v>
      </c>
      <c r="AR25" s="105">
        <v>0.83768702332242628</v>
      </c>
      <c r="AS25" s="105">
        <v>0.83768702332242628</v>
      </c>
      <c r="AT25" s="105">
        <v>0.83768702332242628</v>
      </c>
      <c r="AU25" s="105">
        <v>0.83768702332242628</v>
      </c>
      <c r="AV25" s="105">
        <v>0.83768702332242628</v>
      </c>
      <c r="AW25" s="105">
        <v>0.83768702332242628</v>
      </c>
      <c r="AX25" s="105">
        <v>0.83768702332242628</v>
      </c>
    </row>
    <row r="26" spans="1:50">
      <c r="A26" t="s">
        <v>37</v>
      </c>
      <c r="B26" t="s">
        <v>48</v>
      </c>
      <c r="C26" t="s">
        <v>337</v>
      </c>
      <c r="D26" s="53">
        <v>1</v>
      </c>
      <c r="E26" s="53">
        <v>1</v>
      </c>
      <c r="F26" s="53">
        <v>1</v>
      </c>
      <c r="G26" s="123">
        <v>0.84854363917354303</v>
      </c>
      <c r="H26" s="123">
        <v>0.76490059203828087</v>
      </c>
      <c r="I26" s="123">
        <v>0.83768702332242628</v>
      </c>
      <c r="J26" s="105">
        <v>0.83768702332242628</v>
      </c>
      <c r="K26" s="105">
        <v>0.83768702332242628</v>
      </c>
      <c r="L26" s="105">
        <v>0.83768702332242628</v>
      </c>
      <c r="M26" s="105">
        <v>0.83768702332242628</v>
      </c>
      <c r="N26" s="105">
        <v>0.83768702332242628</v>
      </c>
      <c r="O26" s="105">
        <v>0.83768702332242628</v>
      </c>
      <c r="P26" s="105">
        <v>0.83768702332242628</v>
      </c>
      <c r="Q26" s="105">
        <v>0.83768702332242628</v>
      </c>
      <c r="R26" s="105">
        <v>0.83768702332242628</v>
      </c>
      <c r="S26" s="105">
        <v>0.83768702332242628</v>
      </c>
      <c r="T26" s="105">
        <v>0.83768702332242628</v>
      </c>
      <c r="U26" s="105">
        <v>0.83768702332242628</v>
      </c>
      <c r="V26" s="105">
        <v>0.83768702332242628</v>
      </c>
      <c r="W26" s="105">
        <v>0.83768702332242628</v>
      </c>
      <c r="X26" s="105">
        <v>0.83768702332242628</v>
      </c>
      <c r="Y26" s="105">
        <v>0.83768702332242628</v>
      </c>
      <c r="Z26" s="105">
        <v>0.83768702332242628</v>
      </c>
      <c r="AA26" s="105">
        <v>0.83768702332242628</v>
      </c>
      <c r="AB26" s="105">
        <v>0.83768702332242628</v>
      </c>
      <c r="AC26" s="105">
        <v>0.83768702332242628</v>
      </c>
      <c r="AD26" s="105">
        <v>0.83768702332242628</v>
      </c>
      <c r="AE26" s="105">
        <v>0.83768702332242628</v>
      </c>
      <c r="AF26" s="105">
        <v>0.83768702332242628</v>
      </c>
      <c r="AG26" s="105">
        <v>0.83768702332242628</v>
      </c>
      <c r="AH26" s="105">
        <v>0.83768702332242628</v>
      </c>
      <c r="AI26" s="105">
        <v>0.83768702332242628</v>
      </c>
      <c r="AJ26" s="105">
        <v>0.83768702332242628</v>
      </c>
      <c r="AK26" s="105">
        <v>0.83768702332242628</v>
      </c>
      <c r="AL26" s="105">
        <v>0.83768702332242628</v>
      </c>
      <c r="AM26" s="105">
        <v>0.83768702332242628</v>
      </c>
      <c r="AN26" s="105">
        <v>0.83768702332242628</v>
      </c>
      <c r="AO26" s="105">
        <v>0.83768702332242628</v>
      </c>
      <c r="AP26" s="105">
        <v>0.83768702332242628</v>
      </c>
      <c r="AQ26" s="105">
        <v>0.83768702332242628</v>
      </c>
      <c r="AR26" s="105">
        <v>0.83768702332242628</v>
      </c>
      <c r="AS26" s="105">
        <v>0.83768702332242628</v>
      </c>
      <c r="AT26" s="105">
        <v>0.83768702332242628</v>
      </c>
      <c r="AU26" s="105">
        <v>0.83768702332242628</v>
      </c>
      <c r="AV26" s="105">
        <v>0.83768702332242628</v>
      </c>
      <c r="AW26" s="105">
        <v>0.83768702332242628</v>
      </c>
      <c r="AX26" s="105">
        <v>0.83768702332242628</v>
      </c>
    </row>
    <row r="27" spans="1:50">
      <c r="A27" t="s">
        <v>38</v>
      </c>
      <c r="B27" t="s">
        <v>48</v>
      </c>
      <c r="C27" t="s">
        <v>337</v>
      </c>
      <c r="D27" s="53">
        <v>1</v>
      </c>
      <c r="E27" s="53">
        <v>1</v>
      </c>
      <c r="F27" s="53">
        <v>1</v>
      </c>
      <c r="G27" s="123">
        <v>0.84854363917354303</v>
      </c>
      <c r="H27" s="123">
        <v>0.76490059203828087</v>
      </c>
      <c r="I27" s="123">
        <v>0.83768702332242628</v>
      </c>
      <c r="J27" s="105">
        <v>0.83768702332242628</v>
      </c>
      <c r="K27" s="105">
        <v>0.83768702332242628</v>
      </c>
      <c r="L27" s="105">
        <v>0.83768702332242628</v>
      </c>
      <c r="M27" s="105">
        <v>0.83768702332242628</v>
      </c>
      <c r="N27" s="105">
        <v>0.83768702332242628</v>
      </c>
      <c r="O27" s="105">
        <v>0.83768702332242628</v>
      </c>
      <c r="P27" s="105">
        <v>0.83768702332242628</v>
      </c>
      <c r="Q27" s="105">
        <v>0.83768702332242628</v>
      </c>
      <c r="R27" s="105">
        <v>0.83768702332242628</v>
      </c>
      <c r="S27" s="105">
        <v>0.83768702332242628</v>
      </c>
      <c r="T27" s="105">
        <v>0.83768702332242628</v>
      </c>
      <c r="U27" s="105">
        <v>0.83768702332242628</v>
      </c>
      <c r="V27" s="105">
        <v>0.83768702332242628</v>
      </c>
      <c r="W27" s="105">
        <v>0.83768702332242628</v>
      </c>
      <c r="X27" s="105">
        <v>0.83768702332242628</v>
      </c>
      <c r="Y27" s="105">
        <v>0.83768702332242628</v>
      </c>
      <c r="Z27" s="105">
        <v>0.83768702332242628</v>
      </c>
      <c r="AA27" s="105">
        <v>0.83768702332242628</v>
      </c>
      <c r="AB27" s="105">
        <v>0.83768702332242628</v>
      </c>
      <c r="AC27" s="105">
        <v>0.83768702332242628</v>
      </c>
      <c r="AD27" s="105">
        <v>0.83768702332242628</v>
      </c>
      <c r="AE27" s="105">
        <v>0.83768702332242628</v>
      </c>
      <c r="AF27" s="105">
        <v>0.83768702332242628</v>
      </c>
      <c r="AG27" s="105">
        <v>0.83768702332242628</v>
      </c>
      <c r="AH27" s="105">
        <v>0.83768702332242628</v>
      </c>
      <c r="AI27" s="105">
        <v>0.83768702332242628</v>
      </c>
      <c r="AJ27" s="105">
        <v>0.83768702332242628</v>
      </c>
      <c r="AK27" s="105">
        <v>0.83768702332242628</v>
      </c>
      <c r="AL27" s="105">
        <v>0.83768702332242628</v>
      </c>
      <c r="AM27" s="105">
        <v>0.83768702332242628</v>
      </c>
      <c r="AN27" s="105">
        <v>0.83768702332242628</v>
      </c>
      <c r="AO27" s="105">
        <v>0.83768702332242628</v>
      </c>
      <c r="AP27" s="105">
        <v>0.83768702332242628</v>
      </c>
      <c r="AQ27" s="105">
        <v>0.83768702332242628</v>
      </c>
      <c r="AR27" s="105">
        <v>0.83768702332242628</v>
      </c>
      <c r="AS27" s="105">
        <v>0.83768702332242628</v>
      </c>
      <c r="AT27" s="105">
        <v>0.83768702332242628</v>
      </c>
      <c r="AU27" s="105">
        <v>0.83768702332242628</v>
      </c>
      <c r="AV27" s="105">
        <v>0.83768702332242628</v>
      </c>
      <c r="AW27" s="105">
        <v>0.83768702332242628</v>
      </c>
      <c r="AX27" s="105">
        <v>0.83768702332242628</v>
      </c>
    </row>
    <row r="28" spans="1:50">
      <c r="A28" t="s">
        <v>39</v>
      </c>
      <c r="B28" t="s">
        <v>48</v>
      </c>
      <c r="C28" t="s">
        <v>337</v>
      </c>
      <c r="D28" s="53">
        <v>1</v>
      </c>
      <c r="E28" s="53">
        <v>1</v>
      </c>
      <c r="F28" s="53">
        <v>1</v>
      </c>
      <c r="G28" s="123">
        <v>0.84854363917354303</v>
      </c>
      <c r="H28" s="123">
        <v>0.76490059203828087</v>
      </c>
      <c r="I28" s="123">
        <v>0.83768702332242628</v>
      </c>
      <c r="J28" s="105">
        <v>0.83768702332242628</v>
      </c>
      <c r="K28" s="105">
        <v>0.83768702332242628</v>
      </c>
      <c r="L28" s="105">
        <v>0.83768702332242628</v>
      </c>
      <c r="M28" s="105">
        <v>0.83768702332242628</v>
      </c>
      <c r="N28" s="105">
        <v>0.83768702332242628</v>
      </c>
      <c r="O28" s="105">
        <v>0.83768702332242628</v>
      </c>
      <c r="P28" s="105">
        <v>0.83768702332242628</v>
      </c>
      <c r="Q28" s="105">
        <v>0.83768702332242628</v>
      </c>
      <c r="R28" s="105">
        <v>0.83768702332242628</v>
      </c>
      <c r="S28" s="105">
        <v>0.83768702332242628</v>
      </c>
      <c r="T28" s="105">
        <v>0.83768702332242628</v>
      </c>
      <c r="U28" s="105">
        <v>0.83768702332242628</v>
      </c>
      <c r="V28" s="105">
        <v>0.83768702332242628</v>
      </c>
      <c r="W28" s="105">
        <v>0.83768702332242628</v>
      </c>
      <c r="X28" s="105">
        <v>0.83768702332242628</v>
      </c>
      <c r="Y28" s="105">
        <v>0.83768702332242628</v>
      </c>
      <c r="Z28" s="105">
        <v>0.83768702332242628</v>
      </c>
      <c r="AA28" s="105">
        <v>0.83768702332242628</v>
      </c>
      <c r="AB28" s="105">
        <v>0.83768702332242628</v>
      </c>
      <c r="AC28" s="105">
        <v>0.83768702332242628</v>
      </c>
      <c r="AD28" s="105">
        <v>0.83768702332242628</v>
      </c>
      <c r="AE28" s="105">
        <v>0.83768702332242628</v>
      </c>
      <c r="AF28" s="105">
        <v>0.83768702332242628</v>
      </c>
      <c r="AG28" s="105">
        <v>0.83768702332242628</v>
      </c>
      <c r="AH28" s="105">
        <v>0.83768702332242628</v>
      </c>
      <c r="AI28" s="105">
        <v>0.83768702332242628</v>
      </c>
      <c r="AJ28" s="105">
        <v>0.83768702332242628</v>
      </c>
      <c r="AK28" s="105">
        <v>0.83768702332242628</v>
      </c>
      <c r="AL28" s="105">
        <v>0.83768702332242628</v>
      </c>
      <c r="AM28" s="105">
        <v>0.83768702332242628</v>
      </c>
      <c r="AN28" s="105">
        <v>0.83768702332242628</v>
      </c>
      <c r="AO28" s="105">
        <v>0.83768702332242628</v>
      </c>
      <c r="AP28" s="105">
        <v>0.83768702332242628</v>
      </c>
      <c r="AQ28" s="105">
        <v>0.83768702332242628</v>
      </c>
      <c r="AR28" s="105">
        <v>0.83768702332242628</v>
      </c>
      <c r="AS28" s="105">
        <v>0.83768702332242628</v>
      </c>
      <c r="AT28" s="105">
        <v>0.83768702332242628</v>
      </c>
      <c r="AU28" s="105">
        <v>0.83768702332242628</v>
      </c>
      <c r="AV28" s="105">
        <v>0.83768702332242628</v>
      </c>
      <c r="AW28" s="105">
        <v>0.83768702332242628</v>
      </c>
      <c r="AX28" s="105">
        <v>0.83768702332242628</v>
      </c>
    </row>
    <row r="29" spans="1:50">
      <c r="A29" t="s">
        <v>40</v>
      </c>
      <c r="B29" t="s">
        <v>48</v>
      </c>
      <c r="C29" t="s">
        <v>337</v>
      </c>
      <c r="D29" s="53">
        <v>1</v>
      </c>
      <c r="E29" s="53">
        <v>1</v>
      </c>
      <c r="F29" s="53">
        <v>1</v>
      </c>
      <c r="G29" s="123">
        <v>0.84854363917354303</v>
      </c>
      <c r="H29" s="123">
        <v>0.76490059203828087</v>
      </c>
      <c r="I29" s="123">
        <v>0.83768702332242628</v>
      </c>
      <c r="J29" s="105">
        <v>0.83768702332242628</v>
      </c>
      <c r="K29" s="105">
        <v>0.83768702332242628</v>
      </c>
      <c r="L29" s="105">
        <v>0.83768702332242628</v>
      </c>
      <c r="M29" s="105">
        <v>0.83768702332242628</v>
      </c>
      <c r="N29" s="105">
        <v>0.83768702332242628</v>
      </c>
      <c r="O29" s="105">
        <v>0.83768702332242628</v>
      </c>
      <c r="P29" s="105">
        <v>0.83768702332242628</v>
      </c>
      <c r="Q29" s="105">
        <v>0.83768702332242628</v>
      </c>
      <c r="R29" s="105">
        <v>0.83768702332242628</v>
      </c>
      <c r="S29" s="105">
        <v>0.83768702332242628</v>
      </c>
      <c r="T29" s="105">
        <v>0.83768702332242628</v>
      </c>
      <c r="U29" s="105">
        <v>0.83768702332242628</v>
      </c>
      <c r="V29" s="105">
        <v>0.83768702332242628</v>
      </c>
      <c r="W29" s="105">
        <v>0.83768702332242628</v>
      </c>
      <c r="X29" s="105">
        <v>0.83768702332242628</v>
      </c>
      <c r="Y29" s="105">
        <v>0.83768702332242628</v>
      </c>
      <c r="Z29" s="105">
        <v>0.83768702332242628</v>
      </c>
      <c r="AA29" s="105">
        <v>0.83768702332242628</v>
      </c>
      <c r="AB29" s="105">
        <v>0.83768702332242628</v>
      </c>
      <c r="AC29" s="105">
        <v>0.83768702332242628</v>
      </c>
      <c r="AD29" s="105">
        <v>0.83768702332242628</v>
      </c>
      <c r="AE29" s="105">
        <v>0.83768702332242628</v>
      </c>
      <c r="AF29" s="105">
        <v>0.83768702332242628</v>
      </c>
      <c r="AG29" s="105">
        <v>0.83768702332242628</v>
      </c>
      <c r="AH29" s="105">
        <v>0.83768702332242628</v>
      </c>
      <c r="AI29" s="105">
        <v>0.83768702332242628</v>
      </c>
      <c r="AJ29" s="105">
        <v>0.83768702332242628</v>
      </c>
      <c r="AK29" s="105">
        <v>0.83768702332242628</v>
      </c>
      <c r="AL29" s="105">
        <v>0.83768702332242628</v>
      </c>
      <c r="AM29" s="105">
        <v>0.83768702332242628</v>
      </c>
      <c r="AN29" s="105">
        <v>0.83768702332242628</v>
      </c>
      <c r="AO29" s="105">
        <v>0.83768702332242628</v>
      </c>
      <c r="AP29" s="105">
        <v>0.83768702332242628</v>
      </c>
      <c r="AQ29" s="105">
        <v>0.83768702332242628</v>
      </c>
      <c r="AR29" s="105">
        <v>0.83768702332242628</v>
      </c>
      <c r="AS29" s="105">
        <v>0.83768702332242628</v>
      </c>
      <c r="AT29" s="105">
        <v>0.83768702332242628</v>
      </c>
      <c r="AU29" s="105">
        <v>0.83768702332242628</v>
      </c>
      <c r="AV29" s="105">
        <v>0.83768702332242628</v>
      </c>
      <c r="AW29" s="105">
        <v>0.83768702332242628</v>
      </c>
      <c r="AX29" s="105">
        <v>0.83768702332242628</v>
      </c>
    </row>
    <row r="30" spans="1:50">
      <c r="A30" t="s">
        <v>41</v>
      </c>
      <c r="B30" t="s">
        <v>48</v>
      </c>
      <c r="C30" t="s">
        <v>337</v>
      </c>
      <c r="D30" s="53">
        <v>1</v>
      </c>
      <c r="E30" s="53">
        <v>1</v>
      </c>
      <c r="F30" s="53">
        <v>1</v>
      </c>
      <c r="G30" s="123">
        <v>0.84854363917354303</v>
      </c>
      <c r="H30" s="123">
        <v>0.76490059203828087</v>
      </c>
      <c r="I30" s="123">
        <v>0.83768702332242628</v>
      </c>
      <c r="J30" s="105">
        <v>0.83768702332242628</v>
      </c>
      <c r="K30" s="105">
        <v>0.83768702332242628</v>
      </c>
      <c r="L30" s="105">
        <v>0.83768702332242628</v>
      </c>
      <c r="M30" s="105">
        <v>0.83768702332242628</v>
      </c>
      <c r="N30" s="105">
        <v>0.83768702332242628</v>
      </c>
      <c r="O30" s="105">
        <v>0.83768702332242628</v>
      </c>
      <c r="P30" s="105">
        <v>0.83768702332242628</v>
      </c>
      <c r="Q30" s="105">
        <v>0.83768702332242628</v>
      </c>
      <c r="R30" s="105">
        <v>0.83768702332242628</v>
      </c>
      <c r="S30" s="105">
        <v>0.83768702332242628</v>
      </c>
      <c r="T30" s="105">
        <v>0.83768702332242628</v>
      </c>
      <c r="U30" s="105">
        <v>0.83768702332242628</v>
      </c>
      <c r="V30" s="105">
        <v>0.83768702332242628</v>
      </c>
      <c r="W30" s="105">
        <v>0.83768702332242628</v>
      </c>
      <c r="X30" s="105">
        <v>0.83768702332242628</v>
      </c>
      <c r="Y30" s="105">
        <v>0.83768702332242628</v>
      </c>
      <c r="Z30" s="105">
        <v>0.83768702332242628</v>
      </c>
      <c r="AA30" s="105">
        <v>0.83768702332242628</v>
      </c>
      <c r="AB30" s="105">
        <v>0.83768702332242628</v>
      </c>
      <c r="AC30" s="105">
        <v>0.83768702332242628</v>
      </c>
      <c r="AD30" s="105">
        <v>0.83768702332242628</v>
      </c>
      <c r="AE30" s="105">
        <v>0.83768702332242628</v>
      </c>
      <c r="AF30" s="105">
        <v>0.83768702332242628</v>
      </c>
      <c r="AG30" s="105">
        <v>0.83768702332242628</v>
      </c>
      <c r="AH30" s="105">
        <v>0.83768702332242628</v>
      </c>
      <c r="AI30" s="105">
        <v>0.83768702332242628</v>
      </c>
      <c r="AJ30" s="105">
        <v>0.83768702332242628</v>
      </c>
      <c r="AK30" s="105">
        <v>0.83768702332242628</v>
      </c>
      <c r="AL30" s="105">
        <v>0.83768702332242628</v>
      </c>
      <c r="AM30" s="105">
        <v>0.83768702332242628</v>
      </c>
      <c r="AN30" s="105">
        <v>0.83768702332242628</v>
      </c>
      <c r="AO30" s="105">
        <v>0.83768702332242628</v>
      </c>
      <c r="AP30" s="105">
        <v>0.83768702332242628</v>
      </c>
      <c r="AQ30" s="105">
        <v>0.83768702332242628</v>
      </c>
      <c r="AR30" s="105">
        <v>0.83768702332242628</v>
      </c>
      <c r="AS30" s="105">
        <v>0.83768702332242628</v>
      </c>
      <c r="AT30" s="105">
        <v>0.83768702332242628</v>
      </c>
      <c r="AU30" s="105">
        <v>0.83768702332242628</v>
      </c>
      <c r="AV30" s="105">
        <v>0.83768702332242628</v>
      </c>
      <c r="AW30" s="105">
        <v>0.83768702332242628</v>
      </c>
      <c r="AX30" s="105">
        <v>0.83768702332242628</v>
      </c>
    </row>
    <row r="31" spans="1:50">
      <c r="A31" t="s">
        <v>42</v>
      </c>
      <c r="B31" t="s">
        <v>48</v>
      </c>
      <c r="C31" t="s">
        <v>337</v>
      </c>
      <c r="D31" s="53">
        <v>1</v>
      </c>
      <c r="E31" s="53">
        <v>1</v>
      </c>
      <c r="F31" s="53">
        <v>1</v>
      </c>
      <c r="G31" s="123">
        <v>0.84854363917354303</v>
      </c>
      <c r="H31" s="123">
        <v>0.76490059203828087</v>
      </c>
      <c r="I31" s="123">
        <v>0.83768702332242628</v>
      </c>
      <c r="J31" s="105">
        <v>0.83768702332242628</v>
      </c>
      <c r="K31" s="105">
        <v>0.83768702332242628</v>
      </c>
      <c r="L31" s="105">
        <v>0.83768702332242628</v>
      </c>
      <c r="M31" s="105">
        <v>0.83768702332242628</v>
      </c>
      <c r="N31" s="105">
        <v>0.83768702332242628</v>
      </c>
      <c r="O31" s="105">
        <v>0.83768702332242628</v>
      </c>
      <c r="P31" s="105">
        <v>0.83768702332242628</v>
      </c>
      <c r="Q31" s="105">
        <v>0.83768702332242628</v>
      </c>
      <c r="R31" s="105">
        <v>0.83768702332242628</v>
      </c>
      <c r="S31" s="105">
        <v>0.83768702332242628</v>
      </c>
      <c r="T31" s="105">
        <v>0.83768702332242628</v>
      </c>
      <c r="U31" s="105">
        <v>0.83768702332242628</v>
      </c>
      <c r="V31" s="105">
        <v>0.83768702332242628</v>
      </c>
      <c r="W31" s="105">
        <v>0.83768702332242628</v>
      </c>
      <c r="X31" s="105">
        <v>0.83768702332242628</v>
      </c>
      <c r="Y31" s="105">
        <v>0.83768702332242628</v>
      </c>
      <c r="Z31" s="105">
        <v>0.83768702332242628</v>
      </c>
      <c r="AA31" s="105">
        <v>0.83768702332242628</v>
      </c>
      <c r="AB31" s="105">
        <v>0.83768702332242628</v>
      </c>
      <c r="AC31" s="105">
        <v>0.83768702332242628</v>
      </c>
      <c r="AD31" s="105">
        <v>0.83768702332242628</v>
      </c>
      <c r="AE31" s="105">
        <v>0.83768702332242628</v>
      </c>
      <c r="AF31" s="105">
        <v>0.83768702332242628</v>
      </c>
      <c r="AG31" s="105">
        <v>0.83768702332242628</v>
      </c>
      <c r="AH31" s="105">
        <v>0.83768702332242628</v>
      </c>
      <c r="AI31" s="105">
        <v>0.83768702332242628</v>
      </c>
      <c r="AJ31" s="105">
        <v>0.83768702332242628</v>
      </c>
      <c r="AK31" s="105">
        <v>0.83768702332242628</v>
      </c>
      <c r="AL31" s="105">
        <v>0.83768702332242628</v>
      </c>
      <c r="AM31" s="105">
        <v>0.83768702332242628</v>
      </c>
      <c r="AN31" s="105">
        <v>0.83768702332242628</v>
      </c>
      <c r="AO31" s="105">
        <v>0.83768702332242628</v>
      </c>
      <c r="AP31" s="105">
        <v>0.83768702332242628</v>
      </c>
      <c r="AQ31" s="105">
        <v>0.83768702332242628</v>
      </c>
      <c r="AR31" s="105">
        <v>0.83768702332242628</v>
      </c>
      <c r="AS31" s="105">
        <v>0.83768702332242628</v>
      </c>
      <c r="AT31" s="105">
        <v>0.83768702332242628</v>
      </c>
      <c r="AU31" s="105">
        <v>0.83768702332242628</v>
      </c>
      <c r="AV31" s="105">
        <v>0.83768702332242628</v>
      </c>
      <c r="AW31" s="105">
        <v>0.83768702332242628</v>
      </c>
      <c r="AX31" s="105">
        <v>0.83768702332242628</v>
      </c>
    </row>
    <row r="32" spans="1:50">
      <c r="A32" t="s">
        <v>43</v>
      </c>
      <c r="B32" t="s">
        <v>48</v>
      </c>
      <c r="C32" t="s">
        <v>337</v>
      </c>
      <c r="D32" s="53">
        <v>1</v>
      </c>
      <c r="E32" s="53">
        <v>1</v>
      </c>
      <c r="F32" s="53">
        <v>1</v>
      </c>
      <c r="G32" s="123">
        <v>0.84854363917354303</v>
      </c>
      <c r="H32" s="123">
        <v>0.76490059203828087</v>
      </c>
      <c r="I32" s="123">
        <v>0.83768702332242628</v>
      </c>
      <c r="J32" s="105">
        <v>0.83768702332242628</v>
      </c>
      <c r="K32" s="105">
        <v>0.83768702332242628</v>
      </c>
      <c r="L32" s="105">
        <v>0.83768702332242628</v>
      </c>
      <c r="M32" s="105">
        <v>0.83768702332242628</v>
      </c>
      <c r="N32" s="105">
        <v>0.83768702332242628</v>
      </c>
      <c r="O32" s="105">
        <v>0.83768702332242628</v>
      </c>
      <c r="P32" s="105">
        <v>0.83768702332242628</v>
      </c>
      <c r="Q32" s="105">
        <v>0.83768702332242628</v>
      </c>
      <c r="R32" s="105">
        <v>0.83768702332242628</v>
      </c>
      <c r="S32" s="105">
        <v>0.83768702332242628</v>
      </c>
      <c r="T32" s="105">
        <v>0.83768702332242628</v>
      </c>
      <c r="U32" s="105">
        <v>0.83768702332242628</v>
      </c>
      <c r="V32" s="105">
        <v>0.83768702332242628</v>
      </c>
      <c r="W32" s="105">
        <v>0.83768702332242628</v>
      </c>
      <c r="X32" s="105">
        <v>0.83768702332242628</v>
      </c>
      <c r="Y32" s="105">
        <v>0.83768702332242628</v>
      </c>
      <c r="Z32" s="105">
        <v>0.83768702332242628</v>
      </c>
      <c r="AA32" s="105">
        <v>0.83768702332242628</v>
      </c>
      <c r="AB32" s="105">
        <v>0.83768702332242628</v>
      </c>
      <c r="AC32" s="105">
        <v>0.83768702332242628</v>
      </c>
      <c r="AD32" s="105">
        <v>0.83768702332242628</v>
      </c>
      <c r="AE32" s="105">
        <v>0.83768702332242628</v>
      </c>
      <c r="AF32" s="105">
        <v>0.83768702332242628</v>
      </c>
      <c r="AG32" s="105">
        <v>0.83768702332242628</v>
      </c>
      <c r="AH32" s="105">
        <v>0.83768702332242628</v>
      </c>
      <c r="AI32" s="105">
        <v>0.83768702332242628</v>
      </c>
      <c r="AJ32" s="105">
        <v>0.83768702332242628</v>
      </c>
      <c r="AK32" s="105">
        <v>0.83768702332242628</v>
      </c>
      <c r="AL32" s="105">
        <v>0.83768702332242628</v>
      </c>
      <c r="AM32" s="105">
        <v>0.83768702332242628</v>
      </c>
      <c r="AN32" s="105">
        <v>0.83768702332242628</v>
      </c>
      <c r="AO32" s="105">
        <v>0.83768702332242628</v>
      </c>
      <c r="AP32" s="105">
        <v>0.83768702332242628</v>
      </c>
      <c r="AQ32" s="105">
        <v>0.83768702332242628</v>
      </c>
      <c r="AR32" s="105">
        <v>0.83768702332242628</v>
      </c>
      <c r="AS32" s="105">
        <v>0.83768702332242628</v>
      </c>
      <c r="AT32" s="105">
        <v>0.83768702332242628</v>
      </c>
      <c r="AU32" s="105">
        <v>0.83768702332242628</v>
      </c>
      <c r="AV32" s="105">
        <v>0.83768702332242628</v>
      </c>
      <c r="AW32" s="105">
        <v>0.83768702332242628</v>
      </c>
      <c r="AX32" s="105">
        <v>0.83768702332242628</v>
      </c>
    </row>
    <row r="33" spans="1:50">
      <c r="A33" t="s">
        <v>44</v>
      </c>
      <c r="B33" t="s">
        <v>48</v>
      </c>
      <c r="C33" t="s">
        <v>337</v>
      </c>
      <c r="D33" s="57">
        <v>1</v>
      </c>
      <c r="E33" s="57">
        <v>1</v>
      </c>
      <c r="F33" s="57">
        <v>1</v>
      </c>
      <c r="G33" s="123">
        <v>0.84854363917354303</v>
      </c>
      <c r="H33" s="123">
        <v>0.76490059203828087</v>
      </c>
      <c r="I33" s="123">
        <v>0.83768702332242628</v>
      </c>
      <c r="J33" s="105">
        <v>0.83768702332242628</v>
      </c>
      <c r="K33" s="105">
        <v>0.83768702332242628</v>
      </c>
      <c r="L33" s="105">
        <v>0.83768702332242628</v>
      </c>
      <c r="M33" s="105">
        <v>0.83768702332242628</v>
      </c>
      <c r="N33" s="105">
        <v>0.83768702332242628</v>
      </c>
      <c r="O33" s="105">
        <v>0.83768702332242628</v>
      </c>
      <c r="P33" s="105">
        <v>0.83768702332242628</v>
      </c>
      <c r="Q33" s="105">
        <v>0.83768702332242628</v>
      </c>
      <c r="R33" s="105">
        <v>0.83768702332242628</v>
      </c>
      <c r="S33" s="105">
        <v>0.83768702332242628</v>
      </c>
      <c r="T33" s="105">
        <v>0.83768702332242628</v>
      </c>
      <c r="U33" s="105">
        <v>0.83768702332242628</v>
      </c>
      <c r="V33" s="105">
        <v>0.83768702332242628</v>
      </c>
      <c r="W33" s="105">
        <v>0.83768702332242628</v>
      </c>
      <c r="X33" s="105">
        <v>0.83768702332242628</v>
      </c>
      <c r="Y33" s="105">
        <v>0.83768702332242628</v>
      </c>
      <c r="Z33" s="105">
        <v>0.83768702332242628</v>
      </c>
      <c r="AA33" s="105">
        <v>0.83768702332242628</v>
      </c>
      <c r="AB33" s="105">
        <v>0.83768702332242628</v>
      </c>
      <c r="AC33" s="105">
        <v>0.83768702332242628</v>
      </c>
      <c r="AD33" s="105">
        <v>0.83768702332242628</v>
      </c>
      <c r="AE33" s="105">
        <v>0.83768702332242628</v>
      </c>
      <c r="AF33" s="105">
        <v>0.83768702332242628</v>
      </c>
      <c r="AG33" s="105">
        <v>0.83768702332242628</v>
      </c>
      <c r="AH33" s="105">
        <v>0.83768702332242628</v>
      </c>
      <c r="AI33" s="105">
        <v>0.83768702332242628</v>
      </c>
      <c r="AJ33" s="105">
        <v>0.83768702332242628</v>
      </c>
      <c r="AK33" s="105">
        <v>0.83768702332242628</v>
      </c>
      <c r="AL33" s="105">
        <v>0.83768702332242628</v>
      </c>
      <c r="AM33" s="105">
        <v>0.83768702332242628</v>
      </c>
      <c r="AN33" s="105">
        <v>0.83768702332242628</v>
      </c>
      <c r="AO33" s="105">
        <v>0.83768702332242628</v>
      </c>
      <c r="AP33" s="105">
        <v>0.83768702332242628</v>
      </c>
      <c r="AQ33" s="105">
        <v>0.83768702332242628</v>
      </c>
      <c r="AR33" s="105">
        <v>0.83768702332242628</v>
      </c>
      <c r="AS33" s="105">
        <v>0.83768702332242628</v>
      </c>
      <c r="AT33" s="105">
        <v>0.83768702332242628</v>
      </c>
      <c r="AU33" s="105">
        <v>0.83768702332242628</v>
      </c>
      <c r="AV33" s="105">
        <v>0.83768702332242628</v>
      </c>
      <c r="AW33" s="105">
        <v>0.83768702332242628</v>
      </c>
      <c r="AX33" s="105">
        <v>0.83768702332242628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 tint="0.39997558519241921"/>
  </sheetPr>
  <dimension ref="A1:AY38"/>
  <sheetViews>
    <sheetView zoomScale="82" zoomScaleNormal="82" workbookViewId="0">
      <pane xSplit="10" ySplit="1" topLeftCell="K8" activePane="bottomRight" state="frozen"/>
      <selection pane="topRight" activeCell="K1" sqref="K1"/>
      <selection pane="bottomLeft" activeCell="A2" sqref="A2"/>
      <selection pane="bottomRight" activeCell="C24" sqref="C24"/>
    </sheetView>
  </sheetViews>
  <sheetFormatPr baseColWidth="10" defaultColWidth="11.42578125" defaultRowHeight="15"/>
  <cols>
    <col min="3" max="3" width="16.140625" bestFit="1" customWidth="1"/>
  </cols>
  <sheetData>
    <row r="1" spans="1:51">
      <c r="A1" s="51" t="s">
        <v>45</v>
      </c>
      <c r="B1" s="51" t="s">
        <v>67</v>
      </c>
      <c r="C1" s="51" t="s">
        <v>49</v>
      </c>
      <c r="D1" s="51" t="s">
        <v>335</v>
      </c>
      <c r="E1" s="3">
        <v>2014</v>
      </c>
      <c r="F1" s="3">
        <v>2015</v>
      </c>
      <c r="G1" s="3">
        <v>2016</v>
      </c>
      <c r="H1" s="3">
        <v>2017</v>
      </c>
      <c r="I1" s="3">
        <v>2018</v>
      </c>
      <c r="J1" s="3">
        <v>2019</v>
      </c>
      <c r="K1" s="69">
        <v>2020</v>
      </c>
      <c r="L1" s="69">
        <v>2021</v>
      </c>
      <c r="M1" s="69">
        <v>2022</v>
      </c>
      <c r="N1" s="69">
        <v>2023</v>
      </c>
      <c r="O1" s="69">
        <v>2024</v>
      </c>
      <c r="P1" s="69">
        <v>2025</v>
      </c>
      <c r="Q1" s="69">
        <v>2026</v>
      </c>
      <c r="R1" s="69">
        <v>2027</v>
      </c>
      <c r="S1" s="69">
        <v>2028</v>
      </c>
      <c r="T1" s="69">
        <v>2029</v>
      </c>
      <c r="U1" s="69">
        <v>2030</v>
      </c>
      <c r="V1" s="69">
        <v>2031</v>
      </c>
      <c r="W1" s="69">
        <v>2032</v>
      </c>
      <c r="X1" s="69">
        <v>2033</v>
      </c>
      <c r="Y1" s="69">
        <v>2034</v>
      </c>
      <c r="Z1" s="69">
        <v>2035</v>
      </c>
      <c r="AA1" s="69">
        <v>2036</v>
      </c>
      <c r="AB1" s="69">
        <v>2037</v>
      </c>
      <c r="AC1" s="69">
        <v>2038</v>
      </c>
      <c r="AD1" s="69">
        <v>2039</v>
      </c>
      <c r="AE1" s="69">
        <v>2040</v>
      </c>
      <c r="AF1" s="69">
        <v>2041</v>
      </c>
      <c r="AG1" s="69">
        <v>2042</v>
      </c>
      <c r="AH1" s="69">
        <v>2043</v>
      </c>
      <c r="AI1" s="69">
        <v>2044</v>
      </c>
      <c r="AJ1" s="69">
        <v>2045</v>
      </c>
      <c r="AK1" s="69">
        <v>2046</v>
      </c>
      <c r="AL1" s="69">
        <v>2047</v>
      </c>
      <c r="AM1" s="69">
        <v>2048</v>
      </c>
      <c r="AN1" s="69">
        <v>2049</v>
      </c>
      <c r="AO1" s="69">
        <v>2050</v>
      </c>
      <c r="AP1" s="69">
        <v>2051</v>
      </c>
      <c r="AQ1" s="69">
        <v>2052</v>
      </c>
      <c r="AR1" s="69">
        <v>2053</v>
      </c>
      <c r="AS1" s="69">
        <v>2054</v>
      </c>
      <c r="AT1" s="69">
        <v>2055</v>
      </c>
      <c r="AU1" s="69">
        <v>2056</v>
      </c>
      <c r="AV1" s="69">
        <v>2057</v>
      </c>
      <c r="AW1" s="69">
        <v>2058</v>
      </c>
      <c r="AX1" s="69">
        <v>2059</v>
      </c>
      <c r="AY1" s="69">
        <v>2060</v>
      </c>
    </row>
    <row r="2" spans="1:51">
      <c r="A2" s="52" t="s">
        <v>47</v>
      </c>
      <c r="B2" s="50" t="s">
        <v>358</v>
      </c>
      <c r="C2" s="52" t="s">
        <v>359</v>
      </c>
      <c r="D2" s="52" t="s">
        <v>339</v>
      </c>
      <c r="E2" s="54">
        <v>115.2</v>
      </c>
      <c r="F2" s="54">
        <v>115.2</v>
      </c>
      <c r="G2" s="54">
        <v>115.2</v>
      </c>
      <c r="H2" s="54">
        <v>115.2</v>
      </c>
      <c r="I2" s="54">
        <v>115.2</v>
      </c>
      <c r="J2" s="54">
        <v>115.2</v>
      </c>
      <c r="K2" s="75">
        <v>115.2</v>
      </c>
      <c r="L2" s="75">
        <v>115.2</v>
      </c>
      <c r="M2" s="75">
        <v>115.2</v>
      </c>
      <c r="N2" s="75">
        <v>115.2</v>
      </c>
      <c r="O2" s="75">
        <v>115.2</v>
      </c>
      <c r="P2" s="75">
        <v>115.2</v>
      </c>
      <c r="Q2" s="75">
        <v>115.2</v>
      </c>
      <c r="R2" s="75">
        <v>115.2</v>
      </c>
      <c r="S2" s="75">
        <v>115.2</v>
      </c>
      <c r="T2" s="75">
        <v>115.2</v>
      </c>
      <c r="U2" s="75">
        <v>115.2</v>
      </c>
      <c r="V2" s="75">
        <v>115.2</v>
      </c>
      <c r="W2" s="75">
        <v>115.2</v>
      </c>
      <c r="X2" s="75">
        <v>115.2</v>
      </c>
      <c r="Y2" s="75">
        <v>115.2</v>
      </c>
      <c r="Z2" s="75">
        <v>115.2</v>
      </c>
      <c r="AA2" s="75">
        <v>115.2</v>
      </c>
      <c r="AB2" s="75">
        <v>115.2</v>
      </c>
      <c r="AC2" s="75">
        <v>115.2</v>
      </c>
      <c r="AD2" s="75">
        <v>115.2</v>
      </c>
      <c r="AE2" s="75">
        <v>115.2</v>
      </c>
      <c r="AF2" s="75">
        <v>115.2</v>
      </c>
      <c r="AG2" s="75">
        <v>115.2</v>
      </c>
      <c r="AH2" s="75">
        <v>115.2</v>
      </c>
      <c r="AI2" s="75">
        <v>115.2</v>
      </c>
      <c r="AJ2" s="75">
        <v>115.2</v>
      </c>
      <c r="AK2" s="75">
        <v>115.2</v>
      </c>
      <c r="AL2" s="75">
        <v>115.2</v>
      </c>
      <c r="AM2" s="75">
        <v>115.2</v>
      </c>
      <c r="AN2" s="75">
        <v>115.2</v>
      </c>
      <c r="AO2" s="75">
        <v>115.2</v>
      </c>
      <c r="AP2" s="75">
        <v>115.2</v>
      </c>
      <c r="AQ2" s="75">
        <v>115.2</v>
      </c>
      <c r="AR2" s="75">
        <v>115.2</v>
      </c>
      <c r="AS2" s="75">
        <v>115.2</v>
      </c>
      <c r="AT2" s="75">
        <v>115.2</v>
      </c>
      <c r="AU2" s="75">
        <v>115.2</v>
      </c>
      <c r="AV2" s="75">
        <v>115.2</v>
      </c>
      <c r="AW2" s="75">
        <v>115.2</v>
      </c>
      <c r="AX2" s="75">
        <v>115.2</v>
      </c>
      <c r="AY2" s="75">
        <v>115.2</v>
      </c>
    </row>
    <row r="3" spans="1:51">
      <c r="A3" s="52" t="s">
        <v>47</v>
      </c>
      <c r="B3" s="50" t="s">
        <v>360</v>
      </c>
      <c r="C3" s="52" t="s">
        <v>359</v>
      </c>
      <c r="D3" s="52" t="s">
        <v>361</v>
      </c>
      <c r="E3" s="54">
        <v>139.19999999999999</v>
      </c>
      <c r="F3" s="54">
        <v>139.19999999999999</v>
      </c>
      <c r="G3" s="54">
        <v>139.19999999999999</v>
      </c>
      <c r="H3" s="54">
        <v>139.19999999999999</v>
      </c>
      <c r="I3" s="54">
        <v>139.19999999999999</v>
      </c>
      <c r="J3" s="54">
        <v>139.19999999999999</v>
      </c>
      <c r="K3" s="75">
        <v>139.19999999999999</v>
      </c>
      <c r="L3" s="75">
        <v>139.19999999999999</v>
      </c>
      <c r="M3" s="75">
        <v>139.19999999999999</v>
      </c>
      <c r="N3" s="75">
        <v>139.19999999999999</v>
      </c>
      <c r="O3" s="75">
        <v>139.19999999999999</v>
      </c>
      <c r="P3" s="75">
        <v>139.19999999999999</v>
      </c>
      <c r="Q3" s="75">
        <v>139.19999999999999</v>
      </c>
      <c r="R3" s="75">
        <v>139.19999999999999</v>
      </c>
      <c r="S3" s="75">
        <v>139.19999999999999</v>
      </c>
      <c r="T3" s="75">
        <v>139.19999999999999</v>
      </c>
      <c r="U3" s="75">
        <v>139.19999999999999</v>
      </c>
      <c r="V3" s="75">
        <v>139.19999999999999</v>
      </c>
      <c r="W3" s="75">
        <v>139.19999999999999</v>
      </c>
      <c r="X3" s="75">
        <v>139.19999999999999</v>
      </c>
      <c r="Y3" s="75">
        <v>139.19999999999999</v>
      </c>
      <c r="Z3" s="75">
        <v>139.19999999999999</v>
      </c>
      <c r="AA3" s="75">
        <v>139.19999999999999</v>
      </c>
      <c r="AB3" s="75">
        <v>139.19999999999999</v>
      </c>
      <c r="AC3" s="75">
        <v>139.19999999999999</v>
      </c>
      <c r="AD3" s="75">
        <v>139.19999999999999</v>
      </c>
      <c r="AE3" s="75">
        <v>139.19999999999999</v>
      </c>
      <c r="AF3" s="75">
        <v>139.19999999999999</v>
      </c>
      <c r="AG3" s="75">
        <v>139.19999999999999</v>
      </c>
      <c r="AH3" s="75">
        <v>139.19999999999999</v>
      </c>
      <c r="AI3" s="75">
        <v>139.19999999999999</v>
      </c>
      <c r="AJ3" s="75">
        <v>139.19999999999999</v>
      </c>
      <c r="AK3" s="75">
        <v>139.19999999999999</v>
      </c>
      <c r="AL3" s="75">
        <v>139.19999999999999</v>
      </c>
      <c r="AM3" s="75">
        <v>139.19999999999999</v>
      </c>
      <c r="AN3" s="75">
        <v>139.19999999999999</v>
      </c>
      <c r="AO3" s="75">
        <v>139.19999999999999</v>
      </c>
      <c r="AP3" s="75">
        <v>139.19999999999999</v>
      </c>
      <c r="AQ3" s="75">
        <v>139.19999999999999</v>
      </c>
      <c r="AR3" s="75">
        <v>139.19999999999999</v>
      </c>
      <c r="AS3" s="75">
        <v>139.19999999999999</v>
      </c>
      <c r="AT3" s="75">
        <v>139.19999999999999</v>
      </c>
      <c r="AU3" s="75">
        <v>139.19999999999999</v>
      </c>
      <c r="AV3" s="75">
        <v>139.19999999999999</v>
      </c>
      <c r="AW3" s="75">
        <v>139.19999999999999</v>
      </c>
      <c r="AX3" s="75">
        <v>139.19999999999999</v>
      </c>
      <c r="AY3" s="75">
        <v>139.19999999999999</v>
      </c>
    </row>
    <row r="4" spans="1:51">
      <c r="A4" s="52" t="s">
        <v>47</v>
      </c>
      <c r="B4" s="50" t="s">
        <v>362</v>
      </c>
      <c r="C4" s="52" t="s">
        <v>359</v>
      </c>
      <c r="D4" s="52" t="s">
        <v>361</v>
      </c>
      <c r="E4" s="54">
        <v>144</v>
      </c>
      <c r="F4" s="54">
        <v>144</v>
      </c>
      <c r="G4" s="54">
        <v>144</v>
      </c>
      <c r="H4" s="54">
        <v>144</v>
      </c>
      <c r="I4" s="54">
        <v>144</v>
      </c>
      <c r="J4" s="54">
        <v>144</v>
      </c>
      <c r="K4" s="75">
        <v>144</v>
      </c>
      <c r="L4" s="75">
        <v>144</v>
      </c>
      <c r="M4" s="75">
        <v>144</v>
      </c>
      <c r="N4" s="75">
        <v>144</v>
      </c>
      <c r="O4" s="75">
        <v>144</v>
      </c>
      <c r="P4" s="75">
        <v>144</v>
      </c>
      <c r="Q4" s="75">
        <v>144</v>
      </c>
      <c r="R4" s="75">
        <v>144</v>
      </c>
      <c r="S4" s="75">
        <v>144</v>
      </c>
      <c r="T4" s="75">
        <v>144</v>
      </c>
      <c r="U4" s="75">
        <v>144</v>
      </c>
      <c r="V4" s="75">
        <v>144</v>
      </c>
      <c r="W4" s="75">
        <v>144</v>
      </c>
      <c r="X4" s="75">
        <v>144</v>
      </c>
      <c r="Y4" s="75">
        <v>144</v>
      </c>
      <c r="Z4" s="75">
        <v>144</v>
      </c>
      <c r="AA4" s="75">
        <v>144</v>
      </c>
      <c r="AB4" s="75">
        <v>144</v>
      </c>
      <c r="AC4" s="75">
        <v>144</v>
      </c>
      <c r="AD4" s="75">
        <v>144</v>
      </c>
      <c r="AE4" s="75">
        <v>144</v>
      </c>
      <c r="AF4" s="75">
        <v>144</v>
      </c>
      <c r="AG4" s="75">
        <v>144</v>
      </c>
      <c r="AH4" s="75">
        <v>144</v>
      </c>
      <c r="AI4" s="75">
        <v>144</v>
      </c>
      <c r="AJ4" s="75">
        <v>144</v>
      </c>
      <c r="AK4" s="75">
        <v>144</v>
      </c>
      <c r="AL4" s="75">
        <v>144</v>
      </c>
      <c r="AM4" s="75">
        <v>144</v>
      </c>
      <c r="AN4" s="75">
        <v>144</v>
      </c>
      <c r="AO4" s="75">
        <v>144</v>
      </c>
      <c r="AP4" s="75">
        <v>144</v>
      </c>
      <c r="AQ4" s="75">
        <v>144</v>
      </c>
      <c r="AR4" s="75">
        <v>144</v>
      </c>
      <c r="AS4" s="75">
        <v>144</v>
      </c>
      <c r="AT4" s="75">
        <v>144</v>
      </c>
      <c r="AU4" s="75">
        <v>144</v>
      </c>
      <c r="AV4" s="75">
        <v>144</v>
      </c>
      <c r="AW4" s="75">
        <v>144</v>
      </c>
      <c r="AX4" s="75">
        <v>144</v>
      </c>
      <c r="AY4" s="75">
        <v>144</v>
      </c>
    </row>
    <row r="5" spans="1:51">
      <c r="A5" s="52" t="s">
        <v>47</v>
      </c>
      <c r="B5" s="50" t="s">
        <v>363</v>
      </c>
      <c r="C5" s="52" t="s">
        <v>359</v>
      </c>
      <c r="D5" s="52" t="s">
        <v>361</v>
      </c>
      <c r="E5" s="54">
        <v>176</v>
      </c>
      <c r="F5" s="54">
        <v>176</v>
      </c>
      <c r="G5" s="54">
        <v>176</v>
      </c>
      <c r="H5" s="54">
        <v>176</v>
      </c>
      <c r="I5" s="54">
        <v>176</v>
      </c>
      <c r="J5" s="54">
        <v>176</v>
      </c>
      <c r="K5" s="75">
        <v>176</v>
      </c>
      <c r="L5" s="75">
        <v>176</v>
      </c>
      <c r="M5" s="75">
        <v>176</v>
      </c>
      <c r="N5" s="75">
        <v>176</v>
      </c>
      <c r="O5" s="75">
        <v>176</v>
      </c>
      <c r="P5" s="75">
        <v>176</v>
      </c>
      <c r="Q5" s="75">
        <v>176</v>
      </c>
      <c r="R5" s="75">
        <v>176</v>
      </c>
      <c r="S5" s="75">
        <v>176</v>
      </c>
      <c r="T5" s="75">
        <v>176</v>
      </c>
      <c r="U5" s="75">
        <v>176</v>
      </c>
      <c r="V5" s="75">
        <v>176</v>
      </c>
      <c r="W5" s="75">
        <v>176</v>
      </c>
      <c r="X5" s="75">
        <v>176</v>
      </c>
      <c r="Y5" s="75">
        <v>176</v>
      </c>
      <c r="Z5" s="75">
        <v>176</v>
      </c>
      <c r="AA5" s="75">
        <v>176</v>
      </c>
      <c r="AB5" s="75">
        <v>176</v>
      </c>
      <c r="AC5" s="75">
        <v>176</v>
      </c>
      <c r="AD5" s="75">
        <v>176</v>
      </c>
      <c r="AE5" s="75">
        <v>176</v>
      </c>
      <c r="AF5" s="75">
        <v>176</v>
      </c>
      <c r="AG5" s="75">
        <v>176</v>
      </c>
      <c r="AH5" s="75">
        <v>176</v>
      </c>
      <c r="AI5" s="75">
        <v>176</v>
      </c>
      <c r="AJ5" s="75">
        <v>176</v>
      </c>
      <c r="AK5" s="75">
        <v>176</v>
      </c>
      <c r="AL5" s="75">
        <v>176</v>
      </c>
      <c r="AM5" s="75">
        <v>176</v>
      </c>
      <c r="AN5" s="75">
        <v>176</v>
      </c>
      <c r="AO5" s="75">
        <v>176</v>
      </c>
      <c r="AP5" s="75">
        <v>176</v>
      </c>
      <c r="AQ5" s="75">
        <v>176</v>
      </c>
      <c r="AR5" s="75">
        <v>176</v>
      </c>
      <c r="AS5" s="75">
        <v>176</v>
      </c>
      <c r="AT5" s="75">
        <v>176</v>
      </c>
      <c r="AU5" s="75">
        <v>176</v>
      </c>
      <c r="AV5" s="75">
        <v>176</v>
      </c>
      <c r="AW5" s="75">
        <v>176</v>
      </c>
      <c r="AX5" s="75">
        <v>176</v>
      </c>
      <c r="AY5" s="75">
        <v>176</v>
      </c>
    </row>
    <row r="6" spans="1:51">
      <c r="A6" s="52" t="s">
        <v>47</v>
      </c>
      <c r="B6" s="50" t="s">
        <v>364</v>
      </c>
      <c r="C6" s="52" t="s">
        <v>359</v>
      </c>
      <c r="D6" s="52" t="s">
        <v>361</v>
      </c>
      <c r="E6" s="54">
        <v>187.2</v>
      </c>
      <c r="F6" s="54">
        <v>187.2</v>
      </c>
      <c r="G6" s="54">
        <v>187.2</v>
      </c>
      <c r="H6" s="54">
        <v>187.2</v>
      </c>
      <c r="I6" s="54">
        <v>187.2</v>
      </c>
      <c r="J6" s="54">
        <v>187.2</v>
      </c>
      <c r="K6" s="75">
        <v>187.2</v>
      </c>
      <c r="L6" s="75">
        <v>187.2</v>
      </c>
      <c r="M6" s="75">
        <v>187.2</v>
      </c>
      <c r="N6" s="75">
        <v>187.2</v>
      </c>
      <c r="O6" s="75">
        <v>187.2</v>
      </c>
      <c r="P6" s="75">
        <v>187.2</v>
      </c>
      <c r="Q6" s="75">
        <v>187.2</v>
      </c>
      <c r="R6" s="75">
        <v>187.2</v>
      </c>
      <c r="S6" s="75">
        <v>187.2</v>
      </c>
      <c r="T6" s="75">
        <v>187.2</v>
      </c>
      <c r="U6" s="75">
        <v>187.2</v>
      </c>
      <c r="V6" s="75">
        <v>187.2</v>
      </c>
      <c r="W6" s="75">
        <v>187.2</v>
      </c>
      <c r="X6" s="75">
        <v>187.2</v>
      </c>
      <c r="Y6" s="75">
        <v>187.2</v>
      </c>
      <c r="Z6" s="75">
        <v>187.2</v>
      </c>
      <c r="AA6" s="75">
        <v>187.2</v>
      </c>
      <c r="AB6" s="75">
        <v>187.2</v>
      </c>
      <c r="AC6" s="75">
        <v>187.2</v>
      </c>
      <c r="AD6" s="75">
        <v>187.2</v>
      </c>
      <c r="AE6" s="75">
        <v>187.2</v>
      </c>
      <c r="AF6" s="75">
        <v>187.2</v>
      </c>
      <c r="AG6" s="75">
        <v>187.2</v>
      </c>
      <c r="AH6" s="75">
        <v>187.2</v>
      </c>
      <c r="AI6" s="75">
        <v>187.2</v>
      </c>
      <c r="AJ6" s="75">
        <v>187.2</v>
      </c>
      <c r="AK6" s="75">
        <v>187.2</v>
      </c>
      <c r="AL6" s="75">
        <v>187.2</v>
      </c>
      <c r="AM6" s="75">
        <v>187.2</v>
      </c>
      <c r="AN6" s="75">
        <v>187.2</v>
      </c>
      <c r="AO6" s="75">
        <v>187.2</v>
      </c>
      <c r="AP6" s="75">
        <v>187.2</v>
      </c>
      <c r="AQ6" s="75">
        <v>187.2</v>
      </c>
      <c r="AR6" s="75">
        <v>187.2</v>
      </c>
      <c r="AS6" s="75">
        <v>187.2</v>
      </c>
      <c r="AT6" s="75">
        <v>187.2</v>
      </c>
      <c r="AU6" s="75">
        <v>187.2</v>
      </c>
      <c r="AV6" s="75">
        <v>187.2</v>
      </c>
      <c r="AW6" s="75">
        <v>187.2</v>
      </c>
      <c r="AX6" s="75">
        <v>187.2</v>
      </c>
      <c r="AY6" s="75">
        <v>187.2</v>
      </c>
    </row>
    <row r="7" spans="1:51">
      <c r="A7" s="52" t="s">
        <v>47</v>
      </c>
      <c r="B7" s="50" t="s">
        <v>365</v>
      </c>
      <c r="C7" s="52" t="s">
        <v>61</v>
      </c>
      <c r="D7" s="52" t="s">
        <v>361</v>
      </c>
      <c r="E7" s="54">
        <v>160</v>
      </c>
      <c r="F7" s="54">
        <v>160</v>
      </c>
      <c r="G7" s="54">
        <v>160</v>
      </c>
      <c r="H7" s="54">
        <v>160</v>
      </c>
      <c r="I7" s="54">
        <v>160</v>
      </c>
      <c r="J7" s="54">
        <v>160</v>
      </c>
      <c r="K7" s="75">
        <v>160</v>
      </c>
      <c r="L7" s="75">
        <v>160</v>
      </c>
      <c r="M7" s="75">
        <v>160</v>
      </c>
      <c r="N7" s="75">
        <v>160</v>
      </c>
      <c r="O7" s="75">
        <v>160</v>
      </c>
      <c r="P7" s="75">
        <v>160</v>
      </c>
      <c r="Q7" s="75">
        <v>160</v>
      </c>
      <c r="R7" s="75">
        <v>160</v>
      </c>
      <c r="S7" s="75">
        <v>160</v>
      </c>
      <c r="T7" s="75">
        <v>160</v>
      </c>
      <c r="U7" s="75">
        <v>160</v>
      </c>
      <c r="V7" s="75">
        <v>160</v>
      </c>
      <c r="W7" s="75">
        <v>160</v>
      </c>
      <c r="X7" s="75">
        <v>160</v>
      </c>
      <c r="Y7" s="75">
        <v>160</v>
      </c>
      <c r="Z7" s="75">
        <v>160</v>
      </c>
      <c r="AA7" s="75">
        <v>160</v>
      </c>
      <c r="AB7" s="75">
        <v>160</v>
      </c>
      <c r="AC7" s="75">
        <v>160</v>
      </c>
      <c r="AD7" s="75">
        <v>160</v>
      </c>
      <c r="AE7" s="75">
        <v>160</v>
      </c>
      <c r="AF7" s="75">
        <v>160</v>
      </c>
      <c r="AG7" s="75">
        <v>160</v>
      </c>
      <c r="AH7" s="75">
        <v>160</v>
      </c>
      <c r="AI7" s="75">
        <v>160</v>
      </c>
      <c r="AJ7" s="75">
        <v>160</v>
      </c>
      <c r="AK7" s="75">
        <v>160</v>
      </c>
      <c r="AL7" s="75">
        <v>160</v>
      </c>
      <c r="AM7" s="75">
        <v>160</v>
      </c>
      <c r="AN7" s="75">
        <v>160</v>
      </c>
      <c r="AO7" s="75">
        <v>160</v>
      </c>
      <c r="AP7" s="75">
        <v>160</v>
      </c>
      <c r="AQ7" s="75">
        <v>160</v>
      </c>
      <c r="AR7" s="75">
        <v>160</v>
      </c>
      <c r="AS7" s="75">
        <v>160</v>
      </c>
      <c r="AT7" s="75">
        <v>160</v>
      </c>
      <c r="AU7" s="75">
        <v>160</v>
      </c>
      <c r="AV7" s="75">
        <v>160</v>
      </c>
      <c r="AW7" s="75">
        <v>160</v>
      </c>
      <c r="AX7" s="75">
        <v>160</v>
      </c>
      <c r="AY7" s="75">
        <v>160</v>
      </c>
    </row>
    <row r="8" spans="1:51">
      <c r="A8" s="52" t="s">
        <v>47</v>
      </c>
      <c r="B8" s="50" t="s">
        <v>366</v>
      </c>
      <c r="C8" s="52" t="s">
        <v>359</v>
      </c>
      <c r="D8" s="52" t="s">
        <v>361</v>
      </c>
      <c r="E8" s="54">
        <v>95.2</v>
      </c>
      <c r="F8" s="54">
        <v>95.2</v>
      </c>
      <c r="G8" s="54">
        <v>95.2</v>
      </c>
      <c r="H8" s="54">
        <v>95.2</v>
      </c>
      <c r="I8" s="54">
        <v>95.2</v>
      </c>
      <c r="J8" s="54">
        <v>95.2</v>
      </c>
      <c r="K8" s="75">
        <v>95.2</v>
      </c>
      <c r="L8" s="75">
        <v>95.2</v>
      </c>
      <c r="M8" s="75">
        <v>95.2</v>
      </c>
      <c r="N8" s="75">
        <v>95.2</v>
      </c>
      <c r="O8" s="75">
        <v>95.2</v>
      </c>
      <c r="P8" s="75">
        <v>95.2</v>
      </c>
      <c r="Q8" s="75">
        <v>95.2</v>
      </c>
      <c r="R8" s="75">
        <v>95.2</v>
      </c>
      <c r="S8" s="75">
        <v>95.2</v>
      </c>
      <c r="T8" s="75">
        <v>95.2</v>
      </c>
      <c r="U8" s="75">
        <v>95.2</v>
      </c>
      <c r="V8" s="75">
        <v>95.2</v>
      </c>
      <c r="W8" s="75">
        <v>95.2</v>
      </c>
      <c r="X8" s="75">
        <v>95.2</v>
      </c>
      <c r="Y8" s="75">
        <v>95.2</v>
      </c>
      <c r="Z8" s="75">
        <v>95.2</v>
      </c>
      <c r="AA8" s="75">
        <v>95.2</v>
      </c>
      <c r="AB8" s="75">
        <v>95.2</v>
      </c>
      <c r="AC8" s="75">
        <v>95.2</v>
      </c>
      <c r="AD8" s="75">
        <v>95.2</v>
      </c>
      <c r="AE8" s="75">
        <v>95.2</v>
      </c>
      <c r="AF8" s="75">
        <v>95.2</v>
      </c>
      <c r="AG8" s="75">
        <v>95.2</v>
      </c>
      <c r="AH8" s="75">
        <v>95.2</v>
      </c>
      <c r="AI8" s="75">
        <v>95.2</v>
      </c>
      <c r="AJ8" s="75">
        <v>95.2</v>
      </c>
      <c r="AK8" s="75">
        <v>95.2</v>
      </c>
      <c r="AL8" s="75">
        <v>95.2</v>
      </c>
      <c r="AM8" s="75">
        <v>95.2</v>
      </c>
      <c r="AN8" s="75">
        <v>95.2</v>
      </c>
      <c r="AO8" s="75">
        <v>95.2</v>
      </c>
      <c r="AP8" s="75">
        <v>95.2</v>
      </c>
      <c r="AQ8" s="75">
        <v>95.2</v>
      </c>
      <c r="AR8" s="75">
        <v>95.2</v>
      </c>
      <c r="AS8" s="75">
        <v>95.2</v>
      </c>
      <c r="AT8" s="75">
        <v>95.2</v>
      </c>
      <c r="AU8" s="75">
        <v>95.2</v>
      </c>
      <c r="AV8" s="75">
        <v>95.2</v>
      </c>
      <c r="AW8" s="75">
        <v>95.2</v>
      </c>
      <c r="AX8" s="75">
        <v>95.2</v>
      </c>
      <c r="AY8" s="75">
        <v>95.2</v>
      </c>
    </row>
    <row r="9" spans="1:51">
      <c r="A9" s="52" t="s">
        <v>47</v>
      </c>
      <c r="B9" s="50" t="s">
        <v>367</v>
      </c>
      <c r="C9" s="52" t="s">
        <v>359</v>
      </c>
      <c r="D9" s="52" t="s">
        <v>361</v>
      </c>
      <c r="E9" s="54">
        <v>119.2</v>
      </c>
      <c r="F9" s="54">
        <v>119.2</v>
      </c>
      <c r="G9" s="54">
        <v>119.2</v>
      </c>
      <c r="H9" s="54">
        <v>119.2</v>
      </c>
      <c r="I9" s="54">
        <v>119.2</v>
      </c>
      <c r="J9" s="54">
        <v>119.2</v>
      </c>
      <c r="K9" s="75">
        <v>119.2</v>
      </c>
      <c r="L9" s="75">
        <v>119.2</v>
      </c>
      <c r="M9" s="75">
        <v>119.2</v>
      </c>
      <c r="N9" s="75">
        <v>119.2</v>
      </c>
      <c r="O9" s="75">
        <v>119.2</v>
      </c>
      <c r="P9" s="75">
        <v>119.2</v>
      </c>
      <c r="Q9" s="75">
        <v>119.2</v>
      </c>
      <c r="R9" s="75">
        <v>119.2</v>
      </c>
      <c r="S9" s="75">
        <v>119.2</v>
      </c>
      <c r="T9" s="75">
        <v>119.2</v>
      </c>
      <c r="U9" s="75">
        <v>119.2</v>
      </c>
      <c r="V9" s="75">
        <v>119.2</v>
      </c>
      <c r="W9" s="75">
        <v>119.2</v>
      </c>
      <c r="X9" s="75">
        <v>119.2</v>
      </c>
      <c r="Y9" s="75">
        <v>119.2</v>
      </c>
      <c r="Z9" s="75">
        <v>119.2</v>
      </c>
      <c r="AA9" s="75">
        <v>119.2</v>
      </c>
      <c r="AB9" s="75">
        <v>119.2</v>
      </c>
      <c r="AC9" s="75">
        <v>119.2</v>
      </c>
      <c r="AD9" s="75">
        <v>119.2</v>
      </c>
      <c r="AE9" s="75">
        <v>119.2</v>
      </c>
      <c r="AF9" s="75">
        <v>119.2</v>
      </c>
      <c r="AG9" s="75">
        <v>119.2</v>
      </c>
      <c r="AH9" s="75">
        <v>119.2</v>
      </c>
      <c r="AI9" s="75">
        <v>119.2</v>
      </c>
      <c r="AJ9" s="75">
        <v>119.2</v>
      </c>
      <c r="AK9" s="75">
        <v>119.2</v>
      </c>
      <c r="AL9" s="75">
        <v>119.2</v>
      </c>
      <c r="AM9" s="75">
        <v>119.2</v>
      </c>
      <c r="AN9" s="75">
        <v>119.2</v>
      </c>
      <c r="AO9" s="75">
        <v>119.2</v>
      </c>
      <c r="AP9" s="75">
        <v>119.2</v>
      </c>
      <c r="AQ9" s="75">
        <v>119.2</v>
      </c>
      <c r="AR9" s="75">
        <v>119.2</v>
      </c>
      <c r="AS9" s="75">
        <v>119.2</v>
      </c>
      <c r="AT9" s="75">
        <v>119.2</v>
      </c>
      <c r="AU9" s="75">
        <v>119.2</v>
      </c>
      <c r="AV9" s="75">
        <v>119.2</v>
      </c>
      <c r="AW9" s="75">
        <v>119.2</v>
      </c>
      <c r="AX9" s="75">
        <v>119.2</v>
      </c>
      <c r="AY9" s="75">
        <v>119.2</v>
      </c>
    </row>
    <row r="10" spans="1:51">
      <c r="A10" s="52" t="s">
        <v>47</v>
      </c>
      <c r="B10" s="50" t="s">
        <v>368</v>
      </c>
      <c r="C10" s="52" t="s">
        <v>359</v>
      </c>
      <c r="D10" s="52" t="s">
        <v>361</v>
      </c>
      <c r="E10" s="54">
        <v>184</v>
      </c>
      <c r="F10" s="54">
        <v>184</v>
      </c>
      <c r="G10" s="54">
        <v>184</v>
      </c>
      <c r="H10" s="54">
        <v>184</v>
      </c>
      <c r="I10" s="54">
        <v>184</v>
      </c>
      <c r="J10" s="54">
        <v>184</v>
      </c>
      <c r="K10" s="75">
        <v>184</v>
      </c>
      <c r="L10" s="75">
        <v>184</v>
      </c>
      <c r="M10" s="75">
        <v>184</v>
      </c>
      <c r="N10" s="75">
        <v>184</v>
      </c>
      <c r="O10" s="75">
        <v>184</v>
      </c>
      <c r="P10" s="75">
        <v>184</v>
      </c>
      <c r="Q10" s="75">
        <v>184</v>
      </c>
      <c r="R10" s="75">
        <v>184</v>
      </c>
      <c r="S10" s="75">
        <v>184</v>
      </c>
      <c r="T10" s="75">
        <v>184</v>
      </c>
      <c r="U10" s="75">
        <v>184</v>
      </c>
      <c r="V10" s="75">
        <v>184</v>
      </c>
      <c r="W10" s="75">
        <v>184</v>
      </c>
      <c r="X10" s="75">
        <v>184</v>
      </c>
      <c r="Y10" s="75">
        <v>184</v>
      </c>
      <c r="Z10" s="75">
        <v>184</v>
      </c>
      <c r="AA10" s="75">
        <v>184</v>
      </c>
      <c r="AB10" s="75">
        <v>184</v>
      </c>
      <c r="AC10" s="75">
        <v>184</v>
      </c>
      <c r="AD10" s="75">
        <v>184</v>
      </c>
      <c r="AE10" s="75">
        <v>184</v>
      </c>
      <c r="AF10" s="75">
        <v>184</v>
      </c>
      <c r="AG10" s="75">
        <v>184</v>
      </c>
      <c r="AH10" s="75">
        <v>184</v>
      </c>
      <c r="AI10" s="75">
        <v>184</v>
      </c>
      <c r="AJ10" s="75">
        <v>184</v>
      </c>
      <c r="AK10" s="75">
        <v>184</v>
      </c>
      <c r="AL10" s="75">
        <v>184</v>
      </c>
      <c r="AM10" s="75">
        <v>184</v>
      </c>
      <c r="AN10" s="75">
        <v>184</v>
      </c>
      <c r="AO10" s="75">
        <v>184</v>
      </c>
      <c r="AP10" s="75">
        <v>184</v>
      </c>
      <c r="AQ10" s="75">
        <v>184</v>
      </c>
      <c r="AR10" s="75">
        <v>184</v>
      </c>
      <c r="AS10" s="75">
        <v>184</v>
      </c>
      <c r="AT10" s="75">
        <v>184</v>
      </c>
      <c r="AU10" s="75">
        <v>184</v>
      </c>
      <c r="AV10" s="75">
        <v>184</v>
      </c>
      <c r="AW10" s="75">
        <v>184</v>
      </c>
      <c r="AX10" s="75">
        <v>184</v>
      </c>
      <c r="AY10" s="75">
        <v>184</v>
      </c>
    </row>
    <row r="11" spans="1:51">
      <c r="A11" s="52" t="s">
        <v>47</v>
      </c>
      <c r="B11" s="50" t="s">
        <v>369</v>
      </c>
      <c r="C11" s="52" t="s">
        <v>359</v>
      </c>
      <c r="D11" s="52" t="s">
        <v>361</v>
      </c>
      <c r="E11" s="54">
        <v>197.6</v>
      </c>
      <c r="F11" s="54">
        <v>197.6</v>
      </c>
      <c r="G11" s="54">
        <v>197.6</v>
      </c>
      <c r="H11" s="54">
        <v>197.6</v>
      </c>
      <c r="I11" s="54">
        <v>197.6</v>
      </c>
      <c r="J11" s="54">
        <v>197.6</v>
      </c>
      <c r="K11" s="75">
        <v>197.6</v>
      </c>
      <c r="L11" s="75">
        <v>197.6</v>
      </c>
      <c r="M11" s="75">
        <v>197.6</v>
      </c>
      <c r="N11" s="75">
        <v>197.6</v>
      </c>
      <c r="O11" s="75">
        <v>197.6</v>
      </c>
      <c r="P11" s="75">
        <v>197.6</v>
      </c>
      <c r="Q11" s="75">
        <v>197.6</v>
      </c>
      <c r="R11" s="75">
        <v>197.6</v>
      </c>
      <c r="S11" s="75">
        <v>197.6</v>
      </c>
      <c r="T11" s="75">
        <v>197.6</v>
      </c>
      <c r="U11" s="75">
        <v>197.6</v>
      </c>
      <c r="V11" s="75">
        <v>197.6</v>
      </c>
      <c r="W11" s="75">
        <v>197.6</v>
      </c>
      <c r="X11" s="75">
        <v>197.6</v>
      </c>
      <c r="Y11" s="75">
        <v>197.6</v>
      </c>
      <c r="Z11" s="75">
        <v>197.6</v>
      </c>
      <c r="AA11" s="75">
        <v>197.6</v>
      </c>
      <c r="AB11" s="75">
        <v>197.6</v>
      </c>
      <c r="AC11" s="75">
        <v>197.6</v>
      </c>
      <c r="AD11" s="75">
        <v>197.6</v>
      </c>
      <c r="AE11" s="75">
        <v>197.6</v>
      </c>
      <c r="AF11" s="75">
        <v>197.6</v>
      </c>
      <c r="AG11" s="75">
        <v>197.6</v>
      </c>
      <c r="AH11" s="75">
        <v>197.6</v>
      </c>
      <c r="AI11" s="75">
        <v>197.6</v>
      </c>
      <c r="AJ11" s="75">
        <v>197.6</v>
      </c>
      <c r="AK11" s="75">
        <v>197.6</v>
      </c>
      <c r="AL11" s="75">
        <v>197.6</v>
      </c>
      <c r="AM11" s="75">
        <v>197.6</v>
      </c>
      <c r="AN11" s="75">
        <v>197.6</v>
      </c>
      <c r="AO11" s="75">
        <v>197.6</v>
      </c>
      <c r="AP11" s="75">
        <v>197.6</v>
      </c>
      <c r="AQ11" s="75">
        <v>197.6</v>
      </c>
      <c r="AR11" s="75">
        <v>197.6</v>
      </c>
      <c r="AS11" s="75">
        <v>197.6</v>
      </c>
      <c r="AT11" s="75">
        <v>197.6</v>
      </c>
      <c r="AU11" s="75">
        <v>197.6</v>
      </c>
      <c r="AV11" s="75">
        <v>197.6</v>
      </c>
      <c r="AW11" s="75">
        <v>197.6</v>
      </c>
      <c r="AX11" s="75">
        <v>197.6</v>
      </c>
      <c r="AY11" s="75">
        <v>197.6</v>
      </c>
    </row>
    <row r="12" spans="1:51">
      <c r="A12" s="52" t="s">
        <v>47</v>
      </c>
      <c r="B12" s="50" t="s">
        <v>370</v>
      </c>
      <c r="C12" s="52" t="s">
        <v>359</v>
      </c>
      <c r="D12" s="52" t="s">
        <v>361</v>
      </c>
      <c r="E12" s="54">
        <v>242.4</v>
      </c>
      <c r="F12" s="54">
        <v>242.4</v>
      </c>
      <c r="G12" s="54">
        <v>242.4</v>
      </c>
      <c r="H12" s="54">
        <v>242.4</v>
      </c>
      <c r="I12" s="54">
        <v>242.4</v>
      </c>
      <c r="J12" s="54">
        <v>242.4</v>
      </c>
      <c r="K12" s="75">
        <v>242.4</v>
      </c>
      <c r="L12" s="75">
        <v>242.4</v>
      </c>
      <c r="M12" s="75">
        <v>242.4</v>
      </c>
      <c r="N12" s="75">
        <v>242.4</v>
      </c>
      <c r="O12" s="75">
        <v>242.4</v>
      </c>
      <c r="P12" s="75">
        <v>242.4</v>
      </c>
      <c r="Q12" s="75">
        <v>242.4</v>
      </c>
      <c r="R12" s="75">
        <v>242.4</v>
      </c>
      <c r="S12" s="75">
        <v>242.4</v>
      </c>
      <c r="T12" s="75">
        <v>242.4</v>
      </c>
      <c r="U12" s="75">
        <v>242.4</v>
      </c>
      <c r="V12" s="75">
        <v>242.4</v>
      </c>
      <c r="W12" s="75">
        <v>242.4</v>
      </c>
      <c r="X12" s="75">
        <v>242.4</v>
      </c>
      <c r="Y12" s="75">
        <v>242.4</v>
      </c>
      <c r="Z12" s="75">
        <v>242.4</v>
      </c>
      <c r="AA12" s="75">
        <v>242.4</v>
      </c>
      <c r="AB12" s="75">
        <v>242.4</v>
      </c>
      <c r="AC12" s="75">
        <v>242.4</v>
      </c>
      <c r="AD12" s="75">
        <v>242.4</v>
      </c>
      <c r="AE12" s="75">
        <v>242.4</v>
      </c>
      <c r="AF12" s="75">
        <v>242.4</v>
      </c>
      <c r="AG12" s="75">
        <v>242.4</v>
      </c>
      <c r="AH12" s="75">
        <v>242.4</v>
      </c>
      <c r="AI12" s="75">
        <v>242.4</v>
      </c>
      <c r="AJ12" s="75">
        <v>242.4</v>
      </c>
      <c r="AK12" s="75">
        <v>242.4</v>
      </c>
      <c r="AL12" s="75">
        <v>242.4</v>
      </c>
      <c r="AM12" s="75">
        <v>242.4</v>
      </c>
      <c r="AN12" s="75">
        <v>242.4</v>
      </c>
      <c r="AO12" s="75">
        <v>242.4</v>
      </c>
      <c r="AP12" s="75">
        <v>242.4</v>
      </c>
      <c r="AQ12" s="75">
        <v>242.4</v>
      </c>
      <c r="AR12" s="75">
        <v>242.4</v>
      </c>
      <c r="AS12" s="75">
        <v>242.4</v>
      </c>
      <c r="AT12" s="75">
        <v>242.4</v>
      </c>
      <c r="AU12" s="75">
        <v>242.4</v>
      </c>
      <c r="AV12" s="75">
        <v>242.4</v>
      </c>
      <c r="AW12" s="75">
        <v>242.4</v>
      </c>
      <c r="AX12" s="75">
        <v>242.4</v>
      </c>
      <c r="AY12" s="75">
        <v>242.4</v>
      </c>
    </row>
    <row r="13" spans="1:51">
      <c r="A13" s="52" t="s">
        <v>47</v>
      </c>
      <c r="B13" s="50" t="s">
        <v>371</v>
      </c>
      <c r="C13" s="52" t="s">
        <v>359</v>
      </c>
      <c r="D13" s="52" t="s">
        <v>361</v>
      </c>
      <c r="E13" s="54">
        <v>152</v>
      </c>
      <c r="F13" s="54">
        <v>152</v>
      </c>
      <c r="G13" s="54">
        <v>152</v>
      </c>
      <c r="H13" s="54">
        <v>152</v>
      </c>
      <c r="I13" s="54">
        <v>152</v>
      </c>
      <c r="J13" s="54">
        <v>152</v>
      </c>
      <c r="K13" s="75">
        <v>152</v>
      </c>
      <c r="L13" s="75">
        <v>152</v>
      </c>
      <c r="M13" s="75">
        <v>152</v>
      </c>
      <c r="N13" s="75">
        <v>152</v>
      </c>
      <c r="O13" s="75">
        <v>152</v>
      </c>
      <c r="P13" s="75">
        <v>152</v>
      </c>
      <c r="Q13" s="75">
        <v>152</v>
      </c>
      <c r="R13" s="75">
        <v>152</v>
      </c>
      <c r="S13" s="75">
        <v>152</v>
      </c>
      <c r="T13" s="75">
        <v>152</v>
      </c>
      <c r="U13" s="75">
        <v>152</v>
      </c>
      <c r="V13" s="75">
        <v>152</v>
      </c>
      <c r="W13" s="75">
        <v>152</v>
      </c>
      <c r="X13" s="75">
        <v>152</v>
      </c>
      <c r="Y13" s="75">
        <v>152</v>
      </c>
      <c r="Z13" s="75">
        <v>152</v>
      </c>
      <c r="AA13" s="75">
        <v>152</v>
      </c>
      <c r="AB13" s="75">
        <v>152</v>
      </c>
      <c r="AC13" s="75">
        <v>152</v>
      </c>
      <c r="AD13" s="75">
        <v>152</v>
      </c>
      <c r="AE13" s="75">
        <v>152</v>
      </c>
      <c r="AF13" s="75">
        <v>152</v>
      </c>
      <c r="AG13" s="75">
        <v>152</v>
      </c>
      <c r="AH13" s="75">
        <v>152</v>
      </c>
      <c r="AI13" s="75">
        <v>152</v>
      </c>
      <c r="AJ13" s="75">
        <v>152</v>
      </c>
      <c r="AK13" s="75">
        <v>152</v>
      </c>
      <c r="AL13" s="75">
        <v>152</v>
      </c>
      <c r="AM13" s="75">
        <v>152</v>
      </c>
      <c r="AN13" s="75">
        <v>152</v>
      </c>
      <c r="AO13" s="75">
        <v>152</v>
      </c>
      <c r="AP13" s="75">
        <v>152</v>
      </c>
      <c r="AQ13" s="75">
        <v>152</v>
      </c>
      <c r="AR13" s="75">
        <v>152</v>
      </c>
      <c r="AS13" s="75">
        <v>152</v>
      </c>
      <c r="AT13" s="75">
        <v>152</v>
      </c>
      <c r="AU13" s="75">
        <v>152</v>
      </c>
      <c r="AV13" s="75">
        <v>152</v>
      </c>
      <c r="AW13" s="75">
        <v>152</v>
      </c>
      <c r="AX13" s="75">
        <v>152</v>
      </c>
      <c r="AY13" s="75">
        <v>152</v>
      </c>
    </row>
    <row r="14" spans="1:51">
      <c r="A14" t="s">
        <v>48</v>
      </c>
      <c r="B14" t="s">
        <v>360</v>
      </c>
      <c r="C14" t="s">
        <v>359</v>
      </c>
      <c r="D14" t="s">
        <v>361</v>
      </c>
      <c r="E14" s="84">
        <v>143.72399999999999</v>
      </c>
      <c r="F14" s="84">
        <v>143.72399999999999</v>
      </c>
      <c r="G14" s="84">
        <v>143.72399999999999</v>
      </c>
      <c r="H14" s="84">
        <v>143.72399999999999</v>
      </c>
      <c r="I14" s="84">
        <v>143.72399999999999</v>
      </c>
      <c r="J14" s="84">
        <v>143.72399999999999</v>
      </c>
      <c r="K14" s="73">
        <v>143.72399999999999</v>
      </c>
      <c r="L14" s="73">
        <v>143.72399999999999</v>
      </c>
      <c r="M14" s="73">
        <v>143.72399999999999</v>
      </c>
      <c r="N14" s="73">
        <v>143.72399999999999</v>
      </c>
      <c r="O14" s="73">
        <v>143.72399999999999</v>
      </c>
      <c r="P14" s="73">
        <v>143.72399999999999</v>
      </c>
      <c r="Q14" s="73">
        <v>143.72399999999999</v>
      </c>
      <c r="R14" s="73">
        <v>143.72399999999999</v>
      </c>
      <c r="S14" s="73">
        <v>143.72399999999999</v>
      </c>
      <c r="T14" s="73">
        <v>143.72399999999999</v>
      </c>
      <c r="U14" s="73">
        <v>143.72399999999999</v>
      </c>
      <c r="V14" s="73">
        <v>143.72399999999999</v>
      </c>
      <c r="W14" s="73">
        <v>143.72399999999999</v>
      </c>
      <c r="X14" s="73">
        <v>143.72399999999999</v>
      </c>
      <c r="Y14" s="73">
        <v>143.72399999999999</v>
      </c>
      <c r="Z14" s="73">
        <v>143.72399999999999</v>
      </c>
      <c r="AA14" s="73">
        <v>143.72399999999999</v>
      </c>
      <c r="AB14" s="73">
        <v>143.72399999999999</v>
      </c>
      <c r="AC14" s="73">
        <v>143.72399999999999</v>
      </c>
      <c r="AD14" s="73">
        <v>143.72399999999999</v>
      </c>
      <c r="AE14" s="73">
        <v>143.72399999999999</v>
      </c>
      <c r="AF14" s="73">
        <v>143.72399999999999</v>
      </c>
      <c r="AG14" s="73">
        <v>143.72399999999999</v>
      </c>
      <c r="AH14" s="73">
        <v>143.72399999999999</v>
      </c>
      <c r="AI14" s="73">
        <v>143.72399999999999</v>
      </c>
      <c r="AJ14" s="73">
        <v>143.72399999999999</v>
      </c>
      <c r="AK14" s="73">
        <v>143.72399999999999</v>
      </c>
      <c r="AL14" s="73">
        <v>143.72399999999999</v>
      </c>
      <c r="AM14" s="73">
        <v>143.72399999999999</v>
      </c>
      <c r="AN14" s="73">
        <v>143.72399999999999</v>
      </c>
      <c r="AO14" s="73">
        <v>143.72399999999999</v>
      </c>
      <c r="AP14" s="73">
        <v>143.72399999999999</v>
      </c>
      <c r="AQ14" s="73">
        <v>143.72399999999999</v>
      </c>
      <c r="AR14" s="73">
        <v>143.72399999999999</v>
      </c>
      <c r="AS14" s="73">
        <v>143.72399999999999</v>
      </c>
      <c r="AT14" s="73">
        <v>143.72399999999999</v>
      </c>
      <c r="AU14" s="73">
        <v>143.72399999999999</v>
      </c>
      <c r="AV14" s="73">
        <v>143.72399999999999</v>
      </c>
      <c r="AW14" s="73">
        <v>143.72399999999999</v>
      </c>
      <c r="AX14" s="73">
        <v>143.72399999999999</v>
      </c>
      <c r="AY14" s="73">
        <v>143.72399999999999</v>
      </c>
    </row>
    <row r="15" spans="1:51">
      <c r="A15" t="s">
        <v>48</v>
      </c>
      <c r="B15" t="s">
        <v>362</v>
      </c>
      <c r="C15" t="s">
        <v>359</v>
      </c>
      <c r="D15" t="s">
        <v>361</v>
      </c>
      <c r="E15" s="84">
        <v>143.72399999999999</v>
      </c>
      <c r="F15" s="84">
        <v>143.72399999999999</v>
      </c>
      <c r="G15" s="84">
        <v>143.72399999999999</v>
      </c>
      <c r="H15" s="84">
        <v>143.72399999999999</v>
      </c>
      <c r="I15" s="84">
        <v>143.72399999999999</v>
      </c>
      <c r="J15" s="84">
        <v>143.72399999999999</v>
      </c>
      <c r="K15" s="73">
        <v>143.72399999999999</v>
      </c>
      <c r="L15" s="73">
        <v>143.72399999999999</v>
      </c>
      <c r="M15" s="73">
        <v>143.72399999999999</v>
      </c>
      <c r="N15" s="73">
        <v>143.72399999999999</v>
      </c>
      <c r="O15" s="73">
        <v>143.72399999999999</v>
      </c>
      <c r="P15" s="73">
        <v>143.72399999999999</v>
      </c>
      <c r="Q15" s="73">
        <v>143.72399999999999</v>
      </c>
      <c r="R15" s="73">
        <v>143.72399999999999</v>
      </c>
      <c r="S15" s="73">
        <v>143.72399999999999</v>
      </c>
      <c r="T15" s="73">
        <v>143.72399999999999</v>
      </c>
      <c r="U15" s="73">
        <v>143.72399999999999</v>
      </c>
      <c r="V15" s="73">
        <v>143.72399999999999</v>
      </c>
      <c r="W15" s="73">
        <v>143.72399999999999</v>
      </c>
      <c r="X15" s="73">
        <v>143.72399999999999</v>
      </c>
      <c r="Y15" s="73">
        <v>143.72399999999999</v>
      </c>
      <c r="Z15" s="73">
        <v>143.72399999999999</v>
      </c>
      <c r="AA15" s="73">
        <v>143.72399999999999</v>
      </c>
      <c r="AB15" s="73">
        <v>143.72399999999999</v>
      </c>
      <c r="AC15" s="73">
        <v>143.72399999999999</v>
      </c>
      <c r="AD15" s="73">
        <v>143.72399999999999</v>
      </c>
      <c r="AE15" s="73">
        <v>143.72399999999999</v>
      </c>
      <c r="AF15" s="73">
        <v>143.72399999999999</v>
      </c>
      <c r="AG15" s="73">
        <v>143.72399999999999</v>
      </c>
      <c r="AH15" s="73">
        <v>143.72399999999999</v>
      </c>
      <c r="AI15" s="73">
        <v>143.72399999999999</v>
      </c>
      <c r="AJ15" s="73">
        <v>143.72399999999999</v>
      </c>
      <c r="AK15" s="73">
        <v>143.72399999999999</v>
      </c>
      <c r="AL15" s="73">
        <v>143.72399999999999</v>
      </c>
      <c r="AM15" s="73">
        <v>143.72399999999999</v>
      </c>
      <c r="AN15" s="73">
        <v>143.72399999999999</v>
      </c>
      <c r="AO15" s="73">
        <v>143.72399999999999</v>
      </c>
      <c r="AP15" s="73">
        <v>143.72399999999999</v>
      </c>
      <c r="AQ15" s="73">
        <v>143.72399999999999</v>
      </c>
      <c r="AR15" s="73">
        <v>143.72399999999999</v>
      </c>
      <c r="AS15" s="73">
        <v>143.72399999999999</v>
      </c>
      <c r="AT15" s="73">
        <v>143.72399999999999</v>
      </c>
      <c r="AU15" s="73">
        <v>143.72399999999999</v>
      </c>
      <c r="AV15" s="73">
        <v>143.72399999999999</v>
      </c>
      <c r="AW15" s="73">
        <v>143.72399999999999</v>
      </c>
      <c r="AX15" s="73">
        <v>143.72399999999999</v>
      </c>
      <c r="AY15" s="73">
        <v>143.72399999999999</v>
      </c>
    </row>
    <row r="16" spans="1:51">
      <c r="A16" t="s">
        <v>48</v>
      </c>
      <c r="B16" t="s">
        <v>358</v>
      </c>
      <c r="C16" t="s">
        <v>359</v>
      </c>
      <c r="D16" t="s">
        <v>361</v>
      </c>
      <c r="E16" s="84">
        <v>118.944</v>
      </c>
      <c r="F16" s="84">
        <v>118.944</v>
      </c>
      <c r="G16" s="84">
        <v>118.944</v>
      </c>
      <c r="H16" s="84">
        <v>118.944</v>
      </c>
      <c r="I16" s="84">
        <v>118.944</v>
      </c>
      <c r="J16" s="84">
        <v>118.944</v>
      </c>
      <c r="K16" s="73">
        <v>118.944</v>
      </c>
      <c r="L16" s="73">
        <v>118.944</v>
      </c>
      <c r="M16" s="73">
        <v>118.944</v>
      </c>
      <c r="N16" s="73">
        <v>118.944</v>
      </c>
      <c r="O16" s="73">
        <v>118.944</v>
      </c>
      <c r="P16" s="73">
        <v>118.944</v>
      </c>
      <c r="Q16" s="73">
        <v>118.944</v>
      </c>
      <c r="R16" s="73">
        <v>118.944</v>
      </c>
      <c r="S16" s="73">
        <v>118.944</v>
      </c>
      <c r="T16" s="73">
        <v>118.944</v>
      </c>
      <c r="U16" s="73">
        <v>118.944</v>
      </c>
      <c r="V16" s="73">
        <v>118.944</v>
      </c>
      <c r="W16" s="73">
        <v>118.944</v>
      </c>
      <c r="X16" s="73">
        <v>118.944</v>
      </c>
      <c r="Y16" s="73">
        <v>118.944</v>
      </c>
      <c r="Z16" s="73">
        <v>118.944</v>
      </c>
      <c r="AA16" s="73">
        <v>118.944</v>
      </c>
      <c r="AB16" s="73">
        <v>118.944</v>
      </c>
      <c r="AC16" s="73">
        <v>118.944</v>
      </c>
      <c r="AD16" s="73">
        <v>118.944</v>
      </c>
      <c r="AE16" s="73">
        <v>118.944</v>
      </c>
      <c r="AF16" s="73">
        <v>118.944</v>
      </c>
      <c r="AG16" s="73">
        <v>118.944</v>
      </c>
      <c r="AH16" s="73">
        <v>118.944</v>
      </c>
      <c r="AI16" s="73">
        <v>118.944</v>
      </c>
      <c r="AJ16" s="73">
        <v>118.944</v>
      </c>
      <c r="AK16" s="73">
        <v>118.944</v>
      </c>
      <c r="AL16" s="73">
        <v>118.944</v>
      </c>
      <c r="AM16" s="73">
        <v>118.944</v>
      </c>
      <c r="AN16" s="73">
        <v>118.944</v>
      </c>
      <c r="AO16" s="73">
        <v>118.944</v>
      </c>
      <c r="AP16" s="73">
        <v>118.944</v>
      </c>
      <c r="AQ16" s="73">
        <v>118.944</v>
      </c>
      <c r="AR16" s="73">
        <v>118.944</v>
      </c>
      <c r="AS16" s="73">
        <v>118.944</v>
      </c>
      <c r="AT16" s="73">
        <v>118.944</v>
      </c>
      <c r="AU16" s="73">
        <v>118.944</v>
      </c>
      <c r="AV16" s="73">
        <v>118.944</v>
      </c>
      <c r="AW16" s="73">
        <v>118.944</v>
      </c>
      <c r="AX16" s="73">
        <v>118.944</v>
      </c>
      <c r="AY16" s="73">
        <v>118.944</v>
      </c>
    </row>
    <row r="17" spans="1:51">
      <c r="A17" t="s">
        <v>48</v>
      </c>
      <c r="B17" t="s">
        <v>363</v>
      </c>
      <c r="C17" t="s">
        <v>359</v>
      </c>
      <c r="D17" t="s">
        <v>361</v>
      </c>
      <c r="E17" s="84">
        <v>181.72</v>
      </c>
      <c r="F17" s="84">
        <v>181.72</v>
      </c>
      <c r="G17" s="84">
        <v>181.72</v>
      </c>
      <c r="H17" s="84">
        <v>181.72</v>
      </c>
      <c r="I17" s="84">
        <v>181.72</v>
      </c>
      <c r="J17" s="84">
        <v>181.72</v>
      </c>
      <c r="K17" s="73">
        <v>181.72</v>
      </c>
      <c r="L17" s="73">
        <v>181.72</v>
      </c>
      <c r="M17" s="73">
        <v>181.72</v>
      </c>
      <c r="N17" s="73">
        <v>181.72</v>
      </c>
      <c r="O17" s="73">
        <v>181.72</v>
      </c>
      <c r="P17" s="73">
        <v>181.72</v>
      </c>
      <c r="Q17" s="73">
        <v>181.72</v>
      </c>
      <c r="R17" s="73">
        <v>181.72</v>
      </c>
      <c r="S17" s="73">
        <v>181.72</v>
      </c>
      <c r="T17" s="73">
        <v>181.72</v>
      </c>
      <c r="U17" s="73">
        <v>181.72</v>
      </c>
      <c r="V17" s="73">
        <v>181.72</v>
      </c>
      <c r="W17" s="73">
        <v>181.72</v>
      </c>
      <c r="X17" s="73">
        <v>181.72</v>
      </c>
      <c r="Y17" s="73">
        <v>181.72</v>
      </c>
      <c r="Z17" s="73">
        <v>181.72</v>
      </c>
      <c r="AA17" s="73">
        <v>181.72</v>
      </c>
      <c r="AB17" s="73">
        <v>181.72</v>
      </c>
      <c r="AC17" s="73">
        <v>181.72</v>
      </c>
      <c r="AD17" s="73">
        <v>181.72</v>
      </c>
      <c r="AE17" s="73">
        <v>181.72</v>
      </c>
      <c r="AF17" s="73">
        <v>181.72</v>
      </c>
      <c r="AG17" s="73">
        <v>181.72</v>
      </c>
      <c r="AH17" s="73">
        <v>181.72</v>
      </c>
      <c r="AI17" s="73">
        <v>181.72</v>
      </c>
      <c r="AJ17" s="73">
        <v>181.72</v>
      </c>
      <c r="AK17" s="73">
        <v>181.72</v>
      </c>
      <c r="AL17" s="73">
        <v>181.72</v>
      </c>
      <c r="AM17" s="73">
        <v>181.72</v>
      </c>
      <c r="AN17" s="73">
        <v>181.72</v>
      </c>
      <c r="AO17" s="73">
        <v>181.72</v>
      </c>
      <c r="AP17" s="73">
        <v>181.72</v>
      </c>
      <c r="AQ17" s="73">
        <v>181.72</v>
      </c>
      <c r="AR17" s="73">
        <v>181.72</v>
      </c>
      <c r="AS17" s="73">
        <v>181.72</v>
      </c>
      <c r="AT17" s="73">
        <v>181.72</v>
      </c>
      <c r="AU17" s="73">
        <v>181.72</v>
      </c>
      <c r="AV17" s="73">
        <v>181.72</v>
      </c>
      <c r="AW17" s="73">
        <v>181.72</v>
      </c>
      <c r="AX17" s="73">
        <v>181.72</v>
      </c>
      <c r="AY17" s="73">
        <v>181.72</v>
      </c>
    </row>
    <row r="18" spans="1:51">
      <c r="A18" t="s">
        <v>48</v>
      </c>
      <c r="B18" t="s">
        <v>364</v>
      </c>
      <c r="C18" t="s">
        <v>359</v>
      </c>
      <c r="D18" t="s">
        <v>361</v>
      </c>
      <c r="E18" s="84">
        <v>189.98</v>
      </c>
      <c r="F18" s="84">
        <v>189.98</v>
      </c>
      <c r="G18" s="84">
        <v>189.98</v>
      </c>
      <c r="H18" s="84">
        <v>189.98</v>
      </c>
      <c r="I18" s="84">
        <v>189.98</v>
      </c>
      <c r="J18" s="84">
        <v>189.98</v>
      </c>
      <c r="K18" s="73">
        <v>189.98</v>
      </c>
      <c r="L18" s="73">
        <v>189.98</v>
      </c>
      <c r="M18" s="73">
        <v>189.98</v>
      </c>
      <c r="N18" s="73">
        <v>189.98</v>
      </c>
      <c r="O18" s="73">
        <v>189.98</v>
      </c>
      <c r="P18" s="73">
        <v>189.98</v>
      </c>
      <c r="Q18" s="73">
        <v>189.98</v>
      </c>
      <c r="R18" s="73">
        <v>189.98</v>
      </c>
      <c r="S18" s="73">
        <v>189.98</v>
      </c>
      <c r="T18" s="73">
        <v>189.98</v>
      </c>
      <c r="U18" s="73">
        <v>189.98</v>
      </c>
      <c r="V18" s="73">
        <v>189.98</v>
      </c>
      <c r="W18" s="73">
        <v>189.98</v>
      </c>
      <c r="X18" s="73">
        <v>189.98</v>
      </c>
      <c r="Y18" s="73">
        <v>189.98</v>
      </c>
      <c r="Z18" s="73">
        <v>189.98</v>
      </c>
      <c r="AA18" s="73">
        <v>189.98</v>
      </c>
      <c r="AB18" s="73">
        <v>189.98</v>
      </c>
      <c r="AC18" s="73">
        <v>189.98</v>
      </c>
      <c r="AD18" s="73">
        <v>189.98</v>
      </c>
      <c r="AE18" s="73">
        <v>189.98</v>
      </c>
      <c r="AF18" s="73">
        <v>189.98</v>
      </c>
      <c r="AG18" s="73">
        <v>189.98</v>
      </c>
      <c r="AH18" s="73">
        <v>189.98</v>
      </c>
      <c r="AI18" s="73">
        <v>189.98</v>
      </c>
      <c r="AJ18" s="73">
        <v>189.98</v>
      </c>
      <c r="AK18" s="73">
        <v>189.98</v>
      </c>
      <c r="AL18" s="73">
        <v>189.98</v>
      </c>
      <c r="AM18" s="73">
        <v>189.98</v>
      </c>
      <c r="AN18" s="73">
        <v>189.98</v>
      </c>
      <c r="AO18" s="73">
        <v>189.98</v>
      </c>
      <c r="AP18" s="73">
        <v>189.98</v>
      </c>
      <c r="AQ18" s="73">
        <v>189.98</v>
      </c>
      <c r="AR18" s="73">
        <v>189.98</v>
      </c>
      <c r="AS18" s="73">
        <v>189.98</v>
      </c>
      <c r="AT18" s="73">
        <v>189.98</v>
      </c>
      <c r="AU18" s="73">
        <v>189.98</v>
      </c>
      <c r="AV18" s="73">
        <v>189.98</v>
      </c>
      <c r="AW18" s="73">
        <v>189.98</v>
      </c>
      <c r="AX18" s="73">
        <v>189.98</v>
      </c>
      <c r="AY18" s="73">
        <v>189.98</v>
      </c>
    </row>
    <row r="19" spans="1:51">
      <c r="A19" t="s">
        <v>48</v>
      </c>
      <c r="B19" t="s">
        <v>368</v>
      </c>
      <c r="C19" t="s">
        <v>359</v>
      </c>
      <c r="D19" t="s">
        <v>361</v>
      </c>
      <c r="E19" s="84">
        <v>196.58799999999999</v>
      </c>
      <c r="F19" s="84">
        <v>196.58799999999999</v>
      </c>
      <c r="G19" s="84">
        <v>196.58799999999999</v>
      </c>
      <c r="H19" s="84">
        <v>196.58799999999999</v>
      </c>
      <c r="I19" s="84">
        <v>196.58799999999999</v>
      </c>
      <c r="J19" s="84">
        <v>196.58799999999999</v>
      </c>
      <c r="K19" s="73">
        <v>196.58799999999999</v>
      </c>
      <c r="L19" s="73">
        <v>196.58799999999999</v>
      </c>
      <c r="M19" s="73">
        <v>196.58799999999999</v>
      </c>
      <c r="N19" s="73">
        <v>196.58799999999999</v>
      </c>
      <c r="O19" s="73">
        <v>196.58799999999999</v>
      </c>
      <c r="P19" s="73">
        <v>196.58799999999999</v>
      </c>
      <c r="Q19" s="73">
        <v>196.58799999999999</v>
      </c>
      <c r="R19" s="73">
        <v>196.58799999999999</v>
      </c>
      <c r="S19" s="73">
        <v>196.58799999999999</v>
      </c>
      <c r="T19" s="73">
        <v>196.58799999999999</v>
      </c>
      <c r="U19" s="73">
        <v>196.58799999999999</v>
      </c>
      <c r="V19" s="73">
        <v>196.58799999999999</v>
      </c>
      <c r="W19" s="73">
        <v>196.58799999999999</v>
      </c>
      <c r="X19" s="73">
        <v>196.58799999999999</v>
      </c>
      <c r="Y19" s="73">
        <v>196.58799999999999</v>
      </c>
      <c r="Z19" s="73">
        <v>196.58799999999999</v>
      </c>
      <c r="AA19" s="73">
        <v>196.58799999999999</v>
      </c>
      <c r="AB19" s="73">
        <v>196.58799999999999</v>
      </c>
      <c r="AC19" s="73">
        <v>196.58799999999999</v>
      </c>
      <c r="AD19" s="73">
        <v>196.58799999999999</v>
      </c>
      <c r="AE19" s="73">
        <v>196.58799999999999</v>
      </c>
      <c r="AF19" s="73">
        <v>196.58799999999999</v>
      </c>
      <c r="AG19" s="73">
        <v>196.58799999999999</v>
      </c>
      <c r="AH19" s="73">
        <v>196.58799999999999</v>
      </c>
      <c r="AI19" s="73">
        <v>196.58799999999999</v>
      </c>
      <c r="AJ19" s="73">
        <v>196.58799999999999</v>
      </c>
      <c r="AK19" s="73">
        <v>196.58799999999999</v>
      </c>
      <c r="AL19" s="73">
        <v>196.58799999999999</v>
      </c>
      <c r="AM19" s="73">
        <v>196.58799999999999</v>
      </c>
      <c r="AN19" s="73">
        <v>196.58799999999999</v>
      </c>
      <c r="AO19" s="73">
        <v>196.58799999999999</v>
      </c>
      <c r="AP19" s="73">
        <v>196.58799999999999</v>
      </c>
      <c r="AQ19" s="73">
        <v>196.58799999999999</v>
      </c>
      <c r="AR19" s="73">
        <v>196.58799999999999</v>
      </c>
      <c r="AS19" s="73">
        <v>196.58799999999999</v>
      </c>
      <c r="AT19" s="73">
        <v>196.58799999999999</v>
      </c>
      <c r="AU19" s="73">
        <v>196.58799999999999</v>
      </c>
      <c r="AV19" s="73">
        <v>196.58799999999999</v>
      </c>
      <c r="AW19" s="73">
        <v>196.58799999999999</v>
      </c>
      <c r="AX19" s="73">
        <v>196.58799999999999</v>
      </c>
      <c r="AY19" s="73">
        <v>196.58799999999999</v>
      </c>
    </row>
    <row r="20" spans="1:51">
      <c r="A20" t="s">
        <v>48</v>
      </c>
      <c r="B20" t="s">
        <v>369</v>
      </c>
      <c r="C20" t="s">
        <v>359</v>
      </c>
      <c r="D20" t="s">
        <v>361</v>
      </c>
      <c r="E20" s="84">
        <v>206.5</v>
      </c>
      <c r="F20" s="84">
        <v>206.5</v>
      </c>
      <c r="G20" s="84">
        <v>206.5</v>
      </c>
      <c r="H20" s="84">
        <v>206.5</v>
      </c>
      <c r="I20" s="84">
        <v>206.5</v>
      </c>
      <c r="J20" s="84">
        <v>206.5</v>
      </c>
      <c r="K20" s="73">
        <v>206.5</v>
      </c>
      <c r="L20" s="73">
        <v>206.5</v>
      </c>
      <c r="M20" s="73">
        <v>206.5</v>
      </c>
      <c r="N20" s="73">
        <v>206.5</v>
      </c>
      <c r="O20" s="73">
        <v>206.5</v>
      </c>
      <c r="P20" s="73">
        <v>206.5</v>
      </c>
      <c r="Q20" s="73">
        <v>206.5</v>
      </c>
      <c r="R20" s="73">
        <v>206.5</v>
      </c>
      <c r="S20" s="73">
        <v>206.5</v>
      </c>
      <c r="T20" s="73">
        <v>206.5</v>
      </c>
      <c r="U20" s="73">
        <v>206.5</v>
      </c>
      <c r="V20" s="73">
        <v>206.5</v>
      </c>
      <c r="W20" s="73">
        <v>206.5</v>
      </c>
      <c r="X20" s="73">
        <v>206.5</v>
      </c>
      <c r="Y20" s="73">
        <v>206.5</v>
      </c>
      <c r="Z20" s="73">
        <v>206.5</v>
      </c>
      <c r="AA20" s="73">
        <v>206.5</v>
      </c>
      <c r="AB20" s="73">
        <v>206.5</v>
      </c>
      <c r="AC20" s="73">
        <v>206.5</v>
      </c>
      <c r="AD20" s="73">
        <v>206.5</v>
      </c>
      <c r="AE20" s="73">
        <v>206.5</v>
      </c>
      <c r="AF20" s="73">
        <v>206.5</v>
      </c>
      <c r="AG20" s="73">
        <v>206.5</v>
      </c>
      <c r="AH20" s="73">
        <v>206.5</v>
      </c>
      <c r="AI20" s="73">
        <v>206.5</v>
      </c>
      <c r="AJ20" s="73">
        <v>206.5</v>
      </c>
      <c r="AK20" s="73">
        <v>206.5</v>
      </c>
      <c r="AL20" s="73">
        <v>206.5</v>
      </c>
      <c r="AM20" s="73">
        <v>206.5</v>
      </c>
      <c r="AN20" s="73">
        <v>206.5</v>
      </c>
      <c r="AO20" s="73">
        <v>206.5</v>
      </c>
      <c r="AP20" s="73">
        <v>206.5</v>
      </c>
      <c r="AQ20" s="73">
        <v>206.5</v>
      </c>
      <c r="AR20" s="73">
        <v>206.5</v>
      </c>
      <c r="AS20" s="73">
        <v>206.5</v>
      </c>
      <c r="AT20" s="73">
        <v>206.5</v>
      </c>
      <c r="AU20" s="73">
        <v>206.5</v>
      </c>
      <c r="AV20" s="73">
        <v>206.5</v>
      </c>
      <c r="AW20" s="73">
        <v>206.5</v>
      </c>
      <c r="AX20" s="73">
        <v>206.5</v>
      </c>
      <c r="AY20" s="73">
        <v>206.5</v>
      </c>
    </row>
    <row r="21" spans="1:51">
      <c r="A21" t="s">
        <v>48</v>
      </c>
      <c r="B21" t="s">
        <v>370</v>
      </c>
      <c r="C21" t="s">
        <v>359</v>
      </c>
      <c r="D21" t="s">
        <v>361</v>
      </c>
      <c r="E21" s="84">
        <v>258.53800000000001</v>
      </c>
      <c r="F21" s="84">
        <v>258.53800000000001</v>
      </c>
      <c r="G21" s="84">
        <v>258.53800000000001</v>
      </c>
      <c r="H21" s="84">
        <v>258.53800000000001</v>
      </c>
      <c r="I21" s="84">
        <v>258.53800000000001</v>
      </c>
      <c r="J21" s="84">
        <v>258.53800000000001</v>
      </c>
      <c r="K21" s="73">
        <v>258.53800000000001</v>
      </c>
      <c r="L21" s="73">
        <v>258.53800000000001</v>
      </c>
      <c r="M21" s="73">
        <v>258.53800000000001</v>
      </c>
      <c r="N21" s="73">
        <v>258.53800000000001</v>
      </c>
      <c r="O21" s="73">
        <v>258.53800000000001</v>
      </c>
      <c r="P21" s="73">
        <v>258.53800000000001</v>
      </c>
      <c r="Q21" s="73">
        <v>258.53800000000001</v>
      </c>
      <c r="R21" s="73">
        <v>258.53800000000001</v>
      </c>
      <c r="S21" s="73">
        <v>258.53800000000001</v>
      </c>
      <c r="T21" s="73">
        <v>258.53800000000001</v>
      </c>
      <c r="U21" s="73">
        <v>258.53800000000001</v>
      </c>
      <c r="V21" s="73">
        <v>258.53800000000001</v>
      </c>
      <c r="W21" s="73">
        <v>258.53800000000001</v>
      </c>
      <c r="X21" s="73">
        <v>258.53800000000001</v>
      </c>
      <c r="Y21" s="73">
        <v>258.53800000000001</v>
      </c>
      <c r="Z21" s="73">
        <v>258.53800000000001</v>
      </c>
      <c r="AA21" s="73">
        <v>258.53800000000001</v>
      </c>
      <c r="AB21" s="73">
        <v>258.53800000000001</v>
      </c>
      <c r="AC21" s="73">
        <v>258.53800000000001</v>
      </c>
      <c r="AD21" s="73">
        <v>258.53800000000001</v>
      </c>
      <c r="AE21" s="73">
        <v>258.53800000000001</v>
      </c>
      <c r="AF21" s="73">
        <v>258.53800000000001</v>
      </c>
      <c r="AG21" s="73">
        <v>258.53800000000001</v>
      </c>
      <c r="AH21" s="73">
        <v>258.53800000000001</v>
      </c>
      <c r="AI21" s="73">
        <v>258.53800000000001</v>
      </c>
      <c r="AJ21" s="73">
        <v>258.53800000000001</v>
      </c>
      <c r="AK21" s="73">
        <v>258.53800000000001</v>
      </c>
      <c r="AL21" s="73">
        <v>258.53800000000001</v>
      </c>
      <c r="AM21" s="73">
        <v>258.53800000000001</v>
      </c>
      <c r="AN21" s="73">
        <v>258.53800000000001</v>
      </c>
      <c r="AO21" s="73">
        <v>258.53800000000001</v>
      </c>
      <c r="AP21" s="73">
        <v>258.53800000000001</v>
      </c>
      <c r="AQ21" s="73">
        <v>258.53800000000001</v>
      </c>
      <c r="AR21" s="73">
        <v>258.53800000000001</v>
      </c>
      <c r="AS21" s="73">
        <v>258.53800000000001</v>
      </c>
      <c r="AT21" s="73">
        <v>258.53800000000001</v>
      </c>
      <c r="AU21" s="73">
        <v>258.53800000000001</v>
      </c>
      <c r="AV21" s="73">
        <v>258.53800000000001</v>
      </c>
      <c r="AW21" s="73">
        <v>258.53800000000001</v>
      </c>
      <c r="AX21" s="73">
        <v>258.53800000000001</v>
      </c>
      <c r="AY21" s="73">
        <v>258.53800000000001</v>
      </c>
    </row>
    <row r="22" spans="1:51">
      <c r="A22" t="s">
        <v>48</v>
      </c>
      <c r="B22" t="s">
        <v>366</v>
      </c>
      <c r="C22" t="s">
        <v>359</v>
      </c>
      <c r="D22" t="s">
        <v>361</v>
      </c>
      <c r="E22" s="84">
        <v>99.11999999999999</v>
      </c>
      <c r="F22" s="84">
        <v>99.11999999999999</v>
      </c>
      <c r="G22" s="84">
        <v>99.11999999999999</v>
      </c>
      <c r="H22" s="84">
        <v>99.11999999999999</v>
      </c>
      <c r="I22" s="84">
        <v>99.11999999999999</v>
      </c>
      <c r="J22" s="84">
        <v>99.11999999999999</v>
      </c>
      <c r="K22" s="73">
        <v>99.11999999999999</v>
      </c>
      <c r="L22" s="73">
        <v>99.11999999999999</v>
      </c>
      <c r="M22" s="73">
        <v>99.11999999999999</v>
      </c>
      <c r="N22" s="73">
        <v>99.11999999999999</v>
      </c>
      <c r="O22" s="73">
        <v>99.11999999999999</v>
      </c>
      <c r="P22" s="73">
        <v>99.11999999999999</v>
      </c>
      <c r="Q22" s="73">
        <v>99.11999999999999</v>
      </c>
      <c r="R22" s="73">
        <v>99.11999999999999</v>
      </c>
      <c r="S22" s="73">
        <v>99.11999999999999</v>
      </c>
      <c r="T22" s="73">
        <v>99.11999999999999</v>
      </c>
      <c r="U22" s="73">
        <v>99.11999999999999</v>
      </c>
      <c r="V22" s="73">
        <v>99.11999999999999</v>
      </c>
      <c r="W22" s="73">
        <v>99.11999999999999</v>
      </c>
      <c r="X22" s="73">
        <v>99.11999999999999</v>
      </c>
      <c r="Y22" s="73">
        <v>99.11999999999999</v>
      </c>
      <c r="Z22" s="73">
        <v>99.11999999999999</v>
      </c>
      <c r="AA22" s="73">
        <v>99.11999999999999</v>
      </c>
      <c r="AB22" s="73">
        <v>99.11999999999999</v>
      </c>
      <c r="AC22" s="73">
        <v>99.11999999999999</v>
      </c>
      <c r="AD22" s="73">
        <v>99.11999999999999</v>
      </c>
      <c r="AE22" s="73">
        <v>99.11999999999999</v>
      </c>
      <c r="AF22" s="73">
        <v>99.11999999999999</v>
      </c>
      <c r="AG22" s="73">
        <v>99.11999999999999</v>
      </c>
      <c r="AH22" s="73">
        <v>99.11999999999999</v>
      </c>
      <c r="AI22" s="73">
        <v>99.11999999999999</v>
      </c>
      <c r="AJ22" s="73">
        <v>99.11999999999999</v>
      </c>
      <c r="AK22" s="73">
        <v>99.11999999999999</v>
      </c>
      <c r="AL22" s="73">
        <v>99.11999999999999</v>
      </c>
      <c r="AM22" s="73">
        <v>99.11999999999999</v>
      </c>
      <c r="AN22" s="73">
        <v>99.11999999999999</v>
      </c>
      <c r="AO22" s="73">
        <v>99.11999999999999</v>
      </c>
      <c r="AP22" s="73">
        <v>99.11999999999999</v>
      </c>
      <c r="AQ22" s="73">
        <v>99.11999999999999</v>
      </c>
      <c r="AR22" s="73">
        <v>99.11999999999999</v>
      </c>
      <c r="AS22" s="73">
        <v>99.11999999999999</v>
      </c>
      <c r="AT22" s="73">
        <v>99.11999999999999</v>
      </c>
      <c r="AU22" s="73">
        <v>99.11999999999999</v>
      </c>
      <c r="AV22" s="73">
        <v>99.11999999999999</v>
      </c>
      <c r="AW22" s="73">
        <v>99.11999999999999</v>
      </c>
      <c r="AX22" s="73">
        <v>99.11999999999999</v>
      </c>
      <c r="AY22" s="73">
        <v>99.11999999999999</v>
      </c>
    </row>
    <row r="23" spans="1:51">
      <c r="A23" t="s">
        <v>48</v>
      </c>
      <c r="B23" t="s">
        <v>367</v>
      </c>
      <c r="C23" t="s">
        <v>359</v>
      </c>
      <c r="D23" t="s">
        <v>361</v>
      </c>
      <c r="E23" s="84">
        <v>122.248</v>
      </c>
      <c r="F23" s="84">
        <v>122.248</v>
      </c>
      <c r="G23" s="84">
        <v>122.248</v>
      </c>
      <c r="H23" s="84">
        <v>122.248</v>
      </c>
      <c r="I23" s="84">
        <v>122.248</v>
      </c>
      <c r="J23" s="84">
        <v>122.248</v>
      </c>
      <c r="K23" s="73">
        <v>122.248</v>
      </c>
      <c r="L23" s="73">
        <v>122.248</v>
      </c>
      <c r="M23" s="73">
        <v>122.248</v>
      </c>
      <c r="N23" s="73">
        <v>122.248</v>
      </c>
      <c r="O23" s="73">
        <v>122.248</v>
      </c>
      <c r="P23" s="73">
        <v>122.248</v>
      </c>
      <c r="Q23" s="73">
        <v>122.248</v>
      </c>
      <c r="R23" s="73">
        <v>122.248</v>
      </c>
      <c r="S23" s="73">
        <v>122.248</v>
      </c>
      <c r="T23" s="73">
        <v>122.248</v>
      </c>
      <c r="U23" s="73">
        <v>122.248</v>
      </c>
      <c r="V23" s="73">
        <v>122.248</v>
      </c>
      <c r="W23" s="73">
        <v>122.248</v>
      </c>
      <c r="X23" s="73">
        <v>122.248</v>
      </c>
      <c r="Y23" s="73">
        <v>122.248</v>
      </c>
      <c r="Z23" s="73">
        <v>122.248</v>
      </c>
      <c r="AA23" s="73">
        <v>122.248</v>
      </c>
      <c r="AB23" s="73">
        <v>122.248</v>
      </c>
      <c r="AC23" s="73">
        <v>122.248</v>
      </c>
      <c r="AD23" s="73">
        <v>122.248</v>
      </c>
      <c r="AE23" s="73">
        <v>122.248</v>
      </c>
      <c r="AF23" s="73">
        <v>122.248</v>
      </c>
      <c r="AG23" s="73">
        <v>122.248</v>
      </c>
      <c r="AH23" s="73">
        <v>122.248</v>
      </c>
      <c r="AI23" s="73">
        <v>122.248</v>
      </c>
      <c r="AJ23" s="73">
        <v>122.248</v>
      </c>
      <c r="AK23" s="73">
        <v>122.248</v>
      </c>
      <c r="AL23" s="73">
        <v>122.248</v>
      </c>
      <c r="AM23" s="73">
        <v>122.248</v>
      </c>
      <c r="AN23" s="73">
        <v>122.248</v>
      </c>
      <c r="AO23" s="73">
        <v>122.248</v>
      </c>
      <c r="AP23" s="73">
        <v>122.248</v>
      </c>
      <c r="AQ23" s="73">
        <v>122.248</v>
      </c>
      <c r="AR23" s="73">
        <v>122.248</v>
      </c>
      <c r="AS23" s="73">
        <v>122.248</v>
      </c>
      <c r="AT23" s="73">
        <v>122.248</v>
      </c>
      <c r="AU23" s="73">
        <v>122.248</v>
      </c>
      <c r="AV23" s="73">
        <v>122.248</v>
      </c>
      <c r="AW23" s="73">
        <v>122.248</v>
      </c>
      <c r="AX23" s="73">
        <v>122.248</v>
      </c>
      <c r="AY23" s="73">
        <v>122.248</v>
      </c>
    </row>
    <row r="24" spans="1:51">
      <c r="A24" t="s">
        <v>48</v>
      </c>
      <c r="B24" t="s">
        <v>365</v>
      </c>
      <c r="C24" s="52" t="s">
        <v>61</v>
      </c>
      <c r="D24" t="s">
        <v>361</v>
      </c>
      <c r="E24" s="84">
        <v>160</v>
      </c>
      <c r="F24" s="84">
        <v>160</v>
      </c>
      <c r="G24" s="84">
        <v>160</v>
      </c>
      <c r="H24" s="84">
        <v>160</v>
      </c>
      <c r="I24" s="84">
        <v>160</v>
      </c>
      <c r="J24" s="84">
        <v>160</v>
      </c>
      <c r="K24" s="73">
        <v>160</v>
      </c>
      <c r="L24" s="73">
        <v>160</v>
      </c>
      <c r="M24" s="73">
        <v>160</v>
      </c>
      <c r="N24" s="73">
        <v>160</v>
      </c>
      <c r="O24" s="73">
        <v>160</v>
      </c>
      <c r="P24" s="73">
        <v>160</v>
      </c>
      <c r="Q24" s="73">
        <v>160</v>
      </c>
      <c r="R24" s="73">
        <v>160</v>
      </c>
      <c r="S24" s="73">
        <v>160</v>
      </c>
      <c r="T24" s="73">
        <v>160</v>
      </c>
      <c r="U24" s="73">
        <v>160</v>
      </c>
      <c r="V24" s="73">
        <v>160</v>
      </c>
      <c r="W24" s="73">
        <v>160</v>
      </c>
      <c r="X24" s="73">
        <v>160</v>
      </c>
      <c r="Y24" s="73">
        <v>160</v>
      </c>
      <c r="Z24" s="73">
        <v>160</v>
      </c>
      <c r="AA24" s="73">
        <v>160</v>
      </c>
      <c r="AB24" s="73">
        <v>160</v>
      </c>
      <c r="AC24" s="73">
        <v>160</v>
      </c>
      <c r="AD24" s="73">
        <v>160</v>
      </c>
      <c r="AE24" s="73">
        <v>160</v>
      </c>
      <c r="AF24" s="73">
        <v>160</v>
      </c>
      <c r="AG24" s="73">
        <v>160</v>
      </c>
      <c r="AH24" s="73">
        <v>160</v>
      </c>
      <c r="AI24" s="73">
        <v>160</v>
      </c>
      <c r="AJ24" s="73">
        <v>160</v>
      </c>
      <c r="AK24" s="73">
        <v>160</v>
      </c>
      <c r="AL24" s="73">
        <v>160</v>
      </c>
      <c r="AM24" s="73">
        <v>160</v>
      </c>
      <c r="AN24" s="73">
        <v>160</v>
      </c>
      <c r="AO24" s="73">
        <v>160</v>
      </c>
      <c r="AP24" s="73">
        <v>160</v>
      </c>
      <c r="AQ24" s="73">
        <v>160</v>
      </c>
      <c r="AR24" s="73">
        <v>160</v>
      </c>
      <c r="AS24" s="73">
        <v>160</v>
      </c>
      <c r="AT24" s="73">
        <v>160</v>
      </c>
      <c r="AU24" s="73">
        <v>160</v>
      </c>
      <c r="AV24" s="73">
        <v>160</v>
      </c>
      <c r="AW24" s="73">
        <v>160</v>
      </c>
      <c r="AX24" s="73">
        <v>160</v>
      </c>
      <c r="AY24" s="73">
        <v>160</v>
      </c>
    </row>
    <row r="25" spans="1:51">
      <c r="A25" t="s">
        <v>48</v>
      </c>
      <c r="B25" t="s">
        <v>372</v>
      </c>
      <c r="C25" t="s">
        <v>359</v>
      </c>
      <c r="D25" t="s">
        <v>361</v>
      </c>
      <c r="E25" s="84">
        <v>214.76</v>
      </c>
      <c r="F25" s="84">
        <v>214.76</v>
      </c>
      <c r="G25" s="84">
        <v>214.76</v>
      </c>
      <c r="H25" s="84">
        <v>214.76</v>
      </c>
      <c r="I25" s="84">
        <v>214.76</v>
      </c>
      <c r="J25" s="84">
        <v>214.76</v>
      </c>
      <c r="K25" s="73">
        <v>214.76</v>
      </c>
      <c r="L25" s="73">
        <v>214.76</v>
      </c>
      <c r="M25" s="73">
        <v>214.76</v>
      </c>
      <c r="N25" s="73">
        <v>214.76</v>
      </c>
      <c r="O25" s="73">
        <v>214.76</v>
      </c>
      <c r="P25" s="73">
        <v>214.76</v>
      </c>
      <c r="Q25" s="73">
        <v>214.76</v>
      </c>
      <c r="R25" s="73">
        <v>214.76</v>
      </c>
      <c r="S25" s="73">
        <v>214.76</v>
      </c>
      <c r="T25" s="73">
        <v>214.76</v>
      </c>
      <c r="U25" s="73">
        <v>214.76</v>
      </c>
      <c r="V25" s="73">
        <v>214.76</v>
      </c>
      <c r="W25" s="73">
        <v>214.76</v>
      </c>
      <c r="X25" s="73">
        <v>214.76</v>
      </c>
      <c r="Y25" s="73">
        <v>214.76</v>
      </c>
      <c r="Z25" s="73">
        <v>214.76</v>
      </c>
      <c r="AA25" s="73">
        <v>214.76</v>
      </c>
      <c r="AB25" s="73">
        <v>214.76</v>
      </c>
      <c r="AC25" s="73">
        <v>214.76</v>
      </c>
      <c r="AD25" s="73">
        <v>214.76</v>
      </c>
      <c r="AE25" s="73">
        <v>214.76</v>
      </c>
      <c r="AF25" s="73">
        <v>214.76</v>
      </c>
      <c r="AG25" s="73">
        <v>214.76</v>
      </c>
      <c r="AH25" s="73">
        <v>214.76</v>
      </c>
      <c r="AI25" s="73">
        <v>214.76</v>
      </c>
      <c r="AJ25" s="73">
        <v>214.76</v>
      </c>
      <c r="AK25" s="73">
        <v>214.76</v>
      </c>
      <c r="AL25" s="73">
        <v>214.76</v>
      </c>
      <c r="AM25" s="73">
        <v>214.76</v>
      </c>
      <c r="AN25" s="73">
        <v>214.76</v>
      </c>
      <c r="AO25" s="73">
        <v>214.76</v>
      </c>
      <c r="AP25" s="73">
        <v>214.76</v>
      </c>
      <c r="AQ25" s="73">
        <v>214.76</v>
      </c>
      <c r="AR25" s="73">
        <v>214.76</v>
      </c>
      <c r="AS25" s="73">
        <v>214.76</v>
      </c>
      <c r="AT25" s="73">
        <v>214.76</v>
      </c>
      <c r="AU25" s="73">
        <v>214.76</v>
      </c>
      <c r="AV25" s="73">
        <v>214.76</v>
      </c>
      <c r="AW25" s="73">
        <v>214.76</v>
      </c>
      <c r="AX25" s="73">
        <v>214.76</v>
      </c>
      <c r="AY25" s="73">
        <v>214.76</v>
      </c>
    </row>
    <row r="26" spans="1:51">
      <c r="A26" t="s">
        <v>48</v>
      </c>
      <c r="B26" t="s">
        <v>373</v>
      </c>
      <c r="C26" t="s">
        <v>359</v>
      </c>
      <c r="D26" t="s">
        <v>361</v>
      </c>
      <c r="E26" s="84">
        <v>231.28</v>
      </c>
      <c r="F26" s="84">
        <v>231.28</v>
      </c>
      <c r="G26" s="84">
        <v>231.28</v>
      </c>
      <c r="H26" s="84">
        <v>231.28</v>
      </c>
      <c r="I26" s="84">
        <v>231.28</v>
      </c>
      <c r="J26" s="84">
        <v>231.28</v>
      </c>
      <c r="K26" s="73">
        <v>231.28</v>
      </c>
      <c r="L26" s="73">
        <v>231.28</v>
      </c>
      <c r="M26" s="73">
        <v>231.28</v>
      </c>
      <c r="N26" s="73">
        <v>231.28</v>
      </c>
      <c r="O26" s="73">
        <v>231.28</v>
      </c>
      <c r="P26" s="73">
        <v>231.28</v>
      </c>
      <c r="Q26" s="73">
        <v>231.28</v>
      </c>
      <c r="R26" s="73">
        <v>231.28</v>
      </c>
      <c r="S26" s="73">
        <v>231.28</v>
      </c>
      <c r="T26" s="73">
        <v>231.28</v>
      </c>
      <c r="U26" s="73">
        <v>231.28</v>
      </c>
      <c r="V26" s="73">
        <v>231.28</v>
      </c>
      <c r="W26" s="73">
        <v>231.28</v>
      </c>
      <c r="X26" s="73">
        <v>231.28</v>
      </c>
      <c r="Y26" s="73">
        <v>231.28</v>
      </c>
      <c r="Z26" s="73">
        <v>231.28</v>
      </c>
      <c r="AA26" s="73">
        <v>231.28</v>
      </c>
      <c r="AB26" s="73">
        <v>231.28</v>
      </c>
      <c r="AC26" s="73">
        <v>231.28</v>
      </c>
      <c r="AD26" s="73">
        <v>231.28</v>
      </c>
      <c r="AE26" s="73">
        <v>231.28</v>
      </c>
      <c r="AF26" s="73">
        <v>231.28</v>
      </c>
      <c r="AG26" s="73">
        <v>231.28</v>
      </c>
      <c r="AH26" s="73">
        <v>231.28</v>
      </c>
      <c r="AI26" s="73">
        <v>231.28</v>
      </c>
      <c r="AJ26" s="73">
        <v>231.28</v>
      </c>
      <c r="AK26" s="73">
        <v>231.28</v>
      </c>
      <c r="AL26" s="73">
        <v>231.28</v>
      </c>
      <c r="AM26" s="73">
        <v>231.28</v>
      </c>
      <c r="AN26" s="73">
        <v>231.28</v>
      </c>
      <c r="AO26" s="73">
        <v>231.28</v>
      </c>
      <c r="AP26" s="73">
        <v>231.28</v>
      </c>
      <c r="AQ26" s="73">
        <v>231.28</v>
      </c>
      <c r="AR26" s="73">
        <v>231.28</v>
      </c>
      <c r="AS26" s="73">
        <v>231.28</v>
      </c>
      <c r="AT26" s="73">
        <v>231.28</v>
      </c>
      <c r="AU26" s="73">
        <v>231.28</v>
      </c>
      <c r="AV26" s="73">
        <v>231.28</v>
      </c>
      <c r="AW26" s="73">
        <v>231.28</v>
      </c>
      <c r="AX26" s="73">
        <v>231.28</v>
      </c>
      <c r="AY26" s="73">
        <v>231.28</v>
      </c>
    </row>
    <row r="27" spans="1:51">
      <c r="A27" t="s">
        <v>48</v>
      </c>
      <c r="B27" t="s">
        <v>374</v>
      </c>
      <c r="C27" t="s">
        <v>359</v>
      </c>
      <c r="D27" t="s">
        <v>361</v>
      </c>
      <c r="E27" s="84">
        <v>330.4</v>
      </c>
      <c r="F27" s="84">
        <v>330.4</v>
      </c>
      <c r="G27" s="84">
        <v>330.4</v>
      </c>
      <c r="H27" s="84">
        <v>330.4</v>
      </c>
      <c r="I27" s="84">
        <v>330.4</v>
      </c>
      <c r="J27" s="84">
        <v>330.4</v>
      </c>
      <c r="K27" s="73">
        <v>330.4</v>
      </c>
      <c r="L27" s="73">
        <v>330.4</v>
      </c>
      <c r="M27" s="73">
        <v>330.4</v>
      </c>
      <c r="N27" s="73">
        <v>330.4</v>
      </c>
      <c r="O27" s="73">
        <v>330.4</v>
      </c>
      <c r="P27" s="73">
        <v>330.4</v>
      </c>
      <c r="Q27" s="73">
        <v>330.4</v>
      </c>
      <c r="R27" s="73">
        <v>330.4</v>
      </c>
      <c r="S27" s="73">
        <v>330.4</v>
      </c>
      <c r="T27" s="73">
        <v>330.4</v>
      </c>
      <c r="U27" s="73">
        <v>330.4</v>
      </c>
      <c r="V27" s="73">
        <v>330.4</v>
      </c>
      <c r="W27" s="73">
        <v>330.4</v>
      </c>
      <c r="X27" s="73">
        <v>330.4</v>
      </c>
      <c r="Y27" s="73">
        <v>330.4</v>
      </c>
      <c r="Z27" s="73">
        <v>330.4</v>
      </c>
      <c r="AA27" s="73">
        <v>330.4</v>
      </c>
      <c r="AB27" s="73">
        <v>330.4</v>
      </c>
      <c r="AC27" s="73">
        <v>330.4</v>
      </c>
      <c r="AD27" s="73">
        <v>330.4</v>
      </c>
      <c r="AE27" s="73">
        <v>330.4</v>
      </c>
      <c r="AF27" s="73">
        <v>330.4</v>
      </c>
      <c r="AG27" s="73">
        <v>330.4</v>
      </c>
      <c r="AH27" s="73">
        <v>330.4</v>
      </c>
      <c r="AI27" s="73">
        <v>330.4</v>
      </c>
      <c r="AJ27" s="73">
        <v>330.4</v>
      </c>
      <c r="AK27" s="73">
        <v>330.4</v>
      </c>
      <c r="AL27" s="73">
        <v>330.4</v>
      </c>
      <c r="AM27" s="73">
        <v>330.4</v>
      </c>
      <c r="AN27" s="73">
        <v>330.4</v>
      </c>
      <c r="AO27" s="73">
        <v>330.4</v>
      </c>
      <c r="AP27" s="73">
        <v>330.4</v>
      </c>
      <c r="AQ27" s="73">
        <v>330.4</v>
      </c>
      <c r="AR27" s="73">
        <v>330.4</v>
      </c>
      <c r="AS27" s="73">
        <v>330.4</v>
      </c>
      <c r="AT27" s="73">
        <v>330.4</v>
      </c>
      <c r="AU27" s="73">
        <v>330.4</v>
      </c>
      <c r="AV27" s="73">
        <v>330.4</v>
      </c>
      <c r="AW27" s="73">
        <v>330.4</v>
      </c>
      <c r="AX27" s="73">
        <v>330.4</v>
      </c>
      <c r="AY27" s="73">
        <v>330.4</v>
      </c>
    </row>
    <row r="28" spans="1:51">
      <c r="A28" t="s">
        <v>48</v>
      </c>
      <c r="B28" t="s">
        <v>375</v>
      </c>
      <c r="C28" t="s">
        <v>359</v>
      </c>
      <c r="D28" t="s">
        <v>361</v>
      </c>
      <c r="E28" s="84">
        <v>296.53399999999999</v>
      </c>
      <c r="F28" s="84">
        <v>296.53399999999999</v>
      </c>
      <c r="G28" s="84">
        <v>296.53399999999999</v>
      </c>
      <c r="H28" s="84">
        <v>296.53399999999999</v>
      </c>
      <c r="I28" s="84">
        <v>296.53399999999999</v>
      </c>
      <c r="J28" s="84">
        <v>296.53399999999999</v>
      </c>
      <c r="K28" s="73">
        <v>296.53399999999999</v>
      </c>
      <c r="L28" s="73">
        <v>296.53399999999999</v>
      </c>
      <c r="M28" s="73">
        <v>296.53399999999999</v>
      </c>
      <c r="N28" s="73">
        <v>296.53399999999999</v>
      </c>
      <c r="O28" s="73">
        <v>296.53399999999999</v>
      </c>
      <c r="P28" s="73">
        <v>296.53399999999999</v>
      </c>
      <c r="Q28" s="73">
        <v>296.53399999999999</v>
      </c>
      <c r="R28" s="73">
        <v>296.53399999999999</v>
      </c>
      <c r="S28" s="73">
        <v>296.53399999999999</v>
      </c>
      <c r="T28" s="73">
        <v>296.53399999999999</v>
      </c>
      <c r="U28" s="73">
        <v>296.53399999999999</v>
      </c>
      <c r="V28" s="73">
        <v>296.53399999999999</v>
      </c>
      <c r="W28" s="73">
        <v>296.53399999999999</v>
      </c>
      <c r="X28" s="73">
        <v>296.53399999999999</v>
      </c>
      <c r="Y28" s="73">
        <v>296.53399999999999</v>
      </c>
      <c r="Z28" s="73">
        <v>296.53399999999999</v>
      </c>
      <c r="AA28" s="73">
        <v>296.53399999999999</v>
      </c>
      <c r="AB28" s="73">
        <v>296.53399999999999</v>
      </c>
      <c r="AC28" s="73">
        <v>296.53399999999999</v>
      </c>
      <c r="AD28" s="73">
        <v>296.53399999999999</v>
      </c>
      <c r="AE28" s="73">
        <v>296.53399999999999</v>
      </c>
      <c r="AF28" s="73">
        <v>296.53399999999999</v>
      </c>
      <c r="AG28" s="73">
        <v>296.53399999999999</v>
      </c>
      <c r="AH28" s="73">
        <v>296.53399999999999</v>
      </c>
      <c r="AI28" s="73">
        <v>296.53399999999999</v>
      </c>
      <c r="AJ28" s="73">
        <v>296.53399999999999</v>
      </c>
      <c r="AK28" s="73">
        <v>296.53399999999999</v>
      </c>
      <c r="AL28" s="73">
        <v>296.53399999999999</v>
      </c>
      <c r="AM28" s="73">
        <v>296.53399999999999</v>
      </c>
      <c r="AN28" s="73">
        <v>296.53399999999999</v>
      </c>
      <c r="AO28" s="73">
        <v>296.53399999999999</v>
      </c>
      <c r="AP28" s="73">
        <v>296.53399999999999</v>
      </c>
      <c r="AQ28" s="73">
        <v>296.53399999999999</v>
      </c>
      <c r="AR28" s="73">
        <v>296.53399999999999</v>
      </c>
      <c r="AS28" s="73">
        <v>296.53399999999999</v>
      </c>
      <c r="AT28" s="73">
        <v>296.53399999999999</v>
      </c>
      <c r="AU28" s="73">
        <v>296.53399999999999</v>
      </c>
      <c r="AV28" s="73">
        <v>296.53399999999999</v>
      </c>
      <c r="AW28" s="73">
        <v>296.53399999999999</v>
      </c>
      <c r="AX28" s="73">
        <v>296.53399999999999</v>
      </c>
      <c r="AY28" s="73">
        <v>296.53399999999999</v>
      </c>
    </row>
    <row r="29" spans="1:51">
      <c r="A29" t="s">
        <v>48</v>
      </c>
      <c r="B29" t="s">
        <v>376</v>
      </c>
      <c r="C29" t="s">
        <v>359</v>
      </c>
      <c r="D29" t="s">
        <v>361</v>
      </c>
      <c r="E29" s="84">
        <v>153.636</v>
      </c>
      <c r="F29" s="84">
        <v>153.636</v>
      </c>
      <c r="G29" s="84">
        <v>153.636</v>
      </c>
      <c r="H29" s="84">
        <v>153.636</v>
      </c>
      <c r="I29" s="84">
        <v>153.636</v>
      </c>
      <c r="J29" s="84">
        <v>153.636</v>
      </c>
      <c r="K29" s="73">
        <v>153.636</v>
      </c>
      <c r="L29" s="73">
        <v>153.636</v>
      </c>
      <c r="M29" s="73">
        <v>153.636</v>
      </c>
      <c r="N29" s="73">
        <v>153.636</v>
      </c>
      <c r="O29" s="73">
        <v>153.636</v>
      </c>
      <c r="P29" s="73">
        <v>153.636</v>
      </c>
      <c r="Q29" s="73">
        <v>153.636</v>
      </c>
      <c r="R29" s="73">
        <v>153.636</v>
      </c>
      <c r="S29" s="73">
        <v>153.636</v>
      </c>
      <c r="T29" s="73">
        <v>153.636</v>
      </c>
      <c r="U29" s="73">
        <v>153.636</v>
      </c>
      <c r="V29" s="73">
        <v>153.636</v>
      </c>
      <c r="W29" s="73">
        <v>153.636</v>
      </c>
      <c r="X29" s="73">
        <v>153.636</v>
      </c>
      <c r="Y29" s="73">
        <v>153.636</v>
      </c>
      <c r="Z29" s="73">
        <v>153.636</v>
      </c>
      <c r="AA29" s="73">
        <v>153.636</v>
      </c>
      <c r="AB29" s="73">
        <v>153.636</v>
      </c>
      <c r="AC29" s="73">
        <v>153.636</v>
      </c>
      <c r="AD29" s="73">
        <v>153.636</v>
      </c>
      <c r="AE29" s="73">
        <v>153.636</v>
      </c>
      <c r="AF29" s="73">
        <v>153.636</v>
      </c>
      <c r="AG29" s="73">
        <v>153.636</v>
      </c>
      <c r="AH29" s="73">
        <v>153.636</v>
      </c>
      <c r="AI29" s="73">
        <v>153.636</v>
      </c>
      <c r="AJ29" s="73">
        <v>153.636</v>
      </c>
      <c r="AK29" s="73">
        <v>153.636</v>
      </c>
      <c r="AL29" s="73">
        <v>153.636</v>
      </c>
      <c r="AM29" s="73">
        <v>153.636</v>
      </c>
      <c r="AN29" s="73">
        <v>153.636</v>
      </c>
      <c r="AO29" s="73">
        <v>153.636</v>
      </c>
      <c r="AP29" s="73">
        <v>153.636</v>
      </c>
      <c r="AQ29" s="73">
        <v>153.636</v>
      </c>
      <c r="AR29" s="73">
        <v>153.636</v>
      </c>
      <c r="AS29" s="73">
        <v>153.636</v>
      </c>
      <c r="AT29" s="73">
        <v>153.636</v>
      </c>
      <c r="AU29" s="73">
        <v>153.636</v>
      </c>
      <c r="AV29" s="73">
        <v>153.636</v>
      </c>
      <c r="AW29" s="73">
        <v>153.636</v>
      </c>
      <c r="AX29" s="73">
        <v>153.636</v>
      </c>
      <c r="AY29" s="73">
        <v>153.636</v>
      </c>
    </row>
    <row r="30" spans="1:51">
      <c r="A30" t="s">
        <v>48</v>
      </c>
      <c r="B30" t="s">
        <v>377</v>
      </c>
      <c r="C30" t="s">
        <v>359</v>
      </c>
      <c r="D30" t="s">
        <v>361</v>
      </c>
      <c r="E30" s="84">
        <v>105.72799999999999</v>
      </c>
      <c r="F30" s="84">
        <v>105.72799999999999</v>
      </c>
      <c r="G30" s="84">
        <v>105.72799999999999</v>
      </c>
      <c r="H30" s="84">
        <v>105.72799999999999</v>
      </c>
      <c r="I30" s="84">
        <v>105.72799999999999</v>
      </c>
      <c r="J30" s="84">
        <v>105.72799999999999</v>
      </c>
      <c r="K30" s="73">
        <v>105.72799999999999</v>
      </c>
      <c r="L30" s="73">
        <v>105.72799999999999</v>
      </c>
      <c r="M30" s="73">
        <v>105.72799999999999</v>
      </c>
      <c r="N30" s="73">
        <v>105.72799999999999</v>
      </c>
      <c r="O30" s="73">
        <v>105.72799999999999</v>
      </c>
      <c r="P30" s="73">
        <v>105.72799999999999</v>
      </c>
      <c r="Q30" s="73">
        <v>105.72799999999999</v>
      </c>
      <c r="R30" s="73">
        <v>105.72799999999999</v>
      </c>
      <c r="S30" s="73">
        <v>105.72799999999999</v>
      </c>
      <c r="T30" s="73">
        <v>105.72799999999999</v>
      </c>
      <c r="U30" s="73">
        <v>105.72799999999999</v>
      </c>
      <c r="V30" s="73">
        <v>105.72799999999999</v>
      </c>
      <c r="W30" s="73">
        <v>105.72799999999999</v>
      </c>
      <c r="X30" s="73">
        <v>105.72799999999999</v>
      </c>
      <c r="Y30" s="73">
        <v>105.72799999999999</v>
      </c>
      <c r="Z30" s="73">
        <v>105.72799999999999</v>
      </c>
      <c r="AA30" s="73">
        <v>105.72799999999999</v>
      </c>
      <c r="AB30" s="73">
        <v>105.72799999999999</v>
      </c>
      <c r="AC30" s="73">
        <v>105.72799999999999</v>
      </c>
      <c r="AD30" s="73">
        <v>105.72799999999999</v>
      </c>
      <c r="AE30" s="73">
        <v>105.72799999999999</v>
      </c>
      <c r="AF30" s="73">
        <v>105.72799999999999</v>
      </c>
      <c r="AG30" s="73">
        <v>105.72799999999999</v>
      </c>
      <c r="AH30" s="73">
        <v>105.72799999999999</v>
      </c>
      <c r="AI30" s="73">
        <v>105.72799999999999</v>
      </c>
      <c r="AJ30" s="73">
        <v>105.72799999999999</v>
      </c>
      <c r="AK30" s="73">
        <v>105.72799999999999</v>
      </c>
      <c r="AL30" s="73">
        <v>105.72799999999999</v>
      </c>
      <c r="AM30" s="73">
        <v>105.72799999999999</v>
      </c>
      <c r="AN30" s="73">
        <v>105.72799999999999</v>
      </c>
      <c r="AO30" s="73">
        <v>105.72799999999999</v>
      </c>
      <c r="AP30" s="73">
        <v>105.72799999999999</v>
      </c>
      <c r="AQ30" s="73">
        <v>105.72799999999999</v>
      </c>
      <c r="AR30" s="73">
        <v>105.72799999999999</v>
      </c>
      <c r="AS30" s="73">
        <v>105.72799999999999</v>
      </c>
      <c r="AT30" s="73">
        <v>105.72799999999999</v>
      </c>
      <c r="AU30" s="73">
        <v>105.72799999999999</v>
      </c>
      <c r="AV30" s="73">
        <v>105.72799999999999</v>
      </c>
      <c r="AW30" s="73">
        <v>105.72799999999999</v>
      </c>
      <c r="AX30" s="73">
        <v>105.72799999999999</v>
      </c>
      <c r="AY30" s="73">
        <v>105.72799999999999</v>
      </c>
    </row>
    <row r="31" spans="1:51">
      <c r="A31" t="s">
        <v>48</v>
      </c>
      <c r="B31" t="s">
        <v>378</v>
      </c>
      <c r="C31" t="s">
        <v>359</v>
      </c>
      <c r="D31" t="s">
        <v>361</v>
      </c>
      <c r="E31" s="84">
        <v>104.07599999999999</v>
      </c>
      <c r="F31" s="84">
        <v>104.07599999999999</v>
      </c>
      <c r="G31" s="84">
        <v>104.07599999999999</v>
      </c>
      <c r="H31" s="84">
        <v>104.07599999999999</v>
      </c>
      <c r="I31" s="84">
        <v>104.07599999999999</v>
      </c>
      <c r="J31" s="84">
        <v>104.07599999999999</v>
      </c>
      <c r="K31" s="73">
        <v>104.07599999999999</v>
      </c>
      <c r="L31" s="73">
        <v>104.07599999999999</v>
      </c>
      <c r="M31" s="73">
        <v>104.07599999999999</v>
      </c>
      <c r="N31" s="73">
        <v>104.07599999999999</v>
      </c>
      <c r="O31" s="73">
        <v>104.07599999999999</v>
      </c>
      <c r="P31" s="73">
        <v>104.07599999999999</v>
      </c>
      <c r="Q31" s="73">
        <v>104.07599999999999</v>
      </c>
      <c r="R31" s="73">
        <v>104.07599999999999</v>
      </c>
      <c r="S31" s="73">
        <v>104.07599999999999</v>
      </c>
      <c r="T31" s="73">
        <v>104.07599999999999</v>
      </c>
      <c r="U31" s="73">
        <v>104.07599999999999</v>
      </c>
      <c r="V31" s="73">
        <v>104.07599999999999</v>
      </c>
      <c r="W31" s="73">
        <v>104.07599999999999</v>
      </c>
      <c r="X31" s="73">
        <v>104.07599999999999</v>
      </c>
      <c r="Y31" s="73">
        <v>104.07599999999999</v>
      </c>
      <c r="Z31" s="73">
        <v>104.07599999999999</v>
      </c>
      <c r="AA31" s="73">
        <v>104.07599999999999</v>
      </c>
      <c r="AB31" s="73">
        <v>104.07599999999999</v>
      </c>
      <c r="AC31" s="73">
        <v>104.07599999999999</v>
      </c>
      <c r="AD31" s="73">
        <v>104.07599999999999</v>
      </c>
      <c r="AE31" s="73">
        <v>104.07599999999999</v>
      </c>
      <c r="AF31" s="73">
        <v>104.07599999999999</v>
      </c>
      <c r="AG31" s="73">
        <v>104.07599999999999</v>
      </c>
      <c r="AH31" s="73">
        <v>104.07599999999999</v>
      </c>
      <c r="AI31" s="73">
        <v>104.07599999999999</v>
      </c>
      <c r="AJ31" s="73">
        <v>104.07599999999999</v>
      </c>
      <c r="AK31" s="73">
        <v>104.07599999999999</v>
      </c>
      <c r="AL31" s="73">
        <v>104.07599999999999</v>
      </c>
      <c r="AM31" s="73">
        <v>104.07599999999999</v>
      </c>
      <c r="AN31" s="73">
        <v>104.07599999999999</v>
      </c>
      <c r="AO31" s="73">
        <v>104.07599999999999</v>
      </c>
      <c r="AP31" s="73">
        <v>104.07599999999999</v>
      </c>
      <c r="AQ31" s="73">
        <v>104.07599999999999</v>
      </c>
      <c r="AR31" s="73">
        <v>104.07599999999999</v>
      </c>
      <c r="AS31" s="73">
        <v>104.07599999999999</v>
      </c>
      <c r="AT31" s="73">
        <v>104.07599999999999</v>
      </c>
      <c r="AU31" s="73">
        <v>104.07599999999999</v>
      </c>
      <c r="AV31" s="73">
        <v>104.07599999999999</v>
      </c>
      <c r="AW31" s="73">
        <v>104.07599999999999</v>
      </c>
      <c r="AX31" s="73">
        <v>104.07599999999999</v>
      </c>
      <c r="AY31" s="73">
        <v>104.07599999999999</v>
      </c>
    </row>
    <row r="32" spans="1:51">
      <c r="A32" t="s">
        <v>48</v>
      </c>
      <c r="B32" t="s">
        <v>379</v>
      </c>
      <c r="C32" t="s">
        <v>359</v>
      </c>
      <c r="D32" t="s">
        <v>361</v>
      </c>
      <c r="E32" s="84">
        <v>142.072</v>
      </c>
      <c r="F32" s="84">
        <v>142.072</v>
      </c>
      <c r="G32" s="84">
        <v>142.072</v>
      </c>
      <c r="H32" s="84">
        <v>142.072</v>
      </c>
      <c r="I32" s="84">
        <v>142.072</v>
      </c>
      <c r="J32" s="84">
        <v>142.072</v>
      </c>
      <c r="K32" s="73">
        <v>142.072</v>
      </c>
      <c r="L32" s="73">
        <v>142.072</v>
      </c>
      <c r="M32" s="73">
        <v>142.072</v>
      </c>
      <c r="N32" s="73">
        <v>142.072</v>
      </c>
      <c r="O32" s="73">
        <v>142.072</v>
      </c>
      <c r="P32" s="73">
        <v>142.072</v>
      </c>
      <c r="Q32" s="73">
        <v>142.072</v>
      </c>
      <c r="R32" s="73">
        <v>142.072</v>
      </c>
      <c r="S32" s="73">
        <v>142.072</v>
      </c>
      <c r="T32" s="73">
        <v>142.072</v>
      </c>
      <c r="U32" s="73">
        <v>142.072</v>
      </c>
      <c r="V32" s="73">
        <v>142.072</v>
      </c>
      <c r="W32" s="73">
        <v>142.072</v>
      </c>
      <c r="X32" s="73">
        <v>142.072</v>
      </c>
      <c r="Y32" s="73">
        <v>142.072</v>
      </c>
      <c r="Z32" s="73">
        <v>142.072</v>
      </c>
      <c r="AA32" s="73">
        <v>142.072</v>
      </c>
      <c r="AB32" s="73">
        <v>142.072</v>
      </c>
      <c r="AC32" s="73">
        <v>142.072</v>
      </c>
      <c r="AD32" s="73">
        <v>142.072</v>
      </c>
      <c r="AE32" s="73">
        <v>142.072</v>
      </c>
      <c r="AF32" s="73">
        <v>142.072</v>
      </c>
      <c r="AG32" s="73">
        <v>142.072</v>
      </c>
      <c r="AH32" s="73">
        <v>142.072</v>
      </c>
      <c r="AI32" s="73">
        <v>142.072</v>
      </c>
      <c r="AJ32" s="73">
        <v>142.072</v>
      </c>
      <c r="AK32" s="73">
        <v>142.072</v>
      </c>
      <c r="AL32" s="73">
        <v>142.072</v>
      </c>
      <c r="AM32" s="73">
        <v>142.072</v>
      </c>
      <c r="AN32" s="73">
        <v>142.072</v>
      </c>
      <c r="AO32" s="73">
        <v>142.072</v>
      </c>
      <c r="AP32" s="73">
        <v>142.072</v>
      </c>
      <c r="AQ32" s="73">
        <v>142.072</v>
      </c>
      <c r="AR32" s="73">
        <v>142.072</v>
      </c>
      <c r="AS32" s="73">
        <v>142.072</v>
      </c>
      <c r="AT32" s="73">
        <v>142.072</v>
      </c>
      <c r="AU32" s="73">
        <v>142.072</v>
      </c>
      <c r="AV32" s="73">
        <v>142.072</v>
      </c>
      <c r="AW32" s="73">
        <v>142.072</v>
      </c>
      <c r="AX32" s="73">
        <v>142.072</v>
      </c>
      <c r="AY32" s="73">
        <v>142.072</v>
      </c>
    </row>
    <row r="33" spans="1:51">
      <c r="A33" t="s">
        <v>48</v>
      </c>
      <c r="B33" t="s">
        <v>380</v>
      </c>
      <c r="C33" t="s">
        <v>359</v>
      </c>
      <c r="D33" t="s">
        <v>361</v>
      </c>
      <c r="E33" s="84">
        <v>62.776000000000003</v>
      </c>
      <c r="F33" s="84">
        <v>62.776000000000003</v>
      </c>
      <c r="G33" s="84">
        <v>62.776000000000003</v>
      </c>
      <c r="H33" s="84">
        <v>62.776000000000003</v>
      </c>
      <c r="I33" s="84">
        <v>62.776000000000003</v>
      </c>
      <c r="J33" s="84">
        <v>62.776000000000003</v>
      </c>
      <c r="K33" s="73">
        <v>62.776000000000003</v>
      </c>
      <c r="L33" s="73">
        <v>62.776000000000003</v>
      </c>
      <c r="M33" s="73">
        <v>62.776000000000003</v>
      </c>
      <c r="N33" s="73">
        <v>62.776000000000003</v>
      </c>
      <c r="O33" s="73">
        <v>62.776000000000003</v>
      </c>
      <c r="P33" s="73">
        <v>62.776000000000003</v>
      </c>
      <c r="Q33" s="73">
        <v>62.776000000000003</v>
      </c>
      <c r="R33" s="73">
        <v>62.776000000000003</v>
      </c>
      <c r="S33" s="73">
        <v>62.776000000000003</v>
      </c>
      <c r="T33" s="73">
        <v>62.776000000000003</v>
      </c>
      <c r="U33" s="73">
        <v>62.776000000000003</v>
      </c>
      <c r="V33" s="73">
        <v>62.776000000000003</v>
      </c>
      <c r="W33" s="73">
        <v>62.776000000000003</v>
      </c>
      <c r="X33" s="73">
        <v>62.776000000000003</v>
      </c>
      <c r="Y33" s="73">
        <v>62.776000000000003</v>
      </c>
      <c r="Z33" s="73">
        <v>62.776000000000003</v>
      </c>
      <c r="AA33" s="73">
        <v>62.776000000000003</v>
      </c>
      <c r="AB33" s="73">
        <v>62.776000000000003</v>
      </c>
      <c r="AC33" s="73">
        <v>62.776000000000003</v>
      </c>
      <c r="AD33" s="73">
        <v>62.776000000000003</v>
      </c>
      <c r="AE33" s="73">
        <v>62.776000000000003</v>
      </c>
      <c r="AF33" s="73">
        <v>62.776000000000003</v>
      </c>
      <c r="AG33" s="73">
        <v>62.776000000000003</v>
      </c>
      <c r="AH33" s="73">
        <v>62.776000000000003</v>
      </c>
      <c r="AI33" s="73">
        <v>62.776000000000003</v>
      </c>
      <c r="AJ33" s="73">
        <v>62.776000000000003</v>
      </c>
      <c r="AK33" s="73">
        <v>62.776000000000003</v>
      </c>
      <c r="AL33" s="73">
        <v>62.776000000000003</v>
      </c>
      <c r="AM33" s="73">
        <v>62.776000000000003</v>
      </c>
      <c r="AN33" s="73">
        <v>62.776000000000003</v>
      </c>
      <c r="AO33" s="73">
        <v>62.776000000000003</v>
      </c>
      <c r="AP33" s="73">
        <v>62.776000000000003</v>
      </c>
      <c r="AQ33" s="73">
        <v>62.776000000000003</v>
      </c>
      <c r="AR33" s="73">
        <v>62.776000000000003</v>
      </c>
      <c r="AS33" s="73">
        <v>62.776000000000003</v>
      </c>
      <c r="AT33" s="73">
        <v>62.776000000000003</v>
      </c>
      <c r="AU33" s="73">
        <v>62.776000000000003</v>
      </c>
      <c r="AV33" s="73">
        <v>62.776000000000003</v>
      </c>
      <c r="AW33" s="73">
        <v>62.776000000000003</v>
      </c>
      <c r="AX33" s="73">
        <v>62.776000000000003</v>
      </c>
      <c r="AY33" s="73">
        <v>62.776000000000003</v>
      </c>
    </row>
    <row r="34" spans="1:51">
      <c r="A34" t="s">
        <v>48</v>
      </c>
      <c r="B34" t="s">
        <v>381</v>
      </c>
      <c r="C34" t="s">
        <v>359</v>
      </c>
      <c r="D34" t="s">
        <v>361</v>
      </c>
      <c r="E34" s="84">
        <v>106.554</v>
      </c>
      <c r="F34" s="84">
        <v>106.554</v>
      </c>
      <c r="G34" s="84">
        <v>106.554</v>
      </c>
      <c r="H34" s="84">
        <v>106.554</v>
      </c>
      <c r="I34" s="84">
        <v>106.554</v>
      </c>
      <c r="J34" s="84">
        <v>106.554</v>
      </c>
      <c r="K34" s="73">
        <v>106.554</v>
      </c>
      <c r="L34" s="73">
        <v>106.554</v>
      </c>
      <c r="M34" s="73">
        <v>106.554</v>
      </c>
      <c r="N34" s="73">
        <v>106.554</v>
      </c>
      <c r="O34" s="73">
        <v>106.554</v>
      </c>
      <c r="P34" s="73">
        <v>106.554</v>
      </c>
      <c r="Q34" s="73">
        <v>106.554</v>
      </c>
      <c r="R34" s="73">
        <v>106.554</v>
      </c>
      <c r="S34" s="73">
        <v>106.554</v>
      </c>
      <c r="T34" s="73">
        <v>106.554</v>
      </c>
      <c r="U34" s="73">
        <v>106.554</v>
      </c>
      <c r="V34" s="73">
        <v>106.554</v>
      </c>
      <c r="W34" s="73">
        <v>106.554</v>
      </c>
      <c r="X34" s="73">
        <v>106.554</v>
      </c>
      <c r="Y34" s="73">
        <v>106.554</v>
      </c>
      <c r="Z34" s="73">
        <v>106.554</v>
      </c>
      <c r="AA34" s="73">
        <v>106.554</v>
      </c>
      <c r="AB34" s="73">
        <v>106.554</v>
      </c>
      <c r="AC34" s="73">
        <v>106.554</v>
      </c>
      <c r="AD34" s="73">
        <v>106.554</v>
      </c>
      <c r="AE34" s="73">
        <v>106.554</v>
      </c>
      <c r="AF34" s="73">
        <v>106.554</v>
      </c>
      <c r="AG34" s="73">
        <v>106.554</v>
      </c>
      <c r="AH34" s="73">
        <v>106.554</v>
      </c>
      <c r="AI34" s="73">
        <v>106.554</v>
      </c>
      <c r="AJ34" s="73">
        <v>106.554</v>
      </c>
      <c r="AK34" s="73">
        <v>106.554</v>
      </c>
      <c r="AL34" s="73">
        <v>106.554</v>
      </c>
      <c r="AM34" s="73">
        <v>106.554</v>
      </c>
      <c r="AN34" s="73">
        <v>106.554</v>
      </c>
      <c r="AO34" s="73">
        <v>106.554</v>
      </c>
      <c r="AP34" s="73">
        <v>106.554</v>
      </c>
      <c r="AQ34" s="73">
        <v>106.554</v>
      </c>
      <c r="AR34" s="73">
        <v>106.554</v>
      </c>
      <c r="AS34" s="73">
        <v>106.554</v>
      </c>
      <c r="AT34" s="73">
        <v>106.554</v>
      </c>
      <c r="AU34" s="73">
        <v>106.554</v>
      </c>
      <c r="AV34" s="73">
        <v>106.554</v>
      </c>
      <c r="AW34" s="73">
        <v>106.554</v>
      </c>
      <c r="AX34" s="73">
        <v>106.554</v>
      </c>
      <c r="AY34" s="73">
        <v>106.554</v>
      </c>
    </row>
    <row r="35" spans="1:51">
      <c r="A35" t="s">
        <v>48</v>
      </c>
      <c r="B35" t="s">
        <v>382</v>
      </c>
      <c r="C35" t="s">
        <v>359</v>
      </c>
      <c r="D35" t="s">
        <v>361</v>
      </c>
      <c r="E35" s="84">
        <v>141.24600000000001</v>
      </c>
      <c r="F35" s="84">
        <v>141.24600000000001</v>
      </c>
      <c r="G35" s="84">
        <v>141.24600000000001</v>
      </c>
      <c r="H35" s="84">
        <v>141.24600000000001</v>
      </c>
      <c r="I35" s="84">
        <v>141.24600000000001</v>
      </c>
      <c r="J35" s="84">
        <v>141.24600000000001</v>
      </c>
      <c r="K35" s="73">
        <v>141.24600000000001</v>
      </c>
      <c r="L35" s="73">
        <v>141.24600000000001</v>
      </c>
      <c r="M35" s="73">
        <v>141.24600000000001</v>
      </c>
      <c r="N35" s="73">
        <v>141.24600000000001</v>
      </c>
      <c r="O35" s="73">
        <v>141.24600000000001</v>
      </c>
      <c r="P35" s="73">
        <v>141.24600000000001</v>
      </c>
      <c r="Q35" s="73">
        <v>141.24600000000001</v>
      </c>
      <c r="R35" s="73">
        <v>141.24600000000001</v>
      </c>
      <c r="S35" s="73">
        <v>141.24600000000001</v>
      </c>
      <c r="T35" s="73">
        <v>141.24600000000001</v>
      </c>
      <c r="U35" s="73">
        <v>141.24600000000001</v>
      </c>
      <c r="V35" s="73">
        <v>141.24600000000001</v>
      </c>
      <c r="W35" s="73">
        <v>141.24600000000001</v>
      </c>
      <c r="X35" s="73">
        <v>141.24600000000001</v>
      </c>
      <c r="Y35" s="73">
        <v>141.24600000000001</v>
      </c>
      <c r="Z35" s="73">
        <v>141.24600000000001</v>
      </c>
      <c r="AA35" s="73">
        <v>141.24600000000001</v>
      </c>
      <c r="AB35" s="73">
        <v>141.24600000000001</v>
      </c>
      <c r="AC35" s="73">
        <v>141.24600000000001</v>
      </c>
      <c r="AD35" s="73">
        <v>141.24600000000001</v>
      </c>
      <c r="AE35" s="73">
        <v>141.24600000000001</v>
      </c>
      <c r="AF35" s="73">
        <v>141.24600000000001</v>
      </c>
      <c r="AG35" s="73">
        <v>141.24600000000001</v>
      </c>
      <c r="AH35" s="73">
        <v>141.24600000000001</v>
      </c>
      <c r="AI35" s="73">
        <v>141.24600000000001</v>
      </c>
      <c r="AJ35" s="73">
        <v>141.24600000000001</v>
      </c>
      <c r="AK35" s="73">
        <v>141.24600000000001</v>
      </c>
      <c r="AL35" s="73">
        <v>141.24600000000001</v>
      </c>
      <c r="AM35" s="73">
        <v>141.24600000000001</v>
      </c>
      <c r="AN35" s="73">
        <v>141.24600000000001</v>
      </c>
      <c r="AO35" s="73">
        <v>141.24600000000001</v>
      </c>
      <c r="AP35" s="73">
        <v>141.24600000000001</v>
      </c>
      <c r="AQ35" s="73">
        <v>141.24600000000001</v>
      </c>
      <c r="AR35" s="73">
        <v>141.24600000000001</v>
      </c>
      <c r="AS35" s="73">
        <v>141.24600000000001</v>
      </c>
      <c r="AT35" s="73">
        <v>141.24600000000001</v>
      </c>
      <c r="AU35" s="73">
        <v>141.24600000000001</v>
      </c>
      <c r="AV35" s="73">
        <v>141.24600000000001</v>
      </c>
      <c r="AW35" s="73">
        <v>141.24600000000001</v>
      </c>
      <c r="AX35" s="73">
        <v>141.24600000000001</v>
      </c>
      <c r="AY35" s="73">
        <v>141.24600000000001</v>
      </c>
    </row>
    <row r="36" spans="1:51">
      <c r="A36" t="s">
        <v>48</v>
      </c>
      <c r="B36" t="s">
        <v>383</v>
      </c>
      <c r="C36" t="s">
        <v>359</v>
      </c>
      <c r="D36" t="s">
        <v>361</v>
      </c>
      <c r="E36" s="84">
        <v>178.416</v>
      </c>
      <c r="F36" s="84">
        <v>178.416</v>
      </c>
      <c r="G36" s="84">
        <v>178.416</v>
      </c>
      <c r="H36" s="84">
        <v>178.416</v>
      </c>
      <c r="I36" s="84">
        <v>178.416</v>
      </c>
      <c r="J36" s="84">
        <v>178.416</v>
      </c>
      <c r="K36" s="73">
        <v>178.416</v>
      </c>
      <c r="L36" s="73">
        <v>178.416</v>
      </c>
      <c r="M36" s="73">
        <v>178.416</v>
      </c>
      <c r="N36" s="73">
        <v>178.416</v>
      </c>
      <c r="O36" s="73">
        <v>178.416</v>
      </c>
      <c r="P36" s="73">
        <v>178.416</v>
      </c>
      <c r="Q36" s="73">
        <v>178.416</v>
      </c>
      <c r="R36" s="73">
        <v>178.416</v>
      </c>
      <c r="S36" s="73">
        <v>178.416</v>
      </c>
      <c r="T36" s="73">
        <v>178.416</v>
      </c>
      <c r="U36" s="73">
        <v>178.416</v>
      </c>
      <c r="V36" s="73">
        <v>178.416</v>
      </c>
      <c r="W36" s="73">
        <v>178.416</v>
      </c>
      <c r="X36" s="73">
        <v>178.416</v>
      </c>
      <c r="Y36" s="73">
        <v>178.416</v>
      </c>
      <c r="Z36" s="73">
        <v>178.416</v>
      </c>
      <c r="AA36" s="73">
        <v>178.416</v>
      </c>
      <c r="AB36" s="73">
        <v>178.416</v>
      </c>
      <c r="AC36" s="73">
        <v>178.416</v>
      </c>
      <c r="AD36" s="73">
        <v>178.416</v>
      </c>
      <c r="AE36" s="73">
        <v>178.416</v>
      </c>
      <c r="AF36" s="73">
        <v>178.416</v>
      </c>
      <c r="AG36" s="73">
        <v>178.416</v>
      </c>
      <c r="AH36" s="73">
        <v>178.416</v>
      </c>
      <c r="AI36" s="73">
        <v>178.416</v>
      </c>
      <c r="AJ36" s="73">
        <v>178.416</v>
      </c>
      <c r="AK36" s="73">
        <v>178.416</v>
      </c>
      <c r="AL36" s="73">
        <v>178.416</v>
      </c>
      <c r="AM36" s="73">
        <v>178.416</v>
      </c>
      <c r="AN36" s="73">
        <v>178.416</v>
      </c>
      <c r="AO36" s="73">
        <v>178.416</v>
      </c>
      <c r="AP36" s="73">
        <v>178.416</v>
      </c>
      <c r="AQ36" s="73">
        <v>178.416</v>
      </c>
      <c r="AR36" s="73">
        <v>178.416</v>
      </c>
      <c r="AS36" s="73">
        <v>178.416</v>
      </c>
      <c r="AT36" s="73">
        <v>178.416</v>
      </c>
      <c r="AU36" s="73">
        <v>178.416</v>
      </c>
      <c r="AV36" s="73">
        <v>178.416</v>
      </c>
      <c r="AW36" s="73">
        <v>178.416</v>
      </c>
      <c r="AX36" s="73">
        <v>178.416</v>
      </c>
      <c r="AY36" s="73">
        <v>178.416</v>
      </c>
    </row>
    <row r="37" spans="1:51">
      <c r="A37" t="s">
        <v>48</v>
      </c>
      <c r="B37" t="s">
        <v>384</v>
      </c>
      <c r="C37" t="s">
        <v>359</v>
      </c>
      <c r="D37" t="s">
        <v>361</v>
      </c>
      <c r="E37" s="84">
        <v>79.295999999999992</v>
      </c>
      <c r="F37" s="84">
        <v>79.295999999999992</v>
      </c>
      <c r="G37" s="84">
        <v>79.295999999999992</v>
      </c>
      <c r="H37" s="84">
        <v>79.295999999999992</v>
      </c>
      <c r="I37" s="84">
        <v>79.295999999999992</v>
      </c>
      <c r="J37" s="84">
        <v>79.295999999999992</v>
      </c>
      <c r="K37" s="73">
        <v>79.295999999999992</v>
      </c>
      <c r="L37" s="73">
        <v>79.295999999999992</v>
      </c>
      <c r="M37" s="73">
        <v>79.295999999999992</v>
      </c>
      <c r="N37" s="73">
        <v>79.295999999999992</v>
      </c>
      <c r="O37" s="73">
        <v>79.295999999999992</v>
      </c>
      <c r="P37" s="73">
        <v>79.295999999999992</v>
      </c>
      <c r="Q37" s="73">
        <v>79.295999999999992</v>
      </c>
      <c r="R37" s="73">
        <v>79.295999999999992</v>
      </c>
      <c r="S37" s="73">
        <v>79.295999999999992</v>
      </c>
      <c r="T37" s="73">
        <v>79.295999999999992</v>
      </c>
      <c r="U37" s="73">
        <v>79.295999999999992</v>
      </c>
      <c r="V37" s="73">
        <v>79.295999999999992</v>
      </c>
      <c r="W37" s="73">
        <v>79.295999999999992</v>
      </c>
      <c r="X37" s="73">
        <v>79.295999999999992</v>
      </c>
      <c r="Y37" s="73">
        <v>79.295999999999992</v>
      </c>
      <c r="Z37" s="73">
        <v>79.295999999999992</v>
      </c>
      <c r="AA37" s="73">
        <v>79.295999999999992</v>
      </c>
      <c r="AB37" s="73">
        <v>79.295999999999992</v>
      </c>
      <c r="AC37" s="73">
        <v>79.295999999999992</v>
      </c>
      <c r="AD37" s="73">
        <v>79.295999999999992</v>
      </c>
      <c r="AE37" s="73">
        <v>79.295999999999992</v>
      </c>
      <c r="AF37" s="73">
        <v>79.295999999999992</v>
      </c>
      <c r="AG37" s="73">
        <v>79.295999999999992</v>
      </c>
      <c r="AH37" s="73">
        <v>79.295999999999992</v>
      </c>
      <c r="AI37" s="73">
        <v>79.295999999999992</v>
      </c>
      <c r="AJ37" s="73">
        <v>79.295999999999992</v>
      </c>
      <c r="AK37" s="73">
        <v>79.295999999999992</v>
      </c>
      <c r="AL37" s="73">
        <v>79.295999999999992</v>
      </c>
      <c r="AM37" s="73">
        <v>79.295999999999992</v>
      </c>
      <c r="AN37" s="73">
        <v>79.295999999999992</v>
      </c>
      <c r="AO37" s="73">
        <v>79.295999999999992</v>
      </c>
      <c r="AP37" s="73">
        <v>79.295999999999992</v>
      </c>
      <c r="AQ37" s="73">
        <v>79.295999999999992</v>
      </c>
      <c r="AR37" s="73">
        <v>79.295999999999992</v>
      </c>
      <c r="AS37" s="73">
        <v>79.295999999999992</v>
      </c>
      <c r="AT37" s="73">
        <v>79.295999999999992</v>
      </c>
      <c r="AU37" s="73">
        <v>79.295999999999992</v>
      </c>
      <c r="AV37" s="73">
        <v>79.295999999999992</v>
      </c>
      <c r="AW37" s="73">
        <v>79.295999999999992</v>
      </c>
      <c r="AX37" s="73">
        <v>79.295999999999992</v>
      </c>
      <c r="AY37" s="73">
        <v>79.295999999999992</v>
      </c>
    </row>
    <row r="38" spans="1:51">
      <c r="A38" t="s">
        <v>48</v>
      </c>
      <c r="B38" t="s">
        <v>371</v>
      </c>
      <c r="C38" t="s">
        <v>359</v>
      </c>
      <c r="D38" t="s">
        <v>361</v>
      </c>
      <c r="E38" s="84">
        <v>156.94</v>
      </c>
      <c r="F38" s="84">
        <v>156.94</v>
      </c>
      <c r="G38" s="84">
        <v>156.94</v>
      </c>
      <c r="H38" s="84">
        <v>156.94</v>
      </c>
      <c r="I38" s="84">
        <v>156.94</v>
      </c>
      <c r="J38" s="84">
        <v>156.94</v>
      </c>
      <c r="K38" s="73">
        <v>156.94</v>
      </c>
      <c r="L38" s="73">
        <v>156.94</v>
      </c>
      <c r="M38" s="73">
        <v>156.94</v>
      </c>
      <c r="N38" s="73">
        <v>156.94</v>
      </c>
      <c r="O38" s="73">
        <v>156.94</v>
      </c>
      <c r="P38" s="73">
        <v>156.94</v>
      </c>
      <c r="Q38" s="73">
        <v>156.94</v>
      </c>
      <c r="R38" s="73">
        <v>156.94</v>
      </c>
      <c r="S38" s="73">
        <v>156.94</v>
      </c>
      <c r="T38" s="73">
        <v>156.94</v>
      </c>
      <c r="U38" s="73">
        <v>156.94</v>
      </c>
      <c r="V38" s="73">
        <v>156.94</v>
      </c>
      <c r="W38" s="73">
        <v>156.94</v>
      </c>
      <c r="X38" s="73">
        <v>156.94</v>
      </c>
      <c r="Y38" s="73">
        <v>156.94</v>
      </c>
      <c r="Z38" s="73">
        <v>156.94</v>
      </c>
      <c r="AA38" s="73">
        <v>156.94</v>
      </c>
      <c r="AB38" s="73">
        <v>156.94</v>
      </c>
      <c r="AC38" s="73">
        <v>156.94</v>
      </c>
      <c r="AD38" s="73">
        <v>156.94</v>
      </c>
      <c r="AE38" s="73">
        <v>156.94</v>
      </c>
      <c r="AF38" s="73">
        <v>156.94</v>
      </c>
      <c r="AG38" s="73">
        <v>156.94</v>
      </c>
      <c r="AH38" s="73">
        <v>156.94</v>
      </c>
      <c r="AI38" s="73">
        <v>156.94</v>
      </c>
      <c r="AJ38" s="73">
        <v>156.94</v>
      </c>
      <c r="AK38" s="73">
        <v>156.94</v>
      </c>
      <c r="AL38" s="73">
        <v>156.94</v>
      </c>
      <c r="AM38" s="73">
        <v>156.94</v>
      </c>
      <c r="AN38" s="73">
        <v>156.94</v>
      </c>
      <c r="AO38" s="73">
        <v>156.94</v>
      </c>
      <c r="AP38" s="73">
        <v>156.94</v>
      </c>
      <c r="AQ38" s="73">
        <v>156.94</v>
      </c>
      <c r="AR38" s="73">
        <v>156.94</v>
      </c>
      <c r="AS38" s="73">
        <v>156.94</v>
      </c>
      <c r="AT38" s="73">
        <v>156.94</v>
      </c>
      <c r="AU38" s="73">
        <v>156.94</v>
      </c>
      <c r="AV38" s="73">
        <v>156.94</v>
      </c>
      <c r="AW38" s="73">
        <v>156.94</v>
      </c>
      <c r="AX38" s="73">
        <v>156.94</v>
      </c>
      <c r="AY38" s="73">
        <v>156.94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 tint="0.39997558519241921"/>
  </sheetPr>
  <dimension ref="A1:AY797"/>
  <sheetViews>
    <sheetView zoomScale="74" zoomScaleNormal="74" workbookViewId="0">
      <pane xSplit="10" ySplit="1" topLeftCell="AG14" activePane="bottomRight" state="frozen"/>
      <selection pane="topRight" activeCell="K1" sqref="K1"/>
      <selection pane="bottomLeft" activeCell="A2" sqref="A2"/>
      <selection pane="bottomRight" activeCell="C24" sqref="C24"/>
    </sheetView>
  </sheetViews>
  <sheetFormatPr baseColWidth="10" defaultColWidth="11.42578125" defaultRowHeight="15"/>
  <cols>
    <col min="1" max="1" width="26.140625" customWidth="1"/>
    <col min="2" max="2" width="17.5703125" customWidth="1"/>
    <col min="3" max="3" width="18.42578125" bestFit="1" customWidth="1"/>
    <col min="4" max="4" width="13.42578125" customWidth="1"/>
    <col min="5" max="9" width="7.85546875" bestFit="1" customWidth="1"/>
    <col min="10" max="51" width="7.140625" bestFit="1" customWidth="1"/>
  </cols>
  <sheetData>
    <row r="1" spans="1:51">
      <c r="A1" s="69" t="s">
        <v>45</v>
      </c>
      <c r="B1" s="69" t="s">
        <v>67</v>
      </c>
      <c r="C1" s="69" t="s">
        <v>49</v>
      </c>
      <c r="D1" s="69" t="s">
        <v>335</v>
      </c>
      <c r="E1" s="55">
        <v>2014</v>
      </c>
      <c r="F1" s="55">
        <v>2015</v>
      </c>
      <c r="G1" s="55">
        <v>2016</v>
      </c>
      <c r="H1" s="55">
        <v>2017</v>
      </c>
      <c r="I1" s="55">
        <v>2018</v>
      </c>
      <c r="J1" s="55">
        <v>2019</v>
      </c>
      <c r="K1" s="58">
        <v>2020</v>
      </c>
      <c r="L1" s="58">
        <v>2021</v>
      </c>
      <c r="M1" s="58">
        <v>2022</v>
      </c>
      <c r="N1" s="58">
        <v>2023</v>
      </c>
      <c r="O1" s="58">
        <v>2024</v>
      </c>
      <c r="P1" s="58">
        <v>2025</v>
      </c>
      <c r="Q1" s="58">
        <v>2026</v>
      </c>
      <c r="R1" s="58">
        <v>2027</v>
      </c>
      <c r="S1" s="58">
        <v>2028</v>
      </c>
      <c r="T1" s="58">
        <v>2029</v>
      </c>
      <c r="U1" s="58">
        <v>2030</v>
      </c>
      <c r="V1" s="58">
        <v>2031</v>
      </c>
      <c r="W1" s="58">
        <v>2032</v>
      </c>
      <c r="X1" s="58">
        <v>2033</v>
      </c>
      <c r="Y1" s="58">
        <v>2034</v>
      </c>
      <c r="Z1" s="58">
        <v>2035</v>
      </c>
      <c r="AA1" s="58">
        <v>2036</v>
      </c>
      <c r="AB1" s="58">
        <v>2037</v>
      </c>
      <c r="AC1" s="58">
        <v>2038</v>
      </c>
      <c r="AD1" s="58">
        <v>2039</v>
      </c>
      <c r="AE1" s="58">
        <v>2040</v>
      </c>
      <c r="AF1" s="58">
        <v>2041</v>
      </c>
      <c r="AG1" s="58">
        <v>2042</v>
      </c>
      <c r="AH1" s="58">
        <v>2043</v>
      </c>
      <c r="AI1" s="58">
        <v>2044</v>
      </c>
      <c r="AJ1" s="58">
        <v>2045</v>
      </c>
      <c r="AK1" s="58">
        <v>2046</v>
      </c>
      <c r="AL1" s="58">
        <v>2047</v>
      </c>
      <c r="AM1" s="58">
        <v>2048</v>
      </c>
      <c r="AN1" s="58">
        <v>2049</v>
      </c>
      <c r="AO1" s="58">
        <v>2050</v>
      </c>
      <c r="AP1" s="58">
        <v>2051</v>
      </c>
      <c r="AQ1" s="58">
        <v>2052</v>
      </c>
      <c r="AR1" s="58">
        <v>2053</v>
      </c>
      <c r="AS1" s="58">
        <v>2054</v>
      </c>
      <c r="AT1" s="58">
        <v>2055</v>
      </c>
      <c r="AU1" s="58">
        <v>2056</v>
      </c>
      <c r="AV1" s="58">
        <v>2057</v>
      </c>
      <c r="AW1" s="58">
        <v>2058</v>
      </c>
      <c r="AX1" s="58">
        <v>2059</v>
      </c>
      <c r="AY1" s="58">
        <v>2060</v>
      </c>
    </row>
    <row r="2" spans="1:51">
      <c r="A2" t="s">
        <v>47</v>
      </c>
      <c r="B2" t="s">
        <v>360</v>
      </c>
      <c r="C2" t="s">
        <v>359</v>
      </c>
      <c r="D2" t="s">
        <v>337</v>
      </c>
      <c r="E2" s="56">
        <v>0.52875605815831983</v>
      </c>
      <c r="F2" s="56">
        <v>0.47929056476443532</v>
      </c>
      <c r="G2" s="56">
        <v>0.46542547063702938</v>
      </c>
      <c r="H2" s="56">
        <v>0.45156037650962361</v>
      </c>
      <c r="I2" s="56">
        <v>0.43769528238221772</v>
      </c>
      <c r="J2" s="56">
        <v>0.42383018825481178</v>
      </c>
      <c r="K2" s="1">
        <v>0.40996509412740589</v>
      </c>
      <c r="L2" s="1">
        <v>0.39610000000000001</v>
      </c>
      <c r="M2" s="1">
        <v>0.37875555555555562</v>
      </c>
      <c r="N2" s="1">
        <v>0.36141111111111113</v>
      </c>
      <c r="O2" s="1">
        <v>0.34406666666666669</v>
      </c>
      <c r="P2" s="1">
        <v>0.32672222222222219</v>
      </c>
      <c r="Q2" s="1">
        <v>0.30937777777777781</v>
      </c>
      <c r="R2" s="1">
        <v>0.29203333333333331</v>
      </c>
      <c r="S2" s="1">
        <v>0.27468888888888893</v>
      </c>
      <c r="T2" s="1">
        <v>0.25734444444444438</v>
      </c>
      <c r="U2" s="1">
        <v>0.24</v>
      </c>
      <c r="V2" s="1">
        <v>0.23200000000000001</v>
      </c>
      <c r="W2" s="1">
        <v>0.224</v>
      </c>
      <c r="X2" s="1">
        <v>0.216</v>
      </c>
      <c r="Y2" s="1">
        <v>0.20799999999999999</v>
      </c>
      <c r="Z2" s="1">
        <v>0.2</v>
      </c>
      <c r="AA2" s="1">
        <v>0.192</v>
      </c>
      <c r="AB2" s="1">
        <v>0.184</v>
      </c>
      <c r="AC2" s="1">
        <v>0.17599999999999999</v>
      </c>
      <c r="AD2" s="1">
        <v>0.16800000000000001</v>
      </c>
      <c r="AE2" s="1">
        <v>0.16</v>
      </c>
      <c r="AF2" s="1">
        <v>0.152</v>
      </c>
      <c r="AG2" s="1">
        <v>0.14399999999999999</v>
      </c>
      <c r="AH2" s="1">
        <v>0.13600000000000001</v>
      </c>
      <c r="AI2" s="1">
        <v>0.128</v>
      </c>
      <c r="AJ2" s="1">
        <v>0.12</v>
      </c>
      <c r="AK2" s="1">
        <v>0.112</v>
      </c>
      <c r="AL2" s="1">
        <v>0.104</v>
      </c>
      <c r="AM2" s="1">
        <v>9.6000000000000002E-2</v>
      </c>
      <c r="AN2" s="1">
        <v>8.8000000000000009E-2</v>
      </c>
      <c r="AO2" s="1">
        <v>0.08</v>
      </c>
      <c r="AP2" s="1">
        <v>0.08</v>
      </c>
      <c r="AQ2" s="1">
        <v>0.08</v>
      </c>
      <c r="AR2" s="1">
        <v>0.08</v>
      </c>
      <c r="AS2" s="1">
        <v>0.08</v>
      </c>
      <c r="AT2" s="1">
        <v>0.08</v>
      </c>
      <c r="AU2" s="1">
        <v>0.08</v>
      </c>
      <c r="AV2" s="1">
        <v>0.08</v>
      </c>
      <c r="AW2" s="1">
        <v>0.08</v>
      </c>
      <c r="AX2" s="1">
        <v>0.08</v>
      </c>
      <c r="AY2" s="1">
        <v>0.08</v>
      </c>
    </row>
    <row r="3" spans="1:51">
      <c r="A3" t="s">
        <v>47</v>
      </c>
      <c r="B3" t="s">
        <v>362</v>
      </c>
      <c r="C3" t="s">
        <v>359</v>
      </c>
      <c r="D3" t="s">
        <v>337</v>
      </c>
      <c r="E3" s="56">
        <v>0</v>
      </c>
      <c r="F3" s="56">
        <v>0</v>
      </c>
      <c r="G3" s="56">
        <v>4.8166666666666663E-2</v>
      </c>
      <c r="H3" s="56">
        <v>9.6333333333333326E-2</v>
      </c>
      <c r="I3" s="56">
        <v>0.14449999999999999</v>
      </c>
      <c r="J3" s="56">
        <v>0.19266666666666671</v>
      </c>
      <c r="K3" s="1">
        <v>0.24083333333333329</v>
      </c>
      <c r="L3" s="1">
        <v>0.28899999999999998</v>
      </c>
      <c r="M3" s="1">
        <v>0.29799999999999999</v>
      </c>
      <c r="N3" s="1">
        <v>0.307</v>
      </c>
      <c r="O3" s="1">
        <v>0.316</v>
      </c>
      <c r="P3" s="1">
        <v>0.32500000000000001</v>
      </c>
      <c r="Q3" s="1">
        <v>0.33400000000000002</v>
      </c>
      <c r="R3" s="1">
        <v>0.34300000000000003</v>
      </c>
      <c r="S3" s="1">
        <v>0.35199999999999998</v>
      </c>
      <c r="T3" s="1">
        <v>0.36099999999999999</v>
      </c>
      <c r="U3" s="1">
        <v>0.37</v>
      </c>
      <c r="V3" s="1">
        <v>0.38</v>
      </c>
      <c r="W3" s="1">
        <v>0.39</v>
      </c>
      <c r="X3" s="1">
        <v>0.4</v>
      </c>
      <c r="Y3" s="1">
        <v>0.41</v>
      </c>
      <c r="Z3" s="1">
        <v>0.42</v>
      </c>
      <c r="AA3" s="1">
        <v>0.43</v>
      </c>
      <c r="AB3" s="1">
        <v>0.43999999999999989</v>
      </c>
      <c r="AC3" s="1">
        <v>0.45</v>
      </c>
      <c r="AD3" s="1">
        <v>0.46</v>
      </c>
      <c r="AE3" s="1">
        <v>0.47</v>
      </c>
      <c r="AF3" s="1">
        <v>0.47299999999999998</v>
      </c>
      <c r="AG3" s="1">
        <v>0.47599999999999998</v>
      </c>
      <c r="AH3" s="1">
        <v>0.47899999999999998</v>
      </c>
      <c r="AI3" s="1">
        <v>0.48199999999999998</v>
      </c>
      <c r="AJ3" s="1">
        <v>0.48499999999999999</v>
      </c>
      <c r="AK3" s="1">
        <v>0.48799999999999999</v>
      </c>
      <c r="AL3" s="1">
        <v>0.49099999999999999</v>
      </c>
      <c r="AM3" s="1">
        <v>0.49399999999999999</v>
      </c>
      <c r="AN3" s="1">
        <v>0.497</v>
      </c>
      <c r="AO3" s="1">
        <v>0.5</v>
      </c>
      <c r="AP3" s="1">
        <v>0.5</v>
      </c>
      <c r="AQ3" s="1">
        <v>0.5</v>
      </c>
      <c r="AR3" s="1">
        <v>0.5</v>
      </c>
      <c r="AS3" s="1">
        <v>0.5</v>
      </c>
      <c r="AT3" s="1">
        <v>0.5</v>
      </c>
      <c r="AU3" s="1">
        <v>0.5</v>
      </c>
      <c r="AV3" s="1">
        <v>0.5</v>
      </c>
      <c r="AW3" s="1">
        <v>0.5</v>
      </c>
      <c r="AX3" s="1">
        <v>0.5</v>
      </c>
      <c r="AY3" s="1">
        <v>0.5</v>
      </c>
    </row>
    <row r="4" spans="1:51">
      <c r="A4" t="s">
        <v>47</v>
      </c>
      <c r="B4" t="s">
        <v>358</v>
      </c>
      <c r="C4" t="s">
        <v>359</v>
      </c>
      <c r="D4" t="s">
        <v>337</v>
      </c>
      <c r="E4" s="56">
        <v>0.26567043618739911</v>
      </c>
      <c r="F4" s="56">
        <v>0.2044265890590071</v>
      </c>
      <c r="G4" s="56">
        <v>0.19040549088250591</v>
      </c>
      <c r="H4" s="56">
        <v>0.1763843927060047</v>
      </c>
      <c r="I4" s="56">
        <v>0.16236329452950349</v>
      </c>
      <c r="J4" s="56">
        <v>0.14834219635300239</v>
      </c>
      <c r="K4" s="1">
        <v>0.1343210981765012</v>
      </c>
      <c r="L4" s="1">
        <v>0.1203</v>
      </c>
      <c r="M4" s="1">
        <v>0.1132111111111111</v>
      </c>
      <c r="N4" s="1">
        <v>0.1061222222222222</v>
      </c>
      <c r="O4" s="1">
        <v>9.9033333333333334E-2</v>
      </c>
      <c r="P4" s="1">
        <v>9.1944444444444454E-2</v>
      </c>
      <c r="Q4" s="1">
        <v>8.4855555555555573E-2</v>
      </c>
      <c r="R4" s="1">
        <v>7.7766666666666678E-2</v>
      </c>
      <c r="S4" s="1">
        <v>7.0677777777777784E-2</v>
      </c>
      <c r="T4" s="1">
        <v>6.3588888888888889E-2</v>
      </c>
      <c r="U4" s="1">
        <v>5.6500000000000002E-2</v>
      </c>
      <c r="V4" s="1">
        <v>5.3850000000000002E-2</v>
      </c>
      <c r="W4" s="1">
        <v>5.1200000000000002E-2</v>
      </c>
      <c r="X4" s="1">
        <v>4.8550000000000003E-2</v>
      </c>
      <c r="Y4" s="1">
        <v>4.5900000000000003E-2</v>
      </c>
      <c r="Z4" s="1">
        <v>4.3249999999999997E-2</v>
      </c>
      <c r="AA4" s="1">
        <v>4.0599999999999997E-2</v>
      </c>
      <c r="AB4" s="1">
        <v>3.7949999999999998E-2</v>
      </c>
      <c r="AC4" s="1">
        <v>3.5299999999999998E-2</v>
      </c>
      <c r="AD4" s="1">
        <v>3.2649999999999998E-2</v>
      </c>
      <c r="AE4" s="1">
        <v>0.03</v>
      </c>
      <c r="AF4" s="1">
        <v>2.9000000000000001E-2</v>
      </c>
      <c r="AG4" s="1">
        <v>2.8000000000000001E-2</v>
      </c>
      <c r="AH4" s="1">
        <v>2.7E-2</v>
      </c>
      <c r="AI4" s="1">
        <v>2.5999999999999999E-2</v>
      </c>
      <c r="AJ4" s="1">
        <v>2.5000000000000001E-2</v>
      </c>
      <c r="AK4" s="1">
        <v>2.4E-2</v>
      </c>
      <c r="AL4" s="1">
        <v>2.3E-2</v>
      </c>
      <c r="AM4" s="1">
        <v>2.1999999999999999E-2</v>
      </c>
      <c r="AN4" s="1">
        <v>2.1000000000000001E-2</v>
      </c>
      <c r="AO4" s="1">
        <v>0.02</v>
      </c>
      <c r="AP4" s="1">
        <v>0.02</v>
      </c>
      <c r="AQ4" s="1">
        <v>0.02</v>
      </c>
      <c r="AR4" s="1">
        <v>0.02</v>
      </c>
      <c r="AS4" s="1">
        <v>0.02</v>
      </c>
      <c r="AT4" s="1">
        <v>0.02</v>
      </c>
      <c r="AU4" s="1">
        <v>0.02</v>
      </c>
      <c r="AV4" s="1">
        <v>0.02</v>
      </c>
      <c r="AW4" s="1">
        <v>0.02</v>
      </c>
      <c r="AX4" s="1">
        <v>0.02</v>
      </c>
      <c r="AY4" s="1">
        <v>0.02</v>
      </c>
    </row>
    <row r="5" spans="1:51">
      <c r="A5" t="s">
        <v>47</v>
      </c>
      <c r="B5" t="s">
        <v>363</v>
      </c>
      <c r="C5" t="s">
        <v>359</v>
      </c>
      <c r="D5" t="s">
        <v>337</v>
      </c>
      <c r="E5" s="56">
        <v>2.140549273021001E-3</v>
      </c>
      <c r="F5" s="56">
        <v>8.72769834240162E-2</v>
      </c>
      <c r="G5" s="56">
        <v>8.8830819520013496E-2</v>
      </c>
      <c r="H5" s="56">
        <v>9.0384655616010806E-2</v>
      </c>
      <c r="I5" s="56">
        <v>9.1938491712008102E-2</v>
      </c>
      <c r="J5" s="56">
        <v>9.3492327808005399E-2</v>
      </c>
      <c r="K5" s="1">
        <v>9.5046163904002709E-2</v>
      </c>
      <c r="L5" s="1">
        <v>9.6600000000000005E-2</v>
      </c>
      <c r="M5" s="1">
        <v>9.1422222222222224E-2</v>
      </c>
      <c r="N5" s="1">
        <v>8.6244444444444457E-2</v>
      </c>
      <c r="O5" s="1">
        <v>8.1066666666666676E-2</v>
      </c>
      <c r="P5" s="1">
        <v>7.5888888888888895E-2</v>
      </c>
      <c r="Q5" s="1">
        <v>7.0711111111111113E-2</v>
      </c>
      <c r="R5" s="1">
        <v>6.5533333333333332E-2</v>
      </c>
      <c r="S5" s="1">
        <v>6.0355555555555558E-2</v>
      </c>
      <c r="T5" s="1">
        <v>5.5177777777777777E-2</v>
      </c>
      <c r="U5" s="1">
        <v>0.05</v>
      </c>
      <c r="V5" s="1">
        <v>4.9000000000000002E-2</v>
      </c>
      <c r="W5" s="1">
        <v>4.8000000000000001E-2</v>
      </c>
      <c r="X5" s="1">
        <v>4.7E-2</v>
      </c>
      <c r="Y5" s="1">
        <v>4.5999999999999999E-2</v>
      </c>
      <c r="Z5" s="1">
        <v>4.4999999999999998E-2</v>
      </c>
      <c r="AA5" s="1">
        <v>4.3999999999999997E-2</v>
      </c>
      <c r="AB5" s="1">
        <v>4.2999999999999997E-2</v>
      </c>
      <c r="AC5" s="1">
        <v>4.2000000000000003E-2</v>
      </c>
      <c r="AD5" s="1">
        <v>4.1000000000000002E-2</v>
      </c>
      <c r="AE5" s="1">
        <v>0.04</v>
      </c>
      <c r="AF5" s="1">
        <v>3.7999999999999999E-2</v>
      </c>
      <c r="AG5" s="1">
        <v>3.5999999999999997E-2</v>
      </c>
      <c r="AH5" s="1">
        <v>3.4000000000000002E-2</v>
      </c>
      <c r="AI5" s="1">
        <v>3.2000000000000001E-2</v>
      </c>
      <c r="AJ5" s="1">
        <v>0.03</v>
      </c>
      <c r="AK5" s="1">
        <v>2.8000000000000001E-2</v>
      </c>
      <c r="AL5" s="1">
        <v>2.5999999999999999E-2</v>
      </c>
      <c r="AM5" s="1">
        <v>2.4E-2</v>
      </c>
      <c r="AN5" s="1">
        <v>2.1999999999999999E-2</v>
      </c>
      <c r="AO5" s="1">
        <v>0.02</v>
      </c>
      <c r="AP5" s="1">
        <v>0.02</v>
      </c>
      <c r="AQ5" s="1">
        <v>0.02</v>
      </c>
      <c r="AR5" s="1">
        <v>0.02</v>
      </c>
      <c r="AS5" s="1">
        <v>0.02</v>
      </c>
      <c r="AT5" s="1">
        <v>0.02</v>
      </c>
      <c r="AU5" s="1">
        <v>0.02</v>
      </c>
      <c r="AV5" s="1">
        <v>0.02</v>
      </c>
      <c r="AW5" s="1">
        <v>0.02</v>
      </c>
      <c r="AX5" s="1">
        <v>0.02</v>
      </c>
      <c r="AY5" s="1">
        <v>0.02</v>
      </c>
    </row>
    <row r="6" spans="1:51">
      <c r="A6" t="s">
        <v>47</v>
      </c>
      <c r="B6" t="s">
        <v>364</v>
      </c>
      <c r="C6" t="s">
        <v>359</v>
      </c>
      <c r="D6" t="s">
        <v>337</v>
      </c>
      <c r="E6" s="56">
        <v>0</v>
      </c>
      <c r="F6" s="56">
        <v>0</v>
      </c>
      <c r="G6" s="56">
        <v>2.816666666666667E-3</v>
      </c>
      <c r="H6" s="56">
        <v>5.6333333333333331E-3</v>
      </c>
      <c r="I6" s="56">
        <v>8.4499999999999992E-3</v>
      </c>
      <c r="J6" s="56">
        <v>1.126666666666667E-2</v>
      </c>
      <c r="K6" s="1">
        <v>1.408333333333333E-2</v>
      </c>
      <c r="L6" s="1">
        <v>1.6899999999999998E-2</v>
      </c>
      <c r="M6" s="1">
        <v>3.8022222222222221E-2</v>
      </c>
      <c r="N6" s="1">
        <v>5.9144444444444437E-2</v>
      </c>
      <c r="O6" s="1">
        <v>8.0266666666666667E-2</v>
      </c>
      <c r="P6" s="1">
        <v>0.1013888888888889</v>
      </c>
      <c r="Q6" s="1">
        <v>0.1225111111111111</v>
      </c>
      <c r="R6" s="1">
        <v>0.14363333333333331</v>
      </c>
      <c r="S6" s="1">
        <v>0.16475555555555549</v>
      </c>
      <c r="T6" s="1">
        <v>0.18587777777777781</v>
      </c>
      <c r="U6" s="1">
        <v>0.20699999999999999</v>
      </c>
      <c r="V6" s="1">
        <v>0.20930000000000001</v>
      </c>
      <c r="W6" s="1">
        <v>0.21160000000000001</v>
      </c>
      <c r="X6" s="1">
        <v>0.21390000000000001</v>
      </c>
      <c r="Y6" s="1">
        <v>0.2162</v>
      </c>
      <c r="Z6" s="1">
        <v>0.2185</v>
      </c>
      <c r="AA6" s="1">
        <v>0.2208</v>
      </c>
      <c r="AB6" s="1">
        <v>0.22309999999999999</v>
      </c>
      <c r="AC6" s="1">
        <v>0.22539999999999999</v>
      </c>
      <c r="AD6" s="1">
        <v>0.22770000000000001</v>
      </c>
      <c r="AE6" s="1">
        <v>0.23</v>
      </c>
      <c r="AF6" s="1">
        <v>0.23699999999999999</v>
      </c>
      <c r="AG6" s="1">
        <v>0.24399999999999999</v>
      </c>
      <c r="AH6" s="1">
        <v>0.251</v>
      </c>
      <c r="AI6" s="1">
        <v>0.25800000000000001</v>
      </c>
      <c r="AJ6" s="1">
        <v>0.26500000000000001</v>
      </c>
      <c r="AK6" s="1">
        <v>0.27200000000000002</v>
      </c>
      <c r="AL6" s="1">
        <v>0.27900000000000003</v>
      </c>
      <c r="AM6" s="1">
        <v>0.28599999999999998</v>
      </c>
      <c r="AN6" s="1">
        <v>0.29299999999999998</v>
      </c>
      <c r="AO6" s="1">
        <v>0.3</v>
      </c>
      <c r="AP6" s="1">
        <v>0.3</v>
      </c>
      <c r="AQ6" s="1">
        <v>0.3</v>
      </c>
      <c r="AR6" s="1">
        <v>0.3</v>
      </c>
      <c r="AS6" s="1">
        <v>0.3</v>
      </c>
      <c r="AT6" s="1">
        <v>0.3</v>
      </c>
      <c r="AU6" s="1">
        <v>0.3</v>
      </c>
      <c r="AV6" s="1">
        <v>0.3</v>
      </c>
      <c r="AW6" s="1">
        <v>0.3</v>
      </c>
      <c r="AX6" s="1">
        <v>0.3</v>
      </c>
      <c r="AY6" s="1">
        <v>0.3</v>
      </c>
    </row>
    <row r="7" spans="1:51">
      <c r="A7" t="s">
        <v>47</v>
      </c>
      <c r="B7" t="s">
        <v>368</v>
      </c>
      <c r="C7" t="s">
        <v>359</v>
      </c>
      <c r="D7" t="s">
        <v>337</v>
      </c>
      <c r="E7" s="56">
        <v>7.8756058158319878E-3</v>
      </c>
      <c r="F7" s="56">
        <v>4.2283521025770808E-3</v>
      </c>
      <c r="G7" s="56">
        <v>8.3902934188142334E-3</v>
      </c>
      <c r="H7" s="56">
        <v>1.255223473505139E-2</v>
      </c>
      <c r="I7" s="56">
        <v>1.671417605128854E-2</v>
      </c>
      <c r="J7" s="56">
        <v>2.087611736752569E-2</v>
      </c>
      <c r="K7" s="1">
        <v>2.503805868376285E-2</v>
      </c>
      <c r="L7" s="1">
        <v>2.92E-2</v>
      </c>
      <c r="M7" s="1">
        <v>2.9122222222222219E-2</v>
      </c>
      <c r="N7" s="1">
        <v>2.9044444444444449E-2</v>
      </c>
      <c r="O7" s="1">
        <v>2.8966666666666668E-2</v>
      </c>
      <c r="P7" s="1">
        <v>2.8888888888888891E-2</v>
      </c>
      <c r="Q7" s="1">
        <v>2.881111111111111E-2</v>
      </c>
      <c r="R7" s="1">
        <v>2.8733333333333329E-2</v>
      </c>
      <c r="S7" s="1">
        <v>2.8655555555555559E-2</v>
      </c>
      <c r="T7" s="1">
        <v>2.8577777777777778E-2</v>
      </c>
      <c r="U7" s="1">
        <v>2.8500000000000001E-2</v>
      </c>
      <c r="V7" s="1">
        <v>2.8150000000000001E-2</v>
      </c>
      <c r="W7" s="1">
        <v>2.7799999999999998E-2</v>
      </c>
      <c r="X7" s="1">
        <v>2.7449999999999999E-2</v>
      </c>
      <c r="Y7" s="1">
        <v>2.7099999999999999E-2</v>
      </c>
      <c r="Z7" s="1">
        <v>2.6749999999999999E-2</v>
      </c>
      <c r="AA7" s="1">
        <v>2.64E-2</v>
      </c>
      <c r="AB7" s="1">
        <v>2.605E-2</v>
      </c>
      <c r="AC7" s="1">
        <v>2.5700000000000001E-2</v>
      </c>
      <c r="AD7" s="1">
        <v>2.5350000000000001E-2</v>
      </c>
      <c r="AE7" s="1">
        <v>2.5000000000000001E-2</v>
      </c>
      <c r="AF7" s="1">
        <v>2.3400000000000001E-2</v>
      </c>
      <c r="AG7" s="1">
        <v>2.18E-2</v>
      </c>
      <c r="AH7" s="1">
        <v>2.0199999999999999E-2</v>
      </c>
      <c r="AI7" s="1">
        <v>1.8599999999999998E-2</v>
      </c>
      <c r="AJ7" s="1">
        <v>1.7000000000000001E-2</v>
      </c>
      <c r="AK7" s="1">
        <v>1.54E-2</v>
      </c>
      <c r="AL7" s="1">
        <v>1.38E-2</v>
      </c>
      <c r="AM7" s="1">
        <v>1.2200000000000001E-2</v>
      </c>
      <c r="AN7" s="1">
        <v>1.06E-2</v>
      </c>
      <c r="AO7" s="1">
        <v>8.9999999999999993E-3</v>
      </c>
      <c r="AP7" s="1">
        <v>8.9999999999999993E-3</v>
      </c>
      <c r="AQ7" s="1">
        <v>8.9999999999999993E-3</v>
      </c>
      <c r="AR7" s="1">
        <v>8.9999999999999993E-3</v>
      </c>
      <c r="AS7" s="1">
        <v>8.9999999999999993E-3</v>
      </c>
      <c r="AT7" s="1">
        <v>8.9999999999999993E-3</v>
      </c>
      <c r="AU7" s="1">
        <v>8.9999999999999993E-3</v>
      </c>
      <c r="AV7" s="1">
        <v>8.9999999999999993E-3</v>
      </c>
      <c r="AW7" s="1">
        <v>8.9999999999999993E-3</v>
      </c>
      <c r="AX7" s="1">
        <v>8.9999999999999993E-3</v>
      </c>
      <c r="AY7" s="1">
        <v>8.9999999999999993E-3</v>
      </c>
    </row>
    <row r="8" spans="1:51">
      <c r="A8" t="s">
        <v>47</v>
      </c>
      <c r="B8" t="s">
        <v>369</v>
      </c>
      <c r="C8" t="s">
        <v>359</v>
      </c>
      <c r="D8" t="s">
        <v>337</v>
      </c>
      <c r="E8" s="56">
        <v>0</v>
      </c>
      <c r="F8" s="56">
        <v>1.9401914884642961E-3</v>
      </c>
      <c r="G8" s="56">
        <v>5.3668262403869134E-3</v>
      </c>
      <c r="H8" s="56">
        <v>8.7934609923095309E-3</v>
      </c>
      <c r="I8" s="56">
        <v>1.222009574423215E-2</v>
      </c>
      <c r="J8" s="56">
        <v>1.5646730496154761E-2</v>
      </c>
      <c r="K8" s="1">
        <v>1.907336524807738E-2</v>
      </c>
      <c r="L8" s="1">
        <v>2.2499999999999999E-2</v>
      </c>
      <c r="M8" s="1">
        <v>2.233333333333333E-2</v>
      </c>
      <c r="N8" s="1">
        <v>2.2166666666666671E-2</v>
      </c>
      <c r="O8" s="1">
        <v>2.1999999999999999E-2</v>
      </c>
      <c r="P8" s="1">
        <v>2.183333333333333E-2</v>
      </c>
      <c r="Q8" s="1">
        <v>2.1666666666666671E-2</v>
      </c>
      <c r="R8" s="1">
        <v>2.1499999999999998E-2</v>
      </c>
      <c r="S8" s="1">
        <v>2.1333333333333329E-2</v>
      </c>
      <c r="T8" s="1">
        <v>2.116666666666667E-2</v>
      </c>
      <c r="U8" s="1">
        <v>2.1000000000000001E-2</v>
      </c>
      <c r="V8" s="1">
        <v>2.0400000000000001E-2</v>
      </c>
      <c r="W8" s="1">
        <v>1.9800000000000002E-2</v>
      </c>
      <c r="X8" s="1">
        <v>1.9199999999999998E-2</v>
      </c>
      <c r="Y8" s="1">
        <v>1.8599999999999998E-2</v>
      </c>
      <c r="Z8" s="1">
        <v>1.7999999999999999E-2</v>
      </c>
      <c r="AA8" s="1">
        <v>1.7399999999999999E-2</v>
      </c>
      <c r="AB8" s="1">
        <v>1.6799999999999999E-2</v>
      </c>
      <c r="AC8" s="1">
        <v>1.6199999999999999E-2</v>
      </c>
      <c r="AD8" s="1">
        <v>1.5599999999999999E-2</v>
      </c>
      <c r="AE8" s="1">
        <v>1.4999999999999999E-2</v>
      </c>
      <c r="AF8" s="1">
        <v>1.4500000000000001E-2</v>
      </c>
      <c r="AG8" s="1">
        <v>1.4E-2</v>
      </c>
      <c r="AH8" s="1">
        <v>1.35E-2</v>
      </c>
      <c r="AI8" s="1">
        <v>1.2999999999999999E-2</v>
      </c>
      <c r="AJ8" s="1">
        <v>1.2500000000000001E-2</v>
      </c>
      <c r="AK8" s="1">
        <v>1.2E-2</v>
      </c>
      <c r="AL8" s="1">
        <v>1.15E-2</v>
      </c>
      <c r="AM8" s="1">
        <v>1.0999999999999999E-2</v>
      </c>
      <c r="AN8" s="1">
        <v>1.0500000000000001E-2</v>
      </c>
      <c r="AO8" s="1">
        <v>0.01</v>
      </c>
      <c r="AP8" s="1">
        <v>0.01</v>
      </c>
      <c r="AQ8" s="1">
        <v>0.01</v>
      </c>
      <c r="AR8" s="1">
        <v>0.01</v>
      </c>
      <c r="AS8" s="1">
        <v>0.01</v>
      </c>
      <c r="AT8" s="1">
        <v>0.01</v>
      </c>
      <c r="AU8" s="1">
        <v>0.01</v>
      </c>
      <c r="AV8" s="1">
        <v>0.01</v>
      </c>
      <c r="AW8" s="1">
        <v>0.01</v>
      </c>
      <c r="AX8" s="1">
        <v>0.01</v>
      </c>
      <c r="AY8" s="1">
        <v>0.01</v>
      </c>
    </row>
    <row r="9" spans="1:51">
      <c r="A9" t="s">
        <v>47</v>
      </c>
      <c r="B9" t="s">
        <v>370</v>
      </c>
      <c r="C9" t="s">
        <v>359</v>
      </c>
      <c r="D9" t="s">
        <v>337</v>
      </c>
      <c r="E9" s="56">
        <v>0</v>
      </c>
      <c r="F9" s="56">
        <v>1.855835336791936E-3</v>
      </c>
      <c r="G9" s="56">
        <v>5.2965294473266136E-3</v>
      </c>
      <c r="H9" s="56">
        <v>8.7372235578612907E-3</v>
      </c>
      <c r="I9" s="56">
        <v>1.217791766839597E-2</v>
      </c>
      <c r="J9" s="56">
        <v>1.561861177893065E-2</v>
      </c>
      <c r="K9" s="1">
        <v>1.9059305889465319E-2</v>
      </c>
      <c r="L9" s="1">
        <v>2.2499999999999999E-2</v>
      </c>
      <c r="M9" s="1">
        <v>2.233333333333333E-2</v>
      </c>
      <c r="N9" s="1">
        <v>2.2166666666666671E-2</v>
      </c>
      <c r="O9" s="1">
        <v>2.1999999999999999E-2</v>
      </c>
      <c r="P9" s="1">
        <v>2.183333333333333E-2</v>
      </c>
      <c r="Q9" s="1">
        <v>2.1666666666666671E-2</v>
      </c>
      <c r="R9" s="1">
        <v>2.1499999999999998E-2</v>
      </c>
      <c r="S9" s="1">
        <v>2.1333333333333329E-2</v>
      </c>
      <c r="T9" s="1">
        <v>2.116666666666667E-2</v>
      </c>
      <c r="U9" s="1">
        <v>2.1000000000000001E-2</v>
      </c>
      <c r="V9" s="1">
        <v>2.0400000000000001E-2</v>
      </c>
      <c r="W9" s="1">
        <v>1.9800000000000002E-2</v>
      </c>
      <c r="X9" s="1">
        <v>1.9199999999999998E-2</v>
      </c>
      <c r="Y9" s="1">
        <v>1.8599999999999998E-2</v>
      </c>
      <c r="Z9" s="1">
        <v>1.7999999999999999E-2</v>
      </c>
      <c r="AA9" s="1">
        <v>1.7399999999999999E-2</v>
      </c>
      <c r="AB9" s="1">
        <v>1.6799999999999999E-2</v>
      </c>
      <c r="AC9" s="1">
        <v>1.6199999999999999E-2</v>
      </c>
      <c r="AD9" s="1">
        <v>1.5599999999999999E-2</v>
      </c>
      <c r="AE9" s="1">
        <v>1.6E-2</v>
      </c>
      <c r="AF9" s="1">
        <v>1.4500000000000001E-2</v>
      </c>
      <c r="AG9" s="1">
        <v>1.4E-2</v>
      </c>
      <c r="AH9" s="1">
        <v>1.35E-2</v>
      </c>
      <c r="AI9" s="1">
        <v>1.2999999999999999E-2</v>
      </c>
      <c r="AJ9" s="1">
        <v>1.2500000000000001E-2</v>
      </c>
      <c r="AK9" s="1">
        <v>1.2E-2</v>
      </c>
      <c r="AL9" s="1">
        <v>1.15E-2</v>
      </c>
      <c r="AM9" s="1">
        <v>1.0999999999999999E-2</v>
      </c>
      <c r="AN9" s="1">
        <v>1.0500000000000001E-2</v>
      </c>
      <c r="AO9" s="1">
        <v>0.01</v>
      </c>
      <c r="AP9" s="1">
        <v>0.01</v>
      </c>
      <c r="AQ9" s="1">
        <v>0.01</v>
      </c>
      <c r="AR9" s="1">
        <v>0.01</v>
      </c>
      <c r="AS9" s="1">
        <v>0.01</v>
      </c>
      <c r="AT9" s="1">
        <v>0.01</v>
      </c>
      <c r="AU9" s="1">
        <v>0.01</v>
      </c>
      <c r="AV9" s="1">
        <v>0.01</v>
      </c>
      <c r="AW9" s="1">
        <v>0.01</v>
      </c>
      <c r="AX9" s="1">
        <v>0.01</v>
      </c>
      <c r="AY9" s="1">
        <v>0.01</v>
      </c>
    </row>
    <row r="10" spans="1:51">
      <c r="A10" t="s">
        <v>47</v>
      </c>
      <c r="B10" t="s">
        <v>366</v>
      </c>
      <c r="C10" t="s">
        <v>359</v>
      </c>
      <c r="D10" t="s">
        <v>337</v>
      </c>
      <c r="E10" s="56">
        <v>3.1603392568659129E-3</v>
      </c>
      <c r="F10" s="56">
        <v>4.7344890126112451E-3</v>
      </c>
      <c r="G10" s="56">
        <v>3.9454075105093706E-3</v>
      </c>
      <c r="H10" s="56">
        <v>3.156326008407497E-3</v>
      </c>
      <c r="I10" s="56">
        <v>2.367244506305623E-3</v>
      </c>
      <c r="J10" s="56">
        <v>1.5781630042037489E-3</v>
      </c>
      <c r="K10" s="1">
        <v>7.890815021018736E-4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</row>
    <row r="11" spans="1:51">
      <c r="A11" t="s">
        <v>47</v>
      </c>
      <c r="B11" t="s">
        <v>367</v>
      </c>
      <c r="C11" t="s">
        <v>359</v>
      </c>
      <c r="D11" t="s">
        <v>337</v>
      </c>
      <c r="E11" s="56">
        <v>6.9163974151857828E-3</v>
      </c>
      <c r="F11" s="56">
        <v>3.7538487494200509E-3</v>
      </c>
      <c r="G11" s="56">
        <v>3.1282072911833761E-3</v>
      </c>
      <c r="H11" s="56">
        <v>2.5025658329467012E-3</v>
      </c>
      <c r="I11" s="56">
        <v>1.8769243747100259E-3</v>
      </c>
      <c r="J11" s="56">
        <v>1.251282916473351E-3</v>
      </c>
      <c r="K11" s="1">
        <v>6.2564145823667486E-4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</row>
    <row r="12" spans="1:51">
      <c r="A12" t="s">
        <v>47</v>
      </c>
      <c r="B12" t="s">
        <v>365</v>
      </c>
      <c r="C12" t="s">
        <v>61</v>
      </c>
      <c r="D12" t="s">
        <v>337</v>
      </c>
      <c r="E12" s="56">
        <v>0</v>
      </c>
      <c r="F12" s="56">
        <v>0</v>
      </c>
      <c r="G12" s="56">
        <v>0</v>
      </c>
      <c r="H12" s="56">
        <v>0</v>
      </c>
      <c r="I12" s="56">
        <v>0</v>
      </c>
      <c r="J12" s="56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</row>
    <row r="13" spans="1:51">
      <c r="A13" t="s">
        <v>47</v>
      </c>
      <c r="B13" t="s">
        <v>371</v>
      </c>
      <c r="C13" t="s">
        <v>359</v>
      </c>
      <c r="D13" t="s">
        <v>337</v>
      </c>
      <c r="E13" s="56">
        <v>0.18548061389337639</v>
      </c>
      <c r="F13" s="56">
        <v>0.2124931460626768</v>
      </c>
      <c r="G13" s="56">
        <v>0.178244288385564</v>
      </c>
      <c r="H13" s="56">
        <v>0.14399543070845119</v>
      </c>
      <c r="I13" s="56">
        <v>0.1097465730313384</v>
      </c>
      <c r="J13" s="56">
        <v>7.5497715354225586E-2</v>
      </c>
      <c r="K13" s="1">
        <v>4.124885767711281E-2</v>
      </c>
      <c r="L13" s="1">
        <v>7.0000000000000001E-3</v>
      </c>
      <c r="M13" s="1">
        <v>6.8888888888888888E-3</v>
      </c>
      <c r="N13" s="1">
        <v>6.7777777777777784E-3</v>
      </c>
      <c r="O13" s="1">
        <v>6.6666666666666671E-3</v>
      </c>
      <c r="P13" s="1">
        <v>6.5555555555555558E-3</v>
      </c>
      <c r="Q13" s="1">
        <v>6.4444444444444436E-3</v>
      </c>
      <c r="R13" s="1">
        <v>6.3333333333333332E-3</v>
      </c>
      <c r="S13" s="1">
        <v>6.2222222222222227E-3</v>
      </c>
      <c r="T13" s="1">
        <v>6.1111111111111114E-3</v>
      </c>
      <c r="U13" s="1">
        <v>6.0000000000000001E-3</v>
      </c>
      <c r="V13" s="1">
        <v>6.9000000000000172E-3</v>
      </c>
      <c r="W13" s="1">
        <v>7.7999999999998071E-3</v>
      </c>
      <c r="X13" s="1">
        <v>8.700000000000041E-3</v>
      </c>
      <c r="Y13" s="1">
        <v>9.600000000000164E-3</v>
      </c>
      <c r="Z13" s="1">
        <v>1.0499999999999839E-2</v>
      </c>
      <c r="AA13" s="1">
        <v>1.140000000000008E-2</v>
      </c>
      <c r="AB13" s="1">
        <v>1.2299999999999979E-2</v>
      </c>
      <c r="AC13" s="1">
        <v>1.319999999999988E-2</v>
      </c>
      <c r="AD13" s="1">
        <v>1.4100000000000111E-2</v>
      </c>
      <c r="AE13" s="1">
        <v>1.39999999999999E-2</v>
      </c>
      <c r="AF13" s="1">
        <v>1.8600000000000061E-2</v>
      </c>
      <c r="AG13" s="1">
        <v>2.219999999999989E-2</v>
      </c>
      <c r="AH13" s="1">
        <v>2.5800000000000049E-2</v>
      </c>
      <c r="AI13" s="1">
        <v>2.9399999999999982E-2</v>
      </c>
      <c r="AJ13" s="1">
        <v>3.3000000000000029E-2</v>
      </c>
      <c r="AK13" s="1">
        <v>3.6599999999999973E-2</v>
      </c>
      <c r="AL13" s="1">
        <v>4.0200000000000007E-2</v>
      </c>
      <c r="AM13" s="1">
        <v>4.3800000000000061E-2</v>
      </c>
      <c r="AN13" s="1">
        <v>4.7399999999999998E-2</v>
      </c>
      <c r="AO13" s="1">
        <v>5.1000000000000052E-2</v>
      </c>
      <c r="AP13" s="1">
        <v>5.1000000000000052E-2</v>
      </c>
      <c r="AQ13" s="1">
        <v>5.1000000000000052E-2</v>
      </c>
      <c r="AR13" s="1">
        <v>5.1000000000000052E-2</v>
      </c>
      <c r="AS13" s="1">
        <v>5.1000000000000052E-2</v>
      </c>
      <c r="AT13" s="1">
        <v>5.1000000000000052E-2</v>
      </c>
      <c r="AU13" s="1">
        <v>5.1000000000000052E-2</v>
      </c>
      <c r="AV13" s="1">
        <v>5.1000000000000052E-2</v>
      </c>
      <c r="AW13" s="1">
        <v>5.1000000000000052E-2</v>
      </c>
      <c r="AX13" s="1">
        <v>5.1000000000000052E-2</v>
      </c>
      <c r="AY13" s="1">
        <v>5.1000000000000052E-2</v>
      </c>
    </row>
    <row r="14" spans="1:51">
      <c r="A14" t="s">
        <v>48</v>
      </c>
      <c r="B14" t="s">
        <v>360</v>
      </c>
      <c r="C14" t="s">
        <v>359</v>
      </c>
      <c r="D14" t="s">
        <v>337</v>
      </c>
      <c r="E14" s="56">
        <v>0.12905534569507451</v>
      </c>
      <c r="F14" s="56">
        <v>0.1201972327264654</v>
      </c>
      <c r="G14" s="56">
        <v>0.1201972327264654</v>
      </c>
      <c r="H14" s="56">
        <v>0.1201972327264654</v>
      </c>
      <c r="I14" s="56">
        <v>0.1201972327264654</v>
      </c>
      <c r="J14" s="56">
        <v>0.1201972327264654</v>
      </c>
      <c r="K14" s="1">
        <v>0.1201972327264654</v>
      </c>
      <c r="L14" s="1">
        <v>0.1201972327264654</v>
      </c>
      <c r="M14" s="1">
        <v>0.1201972327264654</v>
      </c>
      <c r="N14" s="1">
        <v>0.1201972327264654</v>
      </c>
      <c r="O14" s="1">
        <v>0.1201972327264654</v>
      </c>
      <c r="P14" s="1">
        <v>0.1201972327264654</v>
      </c>
      <c r="Q14" s="1">
        <v>0.1201972327264654</v>
      </c>
      <c r="R14" s="1">
        <v>0.1201972327264654</v>
      </c>
      <c r="S14" s="1">
        <v>0.1201972327264654</v>
      </c>
      <c r="T14" s="1">
        <v>0.1201972327264654</v>
      </c>
      <c r="U14" s="1">
        <v>0.1201972327264654</v>
      </c>
      <c r="V14" s="1">
        <v>0.1201972327264654</v>
      </c>
      <c r="W14" s="1">
        <v>0.1201972327264654</v>
      </c>
      <c r="X14" s="1">
        <v>0.1201972327264654</v>
      </c>
      <c r="Y14" s="1">
        <v>0.1201972327264654</v>
      </c>
      <c r="Z14" s="1">
        <v>0.1201972327264654</v>
      </c>
      <c r="AA14" s="1">
        <v>0.1201972327264654</v>
      </c>
      <c r="AB14" s="1">
        <v>0.1201972327264654</v>
      </c>
      <c r="AC14" s="1">
        <v>0.1201972327264654</v>
      </c>
      <c r="AD14" s="1">
        <v>0.1201972327264654</v>
      </c>
      <c r="AE14" s="1">
        <v>0.1201972327264654</v>
      </c>
      <c r="AF14" s="1">
        <v>0.1201972327264654</v>
      </c>
      <c r="AG14" s="1">
        <v>0.1201972327264654</v>
      </c>
      <c r="AH14" s="1">
        <v>0.1201972327264654</v>
      </c>
      <c r="AI14" s="1">
        <v>0.1201972327264654</v>
      </c>
      <c r="AJ14" s="1">
        <v>0.1201972327264654</v>
      </c>
      <c r="AK14" s="1">
        <v>0.1201972327264654</v>
      </c>
      <c r="AL14" s="1">
        <v>0.1201972327264654</v>
      </c>
      <c r="AM14" s="1">
        <v>0.1201972327264654</v>
      </c>
      <c r="AN14" s="1">
        <v>0.1201972327264654</v>
      </c>
      <c r="AO14" s="1">
        <v>0.1201972327264654</v>
      </c>
      <c r="AP14" s="1">
        <v>0.1201972327264654</v>
      </c>
      <c r="AQ14" s="1">
        <v>0.1201972327264654</v>
      </c>
      <c r="AR14" s="1">
        <v>0.1201972327264654</v>
      </c>
      <c r="AS14" s="1">
        <v>0.1201972327264654</v>
      </c>
      <c r="AT14" s="1">
        <v>0.1201972327264654</v>
      </c>
      <c r="AU14" s="1">
        <v>0.1201972327264654</v>
      </c>
      <c r="AV14" s="1">
        <v>0.1201972327264654</v>
      </c>
      <c r="AW14" s="1">
        <v>0.1201972327264654</v>
      </c>
      <c r="AX14" s="1">
        <v>0.1201972327264654</v>
      </c>
      <c r="AY14" s="1">
        <v>0.1201972327264654</v>
      </c>
    </row>
    <row r="15" spans="1:51">
      <c r="A15" t="s">
        <v>48</v>
      </c>
      <c r="B15" t="s">
        <v>362</v>
      </c>
      <c r="C15" t="s">
        <v>359</v>
      </c>
      <c r="D15" t="s">
        <v>337</v>
      </c>
      <c r="E15" s="56">
        <v>0</v>
      </c>
      <c r="F15" s="56">
        <v>0</v>
      </c>
      <c r="G15" s="56">
        <v>0</v>
      </c>
      <c r="H15" s="56">
        <v>0</v>
      </c>
      <c r="I15" s="56">
        <v>0</v>
      </c>
      <c r="J15" s="56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</row>
    <row r="16" spans="1:51">
      <c r="A16" t="s">
        <v>48</v>
      </c>
      <c r="B16" t="s">
        <v>358</v>
      </c>
      <c r="C16" t="s">
        <v>359</v>
      </c>
      <c r="D16" t="s">
        <v>337</v>
      </c>
      <c r="E16" s="56">
        <v>6.7998619337736779E-2</v>
      </c>
      <c r="F16" s="56">
        <v>6.7276632190908126E-2</v>
      </c>
      <c r="G16" s="56">
        <v>6.7276632190908126E-2</v>
      </c>
      <c r="H16" s="56">
        <v>6.7276632190908126E-2</v>
      </c>
      <c r="I16" s="56">
        <v>6.7276632190908126E-2</v>
      </c>
      <c r="J16" s="56">
        <v>6.7276632190908126E-2</v>
      </c>
      <c r="K16" s="1">
        <v>6.7276632190908126E-2</v>
      </c>
      <c r="L16" s="1">
        <v>6.7276632190908126E-2</v>
      </c>
      <c r="M16" s="1">
        <v>6.7276632190908126E-2</v>
      </c>
      <c r="N16" s="1">
        <v>6.7276632190908126E-2</v>
      </c>
      <c r="O16" s="1">
        <v>6.7276632190908126E-2</v>
      </c>
      <c r="P16" s="1">
        <v>6.7276632190908126E-2</v>
      </c>
      <c r="Q16" s="1">
        <v>6.7276632190908126E-2</v>
      </c>
      <c r="R16" s="1">
        <v>6.7276632190908126E-2</v>
      </c>
      <c r="S16" s="1">
        <v>6.7276632190908126E-2</v>
      </c>
      <c r="T16" s="1">
        <v>6.7276632190908126E-2</v>
      </c>
      <c r="U16" s="1">
        <v>6.7276632190908126E-2</v>
      </c>
      <c r="V16" s="1">
        <v>6.7276632190908126E-2</v>
      </c>
      <c r="W16" s="1">
        <v>6.7276632190908126E-2</v>
      </c>
      <c r="X16" s="1">
        <v>6.7276632190908126E-2</v>
      </c>
      <c r="Y16" s="1">
        <v>6.7276632190908126E-2</v>
      </c>
      <c r="Z16" s="1">
        <v>6.7276632190908126E-2</v>
      </c>
      <c r="AA16" s="1">
        <v>6.7276632190908126E-2</v>
      </c>
      <c r="AB16" s="1">
        <v>6.7276632190908126E-2</v>
      </c>
      <c r="AC16" s="1">
        <v>6.7276632190908126E-2</v>
      </c>
      <c r="AD16" s="1">
        <v>6.7276632190908126E-2</v>
      </c>
      <c r="AE16" s="1">
        <v>6.7276632190908126E-2</v>
      </c>
      <c r="AF16" s="1">
        <v>6.7276632190908126E-2</v>
      </c>
      <c r="AG16" s="1">
        <v>6.7276632190908126E-2</v>
      </c>
      <c r="AH16" s="1">
        <v>6.7276632190908126E-2</v>
      </c>
      <c r="AI16" s="1">
        <v>6.7276632190908126E-2</v>
      </c>
      <c r="AJ16" s="1">
        <v>6.7276632190908126E-2</v>
      </c>
      <c r="AK16" s="1">
        <v>6.7276632190908126E-2</v>
      </c>
      <c r="AL16" s="1">
        <v>6.7276632190908126E-2</v>
      </c>
      <c r="AM16" s="1">
        <v>6.7276632190908126E-2</v>
      </c>
      <c r="AN16" s="1">
        <v>6.7276632190908126E-2</v>
      </c>
      <c r="AO16" s="1">
        <v>6.7276632190908126E-2</v>
      </c>
      <c r="AP16" s="1">
        <v>6.7276632190908126E-2</v>
      </c>
      <c r="AQ16" s="1">
        <v>6.7276632190908126E-2</v>
      </c>
      <c r="AR16" s="1">
        <v>6.7276632190908126E-2</v>
      </c>
      <c r="AS16" s="1">
        <v>6.7276632190908126E-2</v>
      </c>
      <c r="AT16" s="1">
        <v>6.7276632190908126E-2</v>
      </c>
      <c r="AU16" s="1">
        <v>6.7276632190908126E-2</v>
      </c>
      <c r="AV16" s="1">
        <v>6.7276632190908126E-2</v>
      </c>
      <c r="AW16" s="1">
        <v>6.7276632190908126E-2</v>
      </c>
      <c r="AX16" s="1">
        <v>6.7276632190908126E-2</v>
      </c>
      <c r="AY16" s="1">
        <v>6.7276632190908126E-2</v>
      </c>
    </row>
    <row r="17" spans="1:51">
      <c r="A17" t="s">
        <v>48</v>
      </c>
      <c r="B17" t="s">
        <v>363</v>
      </c>
      <c r="C17" t="s">
        <v>359</v>
      </c>
      <c r="D17" t="s">
        <v>337</v>
      </c>
      <c r="E17" s="56">
        <v>8.8942289843528793E-3</v>
      </c>
      <c r="F17" s="56">
        <v>1.007554044137718E-2</v>
      </c>
      <c r="G17" s="56">
        <v>1.007554044137718E-2</v>
      </c>
      <c r="H17" s="56">
        <v>1.007554044137718E-2</v>
      </c>
      <c r="I17" s="56">
        <v>1.007554044137718E-2</v>
      </c>
      <c r="J17" s="56">
        <v>1.007554044137718E-2</v>
      </c>
      <c r="K17" s="1">
        <v>1.007554044137718E-2</v>
      </c>
      <c r="L17" s="1">
        <v>1.007554044137718E-2</v>
      </c>
      <c r="M17" s="1">
        <v>1.007554044137718E-2</v>
      </c>
      <c r="N17" s="1">
        <v>1.007554044137718E-2</v>
      </c>
      <c r="O17" s="1">
        <v>1.007554044137718E-2</v>
      </c>
      <c r="P17" s="1">
        <v>1.007554044137718E-2</v>
      </c>
      <c r="Q17" s="1">
        <v>1.007554044137718E-2</v>
      </c>
      <c r="R17" s="1">
        <v>1.007554044137718E-2</v>
      </c>
      <c r="S17" s="1">
        <v>1.007554044137718E-2</v>
      </c>
      <c r="T17" s="1">
        <v>1.007554044137718E-2</v>
      </c>
      <c r="U17" s="1">
        <v>1.007554044137718E-2</v>
      </c>
      <c r="V17" s="1">
        <v>1.007554044137718E-2</v>
      </c>
      <c r="W17" s="1">
        <v>1.007554044137718E-2</v>
      </c>
      <c r="X17" s="1">
        <v>1.007554044137718E-2</v>
      </c>
      <c r="Y17" s="1">
        <v>1.007554044137718E-2</v>
      </c>
      <c r="Z17" s="1">
        <v>1.007554044137718E-2</v>
      </c>
      <c r="AA17" s="1">
        <v>1.007554044137718E-2</v>
      </c>
      <c r="AB17" s="1">
        <v>1.007554044137718E-2</v>
      </c>
      <c r="AC17" s="1">
        <v>1.007554044137718E-2</v>
      </c>
      <c r="AD17" s="1">
        <v>1.007554044137718E-2</v>
      </c>
      <c r="AE17" s="1">
        <v>1.007554044137718E-2</v>
      </c>
      <c r="AF17" s="1">
        <v>1.007554044137718E-2</v>
      </c>
      <c r="AG17" s="1">
        <v>1.007554044137718E-2</v>
      </c>
      <c r="AH17" s="1">
        <v>1.007554044137718E-2</v>
      </c>
      <c r="AI17" s="1">
        <v>1.007554044137718E-2</v>
      </c>
      <c r="AJ17" s="1">
        <v>1.007554044137718E-2</v>
      </c>
      <c r="AK17" s="1">
        <v>1.007554044137718E-2</v>
      </c>
      <c r="AL17" s="1">
        <v>1.007554044137718E-2</v>
      </c>
      <c r="AM17" s="1">
        <v>1.007554044137718E-2</v>
      </c>
      <c r="AN17" s="1">
        <v>1.007554044137718E-2</v>
      </c>
      <c r="AO17" s="1">
        <v>1.007554044137718E-2</v>
      </c>
      <c r="AP17" s="1">
        <v>1.007554044137718E-2</v>
      </c>
      <c r="AQ17" s="1">
        <v>1.007554044137718E-2</v>
      </c>
      <c r="AR17" s="1">
        <v>1.007554044137718E-2</v>
      </c>
      <c r="AS17" s="1">
        <v>1.007554044137718E-2</v>
      </c>
      <c r="AT17" s="1">
        <v>1.007554044137718E-2</v>
      </c>
      <c r="AU17" s="1">
        <v>1.007554044137718E-2</v>
      </c>
      <c r="AV17" s="1">
        <v>1.007554044137718E-2</v>
      </c>
      <c r="AW17" s="1">
        <v>1.007554044137718E-2</v>
      </c>
      <c r="AX17" s="1">
        <v>1.007554044137718E-2</v>
      </c>
      <c r="AY17" s="1">
        <v>1.007554044137718E-2</v>
      </c>
    </row>
    <row r="18" spans="1:51">
      <c r="A18" t="s">
        <v>48</v>
      </c>
      <c r="B18" t="s">
        <v>364</v>
      </c>
      <c r="C18" t="s">
        <v>359</v>
      </c>
      <c r="D18" t="s">
        <v>337</v>
      </c>
      <c r="E18" s="56">
        <v>0</v>
      </c>
      <c r="F18" s="56">
        <v>0</v>
      </c>
      <c r="G18" s="56">
        <v>0</v>
      </c>
      <c r="H18" s="56">
        <v>0</v>
      </c>
      <c r="I18" s="56">
        <v>0</v>
      </c>
      <c r="J18" s="56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</row>
    <row r="19" spans="1:51">
      <c r="A19" t="s">
        <v>48</v>
      </c>
      <c r="B19" t="s">
        <v>368</v>
      </c>
      <c r="C19" t="s">
        <v>359</v>
      </c>
      <c r="D19" t="s">
        <v>337</v>
      </c>
      <c r="E19" s="56">
        <v>0.27869276245201802</v>
      </c>
      <c r="F19" s="56">
        <v>0.19593603388946021</v>
      </c>
      <c r="G19" s="56">
        <v>0.19593603388946021</v>
      </c>
      <c r="H19" s="56">
        <v>0.19593603388946021</v>
      </c>
      <c r="I19" s="56">
        <v>0.19593603388946021</v>
      </c>
      <c r="J19" s="56">
        <v>0.19593603388946021</v>
      </c>
      <c r="K19" s="1">
        <v>0.19593603388946021</v>
      </c>
      <c r="L19" s="1">
        <v>0.19593603388946021</v>
      </c>
      <c r="M19" s="1">
        <v>0.19593603388946021</v>
      </c>
      <c r="N19" s="1">
        <v>0.19593603388946021</v>
      </c>
      <c r="O19" s="1">
        <v>0.19593603388946021</v>
      </c>
      <c r="P19" s="1">
        <v>0.19593603388946021</v>
      </c>
      <c r="Q19" s="1">
        <v>0.19593603388946021</v>
      </c>
      <c r="R19" s="1">
        <v>0.19593603388946021</v>
      </c>
      <c r="S19" s="1">
        <v>0.19593603388946021</v>
      </c>
      <c r="T19" s="1">
        <v>0.19593603388946021</v>
      </c>
      <c r="U19" s="1">
        <v>0.19593603388946021</v>
      </c>
      <c r="V19" s="1">
        <v>0.19593603388946021</v>
      </c>
      <c r="W19" s="1">
        <v>0.19593603388946021</v>
      </c>
      <c r="X19" s="1">
        <v>0.19593603388946021</v>
      </c>
      <c r="Y19" s="1">
        <v>0.19593603388946021</v>
      </c>
      <c r="Z19" s="1">
        <v>0.19593603388946021</v>
      </c>
      <c r="AA19" s="1">
        <v>0.19593603388946021</v>
      </c>
      <c r="AB19" s="1">
        <v>0.19593603388946021</v>
      </c>
      <c r="AC19" s="1">
        <v>0.19593603388946021</v>
      </c>
      <c r="AD19" s="1">
        <v>0.19593603388946021</v>
      </c>
      <c r="AE19" s="1">
        <v>0.19593603388946021</v>
      </c>
      <c r="AF19" s="1">
        <v>0.19593603388946021</v>
      </c>
      <c r="AG19" s="1">
        <v>0.19593603388946021</v>
      </c>
      <c r="AH19" s="1">
        <v>0.19593603388946021</v>
      </c>
      <c r="AI19" s="1">
        <v>0.19593603388946021</v>
      </c>
      <c r="AJ19" s="1">
        <v>0.19593603388946021</v>
      </c>
      <c r="AK19" s="1">
        <v>0.19593603388946021</v>
      </c>
      <c r="AL19" s="1">
        <v>0.19593603388946021</v>
      </c>
      <c r="AM19" s="1">
        <v>0.19593603388946021</v>
      </c>
      <c r="AN19" s="1">
        <v>0.19593603388946021</v>
      </c>
      <c r="AO19" s="1">
        <v>0.19593603388946021</v>
      </c>
      <c r="AP19" s="1">
        <v>0.19593603388946021</v>
      </c>
      <c r="AQ19" s="1">
        <v>0.19593603388946021</v>
      </c>
      <c r="AR19" s="1">
        <v>0.19593603388946021</v>
      </c>
      <c r="AS19" s="1">
        <v>0.19593603388946021</v>
      </c>
      <c r="AT19" s="1">
        <v>0.19593603388946021</v>
      </c>
      <c r="AU19" s="1">
        <v>0.19593603388946021</v>
      </c>
      <c r="AV19" s="1">
        <v>0.19593603388946021</v>
      </c>
      <c r="AW19" s="1">
        <v>0.19593603388946021</v>
      </c>
      <c r="AX19" s="1">
        <v>0.19593603388946021</v>
      </c>
      <c r="AY19" s="1">
        <v>0.19593603388946021</v>
      </c>
    </row>
    <row r="20" spans="1:51">
      <c r="A20" t="s">
        <v>48</v>
      </c>
      <c r="B20" t="s">
        <v>369</v>
      </c>
      <c r="C20" t="s">
        <v>359</v>
      </c>
      <c r="D20" t="s">
        <v>337</v>
      </c>
      <c r="E20" s="56">
        <v>0.1140742971396476</v>
      </c>
      <c r="F20" s="56">
        <v>0.1802535752606689</v>
      </c>
      <c r="G20" s="56">
        <v>0.1802535752606689</v>
      </c>
      <c r="H20" s="56">
        <v>0.1802535752606689</v>
      </c>
      <c r="I20" s="56">
        <v>0.1802535752606689</v>
      </c>
      <c r="J20" s="56">
        <v>0.1802535752606689</v>
      </c>
      <c r="K20" s="1">
        <v>0.1802535752606689</v>
      </c>
      <c r="L20" s="1">
        <v>0.1802535752606689</v>
      </c>
      <c r="M20" s="1">
        <v>0.1802535752606689</v>
      </c>
      <c r="N20" s="1">
        <v>0.1802535752606689</v>
      </c>
      <c r="O20" s="1">
        <v>0.1802535752606689</v>
      </c>
      <c r="P20" s="1">
        <v>0.1802535752606689</v>
      </c>
      <c r="Q20" s="1">
        <v>0.1802535752606689</v>
      </c>
      <c r="R20" s="1">
        <v>0.1802535752606689</v>
      </c>
      <c r="S20" s="1">
        <v>0.1802535752606689</v>
      </c>
      <c r="T20" s="1">
        <v>0.1802535752606689</v>
      </c>
      <c r="U20" s="1">
        <v>0.1802535752606689</v>
      </c>
      <c r="V20" s="1">
        <v>0.1802535752606689</v>
      </c>
      <c r="W20" s="1">
        <v>0.1802535752606689</v>
      </c>
      <c r="X20" s="1">
        <v>0.1802535752606689</v>
      </c>
      <c r="Y20" s="1">
        <v>0.1802535752606689</v>
      </c>
      <c r="Z20" s="1">
        <v>0.1802535752606689</v>
      </c>
      <c r="AA20" s="1">
        <v>0.1802535752606689</v>
      </c>
      <c r="AB20" s="1">
        <v>0.1802535752606689</v>
      </c>
      <c r="AC20" s="1">
        <v>0.1802535752606689</v>
      </c>
      <c r="AD20" s="1">
        <v>0.1802535752606689</v>
      </c>
      <c r="AE20" s="1">
        <v>0.1802535752606689</v>
      </c>
      <c r="AF20" s="1">
        <v>0.1802535752606689</v>
      </c>
      <c r="AG20" s="1">
        <v>0.1802535752606689</v>
      </c>
      <c r="AH20" s="1">
        <v>0.1802535752606689</v>
      </c>
      <c r="AI20" s="1">
        <v>0.1802535752606689</v>
      </c>
      <c r="AJ20" s="1">
        <v>0.1802535752606689</v>
      </c>
      <c r="AK20" s="1">
        <v>0.1802535752606689</v>
      </c>
      <c r="AL20" s="1">
        <v>0.1802535752606689</v>
      </c>
      <c r="AM20" s="1">
        <v>0.1802535752606689</v>
      </c>
      <c r="AN20" s="1">
        <v>0.1802535752606689</v>
      </c>
      <c r="AO20" s="1">
        <v>0.1802535752606689</v>
      </c>
      <c r="AP20" s="1">
        <v>0.1802535752606689</v>
      </c>
      <c r="AQ20" s="1">
        <v>0.1802535752606689</v>
      </c>
      <c r="AR20" s="1">
        <v>0.1802535752606689</v>
      </c>
      <c r="AS20" s="1">
        <v>0.1802535752606689</v>
      </c>
      <c r="AT20" s="1">
        <v>0.1802535752606689</v>
      </c>
      <c r="AU20" s="1">
        <v>0.1802535752606689</v>
      </c>
      <c r="AV20" s="1">
        <v>0.1802535752606689</v>
      </c>
      <c r="AW20" s="1">
        <v>0.1802535752606689</v>
      </c>
      <c r="AX20" s="1">
        <v>0.1802535752606689</v>
      </c>
      <c r="AY20" s="1">
        <v>0.1802535752606689</v>
      </c>
    </row>
    <row r="21" spans="1:51">
      <c r="A21" t="s">
        <v>48</v>
      </c>
      <c r="B21" t="s">
        <v>370</v>
      </c>
      <c r="C21" t="s">
        <v>359</v>
      </c>
      <c r="D21" t="s">
        <v>337</v>
      </c>
      <c r="E21" s="56">
        <v>0</v>
      </c>
      <c r="F21" s="56">
        <v>5.7287366499475759E-2</v>
      </c>
      <c r="G21" s="56">
        <v>5.7287366499475759E-2</v>
      </c>
      <c r="H21" s="56">
        <v>5.7287366499475759E-2</v>
      </c>
      <c r="I21" s="56">
        <v>5.7287366499475759E-2</v>
      </c>
      <c r="J21" s="56">
        <v>5.7287366499475759E-2</v>
      </c>
      <c r="K21" s="1">
        <v>5.7287366499475759E-2</v>
      </c>
      <c r="L21" s="1">
        <v>5.7287366499475759E-2</v>
      </c>
      <c r="M21" s="1">
        <v>5.7287366499475759E-2</v>
      </c>
      <c r="N21" s="1">
        <v>5.7287366499475759E-2</v>
      </c>
      <c r="O21" s="1">
        <v>5.7287366499475759E-2</v>
      </c>
      <c r="P21" s="1">
        <v>5.7287366499475759E-2</v>
      </c>
      <c r="Q21" s="1">
        <v>5.7287366499475759E-2</v>
      </c>
      <c r="R21" s="1">
        <v>5.7287366499475759E-2</v>
      </c>
      <c r="S21" s="1">
        <v>5.7287366499475759E-2</v>
      </c>
      <c r="T21" s="1">
        <v>5.7287366499475759E-2</v>
      </c>
      <c r="U21" s="1">
        <v>5.7287366499475759E-2</v>
      </c>
      <c r="V21" s="1">
        <v>5.7287366499475759E-2</v>
      </c>
      <c r="W21" s="1">
        <v>5.7287366499475759E-2</v>
      </c>
      <c r="X21" s="1">
        <v>5.7287366499475759E-2</v>
      </c>
      <c r="Y21" s="1">
        <v>5.7287366499475759E-2</v>
      </c>
      <c r="Z21" s="1">
        <v>5.7287366499475759E-2</v>
      </c>
      <c r="AA21" s="1">
        <v>5.7287366499475759E-2</v>
      </c>
      <c r="AB21" s="1">
        <v>5.7287366499475759E-2</v>
      </c>
      <c r="AC21" s="1">
        <v>5.7287366499475759E-2</v>
      </c>
      <c r="AD21" s="1">
        <v>5.7287366499475759E-2</v>
      </c>
      <c r="AE21" s="1">
        <v>5.7287366499475759E-2</v>
      </c>
      <c r="AF21" s="1">
        <v>5.7287366499475759E-2</v>
      </c>
      <c r="AG21" s="1">
        <v>5.7287366499475759E-2</v>
      </c>
      <c r="AH21" s="1">
        <v>5.7287366499475759E-2</v>
      </c>
      <c r="AI21" s="1">
        <v>5.7287366499475759E-2</v>
      </c>
      <c r="AJ21" s="1">
        <v>5.7287366499475759E-2</v>
      </c>
      <c r="AK21" s="1">
        <v>5.7287366499475759E-2</v>
      </c>
      <c r="AL21" s="1">
        <v>5.7287366499475759E-2</v>
      </c>
      <c r="AM21" s="1">
        <v>5.7287366499475759E-2</v>
      </c>
      <c r="AN21" s="1">
        <v>5.7287366499475759E-2</v>
      </c>
      <c r="AO21" s="1">
        <v>5.7287366499475759E-2</v>
      </c>
      <c r="AP21" s="1">
        <v>5.7287366499475759E-2</v>
      </c>
      <c r="AQ21" s="1">
        <v>5.7287366499475759E-2</v>
      </c>
      <c r="AR21" s="1">
        <v>5.7287366499475759E-2</v>
      </c>
      <c r="AS21" s="1">
        <v>5.7287366499475759E-2</v>
      </c>
      <c r="AT21" s="1">
        <v>5.7287366499475759E-2</v>
      </c>
      <c r="AU21" s="1">
        <v>5.7287366499475759E-2</v>
      </c>
      <c r="AV21" s="1">
        <v>5.7287366499475759E-2</v>
      </c>
      <c r="AW21" s="1">
        <v>5.7287366499475759E-2</v>
      </c>
      <c r="AX21" s="1">
        <v>5.7287366499475759E-2</v>
      </c>
      <c r="AY21" s="1">
        <v>5.7287366499475759E-2</v>
      </c>
    </row>
    <row r="22" spans="1:51">
      <c r="A22" t="s">
        <v>48</v>
      </c>
      <c r="B22" t="s">
        <v>366</v>
      </c>
      <c r="C22" t="s">
        <v>359</v>
      </c>
      <c r="D22" t="s">
        <v>337</v>
      </c>
      <c r="E22" s="56">
        <v>3.2622936527212342E-5</v>
      </c>
      <c r="F22" s="56">
        <v>3.077902710836627E-5</v>
      </c>
      <c r="G22" s="56">
        <v>3.077902710836627E-5</v>
      </c>
      <c r="H22" s="56">
        <v>3.077902710836627E-5</v>
      </c>
      <c r="I22" s="56">
        <v>3.077902710836627E-5</v>
      </c>
      <c r="J22" s="56">
        <v>3.077902710836627E-5</v>
      </c>
      <c r="K22" s="1">
        <v>3.077902710836627E-5</v>
      </c>
      <c r="L22" s="1">
        <v>3.077902710836627E-5</v>
      </c>
      <c r="M22" s="1">
        <v>3.077902710836627E-5</v>
      </c>
      <c r="N22" s="1">
        <v>3.077902710836627E-5</v>
      </c>
      <c r="O22" s="1">
        <v>3.077902710836627E-5</v>
      </c>
      <c r="P22" s="1">
        <v>3.077902710836627E-5</v>
      </c>
      <c r="Q22" s="1">
        <v>3.077902710836627E-5</v>
      </c>
      <c r="R22" s="1">
        <v>3.077902710836627E-5</v>
      </c>
      <c r="S22" s="1">
        <v>3.077902710836627E-5</v>
      </c>
      <c r="T22" s="1">
        <v>3.077902710836627E-5</v>
      </c>
      <c r="U22" s="1">
        <v>3.077902710836627E-5</v>
      </c>
      <c r="V22" s="1">
        <v>3.077902710836627E-5</v>
      </c>
      <c r="W22" s="1">
        <v>3.077902710836627E-5</v>
      </c>
      <c r="X22" s="1">
        <v>3.077902710836627E-5</v>
      </c>
      <c r="Y22" s="1">
        <v>3.077902710836627E-5</v>
      </c>
      <c r="Z22" s="1">
        <v>3.077902710836627E-5</v>
      </c>
      <c r="AA22" s="1">
        <v>3.077902710836627E-5</v>
      </c>
      <c r="AB22" s="1">
        <v>3.077902710836627E-5</v>
      </c>
      <c r="AC22" s="1">
        <v>3.077902710836627E-5</v>
      </c>
      <c r="AD22" s="1">
        <v>3.077902710836627E-5</v>
      </c>
      <c r="AE22" s="1">
        <v>3.077902710836627E-5</v>
      </c>
      <c r="AF22" s="1">
        <v>3.077902710836627E-5</v>
      </c>
      <c r="AG22" s="1">
        <v>3.077902710836627E-5</v>
      </c>
      <c r="AH22" s="1">
        <v>3.077902710836627E-5</v>
      </c>
      <c r="AI22" s="1">
        <v>3.077902710836627E-5</v>
      </c>
      <c r="AJ22" s="1">
        <v>3.077902710836627E-5</v>
      </c>
      <c r="AK22" s="1">
        <v>3.077902710836627E-5</v>
      </c>
      <c r="AL22" s="1">
        <v>3.077902710836627E-5</v>
      </c>
      <c r="AM22" s="1">
        <v>3.077902710836627E-5</v>
      </c>
      <c r="AN22" s="1">
        <v>3.077902710836627E-5</v>
      </c>
      <c r="AO22" s="1">
        <v>3.077902710836627E-5</v>
      </c>
      <c r="AP22" s="1">
        <v>3.077902710836627E-5</v>
      </c>
      <c r="AQ22" s="1">
        <v>3.077902710836627E-5</v>
      </c>
      <c r="AR22" s="1">
        <v>3.077902710836627E-5</v>
      </c>
      <c r="AS22" s="1">
        <v>3.077902710836627E-5</v>
      </c>
      <c r="AT22" s="1">
        <v>3.077902710836627E-5</v>
      </c>
      <c r="AU22" s="1">
        <v>3.077902710836627E-5</v>
      </c>
      <c r="AV22" s="1">
        <v>3.077902710836627E-5</v>
      </c>
      <c r="AW22" s="1">
        <v>3.077902710836627E-5</v>
      </c>
      <c r="AX22" s="1">
        <v>3.077902710836627E-5</v>
      </c>
      <c r="AY22" s="1">
        <v>3.077902710836627E-5</v>
      </c>
    </row>
    <row r="23" spans="1:51">
      <c r="A23" t="s">
        <v>48</v>
      </c>
      <c r="B23" t="s">
        <v>367</v>
      </c>
      <c r="C23" t="s">
        <v>359</v>
      </c>
      <c r="D23" t="s">
        <v>337</v>
      </c>
      <c r="E23" s="56">
        <v>1.007409248401162E-3</v>
      </c>
      <c r="F23" s="56">
        <v>2.0386927233150069E-4</v>
      </c>
      <c r="G23" s="56">
        <v>2.0386927233150069E-4</v>
      </c>
      <c r="H23" s="56">
        <v>2.0386927233150069E-4</v>
      </c>
      <c r="I23" s="56">
        <v>2.0386927233150069E-4</v>
      </c>
      <c r="J23" s="56">
        <v>2.0386927233150069E-4</v>
      </c>
      <c r="K23" s="1">
        <v>2.0386927233150069E-4</v>
      </c>
      <c r="L23" s="1">
        <v>2.0386927233150069E-4</v>
      </c>
      <c r="M23" s="1">
        <v>2.0386927233150069E-4</v>
      </c>
      <c r="N23" s="1">
        <v>2.0386927233150069E-4</v>
      </c>
      <c r="O23" s="1">
        <v>2.0386927233150069E-4</v>
      </c>
      <c r="P23" s="1">
        <v>2.0386927233150069E-4</v>
      </c>
      <c r="Q23" s="1">
        <v>2.0386927233150069E-4</v>
      </c>
      <c r="R23" s="1">
        <v>2.0386927233150069E-4</v>
      </c>
      <c r="S23" s="1">
        <v>2.0386927233150069E-4</v>
      </c>
      <c r="T23" s="1">
        <v>2.0386927233150069E-4</v>
      </c>
      <c r="U23" s="1">
        <v>2.0386927233150069E-4</v>
      </c>
      <c r="V23" s="1">
        <v>2.0386927233150069E-4</v>
      </c>
      <c r="W23" s="1">
        <v>2.0386927233150069E-4</v>
      </c>
      <c r="X23" s="1">
        <v>2.0386927233150069E-4</v>
      </c>
      <c r="Y23" s="1">
        <v>2.0386927233150069E-4</v>
      </c>
      <c r="Z23" s="1">
        <v>2.0386927233150069E-4</v>
      </c>
      <c r="AA23" s="1">
        <v>2.0386927233150069E-4</v>
      </c>
      <c r="AB23" s="1">
        <v>2.0386927233150069E-4</v>
      </c>
      <c r="AC23" s="1">
        <v>2.0386927233150069E-4</v>
      </c>
      <c r="AD23" s="1">
        <v>2.0386927233150069E-4</v>
      </c>
      <c r="AE23" s="1">
        <v>2.0386927233150069E-4</v>
      </c>
      <c r="AF23" s="1">
        <v>2.0386927233150069E-4</v>
      </c>
      <c r="AG23" s="1">
        <v>2.0386927233150069E-4</v>
      </c>
      <c r="AH23" s="1">
        <v>2.0386927233150069E-4</v>
      </c>
      <c r="AI23" s="1">
        <v>2.0386927233150069E-4</v>
      </c>
      <c r="AJ23" s="1">
        <v>2.0386927233150069E-4</v>
      </c>
      <c r="AK23" s="1">
        <v>2.0386927233150069E-4</v>
      </c>
      <c r="AL23" s="1">
        <v>2.0386927233150069E-4</v>
      </c>
      <c r="AM23" s="1">
        <v>2.0386927233150069E-4</v>
      </c>
      <c r="AN23" s="1">
        <v>2.0386927233150069E-4</v>
      </c>
      <c r="AO23" s="1">
        <v>2.0386927233150069E-4</v>
      </c>
      <c r="AP23" s="1">
        <v>2.0386927233150069E-4</v>
      </c>
      <c r="AQ23" s="1">
        <v>2.0386927233150069E-4</v>
      </c>
      <c r="AR23" s="1">
        <v>2.0386927233150069E-4</v>
      </c>
      <c r="AS23" s="1">
        <v>2.0386927233150069E-4</v>
      </c>
      <c r="AT23" s="1">
        <v>2.0386927233150069E-4</v>
      </c>
      <c r="AU23" s="1">
        <v>2.0386927233150069E-4</v>
      </c>
      <c r="AV23" s="1">
        <v>2.0386927233150069E-4</v>
      </c>
      <c r="AW23" s="1">
        <v>2.0386927233150069E-4</v>
      </c>
      <c r="AX23" s="1">
        <v>2.0386927233150069E-4</v>
      </c>
      <c r="AY23" s="1">
        <v>2.0386927233150069E-4</v>
      </c>
    </row>
    <row r="24" spans="1:51">
      <c r="A24" t="s">
        <v>48</v>
      </c>
      <c r="B24" t="s">
        <v>365</v>
      </c>
      <c r="C24" t="s">
        <v>61</v>
      </c>
      <c r="D24" t="s">
        <v>337</v>
      </c>
      <c r="E24" s="56">
        <v>0</v>
      </c>
      <c r="F24" s="56">
        <v>0</v>
      </c>
      <c r="G24" s="56">
        <v>0</v>
      </c>
      <c r="H24" s="56">
        <v>0</v>
      </c>
      <c r="I24" s="56">
        <v>0</v>
      </c>
      <c r="J24" s="56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</row>
    <row r="25" spans="1:51">
      <c r="A25" t="s">
        <v>48</v>
      </c>
      <c r="B25" t="s">
        <v>372</v>
      </c>
      <c r="C25" t="s">
        <v>359</v>
      </c>
      <c r="D25" t="s">
        <v>337</v>
      </c>
      <c r="E25" s="56">
        <v>5.1332406474044703E-2</v>
      </c>
      <c r="F25" s="56">
        <v>2.199032968352262E-2</v>
      </c>
      <c r="G25" s="56">
        <v>2.199032968352262E-2</v>
      </c>
      <c r="H25" s="56">
        <v>2.199032968352262E-2</v>
      </c>
      <c r="I25" s="56">
        <v>2.199032968352262E-2</v>
      </c>
      <c r="J25" s="56">
        <v>2.199032968352262E-2</v>
      </c>
      <c r="K25" s="1">
        <v>2.199032968352262E-2</v>
      </c>
      <c r="L25" s="1">
        <v>2.199032968352262E-2</v>
      </c>
      <c r="M25" s="1">
        <v>2.199032968352262E-2</v>
      </c>
      <c r="N25" s="1">
        <v>2.199032968352262E-2</v>
      </c>
      <c r="O25" s="1">
        <v>2.199032968352262E-2</v>
      </c>
      <c r="P25" s="1">
        <v>2.199032968352262E-2</v>
      </c>
      <c r="Q25" s="1">
        <v>2.199032968352262E-2</v>
      </c>
      <c r="R25" s="1">
        <v>2.199032968352262E-2</v>
      </c>
      <c r="S25" s="1">
        <v>2.199032968352262E-2</v>
      </c>
      <c r="T25" s="1">
        <v>2.199032968352262E-2</v>
      </c>
      <c r="U25" s="1">
        <v>2.199032968352262E-2</v>
      </c>
      <c r="V25" s="1">
        <v>2.199032968352262E-2</v>
      </c>
      <c r="W25" s="1">
        <v>2.199032968352262E-2</v>
      </c>
      <c r="X25" s="1">
        <v>2.199032968352262E-2</v>
      </c>
      <c r="Y25" s="1">
        <v>2.199032968352262E-2</v>
      </c>
      <c r="Z25" s="1">
        <v>2.199032968352262E-2</v>
      </c>
      <c r="AA25" s="1">
        <v>2.199032968352262E-2</v>
      </c>
      <c r="AB25" s="1">
        <v>2.199032968352262E-2</v>
      </c>
      <c r="AC25" s="1">
        <v>2.199032968352262E-2</v>
      </c>
      <c r="AD25" s="1">
        <v>2.199032968352262E-2</v>
      </c>
      <c r="AE25" s="1">
        <v>2.199032968352262E-2</v>
      </c>
      <c r="AF25" s="1">
        <v>2.199032968352262E-2</v>
      </c>
      <c r="AG25" s="1">
        <v>2.199032968352262E-2</v>
      </c>
      <c r="AH25" s="1">
        <v>2.199032968352262E-2</v>
      </c>
      <c r="AI25" s="1">
        <v>2.199032968352262E-2</v>
      </c>
      <c r="AJ25" s="1">
        <v>2.199032968352262E-2</v>
      </c>
      <c r="AK25" s="1">
        <v>2.199032968352262E-2</v>
      </c>
      <c r="AL25" s="1">
        <v>2.199032968352262E-2</v>
      </c>
      <c r="AM25" s="1">
        <v>2.199032968352262E-2</v>
      </c>
      <c r="AN25" s="1">
        <v>2.199032968352262E-2</v>
      </c>
      <c r="AO25" s="1">
        <v>2.199032968352262E-2</v>
      </c>
      <c r="AP25" s="1">
        <v>2.199032968352262E-2</v>
      </c>
      <c r="AQ25" s="1">
        <v>2.199032968352262E-2</v>
      </c>
      <c r="AR25" s="1">
        <v>2.199032968352262E-2</v>
      </c>
      <c r="AS25" s="1">
        <v>2.199032968352262E-2</v>
      </c>
      <c r="AT25" s="1">
        <v>2.199032968352262E-2</v>
      </c>
      <c r="AU25" s="1">
        <v>2.199032968352262E-2</v>
      </c>
      <c r="AV25" s="1">
        <v>2.199032968352262E-2</v>
      </c>
      <c r="AW25" s="1">
        <v>2.199032968352262E-2</v>
      </c>
      <c r="AX25" s="1">
        <v>2.199032968352262E-2</v>
      </c>
      <c r="AY25" s="1">
        <v>2.199032968352262E-2</v>
      </c>
    </row>
    <row r="26" spans="1:51">
      <c r="A26" t="s">
        <v>48</v>
      </c>
      <c r="B26" t="s">
        <v>373</v>
      </c>
      <c r="C26" t="s">
        <v>359</v>
      </c>
      <c r="D26" t="s">
        <v>337</v>
      </c>
      <c r="E26" s="56">
        <v>4.7336806967339003E-2</v>
      </c>
      <c r="F26" s="56">
        <v>8.0574674418632808E-2</v>
      </c>
      <c r="G26" s="56">
        <v>8.0574674418632808E-2</v>
      </c>
      <c r="H26" s="56">
        <v>8.0574674418632808E-2</v>
      </c>
      <c r="I26" s="56">
        <v>8.0574674418632808E-2</v>
      </c>
      <c r="J26" s="56">
        <v>8.0574674418632808E-2</v>
      </c>
      <c r="K26" s="1">
        <v>8.0574674418632808E-2</v>
      </c>
      <c r="L26" s="1">
        <v>8.0574674418632808E-2</v>
      </c>
      <c r="M26" s="1">
        <v>8.0574674418632808E-2</v>
      </c>
      <c r="N26" s="1">
        <v>8.0574674418632808E-2</v>
      </c>
      <c r="O26" s="1">
        <v>8.0574674418632808E-2</v>
      </c>
      <c r="P26" s="1">
        <v>8.0574674418632808E-2</v>
      </c>
      <c r="Q26" s="1">
        <v>8.0574674418632808E-2</v>
      </c>
      <c r="R26" s="1">
        <v>8.0574674418632808E-2</v>
      </c>
      <c r="S26" s="1">
        <v>8.0574674418632808E-2</v>
      </c>
      <c r="T26" s="1">
        <v>8.0574674418632808E-2</v>
      </c>
      <c r="U26" s="1">
        <v>8.0574674418632808E-2</v>
      </c>
      <c r="V26" s="1">
        <v>8.0574674418632808E-2</v>
      </c>
      <c r="W26" s="1">
        <v>8.0574674418632808E-2</v>
      </c>
      <c r="X26" s="1">
        <v>8.0574674418632808E-2</v>
      </c>
      <c r="Y26" s="1">
        <v>8.0574674418632808E-2</v>
      </c>
      <c r="Z26" s="1">
        <v>8.0574674418632808E-2</v>
      </c>
      <c r="AA26" s="1">
        <v>8.0574674418632808E-2</v>
      </c>
      <c r="AB26" s="1">
        <v>8.0574674418632808E-2</v>
      </c>
      <c r="AC26" s="1">
        <v>8.0574674418632808E-2</v>
      </c>
      <c r="AD26" s="1">
        <v>8.0574674418632808E-2</v>
      </c>
      <c r="AE26" s="1">
        <v>8.0574674418632808E-2</v>
      </c>
      <c r="AF26" s="1">
        <v>8.0574674418632808E-2</v>
      </c>
      <c r="AG26" s="1">
        <v>8.0574674418632808E-2</v>
      </c>
      <c r="AH26" s="1">
        <v>8.0574674418632808E-2</v>
      </c>
      <c r="AI26" s="1">
        <v>8.0574674418632808E-2</v>
      </c>
      <c r="AJ26" s="1">
        <v>8.0574674418632808E-2</v>
      </c>
      <c r="AK26" s="1">
        <v>8.0574674418632808E-2</v>
      </c>
      <c r="AL26" s="1">
        <v>8.0574674418632808E-2</v>
      </c>
      <c r="AM26" s="1">
        <v>8.0574674418632808E-2</v>
      </c>
      <c r="AN26" s="1">
        <v>8.0574674418632808E-2</v>
      </c>
      <c r="AO26" s="1">
        <v>8.0574674418632808E-2</v>
      </c>
      <c r="AP26" s="1">
        <v>8.0574674418632808E-2</v>
      </c>
      <c r="AQ26" s="1">
        <v>8.0574674418632808E-2</v>
      </c>
      <c r="AR26" s="1">
        <v>8.0574674418632808E-2</v>
      </c>
      <c r="AS26" s="1">
        <v>8.0574674418632808E-2</v>
      </c>
      <c r="AT26" s="1">
        <v>8.0574674418632808E-2</v>
      </c>
      <c r="AU26" s="1">
        <v>8.0574674418632808E-2</v>
      </c>
      <c r="AV26" s="1">
        <v>8.0574674418632808E-2</v>
      </c>
      <c r="AW26" s="1">
        <v>8.0574674418632808E-2</v>
      </c>
      <c r="AX26" s="1">
        <v>8.0574674418632808E-2</v>
      </c>
      <c r="AY26" s="1">
        <v>8.0574674418632808E-2</v>
      </c>
    </row>
    <row r="27" spans="1:51">
      <c r="A27" t="s">
        <v>48</v>
      </c>
      <c r="B27" t="s">
        <v>374</v>
      </c>
      <c r="C27" t="s">
        <v>359</v>
      </c>
      <c r="D27" t="s">
        <v>337</v>
      </c>
      <c r="E27" s="56">
        <v>8.3837010951947469E-2</v>
      </c>
      <c r="F27" s="56">
        <v>7.0503219392829358E-2</v>
      </c>
      <c r="G27" s="56">
        <v>7.0503219392829358E-2</v>
      </c>
      <c r="H27" s="56">
        <v>7.0503219392829358E-2</v>
      </c>
      <c r="I27" s="56">
        <v>7.0503219392829358E-2</v>
      </c>
      <c r="J27" s="56">
        <v>7.0503219392829358E-2</v>
      </c>
      <c r="K27" s="1">
        <v>7.0503219392829358E-2</v>
      </c>
      <c r="L27" s="1">
        <v>7.0503219392829358E-2</v>
      </c>
      <c r="M27" s="1">
        <v>7.0503219392829358E-2</v>
      </c>
      <c r="N27" s="1">
        <v>7.0503219392829358E-2</v>
      </c>
      <c r="O27" s="1">
        <v>7.0503219392829358E-2</v>
      </c>
      <c r="P27" s="1">
        <v>7.0503219392829358E-2</v>
      </c>
      <c r="Q27" s="1">
        <v>7.0503219392829358E-2</v>
      </c>
      <c r="R27" s="1">
        <v>7.0503219392829358E-2</v>
      </c>
      <c r="S27" s="1">
        <v>7.0503219392829358E-2</v>
      </c>
      <c r="T27" s="1">
        <v>7.0503219392829358E-2</v>
      </c>
      <c r="U27" s="1">
        <v>7.0503219392829358E-2</v>
      </c>
      <c r="V27" s="1">
        <v>7.0503219392829358E-2</v>
      </c>
      <c r="W27" s="1">
        <v>7.0503219392829358E-2</v>
      </c>
      <c r="X27" s="1">
        <v>7.0503219392829358E-2</v>
      </c>
      <c r="Y27" s="1">
        <v>7.0503219392829358E-2</v>
      </c>
      <c r="Z27" s="1">
        <v>7.0503219392829358E-2</v>
      </c>
      <c r="AA27" s="1">
        <v>7.0503219392829358E-2</v>
      </c>
      <c r="AB27" s="1">
        <v>7.0503219392829358E-2</v>
      </c>
      <c r="AC27" s="1">
        <v>7.0503219392829358E-2</v>
      </c>
      <c r="AD27" s="1">
        <v>7.0503219392829358E-2</v>
      </c>
      <c r="AE27" s="1">
        <v>7.0503219392829358E-2</v>
      </c>
      <c r="AF27" s="1">
        <v>7.0503219392829358E-2</v>
      </c>
      <c r="AG27" s="1">
        <v>7.0503219392829358E-2</v>
      </c>
      <c r="AH27" s="1">
        <v>7.0503219392829358E-2</v>
      </c>
      <c r="AI27" s="1">
        <v>7.0503219392829358E-2</v>
      </c>
      <c r="AJ27" s="1">
        <v>7.0503219392829358E-2</v>
      </c>
      <c r="AK27" s="1">
        <v>7.0503219392829358E-2</v>
      </c>
      <c r="AL27" s="1">
        <v>7.0503219392829358E-2</v>
      </c>
      <c r="AM27" s="1">
        <v>7.0503219392829358E-2</v>
      </c>
      <c r="AN27" s="1">
        <v>7.0503219392829358E-2</v>
      </c>
      <c r="AO27" s="1">
        <v>7.0503219392829358E-2</v>
      </c>
      <c r="AP27" s="1">
        <v>7.0503219392829358E-2</v>
      </c>
      <c r="AQ27" s="1">
        <v>7.0503219392829358E-2</v>
      </c>
      <c r="AR27" s="1">
        <v>7.0503219392829358E-2</v>
      </c>
      <c r="AS27" s="1">
        <v>7.0503219392829358E-2</v>
      </c>
      <c r="AT27" s="1">
        <v>7.0503219392829358E-2</v>
      </c>
      <c r="AU27" s="1">
        <v>7.0503219392829358E-2</v>
      </c>
      <c r="AV27" s="1">
        <v>7.0503219392829358E-2</v>
      </c>
      <c r="AW27" s="1">
        <v>7.0503219392829358E-2</v>
      </c>
      <c r="AX27" s="1">
        <v>7.0503219392829358E-2</v>
      </c>
      <c r="AY27" s="1">
        <v>7.0503219392829358E-2</v>
      </c>
    </row>
    <row r="28" spans="1:51">
      <c r="A28" t="s">
        <v>48</v>
      </c>
      <c r="B28" t="s">
        <v>375</v>
      </c>
      <c r="C28" t="s">
        <v>359</v>
      </c>
      <c r="D28" t="s">
        <v>337</v>
      </c>
      <c r="E28" s="56">
        <v>7.5616280507089087E-2</v>
      </c>
      <c r="F28" s="56">
        <v>6.4082663055631997E-2</v>
      </c>
      <c r="G28" s="56">
        <v>6.4082663055631997E-2</v>
      </c>
      <c r="H28" s="56">
        <v>6.4082663055631997E-2</v>
      </c>
      <c r="I28" s="56">
        <v>6.4082663055631997E-2</v>
      </c>
      <c r="J28" s="56">
        <v>6.4082663055631997E-2</v>
      </c>
      <c r="K28" s="1">
        <v>6.4082663055631997E-2</v>
      </c>
      <c r="L28" s="1">
        <v>6.4082663055631997E-2</v>
      </c>
      <c r="M28" s="1">
        <v>6.4082663055631997E-2</v>
      </c>
      <c r="N28" s="1">
        <v>6.4082663055631997E-2</v>
      </c>
      <c r="O28" s="1">
        <v>6.4082663055631997E-2</v>
      </c>
      <c r="P28" s="1">
        <v>6.4082663055631997E-2</v>
      </c>
      <c r="Q28" s="1">
        <v>6.4082663055631997E-2</v>
      </c>
      <c r="R28" s="1">
        <v>6.4082663055631997E-2</v>
      </c>
      <c r="S28" s="1">
        <v>6.4082663055631997E-2</v>
      </c>
      <c r="T28" s="1">
        <v>6.4082663055631997E-2</v>
      </c>
      <c r="U28" s="1">
        <v>6.4082663055631997E-2</v>
      </c>
      <c r="V28" s="1">
        <v>6.4082663055631997E-2</v>
      </c>
      <c r="W28" s="1">
        <v>6.4082663055631997E-2</v>
      </c>
      <c r="X28" s="1">
        <v>6.4082663055631997E-2</v>
      </c>
      <c r="Y28" s="1">
        <v>6.4082663055631997E-2</v>
      </c>
      <c r="Z28" s="1">
        <v>6.4082663055631997E-2</v>
      </c>
      <c r="AA28" s="1">
        <v>6.4082663055631997E-2</v>
      </c>
      <c r="AB28" s="1">
        <v>6.4082663055631997E-2</v>
      </c>
      <c r="AC28" s="1">
        <v>6.4082663055631997E-2</v>
      </c>
      <c r="AD28" s="1">
        <v>6.4082663055631997E-2</v>
      </c>
      <c r="AE28" s="1">
        <v>6.4082663055631997E-2</v>
      </c>
      <c r="AF28" s="1">
        <v>6.4082663055631997E-2</v>
      </c>
      <c r="AG28" s="1">
        <v>6.4082663055631997E-2</v>
      </c>
      <c r="AH28" s="1">
        <v>6.4082663055631997E-2</v>
      </c>
      <c r="AI28" s="1">
        <v>6.4082663055631997E-2</v>
      </c>
      <c r="AJ28" s="1">
        <v>6.4082663055631997E-2</v>
      </c>
      <c r="AK28" s="1">
        <v>6.4082663055631997E-2</v>
      </c>
      <c r="AL28" s="1">
        <v>6.4082663055631997E-2</v>
      </c>
      <c r="AM28" s="1">
        <v>6.4082663055631997E-2</v>
      </c>
      <c r="AN28" s="1">
        <v>6.4082663055631997E-2</v>
      </c>
      <c r="AO28" s="1">
        <v>6.4082663055631997E-2</v>
      </c>
      <c r="AP28" s="1">
        <v>6.4082663055631997E-2</v>
      </c>
      <c r="AQ28" s="1">
        <v>6.4082663055631997E-2</v>
      </c>
      <c r="AR28" s="1">
        <v>6.4082663055631997E-2</v>
      </c>
      <c r="AS28" s="1">
        <v>6.4082663055631997E-2</v>
      </c>
      <c r="AT28" s="1">
        <v>6.4082663055631997E-2</v>
      </c>
      <c r="AU28" s="1">
        <v>6.4082663055631997E-2</v>
      </c>
      <c r="AV28" s="1">
        <v>6.4082663055631997E-2</v>
      </c>
      <c r="AW28" s="1">
        <v>6.4082663055631997E-2</v>
      </c>
      <c r="AX28" s="1">
        <v>6.4082663055631997E-2</v>
      </c>
      <c r="AY28" s="1">
        <v>6.4082663055631997E-2</v>
      </c>
    </row>
    <row r="29" spans="1:51">
      <c r="A29" t="s">
        <v>48</v>
      </c>
      <c r="B29" t="s">
        <v>376</v>
      </c>
      <c r="C29" t="s">
        <v>359</v>
      </c>
      <c r="D29" t="s">
        <v>337</v>
      </c>
      <c r="E29" s="56">
        <v>8.0702113518149141E-2</v>
      </c>
      <c r="F29" s="56">
        <v>8.676291803133257E-2</v>
      </c>
      <c r="G29" s="56">
        <v>8.676291803133257E-2</v>
      </c>
      <c r="H29" s="56">
        <v>8.676291803133257E-2</v>
      </c>
      <c r="I29" s="56">
        <v>8.676291803133257E-2</v>
      </c>
      <c r="J29" s="56">
        <v>8.676291803133257E-2</v>
      </c>
      <c r="K29" s="1">
        <v>8.676291803133257E-2</v>
      </c>
      <c r="L29" s="1">
        <v>8.676291803133257E-2</v>
      </c>
      <c r="M29" s="1">
        <v>8.676291803133257E-2</v>
      </c>
      <c r="N29" s="1">
        <v>8.676291803133257E-2</v>
      </c>
      <c r="O29" s="1">
        <v>8.676291803133257E-2</v>
      </c>
      <c r="P29" s="1">
        <v>8.676291803133257E-2</v>
      </c>
      <c r="Q29" s="1">
        <v>8.676291803133257E-2</v>
      </c>
      <c r="R29" s="1">
        <v>8.676291803133257E-2</v>
      </c>
      <c r="S29" s="1">
        <v>8.676291803133257E-2</v>
      </c>
      <c r="T29" s="1">
        <v>8.676291803133257E-2</v>
      </c>
      <c r="U29" s="1">
        <v>8.676291803133257E-2</v>
      </c>
      <c r="V29" s="1">
        <v>8.676291803133257E-2</v>
      </c>
      <c r="W29" s="1">
        <v>8.676291803133257E-2</v>
      </c>
      <c r="X29" s="1">
        <v>8.676291803133257E-2</v>
      </c>
      <c r="Y29" s="1">
        <v>8.676291803133257E-2</v>
      </c>
      <c r="Z29" s="1">
        <v>8.676291803133257E-2</v>
      </c>
      <c r="AA29" s="1">
        <v>8.676291803133257E-2</v>
      </c>
      <c r="AB29" s="1">
        <v>8.676291803133257E-2</v>
      </c>
      <c r="AC29" s="1">
        <v>8.676291803133257E-2</v>
      </c>
      <c r="AD29" s="1">
        <v>8.676291803133257E-2</v>
      </c>
      <c r="AE29" s="1">
        <v>8.676291803133257E-2</v>
      </c>
      <c r="AF29" s="1">
        <v>8.676291803133257E-2</v>
      </c>
      <c r="AG29" s="1">
        <v>8.676291803133257E-2</v>
      </c>
      <c r="AH29" s="1">
        <v>8.676291803133257E-2</v>
      </c>
      <c r="AI29" s="1">
        <v>8.676291803133257E-2</v>
      </c>
      <c r="AJ29" s="1">
        <v>8.676291803133257E-2</v>
      </c>
      <c r="AK29" s="1">
        <v>8.676291803133257E-2</v>
      </c>
      <c r="AL29" s="1">
        <v>8.676291803133257E-2</v>
      </c>
      <c r="AM29" s="1">
        <v>8.676291803133257E-2</v>
      </c>
      <c r="AN29" s="1">
        <v>8.676291803133257E-2</v>
      </c>
      <c r="AO29" s="1">
        <v>8.676291803133257E-2</v>
      </c>
      <c r="AP29" s="1">
        <v>8.676291803133257E-2</v>
      </c>
      <c r="AQ29" s="1">
        <v>8.676291803133257E-2</v>
      </c>
      <c r="AR29" s="1">
        <v>8.676291803133257E-2</v>
      </c>
      <c r="AS29" s="1">
        <v>8.676291803133257E-2</v>
      </c>
      <c r="AT29" s="1">
        <v>8.676291803133257E-2</v>
      </c>
      <c r="AU29" s="1">
        <v>8.676291803133257E-2</v>
      </c>
      <c r="AV29" s="1">
        <v>8.676291803133257E-2</v>
      </c>
      <c r="AW29" s="1">
        <v>8.676291803133257E-2</v>
      </c>
      <c r="AX29" s="1">
        <v>8.676291803133257E-2</v>
      </c>
      <c r="AY29" s="1">
        <v>8.676291803133257E-2</v>
      </c>
    </row>
    <row r="30" spans="1:51">
      <c r="A30" t="s">
        <v>48</v>
      </c>
      <c r="B30" t="s">
        <v>377</v>
      </c>
      <c r="C30" t="s">
        <v>359</v>
      </c>
      <c r="D30" t="s">
        <v>337</v>
      </c>
      <c r="E30" s="56">
        <v>4.8120375450926949E-3</v>
      </c>
      <c r="F30" s="56">
        <v>2.0906342679664811E-3</v>
      </c>
      <c r="G30" s="56">
        <v>2.0906342679664811E-3</v>
      </c>
      <c r="H30" s="56">
        <v>2.0906342679664811E-3</v>
      </c>
      <c r="I30" s="56">
        <v>2.0906342679664811E-3</v>
      </c>
      <c r="J30" s="56">
        <v>2.0906342679664811E-3</v>
      </c>
      <c r="K30" s="1">
        <v>2.0906342679664811E-3</v>
      </c>
      <c r="L30" s="1">
        <v>2.0906342679664811E-3</v>
      </c>
      <c r="M30" s="1">
        <v>2.0906342679664811E-3</v>
      </c>
      <c r="N30" s="1">
        <v>2.0906342679664811E-3</v>
      </c>
      <c r="O30" s="1">
        <v>2.0906342679664811E-3</v>
      </c>
      <c r="P30" s="1">
        <v>2.0906342679664811E-3</v>
      </c>
      <c r="Q30" s="1">
        <v>2.0906342679664811E-3</v>
      </c>
      <c r="R30" s="1">
        <v>2.0906342679664811E-3</v>
      </c>
      <c r="S30" s="1">
        <v>2.0906342679664811E-3</v>
      </c>
      <c r="T30" s="1">
        <v>2.0906342679664811E-3</v>
      </c>
      <c r="U30" s="1">
        <v>2.0906342679664811E-3</v>
      </c>
      <c r="V30" s="1">
        <v>2.0906342679664811E-3</v>
      </c>
      <c r="W30" s="1">
        <v>2.0906342679664811E-3</v>
      </c>
      <c r="X30" s="1">
        <v>2.0906342679664811E-3</v>
      </c>
      <c r="Y30" s="1">
        <v>2.0906342679664811E-3</v>
      </c>
      <c r="Z30" s="1">
        <v>2.0906342679664811E-3</v>
      </c>
      <c r="AA30" s="1">
        <v>2.0906342679664811E-3</v>
      </c>
      <c r="AB30" s="1">
        <v>2.0906342679664811E-3</v>
      </c>
      <c r="AC30" s="1">
        <v>2.0906342679664811E-3</v>
      </c>
      <c r="AD30" s="1">
        <v>2.0906342679664811E-3</v>
      </c>
      <c r="AE30" s="1">
        <v>2.0906342679664811E-3</v>
      </c>
      <c r="AF30" s="1">
        <v>2.0906342679664811E-3</v>
      </c>
      <c r="AG30" s="1">
        <v>2.0906342679664811E-3</v>
      </c>
      <c r="AH30" s="1">
        <v>2.0906342679664811E-3</v>
      </c>
      <c r="AI30" s="1">
        <v>2.0906342679664811E-3</v>
      </c>
      <c r="AJ30" s="1">
        <v>2.0906342679664811E-3</v>
      </c>
      <c r="AK30" s="1">
        <v>2.0906342679664811E-3</v>
      </c>
      <c r="AL30" s="1">
        <v>2.0906342679664811E-3</v>
      </c>
      <c r="AM30" s="1">
        <v>2.0906342679664811E-3</v>
      </c>
      <c r="AN30" s="1">
        <v>2.0906342679664811E-3</v>
      </c>
      <c r="AO30" s="1">
        <v>2.0906342679664811E-3</v>
      </c>
      <c r="AP30" s="1">
        <v>2.0906342679664811E-3</v>
      </c>
      <c r="AQ30" s="1">
        <v>2.0906342679664811E-3</v>
      </c>
      <c r="AR30" s="1">
        <v>2.0906342679664811E-3</v>
      </c>
      <c r="AS30" s="1">
        <v>2.0906342679664811E-3</v>
      </c>
      <c r="AT30" s="1">
        <v>2.0906342679664811E-3</v>
      </c>
      <c r="AU30" s="1">
        <v>2.0906342679664811E-3</v>
      </c>
      <c r="AV30" s="1">
        <v>2.0906342679664811E-3</v>
      </c>
      <c r="AW30" s="1">
        <v>2.0906342679664811E-3</v>
      </c>
      <c r="AX30" s="1">
        <v>2.0906342679664811E-3</v>
      </c>
      <c r="AY30" s="1">
        <v>2.0906342679664811E-3</v>
      </c>
    </row>
    <row r="31" spans="1:51">
      <c r="A31" t="s">
        <v>48</v>
      </c>
      <c r="B31" t="s">
        <v>378</v>
      </c>
      <c r="C31" t="s">
        <v>359</v>
      </c>
      <c r="D31" t="s">
        <v>337</v>
      </c>
      <c r="E31" s="56">
        <v>0</v>
      </c>
      <c r="F31" s="56">
        <v>0</v>
      </c>
      <c r="G31" s="56">
        <v>0</v>
      </c>
      <c r="H31" s="56">
        <v>0</v>
      </c>
      <c r="I31" s="56">
        <v>0</v>
      </c>
      <c r="J31" s="56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>
      <c r="A32" t="s">
        <v>48</v>
      </c>
      <c r="B32" t="s">
        <v>379</v>
      </c>
      <c r="C32" t="s">
        <v>359</v>
      </c>
      <c r="D32" t="s">
        <v>337</v>
      </c>
      <c r="E32" s="56">
        <v>6.9096620011295301E-3</v>
      </c>
      <c r="F32" s="56">
        <v>1.880729044892869E-3</v>
      </c>
      <c r="G32" s="56">
        <v>1.880729044892869E-3</v>
      </c>
      <c r="H32" s="56">
        <v>1.880729044892869E-3</v>
      </c>
      <c r="I32" s="56">
        <v>1.880729044892869E-3</v>
      </c>
      <c r="J32" s="56">
        <v>1.880729044892869E-3</v>
      </c>
      <c r="K32" s="1">
        <v>1.880729044892869E-3</v>
      </c>
      <c r="L32" s="1">
        <v>1.880729044892869E-3</v>
      </c>
      <c r="M32" s="1">
        <v>1.880729044892869E-3</v>
      </c>
      <c r="N32" s="1">
        <v>1.880729044892869E-3</v>
      </c>
      <c r="O32" s="1">
        <v>1.880729044892869E-3</v>
      </c>
      <c r="P32" s="1">
        <v>1.880729044892869E-3</v>
      </c>
      <c r="Q32" s="1">
        <v>1.880729044892869E-3</v>
      </c>
      <c r="R32" s="1">
        <v>1.880729044892869E-3</v>
      </c>
      <c r="S32" s="1">
        <v>1.880729044892869E-3</v>
      </c>
      <c r="T32" s="1">
        <v>1.880729044892869E-3</v>
      </c>
      <c r="U32" s="1">
        <v>1.880729044892869E-3</v>
      </c>
      <c r="V32" s="1">
        <v>1.880729044892869E-3</v>
      </c>
      <c r="W32" s="1">
        <v>1.880729044892869E-3</v>
      </c>
      <c r="X32" s="1">
        <v>1.880729044892869E-3</v>
      </c>
      <c r="Y32" s="1">
        <v>1.880729044892869E-3</v>
      </c>
      <c r="Z32" s="1">
        <v>1.880729044892869E-3</v>
      </c>
      <c r="AA32" s="1">
        <v>1.880729044892869E-3</v>
      </c>
      <c r="AB32" s="1">
        <v>1.880729044892869E-3</v>
      </c>
      <c r="AC32" s="1">
        <v>1.880729044892869E-3</v>
      </c>
      <c r="AD32" s="1">
        <v>1.880729044892869E-3</v>
      </c>
      <c r="AE32" s="1">
        <v>1.880729044892869E-3</v>
      </c>
      <c r="AF32" s="1">
        <v>1.880729044892869E-3</v>
      </c>
      <c r="AG32" s="1">
        <v>1.880729044892869E-3</v>
      </c>
      <c r="AH32" s="1">
        <v>1.880729044892869E-3</v>
      </c>
      <c r="AI32" s="1">
        <v>1.880729044892869E-3</v>
      </c>
      <c r="AJ32" s="1">
        <v>1.880729044892869E-3</v>
      </c>
      <c r="AK32" s="1">
        <v>1.880729044892869E-3</v>
      </c>
      <c r="AL32" s="1">
        <v>1.880729044892869E-3</v>
      </c>
      <c r="AM32" s="1">
        <v>1.880729044892869E-3</v>
      </c>
      <c r="AN32" s="1">
        <v>1.880729044892869E-3</v>
      </c>
      <c r="AO32" s="1">
        <v>1.880729044892869E-3</v>
      </c>
      <c r="AP32" s="1">
        <v>1.880729044892869E-3</v>
      </c>
      <c r="AQ32" s="1">
        <v>1.880729044892869E-3</v>
      </c>
      <c r="AR32" s="1">
        <v>1.880729044892869E-3</v>
      </c>
      <c r="AS32" s="1">
        <v>1.880729044892869E-3</v>
      </c>
      <c r="AT32" s="1">
        <v>1.880729044892869E-3</v>
      </c>
      <c r="AU32" s="1">
        <v>1.880729044892869E-3</v>
      </c>
      <c r="AV32" s="1">
        <v>1.880729044892869E-3</v>
      </c>
      <c r="AW32" s="1">
        <v>1.880729044892869E-3</v>
      </c>
      <c r="AX32" s="1">
        <v>1.880729044892869E-3</v>
      </c>
      <c r="AY32" s="1">
        <v>1.880729044892869E-3</v>
      </c>
    </row>
    <row r="33" spans="1:51">
      <c r="A33" t="s">
        <v>48</v>
      </c>
      <c r="B33" t="s">
        <v>380</v>
      </c>
      <c r="C33" t="s">
        <v>359</v>
      </c>
      <c r="D33" t="s">
        <v>337</v>
      </c>
      <c r="E33" s="56">
        <v>0</v>
      </c>
      <c r="F33" s="56">
        <v>0</v>
      </c>
      <c r="G33" s="56">
        <v>0</v>
      </c>
      <c r="H33" s="56">
        <v>0</v>
      </c>
      <c r="I33" s="56">
        <v>0</v>
      </c>
      <c r="J33" s="56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</row>
    <row r="34" spans="1:51">
      <c r="A34" t="s">
        <v>48</v>
      </c>
      <c r="B34" t="s">
        <v>381</v>
      </c>
      <c r="C34" t="s">
        <v>359</v>
      </c>
      <c r="D34" t="s">
        <v>337</v>
      </c>
      <c r="E34" s="56">
        <v>7.5511545918960261E-6</v>
      </c>
      <c r="F34" s="56">
        <v>0</v>
      </c>
      <c r="G34" s="56">
        <v>0</v>
      </c>
      <c r="H34" s="56">
        <v>0</v>
      </c>
      <c r="I34" s="56">
        <v>0</v>
      </c>
      <c r="J34" s="56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</row>
    <row r="35" spans="1:51">
      <c r="A35" t="s">
        <v>48</v>
      </c>
      <c r="B35" t="s">
        <v>382</v>
      </c>
      <c r="C35" t="s">
        <v>359</v>
      </c>
      <c r="D35" t="s">
        <v>337</v>
      </c>
      <c r="E35" s="56">
        <v>1.060856343867773E-3</v>
      </c>
      <c r="F35" s="56">
        <v>6.7485483847572929E-4</v>
      </c>
      <c r="G35" s="56">
        <v>6.7485483847572929E-4</v>
      </c>
      <c r="H35" s="56">
        <v>6.7485483847572929E-4</v>
      </c>
      <c r="I35" s="56">
        <v>6.7485483847572929E-4</v>
      </c>
      <c r="J35" s="56">
        <v>6.7485483847572929E-4</v>
      </c>
      <c r="K35" s="1">
        <v>6.7485483847572929E-4</v>
      </c>
      <c r="L35" s="1">
        <v>6.7485483847572929E-4</v>
      </c>
      <c r="M35" s="1">
        <v>6.7485483847572929E-4</v>
      </c>
      <c r="N35" s="1">
        <v>6.7485483847572929E-4</v>
      </c>
      <c r="O35" s="1">
        <v>6.7485483847572929E-4</v>
      </c>
      <c r="P35" s="1">
        <v>6.7485483847572929E-4</v>
      </c>
      <c r="Q35" s="1">
        <v>6.7485483847572929E-4</v>
      </c>
      <c r="R35" s="1">
        <v>6.7485483847572929E-4</v>
      </c>
      <c r="S35" s="1">
        <v>6.7485483847572929E-4</v>
      </c>
      <c r="T35" s="1">
        <v>6.7485483847572929E-4</v>
      </c>
      <c r="U35" s="1">
        <v>6.7485483847572929E-4</v>
      </c>
      <c r="V35" s="1">
        <v>6.7485483847572929E-4</v>
      </c>
      <c r="W35" s="1">
        <v>6.7485483847572929E-4</v>
      </c>
      <c r="X35" s="1">
        <v>6.7485483847572929E-4</v>
      </c>
      <c r="Y35" s="1">
        <v>6.7485483847572929E-4</v>
      </c>
      <c r="Z35" s="1">
        <v>6.7485483847572929E-4</v>
      </c>
      <c r="AA35" s="1">
        <v>6.7485483847572929E-4</v>
      </c>
      <c r="AB35" s="1">
        <v>6.7485483847572929E-4</v>
      </c>
      <c r="AC35" s="1">
        <v>6.7485483847572929E-4</v>
      </c>
      <c r="AD35" s="1">
        <v>6.7485483847572929E-4</v>
      </c>
      <c r="AE35" s="1">
        <v>6.7485483847572929E-4</v>
      </c>
      <c r="AF35" s="1">
        <v>6.7485483847572929E-4</v>
      </c>
      <c r="AG35" s="1">
        <v>6.7485483847572929E-4</v>
      </c>
      <c r="AH35" s="1">
        <v>6.7485483847572929E-4</v>
      </c>
      <c r="AI35" s="1">
        <v>6.7485483847572929E-4</v>
      </c>
      <c r="AJ35" s="1">
        <v>6.7485483847572929E-4</v>
      </c>
      <c r="AK35" s="1">
        <v>6.7485483847572929E-4</v>
      </c>
      <c r="AL35" s="1">
        <v>6.7485483847572929E-4</v>
      </c>
      <c r="AM35" s="1">
        <v>6.7485483847572929E-4</v>
      </c>
      <c r="AN35" s="1">
        <v>6.7485483847572929E-4</v>
      </c>
      <c r="AO35" s="1">
        <v>6.7485483847572929E-4</v>
      </c>
      <c r="AP35" s="1">
        <v>6.7485483847572929E-4</v>
      </c>
      <c r="AQ35" s="1">
        <v>6.7485483847572929E-4</v>
      </c>
      <c r="AR35" s="1">
        <v>6.7485483847572929E-4</v>
      </c>
      <c r="AS35" s="1">
        <v>6.7485483847572929E-4</v>
      </c>
      <c r="AT35" s="1">
        <v>6.7485483847572929E-4</v>
      </c>
      <c r="AU35" s="1">
        <v>6.7485483847572929E-4</v>
      </c>
      <c r="AV35" s="1">
        <v>6.7485483847572929E-4</v>
      </c>
      <c r="AW35" s="1">
        <v>6.7485483847572929E-4</v>
      </c>
      <c r="AX35" s="1">
        <v>6.7485483847572929E-4</v>
      </c>
      <c r="AY35" s="1">
        <v>6.7485483847572929E-4</v>
      </c>
    </row>
    <row r="36" spans="1:51">
      <c r="A36" t="s">
        <v>48</v>
      </c>
      <c r="B36" t="s">
        <v>383</v>
      </c>
      <c r="C36" t="s">
        <v>359</v>
      </c>
      <c r="D36" t="s">
        <v>337</v>
      </c>
      <c r="E36" s="56">
        <v>5.1626092087939189E-4</v>
      </c>
      <c r="F36" s="56">
        <v>3.9800152015685979E-4</v>
      </c>
      <c r="G36" s="56">
        <v>3.9800152015685979E-4</v>
      </c>
      <c r="H36" s="56">
        <v>3.9800152015685979E-4</v>
      </c>
      <c r="I36" s="56">
        <v>3.9800152015685979E-4</v>
      </c>
      <c r="J36" s="56">
        <v>3.9800152015685979E-4</v>
      </c>
      <c r="K36" s="1">
        <v>3.9800152015685979E-4</v>
      </c>
      <c r="L36" s="1">
        <v>3.9800152015685979E-4</v>
      </c>
      <c r="M36" s="1">
        <v>3.9800152015685979E-4</v>
      </c>
      <c r="N36" s="1">
        <v>3.9800152015685979E-4</v>
      </c>
      <c r="O36" s="1">
        <v>3.9800152015685979E-4</v>
      </c>
      <c r="P36" s="1">
        <v>3.9800152015685979E-4</v>
      </c>
      <c r="Q36" s="1">
        <v>3.9800152015685979E-4</v>
      </c>
      <c r="R36" s="1">
        <v>3.9800152015685979E-4</v>
      </c>
      <c r="S36" s="1">
        <v>3.9800152015685979E-4</v>
      </c>
      <c r="T36" s="1">
        <v>3.9800152015685979E-4</v>
      </c>
      <c r="U36" s="1">
        <v>3.9800152015685979E-4</v>
      </c>
      <c r="V36" s="1">
        <v>3.9800152015685979E-4</v>
      </c>
      <c r="W36" s="1">
        <v>3.9800152015685979E-4</v>
      </c>
      <c r="X36" s="1">
        <v>3.9800152015685979E-4</v>
      </c>
      <c r="Y36" s="1">
        <v>3.9800152015685979E-4</v>
      </c>
      <c r="Z36" s="1">
        <v>3.9800152015685979E-4</v>
      </c>
      <c r="AA36" s="1">
        <v>3.9800152015685979E-4</v>
      </c>
      <c r="AB36" s="1">
        <v>3.9800152015685979E-4</v>
      </c>
      <c r="AC36" s="1">
        <v>3.9800152015685979E-4</v>
      </c>
      <c r="AD36" s="1">
        <v>3.9800152015685979E-4</v>
      </c>
      <c r="AE36" s="1">
        <v>3.9800152015685979E-4</v>
      </c>
      <c r="AF36" s="1">
        <v>3.9800152015685979E-4</v>
      </c>
      <c r="AG36" s="1">
        <v>3.9800152015685979E-4</v>
      </c>
      <c r="AH36" s="1">
        <v>3.9800152015685979E-4</v>
      </c>
      <c r="AI36" s="1">
        <v>3.9800152015685979E-4</v>
      </c>
      <c r="AJ36" s="1">
        <v>3.9800152015685979E-4</v>
      </c>
      <c r="AK36" s="1">
        <v>3.9800152015685979E-4</v>
      </c>
      <c r="AL36" s="1">
        <v>3.9800152015685979E-4</v>
      </c>
      <c r="AM36" s="1">
        <v>3.9800152015685979E-4</v>
      </c>
      <c r="AN36" s="1">
        <v>3.9800152015685979E-4</v>
      </c>
      <c r="AO36" s="1">
        <v>3.9800152015685979E-4</v>
      </c>
      <c r="AP36" s="1">
        <v>3.9800152015685979E-4</v>
      </c>
      <c r="AQ36" s="1">
        <v>3.9800152015685979E-4</v>
      </c>
      <c r="AR36" s="1">
        <v>3.9800152015685979E-4</v>
      </c>
      <c r="AS36" s="1">
        <v>3.9800152015685979E-4</v>
      </c>
      <c r="AT36" s="1">
        <v>3.9800152015685979E-4</v>
      </c>
      <c r="AU36" s="1">
        <v>3.9800152015685979E-4</v>
      </c>
      <c r="AV36" s="1">
        <v>3.9800152015685979E-4</v>
      </c>
      <c r="AW36" s="1">
        <v>3.9800152015685979E-4</v>
      </c>
      <c r="AX36" s="1">
        <v>3.9800152015685979E-4</v>
      </c>
      <c r="AY36" s="1">
        <v>3.9800152015685979E-4</v>
      </c>
    </row>
    <row r="37" spans="1:51">
      <c r="A37" t="s">
        <v>48</v>
      </c>
      <c r="B37" t="s">
        <v>384</v>
      </c>
      <c r="C37" t="s">
        <v>359</v>
      </c>
      <c r="D37" t="s">
        <v>337</v>
      </c>
      <c r="E37" s="56">
        <v>6.886574005463806E-3</v>
      </c>
      <c r="F37" s="56">
        <v>8.1196213488747126E-3</v>
      </c>
      <c r="G37" s="56">
        <v>8.1196213488747126E-3</v>
      </c>
      <c r="H37" s="56">
        <v>8.1196213488747126E-3</v>
      </c>
      <c r="I37" s="56">
        <v>8.1196213488747126E-3</v>
      </c>
      <c r="J37" s="56">
        <v>8.1196213488747126E-3</v>
      </c>
      <c r="K37" s="1">
        <v>8.1196213488747126E-3</v>
      </c>
      <c r="L37" s="1">
        <v>8.1196213488747126E-3</v>
      </c>
      <c r="M37" s="1">
        <v>8.1196213488747126E-3</v>
      </c>
      <c r="N37" s="1">
        <v>8.1196213488747126E-3</v>
      </c>
      <c r="O37" s="1">
        <v>8.1196213488747126E-3</v>
      </c>
      <c r="P37" s="1">
        <v>8.1196213488747126E-3</v>
      </c>
      <c r="Q37" s="1">
        <v>8.1196213488747126E-3</v>
      </c>
      <c r="R37" s="1">
        <v>8.1196213488747126E-3</v>
      </c>
      <c r="S37" s="1">
        <v>8.1196213488747126E-3</v>
      </c>
      <c r="T37" s="1">
        <v>8.1196213488747126E-3</v>
      </c>
      <c r="U37" s="1">
        <v>8.1196213488747126E-3</v>
      </c>
      <c r="V37" s="1">
        <v>8.1196213488747126E-3</v>
      </c>
      <c r="W37" s="1">
        <v>8.1196213488747126E-3</v>
      </c>
      <c r="X37" s="1">
        <v>8.1196213488747126E-3</v>
      </c>
      <c r="Y37" s="1">
        <v>8.1196213488747126E-3</v>
      </c>
      <c r="Z37" s="1">
        <v>8.1196213488747126E-3</v>
      </c>
      <c r="AA37" s="1">
        <v>8.1196213488747126E-3</v>
      </c>
      <c r="AB37" s="1">
        <v>8.1196213488747126E-3</v>
      </c>
      <c r="AC37" s="1">
        <v>8.1196213488747126E-3</v>
      </c>
      <c r="AD37" s="1">
        <v>8.1196213488747126E-3</v>
      </c>
      <c r="AE37" s="1">
        <v>8.1196213488747126E-3</v>
      </c>
      <c r="AF37" s="1">
        <v>8.1196213488747126E-3</v>
      </c>
      <c r="AG37" s="1">
        <v>8.1196213488747126E-3</v>
      </c>
      <c r="AH37" s="1">
        <v>8.1196213488747126E-3</v>
      </c>
      <c r="AI37" s="1">
        <v>8.1196213488747126E-3</v>
      </c>
      <c r="AJ37" s="1">
        <v>8.1196213488747126E-3</v>
      </c>
      <c r="AK37" s="1">
        <v>8.1196213488747126E-3</v>
      </c>
      <c r="AL37" s="1">
        <v>8.1196213488747126E-3</v>
      </c>
      <c r="AM37" s="1">
        <v>8.1196213488747126E-3</v>
      </c>
      <c r="AN37" s="1">
        <v>8.1196213488747126E-3</v>
      </c>
      <c r="AO37" s="1">
        <v>8.1196213488747126E-3</v>
      </c>
      <c r="AP37" s="1">
        <v>8.1196213488747126E-3</v>
      </c>
      <c r="AQ37" s="1">
        <v>8.1196213488747126E-3</v>
      </c>
      <c r="AR37" s="1">
        <v>8.1196213488747126E-3</v>
      </c>
      <c r="AS37" s="1">
        <v>8.1196213488747126E-3</v>
      </c>
      <c r="AT37" s="1">
        <v>8.1196213488747126E-3</v>
      </c>
      <c r="AU37" s="1">
        <v>8.1196213488747126E-3</v>
      </c>
      <c r="AV37" s="1">
        <v>8.1196213488747126E-3</v>
      </c>
      <c r="AW37" s="1">
        <v>8.1196213488747126E-3</v>
      </c>
      <c r="AX37" s="1">
        <v>8.1196213488747126E-3</v>
      </c>
      <c r="AY37" s="1">
        <v>8.1196213488747126E-3</v>
      </c>
    </row>
    <row r="38" spans="1:51">
      <c r="A38" t="s">
        <v>48</v>
      </c>
      <c r="B38" t="s">
        <v>371</v>
      </c>
      <c r="C38" t="s">
        <v>359</v>
      </c>
      <c r="D38" t="s">
        <v>337</v>
      </c>
      <c r="E38" s="56">
        <v>4.1227153816647551E-2</v>
      </c>
      <c r="F38" s="56">
        <v>3.1661325089888802E-2</v>
      </c>
      <c r="G38" s="56">
        <v>3.1661325089888802E-2</v>
      </c>
      <c r="H38" s="56">
        <v>3.1661325089888802E-2</v>
      </c>
      <c r="I38" s="56">
        <v>3.1661325089888802E-2</v>
      </c>
      <c r="J38" s="56">
        <v>3.1661325089888802E-2</v>
      </c>
      <c r="K38" s="1">
        <v>3.1661325089888802E-2</v>
      </c>
      <c r="L38" s="1">
        <v>3.1661325089888802E-2</v>
      </c>
      <c r="M38" s="1">
        <v>3.1661325089888802E-2</v>
      </c>
      <c r="N38" s="1">
        <v>3.1661325089888802E-2</v>
      </c>
      <c r="O38" s="1">
        <v>3.1661325089888802E-2</v>
      </c>
      <c r="P38" s="1">
        <v>3.1661325089888802E-2</v>
      </c>
      <c r="Q38" s="1">
        <v>3.1661325089888802E-2</v>
      </c>
      <c r="R38" s="1">
        <v>3.1661325089888802E-2</v>
      </c>
      <c r="S38" s="1">
        <v>3.1661325089888802E-2</v>
      </c>
      <c r="T38" s="1">
        <v>3.1661325089888802E-2</v>
      </c>
      <c r="U38" s="1">
        <v>3.1661325089888802E-2</v>
      </c>
      <c r="V38" s="1">
        <v>3.1661325089888802E-2</v>
      </c>
      <c r="W38" s="1">
        <v>3.1661325089888802E-2</v>
      </c>
      <c r="X38" s="1">
        <v>3.1661325089888802E-2</v>
      </c>
      <c r="Y38" s="1">
        <v>3.1661325089888802E-2</v>
      </c>
      <c r="Z38" s="1">
        <v>3.1661325089888802E-2</v>
      </c>
      <c r="AA38" s="1">
        <v>3.1661325089888802E-2</v>
      </c>
      <c r="AB38" s="1">
        <v>3.1661325089888802E-2</v>
      </c>
      <c r="AC38" s="1">
        <v>3.1661325089888802E-2</v>
      </c>
      <c r="AD38" s="1">
        <v>3.1661325089888802E-2</v>
      </c>
      <c r="AE38" s="1">
        <v>3.1661325089888802E-2</v>
      </c>
      <c r="AF38" s="1">
        <v>3.1661325089888802E-2</v>
      </c>
      <c r="AG38" s="1">
        <v>3.1661325089888802E-2</v>
      </c>
      <c r="AH38" s="1">
        <v>3.1661325089888802E-2</v>
      </c>
      <c r="AI38" s="1">
        <v>3.1661325089888802E-2</v>
      </c>
      <c r="AJ38" s="1">
        <v>3.1661325089888802E-2</v>
      </c>
      <c r="AK38" s="1">
        <v>3.1661325089888802E-2</v>
      </c>
      <c r="AL38" s="1">
        <v>3.1661325089888802E-2</v>
      </c>
      <c r="AM38" s="1">
        <v>3.1661325089888802E-2</v>
      </c>
      <c r="AN38" s="1">
        <v>3.1661325089888802E-2</v>
      </c>
      <c r="AO38" s="1">
        <v>3.1661325089888802E-2</v>
      </c>
      <c r="AP38" s="1">
        <v>3.1661325089888802E-2</v>
      </c>
      <c r="AQ38" s="1">
        <v>3.1661325089888802E-2</v>
      </c>
      <c r="AR38" s="1">
        <v>3.1661325089888802E-2</v>
      </c>
      <c r="AS38" s="1">
        <v>3.1661325089888802E-2</v>
      </c>
      <c r="AT38" s="1">
        <v>3.1661325089888802E-2</v>
      </c>
      <c r="AU38" s="1">
        <v>3.1661325089888802E-2</v>
      </c>
      <c r="AV38" s="1">
        <v>3.1661325089888802E-2</v>
      </c>
      <c r="AW38" s="1">
        <v>3.1661325089888802E-2</v>
      </c>
      <c r="AX38" s="1">
        <v>3.1661325089888802E-2</v>
      </c>
      <c r="AY38" s="1">
        <v>3.1661325089888802E-2</v>
      </c>
    </row>
    <row r="39" spans="1:51"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0:51"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0:51"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0:51"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0:51"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0:51"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0:51"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0:51"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0:51"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0:51"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0:51"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0:51"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0:51"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0:51"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0:51"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0:51"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0:51"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0:51"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0:51"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0:51"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0:51"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0:51"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0:51"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0:51"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0:51"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0:51"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0:51"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0:51"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0:51"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0:51"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0:51"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0:51"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0:51"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0:51"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0:51"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0:51"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0:51"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0:51"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0:51"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0:51"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0:51"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0:51"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0:51"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0:51"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0:51"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0:51"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0:51"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0:51"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0:51"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0:51"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0:51"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0:51"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0:51"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0:51"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0:51"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0:51"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0:51"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0:51"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0:51"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0:51"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0:51"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0:51"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0:51"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0:51"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0:51"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0:51"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0:51"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0:51"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0:51"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0:51"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0:51"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0:51"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0:51"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0:51"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0:51"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0:51"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0:51"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0:51"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0:51"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0:51"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0:51"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0:51"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0:51"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0:51"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0:51"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0:51"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0:51"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0:51"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0:51"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0:51"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0:51"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0:51"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0:51"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0:51"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0:51"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0:51"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0:51"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0:51"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0:51"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0:51"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0:51"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0:51"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0:51"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0:51"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0:51"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0:51"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0:51"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0:51"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0:51"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0:51"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0:51"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0:51"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0:51"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0:51"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0:51"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0:51"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0:51"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0:51"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0:51"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0:51"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0:51"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0:51"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0:51"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0:51"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0:51"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0:51"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0:51"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0:51"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0:51"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0:51"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0:51"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0:51"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0:51"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0:51"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0:51"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0:51"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0:51"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0:51"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0:51"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0:51"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0:51"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0:51"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0:51"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0:51"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0:51"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0:51"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0:51"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0:51"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0:51"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0:51"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0:51"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0:51"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0:51"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0:51"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0:51"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0:51"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0:51"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0:51"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0:51"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0:51"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0:51"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0:51"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0:51"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0:51"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0:51"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0:51"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0:51"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0:51"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0:51"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0:51"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0:51"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0:51"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0:51"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0:51"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0:51"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0:51"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0:51"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0:51"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0:51"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0:51"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0:51"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0:51"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0:51"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0:51"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0:51"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0:51"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0:51"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0:51"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0:51"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0:51"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0:51"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0:51"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0:51"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0:51"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0:51"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0:51"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0:51"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0:51"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0:51"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0:51"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0:51"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0:51"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0:51"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0:51"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0:51"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0:51"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0:51"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0:51"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0:51"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0:51"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0:51"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0:51"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0:51"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0:51"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0:51"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0:51"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0:51"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0:51"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0:51"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0:51"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0:51"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0:51"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0:51"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0:51"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0:51"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0:51"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0:51"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0:51"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0:51"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0:51"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0:51"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0:51"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0:51"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0:51"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0:51"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0:51"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0:51"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0:51"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0:51"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0:51"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0:51"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0:51"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0:51"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0:51"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0:51"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0:51"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0:51"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0:51"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0:51"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0:51"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0:51"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0:51"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0:51"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0:51"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0:51"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0:51"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0:51"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0:51"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0:51"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0:51"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0:51"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0:51"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0:51"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0:51"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0:51"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0:51"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0:51"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0:51"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0:51"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0:51"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0:51"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0:51"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0:51"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0:51"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0:51"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0:51"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0:51"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0:51"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0:51"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0:51"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0:51"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0:51"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0:51"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0:51"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0:51"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0:51"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0:51"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0:51"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0:51"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0:51"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0:51"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0:51"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0:51"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0:51"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0:51"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0:51"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0:51"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0:51"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0:51"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0:51"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0:51"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0:51"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0:51"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0:51"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0:51"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0:51"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0:51"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0:51"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0:51"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0:51"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0:51"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0:51"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0:51"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0:51"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0:51"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0:51"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0:51"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0:51"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0:51"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0:51"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0:51"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0:51"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0:51"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0:51"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0:51"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0:51"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0:51"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0:51"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0:51"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0:51"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0:51"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0:51"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0:51"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0:51"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0:51"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0:51"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0:51"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0:51"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0:51"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0:51"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0:51"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0:51"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0:51"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0:51"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0:51"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0:51"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0:51"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0:51"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0:51"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0:51"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0:51"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0:51"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0:51"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0:51"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0:51"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0:51"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0:51"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0:51"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0:51"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0:51"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0:51"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0:51"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0:51"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0:51"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0:51"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0:51"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0:51"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0:51"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0:51"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0:51"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0:51"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0:51"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0:51"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0:51"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0:51"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0:51"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0:51"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0:51"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0:51"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0:51"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0:51"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0:51"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0:51"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0:51"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0:51"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0:51"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0:51"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0:51"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0:51"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0:51"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0:51"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0:51"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0:51"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0:51"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0:51"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0:51"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0:51"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0:51"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0:51"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0:51"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0:51"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0:51"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0:51"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0:51"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0:51"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0:51"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0:51"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0:51"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0:51"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0:51"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0:51"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0:51"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0:51"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0:51"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0:51"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0:51"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0:51"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0:51"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0:51"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0:51"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0:51"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0:51"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0:51"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0:51"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0:51"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0:51"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0:51"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0:51"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0:51"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0:51"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0:51"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0:51"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0:51"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0:51"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0:51"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0:51"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0:51"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0:51"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0:51"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0:51"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0:51"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0:51"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0:51"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0:51"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0:51"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0:51"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0:51"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0:51"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0:51"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0:51"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0:51"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0:51"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0:51"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0:51"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0:51"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0:51"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0:51"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0:51"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0:51"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0:51"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0:51"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0:51"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0:51"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0:51"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0:51"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0:51"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0:51"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0:51"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0:51"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0:51"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0:51"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0:51"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0:51"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0:51"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0:51"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0:51"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0:51"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0:51"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0:51"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0:51"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0:51"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0:51"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0:51"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0:51"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0:51"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0:51"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0:51"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0:51"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0:51"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0:51"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0:51"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0:51"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0:51"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0:51"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0:51"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0:51"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0:51"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0:51"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0:51"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0:51"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0:51"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0:51"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0:51"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0:51"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0:51"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0:51"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0:51"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0:51"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0:51"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0:51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0:51"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0:51"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0:51"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0:51"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0:51"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0:51"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0:51"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0:51"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0:51"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0:51"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0:51"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0:51"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0:51"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0:51"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0:51"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0:51"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0:51"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0:51"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0:51"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0:51"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0:51"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0:51"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0:51"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0:51"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0:51"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0:51"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0:51"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0:51"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0:51"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0:51"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0:51"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0:51"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0:51"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0:51"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0:51"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0:51"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0:51"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0:51"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0:51"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0:51"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0:51"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0:51"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0:51"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0:51"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0:51"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0:51"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0:51"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0:51"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0:51"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0:51"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0:51"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0:51"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0:51"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0:51"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0:51"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0:51"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0:51"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0:51"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0:51"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0:51"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0:51"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0:51"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0:51"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0:51"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0:51"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0:51"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0:51"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0:51"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0:51"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0:51"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0:51"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0:51"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0:51"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0:51"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0:51"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0:51"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0:51"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0:51"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0:51"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0:51"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0:51"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0:51"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0:51"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0:51"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0:51"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0:51"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0:51"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0:51"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0:51"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0:51"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0:51"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0:51"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0:51"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0:51"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0:51"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0:51"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0:51"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0:51"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0:51"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0:51"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0:51"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0:51"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0:51"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0:51"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0:51"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0:51"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0:51"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0:51"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0:51"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0:51"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0:51"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0:51"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0:51"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0:51"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0:51"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0:51"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0:51"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0:51"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0:51"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0:51"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0:51"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0:51"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0:51"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0:51"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0:51"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0:51"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0:51"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0:51"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0:51"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0:51"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0:51"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0:51"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0:51"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0:51"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0:51"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0:51"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0:51"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0:51"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0:51"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0:51"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0:51"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0:51"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0:51"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0:51"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0:51"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0:51"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0:51"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0:51"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0:51"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0:51"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0:51"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0:51"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0:51"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0:51"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0:51"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0:51"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0:51"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0:51"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0:51"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0:51"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0:51"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0:51"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0:51"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0:51"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0:51"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0:51"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0:51"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0:51"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0:51"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0:51"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0:51"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0:51"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0:51"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0:51"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0:51"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0:51"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0:51"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0:51"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0:51"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0:51"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0:51"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0:51"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0:51"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0:51"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0:51"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0:51"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0:51"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0:51"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0:51"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0:51"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0:51"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0:51"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0:51"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0:51"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0:51"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0:51"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0:51"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0:51"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0:51"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0:51"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0:51"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0:51"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0:51"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0:51"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0:51"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0:51"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0:51"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0:51"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0:51"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0:51"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0:51"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0:51"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0:51"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0:51"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0:51"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0:51"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0:51"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0:51"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0:51"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0:51"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0:51"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0:51"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0:51"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0:51"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0:51"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0:51"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0:51"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0:51"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0:51"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0:51"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0:51"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0:51"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0:51"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0:51"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0:51"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0:51"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0:51"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0:51"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0:51"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0:51"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</sheetData>
  <autoFilter ref="B1:AY797" xr:uid="{00000000-0009-0000-0000-000019000000}"/>
  <pageMargins left="0.7" right="0.7" top="0.75" bottom="0.75" header="0.3" footer="0.3"/>
  <pageSetup paperSize="9" orientation="portrait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F0"/>
  </sheetPr>
  <dimension ref="A1:AX35"/>
  <sheetViews>
    <sheetView tabSelected="1" zoomScale="74" zoomScaleNormal="74" workbookViewId="0">
      <pane xSplit="9" ySplit="1" topLeftCell="J2" activePane="bottomRight" state="frozen"/>
      <selection activeCell="B19" sqref="B19"/>
      <selection pane="topRight" activeCell="B19" sqref="B19"/>
      <selection pane="bottomLeft" activeCell="B19" sqref="B19"/>
      <selection pane="bottomRight" activeCell="J2" sqref="J2"/>
    </sheetView>
  </sheetViews>
  <sheetFormatPr baseColWidth="10" defaultColWidth="11.42578125" defaultRowHeight="15"/>
  <cols>
    <col min="1" max="1" width="7.42578125" bestFit="1" customWidth="1"/>
    <col min="2" max="2" width="12.140625" bestFit="1" customWidth="1"/>
    <col min="3" max="3" width="7.85546875" bestFit="1" customWidth="1"/>
    <col min="4" max="9" width="17" bestFit="1" customWidth="1"/>
    <col min="10" max="50" width="15.8554687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3">
        <v>2014</v>
      </c>
      <c r="E1" s="3">
        <v>2015</v>
      </c>
      <c r="F1" s="3">
        <v>2016</v>
      </c>
      <c r="G1" s="3">
        <v>2017</v>
      </c>
      <c r="H1" s="3">
        <v>2018</v>
      </c>
      <c r="I1" s="3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t="s">
        <v>29</v>
      </c>
      <c r="B2" t="s">
        <v>47</v>
      </c>
      <c r="C2" t="s">
        <v>357</v>
      </c>
      <c r="D2" s="53">
        <v>578394685.42853105</v>
      </c>
      <c r="E2" s="53">
        <v>826098846.43427324</v>
      </c>
      <c r="F2" s="53">
        <v>589384464.6196872</v>
      </c>
      <c r="G2" s="53">
        <v>422063680.24740511</v>
      </c>
      <c r="H2" s="53">
        <v>607444220.85807574</v>
      </c>
      <c r="I2" s="53">
        <v>468463720.79374301</v>
      </c>
      <c r="J2" s="70">
        <f>datos_pkm_auxiliar!J86</f>
        <v>458939072.32055783</v>
      </c>
      <c r="K2" s="70">
        <f>datos_pkm_auxiliar!K86</f>
        <v>477806200.1345194</v>
      </c>
      <c r="L2" s="70">
        <f>datos_pkm_auxiliar!L86</f>
        <v>480289835.19891942</v>
      </c>
      <c r="M2" s="70">
        <f>datos_pkm_auxiliar!M86</f>
        <v>479779771.0528968</v>
      </c>
      <c r="N2" s="70">
        <f>datos_pkm_auxiliar!N86</f>
        <v>483966331.88131177</v>
      </c>
      <c r="O2" s="70">
        <f>datos_pkm_auxiliar!O86</f>
        <v>487625876.78291059</v>
      </c>
      <c r="P2" s="70">
        <f>datos_pkm_auxiliar!P86</f>
        <v>490946295.2106266</v>
      </c>
      <c r="Q2" s="70">
        <f>datos_pkm_auxiliar!Q86</f>
        <v>494130091.078426</v>
      </c>
      <c r="R2" s="70">
        <f>datos_pkm_auxiliar!R86</f>
        <v>497434065.89888734</v>
      </c>
      <c r="S2" s="70">
        <f>datos_pkm_auxiliar!S86</f>
        <v>500741597.01282507</v>
      </c>
      <c r="T2" s="70">
        <f>datos_pkm_auxiliar!T86</f>
        <v>503930863.26175618</v>
      </c>
      <c r="U2" s="70">
        <f>datos_pkm_auxiliar!U86</f>
        <v>507009772.93774557</v>
      </c>
      <c r="V2" s="70">
        <f>datos_pkm_auxiliar!V86</f>
        <v>510027201.03358036</v>
      </c>
      <c r="W2" s="70">
        <f>datos_pkm_auxiliar!W86</f>
        <v>512973901.22715443</v>
      </c>
      <c r="X2" s="70">
        <f>datos_pkm_auxiliar!X86</f>
        <v>515843494.43072641</v>
      </c>
      <c r="Y2" s="70">
        <f>datos_pkm_auxiliar!Y86</f>
        <v>518630794.77280426</v>
      </c>
      <c r="Z2" s="70">
        <f>datos_pkm_auxiliar!Z86</f>
        <v>521331258.62549847</v>
      </c>
      <c r="AA2" s="70">
        <f>datos_pkm_auxiliar!AA86</f>
        <v>523940742.42917699</v>
      </c>
      <c r="AB2" s="70">
        <f>datos_pkm_auxiliar!AB86</f>
        <v>526455382.94943172</v>
      </c>
      <c r="AC2" s="70">
        <f>datos_pkm_auxiliar!AC86</f>
        <v>528871534.03551388</v>
      </c>
      <c r="AD2" s="70">
        <f>datos_pkm_auxiliar!AD86</f>
        <v>531185732.05627227</v>
      </c>
      <c r="AE2" s="70">
        <f>datos_pkm_auxiliar!AE86</f>
        <v>533394677.00005502</v>
      </c>
      <c r="AF2" s="70">
        <f>datos_pkm_auxiliar!AF86</f>
        <v>535495222.60431635</v>
      </c>
      <c r="AG2" s="70">
        <f>datos_pkm_auxiliar!AG86</f>
        <v>537484371.87599981</v>
      </c>
      <c r="AH2" s="70">
        <f>datos_pkm_auxiliar!AH86</f>
        <v>539359275.88945925</v>
      </c>
      <c r="AI2" s="70">
        <f>datos_pkm_auxiliar!AI86</f>
        <v>541117234.58235431</v>
      </c>
      <c r="AJ2" s="70">
        <f>datos_pkm_auxiliar!AJ86</f>
        <v>542755698.75152063</v>
      </c>
      <c r="AK2" s="70">
        <f>datos_pkm_auxiliar!AK86</f>
        <v>543763533.79118872</v>
      </c>
      <c r="AL2" s="70">
        <f>datos_pkm_auxiliar!AL86</f>
        <v>544827748.08511245</v>
      </c>
      <c r="AM2" s="70">
        <f>datos_pkm_auxiliar!AM86</f>
        <v>545896866.0374397</v>
      </c>
      <c r="AN2" s="70">
        <f>datos_pkm_auxiliar!AN86</f>
        <v>546954418.01024246</v>
      </c>
      <c r="AO2" s="70">
        <f>datos_pkm_auxiliar!AO86</f>
        <v>547996304.53074205</v>
      </c>
      <c r="AP2" s="70">
        <f>datos_pkm_auxiliar!AP86</f>
        <v>549023262.12126064</v>
      </c>
      <c r="AQ2" s="70">
        <f>datos_pkm_auxiliar!AQ86</f>
        <v>550037749.82090199</v>
      </c>
      <c r="AR2" s="70">
        <f>datos_pkm_auxiliar!AR86</f>
        <v>551042605.86399484</v>
      </c>
      <c r="AS2" s="70">
        <f>datos_pkm_auxiliar!AS86</f>
        <v>552040487.71126926</v>
      </c>
      <c r="AT2" s="70">
        <f>datos_pkm_auxiliar!AT86</f>
        <v>553033670.61926413</v>
      </c>
      <c r="AU2" s="70">
        <f>datos_pkm_auxiliar!AU86</f>
        <v>554024009.51185429</v>
      </c>
      <c r="AV2" s="70">
        <f>datos_pkm_auxiliar!AV86</f>
        <v>555012971.10892808</v>
      </c>
      <c r="AW2" s="70">
        <f>datos_pkm_auxiliar!AW86</f>
        <v>556001691.45852876</v>
      </c>
      <c r="AX2" s="70">
        <f>datos_pkm_auxiliar!AX86</f>
        <v>556991037.68214738</v>
      </c>
    </row>
    <row r="3" spans="1:50">
      <c r="A3" t="s">
        <v>30</v>
      </c>
      <c r="B3" t="s">
        <v>47</v>
      </c>
      <c r="C3" t="s">
        <v>357</v>
      </c>
      <c r="D3" s="53">
        <v>43178140.116807833</v>
      </c>
      <c r="E3" s="53">
        <v>126493452.0882365</v>
      </c>
      <c r="F3" s="53">
        <v>59626378.960453764</v>
      </c>
      <c r="G3" s="53">
        <v>36491983.380643323</v>
      </c>
      <c r="H3" s="53">
        <v>37573299.179274067</v>
      </c>
      <c r="I3" s="53">
        <v>52691823.935251117</v>
      </c>
      <c r="J3" s="70">
        <f>datos_pkm_auxiliar!J87</f>
        <v>41479378.768644139</v>
      </c>
      <c r="K3" s="70">
        <f>datos_pkm_auxiliar!K87</f>
        <v>53845222.816905089</v>
      </c>
      <c r="L3" s="70">
        <f>datos_pkm_auxiliar!L87</f>
        <v>54836070.483982623</v>
      </c>
      <c r="M3" s="70">
        <f>datos_pkm_auxiliar!M87</f>
        <v>54019852.469931543</v>
      </c>
      <c r="N3" s="70">
        <f>datos_pkm_auxiliar!N87</f>
        <v>55341117.639316052</v>
      </c>
      <c r="O3" s="70">
        <f>datos_pkm_auxiliar!O87</f>
        <v>56236776.735493369</v>
      </c>
      <c r="P3" s="70">
        <f>datos_pkm_auxiliar!P87</f>
        <v>57039717.317028493</v>
      </c>
      <c r="Q3" s="70">
        <f>datos_pkm_auxiliar!Q87</f>
        <v>58020546.899511881</v>
      </c>
      <c r="R3" s="70">
        <f>datos_pkm_auxiliar!R87</f>
        <v>59289492.739102848</v>
      </c>
      <c r="S3" s="70">
        <f>datos_pkm_auxiliar!S87</f>
        <v>60357754.853512466</v>
      </c>
      <c r="T3" s="70">
        <f>datos_pkm_auxiliar!T87</f>
        <v>61050278.596373439</v>
      </c>
      <c r="U3" s="70">
        <f>datos_pkm_auxiliar!U87</f>
        <v>61735977.728491373</v>
      </c>
      <c r="V3" s="70">
        <f>datos_pkm_auxiliar!V87</f>
        <v>62268634.384310827</v>
      </c>
      <c r="W3" s="70">
        <f>datos_pkm_auxiliar!W87</f>
        <v>63536233.048395984</v>
      </c>
      <c r="X3" s="70">
        <f>datos_pkm_auxiliar!X87</f>
        <v>64271484.42272307</v>
      </c>
      <c r="Y3" s="70">
        <f>datos_pkm_auxiliar!Y87</f>
        <v>65302428.243351772</v>
      </c>
      <c r="Z3" s="70">
        <f>datos_pkm_auxiliar!Z87</f>
        <v>65655003.117232658</v>
      </c>
      <c r="AA3" s="70">
        <f>datos_pkm_auxiliar!AA87</f>
        <v>66656596.6493451</v>
      </c>
      <c r="AB3" s="70">
        <f>datos_pkm_auxiliar!AB87</f>
        <v>67428824.818553597</v>
      </c>
      <c r="AC3" s="70">
        <f>datos_pkm_auxiliar!AC87</f>
        <v>67989385.504865199</v>
      </c>
      <c r="AD3" s="70">
        <f>datos_pkm_auxiliar!AD87</f>
        <v>68721352.682761401</v>
      </c>
      <c r="AE3" s="70">
        <f>datos_pkm_auxiliar!AE87</f>
        <v>69494775.530816332</v>
      </c>
      <c r="AF3" s="70">
        <f>datos_pkm_auxiliar!AF87</f>
        <v>70361782.360465303</v>
      </c>
      <c r="AG3" s="70">
        <f>datos_pkm_auxiliar!AG87</f>
        <v>71056011.004911125</v>
      </c>
      <c r="AH3" s="70">
        <f>datos_pkm_auxiliar!AH87</f>
        <v>71712637.915372238</v>
      </c>
      <c r="AI3" s="70">
        <f>datos_pkm_auxiliar!AI87</f>
        <v>72284553.868323267</v>
      </c>
      <c r="AJ3" s="70">
        <f>datos_pkm_auxiliar!AJ87</f>
        <v>72699651.466618627</v>
      </c>
      <c r="AK3" s="70">
        <f>datos_pkm_auxiliar!AK87</f>
        <v>72689821.362243176</v>
      </c>
      <c r="AL3" s="70">
        <f>datos_pkm_auxiliar!AL87</f>
        <v>72975091.085469246</v>
      </c>
      <c r="AM3" s="70">
        <f>datos_pkm_auxiliar!AM87</f>
        <v>72928486.073946327</v>
      </c>
      <c r="AN3" s="70">
        <f>datos_pkm_auxiliar!AN87</f>
        <v>73038966.854521468</v>
      </c>
      <c r="AO3" s="70">
        <f>datos_pkm_auxiliar!AO87</f>
        <v>73434989.750807554</v>
      </c>
      <c r="AP3" s="70">
        <f>datos_pkm_auxiliar!AP87</f>
        <v>73845444.699774444</v>
      </c>
      <c r="AQ3" s="70">
        <f>datos_pkm_auxiliar!AQ87</f>
        <v>74266375.326077357</v>
      </c>
      <c r="AR3" s="70">
        <f>datos_pkm_auxiliar!AR87</f>
        <v>74695142.594474688</v>
      </c>
      <c r="AS3" s="70">
        <f>datos_pkm_auxiliar!AS87</f>
        <v>75130030.761064291</v>
      </c>
      <c r="AT3" s="70">
        <f>datos_pkm_auxiliar!AT87</f>
        <v>75569938.71999158</v>
      </c>
      <c r="AU3" s="70">
        <f>datos_pkm_auxiliar!AU87</f>
        <v>76014165.233702496</v>
      </c>
      <c r="AV3" s="70">
        <f>datos_pkm_auxiliar!AV87</f>
        <v>76462266.613455936</v>
      </c>
      <c r="AW3" s="70">
        <f>datos_pkm_auxiliar!AW87</f>
        <v>76913964.461867124</v>
      </c>
      <c r="AX3" s="70">
        <f>datos_pkm_auxiliar!AX87</f>
        <v>77369086.44610633</v>
      </c>
    </row>
    <row r="4" spans="1:50">
      <c r="A4" t="s">
        <v>31</v>
      </c>
      <c r="B4" t="s">
        <v>47</v>
      </c>
      <c r="C4" t="s">
        <v>357</v>
      </c>
      <c r="D4" s="53">
        <v>27827331.275041789</v>
      </c>
      <c r="E4" s="53">
        <v>43109738.000588857</v>
      </c>
      <c r="F4" s="53">
        <v>35136883.573471852</v>
      </c>
      <c r="G4" s="53">
        <v>33124997.70483768</v>
      </c>
      <c r="H4" s="53">
        <v>33226268.080214828</v>
      </c>
      <c r="I4" s="53">
        <v>35572273.100668468</v>
      </c>
      <c r="J4" s="70">
        <f>datos_pkm_auxiliar!J88</f>
        <v>35153250.695394941</v>
      </c>
      <c r="K4" s="70">
        <f>datos_pkm_auxiliar!K88</f>
        <v>37684285.174127467</v>
      </c>
      <c r="L4" s="70">
        <f>datos_pkm_auxiliar!L88</f>
        <v>38368460.651760377</v>
      </c>
      <c r="M4" s="70">
        <f>datos_pkm_auxiliar!M88</f>
        <v>38697878.235925958</v>
      </c>
      <c r="N4" s="70">
        <f>datos_pkm_auxiliar!N88</f>
        <v>39530195.052125685</v>
      </c>
      <c r="O4" s="70">
        <f>datos_pkm_auxiliar!O88</f>
        <v>40137580.112583779</v>
      </c>
      <c r="P4" s="70">
        <f>datos_pkm_auxiliar!P88</f>
        <v>40704889.969546065</v>
      </c>
      <c r="Q4" s="70">
        <f>datos_pkm_auxiliar!Q88</f>
        <v>41354024.904993698</v>
      </c>
      <c r="R4" s="70">
        <f>datos_pkm_auxiliar!R88</f>
        <v>42101405.876625605</v>
      </c>
      <c r="S4" s="70">
        <f>datos_pkm_auxiliar!S88</f>
        <v>42721299.223767065</v>
      </c>
      <c r="T4" s="70">
        <f>datos_pkm_auxiliar!T88</f>
        <v>43138569.260409154</v>
      </c>
      <c r="U4" s="70">
        <f>datos_pkm_auxiliar!U88</f>
        <v>43545685.576122023</v>
      </c>
      <c r="V4" s="70">
        <f>datos_pkm_auxiliar!V88</f>
        <v>43854030.289621323</v>
      </c>
      <c r="W4" s="70">
        <f>datos_pkm_auxiliar!W88</f>
        <v>44488791.209795319</v>
      </c>
      <c r="X4" s="70">
        <f>datos_pkm_auxiliar!X88</f>
        <v>44836355.857839406</v>
      </c>
      <c r="Y4" s="70">
        <f>datos_pkm_auxiliar!Y88</f>
        <v>45295406.024439715</v>
      </c>
      <c r="Z4" s="70">
        <f>datos_pkm_auxiliar!Z88</f>
        <v>45822202.032739103</v>
      </c>
      <c r="AA4" s="70">
        <f>datos_pkm_auxiliar!AA88</f>
        <v>46628535.586090483</v>
      </c>
      <c r="AB4" s="70">
        <f>datos_pkm_auxiliar!AB88</f>
        <v>47299451.482569642</v>
      </c>
      <c r="AC4" s="70">
        <f>datos_pkm_auxiliar!AC88</f>
        <v>47842871.143476598</v>
      </c>
      <c r="AD4" s="70">
        <f>datos_pkm_auxiliar!AD88</f>
        <v>48441934.737092443</v>
      </c>
      <c r="AE4" s="70">
        <f>datos_pkm_auxiliar!AE88</f>
        <v>49035846.762093052</v>
      </c>
      <c r="AF4" s="70">
        <f>datos_pkm_auxiliar!AF88</f>
        <v>49650430.436376095</v>
      </c>
      <c r="AG4" s="70">
        <f>datos_pkm_auxiliar!AG88</f>
        <v>50158872.031220585</v>
      </c>
      <c r="AH4" s="70">
        <f>datos_pkm_auxiliar!AH88</f>
        <v>50626296.252265126</v>
      </c>
      <c r="AI4" s="70">
        <f>datos_pkm_auxiliar!AI88</f>
        <v>51030135.88908574</v>
      </c>
      <c r="AJ4" s="70">
        <f>datos_pkm_auxiliar!AJ88</f>
        <v>51335992.8891415</v>
      </c>
      <c r="AK4" s="70">
        <f>datos_pkm_auxiliar!AK88</f>
        <v>51491488.172511525</v>
      </c>
      <c r="AL4" s="70">
        <f>datos_pkm_auxiliar!AL88</f>
        <v>51742123.157428816</v>
      </c>
      <c r="AM4" s="70">
        <f>datos_pkm_auxiliar!AM88</f>
        <v>51781485.827492706</v>
      </c>
      <c r="AN4" s="70">
        <f>datos_pkm_auxiliar!AN88</f>
        <v>51847990.97619804</v>
      </c>
      <c r="AO4" s="70">
        <f>datos_pkm_auxiliar!AO88</f>
        <v>52180820.963865444</v>
      </c>
      <c r="AP4" s="70">
        <f>datos_pkm_auxiliar!AP88</f>
        <v>52512477.20457226</v>
      </c>
      <c r="AQ4" s="70">
        <f>datos_pkm_auxiliar!AQ88</f>
        <v>52843807.184991211</v>
      </c>
      <c r="AR4" s="70">
        <f>datos_pkm_auxiliar!AR88</f>
        <v>53175468.251071557</v>
      </c>
      <c r="AS4" s="70">
        <f>datos_pkm_auxiliar!AS88</f>
        <v>53507954.266576007</v>
      </c>
      <c r="AT4" s="70">
        <f>datos_pkm_auxiliar!AT88</f>
        <v>53841629.730612673</v>
      </c>
      <c r="AU4" s="70">
        <f>datos_pkm_auxiliar!AU88</f>
        <v>54176761.026858509</v>
      </c>
      <c r="AV4" s="70">
        <f>datos_pkm_auxiliar!AV88</f>
        <v>54513541.981220849</v>
      </c>
      <c r="AW4" s="70">
        <f>datos_pkm_auxiliar!AW88</f>
        <v>54852113.655600369</v>
      </c>
      <c r="AX4" s="70">
        <f>datos_pkm_auxiliar!AX88</f>
        <v>55192579.204393946</v>
      </c>
    </row>
    <row r="5" spans="1:50">
      <c r="A5" t="s">
        <v>32</v>
      </c>
      <c r="B5" t="s">
        <v>47</v>
      </c>
      <c r="C5" t="s">
        <v>357</v>
      </c>
      <c r="D5" s="53">
        <v>435392777.37980789</v>
      </c>
      <c r="E5" s="53">
        <v>627162757.71729231</v>
      </c>
      <c r="F5" s="53">
        <v>820122952.68646812</v>
      </c>
      <c r="G5" s="53">
        <v>923504738.63207114</v>
      </c>
      <c r="H5" s="53">
        <v>956841274.45703316</v>
      </c>
      <c r="I5" s="53">
        <v>868976334.50354898</v>
      </c>
      <c r="J5" s="70">
        <f>datos_pkm_auxiliar!J89</f>
        <v>836697400.93879211</v>
      </c>
      <c r="K5" s="70">
        <f>datos_pkm_auxiliar!K89</f>
        <v>912213763.89231825</v>
      </c>
      <c r="L5" s="70">
        <f>datos_pkm_auxiliar!L89</f>
        <v>937090930.92108285</v>
      </c>
      <c r="M5" s="70">
        <f>datos_pkm_auxiliar!M89</f>
        <v>954493607.64797235</v>
      </c>
      <c r="N5" s="70">
        <f>datos_pkm_auxiliar!N89</f>
        <v>989851232.02620757</v>
      </c>
      <c r="O5" s="70">
        <f>datos_pkm_auxiliar!O89</f>
        <v>1016728552.8547255</v>
      </c>
      <c r="P5" s="70">
        <f>datos_pkm_auxiliar!P89</f>
        <v>1043865545.5242424</v>
      </c>
      <c r="Q5" s="70">
        <f>datos_pkm_auxiliar!Q89</f>
        <v>1076570041.0935519</v>
      </c>
      <c r="R5" s="70">
        <f>datos_pkm_auxiliar!R89</f>
        <v>1115336505.8656673</v>
      </c>
      <c r="S5" s="70">
        <f>datos_pkm_auxiliar!S89</f>
        <v>1149410425.6888871</v>
      </c>
      <c r="T5" s="70">
        <f>datos_pkm_auxiliar!T89</f>
        <v>1175445829.205549</v>
      </c>
      <c r="U5" s="70">
        <f>datos_pkm_auxiliar!U89</f>
        <v>1202335378.3687909</v>
      </c>
      <c r="V5" s="70">
        <f>datos_pkm_auxiliar!V89</f>
        <v>1225760234.9264452</v>
      </c>
      <c r="W5" s="70">
        <f>datos_pkm_auxiliar!W89</f>
        <v>1267574345.2392864</v>
      </c>
      <c r="X5" s="70">
        <f>datos_pkm_auxiliar!X89</f>
        <v>1296481888.3640573</v>
      </c>
      <c r="Y5" s="70">
        <f>datos_pkm_auxiliar!Y89</f>
        <v>1333140961.1955624</v>
      </c>
      <c r="Z5" s="70">
        <f>datos_pkm_auxiliar!Z89</f>
        <v>1338018947.9936881</v>
      </c>
      <c r="AA5" s="70">
        <f>datos_pkm_auxiliar!AA89</f>
        <v>1359237509.8985233</v>
      </c>
      <c r="AB5" s="70">
        <f>datos_pkm_auxiliar!AB89</f>
        <v>1374486840.7283251</v>
      </c>
      <c r="AC5" s="70">
        <f>datos_pkm_auxiliar!AC89</f>
        <v>1384258825.4750497</v>
      </c>
      <c r="AD5" s="70">
        <f>datos_pkm_auxiliar!AD89</f>
        <v>1398328180.5990925</v>
      </c>
      <c r="AE5" s="70">
        <f>datos_pkm_auxiliar!AE89</f>
        <v>1413432940.5874217</v>
      </c>
      <c r="AF5" s="70">
        <f>datos_pkm_auxiliar!AF89</f>
        <v>1430934305.7731409</v>
      </c>
      <c r="AG5" s="70">
        <f>datos_pkm_auxiliar!AG89</f>
        <v>1444113611.0845621</v>
      </c>
      <c r="AH5" s="70">
        <f>datos_pkm_auxiliar!AH89</f>
        <v>1456434181.5716619</v>
      </c>
      <c r="AI5" s="70">
        <f>datos_pkm_auxiliar!AI89</f>
        <v>1466726803.5870171</v>
      </c>
      <c r="AJ5" s="70">
        <f>datos_pkm_auxiliar!AJ89</f>
        <v>1473195696.397471</v>
      </c>
      <c r="AK5" s="70">
        <f>datos_pkm_auxiliar!AK89</f>
        <v>1474189177.9941189</v>
      </c>
      <c r="AL5" s="70">
        <f>datos_pkm_auxiliar!AL89</f>
        <v>1481314780.379683</v>
      </c>
      <c r="AM5" s="70">
        <f>datos_pkm_auxiliar!AM89</f>
        <v>1478474488.1540546</v>
      </c>
      <c r="AN5" s="70">
        <f>datos_pkm_auxiliar!AN89</f>
        <v>1478216007.1572154</v>
      </c>
      <c r="AO5" s="70">
        <f>datos_pkm_auxiliar!AO89</f>
        <v>1487026161.6083882</v>
      </c>
      <c r="AP5" s="70">
        <f>datos_pkm_auxiliar!AP89</f>
        <v>1495763430.7346401</v>
      </c>
      <c r="AQ5" s="70">
        <f>datos_pkm_auxiliar!AQ89</f>
        <v>1504459874.1605966</v>
      </c>
      <c r="AR5" s="70">
        <f>datos_pkm_auxiliar!AR89</f>
        <v>1513140297.7384</v>
      </c>
      <c r="AS5" s="70">
        <f>datos_pkm_auxiliar!AS89</f>
        <v>1521823276.1793504</v>
      </c>
      <c r="AT5" s="70">
        <f>datos_pkm_auxiliar!AT89</f>
        <v>1530522456.5639956</v>
      </c>
      <c r="AU5" s="70">
        <f>datos_pkm_auxiliar!AU89</f>
        <v>1539247750.6193783</v>
      </c>
      <c r="AV5" s="70">
        <f>datos_pkm_auxiliar!AV89</f>
        <v>1548006308.98507</v>
      </c>
      <c r="AW5" s="70">
        <f>datos_pkm_auxiliar!AW89</f>
        <v>1556803275.2121062</v>
      </c>
      <c r="AX5" s="70">
        <f>datos_pkm_auxiliar!AX89</f>
        <v>1565642351.3119814</v>
      </c>
    </row>
    <row r="6" spans="1:50">
      <c r="A6" t="s">
        <v>33</v>
      </c>
      <c r="B6" t="s">
        <v>47</v>
      </c>
      <c r="C6" t="s">
        <v>357</v>
      </c>
      <c r="D6" s="53">
        <v>517976617.4921155</v>
      </c>
      <c r="E6" s="53">
        <v>333721149.23036218</v>
      </c>
      <c r="F6" s="53">
        <v>445578055.59021968</v>
      </c>
      <c r="G6" s="53">
        <v>587018196.86126828</v>
      </c>
      <c r="H6" s="53">
        <v>541472034.53694522</v>
      </c>
      <c r="I6" s="53">
        <v>534014938.20687252</v>
      </c>
      <c r="J6" s="70">
        <f>datos_pkm_auxiliar!J90</f>
        <v>473508541.26225519</v>
      </c>
      <c r="K6" s="70">
        <f>datos_pkm_auxiliar!K90</f>
        <v>411962421.01823539</v>
      </c>
      <c r="L6" s="70">
        <f>datos_pkm_auxiliar!L90</f>
        <v>413706270.98630756</v>
      </c>
      <c r="M6" s="70">
        <f>datos_pkm_auxiliar!M90</f>
        <v>412919171.51281738</v>
      </c>
      <c r="N6" s="70">
        <f>datos_pkm_auxiliar!N90</f>
        <v>415051029.65326852</v>
      </c>
      <c r="O6" s="70">
        <f>datos_pkm_auxiliar!O90</f>
        <v>416953765.81791264</v>
      </c>
      <c r="P6" s="70">
        <f>datos_pkm_auxiliar!P90</f>
        <v>418603177.35711169</v>
      </c>
      <c r="Q6" s="70">
        <f>datos_pkm_auxiliar!Q90</f>
        <v>420127411.06970066</v>
      </c>
      <c r="R6" s="70">
        <f>datos_pkm_auxiliar!R90</f>
        <v>421704663.44288838</v>
      </c>
      <c r="S6" s="70">
        <f>datos_pkm_auxiliar!S90</f>
        <v>423270446.90506846</v>
      </c>
      <c r="T6" s="70">
        <f>datos_pkm_auxiliar!T90</f>
        <v>424745949.93411112</v>
      </c>
      <c r="U6" s="70">
        <f>datos_pkm_auxiliar!U90</f>
        <v>426136826.51257581</v>
      </c>
      <c r="V6" s="70">
        <f>datos_pkm_auxiliar!V90</f>
        <v>427479176.20901853</v>
      </c>
      <c r="W6" s="70">
        <f>datos_pkm_auxiliar!W90</f>
        <v>428772576.76378101</v>
      </c>
      <c r="X6" s="70">
        <f>datos_pkm_auxiliar!X90</f>
        <v>430016030.13645756</v>
      </c>
      <c r="Y6" s="70">
        <f>datos_pkm_auxiliar!Y90</f>
        <v>431208741.53583384</v>
      </c>
      <c r="Z6" s="70">
        <f>datos_pkm_auxiliar!Z90</f>
        <v>432350059.27462447</v>
      </c>
      <c r="AA6" s="70">
        <f>datos_pkm_auxiliar!AA90</f>
        <v>433439416.46370375</v>
      </c>
      <c r="AB6" s="70">
        <f>datos_pkm_auxiliar!AB90</f>
        <v>434476300.86384124</v>
      </c>
      <c r="AC6" s="70">
        <f>datos_pkm_auxiliar!AC90</f>
        <v>435460239.52563798</v>
      </c>
      <c r="AD6" s="70">
        <f>datos_pkm_auxiliar!AD90</f>
        <v>436390790.67046142</v>
      </c>
      <c r="AE6" s="70">
        <f>datos_pkm_auxiliar!AE90</f>
        <v>437267539.27242476</v>
      </c>
      <c r="AF6" s="70">
        <f>datos_pkm_auxiliar!AF90</f>
        <v>438090094.62730813</v>
      </c>
      <c r="AG6" s="70">
        <f>datos_pkm_auxiliar!AG90</f>
        <v>438858089.02877659</v>
      </c>
      <c r="AH6" s="70">
        <f>datos_pkm_auxiliar!AH90</f>
        <v>439571177.07657266</v>
      </c>
      <c r="AI6" s="70">
        <f>datos_pkm_auxiliar!AI90</f>
        <v>440229035.34988481</v>
      </c>
      <c r="AJ6" s="70">
        <f>datos_pkm_auxiliar!AJ90</f>
        <v>440831362.29201192</v>
      </c>
      <c r="AK6" s="70">
        <f>datos_pkm_auxiliar!AK90</f>
        <v>441073646.39304125</v>
      </c>
      <c r="AL6" s="70">
        <f>datos_pkm_auxiliar!AL90</f>
        <v>441369982.99514252</v>
      </c>
      <c r="AM6" s="70">
        <f>datos_pkm_auxiliar!AM90</f>
        <v>441706212.79934031</v>
      </c>
      <c r="AN6" s="70">
        <f>datos_pkm_auxiliar!AN90</f>
        <v>442067126.64987469</v>
      </c>
      <c r="AO6" s="70">
        <f>datos_pkm_auxiliar!AO90</f>
        <v>442443338.55206311</v>
      </c>
      <c r="AP6" s="70">
        <f>datos_pkm_auxiliar!AP90</f>
        <v>442829197.94452602</v>
      </c>
      <c r="AQ6" s="70">
        <f>datos_pkm_auxiliar!AQ90</f>
        <v>443221252.11262947</v>
      </c>
      <c r="AR6" s="70">
        <f>datos_pkm_auxiliar!AR90</f>
        <v>443617361.91458243</v>
      </c>
      <c r="AS6" s="70">
        <f>datos_pkm_auxiliar!AS90</f>
        <v>444016188.84549975</v>
      </c>
      <c r="AT6" s="70">
        <f>datos_pkm_auxiliar!AT90</f>
        <v>444416889.35711813</v>
      </c>
      <c r="AU6" s="70">
        <f>datos_pkm_auxiliar!AU90</f>
        <v>444818928.87897342</v>
      </c>
      <c r="AV6" s="70">
        <f>datos_pkm_auxiliar!AV90</f>
        <v>445221967.07136935</v>
      </c>
      <c r="AW6" s="70">
        <f>datos_pkm_auxiliar!AW90</f>
        <v>445625786.35224724</v>
      </c>
      <c r="AX6" s="70">
        <f>datos_pkm_auxiliar!AX90</f>
        <v>446030247.07635015</v>
      </c>
    </row>
    <row r="7" spans="1:50">
      <c r="A7" t="s">
        <v>34</v>
      </c>
      <c r="B7" t="s">
        <v>47</v>
      </c>
      <c r="C7" t="s">
        <v>357</v>
      </c>
      <c r="D7" s="53">
        <v>1136282767.33375</v>
      </c>
      <c r="E7" s="53">
        <v>804797435.53123212</v>
      </c>
      <c r="F7" s="53">
        <v>1274550111.5830221</v>
      </c>
      <c r="G7" s="53">
        <v>683867312.49862075</v>
      </c>
      <c r="H7" s="53">
        <v>773893964.76360416</v>
      </c>
      <c r="I7" s="53">
        <v>729790844.71423078</v>
      </c>
      <c r="J7" s="70">
        <f>datos_pkm_auxiliar!J91</f>
        <v>482802326.66918445</v>
      </c>
      <c r="K7" s="70">
        <f>datos_pkm_auxiliar!K91</f>
        <v>540186702.23498988</v>
      </c>
      <c r="L7" s="70">
        <f>datos_pkm_auxiliar!L91</f>
        <v>550995084.65615249</v>
      </c>
      <c r="M7" s="70">
        <f>datos_pkm_auxiliar!M91</f>
        <v>549653051.45397043</v>
      </c>
      <c r="N7" s="70">
        <f>datos_pkm_auxiliar!N91</f>
        <v>563712463.76619613</v>
      </c>
      <c r="O7" s="70">
        <f>datos_pkm_auxiliar!O91</f>
        <v>574437532.17528188</v>
      </c>
      <c r="P7" s="70">
        <f>datos_pkm_auxiliar!P91</f>
        <v>584517792.88228178</v>
      </c>
      <c r="Q7" s="70">
        <f>datos_pkm_auxiliar!Q91</f>
        <v>595871682.99400318</v>
      </c>
      <c r="R7" s="70">
        <f>datos_pkm_auxiliar!R91</f>
        <v>609281280.02523291</v>
      </c>
      <c r="S7" s="70">
        <f>datos_pkm_auxiliar!S91</f>
        <v>621235494.29075229</v>
      </c>
      <c r="T7" s="70">
        <f>datos_pkm_auxiliar!T91</f>
        <v>630457416.76391733</v>
      </c>
      <c r="U7" s="70">
        <f>datos_pkm_auxiliar!U91</f>
        <v>639563791.32741416</v>
      </c>
      <c r="V7" s="70">
        <f>datos_pkm_auxiliar!V91</f>
        <v>647478048.32363522</v>
      </c>
      <c r="W7" s="70">
        <f>datos_pkm_auxiliar!W91</f>
        <v>660615012.81381118</v>
      </c>
      <c r="X7" s="70">
        <f>datos_pkm_auxiliar!X91</f>
        <v>669803584.20234334</v>
      </c>
      <c r="Y7" s="70">
        <f>datos_pkm_auxiliar!Y91</f>
        <v>681036956.66518199</v>
      </c>
      <c r="Z7" s="70">
        <f>datos_pkm_auxiliar!Z91</f>
        <v>687235968.58511233</v>
      </c>
      <c r="AA7" s="70">
        <f>datos_pkm_auxiliar!AA91</f>
        <v>698049549.77050245</v>
      </c>
      <c r="AB7" s="70">
        <f>datos_pkm_auxiliar!AB91</f>
        <v>707082259.07293272</v>
      </c>
      <c r="AC7" s="70">
        <f>datos_pkm_auxiliar!AC91</f>
        <v>714453211.22904396</v>
      </c>
      <c r="AD7" s="70">
        <f>datos_pkm_auxiliar!AD91</f>
        <v>722957061.77086127</v>
      </c>
      <c r="AE7" s="70">
        <f>datos_pkm_auxiliar!AE91</f>
        <v>731642433.24563158</v>
      </c>
      <c r="AF7" s="70">
        <f>datos_pkm_auxiliar!AF91</f>
        <v>740888178.04339933</v>
      </c>
      <c r="AG7" s="70">
        <f>datos_pkm_auxiliar!AG91</f>
        <v>748737994.94131136</v>
      </c>
      <c r="AH7" s="70">
        <f>datos_pkm_auxiliar!AH91</f>
        <v>756177900.44654143</v>
      </c>
      <c r="AI7" s="70">
        <f>datos_pkm_auxiliar!AI91</f>
        <v>762857912.28272188</v>
      </c>
      <c r="AJ7" s="70">
        <f>datos_pkm_auxiliar!AJ91</f>
        <v>768243139.4096601</v>
      </c>
      <c r="AK7" s="70">
        <f>datos_pkm_auxiliar!AK91</f>
        <v>770261834.72273743</v>
      </c>
      <c r="AL7" s="70">
        <f>datos_pkm_auxiliar!AL91</f>
        <v>774214069.84375799</v>
      </c>
      <c r="AM7" s="70">
        <f>datos_pkm_auxiliar!AM91</f>
        <v>775463790.88906157</v>
      </c>
      <c r="AN7" s="70">
        <f>datos_pkm_auxiliar!AN91</f>
        <v>777697669.24332583</v>
      </c>
      <c r="AO7" s="70">
        <f>datos_pkm_auxiliar!AO91</f>
        <v>781940729.71665263</v>
      </c>
      <c r="AP7" s="70">
        <f>datos_pkm_auxiliar!AP91</f>
        <v>786230973.26207948</v>
      </c>
      <c r="AQ7" s="70">
        <f>datos_pkm_auxiliar!AQ91</f>
        <v>790566930.97006917</v>
      </c>
      <c r="AR7" s="70">
        <f>datos_pkm_auxiliar!AR91</f>
        <v>794945202.08618748</v>
      </c>
      <c r="AS7" s="70">
        <f>datos_pkm_auxiliar!AS91</f>
        <v>799362155.16856766</v>
      </c>
      <c r="AT7" s="70">
        <f>datos_pkm_auxiliar!AT91</f>
        <v>803814629.88142824</v>
      </c>
      <c r="AU7" s="70">
        <f>datos_pkm_auxiliar!AU91</f>
        <v>808300135.65429568</v>
      </c>
      <c r="AV7" s="70">
        <f>datos_pkm_auxiliar!AV91</f>
        <v>812816826.34473944</v>
      </c>
      <c r="AW7" s="70">
        <f>datos_pkm_auxiliar!AW91</f>
        <v>817363394.00488353</v>
      </c>
      <c r="AX7" s="70">
        <f>datos_pkm_auxiliar!AX91</f>
        <v>821938948.55318964</v>
      </c>
    </row>
    <row r="8" spans="1:50">
      <c r="A8" t="s">
        <v>35</v>
      </c>
      <c r="B8" t="s">
        <v>47</v>
      </c>
      <c r="C8" t="s">
        <v>357</v>
      </c>
      <c r="D8" s="53">
        <v>96855121.384701341</v>
      </c>
      <c r="E8" s="53">
        <v>77210017.013418138</v>
      </c>
      <c r="F8" s="53">
        <v>216714657.04931939</v>
      </c>
      <c r="G8" s="53">
        <v>257220356.4921391</v>
      </c>
      <c r="H8" s="53">
        <v>317040189.3668831</v>
      </c>
      <c r="I8" s="53">
        <v>317418025.08617228</v>
      </c>
      <c r="J8" s="70">
        <f>datos_pkm_auxiliar!J92</f>
        <v>254839315.88178989</v>
      </c>
      <c r="K8" s="70">
        <f>datos_pkm_auxiliar!K92</f>
        <v>347857263.3531431</v>
      </c>
      <c r="L8" s="70">
        <f>datos_pkm_auxiliar!L92</f>
        <v>357661305.86220217</v>
      </c>
      <c r="M8" s="70">
        <f>datos_pkm_auxiliar!M92</f>
        <v>346380882.89190483</v>
      </c>
      <c r="N8" s="70">
        <f>datos_pkm_auxiliar!N92</f>
        <v>364109582.4445793</v>
      </c>
      <c r="O8" s="70">
        <f>datos_pkm_auxiliar!O92</f>
        <v>377658647.26881731</v>
      </c>
      <c r="P8" s="70">
        <f>datos_pkm_auxiliar!P92</f>
        <v>389490988.15515232</v>
      </c>
      <c r="Q8" s="70">
        <f>datos_pkm_auxiliar!Q92</f>
        <v>402292744.90722096</v>
      </c>
      <c r="R8" s="70">
        <f>datos_pkm_auxiliar!R92</f>
        <v>417789213.83040494</v>
      </c>
      <c r="S8" s="70">
        <f>datos_pkm_auxiliar!S92</f>
        <v>432076841.29537833</v>
      </c>
      <c r="T8" s="70">
        <f>datos_pkm_auxiliar!T92</f>
        <v>443362354.7351563</v>
      </c>
      <c r="U8" s="70">
        <f>datos_pkm_auxiliar!U92</f>
        <v>454379625.0058496</v>
      </c>
      <c r="V8" s="70">
        <f>datos_pkm_auxiliar!V92</f>
        <v>464195564.10637039</v>
      </c>
      <c r="W8" s="70">
        <f>datos_pkm_auxiliar!W92</f>
        <v>479645469.27653927</v>
      </c>
      <c r="X8" s="70">
        <f>datos_pkm_auxiliar!X92</f>
        <v>490937328.10247356</v>
      </c>
      <c r="Y8" s="70">
        <f>datos_pkm_auxiliar!Y92</f>
        <v>504499666.24339575</v>
      </c>
      <c r="Z8" s="70">
        <f>datos_pkm_auxiliar!Z92</f>
        <v>512556070.3178817</v>
      </c>
      <c r="AA8" s="70">
        <f>datos_pkm_auxiliar!AA92</f>
        <v>525713347.30181056</v>
      </c>
      <c r="AB8" s="70">
        <f>datos_pkm_auxiliar!AB92</f>
        <v>536906597.15637755</v>
      </c>
      <c r="AC8" s="70">
        <f>datos_pkm_auxiliar!AC92</f>
        <v>546215588.64922786</v>
      </c>
      <c r="AD8" s="70">
        <f>datos_pkm_auxiliar!AD92</f>
        <v>556781511.25058687</v>
      </c>
      <c r="AE8" s="70">
        <f>datos_pkm_auxiliar!AE92</f>
        <v>567534243.78645146</v>
      </c>
      <c r="AF8" s="70">
        <f>datos_pkm_auxiliar!AF92</f>
        <v>578911214.10368299</v>
      </c>
      <c r="AG8" s="70">
        <f>datos_pkm_auxiliar!AG92</f>
        <v>588641901.51929796</v>
      </c>
      <c r="AH8" s="70">
        <f>datos_pkm_auxiliar!AH92</f>
        <v>597845774.74412596</v>
      </c>
      <c r="AI8" s="70">
        <f>datos_pkm_auxiliar!AI92</f>
        <v>606098500.29544866</v>
      </c>
      <c r="AJ8" s="70">
        <f>datos_pkm_auxiliar!AJ92</f>
        <v>612751150.21891212</v>
      </c>
      <c r="AK8" s="70">
        <f>datos_pkm_auxiliar!AK92</f>
        <v>613362636.51323235</v>
      </c>
      <c r="AL8" s="70">
        <f>datos_pkm_auxiliar!AL92</f>
        <v>617275393.26873291</v>
      </c>
      <c r="AM8" s="70">
        <f>datos_pkm_auxiliar!AM92</f>
        <v>618662949.16060364</v>
      </c>
      <c r="AN8" s="70">
        <f>datos_pkm_auxiliar!AN92</f>
        <v>621591558.35926557</v>
      </c>
      <c r="AO8" s="70">
        <f>datos_pkm_auxiliar!AO92</f>
        <v>627122308.46549666</v>
      </c>
      <c r="AP8" s="70">
        <f>datos_pkm_auxiliar!AP92</f>
        <v>632850405.91255784</v>
      </c>
      <c r="AQ8" s="70">
        <f>datos_pkm_auxiliar!AQ92</f>
        <v>638724688.66603863</v>
      </c>
      <c r="AR8" s="70">
        <f>datos_pkm_auxiliar!AR92</f>
        <v>644713468.5923115</v>
      </c>
      <c r="AS8" s="70">
        <f>datos_pkm_auxiliar!AS92</f>
        <v>650796985.62141335</v>
      </c>
      <c r="AT8" s="70">
        <f>datos_pkm_auxiliar!AT92</f>
        <v>656962900.95240891</v>
      </c>
      <c r="AU8" s="70">
        <f>datos_pkm_auxiliar!AU92</f>
        <v>663203542.34518611</v>
      </c>
      <c r="AV8" s="70">
        <f>datos_pkm_auxiliar!AV92</f>
        <v>669514194.47067368</v>
      </c>
      <c r="AW8" s="70">
        <f>datos_pkm_auxiliar!AW92</f>
        <v>675892026.934919</v>
      </c>
      <c r="AX8" s="70">
        <f>datos_pkm_auxiliar!AX92</f>
        <v>682335417.27522933</v>
      </c>
    </row>
    <row r="9" spans="1:50">
      <c r="A9" t="s">
        <v>36</v>
      </c>
      <c r="B9" t="s">
        <v>47</v>
      </c>
      <c r="C9" t="s">
        <v>357</v>
      </c>
      <c r="D9" s="53">
        <v>514715796.12746042</v>
      </c>
      <c r="E9" s="53">
        <v>375450311.65584248</v>
      </c>
      <c r="F9" s="53">
        <v>620458520.99862015</v>
      </c>
      <c r="G9" s="53">
        <v>882198461.3320961</v>
      </c>
      <c r="H9" s="53">
        <v>601499055.06311274</v>
      </c>
      <c r="I9" s="53">
        <v>603192382.80523407</v>
      </c>
      <c r="J9" s="70">
        <f>datos_pkm_auxiliar!J93</f>
        <v>583055275.2227962</v>
      </c>
      <c r="K9" s="70">
        <f>datos_pkm_auxiliar!K93</f>
        <v>484196030.37005502</v>
      </c>
      <c r="L9" s="70">
        <f>datos_pkm_auxiliar!L93</f>
        <v>489497486.29621077</v>
      </c>
      <c r="M9" s="70">
        <f>datos_pkm_auxiliar!M93</f>
        <v>489234988.82106113</v>
      </c>
      <c r="N9" s="70">
        <f>datos_pkm_auxiliar!N93</f>
        <v>494008891.23486555</v>
      </c>
      <c r="O9" s="70">
        <f>datos_pkm_auxiliar!O93</f>
        <v>498537323.91495049</v>
      </c>
      <c r="P9" s="70">
        <f>datos_pkm_auxiliar!P93</f>
        <v>502654735.82817286</v>
      </c>
      <c r="Q9" s="70">
        <f>datos_pkm_auxiliar!Q93</f>
        <v>506515339.56371796</v>
      </c>
      <c r="R9" s="70">
        <f>datos_pkm_auxiliar!R93</f>
        <v>510464827.42965871</v>
      </c>
      <c r="S9" s="70">
        <f>datos_pkm_auxiliar!S93</f>
        <v>514402155.48058468</v>
      </c>
      <c r="T9" s="70">
        <f>datos_pkm_auxiliar!T93</f>
        <v>518165468.48748195</v>
      </c>
      <c r="U9" s="70">
        <f>datos_pkm_auxiliar!U93</f>
        <v>521747261.89145803</v>
      </c>
      <c r="V9" s="70">
        <f>datos_pkm_auxiliar!V93</f>
        <v>525213293.98292446</v>
      </c>
      <c r="W9" s="70">
        <f>datos_pkm_auxiliar!W93</f>
        <v>528565481.45825267</v>
      </c>
      <c r="X9" s="70">
        <f>datos_pkm_auxiliar!X93</f>
        <v>531802397.17968374</v>
      </c>
      <c r="Y9" s="70">
        <f>datos_pkm_auxiliar!Y93</f>
        <v>534921498.2697984</v>
      </c>
      <c r="Z9" s="70">
        <f>datos_pkm_auxiliar!Z93</f>
        <v>537919979.21180797</v>
      </c>
      <c r="AA9" s="70">
        <f>datos_pkm_auxiliar!AA93</f>
        <v>540795053.0166924</v>
      </c>
      <c r="AB9" s="70">
        <f>datos_pkm_auxiliar!AB93</f>
        <v>543544034.08518422</v>
      </c>
      <c r="AC9" s="70">
        <f>datos_pkm_auxiliar!AC93</f>
        <v>546164357.68059516</v>
      </c>
      <c r="AD9" s="70">
        <f>datos_pkm_auxiliar!AD93</f>
        <v>548653581.51325059</v>
      </c>
      <c r="AE9" s="70">
        <f>datos_pkm_auxiliar!AE93</f>
        <v>551009383.79780483</v>
      </c>
      <c r="AF9" s="70">
        <f>datos_pkm_auxiliar!AF93</f>
        <v>553229561.74861574</v>
      </c>
      <c r="AG9" s="70">
        <f>datos_pkm_auxiliar!AG93</f>
        <v>555312031.22292459</v>
      </c>
      <c r="AH9" s="70">
        <f>datos_pkm_auxiliar!AH93</f>
        <v>557254827.33735716</v>
      </c>
      <c r="AI9" s="70">
        <f>datos_pkm_auxiliar!AI93</f>
        <v>559056105.73547864</v>
      </c>
      <c r="AJ9" s="70">
        <f>datos_pkm_auxiliar!AJ93</f>
        <v>560714144.23312712</v>
      </c>
      <c r="AK9" s="70">
        <f>datos_pkm_auxiliar!AK93</f>
        <v>561564341.44125807</v>
      </c>
      <c r="AL9" s="70">
        <f>datos_pkm_auxiliar!AL93</f>
        <v>562437322.06259</v>
      </c>
      <c r="AM9" s="70">
        <f>datos_pkm_auxiliar!AM93</f>
        <v>563360841.75069177</v>
      </c>
      <c r="AN9" s="70">
        <f>datos_pkm_auxiliar!AN93</f>
        <v>564330729.83618784</v>
      </c>
      <c r="AO9" s="70">
        <f>datos_pkm_auxiliar!AO93</f>
        <v>565335740.08943486</v>
      </c>
      <c r="AP9" s="70">
        <f>datos_pkm_auxiliar!AP93</f>
        <v>566365630.61407304</v>
      </c>
      <c r="AQ9" s="70">
        <f>datos_pkm_auxiliar!AQ93</f>
        <v>567412801.79750836</v>
      </c>
      <c r="AR9" s="70">
        <f>datos_pkm_auxiliar!AR93</f>
        <v>568472041.78577399</v>
      </c>
      <c r="AS9" s="70">
        <f>datos_pkm_auxiliar!AS93</f>
        <v>569539903.18175912</v>
      </c>
      <c r="AT9" s="70">
        <f>datos_pkm_auxiliar!AT93</f>
        <v>570614145.1329987</v>
      </c>
      <c r="AU9" s="70">
        <f>datos_pkm_auxiliar!AU93</f>
        <v>571693322.91520178</v>
      </c>
      <c r="AV9" s="70">
        <f>datos_pkm_auxiliar!AV93</f>
        <v>572776508.17501366</v>
      </c>
      <c r="AW9" s="70">
        <f>datos_pkm_auxiliar!AW93</f>
        <v>573863104.84092391</v>
      </c>
      <c r="AX9" s="70">
        <f>datos_pkm_auxiliar!AX93</f>
        <v>574952730.04049587</v>
      </c>
    </row>
    <row r="10" spans="1:50">
      <c r="A10" t="s">
        <v>37</v>
      </c>
      <c r="B10" t="s">
        <v>47</v>
      </c>
      <c r="C10" t="s">
        <v>357</v>
      </c>
      <c r="D10" s="53">
        <v>101063457.9892879</v>
      </c>
      <c r="E10" s="53">
        <v>293953604.38777822</v>
      </c>
      <c r="F10" s="53">
        <v>173604971.9158538</v>
      </c>
      <c r="G10" s="53">
        <v>213837403.39719489</v>
      </c>
      <c r="H10" s="53">
        <v>314669510.42302698</v>
      </c>
      <c r="I10" s="53">
        <v>293154621.61834711</v>
      </c>
      <c r="J10" s="70">
        <f>datos_pkm_auxiliar!J94</f>
        <v>288264540.3588168</v>
      </c>
      <c r="K10" s="70">
        <f>datos_pkm_auxiliar!K94</f>
        <v>210931895.04880518</v>
      </c>
      <c r="L10" s="70">
        <f>datos_pkm_auxiliar!L94</f>
        <v>213007846.37942341</v>
      </c>
      <c r="M10" s="70">
        <f>datos_pkm_auxiliar!M94</f>
        <v>213020738.78191</v>
      </c>
      <c r="N10" s="70">
        <f>datos_pkm_auxiliar!N94</f>
        <v>214843796.79558399</v>
      </c>
      <c r="O10" s="70">
        <f>datos_pkm_auxiliar!O94</f>
        <v>216541288.89893147</v>
      </c>
      <c r="P10" s="70">
        <f>datos_pkm_auxiliar!P94</f>
        <v>218094341.32540637</v>
      </c>
      <c r="Q10" s="70">
        <f>datos_pkm_auxiliar!Q94</f>
        <v>219579015.66639674</v>
      </c>
      <c r="R10" s="70">
        <f>datos_pkm_auxiliar!R94</f>
        <v>221116582.80819187</v>
      </c>
      <c r="S10" s="70">
        <f>datos_pkm_auxiliar!S94</f>
        <v>222618447.89374256</v>
      </c>
      <c r="T10" s="70">
        <f>datos_pkm_auxiliar!T94</f>
        <v>224013980.41962788</v>
      </c>
      <c r="U10" s="70">
        <f>datos_pkm_auxiliar!U94</f>
        <v>225343702.34299824</v>
      </c>
      <c r="V10" s="70">
        <f>datos_pkm_auxiliar!V94</f>
        <v>226610981.6274929</v>
      </c>
      <c r="W10" s="70">
        <f>datos_pkm_auxiliar!W94</f>
        <v>227919834.78338358</v>
      </c>
      <c r="X10" s="70">
        <f>datos_pkm_auxiliar!X94</f>
        <v>229123403.71918806</v>
      </c>
      <c r="Y10" s="70">
        <f>datos_pkm_auxiliar!Y94</f>
        <v>230316541.49937218</v>
      </c>
      <c r="Z10" s="70">
        <f>datos_pkm_auxiliar!Z94</f>
        <v>231388501.54740107</v>
      </c>
      <c r="AA10" s="70">
        <f>datos_pkm_auxiliar!AA94</f>
        <v>232488607.54365596</v>
      </c>
      <c r="AB10" s="70">
        <f>datos_pkm_auxiliar!AB94</f>
        <v>233517259.15293154</v>
      </c>
      <c r="AC10" s="70">
        <f>datos_pkm_auxiliar!AC94</f>
        <v>234476418.47036472</v>
      </c>
      <c r="AD10" s="70">
        <f>datos_pkm_auxiliar!AD94</f>
        <v>235408002.95020375</v>
      </c>
      <c r="AE10" s="70">
        <f>datos_pkm_auxiliar!AE94</f>
        <v>236297004.14826423</v>
      </c>
      <c r="AF10" s="70">
        <f>datos_pkm_auxiliar!AF94</f>
        <v>237148479.56349096</v>
      </c>
      <c r="AG10" s="70">
        <f>datos_pkm_auxiliar!AG94</f>
        <v>237933206.53235143</v>
      </c>
      <c r="AH10" s="70">
        <f>datos_pkm_auxiliar!AH94</f>
        <v>238665545.86146593</v>
      </c>
      <c r="AI10" s="70">
        <f>datos_pkm_auxiliar!AI94</f>
        <v>239340180.44822222</v>
      </c>
      <c r="AJ10" s="70">
        <f>datos_pkm_auxiliar!AJ94</f>
        <v>239949260.14474469</v>
      </c>
      <c r="AK10" s="70">
        <f>datos_pkm_auxiliar!AK94</f>
        <v>240259023.44599766</v>
      </c>
      <c r="AL10" s="70">
        <f>datos_pkm_auxiliar!AL94</f>
        <v>240597258.82326558</v>
      </c>
      <c r="AM10" s="70">
        <f>datos_pkm_auxiliar!AM94</f>
        <v>240910062.80725655</v>
      </c>
      <c r="AN10" s="70">
        <f>datos_pkm_auxiliar!AN94</f>
        <v>241250506.58375013</v>
      </c>
      <c r="AO10" s="70">
        <f>datos_pkm_auxiliar!AO94</f>
        <v>241630163.04449949</v>
      </c>
      <c r="AP10" s="70">
        <f>datos_pkm_auxiliar!AP94</f>
        <v>242017897.06579837</v>
      </c>
      <c r="AQ10" s="70">
        <f>datos_pkm_auxiliar!AQ94</f>
        <v>242411311.63049981</v>
      </c>
      <c r="AR10" s="70">
        <f>datos_pkm_auxiliar!AR94</f>
        <v>242808695.46469024</v>
      </c>
      <c r="AS10" s="70">
        <f>datos_pkm_auxiliar!AS94</f>
        <v>243208888.23046196</v>
      </c>
      <c r="AT10" s="70">
        <f>datos_pkm_auxiliar!AT94</f>
        <v>243611123.52016822</v>
      </c>
      <c r="AU10" s="70">
        <f>datos_pkm_auxiliar!AU94</f>
        <v>244014901.97545925</v>
      </c>
      <c r="AV10" s="70">
        <f>datos_pkm_auxiliar!AV94</f>
        <v>244419900.4432444</v>
      </c>
      <c r="AW10" s="70">
        <f>datos_pkm_auxiliar!AW94</f>
        <v>244825910.41820177</v>
      </c>
      <c r="AX10" s="70">
        <f>datos_pkm_auxiliar!AX94</f>
        <v>245232797.48134294</v>
      </c>
    </row>
    <row r="11" spans="1:50">
      <c r="A11" t="s">
        <v>38</v>
      </c>
      <c r="B11" t="s">
        <v>47</v>
      </c>
      <c r="C11" t="s">
        <v>357</v>
      </c>
      <c r="D11" s="53">
        <v>220407172.76906359</v>
      </c>
      <c r="E11" s="53">
        <v>203729038.81493729</v>
      </c>
      <c r="F11" s="53">
        <v>183513142.02359071</v>
      </c>
      <c r="G11" s="53">
        <v>215475936.27945739</v>
      </c>
      <c r="H11" s="53">
        <v>255432091.95238039</v>
      </c>
      <c r="I11" s="53">
        <v>217319910.3030481</v>
      </c>
      <c r="J11" s="70">
        <f>datos_pkm_auxiliar!J95</f>
        <v>189809328.16021603</v>
      </c>
      <c r="K11" s="70">
        <f>datos_pkm_auxiliar!K95</f>
        <v>226451849.88332734</v>
      </c>
      <c r="L11" s="70">
        <f>datos_pkm_auxiliar!L95</f>
        <v>234904717.6870822</v>
      </c>
      <c r="M11" s="70">
        <f>datos_pkm_auxiliar!M95</f>
        <v>235223819.92703605</v>
      </c>
      <c r="N11" s="70">
        <f>datos_pkm_auxiliar!N95</f>
        <v>245678763.57218462</v>
      </c>
      <c r="O11" s="70">
        <f>datos_pkm_auxiliar!O95</f>
        <v>254022031.18281567</v>
      </c>
      <c r="P11" s="70">
        <f>datos_pkm_auxiliar!P95</f>
        <v>262045467.30028361</v>
      </c>
      <c r="Q11" s="70">
        <f>datos_pkm_auxiliar!Q95</f>
        <v>271089884.48390275</v>
      </c>
      <c r="R11" s="70">
        <f>datos_pkm_auxiliar!R95</f>
        <v>281743885.130279</v>
      </c>
      <c r="S11" s="70">
        <f>datos_pkm_auxiliar!S95</f>
        <v>291447971.14263082</v>
      </c>
      <c r="T11" s="70">
        <f>datos_pkm_auxiliar!T95</f>
        <v>299191868.21844423</v>
      </c>
      <c r="U11" s="70">
        <f>datos_pkm_auxiliar!U95</f>
        <v>306907619.69220597</v>
      </c>
      <c r="V11" s="70">
        <f>datos_pkm_auxiliar!V95</f>
        <v>313744936.87395501</v>
      </c>
      <c r="W11" s="70">
        <f>datos_pkm_auxiliar!W95</f>
        <v>324717198.27535444</v>
      </c>
      <c r="X11" s="70">
        <f>datos_pkm_auxiliar!X95</f>
        <v>332663806.42926544</v>
      </c>
      <c r="Y11" s="70">
        <f>datos_pkm_auxiliar!Y95</f>
        <v>342304313.07507062</v>
      </c>
      <c r="Z11" s="70">
        <f>datos_pkm_auxiliar!Z95</f>
        <v>347931988.92157155</v>
      </c>
      <c r="AA11" s="70">
        <f>datos_pkm_auxiliar!AA95</f>
        <v>357346010.38704985</v>
      </c>
      <c r="AB11" s="70">
        <f>datos_pkm_auxiliar!AB95</f>
        <v>365357853.83650064</v>
      </c>
      <c r="AC11" s="70">
        <f>datos_pkm_auxiliar!AC95</f>
        <v>372025866.16329908</v>
      </c>
      <c r="AD11" s="70">
        <f>datos_pkm_auxiliar!AD95</f>
        <v>379668942.56045496</v>
      </c>
      <c r="AE11" s="70">
        <f>datos_pkm_auxiliar!AE95</f>
        <v>387503143.75412726</v>
      </c>
      <c r="AF11" s="70">
        <f>datos_pkm_auxiliar!AF95</f>
        <v>395856908.52480674</v>
      </c>
      <c r="AG11" s="70">
        <f>datos_pkm_auxiliar!AG95</f>
        <v>403052787.9016065</v>
      </c>
      <c r="AH11" s="70">
        <f>datos_pkm_auxiliar!AH95</f>
        <v>409920734.6899423</v>
      </c>
      <c r="AI11" s="70">
        <f>datos_pkm_auxiliar!AI95</f>
        <v>416147334.56163347</v>
      </c>
      <c r="AJ11" s="70">
        <f>datos_pkm_auxiliar!AJ95</f>
        <v>421250049.95765412</v>
      </c>
      <c r="AK11" s="70">
        <f>datos_pkm_auxiliar!AK95</f>
        <v>423462889.61843634</v>
      </c>
      <c r="AL11" s="70">
        <f>datos_pkm_auxiliar!AL95</f>
        <v>427309197.30005038</v>
      </c>
      <c r="AM11" s="70">
        <f>datos_pkm_auxiliar!AM95</f>
        <v>428706758.93045539</v>
      </c>
      <c r="AN11" s="70">
        <f>datos_pkm_auxiliar!AN95</f>
        <v>430930715.37558699</v>
      </c>
      <c r="AO11" s="70">
        <f>datos_pkm_auxiliar!AO95</f>
        <v>434914554.12156367</v>
      </c>
      <c r="AP11" s="70">
        <f>datos_pkm_auxiliar!AP95</f>
        <v>438931052.89766765</v>
      </c>
      <c r="AQ11" s="70">
        <f>datos_pkm_auxiliar!AQ95</f>
        <v>442986731.26484537</v>
      </c>
      <c r="AR11" s="70">
        <f>datos_pkm_auxiliar!AR95</f>
        <v>447084094.46050346</v>
      </c>
      <c r="AS11" s="70">
        <f>datos_pkm_auxiliar!AS95</f>
        <v>451223720.50942254</v>
      </c>
      <c r="AT11" s="70">
        <f>datos_pkm_auxiliar!AT95</f>
        <v>455405385.25401497</v>
      </c>
      <c r="AU11" s="70">
        <f>datos_pkm_auxiliar!AU95</f>
        <v>459628625.98803693</v>
      </c>
      <c r="AV11" s="70">
        <f>datos_pkm_auxiliar!AV95</f>
        <v>463892998.3466447</v>
      </c>
      <c r="AW11" s="70">
        <f>datos_pkm_auxiliar!AW95</f>
        <v>468198175.11333311</v>
      </c>
      <c r="AX11" s="70">
        <f>datos_pkm_auxiliar!AX95</f>
        <v>472543968.99559051</v>
      </c>
    </row>
    <row r="12" spans="1:50">
      <c r="A12" t="s">
        <v>39</v>
      </c>
      <c r="B12" t="s">
        <v>47</v>
      </c>
      <c r="C12" t="s">
        <v>357</v>
      </c>
      <c r="D12" s="53">
        <v>0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70">
        <f>datos_pkm_auxiliar!J96</f>
        <v>0</v>
      </c>
      <c r="K12" s="70">
        <f>datos_pkm_auxiliar!K96</f>
        <v>0</v>
      </c>
      <c r="L12" s="70">
        <f>datos_pkm_auxiliar!L96</f>
        <v>0</v>
      </c>
      <c r="M12" s="70">
        <f>datos_pkm_auxiliar!M96</f>
        <v>0</v>
      </c>
      <c r="N12" s="70">
        <f>datos_pkm_auxiliar!N96</f>
        <v>0</v>
      </c>
      <c r="O12" s="70">
        <f>datos_pkm_auxiliar!O96</f>
        <v>0</v>
      </c>
      <c r="P12" s="70">
        <f>datos_pkm_auxiliar!P96</f>
        <v>0</v>
      </c>
      <c r="Q12" s="70">
        <f>datos_pkm_auxiliar!Q96</f>
        <v>0</v>
      </c>
      <c r="R12" s="70">
        <f>datos_pkm_auxiliar!R96</f>
        <v>0</v>
      </c>
      <c r="S12" s="70">
        <f>datos_pkm_auxiliar!S96</f>
        <v>0</v>
      </c>
      <c r="T12" s="70">
        <f>datos_pkm_auxiliar!T96</f>
        <v>0</v>
      </c>
      <c r="U12" s="70">
        <f>datos_pkm_auxiliar!U96</f>
        <v>0</v>
      </c>
      <c r="V12" s="70">
        <f>datos_pkm_auxiliar!V96</f>
        <v>0</v>
      </c>
      <c r="W12" s="70">
        <f>datos_pkm_auxiliar!W96</f>
        <v>0</v>
      </c>
      <c r="X12" s="70">
        <f>datos_pkm_auxiliar!X96</f>
        <v>0</v>
      </c>
      <c r="Y12" s="70">
        <f>datos_pkm_auxiliar!Y96</f>
        <v>0</v>
      </c>
      <c r="Z12" s="70">
        <f>datos_pkm_auxiliar!Z96</f>
        <v>0</v>
      </c>
      <c r="AA12" s="70">
        <f>datos_pkm_auxiliar!AA96</f>
        <v>0</v>
      </c>
      <c r="AB12" s="70">
        <f>datos_pkm_auxiliar!AB96</f>
        <v>0</v>
      </c>
      <c r="AC12" s="70">
        <f>datos_pkm_auxiliar!AC96</f>
        <v>0</v>
      </c>
      <c r="AD12" s="70">
        <f>datos_pkm_auxiliar!AD96</f>
        <v>0</v>
      </c>
      <c r="AE12" s="70">
        <f>datos_pkm_auxiliar!AE96</f>
        <v>0</v>
      </c>
      <c r="AF12" s="70">
        <f>datos_pkm_auxiliar!AF96</f>
        <v>0</v>
      </c>
      <c r="AG12" s="70">
        <f>datos_pkm_auxiliar!AG96</f>
        <v>0</v>
      </c>
      <c r="AH12" s="70">
        <f>datos_pkm_auxiliar!AH96</f>
        <v>0</v>
      </c>
      <c r="AI12" s="70">
        <f>datos_pkm_auxiliar!AI96</f>
        <v>0</v>
      </c>
      <c r="AJ12" s="70">
        <f>datos_pkm_auxiliar!AJ96</f>
        <v>0</v>
      </c>
      <c r="AK12" s="70">
        <f>datos_pkm_auxiliar!AK96</f>
        <v>0</v>
      </c>
      <c r="AL12" s="70">
        <f>datos_pkm_auxiliar!AL96</f>
        <v>0</v>
      </c>
      <c r="AM12" s="70">
        <f>datos_pkm_auxiliar!AM96</f>
        <v>0</v>
      </c>
      <c r="AN12" s="70">
        <f>datos_pkm_auxiliar!AN96</f>
        <v>0</v>
      </c>
      <c r="AO12" s="70">
        <f>datos_pkm_auxiliar!AO96</f>
        <v>0</v>
      </c>
      <c r="AP12" s="70">
        <f>datos_pkm_auxiliar!AP96</f>
        <v>0</v>
      </c>
      <c r="AQ12" s="70">
        <f>datos_pkm_auxiliar!AQ96</f>
        <v>0</v>
      </c>
      <c r="AR12" s="70">
        <f>datos_pkm_auxiliar!AR96</f>
        <v>0</v>
      </c>
      <c r="AS12" s="70">
        <f>datos_pkm_auxiliar!AS96</f>
        <v>0</v>
      </c>
      <c r="AT12" s="70">
        <f>datos_pkm_auxiliar!AT96</f>
        <v>0</v>
      </c>
      <c r="AU12" s="70">
        <f>datos_pkm_auxiliar!AU96</f>
        <v>0</v>
      </c>
      <c r="AV12" s="70">
        <f>datos_pkm_auxiliar!AV96</f>
        <v>0</v>
      </c>
      <c r="AW12" s="70">
        <f>datos_pkm_auxiliar!AW96</f>
        <v>0</v>
      </c>
      <c r="AX12" s="70">
        <f>datos_pkm_auxiliar!AX96</f>
        <v>0</v>
      </c>
    </row>
    <row r="13" spans="1:50">
      <c r="A13" t="s">
        <v>40</v>
      </c>
      <c r="B13" t="s">
        <v>47</v>
      </c>
      <c r="C13" t="s">
        <v>357</v>
      </c>
      <c r="D13" s="53">
        <v>183979648.1598922</v>
      </c>
      <c r="E13" s="53">
        <v>174264194.72032079</v>
      </c>
      <c r="F13" s="53">
        <v>125674913.2491823</v>
      </c>
      <c r="G13" s="53">
        <v>92550403.223178893</v>
      </c>
      <c r="H13" s="53">
        <v>106223541.70537139</v>
      </c>
      <c r="I13" s="53">
        <v>116098519.4126804</v>
      </c>
      <c r="J13" s="70">
        <f>datos_pkm_auxiliar!J97</f>
        <v>116098519.4126804</v>
      </c>
      <c r="K13" s="70">
        <f>datos_pkm_auxiliar!K97</f>
        <v>116098519.4126804</v>
      </c>
      <c r="L13" s="70">
        <f>datos_pkm_auxiliar!L97</f>
        <v>116098519.4126804</v>
      </c>
      <c r="M13" s="70">
        <f>datos_pkm_auxiliar!M97</f>
        <v>116098519.4126804</v>
      </c>
      <c r="N13" s="70">
        <f>datos_pkm_auxiliar!N97</f>
        <v>116098519.4126804</v>
      </c>
      <c r="O13" s="70">
        <f>datos_pkm_auxiliar!O97</f>
        <v>116098519.4126804</v>
      </c>
      <c r="P13" s="70">
        <f>datos_pkm_auxiliar!P97</f>
        <v>116098519.4126804</v>
      </c>
      <c r="Q13" s="70">
        <f>datos_pkm_auxiliar!Q97</f>
        <v>116098519.4126804</v>
      </c>
      <c r="R13" s="70">
        <f>datos_pkm_auxiliar!R97</f>
        <v>116098519.4126804</v>
      </c>
      <c r="S13" s="70">
        <f>datos_pkm_auxiliar!S97</f>
        <v>116098519.4126804</v>
      </c>
      <c r="T13" s="70">
        <f>datos_pkm_auxiliar!T97</f>
        <v>116098519.4126804</v>
      </c>
      <c r="U13" s="70">
        <f>datos_pkm_auxiliar!U97</f>
        <v>116098519.4126804</v>
      </c>
      <c r="V13" s="70">
        <f>datos_pkm_auxiliar!V97</f>
        <v>116098519.4126804</v>
      </c>
      <c r="W13" s="70">
        <f>datos_pkm_auxiliar!W97</f>
        <v>116098519.4126804</v>
      </c>
      <c r="X13" s="70">
        <f>datos_pkm_auxiliar!X97</f>
        <v>116098519.4126804</v>
      </c>
      <c r="Y13" s="70">
        <f>datos_pkm_auxiliar!Y97</f>
        <v>116098519.4126804</v>
      </c>
      <c r="Z13" s="70">
        <f>datos_pkm_auxiliar!Z97</f>
        <v>116098519.4126804</v>
      </c>
      <c r="AA13" s="70">
        <f>datos_pkm_auxiliar!AA97</f>
        <v>116098519.4126804</v>
      </c>
      <c r="AB13" s="70">
        <f>datos_pkm_auxiliar!AB97</f>
        <v>116098519.4126804</v>
      </c>
      <c r="AC13" s="70">
        <f>datos_pkm_auxiliar!AC97</f>
        <v>116098519.4126804</v>
      </c>
      <c r="AD13" s="70">
        <f>datos_pkm_auxiliar!AD97</f>
        <v>116098519.4126804</v>
      </c>
      <c r="AE13" s="70">
        <f>datos_pkm_auxiliar!AE97</f>
        <v>116098519.4126804</v>
      </c>
      <c r="AF13" s="70">
        <f>datos_pkm_auxiliar!AF97</f>
        <v>116098519.4126804</v>
      </c>
      <c r="AG13" s="70">
        <f>datos_pkm_auxiliar!AG97</f>
        <v>116098519.4126804</v>
      </c>
      <c r="AH13" s="70">
        <f>datos_pkm_auxiliar!AH97</f>
        <v>116098519.4126804</v>
      </c>
      <c r="AI13" s="70">
        <f>datos_pkm_auxiliar!AI97</f>
        <v>116098519.4126804</v>
      </c>
      <c r="AJ13" s="70">
        <f>datos_pkm_auxiliar!AJ97</f>
        <v>116098519.4126804</v>
      </c>
      <c r="AK13" s="70">
        <f>datos_pkm_auxiliar!AK97</f>
        <v>116098519.4126804</v>
      </c>
      <c r="AL13" s="70">
        <f>datos_pkm_auxiliar!AL97</f>
        <v>116098519.4126804</v>
      </c>
      <c r="AM13" s="70">
        <f>datos_pkm_auxiliar!AM97</f>
        <v>116098519.4126804</v>
      </c>
      <c r="AN13" s="70">
        <f>datos_pkm_auxiliar!AN97</f>
        <v>116098519.4126804</v>
      </c>
      <c r="AO13" s="70">
        <f>datos_pkm_auxiliar!AO97</f>
        <v>116098519.4126804</v>
      </c>
      <c r="AP13" s="70">
        <f>datos_pkm_auxiliar!AP97</f>
        <v>116098519.4126804</v>
      </c>
      <c r="AQ13" s="70">
        <f>datos_pkm_auxiliar!AQ97</f>
        <v>116098519.4126804</v>
      </c>
      <c r="AR13" s="70">
        <f>datos_pkm_auxiliar!AR97</f>
        <v>116098519.4126804</v>
      </c>
      <c r="AS13" s="70">
        <f>datos_pkm_auxiliar!AS97</f>
        <v>116098519.4126804</v>
      </c>
      <c r="AT13" s="70">
        <f>datos_pkm_auxiliar!AT97</f>
        <v>116098519.4126804</v>
      </c>
      <c r="AU13" s="70">
        <f>datos_pkm_auxiliar!AU97</f>
        <v>116098519.4126804</v>
      </c>
      <c r="AV13" s="70">
        <f>datos_pkm_auxiliar!AV97</f>
        <v>116098519.4126804</v>
      </c>
      <c r="AW13" s="70">
        <f>datos_pkm_auxiliar!AW97</f>
        <v>116098519.4126804</v>
      </c>
      <c r="AX13" s="70">
        <f>datos_pkm_auxiliar!AX97</f>
        <v>116098519.4126804</v>
      </c>
    </row>
    <row r="14" spans="1:50">
      <c r="A14" t="s">
        <v>41</v>
      </c>
      <c r="B14" t="s">
        <v>47</v>
      </c>
      <c r="C14" t="s">
        <v>357</v>
      </c>
      <c r="D14" s="53">
        <v>6673601873.9548254</v>
      </c>
      <c r="E14" s="53">
        <v>6734339397.8535614</v>
      </c>
      <c r="F14" s="53">
        <v>7534037254.1771994</v>
      </c>
      <c r="G14" s="53">
        <v>8655616493.347086</v>
      </c>
      <c r="H14" s="53">
        <v>7746211741.0819454</v>
      </c>
      <c r="I14" s="53">
        <v>7226219515.0227261</v>
      </c>
      <c r="J14" s="70">
        <f>datos_pkm_auxiliar!J98</f>
        <v>6070743472.2395182</v>
      </c>
      <c r="K14" s="70">
        <f>datos_pkm_auxiliar!K98</f>
        <v>6740069683.6753311</v>
      </c>
      <c r="L14" s="70">
        <f>datos_pkm_auxiliar!L98</f>
        <v>6801285030.4587059</v>
      </c>
      <c r="M14" s="70">
        <f>datos_pkm_auxiliar!M98</f>
        <v>6817259148.5987225</v>
      </c>
      <c r="N14" s="70">
        <f>datos_pkm_auxiliar!N98</f>
        <v>6881088975.5091972</v>
      </c>
      <c r="O14" s="70">
        <f>datos_pkm_auxiliar!O98</f>
        <v>6940738748.7800655</v>
      </c>
      <c r="P14" s="70">
        <f>datos_pkm_auxiliar!P98</f>
        <v>6996404647.4391031</v>
      </c>
      <c r="Q14" s="70">
        <f>datos_pkm_auxiliar!Q98</f>
        <v>7049593346.892765</v>
      </c>
      <c r="R14" s="70">
        <f>datos_pkm_auxiliar!R98</f>
        <v>7103332280.9754133</v>
      </c>
      <c r="S14" s="70">
        <f>datos_pkm_auxiliar!S98</f>
        <v>7156580094.0159178</v>
      </c>
      <c r="T14" s="70">
        <f>datos_pkm_auxiliar!T98</f>
        <v>7207854687.4621782</v>
      </c>
      <c r="U14" s="70">
        <f>datos_pkm_auxiliar!U98</f>
        <v>7257060231.7057581</v>
      </c>
      <c r="V14" s="70">
        <f>datos_pkm_auxiliar!V98</f>
        <v>7304729497.8889132</v>
      </c>
      <c r="W14" s="70">
        <f>datos_pkm_auxiliar!W98</f>
        <v>7350821856.2684727</v>
      </c>
      <c r="X14" s="70">
        <f>datos_pkm_auxiliar!X98</f>
        <v>7395310846.397604</v>
      </c>
      <c r="Y14" s="70">
        <f>datos_pkm_auxiliar!Y98</f>
        <v>7438172978.6424246</v>
      </c>
      <c r="Z14" s="70">
        <f>datos_pkm_auxiliar!Z98</f>
        <v>7479385456.9433899</v>
      </c>
      <c r="AA14" s="70">
        <f>datos_pkm_auxiliar!AA98</f>
        <v>7518925740.6595821</v>
      </c>
      <c r="AB14" s="70">
        <f>datos_pkm_auxiliar!AB98</f>
        <v>7556771581.8983755</v>
      </c>
      <c r="AC14" s="70">
        <f>datos_pkm_auxiliar!AC98</f>
        <v>7592901166.0359812</v>
      </c>
      <c r="AD14" s="70">
        <f>datos_pkm_auxiliar!AD98</f>
        <v>7627293250.3589296</v>
      </c>
      <c r="AE14" s="70">
        <f>datos_pkm_auxiliar!AE98</f>
        <v>7659927277.4030876</v>
      </c>
      <c r="AF14" s="70">
        <f>datos_pkm_auxiliar!AF98</f>
        <v>7690783463.2377901</v>
      </c>
      <c r="AG14" s="70">
        <f>datos_pkm_auxiliar!AG98</f>
        <v>7719842866.2240181</v>
      </c>
      <c r="AH14" s="70">
        <f>datos_pkm_auxiliar!AH98</f>
        <v>7747087441.6812334</v>
      </c>
      <c r="AI14" s="70">
        <f>datos_pkm_auxiliar!AI98</f>
        <v>7772500086.6051407</v>
      </c>
      <c r="AJ14" s="70">
        <f>datos_pkm_auxiliar!AJ98</f>
        <v>7796064677.3160133</v>
      </c>
      <c r="AK14" s="70">
        <f>datos_pkm_auxiliar!AK98</f>
        <v>7811566438.6427736</v>
      </c>
      <c r="AL14" s="70">
        <f>datos_pkm_auxiliar!AL98</f>
        <v>7826562259.5284147</v>
      </c>
      <c r="AM14" s="70">
        <f>datos_pkm_auxiliar!AM98</f>
        <v>7841110048.775465</v>
      </c>
      <c r="AN14" s="70">
        <f>datos_pkm_auxiliar!AN98</f>
        <v>7855348733.1810246</v>
      </c>
      <c r="AO14" s="70">
        <f>datos_pkm_auxiliar!AO98</f>
        <v>7869391445.6918917</v>
      </c>
      <c r="AP14" s="70">
        <f>datos_pkm_auxiliar!AP98</f>
        <v>7883317190.6424046</v>
      </c>
      <c r="AQ14" s="70">
        <f>datos_pkm_auxiliar!AQ98</f>
        <v>7897177913.5734768</v>
      </c>
      <c r="AR14" s="70">
        <f>datos_pkm_auxiliar!AR98</f>
        <v>7911006704.549242</v>
      </c>
      <c r="AS14" s="70">
        <f>datos_pkm_auxiliar!AS98</f>
        <v>7924824234.3230467</v>
      </c>
      <c r="AT14" s="70">
        <f>datos_pkm_auxiliar!AT98</f>
        <v>7938643237.0603495</v>
      </c>
      <c r="AU14" s="70">
        <f>datos_pkm_auxiliar!AU98</f>
        <v>7952471468.6660223</v>
      </c>
      <c r="AV14" s="70">
        <f>datos_pkm_auxiliar!AV98</f>
        <v>7966313603.3122196</v>
      </c>
      <c r="AW14" s="70">
        <f>datos_pkm_auxiliar!AW98</f>
        <v>7980172427.9566126</v>
      </c>
      <c r="AX14" s="70">
        <f>datos_pkm_auxiliar!AX98</f>
        <v>7994049585.5532618</v>
      </c>
    </row>
    <row r="15" spans="1:50">
      <c r="A15" t="s">
        <v>42</v>
      </c>
      <c r="B15" t="s">
        <v>47</v>
      </c>
      <c r="C15" t="s">
        <v>357</v>
      </c>
      <c r="D15" s="53">
        <v>67763173.436208531</v>
      </c>
      <c r="E15" s="53">
        <v>71930790.855066478</v>
      </c>
      <c r="F15" s="53">
        <v>139620371.54706889</v>
      </c>
      <c r="G15" s="53">
        <v>72639309.189011484</v>
      </c>
      <c r="H15" s="53">
        <v>66785233.239844598</v>
      </c>
      <c r="I15" s="53">
        <v>74225632.947784692</v>
      </c>
      <c r="J15" s="70">
        <f>datos_pkm_auxiliar!J99</f>
        <v>64829391.390965432</v>
      </c>
      <c r="K15" s="70">
        <f>datos_pkm_auxiliar!K99</f>
        <v>77344647.650312141</v>
      </c>
      <c r="L15" s="70">
        <f>datos_pkm_auxiliar!L99</f>
        <v>80231725.332622677</v>
      </c>
      <c r="M15" s="70">
        <f>datos_pkm_auxiliar!M99</f>
        <v>80340714.728498101</v>
      </c>
      <c r="N15" s="70">
        <f>datos_pkm_auxiliar!N99</f>
        <v>83911601.576428518</v>
      </c>
      <c r="O15" s="70">
        <f>datos_pkm_auxiliar!O99</f>
        <v>86761245.30390963</v>
      </c>
      <c r="P15" s="70">
        <f>datos_pkm_auxiliar!P99</f>
        <v>89501650.559022695</v>
      </c>
      <c r="Q15" s="70">
        <f>datos_pkm_auxiliar!Q99</f>
        <v>92590771.979889289</v>
      </c>
      <c r="R15" s="70">
        <f>datos_pkm_auxiliar!R99</f>
        <v>96229646.762695104</v>
      </c>
      <c r="S15" s="70">
        <f>datos_pkm_auxiliar!S99</f>
        <v>99544078.125390425</v>
      </c>
      <c r="T15" s="70">
        <f>datos_pkm_auxiliar!T99</f>
        <v>102189006.79820836</v>
      </c>
      <c r="U15" s="70">
        <f>datos_pkm_auxiliar!U99</f>
        <v>104824322.33836822</v>
      </c>
      <c r="V15" s="70">
        <f>datos_pkm_auxiliar!V99</f>
        <v>107159608.57501529</v>
      </c>
      <c r="W15" s="70">
        <f>datos_pkm_auxiliar!W99</f>
        <v>110907185.34445038</v>
      </c>
      <c r="X15" s="70">
        <f>datos_pkm_auxiliar!X99</f>
        <v>113621350.00239427</v>
      </c>
      <c r="Y15" s="70">
        <f>datos_pkm_auxiliar!Y99</f>
        <v>116914065.82730126</v>
      </c>
      <c r="Z15" s="70">
        <f>datos_pkm_auxiliar!Z99</f>
        <v>118836198.9680199</v>
      </c>
      <c r="AA15" s="70">
        <f>datos_pkm_auxiliar!AA99</f>
        <v>122051558.76126088</v>
      </c>
      <c r="AB15" s="70">
        <f>datos_pkm_auxiliar!AB99</f>
        <v>124788004.53967471</v>
      </c>
      <c r="AC15" s="70">
        <f>datos_pkm_auxiliar!AC99</f>
        <v>127065464.68941464</v>
      </c>
      <c r="AD15" s="70">
        <f>datos_pkm_auxiliar!AD99</f>
        <v>129675958.05127947</v>
      </c>
      <c r="AE15" s="70">
        <f>datos_pkm_auxiliar!AE99</f>
        <v>132351730.10285878</v>
      </c>
      <c r="AF15" s="70">
        <f>datos_pkm_auxiliar!AF99</f>
        <v>135204959.1362038</v>
      </c>
      <c r="AG15" s="70">
        <f>datos_pkm_auxiliar!AG99</f>
        <v>137662712.3195824</v>
      </c>
      <c r="AH15" s="70">
        <f>datos_pkm_auxiliar!AH99</f>
        <v>140008460.1008375</v>
      </c>
      <c r="AI15" s="70">
        <f>datos_pkm_auxiliar!AI99</f>
        <v>142135155.79081997</v>
      </c>
      <c r="AJ15" s="70">
        <f>datos_pkm_auxiliar!AJ99</f>
        <v>143877988.64720151</v>
      </c>
      <c r="AK15" s="70">
        <f>datos_pkm_auxiliar!AK99</f>
        <v>144633784.21238688</v>
      </c>
      <c r="AL15" s="70">
        <f>datos_pkm_auxiliar!AL99</f>
        <v>145947490.91225442</v>
      </c>
      <c r="AM15" s="70">
        <f>datos_pkm_auxiliar!AM99</f>
        <v>146424828.20019871</v>
      </c>
      <c r="AN15" s="70">
        <f>datos_pkm_auxiliar!AN99</f>
        <v>147184420.70397806</v>
      </c>
      <c r="AO15" s="70">
        <f>datos_pkm_auxiliar!AO99</f>
        <v>148545101.15000659</v>
      </c>
      <c r="AP15" s="70">
        <f>datos_pkm_auxiliar!AP99</f>
        <v>149916936.63196766</v>
      </c>
      <c r="AQ15" s="70">
        <f>datos_pkm_auxiliar!AQ99</f>
        <v>151302153.90643007</v>
      </c>
      <c r="AR15" s="70">
        <f>datos_pkm_auxiliar!AR99</f>
        <v>152701608.63743275</v>
      </c>
      <c r="AS15" s="70">
        <f>datos_pkm_auxiliar!AS99</f>
        <v>154115498.24938631</v>
      </c>
      <c r="AT15" s="70">
        <f>datos_pkm_auxiliar!AT99</f>
        <v>155543746.18124852</v>
      </c>
      <c r="AU15" s="70">
        <f>datos_pkm_auxiliar!AU99</f>
        <v>156986194.39566439</v>
      </c>
      <c r="AV15" s="70">
        <f>datos_pkm_auxiliar!AV99</f>
        <v>158442691.11978558</v>
      </c>
      <c r="AW15" s="70">
        <f>datos_pkm_auxiliar!AW99</f>
        <v>159913124.59278828</v>
      </c>
      <c r="AX15" s="70">
        <f>datos_pkm_auxiliar!AX99</f>
        <v>161397430.84489998</v>
      </c>
    </row>
    <row r="16" spans="1:50">
      <c r="A16" t="s">
        <v>43</v>
      </c>
      <c r="B16" t="s">
        <v>47</v>
      </c>
      <c r="C16" t="s">
        <v>357</v>
      </c>
      <c r="D16" s="53">
        <v>320547265.34481931</v>
      </c>
      <c r="E16" s="53">
        <v>289150612.32543671</v>
      </c>
      <c r="F16" s="53">
        <v>288736276.13849229</v>
      </c>
      <c r="G16" s="53">
        <v>116400786.7170219</v>
      </c>
      <c r="H16" s="53">
        <v>116560617.95755529</v>
      </c>
      <c r="I16" s="53">
        <v>130957459.4044349</v>
      </c>
      <c r="J16" s="70">
        <f>datos_pkm_auxiliar!J100</f>
        <v>128294875.92058422</v>
      </c>
      <c r="K16" s="70">
        <f>datos_pkm_auxiliar!K100</f>
        <v>133569118.11929443</v>
      </c>
      <c r="L16" s="70">
        <f>datos_pkm_auxiliar!L100</f>
        <v>134263409.95809576</v>
      </c>
      <c r="M16" s="70">
        <f>datos_pkm_auxiliar!M100</f>
        <v>134120823.23956984</v>
      </c>
      <c r="N16" s="70">
        <f>datos_pkm_auxiliar!N100</f>
        <v>135291162.25494206</v>
      </c>
      <c r="O16" s="70">
        <f>datos_pkm_auxiliar!O100</f>
        <v>136314175.73841485</v>
      </c>
      <c r="P16" s="70">
        <f>datos_pkm_auxiliar!P100</f>
        <v>137242387.55536535</v>
      </c>
      <c r="Q16" s="70">
        <f>datos_pkm_auxiliar!Q100</f>
        <v>138132406.99465704</v>
      </c>
      <c r="R16" s="70">
        <f>datos_pkm_auxiliar!R100</f>
        <v>139056022.0564397</v>
      </c>
      <c r="S16" s="70">
        <f>datos_pkm_auxiliar!S100</f>
        <v>139980631.26811677</v>
      </c>
      <c r="T16" s="70">
        <f>datos_pkm_auxiliar!T100</f>
        <v>140872179.93407679</v>
      </c>
      <c r="U16" s="70">
        <f>datos_pkm_auxiliar!U100</f>
        <v>141732878.79079962</v>
      </c>
      <c r="V16" s="70">
        <f>datos_pkm_auxiliar!V100</f>
        <v>142576390.67832968</v>
      </c>
      <c r="W16" s="70">
        <f>datos_pkm_auxiliar!W100</f>
        <v>143400130.81838402</v>
      </c>
      <c r="X16" s="70">
        <f>datos_pkm_auxiliar!X100</f>
        <v>144202315.95841426</v>
      </c>
      <c r="Y16" s="70">
        <f>datos_pkm_auxiliar!Y100</f>
        <v>144981496.40546608</v>
      </c>
      <c r="Z16" s="70">
        <f>datos_pkm_auxiliar!Z100</f>
        <v>145736402.0036267</v>
      </c>
      <c r="AA16" s="70">
        <f>datos_pkm_auxiliar!AA100</f>
        <v>146465874.43472072</v>
      </c>
      <c r="AB16" s="70">
        <f>datos_pkm_auxiliar!AB100</f>
        <v>147168833.7445474</v>
      </c>
      <c r="AC16" s="70">
        <f>datos_pkm_auxiliar!AC100</f>
        <v>147844260.6639137</v>
      </c>
      <c r="AD16" s="70">
        <f>datos_pkm_auxiliar!AD100</f>
        <v>148491186.94636691</v>
      </c>
      <c r="AE16" s="70">
        <f>datos_pkm_auxiliar!AE100</f>
        <v>149108690.08473569</v>
      </c>
      <c r="AF16" s="70">
        <f>datos_pkm_auxiliar!AF100</f>
        <v>149695890.55189487</v>
      </c>
      <c r="AG16" s="70">
        <f>datos_pkm_auxiliar!AG100</f>
        <v>150251950.54850352</v>
      </c>
      <c r="AH16" s="70">
        <f>datos_pkm_auxiliar!AH100</f>
        <v>150776073.66696787</v>
      </c>
      <c r="AI16" s="70">
        <f>datos_pkm_auxiliar!AI100</f>
        <v>151267505.11393118</v>
      </c>
      <c r="AJ16" s="70">
        <f>datos_pkm_auxiliar!AJ100</f>
        <v>151725532.26821256</v>
      </c>
      <c r="AK16" s="70">
        <f>datos_pkm_auxiliar!AK100</f>
        <v>152007269.16785994</v>
      </c>
      <c r="AL16" s="70">
        <f>datos_pkm_auxiliar!AL100</f>
        <v>152304766.69863564</v>
      </c>
      <c r="AM16" s="70">
        <f>datos_pkm_auxiliar!AM100</f>
        <v>152603635.03064486</v>
      </c>
      <c r="AN16" s="70">
        <f>datos_pkm_auxiliar!AN100</f>
        <v>152899270.13193241</v>
      </c>
      <c r="AO16" s="70">
        <f>datos_pkm_auxiliar!AO100</f>
        <v>153190526.00865468</v>
      </c>
      <c r="AP16" s="70">
        <f>datos_pkm_auxiliar!AP100</f>
        <v>153477608.55315256</v>
      </c>
      <c r="AQ16" s="70">
        <f>datos_pkm_auxiliar!AQ100</f>
        <v>153761205.18154669</v>
      </c>
      <c r="AR16" s="70">
        <f>datos_pkm_auxiliar!AR100</f>
        <v>154042109.312709</v>
      </c>
      <c r="AS16" s="70">
        <f>datos_pkm_auxiliar!AS100</f>
        <v>154321063.83085918</v>
      </c>
      <c r="AT16" s="70">
        <f>datos_pkm_auxiliar!AT100</f>
        <v>154598704.77631924</v>
      </c>
      <c r="AU16" s="70">
        <f>datos_pkm_auxiliar!AU100</f>
        <v>154875550.686827</v>
      </c>
      <c r="AV16" s="70">
        <f>datos_pkm_auxiliar!AV100</f>
        <v>155152011.57900003</v>
      </c>
      <c r="AW16" s="70">
        <f>datos_pkm_auxiliar!AW100</f>
        <v>155428405.03125238</v>
      </c>
      <c r="AX16" s="70">
        <f>datos_pkm_auxiliar!AX100</f>
        <v>155704973.44448394</v>
      </c>
    </row>
    <row r="17" spans="1:50">
      <c r="A17" t="s">
        <v>44</v>
      </c>
      <c r="B17" t="s">
        <v>47</v>
      </c>
      <c r="C17" t="s">
        <v>357</v>
      </c>
      <c r="D17" s="53">
        <v>0</v>
      </c>
      <c r="E17" s="53">
        <v>0</v>
      </c>
      <c r="F17" s="53">
        <v>0</v>
      </c>
      <c r="G17" s="53">
        <v>0</v>
      </c>
      <c r="H17" s="53">
        <v>199939470.51238561</v>
      </c>
      <c r="I17" s="53">
        <v>262824087.0690375</v>
      </c>
      <c r="J17" s="70">
        <f>datos_pkm_auxiliar!J101</f>
        <v>254049909.76270017</v>
      </c>
      <c r="K17" s="70">
        <f>datos_pkm_auxiliar!K101</f>
        <v>210974778.97951567</v>
      </c>
      <c r="L17" s="70">
        <f>datos_pkm_auxiliar!L101</f>
        <v>213284739.041426</v>
      </c>
      <c r="M17" s="70">
        <f>datos_pkm_auxiliar!M101</f>
        <v>213170363.16197062</v>
      </c>
      <c r="N17" s="70">
        <f>datos_pkm_auxiliar!N101</f>
        <v>215250456.64363837</v>
      </c>
      <c r="O17" s="70">
        <f>datos_pkm_auxiliar!O101</f>
        <v>217223593.60445642</v>
      </c>
      <c r="P17" s="70">
        <f>datos_pkm_auxiliar!P101</f>
        <v>219017639.84580174</v>
      </c>
      <c r="Q17" s="70">
        <f>datos_pkm_auxiliar!Q101</f>
        <v>220699789.15878069</v>
      </c>
      <c r="R17" s="70">
        <f>datos_pkm_auxiliar!R101</f>
        <v>222420667.22744703</v>
      </c>
      <c r="S17" s="70">
        <f>datos_pkm_auxiliar!S101</f>
        <v>224136246.99929914</v>
      </c>
      <c r="T17" s="70">
        <f>datos_pkm_auxiliar!T101</f>
        <v>225776004.61824137</v>
      </c>
      <c r="U17" s="70">
        <f>datos_pkm_auxiliar!U101</f>
        <v>227336670.18416229</v>
      </c>
      <c r="V17" s="70">
        <f>datos_pkm_auxiliar!V101</f>
        <v>228846896.01950046</v>
      </c>
      <c r="W17" s="70">
        <f>datos_pkm_auxiliar!W101</f>
        <v>230307517.27070063</v>
      </c>
      <c r="X17" s="70">
        <f>datos_pkm_auxiliar!X101</f>
        <v>231717912.10269111</v>
      </c>
      <c r="Y17" s="70">
        <f>datos_pkm_auxiliar!Y101</f>
        <v>233076972.52827698</v>
      </c>
      <c r="Z17" s="70">
        <f>datos_pkm_auxiliar!Z101</f>
        <v>234383476.12255731</v>
      </c>
      <c r="AA17" s="70">
        <f>datos_pkm_auxiliar!AA101</f>
        <v>235636208.53358454</v>
      </c>
      <c r="AB17" s="70">
        <f>datos_pkm_auxiliar!AB101</f>
        <v>236833999.58713922</v>
      </c>
      <c r="AC17" s="70">
        <f>datos_pkm_auxiliar!AC101</f>
        <v>237975731.77146572</v>
      </c>
      <c r="AD17" s="70">
        <f>datos_pkm_auxiliar!AD101</f>
        <v>239060340.927645</v>
      </c>
      <c r="AE17" s="70">
        <f>datos_pkm_auxiliar!AE101</f>
        <v>240086815.40312433</v>
      </c>
      <c r="AF17" s="70">
        <f>datos_pkm_auxiliar!AF101</f>
        <v>241054195.39611921</v>
      </c>
      <c r="AG17" s="70">
        <f>datos_pkm_auxiliar!AG101</f>
        <v>241961572.80013907</v>
      </c>
      <c r="AH17" s="70">
        <f>datos_pkm_auxiliar!AH101</f>
        <v>242808091.47261027</v>
      </c>
      <c r="AI17" s="70">
        <f>datos_pkm_auxiliar!AI101</f>
        <v>243592947.78717735</v>
      </c>
      <c r="AJ17" s="70">
        <f>datos_pkm_auxiliar!AJ101</f>
        <v>244315391.35061085</v>
      </c>
      <c r="AK17" s="70">
        <f>datos_pkm_auxiliar!AK101</f>
        <v>244685840.83144891</v>
      </c>
      <c r="AL17" s="70">
        <f>datos_pkm_auxiliar!AL101</f>
        <v>245066217.54271218</v>
      </c>
      <c r="AM17" s="70">
        <f>datos_pkm_auxiliar!AM101</f>
        <v>245468615.22848335</v>
      </c>
      <c r="AN17" s="70">
        <f>datos_pkm_auxiliar!AN101</f>
        <v>245891216.63708231</v>
      </c>
      <c r="AO17" s="70">
        <f>datos_pkm_auxiliar!AO101</f>
        <v>246329121.54078192</v>
      </c>
      <c r="AP17" s="70">
        <f>datos_pkm_auxiliar!AP101</f>
        <v>246777867.32178837</v>
      </c>
      <c r="AQ17" s="70">
        <f>datos_pkm_auxiliar!AQ101</f>
        <v>247234142.66301769</v>
      </c>
      <c r="AR17" s="70">
        <f>datos_pkm_auxiliar!AR101</f>
        <v>247695676.64593738</v>
      </c>
      <c r="AS17" s="70">
        <f>datos_pkm_auxiliar!AS101</f>
        <v>248160967.16437995</v>
      </c>
      <c r="AT17" s="70">
        <f>datos_pkm_auxiliar!AT101</f>
        <v>248629037.83001527</v>
      </c>
      <c r="AU17" s="70">
        <f>datos_pkm_auxiliar!AU101</f>
        <v>249099259.14493576</v>
      </c>
      <c r="AV17" s="70">
        <f>datos_pkm_auxiliar!AV101</f>
        <v>249571226.60532162</v>
      </c>
      <c r="AW17" s="70">
        <f>datos_pkm_auxiliar!AW101</f>
        <v>250044680.48980531</v>
      </c>
      <c r="AX17" s="70">
        <f>datos_pkm_auxiliar!AX101</f>
        <v>250519453.97250926</v>
      </c>
    </row>
    <row r="18" spans="1:50">
      <c r="A18" t="s">
        <v>29</v>
      </c>
      <c r="B18" t="s">
        <v>46</v>
      </c>
      <c r="C18" t="s">
        <v>357</v>
      </c>
      <c r="D18" s="53">
        <v>4363960256.853404</v>
      </c>
      <c r="E18" s="53">
        <v>5902034738.3731327</v>
      </c>
      <c r="F18" s="53">
        <v>4318840683.864706</v>
      </c>
      <c r="G18" s="53">
        <v>4928687186.4584665</v>
      </c>
      <c r="H18" s="53">
        <v>5669775258.9551697</v>
      </c>
      <c r="I18" s="53">
        <v>5431224377.5978317</v>
      </c>
      <c r="J18" s="70">
        <f>datos_pkm_auxiliar!J102</f>
        <v>5320798530.9859238</v>
      </c>
      <c r="K18" s="70">
        <f>datos_pkm_auxiliar!K102</f>
        <v>5539538211.2856474</v>
      </c>
      <c r="L18" s="70">
        <f>datos_pkm_auxiliar!L102</f>
        <v>5568332712.7765436</v>
      </c>
      <c r="M18" s="70">
        <f>datos_pkm_auxiliar!M102</f>
        <v>5562419185.8564167</v>
      </c>
      <c r="N18" s="70">
        <f>datos_pkm_auxiliar!N102</f>
        <v>5610956885.1921473</v>
      </c>
      <c r="O18" s="70">
        <f>datos_pkm_auxiliar!O102</f>
        <v>5653384523.8720446</v>
      </c>
      <c r="P18" s="70">
        <f>datos_pkm_auxiliar!P102</f>
        <v>5691880434.4579926</v>
      </c>
      <c r="Q18" s="70">
        <f>datos_pkm_auxiliar!Q102</f>
        <v>5728792385.0807409</v>
      </c>
      <c r="R18" s="70">
        <f>datos_pkm_auxiliar!R102</f>
        <v>5767097653.5387878</v>
      </c>
      <c r="S18" s="70">
        <f>datos_pkm_auxiliar!S102</f>
        <v>5805444152.5702267</v>
      </c>
      <c r="T18" s="70">
        <f>datos_pkm_auxiliar!T102</f>
        <v>5842419525.1102734</v>
      </c>
      <c r="U18" s="70">
        <f>datos_pkm_auxiliar!U102</f>
        <v>5878115457.4661903</v>
      </c>
      <c r="V18" s="70">
        <f>datos_pkm_auxiliar!V102</f>
        <v>5913098591.2806482</v>
      </c>
      <c r="W18" s="70">
        <f>datos_pkm_auxiliar!W102</f>
        <v>5947261727.5373802</v>
      </c>
      <c r="X18" s="70">
        <f>datos_pkm_auxiliar!X102</f>
        <v>5980530909.0539827</v>
      </c>
      <c r="Y18" s="70">
        <f>datos_pkm_auxiliar!Y102</f>
        <v>6012846012.4304628</v>
      </c>
      <c r="Z18" s="70">
        <f>datos_pkm_auxiliar!Z102</f>
        <v>6044154360.2417383</v>
      </c>
      <c r="AA18" s="70">
        <f>datos_pkm_auxiliar!AA102</f>
        <v>6074407913.3311272</v>
      </c>
      <c r="AB18" s="70">
        <f>datos_pkm_auxiliar!AB102</f>
        <v>6103561882.5464201</v>
      </c>
      <c r="AC18" s="70">
        <f>datos_pkm_auxiliar!AC102</f>
        <v>6131573995.5366306</v>
      </c>
      <c r="AD18" s="70">
        <f>datos_pkm_auxiliar!AD102</f>
        <v>6158404096.0268793</v>
      </c>
      <c r="AE18" s="70">
        <f>datos_pkm_auxiliar!AE102</f>
        <v>6184013924.6964664</v>
      </c>
      <c r="AF18" s="70">
        <f>datos_pkm_auxiliar!AF102</f>
        <v>6208367004.7445669</v>
      </c>
      <c r="AG18" s="70">
        <f>datos_pkm_auxiliar!AG102</f>
        <v>6231428589.9549294</v>
      </c>
      <c r="AH18" s="70">
        <f>datos_pkm_auxiliar!AH102</f>
        <v>6253165650.759346</v>
      </c>
      <c r="AI18" s="70">
        <f>datos_pkm_auxiliar!AI102</f>
        <v>6273546883.4650173</v>
      </c>
      <c r="AJ18" s="70">
        <f>datos_pkm_auxiliar!AJ102</f>
        <v>6292542733.3940535</v>
      </c>
      <c r="AK18" s="70">
        <f>datos_pkm_auxiliar!AK102</f>
        <v>6304227263.0450745</v>
      </c>
      <c r="AL18" s="70">
        <f>datos_pkm_auxiliar!AL102</f>
        <v>6316565436.4394922</v>
      </c>
      <c r="AM18" s="70">
        <f>datos_pkm_auxiliar!AM102</f>
        <v>6328960461.3421021</v>
      </c>
      <c r="AN18" s="70">
        <f>datos_pkm_auxiliar!AN102</f>
        <v>6341221393.8333759</v>
      </c>
      <c r="AO18" s="70">
        <f>datos_pkm_auxiliar!AO102</f>
        <v>6353300705.8860579</v>
      </c>
      <c r="AP18" s="70">
        <f>datos_pkm_auxiliar!AP102</f>
        <v>6365206936.5135508</v>
      </c>
      <c r="AQ18" s="70">
        <f>datos_pkm_auxiliar!AQ102</f>
        <v>6376968595.0593386</v>
      </c>
      <c r="AR18" s="70">
        <f>datos_pkm_auxiliar!AR102</f>
        <v>6388618587.1397829</v>
      </c>
      <c r="AS18" s="70">
        <f>datos_pkm_auxiliar!AS102</f>
        <v>6400187722.5377092</v>
      </c>
      <c r="AT18" s="70">
        <f>datos_pkm_auxiliar!AT102</f>
        <v>6411702379.8780375</v>
      </c>
      <c r="AU18" s="70">
        <f>datos_pkm_auxiliar!AU102</f>
        <v>6423184064.5779867</v>
      </c>
      <c r="AV18" s="70">
        <f>datos_pkm_auxiliar!AV102</f>
        <v>6434649781.3370867</v>
      </c>
      <c r="AW18" s="70">
        <f>datos_pkm_auxiliar!AW102</f>
        <v>6446112701.1471405</v>
      </c>
      <c r="AX18" s="70">
        <f>datos_pkm_auxiliar!AX102</f>
        <v>6457582877.1481695</v>
      </c>
    </row>
    <row r="19" spans="1:50">
      <c r="A19" t="s">
        <v>30</v>
      </c>
      <c r="B19" t="s">
        <v>46</v>
      </c>
      <c r="C19" t="s">
        <v>357</v>
      </c>
      <c r="D19" s="53">
        <v>5720704369.3901443</v>
      </c>
      <c r="E19" s="53">
        <v>12376836988.138149</v>
      </c>
      <c r="F19" s="53">
        <v>6415776974.1921225</v>
      </c>
      <c r="G19" s="53">
        <v>5669253484.6737337</v>
      </c>
      <c r="H19" s="53">
        <v>6568118175.0936613</v>
      </c>
      <c r="I19" s="53">
        <v>6787159997.8141022</v>
      </c>
      <c r="J19" s="70">
        <f>datos_pkm_auxiliar!J103</f>
        <v>5342900649.2291479</v>
      </c>
      <c r="K19" s="70">
        <f>datos_pkm_auxiliar!K103</f>
        <v>6935727691.3656664</v>
      </c>
      <c r="L19" s="70">
        <f>datos_pkm_auxiliar!L103</f>
        <v>7063357390.7698841</v>
      </c>
      <c r="M19" s="70">
        <f>datos_pkm_auxiliar!M103</f>
        <v>6958221492.2428131</v>
      </c>
      <c r="N19" s="70">
        <f>datos_pkm_auxiliar!N103</f>
        <v>7128411807.0660639</v>
      </c>
      <c r="O19" s="70">
        <f>datos_pkm_auxiliar!O103</f>
        <v>7243780400.0516281</v>
      </c>
      <c r="P19" s="70">
        <f>datos_pkm_auxiliar!P103</f>
        <v>7347206051.1035519</v>
      </c>
      <c r="Q19" s="70">
        <f>datos_pkm_auxiliar!Q103</f>
        <v>7473545335.0707264</v>
      </c>
      <c r="R19" s="70">
        <f>datos_pkm_auxiliar!R103</f>
        <v>7636996470.3445358</v>
      </c>
      <c r="S19" s="70">
        <f>datos_pkm_auxiliar!S103</f>
        <v>7774597816.2195778</v>
      </c>
      <c r="T19" s="70">
        <f>datos_pkm_auxiliar!T103</f>
        <v>7863800829.0220623</v>
      </c>
      <c r="U19" s="70">
        <f>datos_pkm_auxiliar!U103</f>
        <v>7952124773.2788706</v>
      </c>
      <c r="V19" s="70">
        <f>datos_pkm_auxiliar!V103</f>
        <v>8020735530.6401987</v>
      </c>
      <c r="W19" s="70">
        <f>datos_pkm_auxiliar!W103</f>
        <v>8184013138.1250601</v>
      </c>
      <c r="X19" s="70">
        <f>datos_pkm_auxiliar!X103</f>
        <v>8278719837.257411</v>
      </c>
      <c r="Y19" s="70">
        <f>datos_pkm_auxiliar!Y103</f>
        <v>8411514266.0090723</v>
      </c>
      <c r="Z19" s="70">
        <f>datos_pkm_auxiliar!Z103</f>
        <v>8456928941.4087954</v>
      </c>
      <c r="AA19" s="70">
        <f>datos_pkm_auxiliar!AA103</f>
        <v>8585942800.628706</v>
      </c>
      <c r="AB19" s="70">
        <f>datos_pkm_auxiliar!AB103</f>
        <v>8685412428.8897743</v>
      </c>
      <c r="AC19" s="70">
        <f>datos_pkm_auxiliar!AC103</f>
        <v>8757617465.3135738</v>
      </c>
      <c r="AD19" s="70">
        <f>datos_pkm_auxiliar!AD103</f>
        <v>8851901131.7061977</v>
      </c>
      <c r="AE19" s="70">
        <f>datos_pkm_auxiliar!AE103</f>
        <v>8951524644.8752308</v>
      </c>
      <c r="AF19" s="70">
        <f>datos_pkm_auxiliar!AF103</f>
        <v>9063202579.5630932</v>
      </c>
      <c r="AG19" s="70">
        <f>datos_pkm_auxiliar!AG103</f>
        <v>9152625198.3494415</v>
      </c>
      <c r="AH19" s="70">
        <f>datos_pkm_auxiliar!AH103</f>
        <v>9237204390.4769764</v>
      </c>
      <c r="AI19" s="70">
        <f>datos_pkm_auxiliar!AI103</f>
        <v>9310872082.8831234</v>
      </c>
      <c r="AJ19" s="70">
        <f>datos_pkm_auxiliar!AJ103</f>
        <v>9364340222.7941875</v>
      </c>
      <c r="AK19" s="70">
        <f>datos_pkm_auxiliar!AK103</f>
        <v>9363074020.8256721</v>
      </c>
      <c r="AL19" s="70">
        <f>datos_pkm_auxiliar!AL103</f>
        <v>9399819214.0922165</v>
      </c>
      <c r="AM19" s="70">
        <f>datos_pkm_auxiliar!AM103</f>
        <v>9393816087.8710613</v>
      </c>
      <c r="AN19" s="70">
        <f>datos_pkm_auxiliar!AN103</f>
        <v>9408046962.3871613</v>
      </c>
      <c r="AO19" s="70">
        <f>datos_pkm_auxiliar!AO103</f>
        <v>9459058116.6640434</v>
      </c>
      <c r="AP19" s="70">
        <f>datos_pkm_auxiliar!AP103</f>
        <v>9511928243.4213982</v>
      </c>
      <c r="AQ19" s="70">
        <f>datos_pkm_auxiliar!AQ103</f>
        <v>9566147727.4955978</v>
      </c>
      <c r="AR19" s="70">
        <f>datos_pkm_auxiliar!AR103</f>
        <v>9621376638.4555683</v>
      </c>
      <c r="AS19" s="70">
        <f>datos_pkm_auxiliar!AS103</f>
        <v>9677393973.7337456</v>
      </c>
      <c r="AT19" s="70">
        <f>datos_pkm_auxiliar!AT103</f>
        <v>9734057901.4281082</v>
      </c>
      <c r="AU19" s="70">
        <f>datos_pkm_auxiliar!AU103</f>
        <v>9791278096.1120529</v>
      </c>
      <c r="AV19" s="70">
        <f>datos_pkm_auxiliar!AV103</f>
        <v>9848997406.8606262</v>
      </c>
      <c r="AW19" s="70">
        <f>datos_pkm_auxiliar!AW103</f>
        <v>9907179973.696846</v>
      </c>
      <c r="AX19" s="70">
        <f>datos_pkm_auxiliar!AX103</f>
        <v>9965803598.6704273</v>
      </c>
    </row>
    <row r="20" spans="1:50">
      <c r="A20" t="s">
        <v>31</v>
      </c>
      <c r="B20" t="s">
        <v>46</v>
      </c>
      <c r="C20" t="s">
        <v>357</v>
      </c>
      <c r="D20" s="53">
        <v>2090508923.721554</v>
      </c>
      <c r="E20" s="53">
        <v>3323846262.5513959</v>
      </c>
      <c r="F20" s="53">
        <v>2834173465.3895011</v>
      </c>
      <c r="G20" s="53">
        <v>2506245272.8276458</v>
      </c>
      <c r="H20" s="53">
        <v>2548435967.840704</v>
      </c>
      <c r="I20" s="53">
        <v>2783752509.8234849</v>
      </c>
      <c r="J20" s="70">
        <f>datos_pkm_auxiliar!J104</f>
        <v>2750961389.9236846</v>
      </c>
      <c r="K20" s="70">
        <f>datos_pkm_auxiliar!K104</f>
        <v>2949030643.5438318</v>
      </c>
      <c r="L20" s="70">
        <f>datos_pkm_auxiliar!L104</f>
        <v>3002571647.1684918</v>
      </c>
      <c r="M20" s="70">
        <f>datos_pkm_auxiliar!M104</f>
        <v>3028350630.257534</v>
      </c>
      <c r="N20" s="70">
        <f>datos_pkm_auxiliar!N104</f>
        <v>3093484618.7296047</v>
      </c>
      <c r="O20" s="70">
        <f>datos_pkm_auxiliar!O104</f>
        <v>3141016292.6739316</v>
      </c>
      <c r="P20" s="70">
        <f>datos_pkm_auxiliar!P104</f>
        <v>3185411831.6853719</v>
      </c>
      <c r="Q20" s="70">
        <f>datos_pkm_auxiliar!Q104</f>
        <v>3236210694.0648603</v>
      </c>
      <c r="R20" s="70">
        <f>datos_pkm_auxiliar!R104</f>
        <v>3294697922.2969956</v>
      </c>
      <c r="S20" s="70">
        <f>datos_pkm_auxiliar!S104</f>
        <v>3343208447.7853284</v>
      </c>
      <c r="T20" s="70">
        <f>datos_pkm_auxiliar!T104</f>
        <v>3375862433.8966279</v>
      </c>
      <c r="U20" s="70">
        <f>datos_pkm_auxiliar!U104</f>
        <v>3407721827.9378381</v>
      </c>
      <c r="V20" s="70">
        <f>datos_pkm_auxiliar!V104</f>
        <v>3431851727.302587</v>
      </c>
      <c r="W20" s="70">
        <f>datos_pkm_auxiliar!W104</f>
        <v>3481525733.224885</v>
      </c>
      <c r="X20" s="70">
        <f>datos_pkm_auxiliar!X104</f>
        <v>3508724837.386167</v>
      </c>
      <c r="Y20" s="70">
        <f>datos_pkm_auxiliar!Y104</f>
        <v>3544648379.5728621</v>
      </c>
      <c r="Z20" s="70">
        <f>datos_pkm_auxiliar!Z104</f>
        <v>3585873456.9278669</v>
      </c>
      <c r="AA20" s="70">
        <f>datos_pkm_auxiliar!AA104</f>
        <v>3648974092.8232608</v>
      </c>
      <c r="AB20" s="70">
        <f>datos_pkm_auxiliar!AB104</f>
        <v>3701477451.4199672</v>
      </c>
      <c r="AC20" s="70">
        <f>datos_pkm_auxiliar!AC104</f>
        <v>3744003433.4019485</v>
      </c>
      <c r="AD20" s="70">
        <f>datos_pkm_auxiliar!AD104</f>
        <v>3790883900.60045</v>
      </c>
      <c r="AE20" s="70">
        <f>datos_pkm_auxiliar!AE104</f>
        <v>3837361225.3845873</v>
      </c>
      <c r="AF20" s="70">
        <f>datos_pkm_auxiliar!AF104</f>
        <v>3885456235.8142066</v>
      </c>
      <c r="AG20" s="70">
        <f>datos_pkm_auxiliar!AG104</f>
        <v>3925244965.6977754</v>
      </c>
      <c r="AH20" s="70">
        <f>datos_pkm_auxiliar!AH104</f>
        <v>3961823829.9385476</v>
      </c>
      <c r="AI20" s="70">
        <f>datos_pkm_auxiliar!AI104</f>
        <v>3993426803.394423</v>
      </c>
      <c r="AJ20" s="70">
        <f>datos_pkm_auxiliar!AJ104</f>
        <v>4017362023.6470838</v>
      </c>
      <c r="AK20" s="70">
        <f>datos_pkm_auxiliar!AK104</f>
        <v>4029530500.5988388</v>
      </c>
      <c r="AL20" s="70">
        <f>datos_pkm_auxiliar!AL104</f>
        <v>4049144253.3196335</v>
      </c>
      <c r="AM20" s="70">
        <f>datos_pkm_auxiliar!AM104</f>
        <v>4052224628.061883</v>
      </c>
      <c r="AN20" s="70">
        <f>datos_pkm_auxiliar!AN104</f>
        <v>4057429071.2556233</v>
      </c>
      <c r="AO20" s="70">
        <f>datos_pkm_auxiliar!AO104</f>
        <v>4083475096.2282653</v>
      </c>
      <c r="AP20" s="70">
        <f>datos_pkm_auxiliar!AP104</f>
        <v>4109429268.171494</v>
      </c>
      <c r="AQ20" s="70">
        <f>datos_pkm_auxiliar!AQ104</f>
        <v>4135357908.209784</v>
      </c>
      <c r="AR20" s="70">
        <f>datos_pkm_auxiliar!AR104</f>
        <v>4161312457.7686243</v>
      </c>
      <c r="AS20" s="70">
        <f>datos_pkm_auxiliar!AS104</f>
        <v>4187331564.7714987</v>
      </c>
      <c r="AT20" s="70">
        <f>datos_pkm_auxiliar!AT104</f>
        <v>4213443753.5498176</v>
      </c>
      <c r="AU20" s="70">
        <f>datos_pkm_auxiliar!AU104</f>
        <v>4239669870.2898021</v>
      </c>
      <c r="AV20" s="70">
        <f>datos_pkm_auxiliar!AV104</f>
        <v>4266025083.079093</v>
      </c>
      <c r="AW20" s="70">
        <f>datos_pkm_auxiliar!AW104</f>
        <v>4292520430.8923159</v>
      </c>
      <c r="AX20" s="70">
        <f>datos_pkm_auxiliar!AX104</f>
        <v>4319163986.2051964</v>
      </c>
    </row>
    <row r="21" spans="1:50">
      <c r="A21" t="s">
        <v>32</v>
      </c>
      <c r="B21" t="s">
        <v>46</v>
      </c>
      <c r="C21" t="s">
        <v>357</v>
      </c>
      <c r="D21" s="53">
        <v>4254050078.0594301</v>
      </c>
      <c r="E21" s="53">
        <v>5374927758.6252518</v>
      </c>
      <c r="F21" s="53">
        <v>6411404854.5872364</v>
      </c>
      <c r="G21" s="53">
        <v>7239262575.4831095</v>
      </c>
      <c r="H21" s="53">
        <v>7791712023.7462368</v>
      </c>
      <c r="I21" s="53">
        <v>7809433112.5742292</v>
      </c>
      <c r="J21" s="70">
        <f>datos_pkm_auxiliar!J105</f>
        <v>7519344461.5832787</v>
      </c>
      <c r="K21" s="70">
        <f>datos_pkm_auxiliar!K105</f>
        <v>8198005044.1264887</v>
      </c>
      <c r="L21" s="70">
        <f>datos_pkm_auxiliar!L105</f>
        <v>8421574506.5244074</v>
      </c>
      <c r="M21" s="70">
        <f>datos_pkm_auxiliar!M105</f>
        <v>8577971216.6327896</v>
      </c>
      <c r="N21" s="70">
        <f>datos_pkm_auxiliar!N105</f>
        <v>8895727859.2910748</v>
      </c>
      <c r="O21" s="70">
        <f>datos_pkm_auxiliar!O105</f>
        <v>9137272572.215189</v>
      </c>
      <c r="P21" s="70">
        <f>datos_pkm_auxiliar!P105</f>
        <v>9381150938.8798943</v>
      </c>
      <c r="Q21" s="70">
        <f>datos_pkm_auxiliar!Q105</f>
        <v>9675064087.5905762</v>
      </c>
      <c r="R21" s="70">
        <f>datos_pkm_auxiliar!R105</f>
        <v>10023455754.461184</v>
      </c>
      <c r="S21" s="70">
        <f>datos_pkm_auxiliar!S105</f>
        <v>10329675828.791142</v>
      </c>
      <c r="T21" s="70">
        <f>datos_pkm_auxiliar!T105</f>
        <v>10563654286.257893</v>
      </c>
      <c r="U21" s="70">
        <f>datos_pkm_auxiliar!U105</f>
        <v>10805308894.421165</v>
      </c>
      <c r="V21" s="70">
        <f>datos_pkm_auxiliar!V105</f>
        <v>11015826538.222317</v>
      </c>
      <c r="W21" s="70">
        <f>datos_pkm_auxiliar!W105</f>
        <v>11391607194.937773</v>
      </c>
      <c r="X21" s="70">
        <f>datos_pkm_auxiliar!X105</f>
        <v>11651397381.986681</v>
      </c>
      <c r="Y21" s="70">
        <f>datos_pkm_auxiliar!Y105</f>
        <v>11980850056.218811</v>
      </c>
      <c r="Z21" s="70">
        <f>datos_pkm_auxiliar!Z105</f>
        <v>12024688202.450661</v>
      </c>
      <c r="AA21" s="70">
        <f>datos_pkm_auxiliar!AA105</f>
        <v>12215378021.449579</v>
      </c>
      <c r="AB21" s="70">
        <f>datos_pkm_auxiliar!AB105</f>
        <v>12352422753.737818</v>
      </c>
      <c r="AC21" s="70">
        <f>datos_pkm_auxiliar!AC105</f>
        <v>12440242937.356789</v>
      </c>
      <c r="AD21" s="70">
        <f>datos_pkm_auxiliar!AD105</f>
        <v>12566683305.656387</v>
      </c>
      <c r="AE21" s="70">
        <f>datos_pkm_auxiliar!AE105</f>
        <v>12702428789.309559</v>
      </c>
      <c r="AF21" s="70">
        <f>datos_pkm_auxiliar!AF105</f>
        <v>12859712406.100681</v>
      </c>
      <c r="AG21" s="70">
        <f>datos_pkm_auxiliar!AG105</f>
        <v>12978153955.327147</v>
      </c>
      <c r="AH21" s="70">
        <f>datos_pkm_auxiliar!AH105</f>
        <v>13088878111.21884</v>
      </c>
      <c r="AI21" s="70">
        <f>datos_pkm_auxiliar!AI105</f>
        <v>13181377227.696901</v>
      </c>
      <c r="AJ21" s="70">
        <f>datos_pkm_auxiliar!AJ105</f>
        <v>13239512741.53056</v>
      </c>
      <c r="AK21" s="70">
        <f>datos_pkm_auxiliar!AK105</f>
        <v>13248441095.237715</v>
      </c>
      <c r="AL21" s="70">
        <f>datos_pkm_auxiliar!AL105</f>
        <v>13312478414.791018</v>
      </c>
      <c r="AM21" s="70">
        <f>datos_pkm_auxiliar!AM105</f>
        <v>13286952895.538668</v>
      </c>
      <c r="AN21" s="70">
        <f>datos_pkm_auxiliar!AN105</f>
        <v>13284629943.836143</v>
      </c>
      <c r="AO21" s="70">
        <f>datos_pkm_auxiliar!AO105</f>
        <v>13363806221.907272</v>
      </c>
      <c r="AP21" s="70">
        <f>datos_pkm_auxiliar!AP105</f>
        <v>13442327484.361452</v>
      </c>
      <c r="AQ21" s="70">
        <f>datos_pkm_auxiliar!AQ105</f>
        <v>13520481848.934675</v>
      </c>
      <c r="AR21" s="70">
        <f>datos_pkm_auxiliar!AR105</f>
        <v>13598492244.187149</v>
      </c>
      <c r="AS21" s="70">
        <f>datos_pkm_auxiliar!AS105</f>
        <v>13676525599.826536</v>
      </c>
      <c r="AT21" s="70">
        <f>datos_pkm_auxiliar!AT105</f>
        <v>13754704561.267317</v>
      </c>
      <c r="AU21" s="70">
        <f>datos_pkm_auxiliar!AU105</f>
        <v>13833118204.547926</v>
      </c>
      <c r="AV21" s="70">
        <f>datos_pkm_auxiliar!AV105</f>
        <v>13911830791.995457</v>
      </c>
      <c r="AW21" s="70">
        <f>datos_pkm_auxiliar!AW105</f>
        <v>13990888548.364464</v>
      </c>
      <c r="AX21" s="70">
        <f>datos_pkm_auxiliar!AX105</f>
        <v>14070324743.38854</v>
      </c>
    </row>
    <row r="22" spans="1:50">
      <c r="A22" t="s">
        <v>33</v>
      </c>
      <c r="B22" t="s">
        <v>46</v>
      </c>
      <c r="C22" t="s">
        <v>357</v>
      </c>
      <c r="D22" s="53">
        <v>15763816315.3158</v>
      </c>
      <c r="E22" s="53">
        <v>11004514150.015791</v>
      </c>
      <c r="F22" s="53">
        <v>14107385464.688931</v>
      </c>
      <c r="G22" s="53">
        <v>17008766038.773951</v>
      </c>
      <c r="H22" s="53">
        <v>16497644909.47382</v>
      </c>
      <c r="I22" s="53">
        <v>16575169845.30719</v>
      </c>
      <c r="J22" s="70">
        <f>datos_pkm_auxiliar!J106</f>
        <v>14697125366.903305</v>
      </c>
      <c r="K22" s="70">
        <f>datos_pkm_auxiliar!K106</f>
        <v>12786809150.301262</v>
      </c>
      <c r="L22" s="70">
        <f>datos_pkm_auxiliar!L106</f>
        <v>12840936118.177076</v>
      </c>
      <c r="M22" s="70">
        <f>datos_pkm_auxiliar!M106</f>
        <v>12816505514.227947</v>
      </c>
      <c r="N22" s="70">
        <f>datos_pkm_auxiliar!N106</f>
        <v>12882675780.705379</v>
      </c>
      <c r="O22" s="70">
        <f>datos_pkm_auxiliar!O106</f>
        <v>12941734381.585882</v>
      </c>
      <c r="P22" s="70">
        <f>datos_pkm_auxiliar!P106</f>
        <v>12992930096.2579</v>
      </c>
      <c r="Q22" s="70">
        <f>datos_pkm_auxiliar!Q106</f>
        <v>13040240444.457033</v>
      </c>
      <c r="R22" s="70">
        <f>datos_pkm_auxiliar!R106</f>
        <v>13089196426.966221</v>
      </c>
      <c r="S22" s="70">
        <f>datos_pkm_auxiliar!S106</f>
        <v>13137796428.520021</v>
      </c>
      <c r="T22" s="70">
        <f>datos_pkm_auxiliar!T106</f>
        <v>13183594235.9667</v>
      </c>
      <c r="U22" s="70">
        <f>datos_pkm_auxiliar!U106</f>
        <v>13226765342.002277</v>
      </c>
      <c r="V22" s="70">
        <f>datos_pkm_auxiliar!V106</f>
        <v>13268430233.035189</v>
      </c>
      <c r="W22" s="70">
        <f>datos_pkm_auxiliar!W106</f>
        <v>13308575802.642635</v>
      </c>
      <c r="X22" s="70">
        <f>datos_pkm_auxiliar!X106</f>
        <v>13347171072.872419</v>
      </c>
      <c r="Y22" s="70">
        <f>datos_pkm_auxiliar!Y106</f>
        <v>13384191374.378363</v>
      </c>
      <c r="Z22" s="70">
        <f>datos_pkm_auxiliar!Z106</f>
        <v>13419616479.585041</v>
      </c>
      <c r="AA22" s="70">
        <f>datos_pkm_auxiliar!AA106</f>
        <v>13453428792.948082</v>
      </c>
      <c r="AB22" s="70">
        <f>datos_pkm_auxiliar!AB106</f>
        <v>13485612415.188946</v>
      </c>
      <c r="AC22" s="70">
        <f>datos_pkm_auxiliar!AC106</f>
        <v>13516152666.537359</v>
      </c>
      <c r="AD22" s="70">
        <f>datos_pkm_auxiliar!AD106</f>
        <v>13545035834.725471</v>
      </c>
      <c r="AE22" s="70">
        <f>datos_pkm_auxiliar!AE106</f>
        <v>13572249037.857906</v>
      </c>
      <c r="AF22" s="70">
        <f>datos_pkm_auxiliar!AF106</f>
        <v>13597780148.954048</v>
      </c>
      <c r="AG22" s="70">
        <f>datos_pkm_auxiliar!AG106</f>
        <v>13621617754.859468</v>
      </c>
      <c r="AH22" s="70">
        <f>datos_pkm_auxiliar!AH106</f>
        <v>13643751134.773083</v>
      </c>
      <c r="AI22" s="70">
        <f>datos_pkm_auxiliar!AI106</f>
        <v>13664170250.108889</v>
      </c>
      <c r="AJ22" s="70">
        <f>datos_pkm_auxiliar!AJ106</f>
        <v>13682865740.916101</v>
      </c>
      <c r="AK22" s="70">
        <f>datos_pkm_auxiliar!AK106</f>
        <v>13690385942.764505</v>
      </c>
      <c r="AL22" s="70">
        <f>datos_pkm_auxiliar!AL106</f>
        <v>13699583868.065439</v>
      </c>
      <c r="AM22" s="70">
        <f>datos_pkm_auxiliar!AM106</f>
        <v>13710020029.515057</v>
      </c>
      <c r="AN22" s="70">
        <f>datos_pkm_auxiliar!AN106</f>
        <v>13721222353.540331</v>
      </c>
      <c r="AO22" s="70">
        <f>datos_pkm_auxiliar!AO106</f>
        <v>13732899510.358337</v>
      </c>
      <c r="AP22" s="70">
        <f>datos_pkm_auxiliar!AP106</f>
        <v>13744876113.462276</v>
      </c>
      <c r="AQ22" s="70">
        <f>datos_pkm_auxiliar!AQ106</f>
        <v>13757044994.817352</v>
      </c>
      <c r="AR22" s="70">
        <f>datos_pkm_auxiliar!AR106</f>
        <v>13769339758.08148</v>
      </c>
      <c r="AS22" s="70">
        <f>datos_pkm_auxiliar!AS106</f>
        <v>13781718857.701864</v>
      </c>
      <c r="AT22" s="70">
        <f>datos_pkm_auxiliar!AT106</f>
        <v>13794156110.973234</v>
      </c>
      <c r="AU22" s="70">
        <f>datos_pkm_auxiliar!AU106</f>
        <v>13806634925.482906</v>
      </c>
      <c r="AV22" s="70">
        <f>datos_pkm_auxiliar!AV106</f>
        <v>13819144737.50341</v>
      </c>
      <c r="AW22" s="70">
        <f>datos_pkm_auxiliar!AW106</f>
        <v>13831678793.554045</v>
      </c>
      <c r="AX22" s="70">
        <f>datos_pkm_auxiliar!AX106</f>
        <v>13844232759.217014</v>
      </c>
    </row>
    <row r="23" spans="1:50">
      <c r="A23" t="s">
        <v>34</v>
      </c>
      <c r="B23" t="s">
        <v>46</v>
      </c>
      <c r="C23" t="s">
        <v>357</v>
      </c>
      <c r="D23" s="53">
        <v>8057625548.8704433</v>
      </c>
      <c r="E23" s="53">
        <v>6825143265.962698</v>
      </c>
      <c r="F23" s="53">
        <v>8870260967.1824417</v>
      </c>
      <c r="G23" s="53">
        <v>6189230493.0765429</v>
      </c>
      <c r="H23" s="53">
        <v>6711225727.229002</v>
      </c>
      <c r="I23" s="53">
        <v>6696407605.3323669</v>
      </c>
      <c r="J23" s="70">
        <f>datos_pkm_auxiliar!J107</f>
        <v>4430092807.5436106</v>
      </c>
      <c r="K23" s="70">
        <f>datos_pkm_auxiliar!K107</f>
        <v>4956639792.5452919</v>
      </c>
      <c r="L23" s="70">
        <f>datos_pkm_auxiliar!L107</f>
        <v>5055815240.9229088</v>
      </c>
      <c r="M23" s="70">
        <f>datos_pkm_auxiliar!M107</f>
        <v>5043501025.9573603</v>
      </c>
      <c r="N23" s="70">
        <f>datos_pkm_auxiliar!N107</f>
        <v>5172507242.2123165</v>
      </c>
      <c r="O23" s="70">
        <f>datos_pkm_auxiliar!O107</f>
        <v>5270918218.7030325</v>
      </c>
      <c r="P23" s="70">
        <f>datos_pkm_auxiliar!P107</f>
        <v>5363412575.0669012</v>
      </c>
      <c r="Q23" s="70">
        <f>datos_pkm_auxiliar!Q107</f>
        <v>5467593487.5090284</v>
      </c>
      <c r="R23" s="70">
        <f>datos_pkm_auxiliar!R107</f>
        <v>5590637135.1441698</v>
      </c>
      <c r="S23" s="70">
        <f>datos_pkm_auxiliar!S107</f>
        <v>5700326496.0113134</v>
      </c>
      <c r="T23" s="70">
        <f>datos_pkm_auxiliar!T107</f>
        <v>5784944920.9098454</v>
      </c>
      <c r="U23" s="70">
        <f>datos_pkm_auxiliar!U107</f>
        <v>5868503102.4431906</v>
      </c>
      <c r="V23" s="70">
        <f>datos_pkm_auxiliar!V107</f>
        <v>5941122663.4090481</v>
      </c>
      <c r="W23" s="70">
        <f>datos_pkm_auxiliar!W107</f>
        <v>6061664692.0740461</v>
      </c>
      <c r="X23" s="70">
        <f>datos_pkm_auxiliar!X107</f>
        <v>6145977094.4205017</v>
      </c>
      <c r="Y23" s="70">
        <f>datos_pkm_auxiliar!Y107</f>
        <v>6249052162.2135744</v>
      </c>
      <c r="Z23" s="70">
        <f>datos_pkm_auxiliar!Z107</f>
        <v>6305932994.3955994</v>
      </c>
      <c r="AA23" s="70">
        <f>datos_pkm_auxiliar!AA107</f>
        <v>6405156145.5425291</v>
      </c>
      <c r="AB23" s="70">
        <f>datos_pkm_auxiliar!AB107</f>
        <v>6488038390.1029358</v>
      </c>
      <c r="AC23" s="70">
        <f>datos_pkm_auxiliar!AC107</f>
        <v>6555672699.8976173</v>
      </c>
      <c r="AD23" s="70">
        <f>datos_pkm_auxiliar!AD107</f>
        <v>6633702247.4800262</v>
      </c>
      <c r="AE23" s="70">
        <f>datos_pkm_auxiliar!AE107</f>
        <v>6713397393.0413027</v>
      </c>
      <c r="AF23" s="70">
        <f>datos_pkm_auxiliar!AF107</f>
        <v>6798234406.5899963</v>
      </c>
      <c r="AG23" s="70">
        <f>datos_pkm_auxiliar!AG107</f>
        <v>6870262678.7399826</v>
      </c>
      <c r="AH23" s="70">
        <f>datos_pkm_auxiliar!AH107</f>
        <v>6938529689.9926176</v>
      </c>
      <c r="AI23" s="70">
        <f>datos_pkm_auxiliar!AI107</f>
        <v>6999824076.4425116</v>
      </c>
      <c r="AJ23" s="70">
        <f>datos_pkm_auxiliar!AJ107</f>
        <v>7049237790.1804419</v>
      </c>
      <c r="AK23" s="70">
        <f>datos_pkm_auxiliar!AK107</f>
        <v>7067760914.641715</v>
      </c>
      <c r="AL23" s="70">
        <f>datos_pkm_auxiliar!AL107</f>
        <v>7104025794.5236044</v>
      </c>
      <c r="AM23" s="70">
        <f>datos_pkm_auxiliar!AM107</f>
        <v>7115492972.5142946</v>
      </c>
      <c r="AN23" s="70">
        <f>datos_pkm_auxiliar!AN107</f>
        <v>7135990571.3937931</v>
      </c>
      <c r="AO23" s="70">
        <f>datos_pkm_auxiliar!AO107</f>
        <v>7174924003.6631393</v>
      </c>
      <c r="AP23" s="70">
        <f>datos_pkm_auxiliar!AP107</f>
        <v>7214290377.8981781</v>
      </c>
      <c r="AQ23" s="70">
        <f>datos_pkm_auxiliar!AQ107</f>
        <v>7254076215.6933222</v>
      </c>
      <c r="AR23" s="70">
        <f>datos_pkm_auxiliar!AR107</f>
        <v>7294250312.4397173</v>
      </c>
      <c r="AS23" s="70">
        <f>datos_pkm_auxiliar!AS107</f>
        <v>7334779346.7890415</v>
      </c>
      <c r="AT23" s="70">
        <f>datos_pkm_auxiliar!AT107</f>
        <v>7375634320.1635361</v>
      </c>
      <c r="AU23" s="70">
        <f>datos_pkm_auxiliar!AU107</f>
        <v>7416792379.6113138</v>
      </c>
      <c r="AV23" s="70">
        <f>datos_pkm_auxiliar!AV107</f>
        <v>7458236585.3169432</v>
      </c>
      <c r="AW23" s="70">
        <f>datos_pkm_auxiliar!AW107</f>
        <v>7499954935.8252583</v>
      </c>
      <c r="AX23" s="70">
        <f>datos_pkm_auxiliar!AX107</f>
        <v>7541939263.9348917</v>
      </c>
    </row>
    <row r="24" spans="1:50">
      <c r="A24" t="s">
        <v>35</v>
      </c>
      <c r="B24" t="s">
        <v>46</v>
      </c>
      <c r="C24" t="s">
        <v>357</v>
      </c>
      <c r="D24" s="53">
        <v>1947658309.987488</v>
      </c>
      <c r="E24" s="53">
        <v>1690134353.8760719</v>
      </c>
      <c r="F24" s="53">
        <v>5135726554.1972618</v>
      </c>
      <c r="G24" s="53">
        <v>6235038595.0662546</v>
      </c>
      <c r="H24" s="53">
        <v>7564719265.6856556</v>
      </c>
      <c r="I24" s="53">
        <v>7559492979.9964447</v>
      </c>
      <c r="J24" s="70">
        <f>datos_pkm_auxiliar!J108</f>
        <v>6069144998.6575117</v>
      </c>
      <c r="K24" s="70">
        <f>datos_pkm_auxiliar!K108</f>
        <v>8284420960.7975874</v>
      </c>
      <c r="L24" s="70">
        <f>datos_pkm_auxiliar!L108</f>
        <v>8517909876.5663052</v>
      </c>
      <c r="M24" s="70">
        <f>datos_pkm_auxiliar!M108</f>
        <v>8249260110.2771893</v>
      </c>
      <c r="N24" s="70">
        <f>datos_pkm_auxiliar!N108</f>
        <v>8671479295.1408234</v>
      </c>
      <c r="O24" s="70">
        <f>datos_pkm_auxiliar!O108</f>
        <v>8994158073.0600605</v>
      </c>
      <c r="P24" s="70">
        <f>datos_pkm_auxiliar!P108</f>
        <v>9275952082.2153091</v>
      </c>
      <c r="Q24" s="70">
        <f>datos_pkm_auxiliar!Q108</f>
        <v>9580833288.2294083</v>
      </c>
      <c r="R24" s="70">
        <f>datos_pkm_auxiliar!R108</f>
        <v>9949890615.7322788</v>
      </c>
      <c r="S24" s="70">
        <f>datos_pkm_auxiliar!S108</f>
        <v>10290158688.073004</v>
      </c>
      <c r="T24" s="70">
        <f>datos_pkm_auxiliar!T108</f>
        <v>10558929686.822983</v>
      </c>
      <c r="U24" s="70">
        <f>datos_pkm_auxiliar!U108</f>
        <v>10821312320.094736</v>
      </c>
      <c r="V24" s="70">
        <f>datos_pkm_auxiliar!V108</f>
        <v>11055084560.037048</v>
      </c>
      <c r="W24" s="70">
        <f>datos_pkm_auxiliar!W108</f>
        <v>11423032944.958778</v>
      </c>
      <c r="X24" s="70">
        <f>datos_pkm_auxiliar!X108</f>
        <v>11691955062.732611</v>
      </c>
      <c r="Y24" s="70">
        <f>datos_pkm_auxiliar!Y108</f>
        <v>12014949952.329086</v>
      </c>
      <c r="Z24" s="70">
        <f>datos_pkm_auxiliar!Z108</f>
        <v>12206817852.800579</v>
      </c>
      <c r="AA24" s="70">
        <f>datos_pkm_auxiliar!AA108</f>
        <v>12520165977.781439</v>
      </c>
      <c r="AB24" s="70">
        <f>datos_pkm_auxiliar!AB108</f>
        <v>12786739666.140739</v>
      </c>
      <c r="AC24" s="70">
        <f>datos_pkm_auxiliar!AC108</f>
        <v>13008438656.996548</v>
      </c>
      <c r="AD24" s="70">
        <f>datos_pkm_auxiliar!AD108</f>
        <v>13260072185.717783</v>
      </c>
      <c r="AE24" s="70">
        <f>datos_pkm_auxiliar!AE108</f>
        <v>13516154700.561043</v>
      </c>
      <c r="AF24" s="70">
        <f>datos_pkm_auxiliar!AF108</f>
        <v>13787103797.492107</v>
      </c>
      <c r="AG24" s="70">
        <f>datos_pkm_auxiliar!AG108</f>
        <v>14018845719.485699</v>
      </c>
      <c r="AH24" s="70">
        <f>datos_pkm_auxiliar!AH108</f>
        <v>14238041258.280245</v>
      </c>
      <c r="AI24" s="70">
        <f>datos_pkm_auxiliar!AI108</f>
        <v>14434584667.729424</v>
      </c>
      <c r="AJ24" s="70">
        <f>datos_pkm_auxiliar!AJ108</f>
        <v>14593021355.063559</v>
      </c>
      <c r="AK24" s="70">
        <f>datos_pkm_auxiliar!AK108</f>
        <v>14607584253.147322</v>
      </c>
      <c r="AL24" s="70">
        <f>datos_pkm_auxiliar!AL108</f>
        <v>14700768807.54561</v>
      </c>
      <c r="AM24" s="70">
        <f>datos_pkm_auxiliar!AM108</f>
        <v>14733814249.817211</v>
      </c>
      <c r="AN24" s="70">
        <f>datos_pkm_auxiliar!AN108</f>
        <v>14803560763.653116</v>
      </c>
      <c r="AO24" s="70">
        <f>datos_pkm_auxiliar!AO108</f>
        <v>14935278761.050453</v>
      </c>
      <c r="AP24" s="70">
        <f>datos_pkm_auxiliar!AP108</f>
        <v>15071696698.966982</v>
      </c>
      <c r="AQ24" s="70">
        <f>datos_pkm_auxiliar!AQ108</f>
        <v>15211596124.103277</v>
      </c>
      <c r="AR24" s="70">
        <f>datos_pkm_auxiliar!AR108</f>
        <v>15354222365.316622</v>
      </c>
      <c r="AS24" s="70">
        <f>datos_pkm_auxiliar!AS108</f>
        <v>15499104825.166529</v>
      </c>
      <c r="AT24" s="70">
        <f>datos_pkm_auxiliar!AT108</f>
        <v>15645949648.006252</v>
      </c>
      <c r="AU24" s="70">
        <f>datos_pkm_auxiliar!AU108</f>
        <v>15794574115.021212</v>
      </c>
      <c r="AV24" s="70">
        <f>datos_pkm_auxiliar!AV108</f>
        <v>15944865927.935341</v>
      </c>
      <c r="AW24" s="70">
        <f>datos_pkm_auxiliar!AW108</f>
        <v>16096757679.287416</v>
      </c>
      <c r="AX24" s="70">
        <f>datos_pkm_auxiliar!AX108</f>
        <v>16250210729.194492</v>
      </c>
    </row>
    <row r="25" spans="1:50">
      <c r="A25" t="s">
        <v>36</v>
      </c>
      <c r="B25" t="s">
        <v>46</v>
      </c>
      <c r="C25" t="s">
        <v>357</v>
      </c>
      <c r="D25" s="53">
        <v>12404244188.59231</v>
      </c>
      <c r="E25" s="53">
        <v>8310383315.2031393</v>
      </c>
      <c r="F25" s="53">
        <v>14346611810.278851</v>
      </c>
      <c r="G25" s="53">
        <v>18619377303.937809</v>
      </c>
      <c r="H25" s="53">
        <v>13133132745.28298</v>
      </c>
      <c r="I25" s="53">
        <v>13651050750.15727</v>
      </c>
      <c r="J25" s="70">
        <f>datos_pkm_auxiliar!J109</f>
        <v>13195321060.251692</v>
      </c>
      <c r="K25" s="70">
        <f>datos_pkm_auxiliar!K109</f>
        <v>10958004066.408375</v>
      </c>
      <c r="L25" s="70">
        <f>datos_pkm_auxiliar!L109</f>
        <v>11077983107.856321</v>
      </c>
      <c r="M25" s="70">
        <f>datos_pkm_auxiliar!M109</f>
        <v>11072042438.747749</v>
      </c>
      <c r="N25" s="70">
        <f>datos_pkm_auxiliar!N109</f>
        <v>11180082238.295723</v>
      </c>
      <c r="O25" s="70">
        <f>datos_pkm_auxiliar!O109</f>
        <v>11282566729.308388</v>
      </c>
      <c r="P25" s="70">
        <f>datos_pkm_auxiliar!P109</f>
        <v>11375749270.383095</v>
      </c>
      <c r="Q25" s="70">
        <f>datos_pkm_auxiliar!Q109</f>
        <v>11463119898.763842</v>
      </c>
      <c r="R25" s="70">
        <f>datos_pkm_auxiliar!R109</f>
        <v>11552502093.950638</v>
      </c>
      <c r="S25" s="70">
        <f>datos_pkm_auxiliar!S109</f>
        <v>11641609096.252693</v>
      </c>
      <c r="T25" s="70">
        <f>datos_pkm_auxiliar!T109</f>
        <v>11726777905.26013</v>
      </c>
      <c r="U25" s="70">
        <f>datos_pkm_auxiliar!U109</f>
        <v>11807838682.763422</v>
      </c>
      <c r="V25" s="70">
        <f>datos_pkm_auxiliar!V109</f>
        <v>11886279626.865263</v>
      </c>
      <c r="W25" s="70">
        <f>datos_pkm_auxiliar!W109</f>
        <v>11962144114.969255</v>
      </c>
      <c r="X25" s="70">
        <f>datos_pkm_auxiliar!X109</f>
        <v>12035399849.038273</v>
      </c>
      <c r="Y25" s="70">
        <f>datos_pkm_auxiliar!Y109</f>
        <v>12105989280.353714</v>
      </c>
      <c r="Z25" s="70">
        <f>datos_pkm_auxiliar!Z109</f>
        <v>12173848916.316601</v>
      </c>
      <c r="AA25" s="70">
        <f>datos_pkm_auxiliar!AA109</f>
        <v>12238915683.636171</v>
      </c>
      <c r="AB25" s="70">
        <f>datos_pkm_auxiliar!AB109</f>
        <v>12301128803.607418</v>
      </c>
      <c r="AC25" s="70">
        <f>datos_pkm_auxiliar!AC109</f>
        <v>12360430232.807226</v>
      </c>
      <c r="AD25" s="70">
        <f>datos_pkm_auxiliar!AD109</f>
        <v>12416764698.952255</v>
      </c>
      <c r="AE25" s="70">
        <f>datos_pkm_auxiliar!AE109</f>
        <v>12470079656.933365</v>
      </c>
      <c r="AF25" s="70">
        <f>datos_pkm_auxiliar!AF109</f>
        <v>12520325254.763941</v>
      </c>
      <c r="AG25" s="70">
        <f>datos_pkm_auxiliar!AG109</f>
        <v>12567454325.504583</v>
      </c>
      <c r="AH25" s="70">
        <f>datos_pkm_auxiliar!AH109</f>
        <v>12611422401.215336</v>
      </c>
      <c r="AI25" s="70">
        <f>datos_pkm_auxiliar!AI109</f>
        <v>12652187741.642151</v>
      </c>
      <c r="AJ25" s="70">
        <f>datos_pkm_auxiliar!AJ109</f>
        <v>12689711371.453009</v>
      </c>
      <c r="AK25" s="70">
        <f>datos_pkm_auxiliar!AK109</f>
        <v>12708952471.915621</v>
      </c>
      <c r="AL25" s="70">
        <f>datos_pkm_auxiliar!AL109</f>
        <v>12728709191.505283</v>
      </c>
      <c r="AM25" s="70">
        <f>datos_pkm_auxiliar!AM109</f>
        <v>12749609677.801907</v>
      </c>
      <c r="AN25" s="70">
        <f>datos_pkm_auxiliar!AN109</f>
        <v>12771559542.97677</v>
      </c>
      <c r="AO25" s="70">
        <f>datos_pkm_auxiliar!AO109</f>
        <v>12794304269.80455</v>
      </c>
      <c r="AP25" s="70">
        <f>datos_pkm_auxiliar!AP109</f>
        <v>12817612070.466021</v>
      </c>
      <c r="AQ25" s="70">
        <f>datos_pkm_auxiliar!AQ109</f>
        <v>12841310955.559195</v>
      </c>
      <c r="AR25" s="70">
        <f>datos_pkm_auxiliar!AR109</f>
        <v>12865282973.854855</v>
      </c>
      <c r="AS25" s="70">
        <f>datos_pkm_auxiliar!AS109</f>
        <v>12889450106.14345</v>
      </c>
      <c r="AT25" s="70">
        <f>datos_pkm_auxiliar!AT109</f>
        <v>12913761638.935223</v>
      </c>
      <c r="AU25" s="70">
        <f>datos_pkm_auxiliar!AU109</f>
        <v>12938184876.186302</v>
      </c>
      <c r="AV25" s="70">
        <f>datos_pkm_auxiliar!AV109</f>
        <v>12962698808.018045</v>
      </c>
      <c r="AW25" s="70">
        <f>datos_pkm_auxiliar!AW109</f>
        <v>12987289944.534575</v>
      </c>
      <c r="AX25" s="70">
        <f>datos_pkm_auxiliar!AX109</f>
        <v>13011949620.820326</v>
      </c>
    </row>
    <row r="26" spans="1:50">
      <c r="A26" t="s">
        <v>37</v>
      </c>
      <c r="B26" t="s">
        <v>46</v>
      </c>
      <c r="C26" t="s">
        <v>357</v>
      </c>
      <c r="D26" s="53">
        <v>1511536757.568558</v>
      </c>
      <c r="E26" s="53">
        <v>5850966116.5647964</v>
      </c>
      <c r="F26" s="53">
        <v>3578304036.7881651</v>
      </c>
      <c r="G26" s="53">
        <v>4560052543.4959049</v>
      </c>
      <c r="H26" s="53">
        <v>6228114029.1078739</v>
      </c>
      <c r="I26" s="53">
        <v>6165234855.3248348</v>
      </c>
      <c r="J26" s="70">
        <f>datos_pkm_auxiliar!J110</f>
        <v>6062393224.3104801</v>
      </c>
      <c r="K26" s="70">
        <f>datos_pkm_auxiliar!K110</f>
        <v>4436036738.1403255</v>
      </c>
      <c r="L26" s="70">
        <f>datos_pkm_auxiliar!L110</f>
        <v>4479695362.4895868</v>
      </c>
      <c r="M26" s="70">
        <f>datos_pkm_auxiliar!M110</f>
        <v>4479966498.2088203</v>
      </c>
      <c r="N26" s="70">
        <f>datos_pkm_auxiliar!N110</f>
        <v>4518306609.4686556</v>
      </c>
      <c r="O26" s="70">
        <f>datos_pkm_auxiliar!O110</f>
        <v>4554005986.8976126</v>
      </c>
      <c r="P26" s="70">
        <f>datos_pkm_auxiliar!P110</f>
        <v>4586667702.7491035</v>
      </c>
      <c r="Q26" s="70">
        <f>datos_pkm_auxiliar!Q110</f>
        <v>4617891382.4078102</v>
      </c>
      <c r="R26" s="70">
        <f>datos_pkm_auxiliar!R110</f>
        <v>4650227432.5190668</v>
      </c>
      <c r="S26" s="70">
        <f>datos_pkm_auxiliar!S110</f>
        <v>4681812644.86304</v>
      </c>
      <c r="T26" s="70">
        <f>datos_pkm_auxiliar!T110</f>
        <v>4711161613.4135981</v>
      </c>
      <c r="U26" s="70">
        <f>datos_pkm_auxiliar!U110</f>
        <v>4739126541.629962</v>
      </c>
      <c r="V26" s="70">
        <f>datos_pkm_auxiliar!V110</f>
        <v>4765778260.0066519</v>
      </c>
      <c r="W26" s="70">
        <f>datos_pkm_auxiliar!W110</f>
        <v>4793304304.2922659</v>
      </c>
      <c r="X26" s="70">
        <f>datos_pkm_auxiliar!X110</f>
        <v>4818616152.0565777</v>
      </c>
      <c r="Y26" s="70">
        <f>datos_pkm_auxiliar!Y110</f>
        <v>4843708625.7449932</v>
      </c>
      <c r="Z26" s="70">
        <f>datos_pkm_auxiliar!Z110</f>
        <v>4866252651.8808937</v>
      </c>
      <c r="AA26" s="70">
        <f>datos_pkm_auxiliar!AA110</f>
        <v>4889388605.8536491</v>
      </c>
      <c r="AB26" s="70">
        <f>datos_pkm_auxiliar!AB110</f>
        <v>4911021826.9861755</v>
      </c>
      <c r="AC26" s="70">
        <f>datos_pkm_auxiliar!AC110</f>
        <v>4931193579.4320478</v>
      </c>
      <c r="AD26" s="70">
        <f>datos_pkm_auxiliar!AD110</f>
        <v>4950785414.8739614</v>
      </c>
      <c r="AE26" s="70">
        <f>datos_pkm_auxiliar!AE110</f>
        <v>4969481695.8414965</v>
      </c>
      <c r="AF26" s="70">
        <f>datos_pkm_auxiliar!AF110</f>
        <v>4987388784.8699007</v>
      </c>
      <c r="AG26" s="70">
        <f>datos_pkm_auxiliar!AG110</f>
        <v>5003892110.0899649</v>
      </c>
      <c r="AH26" s="70">
        <f>datos_pkm_auxiliar!AH110</f>
        <v>5019293688.7273979</v>
      </c>
      <c r="AI26" s="70">
        <f>datos_pkm_auxiliar!AI110</f>
        <v>5033481698.6107712</v>
      </c>
      <c r="AJ26" s="70">
        <f>datos_pkm_auxiliar!AJ110</f>
        <v>5046291045.9577131</v>
      </c>
      <c r="AK26" s="70">
        <f>datos_pkm_auxiliar!AK110</f>
        <v>5052805572.2893887</v>
      </c>
      <c r="AL26" s="70">
        <f>datos_pkm_auxiliar!AL110</f>
        <v>5059918885.1402121</v>
      </c>
      <c r="AM26" s="70">
        <f>datos_pkm_auxiliar!AM110</f>
        <v>5066497359.0334063</v>
      </c>
      <c r="AN26" s="70">
        <f>datos_pkm_auxiliar!AN110</f>
        <v>5073657115.9750834</v>
      </c>
      <c r="AO26" s="70">
        <f>datos_pkm_auxiliar!AO110</f>
        <v>5081641541.5043144</v>
      </c>
      <c r="AP26" s="70">
        <f>datos_pkm_auxiliar!AP110</f>
        <v>5089795843.4542913</v>
      </c>
      <c r="AQ26" s="70">
        <f>datos_pkm_auxiliar!AQ110</f>
        <v>5098069610.9749937</v>
      </c>
      <c r="AR26" s="70">
        <f>datos_pkm_auxiliar!AR110</f>
        <v>5106426854.8484421</v>
      </c>
      <c r="AS26" s="70">
        <f>datos_pkm_auxiliar!AS110</f>
        <v>5114843172.4038811</v>
      </c>
      <c r="AT26" s="70">
        <f>datos_pkm_auxiliar!AT110</f>
        <v>5123302445.5835037</v>
      </c>
      <c r="AU26" s="70">
        <f>datos_pkm_auxiliar!AU110</f>
        <v>5131794172.5521832</v>
      </c>
      <c r="AV26" s="70">
        <f>datos_pkm_auxiliar!AV110</f>
        <v>5140311557.1874933</v>
      </c>
      <c r="AW26" s="70">
        <f>datos_pkm_auxiliar!AW110</f>
        <v>5148850214.4851284</v>
      </c>
      <c r="AX26" s="70">
        <f>datos_pkm_auxiliar!AX110</f>
        <v>5157407317.5251904</v>
      </c>
    </row>
    <row r="27" spans="1:50">
      <c r="A27" t="s">
        <v>38</v>
      </c>
      <c r="B27" t="s">
        <v>46</v>
      </c>
      <c r="C27" t="s">
        <v>357</v>
      </c>
      <c r="D27" s="53">
        <v>5097448456.9987049</v>
      </c>
      <c r="E27" s="53">
        <v>5548624758.0149813</v>
      </c>
      <c r="F27" s="53">
        <v>5256714810.5758057</v>
      </c>
      <c r="G27" s="53">
        <v>5886248555.7090826</v>
      </c>
      <c r="H27" s="53">
        <v>6825364031.7819214</v>
      </c>
      <c r="I27" s="53">
        <v>6645473672.5390263</v>
      </c>
      <c r="J27" s="70">
        <f>datos_pkm_auxiliar!J111</f>
        <v>5804221487.7232256</v>
      </c>
      <c r="K27" s="70">
        <f>datos_pkm_auxiliar!K111</f>
        <v>6924721275.6479053</v>
      </c>
      <c r="L27" s="70">
        <f>datos_pkm_auxiliar!L111</f>
        <v>7183203392.4911032</v>
      </c>
      <c r="M27" s="70">
        <f>datos_pkm_auxiliar!M111</f>
        <v>7192961290.5663605</v>
      </c>
      <c r="N27" s="70">
        <f>datos_pkm_auxiliar!N111</f>
        <v>7512665328.0143251</v>
      </c>
      <c r="O27" s="70">
        <f>datos_pkm_auxiliar!O111</f>
        <v>7767795956.2760401</v>
      </c>
      <c r="P27" s="70">
        <f>datos_pkm_auxiliar!P111</f>
        <v>8013146386.4670839</v>
      </c>
      <c r="Q27" s="70">
        <f>datos_pkm_auxiliar!Q111</f>
        <v>8289717622.8226767</v>
      </c>
      <c r="R27" s="70">
        <f>datos_pkm_auxiliar!R111</f>
        <v>8615508668.4014111</v>
      </c>
      <c r="S27" s="70">
        <f>datos_pkm_auxiliar!S111</f>
        <v>8912252063.9844971</v>
      </c>
      <c r="T27" s="70">
        <f>datos_pkm_auxiliar!T111</f>
        <v>9149054407.9041462</v>
      </c>
      <c r="U27" s="70">
        <f>datos_pkm_auxiliar!U111</f>
        <v>9384996081.224535</v>
      </c>
      <c r="V27" s="70">
        <f>datos_pkm_auxiliar!V111</f>
        <v>9594075917.7602253</v>
      </c>
      <c r="W27" s="70">
        <f>datos_pkm_auxiliar!W111</f>
        <v>9929599129.4601402</v>
      </c>
      <c r="X27" s="70">
        <f>datos_pkm_auxiliar!X111</f>
        <v>10172600220.336527</v>
      </c>
      <c r="Y27" s="70">
        <f>datos_pkm_auxiliar!Y111</f>
        <v>10467399408.38744</v>
      </c>
      <c r="Z27" s="70">
        <f>datos_pkm_auxiliar!Z111</f>
        <v>10639489354.602467</v>
      </c>
      <c r="AA27" s="70">
        <f>datos_pkm_auxiliar!AA111</f>
        <v>10927362802.158712</v>
      </c>
      <c r="AB27" s="70">
        <f>datos_pkm_auxiliar!AB111</f>
        <v>11172358737.586737</v>
      </c>
      <c r="AC27" s="70">
        <f>datos_pkm_auxiliar!AC111</f>
        <v>11376261363.462631</v>
      </c>
      <c r="AD27" s="70">
        <f>datos_pkm_auxiliar!AD111</f>
        <v>11609980689.518286</v>
      </c>
      <c r="AE27" s="70">
        <f>datos_pkm_auxiliar!AE111</f>
        <v>11849544463.059896</v>
      </c>
      <c r="AF27" s="70">
        <f>datos_pkm_auxiliar!AF111</f>
        <v>12104996086.303806</v>
      </c>
      <c r="AG27" s="70">
        <f>datos_pkm_auxiliar!AG111</f>
        <v>12325040475.621864</v>
      </c>
      <c r="AH27" s="70">
        <f>datos_pkm_auxiliar!AH111</f>
        <v>12535056941.681694</v>
      </c>
      <c r="AI27" s="70">
        <f>datos_pkm_auxiliar!AI111</f>
        <v>12725461518.321987</v>
      </c>
      <c r="AJ27" s="70">
        <f>datos_pkm_auxiliar!AJ111</f>
        <v>12881498582.645399</v>
      </c>
      <c r="AK27" s="70">
        <f>datos_pkm_auxiliar!AK111</f>
        <v>12949165496.766485</v>
      </c>
      <c r="AL27" s="70">
        <f>datos_pkm_auxiliar!AL111</f>
        <v>13066782591.302402</v>
      </c>
      <c r="AM27" s="70">
        <f>datos_pkm_auxiliar!AM111</f>
        <v>13109518937.952168</v>
      </c>
      <c r="AN27" s="70">
        <f>datos_pkm_auxiliar!AN111</f>
        <v>13177525794.684191</v>
      </c>
      <c r="AO27" s="70">
        <f>datos_pkm_auxiliar!AO111</f>
        <v>13299348482.099766</v>
      </c>
      <c r="AP27" s="70">
        <f>datos_pkm_auxiliar!AP111</f>
        <v>13422169887.810656</v>
      </c>
      <c r="AQ27" s="70">
        <f>datos_pkm_auxiliar!AQ111</f>
        <v>13546189374.915092</v>
      </c>
      <c r="AR27" s="70">
        <f>datos_pkm_auxiliar!AR111</f>
        <v>13671483551.622629</v>
      </c>
      <c r="AS27" s="70">
        <f>datos_pkm_auxiliar!AS111</f>
        <v>13798070093.481062</v>
      </c>
      <c r="AT27" s="70">
        <f>datos_pkm_auxiliar!AT111</f>
        <v>13925942145.925877</v>
      </c>
      <c r="AU27" s="70">
        <f>datos_pkm_auxiliar!AU111</f>
        <v>14055085559.760351</v>
      </c>
      <c r="AV27" s="70">
        <f>datos_pkm_auxiliar!AV111</f>
        <v>14185486746.653502</v>
      </c>
      <c r="AW27" s="70">
        <f>datos_pkm_auxiliar!AW111</f>
        <v>14317135700.579346</v>
      </c>
      <c r="AX27" s="70">
        <f>datos_pkm_auxiliar!AX111</f>
        <v>14450026694.278687</v>
      </c>
    </row>
    <row r="28" spans="1:50">
      <c r="A28" t="s">
        <v>39</v>
      </c>
      <c r="B28" t="s">
        <v>46</v>
      </c>
      <c r="C28" t="s">
        <v>357</v>
      </c>
      <c r="D28" s="53">
        <v>1517026927.8410709</v>
      </c>
      <c r="E28" s="53">
        <v>1865862990.5439179</v>
      </c>
      <c r="F28" s="53">
        <v>1561703748.368541</v>
      </c>
      <c r="G28" s="53">
        <v>1096694419.0104771</v>
      </c>
      <c r="H28" s="53">
        <v>1018627188.014493</v>
      </c>
      <c r="I28" s="53">
        <v>1033174654.11033</v>
      </c>
      <c r="J28" s="70">
        <f>datos_pkm_auxiliar!J112</f>
        <v>862075564.73742676</v>
      </c>
      <c r="K28" s="70">
        <f>datos_pkm_auxiliar!K112</f>
        <v>1638655056.5026112</v>
      </c>
      <c r="L28" s="70">
        <f>datos_pkm_auxiliar!L112</f>
        <v>1682548936.769501</v>
      </c>
      <c r="M28" s="70">
        <f>datos_pkm_auxiliar!M112</f>
        <v>1702777026.2268674</v>
      </c>
      <c r="N28" s="70">
        <f>datos_pkm_auxiliar!N112</f>
        <v>1778718209.3954618</v>
      </c>
      <c r="O28" s="70">
        <f>datos_pkm_auxiliar!O112</f>
        <v>1817646399.7648232</v>
      </c>
      <c r="P28" s="70">
        <f>datos_pkm_auxiliar!P112</f>
        <v>1855444830.5622282</v>
      </c>
      <c r="Q28" s="70">
        <f>datos_pkm_auxiliar!Q112</f>
        <v>1912859599.7522082</v>
      </c>
      <c r="R28" s="70">
        <f>datos_pkm_auxiliar!R112</f>
        <v>1990805814.6297834</v>
      </c>
      <c r="S28" s="70">
        <f>datos_pkm_auxiliar!S112</f>
        <v>2043476320.0376482</v>
      </c>
      <c r="T28" s="70">
        <f>datos_pkm_auxiliar!T112</f>
        <v>2057579045.0366244</v>
      </c>
      <c r="U28" s="70">
        <f>datos_pkm_auxiliar!U112</f>
        <v>2071873714.2790742</v>
      </c>
      <c r="V28" s="70">
        <f>datos_pkm_auxiliar!V112</f>
        <v>2068506882.9638834</v>
      </c>
      <c r="W28" s="70">
        <f>datos_pkm_auxiliar!W112</f>
        <v>2134195014.7732496</v>
      </c>
      <c r="X28" s="70">
        <f>datos_pkm_auxiliar!X112</f>
        <v>2142888690.4637215</v>
      </c>
      <c r="Y28" s="70">
        <f>datos_pkm_auxiliar!Y112</f>
        <v>2177637334.2078342</v>
      </c>
      <c r="Z28" s="70">
        <f>datos_pkm_auxiliar!Z112</f>
        <v>2208838994.902267</v>
      </c>
      <c r="AA28" s="70">
        <f>datos_pkm_auxiliar!AA112</f>
        <v>2304272614.3408194</v>
      </c>
      <c r="AB28" s="70">
        <f>datos_pkm_auxiliar!AB112</f>
        <v>2376590418.8278618</v>
      </c>
      <c r="AC28" s="70">
        <f>datos_pkm_auxiliar!AC112</f>
        <v>2426394547.7791076</v>
      </c>
      <c r="AD28" s="70">
        <f>datos_pkm_auxiliar!AD112</f>
        <v>2493924909.1176605</v>
      </c>
      <c r="AE28" s="70">
        <f>datos_pkm_auxiliar!AE112</f>
        <v>2566071219.8519406</v>
      </c>
      <c r="AF28" s="70">
        <f>datos_pkm_auxiliar!AF112</f>
        <v>2649053106.9561076</v>
      </c>
      <c r="AG28" s="70">
        <f>datos_pkm_auxiliar!AG112</f>
        <v>2713452312.928412</v>
      </c>
      <c r="AH28" s="70">
        <f>datos_pkm_auxiliar!AH112</f>
        <v>2774043156.3090992</v>
      </c>
      <c r="AI28" s="70">
        <f>datos_pkm_auxiliar!AI112</f>
        <v>2825319135.396256</v>
      </c>
      <c r="AJ28" s="70">
        <f>datos_pkm_auxiliar!AJ112</f>
        <v>2858701962.4357114</v>
      </c>
      <c r="AK28" s="70">
        <f>datos_pkm_auxiliar!AK112</f>
        <v>2869301305.140471</v>
      </c>
      <c r="AL28" s="70">
        <f>datos_pkm_auxiliar!AL112</f>
        <v>2906469517.805675</v>
      </c>
      <c r="AM28" s="70">
        <f>datos_pkm_auxiliar!AM112</f>
        <v>2895690827.4941492</v>
      </c>
      <c r="AN28" s="70">
        <f>datos_pkm_auxiliar!AN112</f>
        <v>2895269123.0879564</v>
      </c>
      <c r="AO28" s="70">
        <f>datos_pkm_auxiliar!AO112</f>
        <v>2941590108.193028</v>
      </c>
      <c r="AP28" s="70">
        <f>datos_pkm_auxiliar!AP112</f>
        <v>2987625171.4373593</v>
      </c>
      <c r="AQ28" s="70">
        <f>datos_pkm_auxiliar!AQ112</f>
        <v>3033573132.2831392</v>
      </c>
      <c r="AR28" s="70">
        <f>datos_pkm_auxiliar!AR112</f>
        <v>3079599566.1837082</v>
      </c>
      <c r="AS28" s="70">
        <f>datos_pkm_auxiliar!AS112</f>
        <v>3125838490.8766255</v>
      </c>
      <c r="AT28" s="70">
        <f>datos_pkm_auxiliar!AT112</f>
        <v>3172396711.2752519</v>
      </c>
      <c r="AU28" s="70">
        <f>datos_pkm_auxiliar!AU112</f>
        <v>3219358689.7697883</v>
      </c>
      <c r="AV28" s="70">
        <f>datos_pkm_auxiliar!AV112</f>
        <v>3266791077.7428589</v>
      </c>
      <c r="AW28" s="70">
        <f>datos_pkm_auxiliar!AW112</f>
        <v>3314746605.3927474</v>
      </c>
      <c r="AX28" s="70">
        <f>datos_pkm_auxiliar!AX112</f>
        <v>3363267276.503377</v>
      </c>
    </row>
    <row r="29" spans="1:50">
      <c r="A29" t="s">
        <v>40</v>
      </c>
      <c r="B29" t="s">
        <v>46</v>
      </c>
      <c r="C29" t="s">
        <v>357</v>
      </c>
      <c r="D29" s="53">
        <v>2225973676.8562722</v>
      </c>
      <c r="E29" s="53">
        <v>1754666769.9336619</v>
      </c>
      <c r="F29" s="53">
        <v>1910111210.8508241</v>
      </c>
      <c r="G29" s="53">
        <v>1118164430.2493</v>
      </c>
      <c r="H29" s="53">
        <v>1386352829.91062</v>
      </c>
      <c r="I29" s="53">
        <v>1467252387.839951</v>
      </c>
      <c r="J29" s="70">
        <f>datos_pkm_auxiliar!J113</f>
        <v>1420264238.2413018</v>
      </c>
      <c r="K29" s="70">
        <f>datos_pkm_auxiliar!K113</f>
        <v>1588660691.1465471</v>
      </c>
      <c r="L29" s="70">
        <f>datos_pkm_auxiliar!L113</f>
        <v>1615985439.7120073</v>
      </c>
      <c r="M29" s="70">
        <f>datos_pkm_auxiliar!M113</f>
        <v>1625654243.7098079</v>
      </c>
      <c r="N29" s="70">
        <f>datos_pkm_auxiliar!N113</f>
        <v>1676839966.1392093</v>
      </c>
      <c r="O29" s="70">
        <f>datos_pkm_auxiliar!O113</f>
        <v>1713294611.2303488</v>
      </c>
      <c r="P29" s="70">
        <f>datos_pkm_auxiliar!P113</f>
        <v>1748262289.7351587</v>
      </c>
      <c r="Q29" s="70">
        <f>datos_pkm_auxiliar!Q113</f>
        <v>1789621521.3046865</v>
      </c>
      <c r="R29" s="70">
        <f>datos_pkm_auxiliar!R113</f>
        <v>1839026094.4791977</v>
      </c>
      <c r="S29" s="70">
        <f>datos_pkm_auxiliar!S113</f>
        <v>1881312859.915168</v>
      </c>
      <c r="T29" s="70">
        <f>datos_pkm_auxiliar!T113</f>
        <v>1911788465.3370309</v>
      </c>
      <c r="U29" s="70">
        <f>datos_pkm_auxiliar!U113</f>
        <v>1941991387.2588668</v>
      </c>
      <c r="V29" s="70">
        <f>datos_pkm_auxiliar!V113</f>
        <v>1966925876.9254448</v>
      </c>
      <c r="W29" s="70">
        <f>datos_pkm_auxiliar!W113</f>
        <v>2013489628.5444558</v>
      </c>
      <c r="X29" s="70">
        <f>datos_pkm_auxiliar!X113</f>
        <v>2042954009.9301116</v>
      </c>
      <c r="Y29" s="70">
        <f>datos_pkm_auxiliar!Y113</f>
        <v>2080668586.4055388</v>
      </c>
      <c r="Z29" s="70">
        <f>datos_pkm_auxiliar!Z113</f>
        <v>2100314987.7438729</v>
      </c>
      <c r="AA29" s="70">
        <f>datos_pkm_auxiliar!AA113</f>
        <v>2139389354.86743</v>
      </c>
      <c r="AB29" s="70">
        <f>datos_pkm_auxiliar!AB113</f>
        <v>2170521915.75038</v>
      </c>
      <c r="AC29" s="70">
        <f>datos_pkm_auxiliar!AC113</f>
        <v>2194224398.6653519</v>
      </c>
      <c r="AD29" s="70">
        <f>datos_pkm_auxiliar!AD113</f>
        <v>2222563189.7531896</v>
      </c>
      <c r="AE29" s="70">
        <f>datos_pkm_auxiliar!AE113</f>
        <v>2251510609.0491557</v>
      </c>
      <c r="AF29" s="70">
        <f>datos_pkm_auxiliar!AF113</f>
        <v>2282759269.8041596</v>
      </c>
      <c r="AG29" s="70">
        <f>datos_pkm_auxiliar!AG113</f>
        <v>2307913013.4182405</v>
      </c>
      <c r="AH29" s="70">
        <f>datos_pkm_auxiliar!AH113</f>
        <v>2331257752.7849026</v>
      </c>
      <c r="AI29" s="70">
        <f>datos_pkm_auxiliar!AI113</f>
        <v>2351292247.5189438</v>
      </c>
      <c r="AJ29" s="70">
        <f>datos_pkm_auxiliar!AJ113</f>
        <v>2365725383.8457427</v>
      </c>
      <c r="AK29" s="70">
        <f>datos_pkm_auxiliar!AK113</f>
        <v>2370526750.5260282</v>
      </c>
      <c r="AL29" s="70">
        <f>datos_pkm_auxiliar!AL113</f>
        <v>2383502314.6296577</v>
      </c>
      <c r="AM29" s="70">
        <f>datos_pkm_auxiliar!AM113</f>
        <v>2383713253.4776268</v>
      </c>
      <c r="AN29" s="70">
        <f>datos_pkm_auxiliar!AN113</f>
        <v>2386599215.932251</v>
      </c>
      <c r="AO29" s="70">
        <f>datos_pkm_auxiliar!AO113</f>
        <v>2404486864.2597733</v>
      </c>
      <c r="AP29" s="70">
        <f>datos_pkm_auxiliar!AP113</f>
        <v>2422286520.7170482</v>
      </c>
      <c r="AQ29" s="70">
        <f>datos_pkm_auxiliar!AQ113</f>
        <v>2440005397.0034032</v>
      </c>
      <c r="AR29" s="70">
        <f>datos_pkm_auxiliar!AR113</f>
        <v>2457667182.4096165</v>
      </c>
      <c r="AS29" s="70">
        <f>datos_pkm_auxiliar!AS113</f>
        <v>2475300912.1061912</v>
      </c>
      <c r="AT29" s="70">
        <f>datos_pkm_auxiliar!AT113</f>
        <v>2492935530.4061251</v>
      </c>
      <c r="AU29" s="70">
        <f>datos_pkm_auxiliar!AU113</f>
        <v>2510597427.7447042</v>
      </c>
      <c r="AV29" s="70">
        <f>datos_pkm_auxiliar!AV113</f>
        <v>2528309534.4942656</v>
      </c>
      <c r="AW29" s="70">
        <f>datos_pkm_auxiliar!AW113</f>
        <v>2546091209.451684</v>
      </c>
      <c r="AX29" s="70">
        <f>datos_pkm_auxiliar!AX113</f>
        <v>2563958507.5256648</v>
      </c>
    </row>
    <row r="30" spans="1:50">
      <c r="A30" t="s">
        <v>41</v>
      </c>
      <c r="B30" t="s">
        <v>46</v>
      </c>
      <c r="C30" t="s">
        <v>357</v>
      </c>
      <c r="D30" s="53">
        <v>54437543898.665024</v>
      </c>
      <c r="E30" s="53">
        <v>55750111103.265343</v>
      </c>
      <c r="F30" s="53">
        <v>61325735339.269386</v>
      </c>
      <c r="G30" s="53">
        <v>67208887541.839279</v>
      </c>
      <c r="H30" s="53">
        <v>62156347937.274261</v>
      </c>
      <c r="I30" s="53">
        <v>62258477038.98011</v>
      </c>
      <c r="J30" s="70">
        <f>datos_pkm_auxiliar!J114</f>
        <v>52303316041.012047</v>
      </c>
      <c r="K30" s="70">
        <f>datos_pkm_auxiliar!K114</f>
        <v>58069987047.841133</v>
      </c>
      <c r="L30" s="70">
        <f>datos_pkm_auxiliar!L114</f>
        <v>58597396193.691574</v>
      </c>
      <c r="M30" s="70">
        <f>datos_pkm_auxiliar!M114</f>
        <v>58735023381.098579</v>
      </c>
      <c r="N30" s="70">
        <f>datos_pkm_auxiliar!N114</f>
        <v>59284957936.068359</v>
      </c>
      <c r="O30" s="70">
        <f>datos_pkm_auxiliar!O114</f>
        <v>59798878670.394829</v>
      </c>
      <c r="P30" s="70">
        <f>datos_pkm_auxiliar!P114</f>
        <v>60278475791.173271</v>
      </c>
      <c r="Q30" s="70">
        <f>datos_pkm_auxiliar!Q114</f>
        <v>60736730265.284492</v>
      </c>
      <c r="R30" s="70">
        <f>datos_pkm_auxiliar!R114</f>
        <v>61199725360.676819</v>
      </c>
      <c r="S30" s="70">
        <f>datos_pkm_auxiliar!S114</f>
        <v>61658489135.93528</v>
      </c>
      <c r="T30" s="70">
        <f>datos_pkm_auxiliar!T114</f>
        <v>62100252369.410347</v>
      </c>
      <c r="U30" s="70">
        <f>datos_pkm_auxiliar!U114</f>
        <v>62524189428.077141</v>
      </c>
      <c r="V30" s="70">
        <f>datos_pkm_auxiliar!V114</f>
        <v>62934890474.17173</v>
      </c>
      <c r="W30" s="70">
        <f>datos_pkm_auxiliar!W114</f>
        <v>63332005456.615944</v>
      </c>
      <c r="X30" s="70">
        <f>datos_pkm_auxiliar!X114</f>
        <v>63715306401.831314</v>
      </c>
      <c r="Y30" s="70">
        <f>datos_pkm_auxiliar!Y114</f>
        <v>64084590931.682396</v>
      </c>
      <c r="Z30" s="70">
        <f>datos_pkm_auxiliar!Z114</f>
        <v>64439662643.617798</v>
      </c>
      <c r="AA30" s="70">
        <f>datos_pkm_auxiliar!AA114</f>
        <v>64780327335.680031</v>
      </c>
      <c r="AB30" s="70">
        <f>datos_pkm_auxiliar!AB114</f>
        <v>65106393328.124359</v>
      </c>
      <c r="AC30" s="70">
        <f>datos_pkm_auxiliar!AC114</f>
        <v>65417672674.09256</v>
      </c>
      <c r="AD30" s="70">
        <f>datos_pkm_auxiliar!AD114</f>
        <v>65713982354.097649</v>
      </c>
      <c r="AE30" s="70">
        <f>datos_pkm_auxiliar!AE114</f>
        <v>65995145252.511452</v>
      </c>
      <c r="AF30" s="70">
        <f>datos_pkm_auxiliar!AF114</f>
        <v>66260990918.188591</v>
      </c>
      <c r="AG30" s="70">
        <f>datos_pkm_auxiliar!AG114</f>
        <v>66511356156.861923</v>
      </c>
      <c r="AH30" s="70">
        <f>datos_pkm_auxiliar!AH114</f>
        <v>66746085502.132095</v>
      </c>
      <c r="AI30" s="70">
        <f>datos_pkm_auxiliar!AI114</f>
        <v>66965031600.739471</v>
      </c>
      <c r="AJ30" s="70">
        <f>datos_pkm_auxiliar!AJ114</f>
        <v>67168055536.92849</v>
      </c>
      <c r="AK30" s="70">
        <f>datos_pkm_auxiliar!AK114</f>
        <v>67301613069.967628</v>
      </c>
      <c r="AL30" s="70">
        <f>datos_pkm_auxiliar!AL114</f>
        <v>67430811604.325523</v>
      </c>
      <c r="AM30" s="70">
        <f>datos_pkm_auxiliar!AM114</f>
        <v>67556150061.166275</v>
      </c>
      <c r="AN30" s="70">
        <f>datos_pkm_auxiliar!AN114</f>
        <v>67678825383.205124</v>
      </c>
      <c r="AO30" s="70">
        <f>datos_pkm_auxiliar!AO114</f>
        <v>67799812282.731949</v>
      </c>
      <c r="AP30" s="70">
        <f>datos_pkm_auxiliar!AP114</f>
        <v>67919791432.334297</v>
      </c>
      <c r="AQ30" s="70">
        <f>datos_pkm_auxiliar!AQ114</f>
        <v>68039210375.884735</v>
      </c>
      <c r="AR30" s="70">
        <f>datos_pkm_auxiliar!AR114</f>
        <v>68158354205.331367</v>
      </c>
      <c r="AS30" s="70">
        <f>datos_pkm_auxiliar!AS114</f>
        <v>68277401012.360863</v>
      </c>
      <c r="AT30" s="70">
        <f>datos_pkm_auxiliar!AT114</f>
        <v>68396460509.907722</v>
      </c>
      <c r="AU30" s="70">
        <f>datos_pkm_auxiliar!AU114</f>
        <v>68515599520.025208</v>
      </c>
      <c r="AV30" s="70">
        <f>datos_pkm_auxiliar!AV114</f>
        <v>68634858313.679245</v>
      </c>
      <c r="AW30" s="70">
        <f>datos_pkm_auxiliar!AW114</f>
        <v>68754260902.282654</v>
      </c>
      <c r="AX30" s="70">
        <f>datos_pkm_auxiliar!AX114</f>
        <v>68873821440.929596</v>
      </c>
    </row>
    <row r="31" spans="1:50">
      <c r="A31" t="s">
        <v>42</v>
      </c>
      <c r="B31" t="s">
        <v>46</v>
      </c>
      <c r="C31" t="s">
        <v>357</v>
      </c>
      <c r="D31" s="53">
        <v>1995305859.4325199</v>
      </c>
      <c r="E31" s="53">
        <v>2028511771.834296</v>
      </c>
      <c r="F31" s="53">
        <v>3641479294.179976</v>
      </c>
      <c r="G31" s="53">
        <v>2016920312.0497601</v>
      </c>
      <c r="H31" s="53">
        <v>1895256325.1360271</v>
      </c>
      <c r="I31" s="53">
        <v>2187041941.2365422</v>
      </c>
      <c r="J31" s="70">
        <f>datos_pkm_auxiliar!J115</f>
        <v>1910183751.4355915</v>
      </c>
      <c r="K31" s="70">
        <f>datos_pkm_auxiliar!K115</f>
        <v>2278943023.0981088</v>
      </c>
      <c r="L31" s="70">
        <f>datos_pkm_auxiliar!L115</f>
        <v>2364010131.6974106</v>
      </c>
      <c r="M31" s="70">
        <f>datos_pkm_auxiliar!M115</f>
        <v>2367221480.2634406</v>
      </c>
      <c r="N31" s="70">
        <f>datos_pkm_auxiliar!N115</f>
        <v>2472436875.4535046</v>
      </c>
      <c r="O31" s="70">
        <f>datos_pkm_auxiliar!O115</f>
        <v>2556401000.8112102</v>
      </c>
      <c r="P31" s="70">
        <f>datos_pkm_auxiliar!P115</f>
        <v>2637146438.6188402</v>
      </c>
      <c r="Q31" s="70">
        <f>datos_pkm_auxiliar!Q115</f>
        <v>2728166721.5143743</v>
      </c>
      <c r="R31" s="70">
        <f>datos_pkm_auxiliar!R115</f>
        <v>2835385366.2445955</v>
      </c>
      <c r="S31" s="70">
        <f>datos_pkm_auxiliar!S115</f>
        <v>2933044356.9959946</v>
      </c>
      <c r="T31" s="70">
        <f>datos_pkm_auxiliar!T115</f>
        <v>3010976598.3162012</v>
      </c>
      <c r="U31" s="70">
        <f>datos_pkm_auxiliar!U115</f>
        <v>3088625590.7980371</v>
      </c>
      <c r="V31" s="70">
        <f>datos_pkm_auxiliar!V115</f>
        <v>3157434285.8742046</v>
      </c>
      <c r="W31" s="70">
        <f>datos_pkm_auxiliar!W115</f>
        <v>3267855810.720264</v>
      </c>
      <c r="X31" s="70">
        <f>datos_pkm_auxiliar!X115</f>
        <v>3347828075.1066251</v>
      </c>
      <c r="Y31" s="70">
        <f>datos_pkm_auxiliar!Y115</f>
        <v>3444847222.315659</v>
      </c>
      <c r="Z31" s="70">
        <f>datos_pkm_auxiliar!Z115</f>
        <v>3501482452.335855</v>
      </c>
      <c r="AA31" s="70">
        <f>datos_pkm_auxiliar!AA115</f>
        <v>3596222321.0942731</v>
      </c>
      <c r="AB31" s="70">
        <f>datos_pkm_auxiliar!AB115</f>
        <v>3676851093.7922544</v>
      </c>
      <c r="AC31" s="70">
        <f>datos_pkm_auxiliar!AC115</f>
        <v>3743955955.9425039</v>
      </c>
      <c r="AD31" s="70">
        <f>datos_pkm_auxiliar!AD115</f>
        <v>3820873568.4030709</v>
      </c>
      <c r="AE31" s="70">
        <f>datos_pkm_auxiliar!AE115</f>
        <v>3899714603.0913053</v>
      </c>
      <c r="AF31" s="70">
        <f>datos_pkm_auxiliar!AF115</f>
        <v>3983784368.6973329</v>
      </c>
      <c r="AG31" s="70">
        <f>datos_pkm_auxiliar!AG115</f>
        <v>4056201525.4097309</v>
      </c>
      <c r="AH31" s="70">
        <f>datos_pkm_auxiliar!AH115</f>
        <v>4125318467.5956802</v>
      </c>
      <c r="AI31" s="70">
        <f>datos_pkm_auxiliar!AI115</f>
        <v>4187981088.1153412</v>
      </c>
      <c r="AJ31" s="70">
        <f>datos_pkm_auxiliar!AJ115</f>
        <v>4239333274.7131009</v>
      </c>
      <c r="AK31" s="70">
        <f>datos_pkm_auxiliar!AK115</f>
        <v>4261602624.7262392</v>
      </c>
      <c r="AL31" s="70">
        <f>datos_pkm_auxiliar!AL115</f>
        <v>4300310703.5527935</v>
      </c>
      <c r="AM31" s="70">
        <f>datos_pkm_auxiliar!AM115</f>
        <v>4314375341.70259</v>
      </c>
      <c r="AN31" s="70">
        <f>datos_pkm_auxiliar!AN115</f>
        <v>4336756567.6758728</v>
      </c>
      <c r="AO31" s="70">
        <f>datos_pkm_auxiliar!AO115</f>
        <v>4376848717.5963488</v>
      </c>
      <c r="AP31" s="70">
        <f>datos_pkm_auxiliar!AP115</f>
        <v>4417269548.1958799</v>
      </c>
      <c r="AQ31" s="70">
        <f>datos_pkm_auxiliar!AQ115</f>
        <v>4458084670.3667603</v>
      </c>
      <c r="AR31" s="70">
        <f>datos_pkm_auxiliar!AR115</f>
        <v>4499319296.0616045</v>
      </c>
      <c r="AS31" s="70">
        <f>datos_pkm_auxiliar!AS115</f>
        <v>4540979242.3472261</v>
      </c>
      <c r="AT31" s="70">
        <f>datos_pkm_auxiliar!AT115</f>
        <v>4583062253.3693676</v>
      </c>
      <c r="AU31" s="70">
        <f>datos_pkm_auxiliar!AU115</f>
        <v>4625563672.5921373</v>
      </c>
      <c r="AV31" s="70">
        <f>datos_pkm_auxiliar!AV115</f>
        <v>4668479028.0619574</v>
      </c>
      <c r="AW31" s="70">
        <f>datos_pkm_auxiliar!AW115</f>
        <v>4711805026.7707491</v>
      </c>
      <c r="AX31" s="70">
        <f>datos_pkm_auxiliar!AX115</f>
        <v>4755539783.8632431</v>
      </c>
    </row>
    <row r="32" spans="1:50">
      <c r="A32" t="s">
        <v>43</v>
      </c>
      <c r="B32" t="s">
        <v>46</v>
      </c>
      <c r="C32" t="s">
        <v>357</v>
      </c>
      <c r="D32" s="53">
        <v>4050848898.4601331</v>
      </c>
      <c r="E32" s="53">
        <v>4701419061.2915516</v>
      </c>
      <c r="F32" s="53">
        <v>2837259151.2905989</v>
      </c>
      <c r="G32" s="53">
        <v>1641649341.9224319</v>
      </c>
      <c r="H32" s="53">
        <v>1696064636.6921649</v>
      </c>
      <c r="I32" s="53">
        <v>1875318730.6496229</v>
      </c>
      <c r="J32" s="70">
        <f>datos_pkm_auxiliar!J116</f>
        <v>1837190374.2971749</v>
      </c>
      <c r="K32" s="70">
        <f>datos_pkm_auxiliar!K116</f>
        <v>1912717841.2334261</v>
      </c>
      <c r="L32" s="70">
        <f>datos_pkm_auxiliar!L116</f>
        <v>1922660142.3116739</v>
      </c>
      <c r="M32" s="70">
        <f>datos_pkm_auxiliar!M116</f>
        <v>1920618291.8878069</v>
      </c>
      <c r="N32" s="70">
        <f>datos_pkm_auxiliar!N116</f>
        <v>1937377617.2956064</v>
      </c>
      <c r="O32" s="70">
        <f>datos_pkm_auxiliar!O116</f>
        <v>1952027232.1857274</v>
      </c>
      <c r="P32" s="70">
        <f>datos_pkm_auxiliar!P116</f>
        <v>1965319281.483674</v>
      </c>
      <c r="Q32" s="70">
        <f>datos_pkm_auxiliar!Q116</f>
        <v>1978064413.6261008</v>
      </c>
      <c r="R32" s="70">
        <f>datos_pkm_auxiliar!R116</f>
        <v>1991290637.1123247</v>
      </c>
      <c r="S32" s="70">
        <f>datos_pkm_auxiliar!S116</f>
        <v>2004531096.8850989</v>
      </c>
      <c r="T32" s="70">
        <f>datos_pkm_auxiliar!T116</f>
        <v>2017298127.6458068</v>
      </c>
      <c r="U32" s="70">
        <f>datos_pkm_auxiliar!U116</f>
        <v>2029623387.2744029</v>
      </c>
      <c r="V32" s="70">
        <f>datos_pkm_auxiliar!V116</f>
        <v>2041702528.4657841</v>
      </c>
      <c r="W32" s="70">
        <f>datos_pkm_auxiliar!W116</f>
        <v>2053498537.0387757</v>
      </c>
      <c r="X32" s="70">
        <f>datos_pkm_auxiliar!X116</f>
        <v>2064985876.7091467</v>
      </c>
      <c r="Y32" s="70">
        <f>datos_pkm_auxiliar!Y116</f>
        <v>2076143787.7862058</v>
      </c>
      <c r="Z32" s="70">
        <f>datos_pkm_auxiliar!Z116</f>
        <v>2086954081.5605435</v>
      </c>
      <c r="AA32" s="70">
        <f>datos_pkm_auxiliar!AA116</f>
        <v>2097400170.8459077</v>
      </c>
      <c r="AB32" s="70">
        <f>datos_pkm_auxiliar!AB116</f>
        <v>2107466590.6328955</v>
      </c>
      <c r="AC32" s="70">
        <f>datos_pkm_auxiliar!AC116</f>
        <v>2117138744.9250829</v>
      </c>
      <c r="AD32" s="70">
        <f>datos_pkm_auxiliar!AD116</f>
        <v>2126402768.3747692</v>
      </c>
      <c r="AE32" s="70">
        <f>datos_pkm_auxiliar!AE116</f>
        <v>2135245450.6235268</v>
      </c>
      <c r="AF32" s="70">
        <f>datos_pkm_auxiliar!AF116</f>
        <v>2143654196.7897847</v>
      </c>
      <c r="AG32" s="70">
        <f>datos_pkm_auxiliar!AG116</f>
        <v>2151617009.5363631</v>
      </c>
      <c r="AH32" s="70">
        <f>datos_pkm_auxiliar!AH116</f>
        <v>2159122484.2584038</v>
      </c>
      <c r="AI32" s="70">
        <f>datos_pkm_auxiliar!AI116</f>
        <v>2166159812.2694368</v>
      </c>
      <c r="AJ32" s="70">
        <f>datos_pkm_auxiliar!AJ116</f>
        <v>2172718788.7910967</v>
      </c>
      <c r="AK32" s="70">
        <f>datos_pkm_auxiliar!AK116</f>
        <v>2176753278.2155757</v>
      </c>
      <c r="AL32" s="70">
        <f>datos_pkm_auxiliar!AL116</f>
        <v>2181013460.8300138</v>
      </c>
      <c r="AM32" s="70">
        <f>datos_pkm_auxiliar!AM116</f>
        <v>2185293273.4009342</v>
      </c>
      <c r="AN32" s="70">
        <f>datos_pkm_auxiliar!AN116</f>
        <v>2189526785.91258</v>
      </c>
      <c r="AO32" s="70">
        <f>datos_pkm_auxiliar!AO116</f>
        <v>2193697587.6638741</v>
      </c>
      <c r="AP32" s="70">
        <f>datos_pkm_auxiliar!AP116</f>
        <v>2197808627.0455775</v>
      </c>
      <c r="AQ32" s="70">
        <f>datos_pkm_auxiliar!AQ116</f>
        <v>2201869747.8980684</v>
      </c>
      <c r="AR32" s="70">
        <f>datos_pkm_auxiliar!AR116</f>
        <v>2205892312.0275288</v>
      </c>
      <c r="AS32" s="70">
        <f>datos_pkm_auxiliar!AS116</f>
        <v>2209886957.5808668</v>
      </c>
      <c r="AT32" s="70">
        <f>datos_pkm_auxiliar!AT116</f>
        <v>2213862792.6939211</v>
      </c>
      <c r="AU32" s="70">
        <f>datos_pkm_auxiliar!AU116</f>
        <v>2217827242.8584256</v>
      </c>
      <c r="AV32" s="70">
        <f>datos_pkm_auxiliar!AV116</f>
        <v>2221786179.5371151</v>
      </c>
      <c r="AW32" s="70">
        <f>datos_pkm_auxiliar!AW116</f>
        <v>2225744150.4720659</v>
      </c>
      <c r="AX32" s="70">
        <f>datos_pkm_auxiliar!AX116</f>
        <v>2229704626.8588085</v>
      </c>
    </row>
    <row r="33" spans="1:50">
      <c r="A33" t="s">
        <v>44</v>
      </c>
      <c r="B33" t="s">
        <v>46</v>
      </c>
      <c r="C33" t="s">
        <v>357</v>
      </c>
      <c r="D33" s="53">
        <v>0</v>
      </c>
      <c r="E33" s="53">
        <v>0</v>
      </c>
      <c r="F33" s="53">
        <v>0</v>
      </c>
      <c r="G33" s="53">
        <v>0</v>
      </c>
      <c r="H33" s="53">
        <v>2282598624.1495042</v>
      </c>
      <c r="I33" s="53">
        <v>2953950882.9363642</v>
      </c>
      <c r="J33" s="70">
        <f>datos_pkm_auxiliar!J117</f>
        <v>2855335534.9668026</v>
      </c>
      <c r="K33" s="70">
        <f>datos_pkm_auxiliar!K117</f>
        <v>2371202508.8482194</v>
      </c>
      <c r="L33" s="70">
        <f>datos_pkm_auxiliar!L117</f>
        <v>2397164773.7247849</v>
      </c>
      <c r="M33" s="70">
        <f>datos_pkm_auxiliar!M117</f>
        <v>2395879272.3315463</v>
      </c>
      <c r="N33" s="70">
        <f>datos_pkm_auxiliar!N117</f>
        <v>2419258004.6436601</v>
      </c>
      <c r="O33" s="70">
        <f>datos_pkm_auxiliar!O117</f>
        <v>2441434623.7372971</v>
      </c>
      <c r="P33" s="70">
        <f>datos_pkm_auxiliar!P117</f>
        <v>2461598393.8762889</v>
      </c>
      <c r="Q33" s="70">
        <f>datos_pkm_auxiliar!Q117</f>
        <v>2480504524.2227049</v>
      </c>
      <c r="R33" s="70">
        <f>datos_pkm_auxiliar!R117</f>
        <v>2499845937.511919</v>
      </c>
      <c r="S33" s="70">
        <f>datos_pkm_auxiliar!S117</f>
        <v>2519127801.8125801</v>
      </c>
      <c r="T33" s="70">
        <f>datos_pkm_auxiliar!T117</f>
        <v>2537557480.4630136</v>
      </c>
      <c r="U33" s="70">
        <f>datos_pkm_auxiliar!U117</f>
        <v>2555098222.1729221</v>
      </c>
      <c r="V33" s="70">
        <f>datos_pkm_auxiliar!V117</f>
        <v>2572072058.1309586</v>
      </c>
      <c r="W33" s="70">
        <f>datos_pkm_auxiliar!W117</f>
        <v>2588488374.7735233</v>
      </c>
      <c r="X33" s="70">
        <f>datos_pkm_auxiliar!X117</f>
        <v>2604340183.1283369</v>
      </c>
      <c r="Y33" s="70">
        <f>datos_pkm_auxiliar!Y117</f>
        <v>2619615030.2281342</v>
      </c>
      <c r="Z33" s="70">
        <f>datos_pkm_auxiliar!Z117</f>
        <v>2634299176.9093704</v>
      </c>
      <c r="AA33" s="70">
        <f>datos_pkm_auxiliar!AA117</f>
        <v>2648378974.7426062</v>
      </c>
      <c r="AB33" s="70">
        <f>datos_pkm_auxiliar!AB117</f>
        <v>2661841271.8238158</v>
      </c>
      <c r="AC33" s="70">
        <f>datos_pkm_auxiliar!AC117</f>
        <v>2674673508.1366248</v>
      </c>
      <c r="AD33" s="70">
        <f>datos_pkm_auxiliar!AD117</f>
        <v>2686863723.311595</v>
      </c>
      <c r="AE33" s="70">
        <f>datos_pkm_auxiliar!AE117</f>
        <v>2698400547.1125174</v>
      </c>
      <c r="AF33" s="70">
        <f>datos_pkm_auxiliar!AF117</f>
        <v>2709273192.0679679</v>
      </c>
      <c r="AG33" s="70">
        <f>datos_pkm_auxiliar!AG117</f>
        <v>2719471451.7238913</v>
      </c>
      <c r="AH33" s="70">
        <f>datos_pkm_auxiliar!AH117</f>
        <v>2728985703.662724</v>
      </c>
      <c r="AI33" s="70">
        <f>datos_pkm_auxiliar!AI117</f>
        <v>2737806915.7108593</v>
      </c>
      <c r="AJ33" s="70">
        <f>datos_pkm_auxiliar!AJ117</f>
        <v>2745926653.9961691</v>
      </c>
      <c r="AK33" s="70">
        <f>datos_pkm_auxiliar!AK117</f>
        <v>2750090235.7409329</v>
      </c>
      <c r="AL33" s="70">
        <f>datos_pkm_auxiliar!AL117</f>
        <v>2754365392.3090191</v>
      </c>
      <c r="AM33" s="70">
        <f>datos_pkm_auxiliar!AM117</f>
        <v>2758888048.5557551</v>
      </c>
      <c r="AN33" s="70">
        <f>datos_pkm_auxiliar!AN117</f>
        <v>2763637779.898808</v>
      </c>
      <c r="AO33" s="70">
        <f>datos_pkm_auxiliar!AO117</f>
        <v>2768559511.3555822</v>
      </c>
      <c r="AP33" s="70">
        <f>datos_pkm_auxiliar!AP117</f>
        <v>2773603086.3596869</v>
      </c>
      <c r="AQ33" s="70">
        <f>datos_pkm_auxiliar!AQ117</f>
        <v>2778731288.1242862</v>
      </c>
      <c r="AR33" s="70">
        <f>datos_pkm_auxiliar!AR117</f>
        <v>2783918593.1827936</v>
      </c>
      <c r="AS33" s="70">
        <f>datos_pkm_auxiliar!AS117</f>
        <v>2789148118.9583907</v>
      </c>
      <c r="AT33" s="70">
        <f>datos_pkm_auxiliar!AT117</f>
        <v>2794408891.5589886</v>
      </c>
      <c r="AU33" s="70">
        <f>datos_pkm_auxiliar!AU117</f>
        <v>2799693835.8876262</v>
      </c>
      <c r="AV33" s="70">
        <f>datos_pkm_auxiliar!AV117</f>
        <v>2804998405.6166472</v>
      </c>
      <c r="AW33" s="70">
        <f>datos_pkm_auxiliar!AW117</f>
        <v>2810319681.6674724</v>
      </c>
      <c r="AX33" s="70">
        <f>datos_pkm_auxiliar!AX117</f>
        <v>2815655789.0390153</v>
      </c>
    </row>
    <row r="35" spans="1:50">
      <c r="D35" s="70"/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F0"/>
  </sheetPr>
  <dimension ref="A1:AY242"/>
  <sheetViews>
    <sheetView zoomScale="71" zoomScaleNormal="71" workbookViewId="0">
      <pane xSplit="10" ySplit="1" topLeftCell="AD71" activePane="bottomRight" state="frozen"/>
      <selection pane="topRight" activeCell="K1" sqref="K1"/>
      <selection pane="bottomLeft" activeCell="A2" sqref="A2"/>
      <selection pane="bottomRight"/>
    </sheetView>
  </sheetViews>
  <sheetFormatPr baseColWidth="10" defaultColWidth="11.42578125" defaultRowHeight="15"/>
  <cols>
    <col min="3" max="3" width="26.42578125" bestFit="1" customWidth="1"/>
    <col min="4" max="9" width="10.140625" customWidth="1"/>
    <col min="10" max="10" width="12.5703125" customWidth="1"/>
    <col min="16" max="16" width="9.5703125" customWidth="1"/>
  </cols>
  <sheetData>
    <row r="1" spans="1:51">
      <c r="A1" s="76" t="s">
        <v>28</v>
      </c>
      <c r="B1" s="76" t="s">
        <v>45</v>
      </c>
      <c r="C1" s="76" t="s">
        <v>67</v>
      </c>
      <c r="D1" s="76" t="s">
        <v>335</v>
      </c>
      <c r="E1" s="55">
        <v>2014</v>
      </c>
      <c r="F1" s="55">
        <v>2015</v>
      </c>
      <c r="G1" s="55">
        <v>2016</v>
      </c>
      <c r="H1" s="55">
        <v>2017</v>
      </c>
      <c r="I1" s="55">
        <v>2018</v>
      </c>
      <c r="J1" s="55">
        <v>2019</v>
      </c>
      <c r="K1" s="49">
        <v>2020</v>
      </c>
      <c r="L1" s="49">
        <v>2021</v>
      </c>
      <c r="M1" s="49">
        <v>2022</v>
      </c>
      <c r="N1" s="49">
        <v>2023</v>
      </c>
      <c r="O1" s="49">
        <v>2024</v>
      </c>
      <c r="P1" s="49">
        <v>2025</v>
      </c>
      <c r="Q1" s="49">
        <v>2026</v>
      </c>
      <c r="R1" s="49">
        <v>2027</v>
      </c>
      <c r="S1" s="49">
        <v>2028</v>
      </c>
      <c r="T1" s="49">
        <v>2029</v>
      </c>
      <c r="U1" s="49">
        <v>2030</v>
      </c>
      <c r="V1" s="49">
        <v>2031</v>
      </c>
      <c r="W1" s="49">
        <v>2032</v>
      </c>
      <c r="X1" s="49">
        <v>2033</v>
      </c>
      <c r="Y1" s="49">
        <v>2034</v>
      </c>
      <c r="Z1" s="49">
        <v>2035</v>
      </c>
      <c r="AA1" s="49">
        <v>2036</v>
      </c>
      <c r="AB1" s="49">
        <v>2037</v>
      </c>
      <c r="AC1" s="49">
        <v>2038</v>
      </c>
      <c r="AD1" s="49">
        <v>2039</v>
      </c>
      <c r="AE1" s="49">
        <v>2040</v>
      </c>
      <c r="AF1" s="49">
        <v>2041</v>
      </c>
      <c r="AG1" s="49">
        <v>2042</v>
      </c>
      <c r="AH1" s="49">
        <v>2043</v>
      </c>
      <c r="AI1" s="49">
        <v>2044</v>
      </c>
      <c r="AJ1" s="49">
        <v>2045</v>
      </c>
      <c r="AK1" s="49">
        <v>2046</v>
      </c>
      <c r="AL1" s="49">
        <v>2047</v>
      </c>
      <c r="AM1" s="49">
        <v>2048</v>
      </c>
      <c r="AN1" s="49">
        <v>2049</v>
      </c>
      <c r="AO1" s="49">
        <v>2050</v>
      </c>
      <c r="AP1" s="49">
        <v>2051</v>
      </c>
      <c r="AQ1" s="49">
        <v>2052</v>
      </c>
      <c r="AR1" s="49">
        <v>2053</v>
      </c>
      <c r="AS1" s="49">
        <v>2054</v>
      </c>
      <c r="AT1" s="49">
        <v>2055</v>
      </c>
      <c r="AU1" s="49">
        <v>2056</v>
      </c>
      <c r="AV1" s="49">
        <v>2057</v>
      </c>
      <c r="AW1" s="49">
        <v>2058</v>
      </c>
      <c r="AX1" s="49">
        <v>2059</v>
      </c>
      <c r="AY1" s="49">
        <v>2060</v>
      </c>
    </row>
    <row r="2" spans="1:51">
      <c r="A2" t="s">
        <v>41</v>
      </c>
      <c r="B2" t="s">
        <v>46</v>
      </c>
      <c r="C2" t="s">
        <v>68</v>
      </c>
      <c r="D2" t="s">
        <v>337</v>
      </c>
      <c r="E2" s="63">
        <v>0</v>
      </c>
      <c r="F2" s="63">
        <v>0</v>
      </c>
      <c r="G2" s="63">
        <v>0</v>
      </c>
      <c r="H2" s="63">
        <v>0</v>
      </c>
      <c r="I2" s="63">
        <v>0</v>
      </c>
      <c r="J2" s="63">
        <v>0</v>
      </c>
      <c r="K2" s="71">
        <v>0</v>
      </c>
      <c r="L2" s="71">
        <v>0</v>
      </c>
      <c r="M2" s="71">
        <v>0</v>
      </c>
      <c r="N2" s="71">
        <v>0</v>
      </c>
      <c r="O2" s="71">
        <v>0</v>
      </c>
      <c r="P2" s="71">
        <v>0</v>
      </c>
      <c r="Q2" s="71">
        <v>0</v>
      </c>
      <c r="R2" s="71">
        <v>0</v>
      </c>
      <c r="S2" s="71">
        <v>0</v>
      </c>
      <c r="T2" s="71">
        <v>0</v>
      </c>
      <c r="U2" s="71">
        <v>0</v>
      </c>
      <c r="V2" s="71">
        <v>0</v>
      </c>
      <c r="W2" s="71">
        <v>0</v>
      </c>
      <c r="X2" s="71">
        <v>0</v>
      </c>
      <c r="Y2" s="71">
        <v>0</v>
      </c>
      <c r="Z2" s="71">
        <v>0</v>
      </c>
      <c r="AA2" s="71">
        <v>0</v>
      </c>
      <c r="AB2" s="71">
        <v>0</v>
      </c>
      <c r="AC2" s="71">
        <v>0</v>
      </c>
      <c r="AD2" s="71">
        <v>0</v>
      </c>
      <c r="AE2" s="71">
        <v>0</v>
      </c>
      <c r="AF2" s="71">
        <v>0</v>
      </c>
      <c r="AG2" s="71">
        <v>0</v>
      </c>
      <c r="AH2" s="71">
        <v>0</v>
      </c>
      <c r="AI2" s="71">
        <v>0</v>
      </c>
      <c r="AJ2" s="71">
        <v>0</v>
      </c>
      <c r="AK2" s="71">
        <v>0</v>
      </c>
      <c r="AL2" s="71">
        <v>0</v>
      </c>
      <c r="AM2" s="71">
        <v>0</v>
      </c>
      <c r="AN2" s="71">
        <v>0</v>
      </c>
      <c r="AO2" s="71">
        <v>0</v>
      </c>
      <c r="AP2" s="71">
        <v>0</v>
      </c>
      <c r="AQ2" s="71">
        <v>0</v>
      </c>
      <c r="AR2" s="71">
        <v>0</v>
      </c>
      <c r="AS2" s="71">
        <v>0</v>
      </c>
      <c r="AT2" s="71">
        <v>0</v>
      </c>
      <c r="AU2" s="71">
        <v>0</v>
      </c>
      <c r="AV2" s="71">
        <v>0</v>
      </c>
      <c r="AW2" s="71">
        <v>0</v>
      </c>
      <c r="AX2" s="71">
        <v>0</v>
      </c>
      <c r="AY2" s="71">
        <v>0</v>
      </c>
    </row>
    <row r="3" spans="1:51">
      <c r="A3" t="s">
        <v>41</v>
      </c>
      <c r="B3" t="s">
        <v>46</v>
      </c>
      <c r="C3" t="s">
        <v>69</v>
      </c>
      <c r="D3" t="s">
        <v>337</v>
      </c>
      <c r="E3" s="63">
        <v>4.9171883500506552E-2</v>
      </c>
      <c r="F3" s="63">
        <v>5.196177442133907E-2</v>
      </c>
      <c r="G3" s="63">
        <v>5.5313139091834503E-2</v>
      </c>
      <c r="H3" s="63">
        <v>5.8933250688468462E-2</v>
      </c>
      <c r="I3" s="63">
        <v>5.7569717044022618E-2</v>
      </c>
      <c r="J3" s="63">
        <v>5.8989047817639959E-2</v>
      </c>
      <c r="K3" s="71">
        <v>5.8989047817639959E-2</v>
      </c>
      <c r="L3" s="71">
        <v>5.8989047817639959E-2</v>
      </c>
      <c r="M3" s="71">
        <v>5.8989047817639959E-2</v>
      </c>
      <c r="N3" s="71">
        <v>5.8989047817639959E-2</v>
      </c>
      <c r="O3" s="71">
        <v>5.8989047817639959E-2</v>
      </c>
      <c r="P3" s="71">
        <v>5.8989047817639959E-2</v>
      </c>
      <c r="Q3" s="71">
        <v>5.8989047817639959E-2</v>
      </c>
      <c r="R3" s="71">
        <v>5.8989047817639959E-2</v>
      </c>
      <c r="S3" s="71">
        <v>5.8989047817639959E-2</v>
      </c>
      <c r="T3" s="71">
        <v>5.8989047817639959E-2</v>
      </c>
      <c r="U3" s="71">
        <v>5.8989047817639959E-2</v>
      </c>
      <c r="V3" s="71">
        <v>5.8989047817639959E-2</v>
      </c>
      <c r="W3" s="71">
        <v>5.8989047817639959E-2</v>
      </c>
      <c r="X3" s="71">
        <v>5.8989047817639959E-2</v>
      </c>
      <c r="Y3" s="71">
        <v>5.8989047817639959E-2</v>
      </c>
      <c r="Z3" s="71">
        <v>5.8989047817639959E-2</v>
      </c>
      <c r="AA3" s="71">
        <v>5.8989047817639959E-2</v>
      </c>
      <c r="AB3" s="71">
        <v>5.8989047817639959E-2</v>
      </c>
      <c r="AC3" s="71">
        <v>5.8989047817639959E-2</v>
      </c>
      <c r="AD3" s="71">
        <v>5.8989047817639959E-2</v>
      </c>
      <c r="AE3" s="71">
        <v>5.8989047817639959E-2</v>
      </c>
      <c r="AF3" s="71">
        <v>5.8989047817639959E-2</v>
      </c>
      <c r="AG3" s="71">
        <v>5.8989047817639959E-2</v>
      </c>
      <c r="AH3" s="71">
        <v>5.8989047817639959E-2</v>
      </c>
      <c r="AI3" s="71">
        <v>5.8989047817639959E-2</v>
      </c>
      <c r="AJ3" s="71">
        <v>5.8989047817639959E-2</v>
      </c>
      <c r="AK3" s="71">
        <v>5.8989047817639959E-2</v>
      </c>
      <c r="AL3" s="71">
        <v>5.8989047817639959E-2</v>
      </c>
      <c r="AM3" s="71">
        <v>5.8989047817639959E-2</v>
      </c>
      <c r="AN3" s="71">
        <v>5.8989047817639959E-2</v>
      </c>
      <c r="AO3" s="71">
        <v>5.8989047817639959E-2</v>
      </c>
      <c r="AP3" s="71">
        <v>5.8989047817639959E-2</v>
      </c>
      <c r="AQ3" s="71">
        <v>5.8989047817639959E-2</v>
      </c>
      <c r="AR3" s="71">
        <v>5.8989047817639959E-2</v>
      </c>
      <c r="AS3" s="71">
        <v>5.8989047817639959E-2</v>
      </c>
      <c r="AT3" s="71">
        <v>5.8989047817639959E-2</v>
      </c>
      <c r="AU3" s="71">
        <v>5.8989047817639959E-2</v>
      </c>
      <c r="AV3" s="71">
        <v>5.8989047817639959E-2</v>
      </c>
      <c r="AW3" s="71">
        <v>5.8989047817639959E-2</v>
      </c>
      <c r="AX3" s="71">
        <v>5.8989047817639959E-2</v>
      </c>
      <c r="AY3" s="71">
        <v>5.8989047817639959E-2</v>
      </c>
    </row>
    <row r="4" spans="1:51">
      <c r="A4" t="s">
        <v>41</v>
      </c>
      <c r="B4" t="s">
        <v>46</v>
      </c>
      <c r="C4" t="s">
        <v>70</v>
      </c>
      <c r="D4" t="s">
        <v>337</v>
      </c>
      <c r="E4" s="63">
        <v>0.19668753400202621</v>
      </c>
      <c r="F4" s="63">
        <v>0.20784709768535631</v>
      </c>
      <c r="G4" s="63">
        <v>0.22125255636733801</v>
      </c>
      <c r="H4" s="63">
        <v>0.23573300275387379</v>
      </c>
      <c r="I4" s="63">
        <v>0.2302788681760905</v>
      </c>
      <c r="J4" s="63">
        <v>0.23595619127055981</v>
      </c>
      <c r="K4" s="71">
        <v>0.23595619127055981</v>
      </c>
      <c r="L4" s="71">
        <v>0.23595619127055981</v>
      </c>
      <c r="M4" s="71">
        <v>0.23595619127055981</v>
      </c>
      <c r="N4" s="71">
        <v>0.23595619127055981</v>
      </c>
      <c r="O4" s="71">
        <v>0.23595619127055981</v>
      </c>
      <c r="P4" s="71">
        <v>0.23595619127055981</v>
      </c>
      <c r="Q4" s="71">
        <v>0.23595619127055981</v>
      </c>
      <c r="R4" s="71">
        <v>0.23595619127055981</v>
      </c>
      <c r="S4" s="71">
        <v>0.23595619127055981</v>
      </c>
      <c r="T4" s="71">
        <v>0.23595619127055981</v>
      </c>
      <c r="U4" s="71">
        <v>0.23595619127055981</v>
      </c>
      <c r="V4" s="71">
        <v>0.23595619127055981</v>
      </c>
      <c r="W4" s="71">
        <v>0.23595619127055981</v>
      </c>
      <c r="X4" s="71">
        <v>0.23595619127055981</v>
      </c>
      <c r="Y4" s="71">
        <v>0.23595619127055981</v>
      </c>
      <c r="Z4" s="71">
        <v>0.23595619127055981</v>
      </c>
      <c r="AA4" s="71">
        <v>0.23595619127055981</v>
      </c>
      <c r="AB4" s="71">
        <v>0.23595619127055981</v>
      </c>
      <c r="AC4" s="71">
        <v>0.23595619127055981</v>
      </c>
      <c r="AD4" s="71">
        <v>0.23595619127055981</v>
      </c>
      <c r="AE4" s="71">
        <v>0.23595619127055981</v>
      </c>
      <c r="AF4" s="71">
        <v>0.23595619127055981</v>
      </c>
      <c r="AG4" s="71">
        <v>0.23595619127055981</v>
      </c>
      <c r="AH4" s="71">
        <v>0.23595619127055981</v>
      </c>
      <c r="AI4" s="71">
        <v>0.23595619127055981</v>
      </c>
      <c r="AJ4" s="71">
        <v>0.23595619127055981</v>
      </c>
      <c r="AK4" s="71">
        <v>0.23595619127055981</v>
      </c>
      <c r="AL4" s="71">
        <v>0.23595619127055981</v>
      </c>
      <c r="AM4" s="71">
        <v>0.23595619127055981</v>
      </c>
      <c r="AN4" s="71">
        <v>0.23595619127055981</v>
      </c>
      <c r="AO4" s="71">
        <v>0.23595619127055981</v>
      </c>
      <c r="AP4" s="71">
        <v>0.23595619127055981</v>
      </c>
      <c r="AQ4" s="71">
        <v>0.23595619127055981</v>
      </c>
      <c r="AR4" s="71">
        <v>0.23595619127055981</v>
      </c>
      <c r="AS4" s="71">
        <v>0.23595619127055981</v>
      </c>
      <c r="AT4" s="71">
        <v>0.23595619127055981</v>
      </c>
      <c r="AU4" s="71">
        <v>0.23595619127055981</v>
      </c>
      <c r="AV4" s="71">
        <v>0.23595619127055981</v>
      </c>
      <c r="AW4" s="71">
        <v>0.23595619127055981</v>
      </c>
      <c r="AX4" s="71">
        <v>0.23595619127055981</v>
      </c>
      <c r="AY4" s="71">
        <v>0.23595619127055981</v>
      </c>
    </row>
    <row r="5" spans="1:51">
      <c r="A5" t="s">
        <v>41</v>
      </c>
      <c r="B5" t="s">
        <v>46</v>
      </c>
      <c r="C5" t="s">
        <v>71</v>
      </c>
      <c r="D5" t="s">
        <v>337</v>
      </c>
      <c r="E5" s="63">
        <v>1.052098123103257E-2</v>
      </c>
      <c r="F5" s="63">
        <v>1.030098837246925E-2</v>
      </c>
      <c r="G5" s="63">
        <v>9.0324159383917326E-3</v>
      </c>
      <c r="H5" s="63">
        <v>8.4481573996883809E-3</v>
      </c>
      <c r="I5" s="63">
        <v>1.003328449223111E-2</v>
      </c>
      <c r="J5" s="63">
        <v>1.0472118235933079E-2</v>
      </c>
      <c r="K5" s="71">
        <v>1.0472118235933079E-2</v>
      </c>
      <c r="L5" s="71">
        <v>1.0472118235933079E-2</v>
      </c>
      <c r="M5" s="71">
        <v>1.0472118235933079E-2</v>
      </c>
      <c r="N5" s="71">
        <v>1.0472118235933079E-2</v>
      </c>
      <c r="O5" s="71">
        <v>1.0472118235933079E-2</v>
      </c>
      <c r="P5" s="71">
        <v>1.0472118235933079E-2</v>
      </c>
      <c r="Q5" s="71">
        <v>1.0472118235933079E-2</v>
      </c>
      <c r="R5" s="71">
        <v>1.0472118235933079E-2</v>
      </c>
      <c r="S5" s="71">
        <v>1.0472118235933079E-2</v>
      </c>
      <c r="T5" s="71">
        <v>1.0472118235933079E-2</v>
      </c>
      <c r="U5" s="71">
        <v>1.0472118235933079E-2</v>
      </c>
      <c r="V5" s="71">
        <v>1.0472118235933079E-2</v>
      </c>
      <c r="W5" s="71">
        <v>1.0472118235933079E-2</v>
      </c>
      <c r="X5" s="71">
        <v>1.0472118235933079E-2</v>
      </c>
      <c r="Y5" s="71">
        <v>1.0472118235933079E-2</v>
      </c>
      <c r="Z5" s="71">
        <v>1.0472118235933079E-2</v>
      </c>
      <c r="AA5" s="71">
        <v>1.0472118235933079E-2</v>
      </c>
      <c r="AB5" s="71">
        <v>1.0472118235933079E-2</v>
      </c>
      <c r="AC5" s="71">
        <v>1.0472118235933079E-2</v>
      </c>
      <c r="AD5" s="71">
        <v>1.0472118235933079E-2</v>
      </c>
      <c r="AE5" s="71">
        <v>1.0472118235933079E-2</v>
      </c>
      <c r="AF5" s="71">
        <v>1.0472118235933079E-2</v>
      </c>
      <c r="AG5" s="71">
        <v>1.0472118235933079E-2</v>
      </c>
      <c r="AH5" s="71">
        <v>1.0472118235933079E-2</v>
      </c>
      <c r="AI5" s="71">
        <v>1.0472118235933079E-2</v>
      </c>
      <c r="AJ5" s="71">
        <v>1.0472118235933079E-2</v>
      </c>
      <c r="AK5" s="71">
        <v>1.0472118235933079E-2</v>
      </c>
      <c r="AL5" s="71">
        <v>1.0472118235933079E-2</v>
      </c>
      <c r="AM5" s="71">
        <v>1.0472118235933079E-2</v>
      </c>
      <c r="AN5" s="71">
        <v>1.0472118235933079E-2</v>
      </c>
      <c r="AO5" s="71">
        <v>1.0472118235933079E-2</v>
      </c>
      <c r="AP5" s="71">
        <v>1.0472118235933079E-2</v>
      </c>
      <c r="AQ5" s="71">
        <v>1.0472118235933079E-2</v>
      </c>
      <c r="AR5" s="71">
        <v>1.0472118235933079E-2</v>
      </c>
      <c r="AS5" s="71">
        <v>1.0472118235933079E-2</v>
      </c>
      <c r="AT5" s="71">
        <v>1.0472118235933079E-2</v>
      </c>
      <c r="AU5" s="71">
        <v>1.0472118235933079E-2</v>
      </c>
      <c r="AV5" s="71">
        <v>1.0472118235933079E-2</v>
      </c>
      <c r="AW5" s="71">
        <v>1.0472118235933079E-2</v>
      </c>
      <c r="AX5" s="71">
        <v>1.0472118235933079E-2</v>
      </c>
      <c r="AY5" s="71">
        <v>1.0472118235933079E-2</v>
      </c>
    </row>
    <row r="6" spans="1:51">
      <c r="A6" t="s">
        <v>41</v>
      </c>
      <c r="B6" t="s">
        <v>46</v>
      </c>
      <c r="C6" t="s">
        <v>72</v>
      </c>
      <c r="D6" t="s">
        <v>337</v>
      </c>
      <c r="E6" s="63">
        <v>7.3652724861781663E-2</v>
      </c>
      <c r="F6" s="63">
        <v>6.9746210419407456E-2</v>
      </c>
      <c r="G6" s="63">
        <v>6.0038290111268787E-2</v>
      </c>
      <c r="H6" s="63">
        <v>5.2157824503131951E-2</v>
      </c>
      <c r="I6" s="63">
        <v>5.4619741587138379E-2</v>
      </c>
      <c r="J6" s="63">
        <v>5.440414901187049E-2</v>
      </c>
      <c r="K6" s="71">
        <v>5.440414901187049E-2</v>
      </c>
      <c r="L6" s="71">
        <v>5.440414901187049E-2</v>
      </c>
      <c r="M6" s="71">
        <v>5.440414901187049E-2</v>
      </c>
      <c r="N6" s="71">
        <v>5.440414901187049E-2</v>
      </c>
      <c r="O6" s="71">
        <v>5.440414901187049E-2</v>
      </c>
      <c r="P6" s="71">
        <v>5.440414901187049E-2</v>
      </c>
      <c r="Q6" s="71">
        <v>5.440414901187049E-2</v>
      </c>
      <c r="R6" s="71">
        <v>5.440414901187049E-2</v>
      </c>
      <c r="S6" s="71">
        <v>5.440414901187049E-2</v>
      </c>
      <c r="T6" s="71">
        <v>5.440414901187049E-2</v>
      </c>
      <c r="U6" s="71">
        <v>5.440414901187049E-2</v>
      </c>
      <c r="V6" s="71">
        <v>5.440414901187049E-2</v>
      </c>
      <c r="W6" s="71">
        <v>5.440414901187049E-2</v>
      </c>
      <c r="X6" s="71">
        <v>5.440414901187049E-2</v>
      </c>
      <c r="Y6" s="71">
        <v>5.440414901187049E-2</v>
      </c>
      <c r="Z6" s="71">
        <v>5.440414901187049E-2</v>
      </c>
      <c r="AA6" s="71">
        <v>5.440414901187049E-2</v>
      </c>
      <c r="AB6" s="71">
        <v>5.440414901187049E-2</v>
      </c>
      <c r="AC6" s="71">
        <v>5.440414901187049E-2</v>
      </c>
      <c r="AD6" s="71">
        <v>5.440414901187049E-2</v>
      </c>
      <c r="AE6" s="71">
        <v>5.440414901187049E-2</v>
      </c>
      <c r="AF6" s="71">
        <v>5.440414901187049E-2</v>
      </c>
      <c r="AG6" s="71">
        <v>5.440414901187049E-2</v>
      </c>
      <c r="AH6" s="71">
        <v>5.440414901187049E-2</v>
      </c>
      <c r="AI6" s="71">
        <v>5.440414901187049E-2</v>
      </c>
      <c r="AJ6" s="71">
        <v>5.440414901187049E-2</v>
      </c>
      <c r="AK6" s="71">
        <v>5.440414901187049E-2</v>
      </c>
      <c r="AL6" s="71">
        <v>5.440414901187049E-2</v>
      </c>
      <c r="AM6" s="71">
        <v>5.440414901187049E-2</v>
      </c>
      <c r="AN6" s="71">
        <v>5.440414901187049E-2</v>
      </c>
      <c r="AO6" s="71">
        <v>5.440414901187049E-2</v>
      </c>
      <c r="AP6" s="71">
        <v>5.440414901187049E-2</v>
      </c>
      <c r="AQ6" s="71">
        <v>5.440414901187049E-2</v>
      </c>
      <c r="AR6" s="71">
        <v>5.440414901187049E-2</v>
      </c>
      <c r="AS6" s="71">
        <v>5.440414901187049E-2</v>
      </c>
      <c r="AT6" s="71">
        <v>5.440414901187049E-2</v>
      </c>
      <c r="AU6" s="71">
        <v>5.440414901187049E-2</v>
      </c>
      <c r="AV6" s="71">
        <v>5.440414901187049E-2</v>
      </c>
      <c r="AW6" s="71">
        <v>5.440414901187049E-2</v>
      </c>
      <c r="AX6" s="71">
        <v>5.440414901187049E-2</v>
      </c>
      <c r="AY6" s="71">
        <v>5.440414901187049E-2</v>
      </c>
    </row>
    <row r="7" spans="1:51">
      <c r="A7" t="s">
        <v>41</v>
      </c>
      <c r="B7" t="s">
        <v>46</v>
      </c>
      <c r="C7" t="s">
        <v>73</v>
      </c>
      <c r="D7" t="s">
        <v>337</v>
      </c>
      <c r="E7" s="63">
        <v>0.1116655815941224</v>
      </c>
      <c r="F7" s="63">
        <v>0.10792206216693261</v>
      </c>
      <c r="G7" s="63">
        <v>9.9430776034990537E-2</v>
      </c>
      <c r="H7" s="63">
        <v>9.2756822136345007E-2</v>
      </c>
      <c r="I7" s="63">
        <v>0.1055590739777902</v>
      </c>
      <c r="J7" s="63">
        <v>0.1028561941210135</v>
      </c>
      <c r="K7" s="71">
        <v>0.1028561941210135</v>
      </c>
      <c r="L7" s="71">
        <v>0.1028561941210135</v>
      </c>
      <c r="M7" s="71">
        <v>0.1028561941210135</v>
      </c>
      <c r="N7" s="71">
        <v>0.1028561941210135</v>
      </c>
      <c r="O7" s="71">
        <v>0.1028561941210135</v>
      </c>
      <c r="P7" s="71">
        <v>0.1028561941210135</v>
      </c>
      <c r="Q7" s="71">
        <v>0.1028561941210135</v>
      </c>
      <c r="R7" s="71">
        <v>0.1028561941210135</v>
      </c>
      <c r="S7" s="71">
        <v>0.1028561941210135</v>
      </c>
      <c r="T7" s="71">
        <v>0.1028561941210135</v>
      </c>
      <c r="U7" s="71">
        <v>0.1028561941210135</v>
      </c>
      <c r="V7" s="71">
        <v>0.1028561941210135</v>
      </c>
      <c r="W7" s="71">
        <v>0.1028561941210135</v>
      </c>
      <c r="X7" s="71">
        <v>0.1028561941210135</v>
      </c>
      <c r="Y7" s="71">
        <v>0.1028561941210135</v>
      </c>
      <c r="Z7" s="71">
        <v>0.1028561941210135</v>
      </c>
      <c r="AA7" s="71">
        <v>0.1028561941210135</v>
      </c>
      <c r="AB7" s="71">
        <v>0.1028561941210135</v>
      </c>
      <c r="AC7" s="71">
        <v>0.1028561941210135</v>
      </c>
      <c r="AD7" s="71">
        <v>0.1028561941210135</v>
      </c>
      <c r="AE7" s="71">
        <v>0.1028561941210135</v>
      </c>
      <c r="AF7" s="71">
        <v>0.1028561941210135</v>
      </c>
      <c r="AG7" s="71">
        <v>0.1028561941210135</v>
      </c>
      <c r="AH7" s="71">
        <v>0.1028561941210135</v>
      </c>
      <c r="AI7" s="71">
        <v>0.1028561941210135</v>
      </c>
      <c r="AJ7" s="71">
        <v>0.1028561941210135</v>
      </c>
      <c r="AK7" s="71">
        <v>0.1028561941210135</v>
      </c>
      <c r="AL7" s="71">
        <v>0.1028561941210135</v>
      </c>
      <c r="AM7" s="71">
        <v>0.1028561941210135</v>
      </c>
      <c r="AN7" s="71">
        <v>0.1028561941210135</v>
      </c>
      <c r="AO7" s="71">
        <v>0.1028561941210135</v>
      </c>
      <c r="AP7" s="71">
        <v>0.1028561941210135</v>
      </c>
      <c r="AQ7" s="71">
        <v>0.1028561941210135</v>
      </c>
      <c r="AR7" s="71">
        <v>0.1028561941210135</v>
      </c>
      <c r="AS7" s="71">
        <v>0.1028561941210135</v>
      </c>
      <c r="AT7" s="71">
        <v>0.1028561941210135</v>
      </c>
      <c r="AU7" s="71">
        <v>0.1028561941210135</v>
      </c>
      <c r="AV7" s="71">
        <v>0.1028561941210135</v>
      </c>
      <c r="AW7" s="71">
        <v>0.1028561941210135</v>
      </c>
      <c r="AX7" s="71">
        <v>0.1028561941210135</v>
      </c>
      <c r="AY7" s="71">
        <v>0.1028561941210135</v>
      </c>
    </row>
    <row r="8" spans="1:51">
      <c r="A8" t="s">
        <v>41</v>
      </c>
      <c r="B8" t="s">
        <v>46</v>
      </c>
      <c r="C8" t="s">
        <v>21</v>
      </c>
      <c r="D8" t="s">
        <v>337</v>
      </c>
      <c r="E8" s="63">
        <v>0.16294420863728079</v>
      </c>
      <c r="F8" s="63">
        <v>0.15998818540687179</v>
      </c>
      <c r="G8" s="63">
        <v>0.151740088925475</v>
      </c>
      <c r="H8" s="63">
        <v>0.1593733014949868</v>
      </c>
      <c r="I8" s="63">
        <v>0.15256996855000129</v>
      </c>
      <c r="J8" s="63">
        <v>0.15789128210303299</v>
      </c>
      <c r="K8" s="71">
        <v>0.15789128210303299</v>
      </c>
      <c r="L8" s="71">
        <v>0.15789128210303299</v>
      </c>
      <c r="M8" s="71">
        <v>0.15789128210303299</v>
      </c>
      <c r="N8" s="71">
        <v>0.15789128210303299</v>
      </c>
      <c r="O8" s="71">
        <v>0.15789128210303299</v>
      </c>
      <c r="P8" s="71">
        <v>0.15789128210303299</v>
      </c>
      <c r="Q8" s="71">
        <v>0.15789128210303299</v>
      </c>
      <c r="R8" s="71">
        <v>0.15789128210303299</v>
      </c>
      <c r="S8" s="71">
        <v>0.15789128210303299</v>
      </c>
      <c r="T8" s="71">
        <v>0.15789128210303299</v>
      </c>
      <c r="U8" s="71">
        <v>0.15789128210303299</v>
      </c>
      <c r="V8" s="71">
        <v>0.15789128210303299</v>
      </c>
      <c r="W8" s="71">
        <v>0.15789128210303299</v>
      </c>
      <c r="X8" s="71">
        <v>0.15789128210303299</v>
      </c>
      <c r="Y8" s="71">
        <v>0.15789128210303299</v>
      </c>
      <c r="Z8" s="71">
        <v>0.15789128210303299</v>
      </c>
      <c r="AA8" s="71">
        <v>0.15789128210303299</v>
      </c>
      <c r="AB8" s="71">
        <v>0.15789128210303299</v>
      </c>
      <c r="AC8" s="71">
        <v>0.15789128210303299</v>
      </c>
      <c r="AD8" s="71">
        <v>0.15789128210303299</v>
      </c>
      <c r="AE8" s="71">
        <v>0.15789128210303299</v>
      </c>
      <c r="AF8" s="71">
        <v>0.15789128210303299</v>
      </c>
      <c r="AG8" s="71">
        <v>0.15789128210303299</v>
      </c>
      <c r="AH8" s="71">
        <v>0.15789128210303299</v>
      </c>
      <c r="AI8" s="71">
        <v>0.15789128210303299</v>
      </c>
      <c r="AJ8" s="71">
        <v>0.15789128210303299</v>
      </c>
      <c r="AK8" s="71">
        <v>0.15789128210303299</v>
      </c>
      <c r="AL8" s="71">
        <v>0.15789128210303299</v>
      </c>
      <c r="AM8" s="71">
        <v>0.15789128210303299</v>
      </c>
      <c r="AN8" s="71">
        <v>0.15789128210303299</v>
      </c>
      <c r="AO8" s="71">
        <v>0.15789128210303299</v>
      </c>
      <c r="AP8" s="71">
        <v>0.15789128210303299</v>
      </c>
      <c r="AQ8" s="71">
        <v>0.15789128210303299</v>
      </c>
      <c r="AR8" s="71">
        <v>0.15789128210303299</v>
      </c>
      <c r="AS8" s="71">
        <v>0.15789128210303299</v>
      </c>
      <c r="AT8" s="71">
        <v>0.15789128210303299</v>
      </c>
      <c r="AU8" s="71">
        <v>0.15789128210303299</v>
      </c>
      <c r="AV8" s="71">
        <v>0.15789128210303299</v>
      </c>
      <c r="AW8" s="71">
        <v>0.15789128210303299</v>
      </c>
      <c r="AX8" s="71">
        <v>0.15789128210303299</v>
      </c>
      <c r="AY8" s="71">
        <v>0.15789128210303299</v>
      </c>
    </row>
    <row r="9" spans="1:51">
      <c r="A9" t="s">
        <v>41</v>
      </c>
      <c r="B9" t="s">
        <v>46</v>
      </c>
      <c r="C9" t="s">
        <v>19</v>
      </c>
      <c r="D9" t="s">
        <v>337</v>
      </c>
      <c r="E9" s="63">
        <v>0.39535708617324983</v>
      </c>
      <c r="F9" s="63">
        <v>0.39223368152762339</v>
      </c>
      <c r="G9" s="63">
        <v>0.40319273353070162</v>
      </c>
      <c r="H9" s="63">
        <v>0.39259764102350547</v>
      </c>
      <c r="I9" s="63">
        <v>0.38936934617272612</v>
      </c>
      <c r="J9" s="63">
        <v>0.37943101743995022</v>
      </c>
      <c r="K9" s="71">
        <v>0.37943101743995022</v>
      </c>
      <c r="L9" s="71">
        <v>0.37943101743995022</v>
      </c>
      <c r="M9" s="71">
        <v>0.37943101743995022</v>
      </c>
      <c r="N9" s="71">
        <v>0.37943101743995022</v>
      </c>
      <c r="O9" s="71">
        <v>0.37943101743995022</v>
      </c>
      <c r="P9" s="71">
        <v>0.37943101743995022</v>
      </c>
      <c r="Q9" s="71">
        <v>0.37943101743995022</v>
      </c>
      <c r="R9" s="71">
        <v>0.37943101743995022</v>
      </c>
      <c r="S9" s="71">
        <v>0.37943101743995022</v>
      </c>
      <c r="T9" s="71">
        <v>0.37943101743995022</v>
      </c>
      <c r="U9" s="71">
        <v>0.37943101743995022</v>
      </c>
      <c r="V9" s="71">
        <v>0.37943101743995022</v>
      </c>
      <c r="W9" s="71">
        <v>0.37943101743995022</v>
      </c>
      <c r="X9" s="71">
        <v>0.37943101743995022</v>
      </c>
      <c r="Y9" s="71">
        <v>0.37943101743995022</v>
      </c>
      <c r="Z9" s="71">
        <v>0.37943101743995022</v>
      </c>
      <c r="AA9" s="71">
        <v>0.37943101743995022</v>
      </c>
      <c r="AB9" s="71">
        <v>0.37943101743995022</v>
      </c>
      <c r="AC9" s="71">
        <v>0.37943101743995022</v>
      </c>
      <c r="AD9" s="71">
        <v>0.37943101743995022</v>
      </c>
      <c r="AE9" s="71">
        <v>0.37943101743995022</v>
      </c>
      <c r="AF9" s="71">
        <v>0.37943101743995022</v>
      </c>
      <c r="AG9" s="71">
        <v>0.37943101743995022</v>
      </c>
      <c r="AH9" s="71">
        <v>0.37943101743995022</v>
      </c>
      <c r="AI9" s="71">
        <v>0.37943101743995022</v>
      </c>
      <c r="AJ9" s="71">
        <v>0.37943101743995022</v>
      </c>
      <c r="AK9" s="71">
        <v>0.37943101743995022</v>
      </c>
      <c r="AL9" s="71">
        <v>0.37943101743995022</v>
      </c>
      <c r="AM9" s="71">
        <v>0.37943101743995022</v>
      </c>
      <c r="AN9" s="71">
        <v>0.37943101743995022</v>
      </c>
      <c r="AO9" s="71">
        <v>0.37943101743995022</v>
      </c>
      <c r="AP9" s="71">
        <v>0.37943101743995022</v>
      </c>
      <c r="AQ9" s="71">
        <v>0.37943101743995022</v>
      </c>
      <c r="AR9" s="71">
        <v>0.37943101743995022</v>
      </c>
      <c r="AS9" s="71">
        <v>0.37943101743995022</v>
      </c>
      <c r="AT9" s="71">
        <v>0.37943101743995022</v>
      </c>
      <c r="AU9" s="71">
        <v>0.37943101743995022</v>
      </c>
      <c r="AV9" s="71">
        <v>0.37943101743995022</v>
      </c>
      <c r="AW9" s="71">
        <v>0.37943101743995022</v>
      </c>
      <c r="AX9" s="71">
        <v>0.37943101743995022</v>
      </c>
      <c r="AY9" s="71">
        <v>0.37943101743995022</v>
      </c>
    </row>
    <row r="10" spans="1:51">
      <c r="A10" t="s">
        <v>41</v>
      </c>
      <c r="B10" t="s">
        <v>46</v>
      </c>
      <c r="C10" t="s">
        <v>74</v>
      </c>
      <c r="D10" t="s">
        <v>337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71">
        <v>0</v>
      </c>
      <c r="L10" s="71">
        <v>0</v>
      </c>
      <c r="M10" s="71">
        <v>0</v>
      </c>
      <c r="N10" s="71">
        <v>0</v>
      </c>
      <c r="O10" s="71">
        <v>0</v>
      </c>
      <c r="P10" s="71">
        <v>0</v>
      </c>
      <c r="Q10" s="71">
        <v>0</v>
      </c>
      <c r="R10" s="71">
        <v>0</v>
      </c>
      <c r="S10" s="71">
        <v>0</v>
      </c>
      <c r="T10" s="71">
        <v>0</v>
      </c>
      <c r="U10" s="71">
        <v>0</v>
      </c>
      <c r="V10" s="71">
        <v>0</v>
      </c>
      <c r="W10" s="71">
        <v>0</v>
      </c>
      <c r="X10" s="71">
        <v>0</v>
      </c>
      <c r="Y10" s="71">
        <v>0</v>
      </c>
      <c r="Z10" s="71">
        <v>0</v>
      </c>
      <c r="AA10" s="71">
        <v>0</v>
      </c>
      <c r="AB10" s="71">
        <v>0</v>
      </c>
      <c r="AC10" s="71">
        <v>0</v>
      </c>
      <c r="AD10" s="71">
        <v>0</v>
      </c>
      <c r="AE10" s="71">
        <v>0</v>
      </c>
      <c r="AF10" s="71">
        <v>0</v>
      </c>
      <c r="AG10" s="71">
        <v>0</v>
      </c>
      <c r="AH10" s="71">
        <v>0</v>
      </c>
      <c r="AI10" s="71">
        <v>0</v>
      </c>
      <c r="AJ10" s="71">
        <v>0</v>
      </c>
      <c r="AK10" s="71">
        <v>0</v>
      </c>
      <c r="AL10" s="71">
        <v>0</v>
      </c>
      <c r="AM10" s="71">
        <v>0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</row>
    <row r="11" spans="1:51">
      <c r="A11" t="s">
        <v>41</v>
      </c>
      <c r="B11" t="s">
        <v>47</v>
      </c>
      <c r="C11" t="s">
        <v>68</v>
      </c>
      <c r="D11" t="s">
        <v>337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</v>
      </c>
      <c r="AE11" s="71">
        <v>0</v>
      </c>
      <c r="AF11" s="71">
        <v>0</v>
      </c>
      <c r="AG11" s="71">
        <v>0</v>
      </c>
      <c r="AH11" s="71">
        <v>0</v>
      </c>
      <c r="AI11" s="71">
        <v>0</v>
      </c>
      <c r="AJ11" s="71">
        <v>0</v>
      </c>
      <c r="AK11" s="71">
        <v>0</v>
      </c>
      <c r="AL11" s="71">
        <v>0</v>
      </c>
      <c r="AM11" s="71">
        <v>0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</row>
    <row r="12" spans="1:51">
      <c r="A12" t="s">
        <v>41</v>
      </c>
      <c r="B12" t="s">
        <v>47</v>
      </c>
      <c r="C12" t="s">
        <v>70</v>
      </c>
      <c r="D12" t="s">
        <v>337</v>
      </c>
      <c r="E12" s="63">
        <v>0.61467600684858303</v>
      </c>
      <c r="F12" s="63">
        <v>0.61642645961672327</v>
      </c>
      <c r="G12" s="63">
        <v>0.62355511624082705</v>
      </c>
      <c r="H12" s="63">
        <v>0.63486413847809275</v>
      </c>
      <c r="I12" s="63">
        <v>0.61769153760508588</v>
      </c>
      <c r="J12" s="63">
        <v>0.58778677350218256</v>
      </c>
      <c r="K12" s="71">
        <v>0.58778677350218256</v>
      </c>
      <c r="L12" s="71">
        <v>0.58778677350218256</v>
      </c>
      <c r="M12" s="71">
        <v>0.58778677350218256</v>
      </c>
      <c r="N12" s="71">
        <v>0.58778677350218256</v>
      </c>
      <c r="O12" s="71">
        <v>0.58778677350218256</v>
      </c>
      <c r="P12" s="71">
        <v>0.58778677350218256</v>
      </c>
      <c r="Q12" s="71">
        <v>0.58778677350218256</v>
      </c>
      <c r="R12" s="71">
        <v>0.58778677350218256</v>
      </c>
      <c r="S12" s="71">
        <v>0.58778677350218256</v>
      </c>
      <c r="T12" s="71">
        <v>0.58778677350218256</v>
      </c>
      <c r="U12" s="71">
        <v>0.58778677350218256</v>
      </c>
      <c r="V12" s="71">
        <v>0.58778677350218256</v>
      </c>
      <c r="W12" s="71">
        <v>0.58778677350218256</v>
      </c>
      <c r="X12" s="71">
        <v>0.58778677350218256</v>
      </c>
      <c r="Y12" s="71">
        <v>0.58778677350218256</v>
      </c>
      <c r="Z12" s="71">
        <v>0.58778677350218256</v>
      </c>
      <c r="AA12" s="71">
        <v>0.58778677350218256</v>
      </c>
      <c r="AB12" s="71">
        <v>0.58778677350218256</v>
      </c>
      <c r="AC12" s="71">
        <v>0.58778677350218256</v>
      </c>
      <c r="AD12" s="71">
        <v>0.58778677350218256</v>
      </c>
      <c r="AE12" s="71">
        <v>0.58778677350218256</v>
      </c>
      <c r="AF12" s="71">
        <v>0.58778677350218256</v>
      </c>
      <c r="AG12" s="71">
        <v>0.58778677350218256</v>
      </c>
      <c r="AH12" s="71">
        <v>0.58778677350218256</v>
      </c>
      <c r="AI12" s="71">
        <v>0.58778677350218256</v>
      </c>
      <c r="AJ12" s="71">
        <v>0.58778677350218256</v>
      </c>
      <c r="AK12" s="71">
        <v>0.58778677350218256</v>
      </c>
      <c r="AL12" s="71">
        <v>0.58778677350218256</v>
      </c>
      <c r="AM12" s="71">
        <v>0.58778677350218256</v>
      </c>
      <c r="AN12" s="71">
        <v>0.58778677350218256</v>
      </c>
      <c r="AO12" s="71">
        <v>0.58778677350218256</v>
      </c>
      <c r="AP12" s="71">
        <v>0.58778677350218256</v>
      </c>
      <c r="AQ12" s="71">
        <v>0.58778677350218256</v>
      </c>
      <c r="AR12" s="71">
        <v>0.58778677350218256</v>
      </c>
      <c r="AS12" s="71">
        <v>0.58778677350218256</v>
      </c>
      <c r="AT12" s="71">
        <v>0.58778677350218256</v>
      </c>
      <c r="AU12" s="71">
        <v>0.58778677350218256</v>
      </c>
      <c r="AV12" s="71">
        <v>0.58778677350218256</v>
      </c>
      <c r="AW12" s="71">
        <v>0.58778677350218256</v>
      </c>
      <c r="AX12" s="71">
        <v>0.58778677350218256</v>
      </c>
      <c r="AY12" s="71">
        <v>0.58778677350218256</v>
      </c>
    </row>
    <row r="13" spans="1:51">
      <c r="A13" t="s">
        <v>41</v>
      </c>
      <c r="B13" t="s">
        <v>47</v>
      </c>
      <c r="C13" t="s">
        <v>71</v>
      </c>
      <c r="D13" t="s">
        <v>337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0</v>
      </c>
      <c r="AM13" s="71">
        <v>0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</row>
    <row r="14" spans="1:51">
      <c r="A14" t="s">
        <v>41</v>
      </c>
      <c r="B14" t="s">
        <v>47</v>
      </c>
      <c r="C14" t="s">
        <v>72</v>
      </c>
      <c r="D14" t="s">
        <v>337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71">
        <v>0</v>
      </c>
      <c r="L14" s="71">
        <v>0</v>
      </c>
      <c r="M14" s="71">
        <v>0</v>
      </c>
      <c r="N14" s="71">
        <v>0</v>
      </c>
      <c r="O14" s="71">
        <v>0</v>
      </c>
      <c r="P14" s="71">
        <v>0</v>
      </c>
      <c r="Q14" s="71">
        <v>0</v>
      </c>
      <c r="R14" s="71">
        <v>0</v>
      </c>
      <c r="S14" s="71">
        <v>0</v>
      </c>
      <c r="T14" s="71">
        <v>0</v>
      </c>
      <c r="U14" s="71">
        <v>0</v>
      </c>
      <c r="V14" s="71">
        <v>0</v>
      </c>
      <c r="W14" s="71">
        <v>0</v>
      </c>
      <c r="X14" s="71">
        <v>0</v>
      </c>
      <c r="Y14" s="71">
        <v>0</v>
      </c>
      <c r="Z14" s="71">
        <v>0</v>
      </c>
      <c r="AA14" s="71">
        <v>0</v>
      </c>
      <c r="AB14" s="71">
        <v>0</v>
      </c>
      <c r="AC14" s="71">
        <v>0</v>
      </c>
      <c r="AD14" s="71">
        <v>0</v>
      </c>
      <c r="AE14" s="71">
        <v>0</v>
      </c>
      <c r="AF14" s="71">
        <v>0</v>
      </c>
      <c r="AG14" s="71">
        <v>0</v>
      </c>
      <c r="AH14" s="71">
        <v>0</v>
      </c>
      <c r="AI14" s="71">
        <v>0</v>
      </c>
      <c r="AJ14" s="71">
        <v>0</v>
      </c>
      <c r="AK14" s="71">
        <v>0</v>
      </c>
      <c r="AL14" s="71">
        <v>0</v>
      </c>
      <c r="AM14" s="71">
        <v>0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</row>
    <row r="15" spans="1:51">
      <c r="A15" t="s">
        <v>41</v>
      </c>
      <c r="B15" t="s">
        <v>47</v>
      </c>
      <c r="C15" t="s">
        <v>73</v>
      </c>
      <c r="D15" t="s">
        <v>337</v>
      </c>
      <c r="E15" s="63">
        <v>8.0003427211002339E-3</v>
      </c>
      <c r="F15" s="63">
        <v>4.807092517783107E-3</v>
      </c>
      <c r="G15" s="63">
        <v>2.1942211653595729E-3</v>
      </c>
      <c r="H15" s="63">
        <v>1.003470967725067E-2</v>
      </c>
      <c r="I15" s="63">
        <v>2.2017019955320499E-2</v>
      </c>
      <c r="J15" s="63">
        <v>2.8656704876984539E-2</v>
      </c>
      <c r="K15" s="71">
        <v>2.8656704876984539E-2</v>
      </c>
      <c r="L15" s="71">
        <v>2.8656704876984539E-2</v>
      </c>
      <c r="M15" s="71">
        <v>2.8656704876984539E-2</v>
      </c>
      <c r="N15" s="71">
        <v>2.8656704876984539E-2</v>
      </c>
      <c r="O15" s="71">
        <v>2.8656704876984539E-2</v>
      </c>
      <c r="P15" s="71">
        <v>2.8656704876984539E-2</v>
      </c>
      <c r="Q15" s="71">
        <v>2.8656704876984539E-2</v>
      </c>
      <c r="R15" s="71">
        <v>2.8656704876984539E-2</v>
      </c>
      <c r="S15" s="71">
        <v>2.8656704876984539E-2</v>
      </c>
      <c r="T15" s="71">
        <v>2.8656704876984539E-2</v>
      </c>
      <c r="U15" s="71">
        <v>2.8656704876984539E-2</v>
      </c>
      <c r="V15" s="71">
        <v>2.8656704876984539E-2</v>
      </c>
      <c r="W15" s="71">
        <v>2.8656704876984539E-2</v>
      </c>
      <c r="X15" s="71">
        <v>2.8656704876984539E-2</v>
      </c>
      <c r="Y15" s="71">
        <v>2.8656704876984539E-2</v>
      </c>
      <c r="Z15" s="71">
        <v>2.8656704876984539E-2</v>
      </c>
      <c r="AA15" s="71">
        <v>2.8656704876984539E-2</v>
      </c>
      <c r="AB15" s="71">
        <v>2.8656704876984539E-2</v>
      </c>
      <c r="AC15" s="71">
        <v>2.8656704876984539E-2</v>
      </c>
      <c r="AD15" s="71">
        <v>2.8656704876984539E-2</v>
      </c>
      <c r="AE15" s="71">
        <v>2.8656704876984539E-2</v>
      </c>
      <c r="AF15" s="71">
        <v>2.8656704876984539E-2</v>
      </c>
      <c r="AG15" s="71">
        <v>2.8656704876984539E-2</v>
      </c>
      <c r="AH15" s="71">
        <v>2.8656704876984539E-2</v>
      </c>
      <c r="AI15" s="71">
        <v>2.8656704876984539E-2</v>
      </c>
      <c r="AJ15" s="71">
        <v>2.8656704876984539E-2</v>
      </c>
      <c r="AK15" s="71">
        <v>2.8656704876984539E-2</v>
      </c>
      <c r="AL15" s="71">
        <v>2.8656704876984539E-2</v>
      </c>
      <c r="AM15" s="71">
        <v>2.8656704876984539E-2</v>
      </c>
      <c r="AN15" s="71">
        <v>2.8656704876984539E-2</v>
      </c>
      <c r="AO15" s="71">
        <v>2.8656704876984539E-2</v>
      </c>
      <c r="AP15" s="71">
        <v>2.8656704876984539E-2</v>
      </c>
      <c r="AQ15" s="71">
        <v>2.8656704876984539E-2</v>
      </c>
      <c r="AR15" s="71">
        <v>2.8656704876984539E-2</v>
      </c>
      <c r="AS15" s="71">
        <v>2.8656704876984539E-2</v>
      </c>
      <c r="AT15" s="71">
        <v>2.8656704876984539E-2</v>
      </c>
      <c r="AU15" s="71">
        <v>2.8656704876984539E-2</v>
      </c>
      <c r="AV15" s="71">
        <v>2.8656704876984539E-2</v>
      </c>
      <c r="AW15" s="71">
        <v>2.8656704876984539E-2</v>
      </c>
      <c r="AX15" s="71">
        <v>2.8656704876984539E-2</v>
      </c>
      <c r="AY15" s="71">
        <v>2.8656704876984539E-2</v>
      </c>
    </row>
    <row r="16" spans="1:51">
      <c r="A16" t="s">
        <v>41</v>
      </c>
      <c r="B16" t="s">
        <v>47</v>
      </c>
      <c r="C16" t="s">
        <v>21</v>
      </c>
      <c r="D16" t="s">
        <v>337</v>
      </c>
      <c r="E16" s="63">
        <v>0.1101245943561051</v>
      </c>
      <c r="F16" s="63">
        <v>0.1097351631933746</v>
      </c>
      <c r="G16" s="63">
        <v>0.1023346007378899</v>
      </c>
      <c r="H16" s="63">
        <v>0.10253011268298701</v>
      </c>
      <c r="I16" s="63">
        <v>0.10143138271850149</v>
      </c>
      <c r="J16" s="63">
        <v>0.1127074588365348</v>
      </c>
      <c r="K16" s="71">
        <v>0.1127074588365348</v>
      </c>
      <c r="L16" s="71">
        <v>0.1127074588365348</v>
      </c>
      <c r="M16" s="71">
        <v>0.1127074588365348</v>
      </c>
      <c r="N16" s="71">
        <v>0.1127074588365348</v>
      </c>
      <c r="O16" s="71">
        <v>0.1127074588365348</v>
      </c>
      <c r="P16" s="71">
        <v>0.1127074588365348</v>
      </c>
      <c r="Q16" s="71">
        <v>0.1127074588365348</v>
      </c>
      <c r="R16" s="71">
        <v>0.1127074588365348</v>
      </c>
      <c r="S16" s="71">
        <v>0.1127074588365348</v>
      </c>
      <c r="T16" s="71">
        <v>0.1127074588365348</v>
      </c>
      <c r="U16" s="71">
        <v>0.1127074588365348</v>
      </c>
      <c r="V16" s="71">
        <v>0.1127074588365348</v>
      </c>
      <c r="W16" s="71">
        <v>0.1127074588365348</v>
      </c>
      <c r="X16" s="71">
        <v>0.1127074588365348</v>
      </c>
      <c r="Y16" s="71">
        <v>0.1127074588365348</v>
      </c>
      <c r="Z16" s="71">
        <v>0.1127074588365348</v>
      </c>
      <c r="AA16" s="71">
        <v>0.1127074588365348</v>
      </c>
      <c r="AB16" s="71">
        <v>0.1127074588365348</v>
      </c>
      <c r="AC16" s="71">
        <v>0.1127074588365348</v>
      </c>
      <c r="AD16" s="71">
        <v>0.1127074588365348</v>
      </c>
      <c r="AE16" s="71">
        <v>0.1127074588365348</v>
      </c>
      <c r="AF16" s="71">
        <v>0.1127074588365348</v>
      </c>
      <c r="AG16" s="71">
        <v>0.1127074588365348</v>
      </c>
      <c r="AH16" s="71">
        <v>0.1127074588365348</v>
      </c>
      <c r="AI16" s="71">
        <v>0.1127074588365348</v>
      </c>
      <c r="AJ16" s="71">
        <v>0.1127074588365348</v>
      </c>
      <c r="AK16" s="71">
        <v>0.1127074588365348</v>
      </c>
      <c r="AL16" s="71">
        <v>0.1127074588365348</v>
      </c>
      <c r="AM16" s="71">
        <v>0.1127074588365348</v>
      </c>
      <c r="AN16" s="71">
        <v>0.1127074588365348</v>
      </c>
      <c r="AO16" s="71">
        <v>0.1127074588365348</v>
      </c>
      <c r="AP16" s="71">
        <v>0.1127074588365348</v>
      </c>
      <c r="AQ16" s="71">
        <v>0.1127074588365348</v>
      </c>
      <c r="AR16" s="71">
        <v>0.1127074588365348</v>
      </c>
      <c r="AS16" s="71">
        <v>0.1127074588365348</v>
      </c>
      <c r="AT16" s="71">
        <v>0.1127074588365348</v>
      </c>
      <c r="AU16" s="71">
        <v>0.1127074588365348</v>
      </c>
      <c r="AV16" s="71">
        <v>0.1127074588365348</v>
      </c>
      <c r="AW16" s="71">
        <v>0.1127074588365348</v>
      </c>
      <c r="AX16" s="71">
        <v>0.1127074588365348</v>
      </c>
      <c r="AY16" s="71">
        <v>0.1127074588365348</v>
      </c>
    </row>
    <row r="17" spans="1:51">
      <c r="A17" t="s">
        <v>41</v>
      </c>
      <c r="B17" t="s">
        <v>47</v>
      </c>
      <c r="C17" t="s">
        <v>19</v>
      </c>
      <c r="D17" t="s">
        <v>337</v>
      </c>
      <c r="E17" s="63">
        <v>0.26719905607421163</v>
      </c>
      <c r="F17" s="63">
        <v>0.26903128467211912</v>
      </c>
      <c r="G17" s="63">
        <v>0.27191606185592337</v>
      </c>
      <c r="H17" s="63">
        <v>0.25257103916166967</v>
      </c>
      <c r="I17" s="63">
        <v>0.25886005972109222</v>
      </c>
      <c r="J17" s="63">
        <v>0.27084906278429821</v>
      </c>
      <c r="K17" s="71">
        <v>0.27084906278429821</v>
      </c>
      <c r="L17" s="71">
        <v>0.27084906278429821</v>
      </c>
      <c r="M17" s="71">
        <v>0.27084906278429821</v>
      </c>
      <c r="N17" s="71">
        <v>0.27084906278429821</v>
      </c>
      <c r="O17" s="71">
        <v>0.27084906278429821</v>
      </c>
      <c r="P17" s="71">
        <v>0.27084906278429821</v>
      </c>
      <c r="Q17" s="71">
        <v>0.27084906278429821</v>
      </c>
      <c r="R17" s="71">
        <v>0.27084906278429821</v>
      </c>
      <c r="S17" s="71">
        <v>0.27084906278429821</v>
      </c>
      <c r="T17" s="71">
        <v>0.27084906278429821</v>
      </c>
      <c r="U17" s="71">
        <v>0.27084906278429821</v>
      </c>
      <c r="V17" s="71">
        <v>0.27084906278429821</v>
      </c>
      <c r="W17" s="71">
        <v>0.27084906278429821</v>
      </c>
      <c r="X17" s="71">
        <v>0.27084906278429821</v>
      </c>
      <c r="Y17" s="71">
        <v>0.27084906278429821</v>
      </c>
      <c r="Z17" s="71">
        <v>0.27084906278429821</v>
      </c>
      <c r="AA17" s="71">
        <v>0.27084906278429821</v>
      </c>
      <c r="AB17" s="71">
        <v>0.27084906278429821</v>
      </c>
      <c r="AC17" s="71">
        <v>0.27084906278429821</v>
      </c>
      <c r="AD17" s="71">
        <v>0.27084906278429821</v>
      </c>
      <c r="AE17" s="71">
        <v>0.27084906278429821</v>
      </c>
      <c r="AF17" s="71">
        <v>0.27084906278429821</v>
      </c>
      <c r="AG17" s="71">
        <v>0.27084906278429821</v>
      </c>
      <c r="AH17" s="71">
        <v>0.27084906278429821</v>
      </c>
      <c r="AI17" s="71">
        <v>0.27084906278429821</v>
      </c>
      <c r="AJ17" s="71">
        <v>0.27084906278429821</v>
      </c>
      <c r="AK17" s="71">
        <v>0.27084906278429821</v>
      </c>
      <c r="AL17" s="71">
        <v>0.27084906278429821</v>
      </c>
      <c r="AM17" s="71">
        <v>0.27084906278429821</v>
      </c>
      <c r="AN17" s="71">
        <v>0.27084906278429821</v>
      </c>
      <c r="AO17" s="71">
        <v>0.27084906278429821</v>
      </c>
      <c r="AP17" s="71">
        <v>0.27084906278429821</v>
      </c>
      <c r="AQ17" s="71">
        <v>0.27084906278429821</v>
      </c>
      <c r="AR17" s="71">
        <v>0.27084906278429821</v>
      </c>
      <c r="AS17" s="71">
        <v>0.27084906278429821</v>
      </c>
      <c r="AT17" s="71">
        <v>0.27084906278429821</v>
      </c>
      <c r="AU17" s="71">
        <v>0.27084906278429821</v>
      </c>
      <c r="AV17" s="71">
        <v>0.27084906278429821</v>
      </c>
      <c r="AW17" s="71">
        <v>0.27084906278429821</v>
      </c>
      <c r="AX17" s="71">
        <v>0.27084906278429821</v>
      </c>
      <c r="AY17" s="71">
        <v>0.27084906278429821</v>
      </c>
    </row>
    <row r="18" spans="1:51">
      <c r="A18" t="s">
        <v>37</v>
      </c>
      <c r="B18" t="s">
        <v>46</v>
      </c>
      <c r="C18" t="s">
        <v>68</v>
      </c>
      <c r="D18" t="s">
        <v>337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71">
        <v>0</v>
      </c>
      <c r="T18" s="71">
        <v>0</v>
      </c>
      <c r="U18" s="71">
        <v>0</v>
      </c>
      <c r="V18" s="71">
        <v>0</v>
      </c>
      <c r="W18" s="71">
        <v>0</v>
      </c>
      <c r="X18" s="71">
        <v>0</v>
      </c>
      <c r="Y18" s="71">
        <v>0</v>
      </c>
      <c r="Z18" s="71">
        <v>0</v>
      </c>
      <c r="AA18" s="71">
        <v>0</v>
      </c>
      <c r="AB18" s="71">
        <v>0</v>
      </c>
      <c r="AC18" s="71">
        <v>0</v>
      </c>
      <c r="AD18" s="71">
        <v>0</v>
      </c>
      <c r="AE18" s="71">
        <v>0</v>
      </c>
      <c r="AF18" s="71">
        <v>0</v>
      </c>
      <c r="AG18" s="71">
        <v>0</v>
      </c>
      <c r="AH18" s="71">
        <v>0</v>
      </c>
      <c r="AI18" s="71">
        <v>0</v>
      </c>
      <c r="AJ18" s="71">
        <v>0</v>
      </c>
      <c r="AK18" s="71">
        <v>0</v>
      </c>
      <c r="AL18" s="71">
        <v>0</v>
      </c>
      <c r="AM18" s="71">
        <v>0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</row>
    <row r="19" spans="1:51">
      <c r="A19" t="s">
        <v>37</v>
      </c>
      <c r="B19" t="s">
        <v>46</v>
      </c>
      <c r="C19" t="s">
        <v>70</v>
      </c>
      <c r="D19" t="s">
        <v>337</v>
      </c>
      <c r="E19" s="63">
        <v>0.40487281425323302</v>
      </c>
      <c r="F19" s="63">
        <v>0.28654246091796548</v>
      </c>
      <c r="G19" s="63">
        <v>0.2325497565592177</v>
      </c>
      <c r="H19" s="63">
        <v>0.2093010888266362</v>
      </c>
      <c r="I19" s="63">
        <v>0.30149730277724551</v>
      </c>
      <c r="J19" s="63">
        <v>0.3121616566404235</v>
      </c>
      <c r="K19" s="71">
        <v>0.3121616566404235</v>
      </c>
      <c r="L19" s="71">
        <v>0.3121616566404235</v>
      </c>
      <c r="M19" s="71">
        <v>0.3121616566404235</v>
      </c>
      <c r="N19" s="71">
        <v>0.3121616566404235</v>
      </c>
      <c r="O19" s="71">
        <v>0.3121616566404235</v>
      </c>
      <c r="P19" s="71">
        <v>0.3121616566404235</v>
      </c>
      <c r="Q19" s="71">
        <v>0.3121616566404235</v>
      </c>
      <c r="R19" s="71">
        <v>0.3121616566404235</v>
      </c>
      <c r="S19" s="71">
        <v>0.3121616566404235</v>
      </c>
      <c r="T19" s="71">
        <v>0.3121616566404235</v>
      </c>
      <c r="U19" s="71">
        <v>0.3121616566404235</v>
      </c>
      <c r="V19" s="71">
        <v>0.3121616566404235</v>
      </c>
      <c r="W19" s="71">
        <v>0.3121616566404235</v>
      </c>
      <c r="X19" s="71">
        <v>0.3121616566404235</v>
      </c>
      <c r="Y19" s="71">
        <v>0.3121616566404235</v>
      </c>
      <c r="Z19" s="71">
        <v>0.3121616566404235</v>
      </c>
      <c r="AA19" s="71">
        <v>0.3121616566404235</v>
      </c>
      <c r="AB19" s="71">
        <v>0.3121616566404235</v>
      </c>
      <c r="AC19" s="71">
        <v>0.3121616566404235</v>
      </c>
      <c r="AD19" s="71">
        <v>0.3121616566404235</v>
      </c>
      <c r="AE19" s="71">
        <v>0.3121616566404235</v>
      </c>
      <c r="AF19" s="71">
        <v>0.3121616566404235</v>
      </c>
      <c r="AG19" s="71">
        <v>0.3121616566404235</v>
      </c>
      <c r="AH19" s="71">
        <v>0.3121616566404235</v>
      </c>
      <c r="AI19" s="71">
        <v>0.3121616566404235</v>
      </c>
      <c r="AJ19" s="71">
        <v>0.3121616566404235</v>
      </c>
      <c r="AK19" s="71">
        <v>0.3121616566404235</v>
      </c>
      <c r="AL19" s="71">
        <v>0.3121616566404235</v>
      </c>
      <c r="AM19" s="71">
        <v>0.3121616566404235</v>
      </c>
      <c r="AN19" s="71">
        <v>0.3121616566404235</v>
      </c>
      <c r="AO19" s="71">
        <v>0.3121616566404235</v>
      </c>
      <c r="AP19" s="71">
        <v>0.3121616566404235</v>
      </c>
      <c r="AQ19" s="71">
        <v>0.3121616566404235</v>
      </c>
      <c r="AR19" s="71">
        <v>0.3121616566404235</v>
      </c>
      <c r="AS19" s="71">
        <v>0.3121616566404235</v>
      </c>
      <c r="AT19" s="71">
        <v>0.3121616566404235</v>
      </c>
      <c r="AU19" s="71">
        <v>0.3121616566404235</v>
      </c>
      <c r="AV19" s="71">
        <v>0.3121616566404235</v>
      </c>
      <c r="AW19" s="71">
        <v>0.3121616566404235</v>
      </c>
      <c r="AX19" s="71">
        <v>0.3121616566404235</v>
      </c>
      <c r="AY19" s="71">
        <v>0.3121616566404235</v>
      </c>
    </row>
    <row r="20" spans="1:51">
      <c r="A20" t="s">
        <v>37</v>
      </c>
      <c r="B20" t="s">
        <v>46</v>
      </c>
      <c r="C20" t="s">
        <v>71</v>
      </c>
      <c r="D20" t="s">
        <v>337</v>
      </c>
      <c r="E20" s="63">
        <v>3.4159813720159552E-3</v>
      </c>
      <c r="F20" s="63">
        <v>5.0775570627239076E-3</v>
      </c>
      <c r="G20" s="63">
        <v>7.475298649294115E-3</v>
      </c>
      <c r="H20" s="63">
        <v>5.761115514222287E-3</v>
      </c>
      <c r="I20" s="63">
        <v>4.234688368667916E-3</v>
      </c>
      <c r="J20" s="63">
        <v>4.315110362006532E-3</v>
      </c>
      <c r="K20" s="71">
        <v>4.315110362006532E-3</v>
      </c>
      <c r="L20" s="71">
        <v>4.315110362006532E-3</v>
      </c>
      <c r="M20" s="71">
        <v>4.315110362006532E-3</v>
      </c>
      <c r="N20" s="71">
        <v>4.315110362006532E-3</v>
      </c>
      <c r="O20" s="71">
        <v>4.315110362006532E-3</v>
      </c>
      <c r="P20" s="71">
        <v>4.315110362006532E-3</v>
      </c>
      <c r="Q20" s="71">
        <v>4.315110362006532E-3</v>
      </c>
      <c r="R20" s="71">
        <v>4.315110362006532E-3</v>
      </c>
      <c r="S20" s="71">
        <v>4.315110362006532E-3</v>
      </c>
      <c r="T20" s="71">
        <v>4.315110362006532E-3</v>
      </c>
      <c r="U20" s="71">
        <v>4.315110362006532E-3</v>
      </c>
      <c r="V20" s="71">
        <v>4.315110362006532E-3</v>
      </c>
      <c r="W20" s="71">
        <v>4.315110362006532E-3</v>
      </c>
      <c r="X20" s="71">
        <v>4.315110362006532E-3</v>
      </c>
      <c r="Y20" s="71">
        <v>4.315110362006532E-3</v>
      </c>
      <c r="Z20" s="71">
        <v>4.315110362006532E-3</v>
      </c>
      <c r="AA20" s="71">
        <v>4.315110362006532E-3</v>
      </c>
      <c r="AB20" s="71">
        <v>4.315110362006532E-3</v>
      </c>
      <c r="AC20" s="71">
        <v>4.315110362006532E-3</v>
      </c>
      <c r="AD20" s="71">
        <v>4.315110362006532E-3</v>
      </c>
      <c r="AE20" s="71">
        <v>4.315110362006532E-3</v>
      </c>
      <c r="AF20" s="71">
        <v>4.315110362006532E-3</v>
      </c>
      <c r="AG20" s="71">
        <v>4.315110362006532E-3</v>
      </c>
      <c r="AH20" s="71">
        <v>4.315110362006532E-3</v>
      </c>
      <c r="AI20" s="71">
        <v>4.315110362006532E-3</v>
      </c>
      <c r="AJ20" s="71">
        <v>4.315110362006532E-3</v>
      </c>
      <c r="AK20" s="71">
        <v>4.315110362006532E-3</v>
      </c>
      <c r="AL20" s="71">
        <v>4.315110362006532E-3</v>
      </c>
      <c r="AM20" s="71">
        <v>4.315110362006532E-3</v>
      </c>
      <c r="AN20" s="71">
        <v>4.315110362006532E-3</v>
      </c>
      <c r="AO20" s="71">
        <v>4.315110362006532E-3</v>
      </c>
      <c r="AP20" s="71">
        <v>4.315110362006532E-3</v>
      </c>
      <c r="AQ20" s="71">
        <v>4.315110362006532E-3</v>
      </c>
      <c r="AR20" s="71">
        <v>4.315110362006532E-3</v>
      </c>
      <c r="AS20" s="71">
        <v>4.315110362006532E-3</v>
      </c>
      <c r="AT20" s="71">
        <v>4.315110362006532E-3</v>
      </c>
      <c r="AU20" s="71">
        <v>4.315110362006532E-3</v>
      </c>
      <c r="AV20" s="71">
        <v>4.315110362006532E-3</v>
      </c>
      <c r="AW20" s="71">
        <v>4.315110362006532E-3</v>
      </c>
      <c r="AX20" s="71">
        <v>4.315110362006532E-3</v>
      </c>
      <c r="AY20" s="71">
        <v>4.315110362006532E-3</v>
      </c>
    </row>
    <row r="21" spans="1:51">
      <c r="A21" t="s">
        <v>37</v>
      </c>
      <c r="B21" t="s">
        <v>46</v>
      </c>
      <c r="C21" t="s">
        <v>72</v>
      </c>
      <c r="D21" t="s">
        <v>337</v>
      </c>
      <c r="E21" s="63">
        <v>5.3957071770308222E-2</v>
      </c>
      <c r="F21" s="63">
        <v>6.7221480091937916E-2</v>
      </c>
      <c r="G21" s="63">
        <v>9.0569745400245635E-2</v>
      </c>
      <c r="H21" s="63">
        <v>9.0421286613567756E-2</v>
      </c>
      <c r="I21" s="63">
        <v>5.6035065137869378E-2</v>
      </c>
      <c r="J21" s="63">
        <v>5.7764187346973778E-2</v>
      </c>
      <c r="K21" s="71">
        <v>5.7764187346973778E-2</v>
      </c>
      <c r="L21" s="71">
        <v>5.7764187346973778E-2</v>
      </c>
      <c r="M21" s="71">
        <v>5.7764187346973778E-2</v>
      </c>
      <c r="N21" s="71">
        <v>5.7764187346973778E-2</v>
      </c>
      <c r="O21" s="71">
        <v>5.7764187346973778E-2</v>
      </c>
      <c r="P21" s="71">
        <v>5.7764187346973778E-2</v>
      </c>
      <c r="Q21" s="71">
        <v>5.7764187346973778E-2</v>
      </c>
      <c r="R21" s="71">
        <v>5.7764187346973778E-2</v>
      </c>
      <c r="S21" s="71">
        <v>5.7764187346973778E-2</v>
      </c>
      <c r="T21" s="71">
        <v>5.7764187346973778E-2</v>
      </c>
      <c r="U21" s="71">
        <v>5.7764187346973778E-2</v>
      </c>
      <c r="V21" s="71">
        <v>5.7764187346973778E-2</v>
      </c>
      <c r="W21" s="71">
        <v>5.7764187346973778E-2</v>
      </c>
      <c r="X21" s="71">
        <v>5.7764187346973778E-2</v>
      </c>
      <c r="Y21" s="71">
        <v>5.7764187346973778E-2</v>
      </c>
      <c r="Z21" s="71">
        <v>5.7764187346973778E-2</v>
      </c>
      <c r="AA21" s="71">
        <v>5.7764187346973778E-2</v>
      </c>
      <c r="AB21" s="71">
        <v>5.7764187346973778E-2</v>
      </c>
      <c r="AC21" s="71">
        <v>5.7764187346973778E-2</v>
      </c>
      <c r="AD21" s="71">
        <v>5.7764187346973778E-2</v>
      </c>
      <c r="AE21" s="71">
        <v>5.7764187346973778E-2</v>
      </c>
      <c r="AF21" s="71">
        <v>5.7764187346973778E-2</v>
      </c>
      <c r="AG21" s="71">
        <v>5.7764187346973778E-2</v>
      </c>
      <c r="AH21" s="71">
        <v>5.7764187346973778E-2</v>
      </c>
      <c r="AI21" s="71">
        <v>5.7764187346973778E-2</v>
      </c>
      <c r="AJ21" s="71">
        <v>5.7764187346973778E-2</v>
      </c>
      <c r="AK21" s="71">
        <v>5.7764187346973778E-2</v>
      </c>
      <c r="AL21" s="71">
        <v>5.7764187346973778E-2</v>
      </c>
      <c r="AM21" s="71">
        <v>5.7764187346973778E-2</v>
      </c>
      <c r="AN21" s="71">
        <v>5.7764187346973778E-2</v>
      </c>
      <c r="AO21" s="71">
        <v>5.7764187346973778E-2</v>
      </c>
      <c r="AP21" s="71">
        <v>5.7764187346973778E-2</v>
      </c>
      <c r="AQ21" s="71">
        <v>5.7764187346973778E-2</v>
      </c>
      <c r="AR21" s="71">
        <v>5.7764187346973778E-2</v>
      </c>
      <c r="AS21" s="71">
        <v>5.7764187346973778E-2</v>
      </c>
      <c r="AT21" s="71">
        <v>5.7764187346973778E-2</v>
      </c>
      <c r="AU21" s="71">
        <v>5.7764187346973778E-2</v>
      </c>
      <c r="AV21" s="71">
        <v>5.7764187346973778E-2</v>
      </c>
      <c r="AW21" s="71">
        <v>5.7764187346973778E-2</v>
      </c>
      <c r="AX21" s="71">
        <v>5.7764187346973778E-2</v>
      </c>
      <c r="AY21" s="71">
        <v>5.7764187346973778E-2</v>
      </c>
    </row>
    <row r="22" spans="1:51">
      <c r="A22" t="s">
        <v>37</v>
      </c>
      <c r="B22" t="s">
        <v>46</v>
      </c>
      <c r="C22" t="s">
        <v>73</v>
      </c>
      <c r="D22" t="s">
        <v>337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71">
        <v>0</v>
      </c>
      <c r="L22" s="71">
        <v>0</v>
      </c>
      <c r="M22" s="71">
        <v>0</v>
      </c>
      <c r="N22" s="71">
        <v>0</v>
      </c>
      <c r="O22" s="71">
        <v>0</v>
      </c>
      <c r="P22" s="71">
        <v>0</v>
      </c>
      <c r="Q22" s="71">
        <v>0</v>
      </c>
      <c r="R22" s="71">
        <v>0</v>
      </c>
      <c r="S22" s="71">
        <v>0</v>
      </c>
      <c r="T22" s="71">
        <v>0</v>
      </c>
      <c r="U22" s="71">
        <v>0</v>
      </c>
      <c r="V22" s="71">
        <v>0</v>
      </c>
      <c r="W22" s="71">
        <v>0</v>
      </c>
      <c r="X22" s="71">
        <v>0</v>
      </c>
      <c r="Y22" s="71">
        <v>0</v>
      </c>
      <c r="Z22" s="71">
        <v>0</v>
      </c>
      <c r="AA22" s="71">
        <v>0</v>
      </c>
      <c r="AB22" s="71">
        <v>0</v>
      </c>
      <c r="AC22" s="71">
        <v>0</v>
      </c>
      <c r="AD22" s="71">
        <v>0</v>
      </c>
      <c r="AE22" s="71">
        <v>0</v>
      </c>
      <c r="AF22" s="71">
        <v>0</v>
      </c>
      <c r="AG22" s="71">
        <v>0</v>
      </c>
      <c r="AH22" s="71">
        <v>0</v>
      </c>
      <c r="AI22" s="71">
        <v>0</v>
      </c>
      <c r="AJ22" s="71">
        <v>0</v>
      </c>
      <c r="AK22" s="71">
        <v>0</v>
      </c>
      <c r="AL22" s="71">
        <v>0</v>
      </c>
      <c r="AM22" s="71">
        <v>0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</row>
    <row r="23" spans="1:51">
      <c r="A23" t="s">
        <v>37</v>
      </c>
      <c r="B23" t="s">
        <v>46</v>
      </c>
      <c r="C23" t="s">
        <v>21</v>
      </c>
      <c r="D23" t="s">
        <v>337</v>
      </c>
      <c r="E23" s="63">
        <v>0.34459893336107439</v>
      </c>
      <c r="F23" s="63">
        <v>0.35332129814495289</v>
      </c>
      <c r="G23" s="63">
        <v>0.40642984137573179</v>
      </c>
      <c r="H23" s="63">
        <v>0.33929459538288942</v>
      </c>
      <c r="I23" s="63">
        <v>0.34473260403150802</v>
      </c>
      <c r="J23" s="63">
        <v>0.30310119772130439</v>
      </c>
      <c r="K23" s="71">
        <v>0.30310119772130439</v>
      </c>
      <c r="L23" s="71">
        <v>0.30310119772130439</v>
      </c>
      <c r="M23" s="71">
        <v>0.30310119772130439</v>
      </c>
      <c r="N23" s="71">
        <v>0.30310119772130439</v>
      </c>
      <c r="O23" s="71">
        <v>0.30310119772130439</v>
      </c>
      <c r="P23" s="71">
        <v>0.30310119772130439</v>
      </c>
      <c r="Q23" s="71">
        <v>0.30310119772130439</v>
      </c>
      <c r="R23" s="71">
        <v>0.30310119772130439</v>
      </c>
      <c r="S23" s="71">
        <v>0.30310119772130439</v>
      </c>
      <c r="T23" s="71">
        <v>0.30310119772130439</v>
      </c>
      <c r="U23" s="71">
        <v>0.30310119772130439</v>
      </c>
      <c r="V23" s="71">
        <v>0.30310119772130439</v>
      </c>
      <c r="W23" s="71">
        <v>0.30310119772130439</v>
      </c>
      <c r="X23" s="71">
        <v>0.30310119772130439</v>
      </c>
      <c r="Y23" s="71">
        <v>0.30310119772130439</v>
      </c>
      <c r="Z23" s="71">
        <v>0.30310119772130439</v>
      </c>
      <c r="AA23" s="71">
        <v>0.30310119772130439</v>
      </c>
      <c r="AB23" s="71">
        <v>0.30310119772130439</v>
      </c>
      <c r="AC23" s="71">
        <v>0.30310119772130439</v>
      </c>
      <c r="AD23" s="71">
        <v>0.30310119772130439</v>
      </c>
      <c r="AE23" s="71">
        <v>0.30310119772130439</v>
      </c>
      <c r="AF23" s="71">
        <v>0.30310119772130439</v>
      </c>
      <c r="AG23" s="71">
        <v>0.30310119772130439</v>
      </c>
      <c r="AH23" s="71">
        <v>0.30310119772130439</v>
      </c>
      <c r="AI23" s="71">
        <v>0.30310119772130439</v>
      </c>
      <c r="AJ23" s="71">
        <v>0.30310119772130439</v>
      </c>
      <c r="AK23" s="71">
        <v>0.30310119772130439</v>
      </c>
      <c r="AL23" s="71">
        <v>0.30310119772130439</v>
      </c>
      <c r="AM23" s="71">
        <v>0.30310119772130439</v>
      </c>
      <c r="AN23" s="71">
        <v>0.30310119772130439</v>
      </c>
      <c r="AO23" s="71">
        <v>0.30310119772130439</v>
      </c>
      <c r="AP23" s="71">
        <v>0.30310119772130439</v>
      </c>
      <c r="AQ23" s="71">
        <v>0.30310119772130439</v>
      </c>
      <c r="AR23" s="71">
        <v>0.30310119772130439</v>
      </c>
      <c r="AS23" s="71">
        <v>0.30310119772130439</v>
      </c>
      <c r="AT23" s="71">
        <v>0.30310119772130439</v>
      </c>
      <c r="AU23" s="71">
        <v>0.30310119772130439</v>
      </c>
      <c r="AV23" s="71">
        <v>0.30310119772130439</v>
      </c>
      <c r="AW23" s="71">
        <v>0.30310119772130439</v>
      </c>
      <c r="AX23" s="71">
        <v>0.30310119772130439</v>
      </c>
      <c r="AY23" s="71">
        <v>0.30310119772130439</v>
      </c>
    </row>
    <row r="24" spans="1:51">
      <c r="A24" t="s">
        <v>37</v>
      </c>
      <c r="B24" t="s">
        <v>46</v>
      </c>
      <c r="C24" t="s">
        <v>19</v>
      </c>
      <c r="D24" t="s">
        <v>337</v>
      </c>
      <c r="E24" s="63">
        <v>0.19315519924336849</v>
      </c>
      <c r="F24" s="63">
        <v>0.28783720378241978</v>
      </c>
      <c r="G24" s="63">
        <v>0.26297535801551047</v>
      </c>
      <c r="H24" s="63">
        <v>0.3552219136626843</v>
      </c>
      <c r="I24" s="63">
        <v>0.29350033968470912</v>
      </c>
      <c r="J24" s="63">
        <v>0.32265784792929197</v>
      </c>
      <c r="K24" s="71">
        <v>0.32265784792929197</v>
      </c>
      <c r="L24" s="71">
        <v>0.32265784792929197</v>
      </c>
      <c r="M24" s="71">
        <v>0.32265784792929197</v>
      </c>
      <c r="N24" s="71">
        <v>0.32265784792929197</v>
      </c>
      <c r="O24" s="71">
        <v>0.32265784792929197</v>
      </c>
      <c r="P24" s="71">
        <v>0.32265784792929197</v>
      </c>
      <c r="Q24" s="71">
        <v>0.32265784792929197</v>
      </c>
      <c r="R24" s="71">
        <v>0.32265784792929197</v>
      </c>
      <c r="S24" s="71">
        <v>0.32265784792929197</v>
      </c>
      <c r="T24" s="71">
        <v>0.32265784792929197</v>
      </c>
      <c r="U24" s="71">
        <v>0.32265784792929197</v>
      </c>
      <c r="V24" s="71">
        <v>0.32265784792929197</v>
      </c>
      <c r="W24" s="71">
        <v>0.32265784792929197</v>
      </c>
      <c r="X24" s="71">
        <v>0.32265784792929197</v>
      </c>
      <c r="Y24" s="71">
        <v>0.32265784792929197</v>
      </c>
      <c r="Z24" s="71">
        <v>0.32265784792929197</v>
      </c>
      <c r="AA24" s="71">
        <v>0.32265784792929197</v>
      </c>
      <c r="AB24" s="71">
        <v>0.32265784792929197</v>
      </c>
      <c r="AC24" s="71">
        <v>0.32265784792929197</v>
      </c>
      <c r="AD24" s="71">
        <v>0.32265784792929197</v>
      </c>
      <c r="AE24" s="71">
        <v>0.32265784792929197</v>
      </c>
      <c r="AF24" s="71">
        <v>0.32265784792929197</v>
      </c>
      <c r="AG24" s="71">
        <v>0.32265784792929197</v>
      </c>
      <c r="AH24" s="71">
        <v>0.32265784792929197</v>
      </c>
      <c r="AI24" s="71">
        <v>0.32265784792929197</v>
      </c>
      <c r="AJ24" s="71">
        <v>0.32265784792929197</v>
      </c>
      <c r="AK24" s="71">
        <v>0.32265784792929197</v>
      </c>
      <c r="AL24" s="71">
        <v>0.32265784792929197</v>
      </c>
      <c r="AM24" s="71">
        <v>0.32265784792929197</v>
      </c>
      <c r="AN24" s="71">
        <v>0.32265784792929197</v>
      </c>
      <c r="AO24" s="71">
        <v>0.32265784792929197</v>
      </c>
      <c r="AP24" s="71">
        <v>0.32265784792929197</v>
      </c>
      <c r="AQ24" s="71">
        <v>0.32265784792929197</v>
      </c>
      <c r="AR24" s="71">
        <v>0.32265784792929197</v>
      </c>
      <c r="AS24" s="71">
        <v>0.32265784792929197</v>
      </c>
      <c r="AT24" s="71">
        <v>0.32265784792929197</v>
      </c>
      <c r="AU24" s="71">
        <v>0.32265784792929197</v>
      </c>
      <c r="AV24" s="71">
        <v>0.32265784792929197</v>
      </c>
      <c r="AW24" s="71">
        <v>0.32265784792929197</v>
      </c>
      <c r="AX24" s="71">
        <v>0.32265784792929197</v>
      </c>
      <c r="AY24" s="71">
        <v>0.32265784792929197</v>
      </c>
    </row>
    <row r="25" spans="1:51">
      <c r="A25" t="s">
        <v>37</v>
      </c>
      <c r="B25" t="s">
        <v>46</v>
      </c>
      <c r="C25" t="s">
        <v>74</v>
      </c>
      <c r="D25" t="s">
        <v>337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V25" s="71">
        <v>0</v>
      </c>
      <c r="W25" s="71">
        <v>0</v>
      </c>
      <c r="X25" s="71">
        <v>0</v>
      </c>
      <c r="Y25" s="71">
        <v>0</v>
      </c>
      <c r="Z25" s="71">
        <v>0</v>
      </c>
      <c r="AA25" s="71">
        <v>0</v>
      </c>
      <c r="AB25" s="71">
        <v>0</v>
      </c>
      <c r="AC25" s="71">
        <v>0</v>
      </c>
      <c r="AD25" s="71">
        <v>0</v>
      </c>
      <c r="AE25" s="71">
        <v>0</v>
      </c>
      <c r="AF25" s="71">
        <v>0</v>
      </c>
      <c r="AG25" s="71">
        <v>0</v>
      </c>
      <c r="AH25" s="71">
        <v>0</v>
      </c>
      <c r="AI25" s="71">
        <v>0</v>
      </c>
      <c r="AJ25" s="71">
        <v>0</v>
      </c>
      <c r="AK25" s="71">
        <v>0</v>
      </c>
      <c r="AL25" s="71">
        <v>0</v>
      </c>
      <c r="AM25" s="71">
        <v>0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</row>
    <row r="26" spans="1:51">
      <c r="A26" t="s">
        <v>37</v>
      </c>
      <c r="B26" t="s">
        <v>47</v>
      </c>
      <c r="C26" t="s">
        <v>68</v>
      </c>
      <c r="D26" t="s">
        <v>337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71">
        <v>0</v>
      </c>
      <c r="T26" s="71">
        <v>0</v>
      </c>
      <c r="U26" s="71">
        <v>0</v>
      </c>
      <c r="V26" s="71">
        <v>0</v>
      </c>
      <c r="W26" s="71">
        <v>0</v>
      </c>
      <c r="X26" s="71">
        <v>0</v>
      </c>
      <c r="Y26" s="71">
        <v>0</v>
      </c>
      <c r="Z26" s="71">
        <v>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0</v>
      </c>
      <c r="AG26" s="71">
        <v>0</v>
      </c>
      <c r="AH26" s="71">
        <v>0</v>
      </c>
      <c r="AI26" s="71">
        <v>0</v>
      </c>
      <c r="AJ26" s="71">
        <v>0</v>
      </c>
      <c r="AK26" s="71">
        <v>0</v>
      </c>
      <c r="AL26" s="71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</row>
    <row r="27" spans="1:51">
      <c r="A27" t="s">
        <v>37</v>
      </c>
      <c r="B27" t="s">
        <v>47</v>
      </c>
      <c r="C27" t="s">
        <v>70</v>
      </c>
      <c r="D27" t="s">
        <v>337</v>
      </c>
      <c r="E27" s="63">
        <v>0.52726802949879614</v>
      </c>
      <c r="F27" s="63">
        <v>0.48083771695564798</v>
      </c>
      <c r="G27" s="63">
        <v>0.42465987566403218</v>
      </c>
      <c r="H27" s="63">
        <v>0.39963311114827532</v>
      </c>
      <c r="I27" s="63">
        <v>0.50455351608746069</v>
      </c>
      <c r="J27" s="63">
        <v>0.48507906114850702</v>
      </c>
      <c r="K27" s="71">
        <v>0.48507906114850702</v>
      </c>
      <c r="L27" s="71">
        <v>0.48507906114850702</v>
      </c>
      <c r="M27" s="71">
        <v>0.48507906114850702</v>
      </c>
      <c r="N27" s="71">
        <v>0.48507906114850702</v>
      </c>
      <c r="O27" s="71">
        <v>0.48507906114850702</v>
      </c>
      <c r="P27" s="71">
        <v>0.48507906114850702</v>
      </c>
      <c r="Q27" s="71">
        <v>0.48507906114850702</v>
      </c>
      <c r="R27" s="71">
        <v>0.48507906114850702</v>
      </c>
      <c r="S27" s="71">
        <v>0.48507906114850702</v>
      </c>
      <c r="T27" s="71">
        <v>0.48507906114850702</v>
      </c>
      <c r="U27" s="71">
        <v>0.48507906114850702</v>
      </c>
      <c r="V27" s="71">
        <v>0.48507906114850702</v>
      </c>
      <c r="W27" s="71">
        <v>0.48507906114850702</v>
      </c>
      <c r="X27" s="71">
        <v>0.48507906114850702</v>
      </c>
      <c r="Y27" s="71">
        <v>0.48507906114850702</v>
      </c>
      <c r="Z27" s="71">
        <v>0.48507906114850702</v>
      </c>
      <c r="AA27" s="71">
        <v>0.48507906114850702</v>
      </c>
      <c r="AB27" s="71">
        <v>0.48507906114850702</v>
      </c>
      <c r="AC27" s="71">
        <v>0.48507906114850702</v>
      </c>
      <c r="AD27" s="71">
        <v>0.48507906114850702</v>
      </c>
      <c r="AE27" s="71">
        <v>0.48507906114850702</v>
      </c>
      <c r="AF27" s="71">
        <v>0.48507906114850702</v>
      </c>
      <c r="AG27" s="71">
        <v>0.48507906114850702</v>
      </c>
      <c r="AH27" s="71">
        <v>0.48507906114850702</v>
      </c>
      <c r="AI27" s="71">
        <v>0.48507906114850702</v>
      </c>
      <c r="AJ27" s="71">
        <v>0.48507906114850702</v>
      </c>
      <c r="AK27" s="71">
        <v>0.48507906114850702</v>
      </c>
      <c r="AL27" s="71">
        <v>0.48507906114850702</v>
      </c>
      <c r="AM27" s="71">
        <v>0.48507906114850702</v>
      </c>
      <c r="AN27" s="71">
        <v>0.48507906114850702</v>
      </c>
      <c r="AO27" s="71">
        <v>0.48507906114850702</v>
      </c>
      <c r="AP27" s="71">
        <v>0.48507906114850702</v>
      </c>
      <c r="AQ27" s="71">
        <v>0.48507906114850702</v>
      </c>
      <c r="AR27" s="71">
        <v>0.48507906114850702</v>
      </c>
      <c r="AS27" s="71">
        <v>0.48507906114850702</v>
      </c>
      <c r="AT27" s="71">
        <v>0.48507906114850702</v>
      </c>
      <c r="AU27" s="71">
        <v>0.48507906114850702</v>
      </c>
      <c r="AV27" s="71">
        <v>0.48507906114850702</v>
      </c>
      <c r="AW27" s="71">
        <v>0.48507906114850702</v>
      </c>
      <c r="AX27" s="71">
        <v>0.48507906114850702</v>
      </c>
      <c r="AY27" s="71">
        <v>0.48507906114850702</v>
      </c>
    </row>
    <row r="28" spans="1:51">
      <c r="A28" t="s">
        <v>37</v>
      </c>
      <c r="B28" t="s">
        <v>47</v>
      </c>
      <c r="C28" t="s">
        <v>71</v>
      </c>
      <c r="D28" t="s">
        <v>337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</row>
    <row r="29" spans="1:51">
      <c r="A29" t="s">
        <v>37</v>
      </c>
      <c r="B29" t="s">
        <v>47</v>
      </c>
      <c r="C29" t="s">
        <v>72</v>
      </c>
      <c r="D29" t="s">
        <v>337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71">
        <v>0</v>
      </c>
      <c r="L29" s="71">
        <v>0</v>
      </c>
      <c r="M29" s="71">
        <v>0</v>
      </c>
      <c r="N29" s="71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0</v>
      </c>
      <c r="V29" s="71">
        <v>0</v>
      </c>
      <c r="W29" s="71">
        <v>0</v>
      </c>
      <c r="X29" s="71">
        <v>0</v>
      </c>
      <c r="Y29" s="71">
        <v>0</v>
      </c>
      <c r="Z29" s="71">
        <v>0</v>
      </c>
      <c r="AA29" s="71">
        <v>0</v>
      </c>
      <c r="AB29" s="71">
        <v>0</v>
      </c>
      <c r="AC29" s="71">
        <v>0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71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</row>
    <row r="30" spans="1:51">
      <c r="A30" t="s">
        <v>37</v>
      </c>
      <c r="B30" t="s">
        <v>47</v>
      </c>
      <c r="C30" t="s">
        <v>73</v>
      </c>
      <c r="D30" t="s">
        <v>337</v>
      </c>
      <c r="E30" s="63">
        <v>0.17989225261135919</v>
      </c>
      <c r="F30" s="63">
        <v>5.450166774347507E-2</v>
      </c>
      <c r="G30" s="63">
        <v>7.2967662332025118E-2</v>
      </c>
      <c r="H30" s="63">
        <v>6.1116567385719342E-2</v>
      </c>
      <c r="I30" s="63">
        <v>3.550479804538529E-2</v>
      </c>
      <c r="J30" s="63">
        <v>3.5759698568913027E-2</v>
      </c>
      <c r="K30" s="71">
        <v>3.5759698568913027E-2</v>
      </c>
      <c r="L30" s="71">
        <v>3.5759698568913027E-2</v>
      </c>
      <c r="M30" s="71">
        <v>3.5759698568913027E-2</v>
      </c>
      <c r="N30" s="71">
        <v>3.5759698568913027E-2</v>
      </c>
      <c r="O30" s="71">
        <v>3.5759698568913027E-2</v>
      </c>
      <c r="P30" s="71">
        <v>3.5759698568913027E-2</v>
      </c>
      <c r="Q30" s="71">
        <v>3.5759698568913027E-2</v>
      </c>
      <c r="R30" s="71">
        <v>3.5759698568913027E-2</v>
      </c>
      <c r="S30" s="71">
        <v>3.5759698568913027E-2</v>
      </c>
      <c r="T30" s="71">
        <v>3.5759698568913027E-2</v>
      </c>
      <c r="U30" s="71">
        <v>3.5759698568913027E-2</v>
      </c>
      <c r="V30" s="71">
        <v>3.5759698568913027E-2</v>
      </c>
      <c r="W30" s="71">
        <v>3.5759698568913027E-2</v>
      </c>
      <c r="X30" s="71">
        <v>3.5759698568913027E-2</v>
      </c>
      <c r="Y30" s="71">
        <v>3.5759698568913027E-2</v>
      </c>
      <c r="Z30" s="71">
        <v>3.5759698568913027E-2</v>
      </c>
      <c r="AA30" s="71">
        <v>3.5759698568913027E-2</v>
      </c>
      <c r="AB30" s="71">
        <v>3.5759698568913027E-2</v>
      </c>
      <c r="AC30" s="71">
        <v>3.5759698568913027E-2</v>
      </c>
      <c r="AD30" s="71">
        <v>3.5759698568913027E-2</v>
      </c>
      <c r="AE30" s="71">
        <v>3.5759698568913027E-2</v>
      </c>
      <c r="AF30" s="71">
        <v>3.5759698568913027E-2</v>
      </c>
      <c r="AG30" s="71">
        <v>3.5759698568913027E-2</v>
      </c>
      <c r="AH30" s="71">
        <v>3.5759698568913027E-2</v>
      </c>
      <c r="AI30" s="71">
        <v>3.5759698568913027E-2</v>
      </c>
      <c r="AJ30" s="71">
        <v>3.5759698568913027E-2</v>
      </c>
      <c r="AK30" s="71">
        <v>3.5759698568913027E-2</v>
      </c>
      <c r="AL30" s="71">
        <v>3.5759698568913027E-2</v>
      </c>
      <c r="AM30" s="71">
        <v>3.5759698568913027E-2</v>
      </c>
      <c r="AN30" s="71">
        <v>3.5759698568913027E-2</v>
      </c>
      <c r="AO30" s="71">
        <v>3.5759698568913027E-2</v>
      </c>
      <c r="AP30" s="71">
        <v>3.5759698568913027E-2</v>
      </c>
      <c r="AQ30" s="71">
        <v>3.5759698568913027E-2</v>
      </c>
      <c r="AR30" s="71">
        <v>3.5759698568913027E-2</v>
      </c>
      <c r="AS30" s="71">
        <v>3.5759698568913027E-2</v>
      </c>
      <c r="AT30" s="71">
        <v>3.5759698568913027E-2</v>
      </c>
      <c r="AU30" s="71">
        <v>3.5759698568913027E-2</v>
      </c>
      <c r="AV30" s="71">
        <v>3.5759698568913027E-2</v>
      </c>
      <c r="AW30" s="71">
        <v>3.5759698568913027E-2</v>
      </c>
      <c r="AX30" s="71">
        <v>3.5759698568913027E-2</v>
      </c>
      <c r="AY30" s="71">
        <v>3.5759698568913027E-2</v>
      </c>
    </row>
    <row r="31" spans="1:51">
      <c r="A31" t="s">
        <v>37</v>
      </c>
      <c r="B31" t="s">
        <v>47</v>
      </c>
      <c r="C31" t="s">
        <v>21</v>
      </c>
      <c r="D31" t="s">
        <v>337</v>
      </c>
      <c r="E31" s="63">
        <v>0.1876550049775752</v>
      </c>
      <c r="F31" s="63">
        <v>0.25605913561376331</v>
      </c>
      <c r="G31" s="63">
        <v>0.30501579645553828</v>
      </c>
      <c r="H31" s="63">
        <v>0.26344185811124521</v>
      </c>
      <c r="I31" s="63">
        <v>0.24843107306307621</v>
      </c>
      <c r="J31" s="63">
        <v>0.23209308253830641</v>
      </c>
      <c r="K31" s="71">
        <v>0.23209308253830641</v>
      </c>
      <c r="L31" s="71">
        <v>0.23209308253830641</v>
      </c>
      <c r="M31" s="71">
        <v>0.23209308253830641</v>
      </c>
      <c r="N31" s="71">
        <v>0.23209308253830641</v>
      </c>
      <c r="O31" s="71">
        <v>0.23209308253830641</v>
      </c>
      <c r="P31" s="71">
        <v>0.23209308253830641</v>
      </c>
      <c r="Q31" s="71">
        <v>0.23209308253830641</v>
      </c>
      <c r="R31" s="71">
        <v>0.23209308253830641</v>
      </c>
      <c r="S31" s="71">
        <v>0.23209308253830641</v>
      </c>
      <c r="T31" s="71">
        <v>0.23209308253830641</v>
      </c>
      <c r="U31" s="71">
        <v>0.23209308253830641</v>
      </c>
      <c r="V31" s="71">
        <v>0.23209308253830641</v>
      </c>
      <c r="W31" s="71">
        <v>0.23209308253830641</v>
      </c>
      <c r="X31" s="71">
        <v>0.23209308253830641</v>
      </c>
      <c r="Y31" s="71">
        <v>0.23209308253830641</v>
      </c>
      <c r="Z31" s="71">
        <v>0.23209308253830641</v>
      </c>
      <c r="AA31" s="71">
        <v>0.23209308253830641</v>
      </c>
      <c r="AB31" s="71">
        <v>0.23209308253830641</v>
      </c>
      <c r="AC31" s="71">
        <v>0.23209308253830641</v>
      </c>
      <c r="AD31" s="71">
        <v>0.23209308253830641</v>
      </c>
      <c r="AE31" s="71">
        <v>0.23209308253830641</v>
      </c>
      <c r="AF31" s="71">
        <v>0.23209308253830641</v>
      </c>
      <c r="AG31" s="71">
        <v>0.23209308253830641</v>
      </c>
      <c r="AH31" s="71">
        <v>0.23209308253830641</v>
      </c>
      <c r="AI31" s="71">
        <v>0.23209308253830641</v>
      </c>
      <c r="AJ31" s="71">
        <v>0.23209308253830641</v>
      </c>
      <c r="AK31" s="71">
        <v>0.23209308253830641</v>
      </c>
      <c r="AL31" s="71">
        <v>0.23209308253830641</v>
      </c>
      <c r="AM31" s="71">
        <v>0.23209308253830641</v>
      </c>
      <c r="AN31" s="71">
        <v>0.23209308253830641</v>
      </c>
      <c r="AO31" s="71">
        <v>0.23209308253830641</v>
      </c>
      <c r="AP31" s="71">
        <v>0.23209308253830641</v>
      </c>
      <c r="AQ31" s="71">
        <v>0.23209308253830641</v>
      </c>
      <c r="AR31" s="71">
        <v>0.23209308253830641</v>
      </c>
      <c r="AS31" s="71">
        <v>0.23209308253830641</v>
      </c>
      <c r="AT31" s="71">
        <v>0.23209308253830641</v>
      </c>
      <c r="AU31" s="71">
        <v>0.23209308253830641</v>
      </c>
      <c r="AV31" s="71">
        <v>0.23209308253830641</v>
      </c>
      <c r="AW31" s="71">
        <v>0.23209308253830641</v>
      </c>
      <c r="AX31" s="71">
        <v>0.23209308253830641</v>
      </c>
      <c r="AY31" s="71">
        <v>0.23209308253830641</v>
      </c>
    </row>
    <row r="32" spans="1:51">
      <c r="A32" t="s">
        <v>37</v>
      </c>
      <c r="B32" t="s">
        <v>47</v>
      </c>
      <c r="C32" t="s">
        <v>19</v>
      </c>
      <c r="D32" t="s">
        <v>337</v>
      </c>
      <c r="E32" s="63">
        <v>0.1051847129122693</v>
      </c>
      <c r="F32" s="63">
        <v>0.20860147968711371</v>
      </c>
      <c r="G32" s="63">
        <v>0.19735666554840409</v>
      </c>
      <c r="H32" s="63">
        <v>0.27580846335476022</v>
      </c>
      <c r="I32" s="63">
        <v>0.21151061280407751</v>
      </c>
      <c r="J32" s="63">
        <v>0.24706815774427349</v>
      </c>
      <c r="K32" s="71">
        <v>0.24706815774427349</v>
      </c>
      <c r="L32" s="71">
        <v>0.24706815774427349</v>
      </c>
      <c r="M32" s="71">
        <v>0.24706815774427349</v>
      </c>
      <c r="N32" s="71">
        <v>0.24706815774427349</v>
      </c>
      <c r="O32" s="71">
        <v>0.24706815774427349</v>
      </c>
      <c r="P32" s="71">
        <v>0.24706815774427349</v>
      </c>
      <c r="Q32" s="71">
        <v>0.24706815774427349</v>
      </c>
      <c r="R32" s="71">
        <v>0.24706815774427349</v>
      </c>
      <c r="S32" s="71">
        <v>0.24706815774427349</v>
      </c>
      <c r="T32" s="71">
        <v>0.24706815774427349</v>
      </c>
      <c r="U32" s="71">
        <v>0.24706815774427349</v>
      </c>
      <c r="V32" s="71">
        <v>0.24706815774427349</v>
      </c>
      <c r="W32" s="71">
        <v>0.24706815774427349</v>
      </c>
      <c r="X32" s="71">
        <v>0.24706815774427349</v>
      </c>
      <c r="Y32" s="71">
        <v>0.24706815774427349</v>
      </c>
      <c r="Z32" s="71">
        <v>0.24706815774427349</v>
      </c>
      <c r="AA32" s="71">
        <v>0.24706815774427349</v>
      </c>
      <c r="AB32" s="71">
        <v>0.24706815774427349</v>
      </c>
      <c r="AC32" s="71">
        <v>0.24706815774427349</v>
      </c>
      <c r="AD32" s="71">
        <v>0.24706815774427349</v>
      </c>
      <c r="AE32" s="71">
        <v>0.24706815774427349</v>
      </c>
      <c r="AF32" s="71">
        <v>0.24706815774427349</v>
      </c>
      <c r="AG32" s="71">
        <v>0.24706815774427349</v>
      </c>
      <c r="AH32" s="71">
        <v>0.24706815774427349</v>
      </c>
      <c r="AI32" s="71">
        <v>0.24706815774427349</v>
      </c>
      <c r="AJ32" s="71">
        <v>0.24706815774427349</v>
      </c>
      <c r="AK32" s="71">
        <v>0.24706815774427349</v>
      </c>
      <c r="AL32" s="71">
        <v>0.24706815774427349</v>
      </c>
      <c r="AM32" s="71">
        <v>0.24706815774427349</v>
      </c>
      <c r="AN32" s="71">
        <v>0.24706815774427349</v>
      </c>
      <c r="AO32" s="71">
        <v>0.24706815774427349</v>
      </c>
      <c r="AP32" s="71">
        <v>0.24706815774427349</v>
      </c>
      <c r="AQ32" s="71">
        <v>0.24706815774427349</v>
      </c>
      <c r="AR32" s="71">
        <v>0.24706815774427349</v>
      </c>
      <c r="AS32" s="71">
        <v>0.24706815774427349</v>
      </c>
      <c r="AT32" s="71">
        <v>0.24706815774427349</v>
      </c>
      <c r="AU32" s="71">
        <v>0.24706815774427349</v>
      </c>
      <c r="AV32" s="71">
        <v>0.24706815774427349</v>
      </c>
      <c r="AW32" s="71">
        <v>0.24706815774427349</v>
      </c>
      <c r="AX32" s="71">
        <v>0.24706815774427349</v>
      </c>
      <c r="AY32" s="71">
        <v>0.24706815774427349</v>
      </c>
    </row>
    <row r="33" spans="1:51">
      <c r="A33" t="s">
        <v>36</v>
      </c>
      <c r="B33" t="s">
        <v>46</v>
      </c>
      <c r="C33" t="s">
        <v>68</v>
      </c>
      <c r="D33" t="s">
        <v>337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</row>
    <row r="34" spans="1:51">
      <c r="A34" t="s">
        <v>36</v>
      </c>
      <c r="B34" t="s">
        <v>46</v>
      </c>
      <c r="C34" t="s">
        <v>70</v>
      </c>
      <c r="D34" t="s">
        <v>337</v>
      </c>
      <c r="E34" s="63">
        <v>0.1626592719978617</v>
      </c>
      <c r="F34" s="63">
        <v>0.21564871445895481</v>
      </c>
      <c r="G34" s="63">
        <v>0.16358397326318161</v>
      </c>
      <c r="H34" s="63">
        <v>0.32430448871797762</v>
      </c>
      <c r="I34" s="63">
        <v>0.23418762140000229</v>
      </c>
      <c r="J34" s="63">
        <v>0.208448292434049</v>
      </c>
      <c r="K34" s="71">
        <v>0.208448292434049</v>
      </c>
      <c r="L34" s="71">
        <v>0.208448292434049</v>
      </c>
      <c r="M34" s="71">
        <v>0.208448292434049</v>
      </c>
      <c r="N34" s="71">
        <v>0.208448292434049</v>
      </c>
      <c r="O34" s="71">
        <v>0.208448292434049</v>
      </c>
      <c r="P34" s="71">
        <v>0.208448292434049</v>
      </c>
      <c r="Q34" s="71">
        <v>0.208448292434049</v>
      </c>
      <c r="R34" s="71">
        <v>0.208448292434049</v>
      </c>
      <c r="S34" s="71">
        <v>0.208448292434049</v>
      </c>
      <c r="T34" s="71">
        <v>0.208448292434049</v>
      </c>
      <c r="U34" s="71">
        <v>0.208448292434049</v>
      </c>
      <c r="V34" s="71">
        <v>0.208448292434049</v>
      </c>
      <c r="W34" s="71">
        <v>0.208448292434049</v>
      </c>
      <c r="X34" s="71">
        <v>0.208448292434049</v>
      </c>
      <c r="Y34" s="71">
        <v>0.208448292434049</v>
      </c>
      <c r="Z34" s="71">
        <v>0.208448292434049</v>
      </c>
      <c r="AA34" s="71">
        <v>0.208448292434049</v>
      </c>
      <c r="AB34" s="71">
        <v>0.208448292434049</v>
      </c>
      <c r="AC34" s="71">
        <v>0.208448292434049</v>
      </c>
      <c r="AD34" s="71">
        <v>0.208448292434049</v>
      </c>
      <c r="AE34" s="71">
        <v>0.208448292434049</v>
      </c>
      <c r="AF34" s="71">
        <v>0.208448292434049</v>
      </c>
      <c r="AG34" s="71">
        <v>0.208448292434049</v>
      </c>
      <c r="AH34" s="71">
        <v>0.208448292434049</v>
      </c>
      <c r="AI34" s="71">
        <v>0.208448292434049</v>
      </c>
      <c r="AJ34" s="71">
        <v>0.208448292434049</v>
      </c>
      <c r="AK34" s="71">
        <v>0.208448292434049</v>
      </c>
      <c r="AL34" s="71">
        <v>0.208448292434049</v>
      </c>
      <c r="AM34" s="71">
        <v>0.208448292434049</v>
      </c>
      <c r="AN34" s="71">
        <v>0.208448292434049</v>
      </c>
      <c r="AO34" s="71">
        <v>0.208448292434049</v>
      </c>
      <c r="AP34" s="71">
        <v>0.208448292434049</v>
      </c>
      <c r="AQ34" s="71">
        <v>0.208448292434049</v>
      </c>
      <c r="AR34" s="71">
        <v>0.208448292434049</v>
      </c>
      <c r="AS34" s="71">
        <v>0.208448292434049</v>
      </c>
      <c r="AT34" s="71">
        <v>0.208448292434049</v>
      </c>
      <c r="AU34" s="71">
        <v>0.208448292434049</v>
      </c>
      <c r="AV34" s="71">
        <v>0.208448292434049</v>
      </c>
      <c r="AW34" s="71">
        <v>0.208448292434049</v>
      </c>
      <c r="AX34" s="71">
        <v>0.208448292434049</v>
      </c>
      <c r="AY34" s="71">
        <v>0.208448292434049</v>
      </c>
    </row>
    <row r="35" spans="1:51">
      <c r="A35" t="s">
        <v>36</v>
      </c>
      <c r="B35" t="s">
        <v>46</v>
      </c>
      <c r="C35" t="s">
        <v>71</v>
      </c>
      <c r="D35" t="s">
        <v>337</v>
      </c>
      <c r="E35" s="63">
        <v>8.3527746503661866E-3</v>
      </c>
      <c r="F35" s="63">
        <v>7.1866187407490659E-3</v>
      </c>
      <c r="G35" s="63">
        <v>7.2819320068250931E-3</v>
      </c>
      <c r="H35" s="63">
        <v>5.5881314940367053E-3</v>
      </c>
      <c r="I35" s="63">
        <v>5.5990158927609014E-3</v>
      </c>
      <c r="J35" s="63">
        <v>5.3336583265927631E-3</v>
      </c>
      <c r="K35" s="71">
        <v>5.3336583265927631E-3</v>
      </c>
      <c r="L35" s="71">
        <v>5.3336583265927631E-3</v>
      </c>
      <c r="M35" s="71">
        <v>5.3336583265927631E-3</v>
      </c>
      <c r="N35" s="71">
        <v>5.3336583265927631E-3</v>
      </c>
      <c r="O35" s="71">
        <v>5.3336583265927631E-3</v>
      </c>
      <c r="P35" s="71">
        <v>5.3336583265927631E-3</v>
      </c>
      <c r="Q35" s="71">
        <v>5.3336583265927631E-3</v>
      </c>
      <c r="R35" s="71">
        <v>5.3336583265927631E-3</v>
      </c>
      <c r="S35" s="71">
        <v>5.3336583265927631E-3</v>
      </c>
      <c r="T35" s="71">
        <v>5.3336583265927631E-3</v>
      </c>
      <c r="U35" s="71">
        <v>5.3336583265927631E-3</v>
      </c>
      <c r="V35" s="71">
        <v>5.3336583265927631E-3</v>
      </c>
      <c r="W35" s="71">
        <v>5.3336583265927631E-3</v>
      </c>
      <c r="X35" s="71">
        <v>5.3336583265927631E-3</v>
      </c>
      <c r="Y35" s="71">
        <v>5.3336583265927631E-3</v>
      </c>
      <c r="Z35" s="71">
        <v>5.3336583265927631E-3</v>
      </c>
      <c r="AA35" s="71">
        <v>5.3336583265927631E-3</v>
      </c>
      <c r="AB35" s="71">
        <v>5.3336583265927631E-3</v>
      </c>
      <c r="AC35" s="71">
        <v>5.3336583265927631E-3</v>
      </c>
      <c r="AD35" s="71">
        <v>5.3336583265927631E-3</v>
      </c>
      <c r="AE35" s="71">
        <v>5.3336583265927631E-3</v>
      </c>
      <c r="AF35" s="71">
        <v>5.3336583265927631E-3</v>
      </c>
      <c r="AG35" s="71">
        <v>5.3336583265927631E-3</v>
      </c>
      <c r="AH35" s="71">
        <v>5.3336583265927631E-3</v>
      </c>
      <c r="AI35" s="71">
        <v>5.3336583265927631E-3</v>
      </c>
      <c r="AJ35" s="71">
        <v>5.3336583265927631E-3</v>
      </c>
      <c r="AK35" s="71">
        <v>5.3336583265927631E-3</v>
      </c>
      <c r="AL35" s="71">
        <v>5.3336583265927631E-3</v>
      </c>
      <c r="AM35" s="71">
        <v>5.3336583265927631E-3</v>
      </c>
      <c r="AN35" s="71">
        <v>5.3336583265927631E-3</v>
      </c>
      <c r="AO35" s="71">
        <v>5.3336583265927631E-3</v>
      </c>
      <c r="AP35" s="71">
        <v>5.3336583265927631E-3</v>
      </c>
      <c r="AQ35" s="71">
        <v>5.3336583265927631E-3</v>
      </c>
      <c r="AR35" s="71">
        <v>5.3336583265927631E-3</v>
      </c>
      <c r="AS35" s="71">
        <v>5.3336583265927631E-3</v>
      </c>
      <c r="AT35" s="71">
        <v>5.3336583265927631E-3</v>
      </c>
      <c r="AU35" s="71">
        <v>5.3336583265927631E-3</v>
      </c>
      <c r="AV35" s="71">
        <v>5.3336583265927631E-3</v>
      </c>
      <c r="AW35" s="71">
        <v>5.3336583265927631E-3</v>
      </c>
      <c r="AX35" s="71">
        <v>5.3336583265927631E-3</v>
      </c>
      <c r="AY35" s="71">
        <v>5.3336583265927631E-3</v>
      </c>
    </row>
    <row r="36" spans="1:51">
      <c r="A36" t="s">
        <v>36</v>
      </c>
      <c r="B36" t="s">
        <v>46</v>
      </c>
      <c r="C36" t="s">
        <v>72</v>
      </c>
      <c r="D36" t="s">
        <v>337</v>
      </c>
      <c r="E36" s="63">
        <v>3.7134574960717683E-2</v>
      </c>
      <c r="F36" s="63">
        <v>3.3155306505651967E-2</v>
      </c>
      <c r="G36" s="63">
        <v>3.1541418668770582E-2</v>
      </c>
      <c r="H36" s="63">
        <v>2.5368906645885449E-2</v>
      </c>
      <c r="I36" s="63">
        <v>2.4950663373836311E-2</v>
      </c>
      <c r="J36" s="63">
        <v>2.455149594105838E-2</v>
      </c>
      <c r="K36" s="71">
        <v>2.455149594105838E-2</v>
      </c>
      <c r="L36" s="71">
        <v>2.455149594105838E-2</v>
      </c>
      <c r="M36" s="71">
        <v>2.455149594105838E-2</v>
      </c>
      <c r="N36" s="71">
        <v>2.455149594105838E-2</v>
      </c>
      <c r="O36" s="71">
        <v>2.455149594105838E-2</v>
      </c>
      <c r="P36" s="71">
        <v>2.455149594105838E-2</v>
      </c>
      <c r="Q36" s="71">
        <v>2.455149594105838E-2</v>
      </c>
      <c r="R36" s="71">
        <v>2.455149594105838E-2</v>
      </c>
      <c r="S36" s="71">
        <v>2.455149594105838E-2</v>
      </c>
      <c r="T36" s="71">
        <v>2.455149594105838E-2</v>
      </c>
      <c r="U36" s="71">
        <v>2.455149594105838E-2</v>
      </c>
      <c r="V36" s="71">
        <v>2.455149594105838E-2</v>
      </c>
      <c r="W36" s="71">
        <v>2.455149594105838E-2</v>
      </c>
      <c r="X36" s="71">
        <v>2.455149594105838E-2</v>
      </c>
      <c r="Y36" s="71">
        <v>2.455149594105838E-2</v>
      </c>
      <c r="Z36" s="71">
        <v>2.455149594105838E-2</v>
      </c>
      <c r="AA36" s="71">
        <v>2.455149594105838E-2</v>
      </c>
      <c r="AB36" s="71">
        <v>2.455149594105838E-2</v>
      </c>
      <c r="AC36" s="71">
        <v>2.455149594105838E-2</v>
      </c>
      <c r="AD36" s="71">
        <v>2.455149594105838E-2</v>
      </c>
      <c r="AE36" s="71">
        <v>2.455149594105838E-2</v>
      </c>
      <c r="AF36" s="71">
        <v>2.455149594105838E-2</v>
      </c>
      <c r="AG36" s="71">
        <v>2.455149594105838E-2</v>
      </c>
      <c r="AH36" s="71">
        <v>2.455149594105838E-2</v>
      </c>
      <c r="AI36" s="71">
        <v>2.455149594105838E-2</v>
      </c>
      <c r="AJ36" s="71">
        <v>2.455149594105838E-2</v>
      </c>
      <c r="AK36" s="71">
        <v>2.455149594105838E-2</v>
      </c>
      <c r="AL36" s="71">
        <v>2.455149594105838E-2</v>
      </c>
      <c r="AM36" s="71">
        <v>2.455149594105838E-2</v>
      </c>
      <c r="AN36" s="71">
        <v>2.455149594105838E-2</v>
      </c>
      <c r="AO36" s="71">
        <v>2.455149594105838E-2</v>
      </c>
      <c r="AP36" s="71">
        <v>2.455149594105838E-2</v>
      </c>
      <c r="AQ36" s="71">
        <v>2.455149594105838E-2</v>
      </c>
      <c r="AR36" s="71">
        <v>2.455149594105838E-2</v>
      </c>
      <c r="AS36" s="71">
        <v>2.455149594105838E-2</v>
      </c>
      <c r="AT36" s="71">
        <v>2.455149594105838E-2</v>
      </c>
      <c r="AU36" s="71">
        <v>2.455149594105838E-2</v>
      </c>
      <c r="AV36" s="71">
        <v>2.455149594105838E-2</v>
      </c>
      <c r="AW36" s="71">
        <v>2.455149594105838E-2</v>
      </c>
      <c r="AX36" s="71">
        <v>2.455149594105838E-2</v>
      </c>
      <c r="AY36" s="71">
        <v>2.455149594105838E-2</v>
      </c>
    </row>
    <row r="37" spans="1:51">
      <c r="A37" t="s">
        <v>36</v>
      </c>
      <c r="B37" t="s">
        <v>46</v>
      </c>
      <c r="C37" t="s">
        <v>73</v>
      </c>
      <c r="D37" t="s">
        <v>337</v>
      </c>
      <c r="E37" s="63">
        <v>3.4635303688738501E-3</v>
      </c>
      <c r="F37" s="63">
        <v>5.6106727925658044E-3</v>
      </c>
      <c r="G37" s="63">
        <v>6.4253285445402602E-3</v>
      </c>
      <c r="H37" s="63">
        <v>5.3535451469233133E-3</v>
      </c>
      <c r="I37" s="63">
        <v>8.4570322457942528E-3</v>
      </c>
      <c r="J37" s="63">
        <v>8.7934736453855588E-3</v>
      </c>
      <c r="K37" s="71">
        <v>8.7934736453855588E-3</v>
      </c>
      <c r="L37" s="71">
        <v>8.7934736453855588E-3</v>
      </c>
      <c r="M37" s="71">
        <v>8.7934736453855588E-3</v>
      </c>
      <c r="N37" s="71">
        <v>8.7934736453855588E-3</v>
      </c>
      <c r="O37" s="71">
        <v>8.7934736453855588E-3</v>
      </c>
      <c r="P37" s="71">
        <v>8.7934736453855588E-3</v>
      </c>
      <c r="Q37" s="71">
        <v>8.7934736453855588E-3</v>
      </c>
      <c r="R37" s="71">
        <v>8.7934736453855588E-3</v>
      </c>
      <c r="S37" s="71">
        <v>8.7934736453855588E-3</v>
      </c>
      <c r="T37" s="71">
        <v>8.7934736453855588E-3</v>
      </c>
      <c r="U37" s="71">
        <v>8.7934736453855588E-3</v>
      </c>
      <c r="V37" s="71">
        <v>8.7934736453855588E-3</v>
      </c>
      <c r="W37" s="71">
        <v>8.7934736453855588E-3</v>
      </c>
      <c r="X37" s="71">
        <v>8.7934736453855588E-3</v>
      </c>
      <c r="Y37" s="71">
        <v>8.7934736453855588E-3</v>
      </c>
      <c r="Z37" s="71">
        <v>8.7934736453855588E-3</v>
      </c>
      <c r="AA37" s="71">
        <v>8.7934736453855588E-3</v>
      </c>
      <c r="AB37" s="71">
        <v>8.7934736453855588E-3</v>
      </c>
      <c r="AC37" s="71">
        <v>8.7934736453855588E-3</v>
      </c>
      <c r="AD37" s="71">
        <v>8.7934736453855588E-3</v>
      </c>
      <c r="AE37" s="71">
        <v>8.7934736453855588E-3</v>
      </c>
      <c r="AF37" s="71">
        <v>8.7934736453855588E-3</v>
      </c>
      <c r="AG37" s="71">
        <v>8.7934736453855588E-3</v>
      </c>
      <c r="AH37" s="71">
        <v>8.7934736453855588E-3</v>
      </c>
      <c r="AI37" s="71">
        <v>8.7934736453855588E-3</v>
      </c>
      <c r="AJ37" s="71">
        <v>8.7934736453855588E-3</v>
      </c>
      <c r="AK37" s="71">
        <v>8.7934736453855588E-3</v>
      </c>
      <c r="AL37" s="71">
        <v>8.7934736453855588E-3</v>
      </c>
      <c r="AM37" s="71">
        <v>8.7934736453855588E-3</v>
      </c>
      <c r="AN37" s="71">
        <v>8.7934736453855588E-3</v>
      </c>
      <c r="AO37" s="71">
        <v>8.7934736453855588E-3</v>
      </c>
      <c r="AP37" s="71">
        <v>8.7934736453855588E-3</v>
      </c>
      <c r="AQ37" s="71">
        <v>8.7934736453855588E-3</v>
      </c>
      <c r="AR37" s="71">
        <v>8.7934736453855588E-3</v>
      </c>
      <c r="AS37" s="71">
        <v>8.7934736453855588E-3</v>
      </c>
      <c r="AT37" s="71">
        <v>8.7934736453855588E-3</v>
      </c>
      <c r="AU37" s="71">
        <v>8.7934736453855588E-3</v>
      </c>
      <c r="AV37" s="71">
        <v>8.7934736453855588E-3</v>
      </c>
      <c r="AW37" s="71">
        <v>8.7934736453855588E-3</v>
      </c>
      <c r="AX37" s="71">
        <v>8.7934736453855588E-3</v>
      </c>
      <c r="AY37" s="71">
        <v>8.7934736453855588E-3</v>
      </c>
    </row>
    <row r="38" spans="1:51">
      <c r="A38" t="s">
        <v>36</v>
      </c>
      <c r="B38" t="s">
        <v>46</v>
      </c>
      <c r="C38" t="s">
        <v>21</v>
      </c>
      <c r="D38" t="s">
        <v>337</v>
      </c>
      <c r="E38" s="63">
        <v>0.27317141086255059</v>
      </c>
      <c r="F38" s="63">
        <v>0.26824728240211548</v>
      </c>
      <c r="G38" s="63">
        <v>0.2368025078682133</v>
      </c>
      <c r="H38" s="63">
        <v>0.32168472179186097</v>
      </c>
      <c r="I38" s="63">
        <v>0.20219825651955159</v>
      </c>
      <c r="J38" s="63">
        <v>0.23445472903685821</v>
      </c>
      <c r="K38" s="71">
        <v>0.23445472903685821</v>
      </c>
      <c r="L38" s="71">
        <v>0.23445472903685821</v>
      </c>
      <c r="M38" s="71">
        <v>0.23445472903685821</v>
      </c>
      <c r="N38" s="71">
        <v>0.23445472903685821</v>
      </c>
      <c r="O38" s="71">
        <v>0.23445472903685821</v>
      </c>
      <c r="P38" s="71">
        <v>0.23445472903685821</v>
      </c>
      <c r="Q38" s="71">
        <v>0.23445472903685821</v>
      </c>
      <c r="R38" s="71">
        <v>0.23445472903685821</v>
      </c>
      <c r="S38" s="71">
        <v>0.23445472903685821</v>
      </c>
      <c r="T38" s="71">
        <v>0.23445472903685821</v>
      </c>
      <c r="U38" s="71">
        <v>0.23445472903685821</v>
      </c>
      <c r="V38" s="71">
        <v>0.23445472903685821</v>
      </c>
      <c r="W38" s="71">
        <v>0.23445472903685821</v>
      </c>
      <c r="X38" s="71">
        <v>0.23445472903685821</v>
      </c>
      <c r="Y38" s="71">
        <v>0.23445472903685821</v>
      </c>
      <c r="Z38" s="71">
        <v>0.23445472903685821</v>
      </c>
      <c r="AA38" s="71">
        <v>0.23445472903685821</v>
      </c>
      <c r="AB38" s="71">
        <v>0.23445472903685821</v>
      </c>
      <c r="AC38" s="71">
        <v>0.23445472903685821</v>
      </c>
      <c r="AD38" s="71">
        <v>0.23445472903685821</v>
      </c>
      <c r="AE38" s="71">
        <v>0.23445472903685821</v>
      </c>
      <c r="AF38" s="71">
        <v>0.23445472903685821</v>
      </c>
      <c r="AG38" s="71">
        <v>0.23445472903685821</v>
      </c>
      <c r="AH38" s="71">
        <v>0.23445472903685821</v>
      </c>
      <c r="AI38" s="71">
        <v>0.23445472903685821</v>
      </c>
      <c r="AJ38" s="71">
        <v>0.23445472903685821</v>
      </c>
      <c r="AK38" s="71">
        <v>0.23445472903685821</v>
      </c>
      <c r="AL38" s="71">
        <v>0.23445472903685821</v>
      </c>
      <c r="AM38" s="71">
        <v>0.23445472903685821</v>
      </c>
      <c r="AN38" s="71">
        <v>0.23445472903685821</v>
      </c>
      <c r="AO38" s="71">
        <v>0.23445472903685821</v>
      </c>
      <c r="AP38" s="71">
        <v>0.23445472903685821</v>
      </c>
      <c r="AQ38" s="71">
        <v>0.23445472903685821</v>
      </c>
      <c r="AR38" s="71">
        <v>0.23445472903685821</v>
      </c>
      <c r="AS38" s="71">
        <v>0.23445472903685821</v>
      </c>
      <c r="AT38" s="71">
        <v>0.23445472903685821</v>
      </c>
      <c r="AU38" s="71">
        <v>0.23445472903685821</v>
      </c>
      <c r="AV38" s="71">
        <v>0.23445472903685821</v>
      </c>
      <c r="AW38" s="71">
        <v>0.23445472903685821</v>
      </c>
      <c r="AX38" s="71">
        <v>0.23445472903685821</v>
      </c>
      <c r="AY38" s="71">
        <v>0.23445472903685821</v>
      </c>
    </row>
    <row r="39" spans="1:51">
      <c r="A39" t="s">
        <v>36</v>
      </c>
      <c r="B39" t="s">
        <v>46</v>
      </c>
      <c r="C39" t="s">
        <v>19</v>
      </c>
      <c r="D39" t="s">
        <v>337</v>
      </c>
      <c r="E39" s="63">
        <v>0.51521843715963023</v>
      </c>
      <c r="F39" s="63">
        <v>0.47015140509996289</v>
      </c>
      <c r="G39" s="63">
        <v>0.55436483964846894</v>
      </c>
      <c r="H39" s="63">
        <v>0.31770020620331552</v>
      </c>
      <c r="I39" s="63">
        <v>0.52460741056805482</v>
      </c>
      <c r="J39" s="63">
        <v>0.51841835061605612</v>
      </c>
      <c r="K39" s="71">
        <v>0.51841835061605612</v>
      </c>
      <c r="L39" s="71">
        <v>0.51841835061605612</v>
      </c>
      <c r="M39" s="71">
        <v>0.51841835061605612</v>
      </c>
      <c r="N39" s="71">
        <v>0.51841835061605612</v>
      </c>
      <c r="O39" s="71">
        <v>0.51841835061605612</v>
      </c>
      <c r="P39" s="71">
        <v>0.51841835061605612</v>
      </c>
      <c r="Q39" s="71">
        <v>0.51841835061605612</v>
      </c>
      <c r="R39" s="71">
        <v>0.51841835061605612</v>
      </c>
      <c r="S39" s="71">
        <v>0.51841835061605612</v>
      </c>
      <c r="T39" s="71">
        <v>0.51841835061605612</v>
      </c>
      <c r="U39" s="71">
        <v>0.51841835061605612</v>
      </c>
      <c r="V39" s="71">
        <v>0.51841835061605612</v>
      </c>
      <c r="W39" s="71">
        <v>0.51841835061605612</v>
      </c>
      <c r="X39" s="71">
        <v>0.51841835061605612</v>
      </c>
      <c r="Y39" s="71">
        <v>0.51841835061605612</v>
      </c>
      <c r="Z39" s="71">
        <v>0.51841835061605612</v>
      </c>
      <c r="AA39" s="71">
        <v>0.51841835061605612</v>
      </c>
      <c r="AB39" s="71">
        <v>0.51841835061605612</v>
      </c>
      <c r="AC39" s="71">
        <v>0.51841835061605612</v>
      </c>
      <c r="AD39" s="71">
        <v>0.51841835061605612</v>
      </c>
      <c r="AE39" s="71">
        <v>0.51841835061605612</v>
      </c>
      <c r="AF39" s="71">
        <v>0.51841835061605612</v>
      </c>
      <c r="AG39" s="71">
        <v>0.51841835061605612</v>
      </c>
      <c r="AH39" s="71">
        <v>0.51841835061605612</v>
      </c>
      <c r="AI39" s="71">
        <v>0.51841835061605612</v>
      </c>
      <c r="AJ39" s="71">
        <v>0.51841835061605612</v>
      </c>
      <c r="AK39" s="71">
        <v>0.51841835061605612</v>
      </c>
      <c r="AL39" s="71">
        <v>0.51841835061605612</v>
      </c>
      <c r="AM39" s="71">
        <v>0.51841835061605612</v>
      </c>
      <c r="AN39" s="71">
        <v>0.51841835061605612</v>
      </c>
      <c r="AO39" s="71">
        <v>0.51841835061605612</v>
      </c>
      <c r="AP39" s="71">
        <v>0.51841835061605612</v>
      </c>
      <c r="AQ39" s="71">
        <v>0.51841835061605612</v>
      </c>
      <c r="AR39" s="71">
        <v>0.51841835061605612</v>
      </c>
      <c r="AS39" s="71">
        <v>0.51841835061605612</v>
      </c>
      <c r="AT39" s="71">
        <v>0.51841835061605612</v>
      </c>
      <c r="AU39" s="71">
        <v>0.51841835061605612</v>
      </c>
      <c r="AV39" s="71">
        <v>0.51841835061605612</v>
      </c>
      <c r="AW39" s="71">
        <v>0.51841835061605612</v>
      </c>
      <c r="AX39" s="71">
        <v>0.51841835061605612</v>
      </c>
      <c r="AY39" s="71">
        <v>0.51841835061605612</v>
      </c>
    </row>
    <row r="40" spans="1:51">
      <c r="A40" t="s">
        <v>36</v>
      </c>
      <c r="B40" t="s">
        <v>46</v>
      </c>
      <c r="C40" t="s">
        <v>74</v>
      </c>
      <c r="D40" t="s">
        <v>337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</row>
    <row r="41" spans="1:51">
      <c r="A41" t="s">
        <v>36</v>
      </c>
      <c r="B41" t="s">
        <v>47</v>
      </c>
      <c r="C41" t="s">
        <v>68</v>
      </c>
      <c r="D41" t="s">
        <v>337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0</v>
      </c>
      <c r="AE41" s="71">
        <v>0</v>
      </c>
      <c r="AF41" s="71">
        <v>0</v>
      </c>
      <c r="AG41" s="71">
        <v>0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</row>
    <row r="42" spans="1:51">
      <c r="A42" t="s">
        <v>36</v>
      </c>
      <c r="B42" t="s">
        <v>47</v>
      </c>
      <c r="C42" t="s">
        <v>70</v>
      </c>
      <c r="D42" t="s">
        <v>337</v>
      </c>
      <c r="E42" s="63">
        <v>0.2383098866052534</v>
      </c>
      <c r="F42" s="63">
        <v>0.30787661544277278</v>
      </c>
      <c r="G42" s="63">
        <v>0.26220665179787389</v>
      </c>
      <c r="H42" s="63">
        <v>0.47796284206832629</v>
      </c>
      <c r="I42" s="63">
        <v>0.38035229947415072</v>
      </c>
      <c r="J42" s="63">
        <v>0.34656403139881109</v>
      </c>
      <c r="K42" s="71">
        <v>0.34656403139881109</v>
      </c>
      <c r="L42" s="71">
        <v>0.34656403139881109</v>
      </c>
      <c r="M42" s="71">
        <v>0.34656403139881109</v>
      </c>
      <c r="N42" s="71">
        <v>0.34656403139881109</v>
      </c>
      <c r="O42" s="71">
        <v>0.34656403139881109</v>
      </c>
      <c r="P42" s="71">
        <v>0.34656403139881109</v>
      </c>
      <c r="Q42" s="71">
        <v>0.34656403139881109</v>
      </c>
      <c r="R42" s="71">
        <v>0.34656403139881109</v>
      </c>
      <c r="S42" s="71">
        <v>0.34656403139881109</v>
      </c>
      <c r="T42" s="71">
        <v>0.34656403139881109</v>
      </c>
      <c r="U42" s="71">
        <v>0.34656403139881109</v>
      </c>
      <c r="V42" s="71">
        <v>0.34656403139881109</v>
      </c>
      <c r="W42" s="71">
        <v>0.34656403139881109</v>
      </c>
      <c r="X42" s="71">
        <v>0.34656403139881109</v>
      </c>
      <c r="Y42" s="71">
        <v>0.34656403139881109</v>
      </c>
      <c r="Z42" s="71">
        <v>0.34656403139881109</v>
      </c>
      <c r="AA42" s="71">
        <v>0.34656403139881109</v>
      </c>
      <c r="AB42" s="71">
        <v>0.34656403139881109</v>
      </c>
      <c r="AC42" s="71">
        <v>0.34656403139881109</v>
      </c>
      <c r="AD42" s="71">
        <v>0.34656403139881109</v>
      </c>
      <c r="AE42" s="71">
        <v>0.34656403139881109</v>
      </c>
      <c r="AF42" s="71">
        <v>0.34656403139881109</v>
      </c>
      <c r="AG42" s="71">
        <v>0.34656403139881109</v>
      </c>
      <c r="AH42" s="71">
        <v>0.34656403139881109</v>
      </c>
      <c r="AI42" s="71">
        <v>0.34656403139881109</v>
      </c>
      <c r="AJ42" s="71">
        <v>0.34656403139881109</v>
      </c>
      <c r="AK42" s="71">
        <v>0.34656403139881109</v>
      </c>
      <c r="AL42" s="71">
        <v>0.34656403139881109</v>
      </c>
      <c r="AM42" s="71">
        <v>0.34656403139881109</v>
      </c>
      <c r="AN42" s="71">
        <v>0.34656403139881109</v>
      </c>
      <c r="AO42" s="71">
        <v>0.34656403139881109</v>
      </c>
      <c r="AP42" s="71">
        <v>0.34656403139881109</v>
      </c>
      <c r="AQ42" s="71">
        <v>0.34656403139881109</v>
      </c>
      <c r="AR42" s="71">
        <v>0.34656403139881109</v>
      </c>
      <c r="AS42" s="71">
        <v>0.34656403139881109</v>
      </c>
      <c r="AT42" s="71">
        <v>0.34656403139881109</v>
      </c>
      <c r="AU42" s="71">
        <v>0.34656403139881109</v>
      </c>
      <c r="AV42" s="71">
        <v>0.34656403139881109</v>
      </c>
      <c r="AW42" s="71">
        <v>0.34656403139881109</v>
      </c>
      <c r="AX42" s="71">
        <v>0.34656403139881109</v>
      </c>
      <c r="AY42" s="71">
        <v>0.34656403139881109</v>
      </c>
    </row>
    <row r="43" spans="1:51">
      <c r="A43" t="s">
        <v>36</v>
      </c>
      <c r="B43" t="s">
        <v>47</v>
      </c>
      <c r="C43" t="s">
        <v>71</v>
      </c>
      <c r="D43" t="s">
        <v>337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0</v>
      </c>
      <c r="AG43" s="71">
        <v>0</v>
      </c>
      <c r="AH43" s="71">
        <v>0</v>
      </c>
      <c r="AI43" s="71">
        <v>0</v>
      </c>
      <c r="AJ43" s="71">
        <v>0</v>
      </c>
      <c r="AK43" s="71">
        <v>0</v>
      </c>
      <c r="AL43" s="71">
        <v>0</v>
      </c>
      <c r="AM43" s="71">
        <v>0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</row>
    <row r="44" spans="1:51">
      <c r="A44" t="s">
        <v>36</v>
      </c>
      <c r="B44" t="s">
        <v>47</v>
      </c>
      <c r="C44" t="s">
        <v>72</v>
      </c>
      <c r="D44" t="s">
        <v>337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</row>
    <row r="45" spans="1:51">
      <c r="A45" t="s">
        <v>36</v>
      </c>
      <c r="B45" t="s">
        <v>47</v>
      </c>
      <c r="C45" t="s">
        <v>73</v>
      </c>
      <c r="D45" t="s">
        <v>337</v>
      </c>
      <c r="E45" s="63">
        <v>7.2162825595249211E-2</v>
      </c>
      <c r="F45" s="63">
        <v>9.8969844194158135E-2</v>
      </c>
      <c r="G45" s="63">
        <v>7.3878207132192814E-2</v>
      </c>
      <c r="H45" s="63">
        <v>3.2293438529815352E-2</v>
      </c>
      <c r="I45" s="63">
        <v>4.3731475955095168E-2</v>
      </c>
      <c r="J45" s="63">
        <v>3.5078479386022647E-2</v>
      </c>
      <c r="K45" s="71">
        <v>3.5078479386022647E-2</v>
      </c>
      <c r="L45" s="71">
        <v>3.5078479386022647E-2</v>
      </c>
      <c r="M45" s="71">
        <v>3.5078479386022647E-2</v>
      </c>
      <c r="N45" s="71">
        <v>3.5078479386022647E-2</v>
      </c>
      <c r="O45" s="71">
        <v>3.5078479386022647E-2</v>
      </c>
      <c r="P45" s="71">
        <v>3.5078479386022647E-2</v>
      </c>
      <c r="Q45" s="71">
        <v>3.5078479386022647E-2</v>
      </c>
      <c r="R45" s="71">
        <v>3.5078479386022647E-2</v>
      </c>
      <c r="S45" s="71">
        <v>3.5078479386022647E-2</v>
      </c>
      <c r="T45" s="71">
        <v>3.5078479386022647E-2</v>
      </c>
      <c r="U45" s="71">
        <v>3.5078479386022647E-2</v>
      </c>
      <c r="V45" s="71">
        <v>3.5078479386022647E-2</v>
      </c>
      <c r="W45" s="71">
        <v>3.5078479386022647E-2</v>
      </c>
      <c r="X45" s="71">
        <v>3.5078479386022647E-2</v>
      </c>
      <c r="Y45" s="71">
        <v>3.5078479386022647E-2</v>
      </c>
      <c r="Z45" s="71">
        <v>3.5078479386022647E-2</v>
      </c>
      <c r="AA45" s="71">
        <v>3.5078479386022647E-2</v>
      </c>
      <c r="AB45" s="71">
        <v>3.5078479386022647E-2</v>
      </c>
      <c r="AC45" s="71">
        <v>3.5078479386022647E-2</v>
      </c>
      <c r="AD45" s="71">
        <v>3.5078479386022647E-2</v>
      </c>
      <c r="AE45" s="71">
        <v>3.5078479386022647E-2</v>
      </c>
      <c r="AF45" s="71">
        <v>3.5078479386022647E-2</v>
      </c>
      <c r="AG45" s="71">
        <v>3.5078479386022647E-2</v>
      </c>
      <c r="AH45" s="71">
        <v>3.5078479386022647E-2</v>
      </c>
      <c r="AI45" s="71">
        <v>3.5078479386022647E-2</v>
      </c>
      <c r="AJ45" s="71">
        <v>3.5078479386022647E-2</v>
      </c>
      <c r="AK45" s="71">
        <v>3.5078479386022647E-2</v>
      </c>
      <c r="AL45" s="71">
        <v>3.5078479386022647E-2</v>
      </c>
      <c r="AM45" s="71">
        <v>3.5078479386022647E-2</v>
      </c>
      <c r="AN45" s="71">
        <v>3.5078479386022647E-2</v>
      </c>
      <c r="AO45" s="71">
        <v>3.5078479386022647E-2</v>
      </c>
      <c r="AP45" s="71">
        <v>3.5078479386022647E-2</v>
      </c>
      <c r="AQ45" s="71">
        <v>3.5078479386022647E-2</v>
      </c>
      <c r="AR45" s="71">
        <v>3.5078479386022647E-2</v>
      </c>
      <c r="AS45" s="71">
        <v>3.5078479386022647E-2</v>
      </c>
      <c r="AT45" s="71">
        <v>3.5078479386022647E-2</v>
      </c>
      <c r="AU45" s="71">
        <v>3.5078479386022647E-2</v>
      </c>
      <c r="AV45" s="71">
        <v>3.5078479386022647E-2</v>
      </c>
      <c r="AW45" s="71">
        <v>3.5078479386022647E-2</v>
      </c>
      <c r="AX45" s="71">
        <v>3.5078479386022647E-2</v>
      </c>
      <c r="AY45" s="71">
        <v>3.5078479386022647E-2</v>
      </c>
    </row>
    <row r="46" spans="1:51">
      <c r="A46" t="s">
        <v>36</v>
      </c>
      <c r="B46" t="s">
        <v>47</v>
      </c>
      <c r="C46" t="s">
        <v>21</v>
      </c>
      <c r="D46" t="s">
        <v>337</v>
      </c>
      <c r="E46" s="63">
        <v>0.23891624493764069</v>
      </c>
      <c r="F46" s="63">
        <v>0.2154822698667635</v>
      </c>
      <c r="G46" s="63">
        <v>0.19871493800965259</v>
      </c>
      <c r="H46" s="63">
        <v>0.2463978508518839</v>
      </c>
      <c r="I46" s="63">
        <v>0.1602206226268908</v>
      </c>
      <c r="J46" s="63">
        <v>0.19256477818105841</v>
      </c>
      <c r="K46" s="71">
        <v>0.19256477818105841</v>
      </c>
      <c r="L46" s="71">
        <v>0.19256477818105841</v>
      </c>
      <c r="M46" s="71">
        <v>0.19256477818105841</v>
      </c>
      <c r="N46" s="71">
        <v>0.19256477818105841</v>
      </c>
      <c r="O46" s="71">
        <v>0.19256477818105841</v>
      </c>
      <c r="P46" s="71">
        <v>0.19256477818105841</v>
      </c>
      <c r="Q46" s="71">
        <v>0.19256477818105841</v>
      </c>
      <c r="R46" s="71">
        <v>0.19256477818105841</v>
      </c>
      <c r="S46" s="71">
        <v>0.19256477818105841</v>
      </c>
      <c r="T46" s="71">
        <v>0.19256477818105841</v>
      </c>
      <c r="U46" s="71">
        <v>0.19256477818105841</v>
      </c>
      <c r="V46" s="71">
        <v>0.19256477818105841</v>
      </c>
      <c r="W46" s="71">
        <v>0.19256477818105841</v>
      </c>
      <c r="X46" s="71">
        <v>0.19256477818105841</v>
      </c>
      <c r="Y46" s="71">
        <v>0.19256477818105841</v>
      </c>
      <c r="Z46" s="71">
        <v>0.19256477818105841</v>
      </c>
      <c r="AA46" s="71">
        <v>0.19256477818105841</v>
      </c>
      <c r="AB46" s="71">
        <v>0.19256477818105841</v>
      </c>
      <c r="AC46" s="71">
        <v>0.19256477818105841</v>
      </c>
      <c r="AD46" s="71">
        <v>0.19256477818105841</v>
      </c>
      <c r="AE46" s="71">
        <v>0.19256477818105841</v>
      </c>
      <c r="AF46" s="71">
        <v>0.19256477818105841</v>
      </c>
      <c r="AG46" s="71">
        <v>0.19256477818105841</v>
      </c>
      <c r="AH46" s="71">
        <v>0.19256477818105841</v>
      </c>
      <c r="AI46" s="71">
        <v>0.19256477818105841</v>
      </c>
      <c r="AJ46" s="71">
        <v>0.19256477818105841</v>
      </c>
      <c r="AK46" s="71">
        <v>0.19256477818105841</v>
      </c>
      <c r="AL46" s="71">
        <v>0.19256477818105841</v>
      </c>
      <c r="AM46" s="71">
        <v>0.19256477818105841</v>
      </c>
      <c r="AN46" s="71">
        <v>0.19256477818105841</v>
      </c>
      <c r="AO46" s="71">
        <v>0.19256477818105841</v>
      </c>
      <c r="AP46" s="71">
        <v>0.19256477818105841</v>
      </c>
      <c r="AQ46" s="71">
        <v>0.19256477818105841</v>
      </c>
      <c r="AR46" s="71">
        <v>0.19256477818105841</v>
      </c>
      <c r="AS46" s="71">
        <v>0.19256477818105841</v>
      </c>
      <c r="AT46" s="71">
        <v>0.19256477818105841</v>
      </c>
      <c r="AU46" s="71">
        <v>0.19256477818105841</v>
      </c>
      <c r="AV46" s="71">
        <v>0.19256477818105841</v>
      </c>
      <c r="AW46" s="71">
        <v>0.19256477818105841</v>
      </c>
      <c r="AX46" s="71">
        <v>0.19256477818105841</v>
      </c>
      <c r="AY46" s="71">
        <v>0.19256477818105841</v>
      </c>
    </row>
    <row r="47" spans="1:51">
      <c r="A47" t="s">
        <v>36</v>
      </c>
      <c r="B47" t="s">
        <v>47</v>
      </c>
      <c r="C47" t="s">
        <v>19</v>
      </c>
      <c r="D47" t="s">
        <v>337</v>
      </c>
      <c r="E47" s="63">
        <v>0.45061104286185671</v>
      </c>
      <c r="F47" s="63">
        <v>0.37767127049630561</v>
      </c>
      <c r="G47" s="63">
        <v>0.46520020306028059</v>
      </c>
      <c r="H47" s="63">
        <v>0.24334586854997439</v>
      </c>
      <c r="I47" s="63">
        <v>0.41569560194386329</v>
      </c>
      <c r="J47" s="63">
        <v>0.42579271103410771</v>
      </c>
      <c r="K47" s="71">
        <v>0.42579271103410771</v>
      </c>
      <c r="L47" s="71">
        <v>0.42579271103410771</v>
      </c>
      <c r="M47" s="71">
        <v>0.42579271103410771</v>
      </c>
      <c r="N47" s="71">
        <v>0.42579271103410771</v>
      </c>
      <c r="O47" s="71">
        <v>0.42579271103410771</v>
      </c>
      <c r="P47" s="71">
        <v>0.42579271103410771</v>
      </c>
      <c r="Q47" s="71">
        <v>0.42579271103410771</v>
      </c>
      <c r="R47" s="71">
        <v>0.42579271103410771</v>
      </c>
      <c r="S47" s="71">
        <v>0.42579271103410771</v>
      </c>
      <c r="T47" s="71">
        <v>0.42579271103410771</v>
      </c>
      <c r="U47" s="71">
        <v>0.42579271103410771</v>
      </c>
      <c r="V47" s="71">
        <v>0.42579271103410771</v>
      </c>
      <c r="W47" s="71">
        <v>0.42579271103410771</v>
      </c>
      <c r="X47" s="71">
        <v>0.42579271103410771</v>
      </c>
      <c r="Y47" s="71">
        <v>0.42579271103410771</v>
      </c>
      <c r="Z47" s="71">
        <v>0.42579271103410771</v>
      </c>
      <c r="AA47" s="71">
        <v>0.42579271103410771</v>
      </c>
      <c r="AB47" s="71">
        <v>0.42579271103410771</v>
      </c>
      <c r="AC47" s="71">
        <v>0.42579271103410771</v>
      </c>
      <c r="AD47" s="71">
        <v>0.42579271103410771</v>
      </c>
      <c r="AE47" s="71">
        <v>0.42579271103410771</v>
      </c>
      <c r="AF47" s="71">
        <v>0.42579271103410771</v>
      </c>
      <c r="AG47" s="71">
        <v>0.42579271103410771</v>
      </c>
      <c r="AH47" s="71">
        <v>0.42579271103410771</v>
      </c>
      <c r="AI47" s="71">
        <v>0.42579271103410771</v>
      </c>
      <c r="AJ47" s="71">
        <v>0.42579271103410771</v>
      </c>
      <c r="AK47" s="71">
        <v>0.42579271103410771</v>
      </c>
      <c r="AL47" s="71">
        <v>0.42579271103410771</v>
      </c>
      <c r="AM47" s="71">
        <v>0.42579271103410771</v>
      </c>
      <c r="AN47" s="71">
        <v>0.42579271103410771</v>
      </c>
      <c r="AO47" s="71">
        <v>0.42579271103410771</v>
      </c>
      <c r="AP47" s="71">
        <v>0.42579271103410771</v>
      </c>
      <c r="AQ47" s="71">
        <v>0.42579271103410771</v>
      </c>
      <c r="AR47" s="71">
        <v>0.42579271103410771</v>
      </c>
      <c r="AS47" s="71">
        <v>0.42579271103410771</v>
      </c>
      <c r="AT47" s="71">
        <v>0.42579271103410771</v>
      </c>
      <c r="AU47" s="71">
        <v>0.42579271103410771</v>
      </c>
      <c r="AV47" s="71">
        <v>0.42579271103410771</v>
      </c>
      <c r="AW47" s="71">
        <v>0.42579271103410771</v>
      </c>
      <c r="AX47" s="71">
        <v>0.42579271103410771</v>
      </c>
      <c r="AY47" s="71">
        <v>0.42579271103410771</v>
      </c>
    </row>
    <row r="48" spans="1:51">
      <c r="A48" t="s">
        <v>35</v>
      </c>
      <c r="B48" t="s">
        <v>46</v>
      </c>
      <c r="C48" t="s">
        <v>68</v>
      </c>
      <c r="D48" t="s">
        <v>337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</v>
      </c>
      <c r="AF48" s="71">
        <v>0</v>
      </c>
      <c r="AG48" s="71">
        <v>0</v>
      </c>
      <c r="AH48" s="71">
        <v>0</v>
      </c>
      <c r="AI48" s="71">
        <v>0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</row>
    <row r="49" spans="1:51">
      <c r="A49" t="s">
        <v>35</v>
      </c>
      <c r="B49" t="s">
        <v>46</v>
      </c>
      <c r="C49" t="s">
        <v>70</v>
      </c>
      <c r="D49" t="s">
        <v>337</v>
      </c>
      <c r="E49" s="63">
        <v>0.20214044074950091</v>
      </c>
      <c r="F49" s="63">
        <v>9.0481916670011278E-2</v>
      </c>
      <c r="G49" s="63">
        <v>0.18057382280692039</v>
      </c>
      <c r="H49" s="63">
        <v>0.11321880362786969</v>
      </c>
      <c r="I49" s="63">
        <v>0.15298827590183589</v>
      </c>
      <c r="J49" s="63">
        <v>0.14867151018965849</v>
      </c>
      <c r="K49" s="71">
        <v>0.14867151018965849</v>
      </c>
      <c r="L49" s="71">
        <v>0.14867151018965849</v>
      </c>
      <c r="M49" s="71">
        <v>0.14867151018965849</v>
      </c>
      <c r="N49" s="71">
        <v>0.14867151018965849</v>
      </c>
      <c r="O49" s="71">
        <v>0.14867151018965849</v>
      </c>
      <c r="P49" s="71">
        <v>0.14867151018965849</v>
      </c>
      <c r="Q49" s="71">
        <v>0.14867151018965849</v>
      </c>
      <c r="R49" s="71">
        <v>0.14867151018965849</v>
      </c>
      <c r="S49" s="71">
        <v>0.14867151018965849</v>
      </c>
      <c r="T49" s="71">
        <v>0.14867151018965849</v>
      </c>
      <c r="U49" s="71">
        <v>0.14867151018965849</v>
      </c>
      <c r="V49" s="71">
        <v>0.14867151018965849</v>
      </c>
      <c r="W49" s="71">
        <v>0.14867151018965849</v>
      </c>
      <c r="X49" s="71">
        <v>0.14867151018965849</v>
      </c>
      <c r="Y49" s="71">
        <v>0.14867151018965849</v>
      </c>
      <c r="Z49" s="71">
        <v>0.14867151018965849</v>
      </c>
      <c r="AA49" s="71">
        <v>0.14867151018965849</v>
      </c>
      <c r="AB49" s="71">
        <v>0.14867151018965849</v>
      </c>
      <c r="AC49" s="71">
        <v>0.14867151018965849</v>
      </c>
      <c r="AD49" s="71">
        <v>0.14867151018965849</v>
      </c>
      <c r="AE49" s="71">
        <v>0.14867151018965849</v>
      </c>
      <c r="AF49" s="71">
        <v>0.14867151018965849</v>
      </c>
      <c r="AG49" s="71">
        <v>0.14867151018965849</v>
      </c>
      <c r="AH49" s="71">
        <v>0.14867151018965849</v>
      </c>
      <c r="AI49" s="71">
        <v>0.14867151018965849</v>
      </c>
      <c r="AJ49" s="71">
        <v>0.14867151018965849</v>
      </c>
      <c r="AK49" s="71">
        <v>0.14867151018965849</v>
      </c>
      <c r="AL49" s="71">
        <v>0.14867151018965849</v>
      </c>
      <c r="AM49" s="71">
        <v>0.14867151018965849</v>
      </c>
      <c r="AN49" s="71">
        <v>0.14867151018965849</v>
      </c>
      <c r="AO49" s="71">
        <v>0.14867151018965849</v>
      </c>
      <c r="AP49" s="71">
        <v>0.14867151018965849</v>
      </c>
      <c r="AQ49" s="71">
        <v>0.14867151018965849</v>
      </c>
      <c r="AR49" s="71">
        <v>0.14867151018965849</v>
      </c>
      <c r="AS49" s="71">
        <v>0.14867151018965849</v>
      </c>
      <c r="AT49" s="71">
        <v>0.14867151018965849</v>
      </c>
      <c r="AU49" s="71">
        <v>0.14867151018965849</v>
      </c>
      <c r="AV49" s="71">
        <v>0.14867151018965849</v>
      </c>
      <c r="AW49" s="71">
        <v>0.14867151018965849</v>
      </c>
      <c r="AX49" s="71">
        <v>0.14867151018965849</v>
      </c>
      <c r="AY49" s="71">
        <v>0.14867151018965849</v>
      </c>
    </row>
    <row r="50" spans="1:51">
      <c r="A50" t="s">
        <v>35</v>
      </c>
      <c r="B50" t="s">
        <v>46</v>
      </c>
      <c r="C50" t="s">
        <v>71</v>
      </c>
      <c r="D50" t="s">
        <v>337</v>
      </c>
      <c r="E50" s="63">
        <v>8.4252631064132347E-3</v>
      </c>
      <c r="F50" s="63">
        <v>1.2692502926467239E-2</v>
      </c>
      <c r="G50" s="63">
        <v>1.2279457984004091E-2</v>
      </c>
      <c r="H50" s="63">
        <v>1.0025657878497241E-2</v>
      </c>
      <c r="I50" s="63">
        <v>8.3856063061832874E-3</v>
      </c>
      <c r="J50" s="63">
        <v>8.1366387907843007E-3</v>
      </c>
      <c r="K50" s="71">
        <v>8.1366387907843007E-3</v>
      </c>
      <c r="L50" s="71">
        <v>8.1366387907843007E-3</v>
      </c>
      <c r="M50" s="71">
        <v>8.1366387907843007E-3</v>
      </c>
      <c r="N50" s="71">
        <v>8.1366387907843007E-3</v>
      </c>
      <c r="O50" s="71">
        <v>8.1366387907843007E-3</v>
      </c>
      <c r="P50" s="71">
        <v>8.1366387907843007E-3</v>
      </c>
      <c r="Q50" s="71">
        <v>8.1366387907843007E-3</v>
      </c>
      <c r="R50" s="71">
        <v>8.1366387907843007E-3</v>
      </c>
      <c r="S50" s="71">
        <v>8.1366387907843007E-3</v>
      </c>
      <c r="T50" s="71">
        <v>8.1366387907843007E-3</v>
      </c>
      <c r="U50" s="71">
        <v>8.1366387907843007E-3</v>
      </c>
      <c r="V50" s="71">
        <v>8.1366387907843007E-3</v>
      </c>
      <c r="W50" s="71">
        <v>8.1366387907843007E-3</v>
      </c>
      <c r="X50" s="71">
        <v>8.1366387907843007E-3</v>
      </c>
      <c r="Y50" s="71">
        <v>8.1366387907843007E-3</v>
      </c>
      <c r="Z50" s="71">
        <v>8.1366387907843007E-3</v>
      </c>
      <c r="AA50" s="71">
        <v>8.1366387907843007E-3</v>
      </c>
      <c r="AB50" s="71">
        <v>8.1366387907843007E-3</v>
      </c>
      <c r="AC50" s="71">
        <v>8.1366387907843007E-3</v>
      </c>
      <c r="AD50" s="71">
        <v>8.1366387907843007E-3</v>
      </c>
      <c r="AE50" s="71">
        <v>8.1366387907843007E-3</v>
      </c>
      <c r="AF50" s="71">
        <v>8.1366387907843007E-3</v>
      </c>
      <c r="AG50" s="71">
        <v>8.1366387907843007E-3</v>
      </c>
      <c r="AH50" s="71">
        <v>8.1366387907843007E-3</v>
      </c>
      <c r="AI50" s="71">
        <v>8.1366387907843007E-3</v>
      </c>
      <c r="AJ50" s="71">
        <v>8.1366387907843007E-3</v>
      </c>
      <c r="AK50" s="71">
        <v>8.1366387907843007E-3</v>
      </c>
      <c r="AL50" s="71">
        <v>8.1366387907843007E-3</v>
      </c>
      <c r="AM50" s="71">
        <v>8.1366387907843007E-3</v>
      </c>
      <c r="AN50" s="71">
        <v>8.1366387907843007E-3</v>
      </c>
      <c r="AO50" s="71">
        <v>8.1366387907843007E-3</v>
      </c>
      <c r="AP50" s="71">
        <v>8.1366387907843007E-3</v>
      </c>
      <c r="AQ50" s="71">
        <v>8.1366387907843007E-3</v>
      </c>
      <c r="AR50" s="71">
        <v>8.1366387907843007E-3</v>
      </c>
      <c r="AS50" s="71">
        <v>8.1366387907843007E-3</v>
      </c>
      <c r="AT50" s="71">
        <v>8.1366387907843007E-3</v>
      </c>
      <c r="AU50" s="71">
        <v>8.1366387907843007E-3</v>
      </c>
      <c r="AV50" s="71">
        <v>8.1366387907843007E-3</v>
      </c>
      <c r="AW50" s="71">
        <v>8.1366387907843007E-3</v>
      </c>
      <c r="AX50" s="71">
        <v>8.1366387907843007E-3</v>
      </c>
      <c r="AY50" s="71">
        <v>8.1366387907843007E-3</v>
      </c>
    </row>
    <row r="51" spans="1:51">
      <c r="A51" t="s">
        <v>35</v>
      </c>
      <c r="B51" t="s">
        <v>46</v>
      </c>
      <c r="C51" t="s">
        <v>72</v>
      </c>
      <c r="D51" t="s">
        <v>337</v>
      </c>
      <c r="E51" s="63">
        <v>8.5110767877609864E-2</v>
      </c>
      <c r="F51" s="63">
        <v>8.8750190441061361E-2</v>
      </c>
      <c r="G51" s="63">
        <v>9.7385639475125269E-2</v>
      </c>
      <c r="H51" s="63">
        <v>6.5272299301791389E-2</v>
      </c>
      <c r="I51" s="63">
        <v>7.0007189114399515E-2</v>
      </c>
      <c r="J51" s="63">
        <v>6.8254598669782215E-2</v>
      </c>
      <c r="K51" s="71">
        <v>6.8254598669782215E-2</v>
      </c>
      <c r="L51" s="71">
        <v>6.8254598669782215E-2</v>
      </c>
      <c r="M51" s="71">
        <v>6.8254598669782215E-2</v>
      </c>
      <c r="N51" s="71">
        <v>6.8254598669782215E-2</v>
      </c>
      <c r="O51" s="71">
        <v>6.8254598669782215E-2</v>
      </c>
      <c r="P51" s="71">
        <v>6.8254598669782215E-2</v>
      </c>
      <c r="Q51" s="71">
        <v>6.8254598669782215E-2</v>
      </c>
      <c r="R51" s="71">
        <v>6.8254598669782215E-2</v>
      </c>
      <c r="S51" s="71">
        <v>6.8254598669782215E-2</v>
      </c>
      <c r="T51" s="71">
        <v>6.8254598669782215E-2</v>
      </c>
      <c r="U51" s="71">
        <v>6.8254598669782215E-2</v>
      </c>
      <c r="V51" s="71">
        <v>6.8254598669782215E-2</v>
      </c>
      <c r="W51" s="71">
        <v>6.8254598669782215E-2</v>
      </c>
      <c r="X51" s="71">
        <v>6.8254598669782215E-2</v>
      </c>
      <c r="Y51" s="71">
        <v>6.8254598669782215E-2</v>
      </c>
      <c r="Z51" s="71">
        <v>6.8254598669782215E-2</v>
      </c>
      <c r="AA51" s="71">
        <v>6.8254598669782215E-2</v>
      </c>
      <c r="AB51" s="71">
        <v>6.8254598669782215E-2</v>
      </c>
      <c r="AC51" s="71">
        <v>6.8254598669782215E-2</v>
      </c>
      <c r="AD51" s="71">
        <v>6.8254598669782215E-2</v>
      </c>
      <c r="AE51" s="71">
        <v>6.8254598669782215E-2</v>
      </c>
      <c r="AF51" s="71">
        <v>6.8254598669782215E-2</v>
      </c>
      <c r="AG51" s="71">
        <v>6.8254598669782215E-2</v>
      </c>
      <c r="AH51" s="71">
        <v>6.8254598669782215E-2</v>
      </c>
      <c r="AI51" s="71">
        <v>6.8254598669782215E-2</v>
      </c>
      <c r="AJ51" s="71">
        <v>6.8254598669782215E-2</v>
      </c>
      <c r="AK51" s="71">
        <v>6.8254598669782215E-2</v>
      </c>
      <c r="AL51" s="71">
        <v>6.8254598669782215E-2</v>
      </c>
      <c r="AM51" s="71">
        <v>6.8254598669782215E-2</v>
      </c>
      <c r="AN51" s="71">
        <v>6.8254598669782215E-2</v>
      </c>
      <c r="AO51" s="71">
        <v>6.8254598669782215E-2</v>
      </c>
      <c r="AP51" s="71">
        <v>6.8254598669782215E-2</v>
      </c>
      <c r="AQ51" s="71">
        <v>6.8254598669782215E-2</v>
      </c>
      <c r="AR51" s="71">
        <v>6.8254598669782215E-2</v>
      </c>
      <c r="AS51" s="71">
        <v>6.8254598669782215E-2</v>
      </c>
      <c r="AT51" s="71">
        <v>6.8254598669782215E-2</v>
      </c>
      <c r="AU51" s="71">
        <v>6.8254598669782215E-2</v>
      </c>
      <c r="AV51" s="71">
        <v>6.8254598669782215E-2</v>
      </c>
      <c r="AW51" s="71">
        <v>6.8254598669782215E-2</v>
      </c>
      <c r="AX51" s="71">
        <v>6.8254598669782215E-2</v>
      </c>
      <c r="AY51" s="71">
        <v>6.8254598669782215E-2</v>
      </c>
    </row>
    <row r="52" spans="1:51">
      <c r="A52" t="s">
        <v>35</v>
      </c>
      <c r="B52" t="s">
        <v>46</v>
      </c>
      <c r="C52" t="s">
        <v>73</v>
      </c>
      <c r="D52" t="s">
        <v>337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</row>
    <row r="53" spans="1:51">
      <c r="A53" t="s">
        <v>35</v>
      </c>
      <c r="B53" t="s">
        <v>46</v>
      </c>
      <c r="C53" t="s">
        <v>21</v>
      </c>
      <c r="D53" t="s">
        <v>337</v>
      </c>
      <c r="E53" s="63">
        <v>0.41002825117725822</v>
      </c>
      <c r="F53" s="63">
        <v>0.37358247907727082</v>
      </c>
      <c r="G53" s="63">
        <v>0.45561853248246881</v>
      </c>
      <c r="H53" s="63">
        <v>0.35290858922320961</v>
      </c>
      <c r="I53" s="63">
        <v>0.37474912279155581</v>
      </c>
      <c r="J53" s="63">
        <v>0.33912833015417942</v>
      </c>
      <c r="K53" s="71">
        <v>0.33912833015417942</v>
      </c>
      <c r="L53" s="71">
        <v>0.33912833015417942</v>
      </c>
      <c r="M53" s="71">
        <v>0.33912833015417942</v>
      </c>
      <c r="N53" s="71">
        <v>0.33912833015417942</v>
      </c>
      <c r="O53" s="71">
        <v>0.33912833015417942</v>
      </c>
      <c r="P53" s="71">
        <v>0.33912833015417942</v>
      </c>
      <c r="Q53" s="71">
        <v>0.33912833015417942</v>
      </c>
      <c r="R53" s="71">
        <v>0.33912833015417942</v>
      </c>
      <c r="S53" s="71">
        <v>0.33912833015417942</v>
      </c>
      <c r="T53" s="71">
        <v>0.33912833015417942</v>
      </c>
      <c r="U53" s="71">
        <v>0.33912833015417942</v>
      </c>
      <c r="V53" s="71">
        <v>0.33912833015417942</v>
      </c>
      <c r="W53" s="71">
        <v>0.33912833015417942</v>
      </c>
      <c r="X53" s="71">
        <v>0.33912833015417942</v>
      </c>
      <c r="Y53" s="71">
        <v>0.33912833015417942</v>
      </c>
      <c r="Z53" s="71">
        <v>0.33912833015417942</v>
      </c>
      <c r="AA53" s="71">
        <v>0.33912833015417942</v>
      </c>
      <c r="AB53" s="71">
        <v>0.33912833015417942</v>
      </c>
      <c r="AC53" s="71">
        <v>0.33912833015417942</v>
      </c>
      <c r="AD53" s="71">
        <v>0.33912833015417942</v>
      </c>
      <c r="AE53" s="71">
        <v>0.33912833015417942</v>
      </c>
      <c r="AF53" s="71">
        <v>0.33912833015417942</v>
      </c>
      <c r="AG53" s="71">
        <v>0.33912833015417942</v>
      </c>
      <c r="AH53" s="71">
        <v>0.33912833015417942</v>
      </c>
      <c r="AI53" s="71">
        <v>0.33912833015417942</v>
      </c>
      <c r="AJ53" s="71">
        <v>0.33912833015417942</v>
      </c>
      <c r="AK53" s="71">
        <v>0.33912833015417942</v>
      </c>
      <c r="AL53" s="71">
        <v>0.33912833015417942</v>
      </c>
      <c r="AM53" s="71">
        <v>0.33912833015417942</v>
      </c>
      <c r="AN53" s="71">
        <v>0.33912833015417942</v>
      </c>
      <c r="AO53" s="71">
        <v>0.33912833015417942</v>
      </c>
      <c r="AP53" s="71">
        <v>0.33912833015417942</v>
      </c>
      <c r="AQ53" s="71">
        <v>0.33912833015417942</v>
      </c>
      <c r="AR53" s="71">
        <v>0.33912833015417942</v>
      </c>
      <c r="AS53" s="71">
        <v>0.33912833015417942</v>
      </c>
      <c r="AT53" s="71">
        <v>0.33912833015417942</v>
      </c>
      <c r="AU53" s="71">
        <v>0.33912833015417942</v>
      </c>
      <c r="AV53" s="71">
        <v>0.33912833015417942</v>
      </c>
      <c r="AW53" s="71">
        <v>0.33912833015417942</v>
      </c>
      <c r="AX53" s="71">
        <v>0.33912833015417942</v>
      </c>
      <c r="AY53" s="71">
        <v>0.33912833015417942</v>
      </c>
    </row>
    <row r="54" spans="1:51">
      <c r="A54" t="s">
        <v>35</v>
      </c>
      <c r="B54" t="s">
        <v>46</v>
      </c>
      <c r="C54" t="s">
        <v>19</v>
      </c>
      <c r="D54" t="s">
        <v>337</v>
      </c>
      <c r="E54" s="63">
        <v>0.29429527708921771</v>
      </c>
      <c r="F54" s="63">
        <v>0.43449291088518938</v>
      </c>
      <c r="G54" s="63">
        <v>0.25414254725148139</v>
      </c>
      <c r="H54" s="63">
        <v>0.45857464996863218</v>
      </c>
      <c r="I54" s="63">
        <v>0.39386980588602549</v>
      </c>
      <c r="J54" s="63">
        <v>0.4358089221955958</v>
      </c>
      <c r="K54" s="71">
        <v>0.4358089221955958</v>
      </c>
      <c r="L54" s="71">
        <v>0.4358089221955958</v>
      </c>
      <c r="M54" s="71">
        <v>0.4358089221955958</v>
      </c>
      <c r="N54" s="71">
        <v>0.4358089221955958</v>
      </c>
      <c r="O54" s="71">
        <v>0.4358089221955958</v>
      </c>
      <c r="P54" s="71">
        <v>0.4358089221955958</v>
      </c>
      <c r="Q54" s="71">
        <v>0.4358089221955958</v>
      </c>
      <c r="R54" s="71">
        <v>0.4358089221955958</v>
      </c>
      <c r="S54" s="71">
        <v>0.4358089221955958</v>
      </c>
      <c r="T54" s="71">
        <v>0.4358089221955958</v>
      </c>
      <c r="U54" s="71">
        <v>0.4358089221955958</v>
      </c>
      <c r="V54" s="71">
        <v>0.4358089221955958</v>
      </c>
      <c r="W54" s="71">
        <v>0.4358089221955958</v>
      </c>
      <c r="X54" s="71">
        <v>0.4358089221955958</v>
      </c>
      <c r="Y54" s="71">
        <v>0.4358089221955958</v>
      </c>
      <c r="Z54" s="71">
        <v>0.4358089221955958</v>
      </c>
      <c r="AA54" s="71">
        <v>0.4358089221955958</v>
      </c>
      <c r="AB54" s="71">
        <v>0.4358089221955958</v>
      </c>
      <c r="AC54" s="71">
        <v>0.4358089221955958</v>
      </c>
      <c r="AD54" s="71">
        <v>0.4358089221955958</v>
      </c>
      <c r="AE54" s="71">
        <v>0.4358089221955958</v>
      </c>
      <c r="AF54" s="71">
        <v>0.4358089221955958</v>
      </c>
      <c r="AG54" s="71">
        <v>0.4358089221955958</v>
      </c>
      <c r="AH54" s="71">
        <v>0.4358089221955958</v>
      </c>
      <c r="AI54" s="71">
        <v>0.4358089221955958</v>
      </c>
      <c r="AJ54" s="71">
        <v>0.4358089221955958</v>
      </c>
      <c r="AK54" s="71">
        <v>0.4358089221955958</v>
      </c>
      <c r="AL54" s="71">
        <v>0.4358089221955958</v>
      </c>
      <c r="AM54" s="71">
        <v>0.4358089221955958</v>
      </c>
      <c r="AN54" s="71">
        <v>0.4358089221955958</v>
      </c>
      <c r="AO54" s="71">
        <v>0.4358089221955958</v>
      </c>
      <c r="AP54" s="71">
        <v>0.4358089221955958</v>
      </c>
      <c r="AQ54" s="71">
        <v>0.4358089221955958</v>
      </c>
      <c r="AR54" s="71">
        <v>0.4358089221955958</v>
      </c>
      <c r="AS54" s="71">
        <v>0.4358089221955958</v>
      </c>
      <c r="AT54" s="71">
        <v>0.4358089221955958</v>
      </c>
      <c r="AU54" s="71">
        <v>0.4358089221955958</v>
      </c>
      <c r="AV54" s="71">
        <v>0.4358089221955958</v>
      </c>
      <c r="AW54" s="71">
        <v>0.4358089221955958</v>
      </c>
      <c r="AX54" s="71">
        <v>0.4358089221955958</v>
      </c>
      <c r="AY54" s="71">
        <v>0.4358089221955958</v>
      </c>
    </row>
    <row r="55" spans="1:51">
      <c r="A55" t="s">
        <v>35</v>
      </c>
      <c r="B55" t="s">
        <v>46</v>
      </c>
      <c r="C55" t="s">
        <v>74</v>
      </c>
      <c r="D55" t="s">
        <v>337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71">
        <v>0</v>
      </c>
      <c r="L55" s="71">
        <v>0</v>
      </c>
      <c r="M55" s="71">
        <v>0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0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0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</row>
    <row r="56" spans="1:51">
      <c r="A56" t="s">
        <v>35</v>
      </c>
      <c r="B56" t="s">
        <v>47</v>
      </c>
      <c r="C56" t="s">
        <v>68</v>
      </c>
      <c r="D56" t="s">
        <v>337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</row>
    <row r="57" spans="1:51">
      <c r="A57" t="s">
        <v>35</v>
      </c>
      <c r="B57" t="s">
        <v>47</v>
      </c>
      <c r="C57" t="s">
        <v>70</v>
      </c>
      <c r="D57" t="s">
        <v>337</v>
      </c>
      <c r="E57" s="63">
        <v>0.28281128689341101</v>
      </c>
      <c r="F57" s="63">
        <v>0.12879488062222061</v>
      </c>
      <c r="G57" s="63">
        <v>0.28155153682145539</v>
      </c>
      <c r="H57" s="63">
        <v>0.18488544028491161</v>
      </c>
      <c r="I57" s="63">
        <v>0.24583797542042929</v>
      </c>
      <c r="J57" s="63">
        <v>0.24458030939446909</v>
      </c>
      <c r="K57" s="71">
        <v>0.24458030939446909</v>
      </c>
      <c r="L57" s="71">
        <v>0.24458030939446909</v>
      </c>
      <c r="M57" s="71">
        <v>0.24458030939446909</v>
      </c>
      <c r="N57" s="71">
        <v>0.24458030939446909</v>
      </c>
      <c r="O57" s="71">
        <v>0.24458030939446909</v>
      </c>
      <c r="P57" s="71">
        <v>0.24458030939446909</v>
      </c>
      <c r="Q57" s="71">
        <v>0.24458030939446909</v>
      </c>
      <c r="R57" s="71">
        <v>0.24458030939446909</v>
      </c>
      <c r="S57" s="71">
        <v>0.24458030939446909</v>
      </c>
      <c r="T57" s="71">
        <v>0.24458030939446909</v>
      </c>
      <c r="U57" s="71">
        <v>0.24458030939446909</v>
      </c>
      <c r="V57" s="71">
        <v>0.24458030939446909</v>
      </c>
      <c r="W57" s="71">
        <v>0.24458030939446909</v>
      </c>
      <c r="X57" s="71">
        <v>0.24458030939446909</v>
      </c>
      <c r="Y57" s="71">
        <v>0.24458030939446909</v>
      </c>
      <c r="Z57" s="71">
        <v>0.24458030939446909</v>
      </c>
      <c r="AA57" s="71">
        <v>0.24458030939446909</v>
      </c>
      <c r="AB57" s="71">
        <v>0.24458030939446909</v>
      </c>
      <c r="AC57" s="71">
        <v>0.24458030939446909</v>
      </c>
      <c r="AD57" s="71">
        <v>0.24458030939446909</v>
      </c>
      <c r="AE57" s="71">
        <v>0.24458030939446909</v>
      </c>
      <c r="AF57" s="71">
        <v>0.24458030939446909</v>
      </c>
      <c r="AG57" s="71">
        <v>0.24458030939446909</v>
      </c>
      <c r="AH57" s="71">
        <v>0.24458030939446909</v>
      </c>
      <c r="AI57" s="71">
        <v>0.24458030939446909</v>
      </c>
      <c r="AJ57" s="71">
        <v>0.24458030939446909</v>
      </c>
      <c r="AK57" s="71">
        <v>0.24458030939446909</v>
      </c>
      <c r="AL57" s="71">
        <v>0.24458030939446909</v>
      </c>
      <c r="AM57" s="71">
        <v>0.24458030939446909</v>
      </c>
      <c r="AN57" s="71">
        <v>0.24458030939446909</v>
      </c>
      <c r="AO57" s="71">
        <v>0.24458030939446909</v>
      </c>
      <c r="AP57" s="71">
        <v>0.24458030939446909</v>
      </c>
      <c r="AQ57" s="71">
        <v>0.24458030939446909</v>
      </c>
      <c r="AR57" s="71">
        <v>0.24458030939446909</v>
      </c>
      <c r="AS57" s="71">
        <v>0.24458030939446909</v>
      </c>
      <c r="AT57" s="71">
        <v>0.24458030939446909</v>
      </c>
      <c r="AU57" s="71">
        <v>0.24458030939446909</v>
      </c>
      <c r="AV57" s="71">
        <v>0.24458030939446909</v>
      </c>
      <c r="AW57" s="71">
        <v>0.24458030939446909</v>
      </c>
      <c r="AX57" s="71">
        <v>0.24458030939446909</v>
      </c>
      <c r="AY57" s="71">
        <v>0.24458030939446909</v>
      </c>
    </row>
    <row r="58" spans="1:51">
      <c r="A58" t="s">
        <v>35</v>
      </c>
      <c r="B58" t="s">
        <v>47</v>
      </c>
      <c r="C58" t="s">
        <v>71</v>
      </c>
      <c r="D58" t="s">
        <v>337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</row>
    <row r="59" spans="1:51">
      <c r="A59" t="s">
        <v>35</v>
      </c>
      <c r="B59" t="s">
        <v>47</v>
      </c>
      <c r="C59" t="s">
        <v>72</v>
      </c>
      <c r="D59" t="s">
        <v>337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</row>
    <row r="60" spans="1:51">
      <c r="A60" t="s">
        <v>35</v>
      </c>
      <c r="B60" t="s">
        <v>47</v>
      </c>
      <c r="C60" t="s">
        <v>73</v>
      </c>
      <c r="D60" t="s">
        <v>337</v>
      </c>
      <c r="E60" s="63">
        <v>0.15999502875952701</v>
      </c>
      <c r="F60" s="63">
        <v>0.17531083108380349</v>
      </c>
      <c r="G60" s="63">
        <v>5.6735567635270288E-2</v>
      </c>
      <c r="H60" s="63">
        <v>4.1263868802429708E-2</v>
      </c>
      <c r="I60" s="63">
        <v>3.2666930051199222E-2</v>
      </c>
      <c r="J60" s="63">
        <v>2.936149559573465E-2</v>
      </c>
      <c r="K60" s="71">
        <v>2.936149559573465E-2</v>
      </c>
      <c r="L60" s="71">
        <v>2.936149559573465E-2</v>
      </c>
      <c r="M60" s="71">
        <v>2.936149559573465E-2</v>
      </c>
      <c r="N60" s="71">
        <v>2.936149559573465E-2</v>
      </c>
      <c r="O60" s="71">
        <v>2.936149559573465E-2</v>
      </c>
      <c r="P60" s="71">
        <v>2.936149559573465E-2</v>
      </c>
      <c r="Q60" s="71">
        <v>2.936149559573465E-2</v>
      </c>
      <c r="R60" s="71">
        <v>2.936149559573465E-2</v>
      </c>
      <c r="S60" s="71">
        <v>2.936149559573465E-2</v>
      </c>
      <c r="T60" s="71">
        <v>2.936149559573465E-2</v>
      </c>
      <c r="U60" s="71">
        <v>2.936149559573465E-2</v>
      </c>
      <c r="V60" s="71">
        <v>2.936149559573465E-2</v>
      </c>
      <c r="W60" s="71">
        <v>2.936149559573465E-2</v>
      </c>
      <c r="X60" s="71">
        <v>2.936149559573465E-2</v>
      </c>
      <c r="Y60" s="71">
        <v>2.936149559573465E-2</v>
      </c>
      <c r="Z60" s="71">
        <v>2.936149559573465E-2</v>
      </c>
      <c r="AA60" s="71">
        <v>2.936149559573465E-2</v>
      </c>
      <c r="AB60" s="71">
        <v>2.936149559573465E-2</v>
      </c>
      <c r="AC60" s="71">
        <v>2.936149559573465E-2</v>
      </c>
      <c r="AD60" s="71">
        <v>2.936149559573465E-2</v>
      </c>
      <c r="AE60" s="71">
        <v>2.936149559573465E-2</v>
      </c>
      <c r="AF60" s="71">
        <v>2.936149559573465E-2</v>
      </c>
      <c r="AG60" s="71">
        <v>2.936149559573465E-2</v>
      </c>
      <c r="AH60" s="71">
        <v>2.936149559573465E-2</v>
      </c>
      <c r="AI60" s="71">
        <v>2.936149559573465E-2</v>
      </c>
      <c r="AJ60" s="71">
        <v>2.936149559573465E-2</v>
      </c>
      <c r="AK60" s="71">
        <v>2.936149559573465E-2</v>
      </c>
      <c r="AL60" s="71">
        <v>2.936149559573465E-2</v>
      </c>
      <c r="AM60" s="71">
        <v>2.936149559573465E-2</v>
      </c>
      <c r="AN60" s="71">
        <v>2.936149559573465E-2</v>
      </c>
      <c r="AO60" s="71">
        <v>2.936149559573465E-2</v>
      </c>
      <c r="AP60" s="71">
        <v>2.936149559573465E-2</v>
      </c>
      <c r="AQ60" s="71">
        <v>2.936149559573465E-2</v>
      </c>
      <c r="AR60" s="71">
        <v>2.936149559573465E-2</v>
      </c>
      <c r="AS60" s="71">
        <v>2.936149559573465E-2</v>
      </c>
      <c r="AT60" s="71">
        <v>2.936149559573465E-2</v>
      </c>
      <c r="AU60" s="71">
        <v>2.936149559573465E-2</v>
      </c>
      <c r="AV60" s="71">
        <v>2.936149559573465E-2</v>
      </c>
      <c r="AW60" s="71">
        <v>2.936149559573465E-2</v>
      </c>
      <c r="AX60" s="71">
        <v>2.936149559573465E-2</v>
      </c>
      <c r="AY60" s="71">
        <v>2.936149559573465E-2</v>
      </c>
    </row>
    <row r="61" spans="1:51">
      <c r="A61" t="s">
        <v>35</v>
      </c>
      <c r="B61" t="s">
        <v>47</v>
      </c>
      <c r="C61" t="s">
        <v>21</v>
      </c>
      <c r="D61" t="s">
        <v>337</v>
      </c>
      <c r="E61" s="63">
        <v>0.3243752945782622</v>
      </c>
      <c r="F61" s="63">
        <v>0.32171987493475562</v>
      </c>
      <c r="G61" s="63">
        <v>0.4247748531169997</v>
      </c>
      <c r="H61" s="63">
        <v>0.33654244771755482</v>
      </c>
      <c r="I61" s="63">
        <v>0.35177334786447351</v>
      </c>
      <c r="J61" s="63">
        <v>0.31773785880317051</v>
      </c>
      <c r="K61" s="71">
        <v>0.31773785880317051</v>
      </c>
      <c r="L61" s="71">
        <v>0.31773785880317051</v>
      </c>
      <c r="M61" s="71">
        <v>0.31773785880317051</v>
      </c>
      <c r="N61" s="71">
        <v>0.31773785880317051</v>
      </c>
      <c r="O61" s="71">
        <v>0.31773785880317051</v>
      </c>
      <c r="P61" s="71">
        <v>0.31773785880317051</v>
      </c>
      <c r="Q61" s="71">
        <v>0.31773785880317051</v>
      </c>
      <c r="R61" s="71">
        <v>0.31773785880317051</v>
      </c>
      <c r="S61" s="71">
        <v>0.31773785880317051</v>
      </c>
      <c r="T61" s="71">
        <v>0.31773785880317051</v>
      </c>
      <c r="U61" s="71">
        <v>0.31773785880317051</v>
      </c>
      <c r="V61" s="71">
        <v>0.31773785880317051</v>
      </c>
      <c r="W61" s="71">
        <v>0.31773785880317051</v>
      </c>
      <c r="X61" s="71">
        <v>0.31773785880317051</v>
      </c>
      <c r="Y61" s="71">
        <v>0.31773785880317051</v>
      </c>
      <c r="Z61" s="71">
        <v>0.31773785880317051</v>
      </c>
      <c r="AA61" s="71">
        <v>0.31773785880317051</v>
      </c>
      <c r="AB61" s="71">
        <v>0.31773785880317051</v>
      </c>
      <c r="AC61" s="71">
        <v>0.31773785880317051</v>
      </c>
      <c r="AD61" s="71">
        <v>0.31773785880317051</v>
      </c>
      <c r="AE61" s="71">
        <v>0.31773785880317051</v>
      </c>
      <c r="AF61" s="71">
        <v>0.31773785880317051</v>
      </c>
      <c r="AG61" s="71">
        <v>0.31773785880317051</v>
      </c>
      <c r="AH61" s="71">
        <v>0.31773785880317051</v>
      </c>
      <c r="AI61" s="71">
        <v>0.31773785880317051</v>
      </c>
      <c r="AJ61" s="71">
        <v>0.31773785880317051</v>
      </c>
      <c r="AK61" s="71">
        <v>0.31773785880317051</v>
      </c>
      <c r="AL61" s="71">
        <v>0.31773785880317051</v>
      </c>
      <c r="AM61" s="71">
        <v>0.31773785880317051</v>
      </c>
      <c r="AN61" s="71">
        <v>0.31773785880317051</v>
      </c>
      <c r="AO61" s="71">
        <v>0.31773785880317051</v>
      </c>
      <c r="AP61" s="71">
        <v>0.31773785880317051</v>
      </c>
      <c r="AQ61" s="71">
        <v>0.31773785880317051</v>
      </c>
      <c r="AR61" s="71">
        <v>0.31773785880317051</v>
      </c>
      <c r="AS61" s="71">
        <v>0.31773785880317051</v>
      </c>
      <c r="AT61" s="71">
        <v>0.31773785880317051</v>
      </c>
      <c r="AU61" s="71">
        <v>0.31773785880317051</v>
      </c>
      <c r="AV61" s="71">
        <v>0.31773785880317051</v>
      </c>
      <c r="AW61" s="71">
        <v>0.31773785880317051</v>
      </c>
      <c r="AX61" s="71">
        <v>0.31773785880317051</v>
      </c>
      <c r="AY61" s="71">
        <v>0.31773785880317051</v>
      </c>
    </row>
    <row r="62" spans="1:51">
      <c r="A62" t="s">
        <v>35</v>
      </c>
      <c r="B62" t="s">
        <v>47</v>
      </c>
      <c r="C62" t="s">
        <v>19</v>
      </c>
      <c r="D62" t="s">
        <v>337</v>
      </c>
      <c r="E62" s="63">
        <v>0.2328183897687999</v>
      </c>
      <c r="F62" s="63">
        <v>0.37417441335922041</v>
      </c>
      <c r="G62" s="63">
        <v>0.23693804242627459</v>
      </c>
      <c r="H62" s="63">
        <v>0.43730824319510397</v>
      </c>
      <c r="I62" s="63">
        <v>0.36972174666389779</v>
      </c>
      <c r="J62" s="63">
        <v>0.40832033620662578</v>
      </c>
      <c r="K62" s="71">
        <v>0.40832033620662578</v>
      </c>
      <c r="L62" s="71">
        <v>0.40832033620662578</v>
      </c>
      <c r="M62" s="71">
        <v>0.40832033620662578</v>
      </c>
      <c r="N62" s="71">
        <v>0.40832033620662578</v>
      </c>
      <c r="O62" s="71">
        <v>0.40832033620662578</v>
      </c>
      <c r="P62" s="71">
        <v>0.40832033620662578</v>
      </c>
      <c r="Q62" s="71">
        <v>0.40832033620662578</v>
      </c>
      <c r="R62" s="71">
        <v>0.40832033620662578</v>
      </c>
      <c r="S62" s="71">
        <v>0.40832033620662578</v>
      </c>
      <c r="T62" s="71">
        <v>0.40832033620662578</v>
      </c>
      <c r="U62" s="71">
        <v>0.40832033620662578</v>
      </c>
      <c r="V62" s="71">
        <v>0.40832033620662578</v>
      </c>
      <c r="W62" s="71">
        <v>0.40832033620662578</v>
      </c>
      <c r="X62" s="71">
        <v>0.40832033620662578</v>
      </c>
      <c r="Y62" s="71">
        <v>0.40832033620662578</v>
      </c>
      <c r="Z62" s="71">
        <v>0.40832033620662578</v>
      </c>
      <c r="AA62" s="71">
        <v>0.40832033620662578</v>
      </c>
      <c r="AB62" s="71">
        <v>0.40832033620662578</v>
      </c>
      <c r="AC62" s="71">
        <v>0.40832033620662578</v>
      </c>
      <c r="AD62" s="71">
        <v>0.40832033620662578</v>
      </c>
      <c r="AE62" s="71">
        <v>0.40832033620662578</v>
      </c>
      <c r="AF62" s="71">
        <v>0.40832033620662578</v>
      </c>
      <c r="AG62" s="71">
        <v>0.40832033620662578</v>
      </c>
      <c r="AH62" s="71">
        <v>0.40832033620662578</v>
      </c>
      <c r="AI62" s="71">
        <v>0.40832033620662578</v>
      </c>
      <c r="AJ62" s="71">
        <v>0.40832033620662578</v>
      </c>
      <c r="AK62" s="71">
        <v>0.40832033620662578</v>
      </c>
      <c r="AL62" s="71">
        <v>0.40832033620662578</v>
      </c>
      <c r="AM62" s="71">
        <v>0.40832033620662578</v>
      </c>
      <c r="AN62" s="71">
        <v>0.40832033620662578</v>
      </c>
      <c r="AO62" s="71">
        <v>0.40832033620662578</v>
      </c>
      <c r="AP62" s="71">
        <v>0.40832033620662578</v>
      </c>
      <c r="AQ62" s="71">
        <v>0.40832033620662578</v>
      </c>
      <c r="AR62" s="71">
        <v>0.40832033620662578</v>
      </c>
      <c r="AS62" s="71">
        <v>0.40832033620662578</v>
      </c>
      <c r="AT62" s="71">
        <v>0.40832033620662578</v>
      </c>
      <c r="AU62" s="71">
        <v>0.40832033620662578</v>
      </c>
      <c r="AV62" s="71">
        <v>0.40832033620662578</v>
      </c>
      <c r="AW62" s="71">
        <v>0.40832033620662578</v>
      </c>
      <c r="AX62" s="71">
        <v>0.40832033620662578</v>
      </c>
      <c r="AY62" s="71">
        <v>0.40832033620662578</v>
      </c>
    </row>
    <row r="63" spans="1:51">
      <c r="A63" t="s">
        <v>34</v>
      </c>
      <c r="B63" t="s">
        <v>46</v>
      </c>
      <c r="C63" t="s">
        <v>68</v>
      </c>
      <c r="D63" t="s">
        <v>337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0</v>
      </c>
      <c r="Q63" s="71">
        <v>0</v>
      </c>
      <c r="R63" s="71">
        <v>0</v>
      </c>
      <c r="S63" s="71">
        <v>0</v>
      </c>
      <c r="T63" s="71">
        <v>0</v>
      </c>
      <c r="U63" s="71">
        <v>0</v>
      </c>
      <c r="V63" s="71">
        <v>0</v>
      </c>
      <c r="W63" s="71">
        <v>0</v>
      </c>
      <c r="X63" s="71">
        <v>0</v>
      </c>
      <c r="Y63" s="71">
        <v>0</v>
      </c>
      <c r="Z63" s="71">
        <v>0</v>
      </c>
      <c r="AA63" s="71">
        <v>0</v>
      </c>
      <c r="AB63" s="71">
        <v>0</v>
      </c>
      <c r="AC63" s="71">
        <v>0</v>
      </c>
      <c r="AD63" s="71">
        <v>0</v>
      </c>
      <c r="AE63" s="71">
        <v>0</v>
      </c>
      <c r="AF63" s="71">
        <v>0</v>
      </c>
      <c r="AG63" s="71">
        <v>0</v>
      </c>
      <c r="AH63" s="71">
        <v>0</v>
      </c>
      <c r="AI63" s="71">
        <v>0</v>
      </c>
      <c r="AJ63" s="71">
        <v>0</v>
      </c>
      <c r="AK63" s="71">
        <v>0</v>
      </c>
      <c r="AL63" s="71">
        <v>0</v>
      </c>
      <c r="AM63" s="71">
        <v>0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</row>
    <row r="64" spans="1:51">
      <c r="A64" t="s">
        <v>34</v>
      </c>
      <c r="B64" t="s">
        <v>46</v>
      </c>
      <c r="C64" t="s">
        <v>70</v>
      </c>
      <c r="D64" t="s">
        <v>337</v>
      </c>
      <c r="E64" s="63">
        <v>0.27251074116777019</v>
      </c>
      <c r="F64" s="63">
        <v>0.2085723698752931</v>
      </c>
      <c r="G64" s="63">
        <v>0.26509470497846599</v>
      </c>
      <c r="H64" s="63">
        <v>0.17364068164814911</v>
      </c>
      <c r="I64" s="63">
        <v>0.1807366339509669</v>
      </c>
      <c r="J64" s="63">
        <v>0.17478604222829569</v>
      </c>
      <c r="K64" s="71">
        <v>0.17478604222829569</v>
      </c>
      <c r="L64" s="71">
        <v>0.17478604222829569</v>
      </c>
      <c r="M64" s="71">
        <v>0.17478604222829569</v>
      </c>
      <c r="N64" s="71">
        <v>0.17478604222829569</v>
      </c>
      <c r="O64" s="71">
        <v>0.17478604222829569</v>
      </c>
      <c r="P64" s="71">
        <v>0.17478604222829569</v>
      </c>
      <c r="Q64" s="71">
        <v>0.17478604222829569</v>
      </c>
      <c r="R64" s="71">
        <v>0.17478604222829569</v>
      </c>
      <c r="S64" s="71">
        <v>0.17478604222829569</v>
      </c>
      <c r="T64" s="71">
        <v>0.17478604222829569</v>
      </c>
      <c r="U64" s="71">
        <v>0.17478604222829569</v>
      </c>
      <c r="V64" s="71">
        <v>0.17478604222829569</v>
      </c>
      <c r="W64" s="71">
        <v>0.17478604222829569</v>
      </c>
      <c r="X64" s="71">
        <v>0.17478604222829569</v>
      </c>
      <c r="Y64" s="71">
        <v>0.17478604222829569</v>
      </c>
      <c r="Z64" s="71">
        <v>0.17478604222829569</v>
      </c>
      <c r="AA64" s="71">
        <v>0.17478604222829569</v>
      </c>
      <c r="AB64" s="71">
        <v>0.17478604222829569</v>
      </c>
      <c r="AC64" s="71">
        <v>0.17478604222829569</v>
      </c>
      <c r="AD64" s="71">
        <v>0.17478604222829569</v>
      </c>
      <c r="AE64" s="71">
        <v>0.17478604222829569</v>
      </c>
      <c r="AF64" s="71">
        <v>0.17478604222829569</v>
      </c>
      <c r="AG64" s="71">
        <v>0.17478604222829569</v>
      </c>
      <c r="AH64" s="71">
        <v>0.17478604222829569</v>
      </c>
      <c r="AI64" s="71">
        <v>0.17478604222829569</v>
      </c>
      <c r="AJ64" s="71">
        <v>0.17478604222829569</v>
      </c>
      <c r="AK64" s="71">
        <v>0.17478604222829569</v>
      </c>
      <c r="AL64" s="71">
        <v>0.17478604222829569</v>
      </c>
      <c r="AM64" s="71">
        <v>0.17478604222829569</v>
      </c>
      <c r="AN64" s="71">
        <v>0.17478604222829569</v>
      </c>
      <c r="AO64" s="71">
        <v>0.17478604222829569</v>
      </c>
      <c r="AP64" s="71">
        <v>0.17478604222829569</v>
      </c>
      <c r="AQ64" s="71">
        <v>0.17478604222829569</v>
      </c>
      <c r="AR64" s="71">
        <v>0.17478604222829569</v>
      </c>
      <c r="AS64" s="71">
        <v>0.17478604222829569</v>
      </c>
      <c r="AT64" s="71">
        <v>0.17478604222829569</v>
      </c>
      <c r="AU64" s="71">
        <v>0.17478604222829569</v>
      </c>
      <c r="AV64" s="71">
        <v>0.17478604222829569</v>
      </c>
      <c r="AW64" s="71">
        <v>0.17478604222829569</v>
      </c>
      <c r="AX64" s="71">
        <v>0.17478604222829569</v>
      </c>
      <c r="AY64" s="71">
        <v>0.17478604222829569</v>
      </c>
    </row>
    <row r="65" spans="1:51">
      <c r="A65" t="s">
        <v>34</v>
      </c>
      <c r="B65" t="s">
        <v>46</v>
      </c>
      <c r="C65" t="s">
        <v>71</v>
      </c>
      <c r="D65" t="s">
        <v>337</v>
      </c>
      <c r="E65" s="63">
        <v>5.6966133637844302E-3</v>
      </c>
      <c r="F65" s="63">
        <v>7.5292476630184424E-3</v>
      </c>
      <c r="G65" s="63">
        <v>5.496376317907131E-3</v>
      </c>
      <c r="H65" s="63">
        <v>7.9102296065152455E-3</v>
      </c>
      <c r="I65" s="63">
        <v>7.5279135982736518E-3</v>
      </c>
      <c r="J65" s="63">
        <v>7.7554194302763904E-3</v>
      </c>
      <c r="K65" s="71">
        <v>7.7554194302763904E-3</v>
      </c>
      <c r="L65" s="71">
        <v>7.7554194302763904E-3</v>
      </c>
      <c r="M65" s="71">
        <v>7.7554194302763904E-3</v>
      </c>
      <c r="N65" s="71">
        <v>7.7554194302763904E-3</v>
      </c>
      <c r="O65" s="71">
        <v>7.7554194302763904E-3</v>
      </c>
      <c r="P65" s="71">
        <v>7.7554194302763904E-3</v>
      </c>
      <c r="Q65" s="71">
        <v>7.7554194302763904E-3</v>
      </c>
      <c r="R65" s="71">
        <v>7.7554194302763904E-3</v>
      </c>
      <c r="S65" s="71">
        <v>7.7554194302763904E-3</v>
      </c>
      <c r="T65" s="71">
        <v>7.7554194302763904E-3</v>
      </c>
      <c r="U65" s="71">
        <v>7.7554194302763904E-3</v>
      </c>
      <c r="V65" s="71">
        <v>7.7554194302763904E-3</v>
      </c>
      <c r="W65" s="71">
        <v>7.7554194302763904E-3</v>
      </c>
      <c r="X65" s="71">
        <v>7.7554194302763904E-3</v>
      </c>
      <c r="Y65" s="71">
        <v>7.7554194302763904E-3</v>
      </c>
      <c r="Z65" s="71">
        <v>7.7554194302763904E-3</v>
      </c>
      <c r="AA65" s="71">
        <v>7.7554194302763904E-3</v>
      </c>
      <c r="AB65" s="71">
        <v>7.7554194302763904E-3</v>
      </c>
      <c r="AC65" s="71">
        <v>7.7554194302763904E-3</v>
      </c>
      <c r="AD65" s="71">
        <v>7.7554194302763904E-3</v>
      </c>
      <c r="AE65" s="71">
        <v>7.7554194302763904E-3</v>
      </c>
      <c r="AF65" s="71">
        <v>7.7554194302763904E-3</v>
      </c>
      <c r="AG65" s="71">
        <v>7.7554194302763904E-3</v>
      </c>
      <c r="AH65" s="71">
        <v>7.7554194302763904E-3</v>
      </c>
      <c r="AI65" s="71">
        <v>7.7554194302763904E-3</v>
      </c>
      <c r="AJ65" s="71">
        <v>7.7554194302763904E-3</v>
      </c>
      <c r="AK65" s="71">
        <v>7.7554194302763904E-3</v>
      </c>
      <c r="AL65" s="71">
        <v>7.7554194302763904E-3</v>
      </c>
      <c r="AM65" s="71">
        <v>7.7554194302763904E-3</v>
      </c>
      <c r="AN65" s="71">
        <v>7.7554194302763904E-3</v>
      </c>
      <c r="AO65" s="71">
        <v>7.7554194302763904E-3</v>
      </c>
      <c r="AP65" s="71">
        <v>7.7554194302763904E-3</v>
      </c>
      <c r="AQ65" s="71">
        <v>7.7554194302763904E-3</v>
      </c>
      <c r="AR65" s="71">
        <v>7.7554194302763904E-3</v>
      </c>
      <c r="AS65" s="71">
        <v>7.7554194302763904E-3</v>
      </c>
      <c r="AT65" s="71">
        <v>7.7554194302763904E-3</v>
      </c>
      <c r="AU65" s="71">
        <v>7.7554194302763904E-3</v>
      </c>
      <c r="AV65" s="71">
        <v>7.7554194302763904E-3</v>
      </c>
      <c r="AW65" s="71">
        <v>7.7554194302763904E-3</v>
      </c>
      <c r="AX65" s="71">
        <v>7.7554194302763904E-3</v>
      </c>
      <c r="AY65" s="71">
        <v>7.7554194302763904E-3</v>
      </c>
    </row>
    <row r="66" spans="1:51">
      <c r="A66" t="s">
        <v>34</v>
      </c>
      <c r="B66" t="s">
        <v>46</v>
      </c>
      <c r="C66" t="s">
        <v>72</v>
      </c>
      <c r="D66" t="s">
        <v>337</v>
      </c>
      <c r="E66" s="63">
        <v>8.363149061005129E-2</v>
      </c>
      <c r="F66" s="63">
        <v>9.2315087884377756E-2</v>
      </c>
      <c r="G66" s="63">
        <v>7.8408730749927893E-2</v>
      </c>
      <c r="H66" s="63">
        <v>9.3376931404532057E-2</v>
      </c>
      <c r="I66" s="63">
        <v>8.9635400653719458E-2</v>
      </c>
      <c r="J66" s="63">
        <v>8.3209307766160465E-2</v>
      </c>
      <c r="K66" s="71">
        <v>8.3209307766160465E-2</v>
      </c>
      <c r="L66" s="71">
        <v>8.3209307766160465E-2</v>
      </c>
      <c r="M66" s="71">
        <v>8.3209307766160465E-2</v>
      </c>
      <c r="N66" s="71">
        <v>8.3209307766160465E-2</v>
      </c>
      <c r="O66" s="71">
        <v>8.3209307766160465E-2</v>
      </c>
      <c r="P66" s="71">
        <v>8.3209307766160465E-2</v>
      </c>
      <c r="Q66" s="71">
        <v>8.3209307766160465E-2</v>
      </c>
      <c r="R66" s="71">
        <v>8.3209307766160465E-2</v>
      </c>
      <c r="S66" s="71">
        <v>8.3209307766160465E-2</v>
      </c>
      <c r="T66" s="71">
        <v>8.3209307766160465E-2</v>
      </c>
      <c r="U66" s="71">
        <v>8.3209307766160465E-2</v>
      </c>
      <c r="V66" s="71">
        <v>8.3209307766160465E-2</v>
      </c>
      <c r="W66" s="71">
        <v>8.3209307766160465E-2</v>
      </c>
      <c r="X66" s="71">
        <v>8.3209307766160465E-2</v>
      </c>
      <c r="Y66" s="71">
        <v>8.3209307766160465E-2</v>
      </c>
      <c r="Z66" s="71">
        <v>8.3209307766160465E-2</v>
      </c>
      <c r="AA66" s="71">
        <v>8.3209307766160465E-2</v>
      </c>
      <c r="AB66" s="71">
        <v>8.3209307766160465E-2</v>
      </c>
      <c r="AC66" s="71">
        <v>8.3209307766160465E-2</v>
      </c>
      <c r="AD66" s="71">
        <v>8.3209307766160465E-2</v>
      </c>
      <c r="AE66" s="71">
        <v>8.3209307766160465E-2</v>
      </c>
      <c r="AF66" s="71">
        <v>8.3209307766160465E-2</v>
      </c>
      <c r="AG66" s="71">
        <v>8.3209307766160465E-2</v>
      </c>
      <c r="AH66" s="71">
        <v>8.3209307766160465E-2</v>
      </c>
      <c r="AI66" s="71">
        <v>8.3209307766160465E-2</v>
      </c>
      <c r="AJ66" s="71">
        <v>8.3209307766160465E-2</v>
      </c>
      <c r="AK66" s="71">
        <v>8.3209307766160465E-2</v>
      </c>
      <c r="AL66" s="71">
        <v>8.3209307766160465E-2</v>
      </c>
      <c r="AM66" s="71">
        <v>8.3209307766160465E-2</v>
      </c>
      <c r="AN66" s="71">
        <v>8.3209307766160465E-2</v>
      </c>
      <c r="AO66" s="71">
        <v>8.3209307766160465E-2</v>
      </c>
      <c r="AP66" s="71">
        <v>8.3209307766160465E-2</v>
      </c>
      <c r="AQ66" s="71">
        <v>8.3209307766160465E-2</v>
      </c>
      <c r="AR66" s="71">
        <v>8.3209307766160465E-2</v>
      </c>
      <c r="AS66" s="71">
        <v>8.3209307766160465E-2</v>
      </c>
      <c r="AT66" s="71">
        <v>8.3209307766160465E-2</v>
      </c>
      <c r="AU66" s="71">
        <v>8.3209307766160465E-2</v>
      </c>
      <c r="AV66" s="71">
        <v>8.3209307766160465E-2</v>
      </c>
      <c r="AW66" s="71">
        <v>8.3209307766160465E-2</v>
      </c>
      <c r="AX66" s="71">
        <v>8.3209307766160465E-2</v>
      </c>
      <c r="AY66" s="71">
        <v>8.3209307766160465E-2</v>
      </c>
    </row>
    <row r="67" spans="1:51">
      <c r="A67" t="s">
        <v>34</v>
      </c>
      <c r="B67" t="s">
        <v>46</v>
      </c>
      <c r="C67" t="s">
        <v>73</v>
      </c>
      <c r="D67" t="s">
        <v>337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</row>
    <row r="68" spans="1:51">
      <c r="A68" t="s">
        <v>34</v>
      </c>
      <c r="B68" t="s">
        <v>46</v>
      </c>
      <c r="C68" t="s">
        <v>21</v>
      </c>
      <c r="D68" t="s">
        <v>337</v>
      </c>
      <c r="E68" s="63">
        <v>0.38193885492810142</v>
      </c>
      <c r="F68" s="63">
        <v>0.3635654140572428</v>
      </c>
      <c r="G68" s="63">
        <v>0.38069105363976102</v>
      </c>
      <c r="H68" s="63">
        <v>0.36646907448615962</v>
      </c>
      <c r="I68" s="63">
        <v>0.36065102038372632</v>
      </c>
      <c r="J68" s="63">
        <v>0.38145842557792398</v>
      </c>
      <c r="K68" s="71">
        <v>0.38145842557792398</v>
      </c>
      <c r="L68" s="71">
        <v>0.38145842557792398</v>
      </c>
      <c r="M68" s="71">
        <v>0.38145842557792398</v>
      </c>
      <c r="N68" s="71">
        <v>0.38145842557792398</v>
      </c>
      <c r="O68" s="71">
        <v>0.38145842557792398</v>
      </c>
      <c r="P68" s="71">
        <v>0.38145842557792398</v>
      </c>
      <c r="Q68" s="71">
        <v>0.38145842557792398</v>
      </c>
      <c r="R68" s="71">
        <v>0.38145842557792398</v>
      </c>
      <c r="S68" s="71">
        <v>0.38145842557792398</v>
      </c>
      <c r="T68" s="71">
        <v>0.38145842557792398</v>
      </c>
      <c r="U68" s="71">
        <v>0.38145842557792398</v>
      </c>
      <c r="V68" s="71">
        <v>0.38145842557792398</v>
      </c>
      <c r="W68" s="71">
        <v>0.38145842557792398</v>
      </c>
      <c r="X68" s="71">
        <v>0.38145842557792398</v>
      </c>
      <c r="Y68" s="71">
        <v>0.38145842557792398</v>
      </c>
      <c r="Z68" s="71">
        <v>0.38145842557792398</v>
      </c>
      <c r="AA68" s="71">
        <v>0.38145842557792398</v>
      </c>
      <c r="AB68" s="71">
        <v>0.38145842557792398</v>
      </c>
      <c r="AC68" s="71">
        <v>0.38145842557792398</v>
      </c>
      <c r="AD68" s="71">
        <v>0.38145842557792398</v>
      </c>
      <c r="AE68" s="71">
        <v>0.38145842557792398</v>
      </c>
      <c r="AF68" s="71">
        <v>0.38145842557792398</v>
      </c>
      <c r="AG68" s="71">
        <v>0.38145842557792398</v>
      </c>
      <c r="AH68" s="71">
        <v>0.38145842557792398</v>
      </c>
      <c r="AI68" s="71">
        <v>0.38145842557792398</v>
      </c>
      <c r="AJ68" s="71">
        <v>0.38145842557792398</v>
      </c>
      <c r="AK68" s="71">
        <v>0.38145842557792398</v>
      </c>
      <c r="AL68" s="71">
        <v>0.38145842557792398</v>
      </c>
      <c r="AM68" s="71">
        <v>0.38145842557792398</v>
      </c>
      <c r="AN68" s="71">
        <v>0.38145842557792398</v>
      </c>
      <c r="AO68" s="71">
        <v>0.38145842557792398</v>
      </c>
      <c r="AP68" s="71">
        <v>0.38145842557792398</v>
      </c>
      <c r="AQ68" s="71">
        <v>0.38145842557792398</v>
      </c>
      <c r="AR68" s="71">
        <v>0.38145842557792398</v>
      </c>
      <c r="AS68" s="71">
        <v>0.38145842557792398</v>
      </c>
      <c r="AT68" s="71">
        <v>0.38145842557792398</v>
      </c>
      <c r="AU68" s="71">
        <v>0.38145842557792398</v>
      </c>
      <c r="AV68" s="71">
        <v>0.38145842557792398</v>
      </c>
      <c r="AW68" s="71">
        <v>0.38145842557792398</v>
      </c>
      <c r="AX68" s="71">
        <v>0.38145842557792398</v>
      </c>
      <c r="AY68" s="71">
        <v>0.38145842557792398</v>
      </c>
    </row>
    <row r="69" spans="1:51">
      <c r="A69" t="s">
        <v>34</v>
      </c>
      <c r="B69" t="s">
        <v>46</v>
      </c>
      <c r="C69" t="s">
        <v>19</v>
      </c>
      <c r="D69" t="s">
        <v>337</v>
      </c>
      <c r="E69" s="63">
        <v>0.25622229993029272</v>
      </c>
      <c r="F69" s="63">
        <v>0.32801788052006792</v>
      </c>
      <c r="G69" s="63">
        <v>0.27030913431393799</v>
      </c>
      <c r="H69" s="63">
        <v>0.35860308285464398</v>
      </c>
      <c r="I69" s="63">
        <v>0.36144903141331369</v>
      </c>
      <c r="J69" s="63">
        <v>0.3527908049973435</v>
      </c>
      <c r="K69" s="71">
        <v>0.3527908049973435</v>
      </c>
      <c r="L69" s="71">
        <v>0.3527908049973435</v>
      </c>
      <c r="M69" s="71">
        <v>0.3527908049973435</v>
      </c>
      <c r="N69" s="71">
        <v>0.3527908049973435</v>
      </c>
      <c r="O69" s="71">
        <v>0.3527908049973435</v>
      </c>
      <c r="P69" s="71">
        <v>0.3527908049973435</v>
      </c>
      <c r="Q69" s="71">
        <v>0.3527908049973435</v>
      </c>
      <c r="R69" s="71">
        <v>0.3527908049973435</v>
      </c>
      <c r="S69" s="71">
        <v>0.3527908049973435</v>
      </c>
      <c r="T69" s="71">
        <v>0.3527908049973435</v>
      </c>
      <c r="U69" s="71">
        <v>0.3527908049973435</v>
      </c>
      <c r="V69" s="71">
        <v>0.3527908049973435</v>
      </c>
      <c r="W69" s="71">
        <v>0.3527908049973435</v>
      </c>
      <c r="X69" s="71">
        <v>0.3527908049973435</v>
      </c>
      <c r="Y69" s="71">
        <v>0.3527908049973435</v>
      </c>
      <c r="Z69" s="71">
        <v>0.3527908049973435</v>
      </c>
      <c r="AA69" s="71">
        <v>0.3527908049973435</v>
      </c>
      <c r="AB69" s="71">
        <v>0.3527908049973435</v>
      </c>
      <c r="AC69" s="71">
        <v>0.3527908049973435</v>
      </c>
      <c r="AD69" s="71">
        <v>0.3527908049973435</v>
      </c>
      <c r="AE69" s="71">
        <v>0.3527908049973435</v>
      </c>
      <c r="AF69" s="71">
        <v>0.3527908049973435</v>
      </c>
      <c r="AG69" s="71">
        <v>0.3527908049973435</v>
      </c>
      <c r="AH69" s="71">
        <v>0.3527908049973435</v>
      </c>
      <c r="AI69" s="71">
        <v>0.3527908049973435</v>
      </c>
      <c r="AJ69" s="71">
        <v>0.3527908049973435</v>
      </c>
      <c r="AK69" s="71">
        <v>0.3527908049973435</v>
      </c>
      <c r="AL69" s="71">
        <v>0.3527908049973435</v>
      </c>
      <c r="AM69" s="71">
        <v>0.3527908049973435</v>
      </c>
      <c r="AN69" s="71">
        <v>0.3527908049973435</v>
      </c>
      <c r="AO69" s="71">
        <v>0.3527908049973435</v>
      </c>
      <c r="AP69" s="71">
        <v>0.3527908049973435</v>
      </c>
      <c r="AQ69" s="71">
        <v>0.3527908049973435</v>
      </c>
      <c r="AR69" s="71">
        <v>0.3527908049973435</v>
      </c>
      <c r="AS69" s="71">
        <v>0.3527908049973435</v>
      </c>
      <c r="AT69" s="71">
        <v>0.3527908049973435</v>
      </c>
      <c r="AU69" s="71">
        <v>0.3527908049973435</v>
      </c>
      <c r="AV69" s="71">
        <v>0.3527908049973435</v>
      </c>
      <c r="AW69" s="71">
        <v>0.3527908049973435</v>
      </c>
      <c r="AX69" s="71">
        <v>0.3527908049973435</v>
      </c>
      <c r="AY69" s="71">
        <v>0.3527908049973435</v>
      </c>
    </row>
    <row r="70" spans="1:51">
      <c r="A70" t="s">
        <v>34</v>
      </c>
      <c r="B70" t="s">
        <v>46</v>
      </c>
      <c r="C70" t="s">
        <v>74</v>
      </c>
      <c r="D70" t="s">
        <v>337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</row>
    <row r="71" spans="1:51">
      <c r="A71" t="s">
        <v>34</v>
      </c>
      <c r="B71" t="s">
        <v>47</v>
      </c>
      <c r="C71" t="s">
        <v>68</v>
      </c>
      <c r="D71" t="s">
        <v>337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</v>
      </c>
      <c r="AD71" s="71">
        <v>0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71">
        <v>0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</row>
    <row r="72" spans="1:51">
      <c r="A72" t="s">
        <v>34</v>
      </c>
      <c r="B72" t="s">
        <v>47</v>
      </c>
      <c r="C72" t="s">
        <v>70</v>
      </c>
      <c r="D72" t="s">
        <v>337</v>
      </c>
      <c r="E72" s="63">
        <v>0.79526102120022801</v>
      </c>
      <c r="F72" s="63">
        <v>0.75532315057708044</v>
      </c>
      <c r="G72" s="63">
        <v>0.8290929954598778</v>
      </c>
      <c r="H72" s="63">
        <v>0.74134632081578022</v>
      </c>
      <c r="I72" s="63">
        <v>0.74231797735489014</v>
      </c>
      <c r="J72" s="63">
        <v>0.7013224246861689</v>
      </c>
      <c r="K72" s="71">
        <v>0.7013224246861689</v>
      </c>
      <c r="L72" s="71">
        <v>0.7013224246861689</v>
      </c>
      <c r="M72" s="71">
        <v>0.7013224246861689</v>
      </c>
      <c r="N72" s="71">
        <v>0.7013224246861689</v>
      </c>
      <c r="O72" s="71">
        <v>0.7013224246861689</v>
      </c>
      <c r="P72" s="71">
        <v>0.7013224246861689</v>
      </c>
      <c r="Q72" s="71">
        <v>0.7013224246861689</v>
      </c>
      <c r="R72" s="71">
        <v>0.7013224246861689</v>
      </c>
      <c r="S72" s="71">
        <v>0.7013224246861689</v>
      </c>
      <c r="T72" s="71">
        <v>0.7013224246861689</v>
      </c>
      <c r="U72" s="71">
        <v>0.7013224246861689</v>
      </c>
      <c r="V72" s="71">
        <v>0.7013224246861689</v>
      </c>
      <c r="W72" s="71">
        <v>0.7013224246861689</v>
      </c>
      <c r="X72" s="71">
        <v>0.7013224246861689</v>
      </c>
      <c r="Y72" s="71">
        <v>0.7013224246861689</v>
      </c>
      <c r="Z72" s="71">
        <v>0.7013224246861689</v>
      </c>
      <c r="AA72" s="71">
        <v>0.7013224246861689</v>
      </c>
      <c r="AB72" s="71">
        <v>0.7013224246861689</v>
      </c>
      <c r="AC72" s="71">
        <v>0.7013224246861689</v>
      </c>
      <c r="AD72" s="71">
        <v>0.7013224246861689</v>
      </c>
      <c r="AE72" s="71">
        <v>0.7013224246861689</v>
      </c>
      <c r="AF72" s="71">
        <v>0.7013224246861689</v>
      </c>
      <c r="AG72" s="71">
        <v>0.7013224246861689</v>
      </c>
      <c r="AH72" s="71">
        <v>0.7013224246861689</v>
      </c>
      <c r="AI72" s="71">
        <v>0.7013224246861689</v>
      </c>
      <c r="AJ72" s="71">
        <v>0.7013224246861689</v>
      </c>
      <c r="AK72" s="71">
        <v>0.7013224246861689</v>
      </c>
      <c r="AL72" s="71">
        <v>0.7013224246861689</v>
      </c>
      <c r="AM72" s="71">
        <v>0.7013224246861689</v>
      </c>
      <c r="AN72" s="71">
        <v>0.7013224246861689</v>
      </c>
      <c r="AO72" s="71">
        <v>0.7013224246861689</v>
      </c>
      <c r="AP72" s="71">
        <v>0.7013224246861689</v>
      </c>
      <c r="AQ72" s="71">
        <v>0.7013224246861689</v>
      </c>
      <c r="AR72" s="71">
        <v>0.7013224246861689</v>
      </c>
      <c r="AS72" s="71">
        <v>0.7013224246861689</v>
      </c>
      <c r="AT72" s="71">
        <v>0.7013224246861689</v>
      </c>
      <c r="AU72" s="71">
        <v>0.7013224246861689</v>
      </c>
      <c r="AV72" s="71">
        <v>0.7013224246861689</v>
      </c>
      <c r="AW72" s="71">
        <v>0.7013224246861689</v>
      </c>
      <c r="AX72" s="71">
        <v>0.7013224246861689</v>
      </c>
      <c r="AY72" s="71">
        <v>0.7013224246861689</v>
      </c>
    </row>
    <row r="73" spans="1:51">
      <c r="A73" t="s">
        <v>34</v>
      </c>
      <c r="B73" t="s">
        <v>47</v>
      </c>
      <c r="C73" t="s">
        <v>71</v>
      </c>
      <c r="D73" t="s">
        <v>337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</row>
    <row r="74" spans="1:51">
      <c r="A74" t="s">
        <v>34</v>
      </c>
      <c r="B74" t="s">
        <v>47</v>
      </c>
      <c r="C74" t="s">
        <v>72</v>
      </c>
      <c r="D74" t="s">
        <v>337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</row>
    <row r="75" spans="1:51">
      <c r="A75" t="s">
        <v>34</v>
      </c>
      <c r="B75" t="s">
        <v>47</v>
      </c>
      <c r="C75" t="s">
        <v>73</v>
      </c>
      <c r="D75" t="s">
        <v>337</v>
      </c>
      <c r="E75" s="63">
        <v>4.6987513769214201E-2</v>
      </c>
      <c r="F75" s="63">
        <v>4.0224522472869582E-2</v>
      </c>
      <c r="G75" s="63">
        <v>1.297033663367759E-2</v>
      </c>
      <c r="H75" s="63">
        <v>2.9899827805938181E-2</v>
      </c>
      <c r="I75" s="63">
        <v>3.9388857503345448E-2</v>
      </c>
      <c r="J75" s="63">
        <v>6.3817418970091827E-2</v>
      </c>
      <c r="K75" s="71">
        <v>6.3817418970091827E-2</v>
      </c>
      <c r="L75" s="71">
        <v>6.3817418970091827E-2</v>
      </c>
      <c r="M75" s="71">
        <v>6.3817418970091827E-2</v>
      </c>
      <c r="N75" s="71">
        <v>6.3817418970091827E-2</v>
      </c>
      <c r="O75" s="71">
        <v>6.3817418970091827E-2</v>
      </c>
      <c r="P75" s="71">
        <v>6.3817418970091827E-2</v>
      </c>
      <c r="Q75" s="71">
        <v>6.3817418970091827E-2</v>
      </c>
      <c r="R75" s="71">
        <v>6.3817418970091827E-2</v>
      </c>
      <c r="S75" s="71">
        <v>6.3817418970091827E-2</v>
      </c>
      <c r="T75" s="71">
        <v>6.3817418970091827E-2</v>
      </c>
      <c r="U75" s="71">
        <v>6.3817418970091827E-2</v>
      </c>
      <c r="V75" s="71">
        <v>6.3817418970091827E-2</v>
      </c>
      <c r="W75" s="71">
        <v>6.3817418970091827E-2</v>
      </c>
      <c r="X75" s="71">
        <v>6.3817418970091827E-2</v>
      </c>
      <c r="Y75" s="71">
        <v>6.3817418970091827E-2</v>
      </c>
      <c r="Z75" s="71">
        <v>6.3817418970091827E-2</v>
      </c>
      <c r="AA75" s="71">
        <v>6.3817418970091827E-2</v>
      </c>
      <c r="AB75" s="71">
        <v>6.3817418970091827E-2</v>
      </c>
      <c r="AC75" s="71">
        <v>6.3817418970091827E-2</v>
      </c>
      <c r="AD75" s="71">
        <v>6.3817418970091827E-2</v>
      </c>
      <c r="AE75" s="71">
        <v>6.3817418970091827E-2</v>
      </c>
      <c r="AF75" s="71">
        <v>6.3817418970091827E-2</v>
      </c>
      <c r="AG75" s="71">
        <v>6.3817418970091827E-2</v>
      </c>
      <c r="AH75" s="71">
        <v>6.3817418970091827E-2</v>
      </c>
      <c r="AI75" s="71">
        <v>6.3817418970091827E-2</v>
      </c>
      <c r="AJ75" s="71">
        <v>6.3817418970091827E-2</v>
      </c>
      <c r="AK75" s="71">
        <v>6.3817418970091827E-2</v>
      </c>
      <c r="AL75" s="71">
        <v>6.3817418970091827E-2</v>
      </c>
      <c r="AM75" s="71">
        <v>6.3817418970091827E-2</v>
      </c>
      <c r="AN75" s="71">
        <v>6.3817418970091827E-2</v>
      </c>
      <c r="AO75" s="71">
        <v>6.3817418970091827E-2</v>
      </c>
      <c r="AP75" s="71">
        <v>6.3817418970091827E-2</v>
      </c>
      <c r="AQ75" s="71">
        <v>6.3817418970091827E-2</v>
      </c>
      <c r="AR75" s="71">
        <v>6.3817418970091827E-2</v>
      </c>
      <c r="AS75" s="71">
        <v>6.3817418970091827E-2</v>
      </c>
      <c r="AT75" s="71">
        <v>6.3817418970091827E-2</v>
      </c>
      <c r="AU75" s="71">
        <v>6.3817418970091827E-2</v>
      </c>
      <c r="AV75" s="71">
        <v>6.3817418970091827E-2</v>
      </c>
      <c r="AW75" s="71">
        <v>6.3817418970091827E-2</v>
      </c>
      <c r="AX75" s="71">
        <v>6.3817418970091827E-2</v>
      </c>
      <c r="AY75" s="71">
        <v>6.3817418970091827E-2</v>
      </c>
    </row>
    <row r="76" spans="1:51">
      <c r="A76" t="s">
        <v>34</v>
      </c>
      <c r="B76" t="s">
        <v>47</v>
      </c>
      <c r="C76" t="s">
        <v>21</v>
      </c>
      <c r="D76" t="s">
        <v>337</v>
      </c>
      <c r="E76" s="63">
        <v>9.4414104428482942E-2</v>
      </c>
      <c r="F76" s="63">
        <v>0.10748061077442971</v>
      </c>
      <c r="G76" s="63">
        <v>9.2358001773624132E-2</v>
      </c>
      <c r="H76" s="63">
        <v>0.1156177510762427</v>
      </c>
      <c r="I76" s="63">
        <v>0.1090259619221001</v>
      </c>
      <c r="J76" s="63">
        <v>0.1220149531510937</v>
      </c>
      <c r="K76" s="71">
        <v>0.1220149531510937</v>
      </c>
      <c r="L76" s="71">
        <v>0.1220149531510937</v>
      </c>
      <c r="M76" s="71">
        <v>0.1220149531510937</v>
      </c>
      <c r="N76" s="71">
        <v>0.1220149531510937</v>
      </c>
      <c r="O76" s="71">
        <v>0.1220149531510937</v>
      </c>
      <c r="P76" s="71">
        <v>0.1220149531510937</v>
      </c>
      <c r="Q76" s="71">
        <v>0.1220149531510937</v>
      </c>
      <c r="R76" s="71">
        <v>0.1220149531510937</v>
      </c>
      <c r="S76" s="71">
        <v>0.1220149531510937</v>
      </c>
      <c r="T76" s="71">
        <v>0.1220149531510937</v>
      </c>
      <c r="U76" s="71">
        <v>0.1220149531510937</v>
      </c>
      <c r="V76" s="71">
        <v>0.1220149531510937</v>
      </c>
      <c r="W76" s="71">
        <v>0.1220149531510937</v>
      </c>
      <c r="X76" s="71">
        <v>0.1220149531510937</v>
      </c>
      <c r="Y76" s="71">
        <v>0.1220149531510937</v>
      </c>
      <c r="Z76" s="71">
        <v>0.1220149531510937</v>
      </c>
      <c r="AA76" s="71">
        <v>0.1220149531510937</v>
      </c>
      <c r="AB76" s="71">
        <v>0.1220149531510937</v>
      </c>
      <c r="AC76" s="71">
        <v>0.1220149531510937</v>
      </c>
      <c r="AD76" s="71">
        <v>0.1220149531510937</v>
      </c>
      <c r="AE76" s="71">
        <v>0.1220149531510937</v>
      </c>
      <c r="AF76" s="71">
        <v>0.1220149531510937</v>
      </c>
      <c r="AG76" s="71">
        <v>0.1220149531510937</v>
      </c>
      <c r="AH76" s="71">
        <v>0.1220149531510937</v>
      </c>
      <c r="AI76" s="71">
        <v>0.1220149531510937</v>
      </c>
      <c r="AJ76" s="71">
        <v>0.1220149531510937</v>
      </c>
      <c r="AK76" s="71">
        <v>0.1220149531510937</v>
      </c>
      <c r="AL76" s="71">
        <v>0.1220149531510937</v>
      </c>
      <c r="AM76" s="71">
        <v>0.1220149531510937</v>
      </c>
      <c r="AN76" s="71">
        <v>0.1220149531510937</v>
      </c>
      <c r="AO76" s="71">
        <v>0.1220149531510937</v>
      </c>
      <c r="AP76" s="71">
        <v>0.1220149531510937</v>
      </c>
      <c r="AQ76" s="71">
        <v>0.1220149531510937</v>
      </c>
      <c r="AR76" s="71">
        <v>0.1220149531510937</v>
      </c>
      <c r="AS76" s="71">
        <v>0.1220149531510937</v>
      </c>
      <c r="AT76" s="71">
        <v>0.1220149531510937</v>
      </c>
      <c r="AU76" s="71">
        <v>0.1220149531510937</v>
      </c>
      <c r="AV76" s="71">
        <v>0.1220149531510937</v>
      </c>
      <c r="AW76" s="71">
        <v>0.1220149531510937</v>
      </c>
      <c r="AX76" s="71">
        <v>0.1220149531510937</v>
      </c>
      <c r="AY76" s="71">
        <v>0.1220149531510937</v>
      </c>
    </row>
    <row r="77" spans="1:51">
      <c r="A77" t="s">
        <v>34</v>
      </c>
      <c r="B77" t="s">
        <v>47</v>
      </c>
      <c r="C77" t="s">
        <v>19</v>
      </c>
      <c r="D77" t="s">
        <v>337</v>
      </c>
      <c r="E77" s="63">
        <v>6.3337360602074913E-2</v>
      </c>
      <c r="F77" s="63">
        <v>9.6971716175620254E-2</v>
      </c>
      <c r="G77" s="63">
        <v>6.5578666132820346E-2</v>
      </c>
      <c r="H77" s="63">
        <v>0.1131361003020388</v>
      </c>
      <c r="I77" s="63">
        <v>0.10926720321966429</v>
      </c>
      <c r="J77" s="63">
        <v>0.1128452031926456</v>
      </c>
      <c r="K77" s="71">
        <v>0.1128452031926456</v>
      </c>
      <c r="L77" s="71">
        <v>0.1128452031926456</v>
      </c>
      <c r="M77" s="71">
        <v>0.1128452031926456</v>
      </c>
      <c r="N77" s="71">
        <v>0.1128452031926456</v>
      </c>
      <c r="O77" s="71">
        <v>0.1128452031926456</v>
      </c>
      <c r="P77" s="71">
        <v>0.1128452031926456</v>
      </c>
      <c r="Q77" s="71">
        <v>0.1128452031926456</v>
      </c>
      <c r="R77" s="71">
        <v>0.1128452031926456</v>
      </c>
      <c r="S77" s="71">
        <v>0.1128452031926456</v>
      </c>
      <c r="T77" s="71">
        <v>0.1128452031926456</v>
      </c>
      <c r="U77" s="71">
        <v>0.1128452031926456</v>
      </c>
      <c r="V77" s="71">
        <v>0.1128452031926456</v>
      </c>
      <c r="W77" s="71">
        <v>0.1128452031926456</v>
      </c>
      <c r="X77" s="71">
        <v>0.1128452031926456</v>
      </c>
      <c r="Y77" s="71">
        <v>0.1128452031926456</v>
      </c>
      <c r="Z77" s="71">
        <v>0.1128452031926456</v>
      </c>
      <c r="AA77" s="71">
        <v>0.1128452031926456</v>
      </c>
      <c r="AB77" s="71">
        <v>0.1128452031926456</v>
      </c>
      <c r="AC77" s="71">
        <v>0.1128452031926456</v>
      </c>
      <c r="AD77" s="71">
        <v>0.1128452031926456</v>
      </c>
      <c r="AE77" s="71">
        <v>0.1128452031926456</v>
      </c>
      <c r="AF77" s="71">
        <v>0.1128452031926456</v>
      </c>
      <c r="AG77" s="71">
        <v>0.1128452031926456</v>
      </c>
      <c r="AH77" s="71">
        <v>0.1128452031926456</v>
      </c>
      <c r="AI77" s="71">
        <v>0.1128452031926456</v>
      </c>
      <c r="AJ77" s="71">
        <v>0.1128452031926456</v>
      </c>
      <c r="AK77" s="71">
        <v>0.1128452031926456</v>
      </c>
      <c r="AL77" s="71">
        <v>0.1128452031926456</v>
      </c>
      <c r="AM77" s="71">
        <v>0.1128452031926456</v>
      </c>
      <c r="AN77" s="71">
        <v>0.1128452031926456</v>
      </c>
      <c r="AO77" s="71">
        <v>0.1128452031926456</v>
      </c>
      <c r="AP77" s="71">
        <v>0.1128452031926456</v>
      </c>
      <c r="AQ77" s="71">
        <v>0.1128452031926456</v>
      </c>
      <c r="AR77" s="71">
        <v>0.1128452031926456</v>
      </c>
      <c r="AS77" s="71">
        <v>0.1128452031926456</v>
      </c>
      <c r="AT77" s="71">
        <v>0.1128452031926456</v>
      </c>
      <c r="AU77" s="71">
        <v>0.1128452031926456</v>
      </c>
      <c r="AV77" s="71">
        <v>0.1128452031926456</v>
      </c>
      <c r="AW77" s="71">
        <v>0.1128452031926456</v>
      </c>
      <c r="AX77" s="71">
        <v>0.1128452031926456</v>
      </c>
      <c r="AY77" s="71">
        <v>0.1128452031926456</v>
      </c>
    </row>
    <row r="78" spans="1:51">
      <c r="A78" t="s">
        <v>33</v>
      </c>
      <c r="B78" t="s">
        <v>46</v>
      </c>
      <c r="C78" t="s">
        <v>68</v>
      </c>
      <c r="D78" t="s">
        <v>337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</row>
    <row r="79" spans="1:51">
      <c r="A79" t="s">
        <v>33</v>
      </c>
      <c r="B79" t="s">
        <v>46</v>
      </c>
      <c r="C79" t="s">
        <v>70</v>
      </c>
      <c r="D79" t="s">
        <v>337</v>
      </c>
      <c r="E79" s="63">
        <v>0.26714770424056278</v>
      </c>
      <c r="F79" s="63">
        <v>0.28112517897959183</v>
      </c>
      <c r="G79" s="63">
        <v>0.29536078077020378</v>
      </c>
      <c r="H79" s="63">
        <v>0.2835434126600081</v>
      </c>
      <c r="I79" s="63">
        <v>0.25503241064587773</v>
      </c>
      <c r="J79" s="63">
        <v>0.25520674708319879</v>
      </c>
      <c r="K79" s="71">
        <v>0.25520674708319879</v>
      </c>
      <c r="L79" s="71">
        <v>0.25520674708319879</v>
      </c>
      <c r="M79" s="71">
        <v>0.25520674708319879</v>
      </c>
      <c r="N79" s="71">
        <v>0.25520674708319879</v>
      </c>
      <c r="O79" s="71">
        <v>0.25520674708319879</v>
      </c>
      <c r="P79" s="71">
        <v>0.25520674708319879</v>
      </c>
      <c r="Q79" s="71">
        <v>0.25520674708319879</v>
      </c>
      <c r="R79" s="71">
        <v>0.25520674708319879</v>
      </c>
      <c r="S79" s="71">
        <v>0.25520674708319879</v>
      </c>
      <c r="T79" s="71">
        <v>0.25520674708319879</v>
      </c>
      <c r="U79" s="71">
        <v>0.25520674708319879</v>
      </c>
      <c r="V79" s="71">
        <v>0.25520674708319879</v>
      </c>
      <c r="W79" s="71">
        <v>0.25520674708319879</v>
      </c>
      <c r="X79" s="71">
        <v>0.25520674708319879</v>
      </c>
      <c r="Y79" s="71">
        <v>0.25520674708319879</v>
      </c>
      <c r="Z79" s="71">
        <v>0.25520674708319879</v>
      </c>
      <c r="AA79" s="71">
        <v>0.25520674708319879</v>
      </c>
      <c r="AB79" s="71">
        <v>0.25520674708319879</v>
      </c>
      <c r="AC79" s="71">
        <v>0.25520674708319879</v>
      </c>
      <c r="AD79" s="71">
        <v>0.25520674708319879</v>
      </c>
      <c r="AE79" s="71">
        <v>0.25520674708319879</v>
      </c>
      <c r="AF79" s="71">
        <v>0.25520674708319879</v>
      </c>
      <c r="AG79" s="71">
        <v>0.25520674708319879</v>
      </c>
      <c r="AH79" s="71">
        <v>0.25520674708319879</v>
      </c>
      <c r="AI79" s="71">
        <v>0.25520674708319879</v>
      </c>
      <c r="AJ79" s="71">
        <v>0.25520674708319879</v>
      </c>
      <c r="AK79" s="71">
        <v>0.25520674708319879</v>
      </c>
      <c r="AL79" s="71">
        <v>0.25520674708319879</v>
      </c>
      <c r="AM79" s="71">
        <v>0.25520674708319879</v>
      </c>
      <c r="AN79" s="71">
        <v>0.25520674708319879</v>
      </c>
      <c r="AO79" s="71">
        <v>0.25520674708319879</v>
      </c>
      <c r="AP79" s="71">
        <v>0.25520674708319879</v>
      </c>
      <c r="AQ79" s="71">
        <v>0.25520674708319879</v>
      </c>
      <c r="AR79" s="71">
        <v>0.25520674708319879</v>
      </c>
      <c r="AS79" s="71">
        <v>0.25520674708319879</v>
      </c>
      <c r="AT79" s="71">
        <v>0.25520674708319879</v>
      </c>
      <c r="AU79" s="71">
        <v>0.25520674708319879</v>
      </c>
      <c r="AV79" s="71">
        <v>0.25520674708319879</v>
      </c>
      <c r="AW79" s="71">
        <v>0.25520674708319879</v>
      </c>
      <c r="AX79" s="71">
        <v>0.25520674708319879</v>
      </c>
      <c r="AY79" s="71">
        <v>0.25520674708319879</v>
      </c>
    </row>
    <row r="80" spans="1:51">
      <c r="A80" t="s">
        <v>33</v>
      </c>
      <c r="B80" t="s">
        <v>46</v>
      </c>
      <c r="C80" t="s">
        <v>71</v>
      </c>
      <c r="D80" t="s">
        <v>337</v>
      </c>
      <c r="E80" s="63">
        <v>5.5863975309520938E-3</v>
      </c>
      <c r="F80" s="63">
        <v>5.3768282969856047E-3</v>
      </c>
      <c r="G80" s="63">
        <v>5.8621855137753944E-3</v>
      </c>
      <c r="H80" s="63">
        <v>4.8680592058012893E-3</v>
      </c>
      <c r="I80" s="63">
        <v>5.2632474329362012E-3</v>
      </c>
      <c r="J80" s="63">
        <v>5.4339841809065486E-3</v>
      </c>
      <c r="K80" s="71">
        <v>5.4339841809065486E-3</v>
      </c>
      <c r="L80" s="71">
        <v>5.4339841809065486E-3</v>
      </c>
      <c r="M80" s="71">
        <v>5.4339841809065486E-3</v>
      </c>
      <c r="N80" s="71">
        <v>5.4339841809065486E-3</v>
      </c>
      <c r="O80" s="71">
        <v>5.4339841809065486E-3</v>
      </c>
      <c r="P80" s="71">
        <v>5.4339841809065486E-3</v>
      </c>
      <c r="Q80" s="71">
        <v>5.4339841809065486E-3</v>
      </c>
      <c r="R80" s="71">
        <v>5.4339841809065486E-3</v>
      </c>
      <c r="S80" s="71">
        <v>5.4339841809065486E-3</v>
      </c>
      <c r="T80" s="71">
        <v>5.4339841809065486E-3</v>
      </c>
      <c r="U80" s="71">
        <v>5.4339841809065486E-3</v>
      </c>
      <c r="V80" s="71">
        <v>5.4339841809065486E-3</v>
      </c>
      <c r="W80" s="71">
        <v>5.4339841809065486E-3</v>
      </c>
      <c r="X80" s="71">
        <v>5.4339841809065486E-3</v>
      </c>
      <c r="Y80" s="71">
        <v>5.4339841809065486E-3</v>
      </c>
      <c r="Z80" s="71">
        <v>5.4339841809065486E-3</v>
      </c>
      <c r="AA80" s="71">
        <v>5.4339841809065486E-3</v>
      </c>
      <c r="AB80" s="71">
        <v>5.4339841809065486E-3</v>
      </c>
      <c r="AC80" s="71">
        <v>5.4339841809065486E-3</v>
      </c>
      <c r="AD80" s="71">
        <v>5.4339841809065486E-3</v>
      </c>
      <c r="AE80" s="71">
        <v>5.4339841809065486E-3</v>
      </c>
      <c r="AF80" s="71">
        <v>5.4339841809065486E-3</v>
      </c>
      <c r="AG80" s="71">
        <v>5.4339841809065486E-3</v>
      </c>
      <c r="AH80" s="71">
        <v>5.4339841809065486E-3</v>
      </c>
      <c r="AI80" s="71">
        <v>5.4339841809065486E-3</v>
      </c>
      <c r="AJ80" s="71">
        <v>5.4339841809065486E-3</v>
      </c>
      <c r="AK80" s="71">
        <v>5.4339841809065486E-3</v>
      </c>
      <c r="AL80" s="71">
        <v>5.4339841809065486E-3</v>
      </c>
      <c r="AM80" s="71">
        <v>5.4339841809065486E-3</v>
      </c>
      <c r="AN80" s="71">
        <v>5.4339841809065486E-3</v>
      </c>
      <c r="AO80" s="71">
        <v>5.4339841809065486E-3</v>
      </c>
      <c r="AP80" s="71">
        <v>5.4339841809065486E-3</v>
      </c>
      <c r="AQ80" s="71">
        <v>5.4339841809065486E-3</v>
      </c>
      <c r="AR80" s="71">
        <v>5.4339841809065486E-3</v>
      </c>
      <c r="AS80" s="71">
        <v>5.4339841809065486E-3</v>
      </c>
      <c r="AT80" s="71">
        <v>5.4339841809065486E-3</v>
      </c>
      <c r="AU80" s="71">
        <v>5.4339841809065486E-3</v>
      </c>
      <c r="AV80" s="71">
        <v>5.4339841809065486E-3</v>
      </c>
      <c r="AW80" s="71">
        <v>5.4339841809065486E-3</v>
      </c>
      <c r="AX80" s="71">
        <v>5.4339841809065486E-3</v>
      </c>
      <c r="AY80" s="71">
        <v>5.4339841809065486E-3</v>
      </c>
    </row>
    <row r="81" spans="1:51">
      <c r="A81" t="s">
        <v>33</v>
      </c>
      <c r="B81" t="s">
        <v>46</v>
      </c>
      <c r="C81" t="s">
        <v>72</v>
      </c>
      <c r="D81" t="s">
        <v>337</v>
      </c>
      <c r="E81" s="63">
        <v>8.1765255893298847E-2</v>
      </c>
      <c r="F81" s="63">
        <v>7.6368614428822618E-2</v>
      </c>
      <c r="G81" s="63">
        <v>7.9466720189543996E-2</v>
      </c>
      <c r="H81" s="63">
        <v>6.1088901175181551E-2</v>
      </c>
      <c r="I81" s="63">
        <v>6.8489567138009216E-2</v>
      </c>
      <c r="J81" s="63">
        <v>6.8745948353646794E-2</v>
      </c>
      <c r="K81" s="71">
        <v>6.8745948353646794E-2</v>
      </c>
      <c r="L81" s="71">
        <v>6.8745948353646794E-2</v>
      </c>
      <c r="M81" s="71">
        <v>6.8745948353646794E-2</v>
      </c>
      <c r="N81" s="71">
        <v>6.8745948353646794E-2</v>
      </c>
      <c r="O81" s="71">
        <v>6.8745948353646794E-2</v>
      </c>
      <c r="P81" s="71">
        <v>6.8745948353646794E-2</v>
      </c>
      <c r="Q81" s="71">
        <v>6.8745948353646794E-2</v>
      </c>
      <c r="R81" s="71">
        <v>6.8745948353646794E-2</v>
      </c>
      <c r="S81" s="71">
        <v>6.8745948353646794E-2</v>
      </c>
      <c r="T81" s="71">
        <v>6.8745948353646794E-2</v>
      </c>
      <c r="U81" s="71">
        <v>6.8745948353646794E-2</v>
      </c>
      <c r="V81" s="71">
        <v>6.8745948353646794E-2</v>
      </c>
      <c r="W81" s="71">
        <v>6.8745948353646794E-2</v>
      </c>
      <c r="X81" s="71">
        <v>6.8745948353646794E-2</v>
      </c>
      <c r="Y81" s="71">
        <v>6.8745948353646794E-2</v>
      </c>
      <c r="Z81" s="71">
        <v>6.8745948353646794E-2</v>
      </c>
      <c r="AA81" s="71">
        <v>6.8745948353646794E-2</v>
      </c>
      <c r="AB81" s="71">
        <v>6.8745948353646794E-2</v>
      </c>
      <c r="AC81" s="71">
        <v>6.8745948353646794E-2</v>
      </c>
      <c r="AD81" s="71">
        <v>6.8745948353646794E-2</v>
      </c>
      <c r="AE81" s="71">
        <v>6.8745948353646794E-2</v>
      </c>
      <c r="AF81" s="71">
        <v>6.8745948353646794E-2</v>
      </c>
      <c r="AG81" s="71">
        <v>6.8745948353646794E-2</v>
      </c>
      <c r="AH81" s="71">
        <v>6.8745948353646794E-2</v>
      </c>
      <c r="AI81" s="71">
        <v>6.8745948353646794E-2</v>
      </c>
      <c r="AJ81" s="71">
        <v>6.8745948353646794E-2</v>
      </c>
      <c r="AK81" s="71">
        <v>6.8745948353646794E-2</v>
      </c>
      <c r="AL81" s="71">
        <v>6.8745948353646794E-2</v>
      </c>
      <c r="AM81" s="71">
        <v>6.8745948353646794E-2</v>
      </c>
      <c r="AN81" s="71">
        <v>6.8745948353646794E-2</v>
      </c>
      <c r="AO81" s="71">
        <v>6.8745948353646794E-2</v>
      </c>
      <c r="AP81" s="71">
        <v>6.8745948353646794E-2</v>
      </c>
      <c r="AQ81" s="71">
        <v>6.8745948353646794E-2</v>
      </c>
      <c r="AR81" s="71">
        <v>6.8745948353646794E-2</v>
      </c>
      <c r="AS81" s="71">
        <v>6.8745948353646794E-2</v>
      </c>
      <c r="AT81" s="71">
        <v>6.8745948353646794E-2</v>
      </c>
      <c r="AU81" s="71">
        <v>6.8745948353646794E-2</v>
      </c>
      <c r="AV81" s="71">
        <v>6.8745948353646794E-2</v>
      </c>
      <c r="AW81" s="71">
        <v>6.8745948353646794E-2</v>
      </c>
      <c r="AX81" s="71">
        <v>6.8745948353646794E-2</v>
      </c>
      <c r="AY81" s="71">
        <v>6.8745948353646794E-2</v>
      </c>
    </row>
    <row r="82" spans="1:51">
      <c r="A82" t="s">
        <v>33</v>
      </c>
      <c r="B82" t="s">
        <v>46</v>
      </c>
      <c r="C82" t="s">
        <v>73</v>
      </c>
      <c r="D82" t="s">
        <v>337</v>
      </c>
      <c r="E82" s="63">
        <v>2.8038689875871801E-2</v>
      </c>
      <c r="F82" s="63">
        <v>3.6919301484796829E-2</v>
      </c>
      <c r="G82" s="63">
        <v>2.7419299585665441E-2</v>
      </c>
      <c r="H82" s="63">
        <v>1.9791387914570462E-2</v>
      </c>
      <c r="I82" s="63">
        <v>1.9189348265651881E-2</v>
      </c>
      <c r="J82" s="63">
        <v>1.8509976931113479E-2</v>
      </c>
      <c r="K82" s="71">
        <v>1.8509976931113479E-2</v>
      </c>
      <c r="L82" s="71">
        <v>1.8509976931113479E-2</v>
      </c>
      <c r="M82" s="71">
        <v>1.8509976931113479E-2</v>
      </c>
      <c r="N82" s="71">
        <v>1.8509976931113479E-2</v>
      </c>
      <c r="O82" s="71">
        <v>1.8509976931113479E-2</v>
      </c>
      <c r="P82" s="71">
        <v>1.8509976931113479E-2</v>
      </c>
      <c r="Q82" s="71">
        <v>1.8509976931113479E-2</v>
      </c>
      <c r="R82" s="71">
        <v>1.8509976931113479E-2</v>
      </c>
      <c r="S82" s="71">
        <v>1.8509976931113479E-2</v>
      </c>
      <c r="T82" s="71">
        <v>1.8509976931113479E-2</v>
      </c>
      <c r="U82" s="71">
        <v>1.8509976931113479E-2</v>
      </c>
      <c r="V82" s="71">
        <v>1.8509976931113479E-2</v>
      </c>
      <c r="W82" s="71">
        <v>1.8509976931113479E-2</v>
      </c>
      <c r="X82" s="71">
        <v>1.8509976931113479E-2</v>
      </c>
      <c r="Y82" s="71">
        <v>1.8509976931113479E-2</v>
      </c>
      <c r="Z82" s="71">
        <v>1.8509976931113479E-2</v>
      </c>
      <c r="AA82" s="71">
        <v>1.8509976931113479E-2</v>
      </c>
      <c r="AB82" s="71">
        <v>1.8509976931113479E-2</v>
      </c>
      <c r="AC82" s="71">
        <v>1.8509976931113479E-2</v>
      </c>
      <c r="AD82" s="71">
        <v>1.8509976931113479E-2</v>
      </c>
      <c r="AE82" s="71">
        <v>1.8509976931113479E-2</v>
      </c>
      <c r="AF82" s="71">
        <v>1.8509976931113479E-2</v>
      </c>
      <c r="AG82" s="71">
        <v>1.8509976931113479E-2</v>
      </c>
      <c r="AH82" s="71">
        <v>1.8509976931113479E-2</v>
      </c>
      <c r="AI82" s="71">
        <v>1.8509976931113479E-2</v>
      </c>
      <c r="AJ82" s="71">
        <v>1.8509976931113479E-2</v>
      </c>
      <c r="AK82" s="71">
        <v>1.8509976931113479E-2</v>
      </c>
      <c r="AL82" s="71">
        <v>1.8509976931113479E-2</v>
      </c>
      <c r="AM82" s="71">
        <v>1.8509976931113479E-2</v>
      </c>
      <c r="AN82" s="71">
        <v>1.8509976931113479E-2</v>
      </c>
      <c r="AO82" s="71">
        <v>1.8509976931113479E-2</v>
      </c>
      <c r="AP82" s="71">
        <v>1.8509976931113479E-2</v>
      </c>
      <c r="AQ82" s="71">
        <v>1.8509976931113479E-2</v>
      </c>
      <c r="AR82" s="71">
        <v>1.8509976931113479E-2</v>
      </c>
      <c r="AS82" s="71">
        <v>1.8509976931113479E-2</v>
      </c>
      <c r="AT82" s="71">
        <v>1.8509976931113479E-2</v>
      </c>
      <c r="AU82" s="71">
        <v>1.8509976931113479E-2</v>
      </c>
      <c r="AV82" s="71">
        <v>1.8509976931113479E-2</v>
      </c>
      <c r="AW82" s="71">
        <v>1.8509976931113479E-2</v>
      </c>
      <c r="AX82" s="71">
        <v>1.8509976931113479E-2</v>
      </c>
      <c r="AY82" s="71">
        <v>1.8509976931113479E-2</v>
      </c>
    </row>
    <row r="83" spans="1:51">
      <c r="A83" t="s">
        <v>33</v>
      </c>
      <c r="B83" t="s">
        <v>46</v>
      </c>
      <c r="C83" t="s">
        <v>21</v>
      </c>
      <c r="D83" t="s">
        <v>337</v>
      </c>
      <c r="E83" s="63">
        <v>0.2136213109912799</v>
      </c>
      <c r="F83" s="63">
        <v>0.2138598716750946</v>
      </c>
      <c r="G83" s="63">
        <v>0.22426955323161391</v>
      </c>
      <c r="H83" s="63">
        <v>0.2235008741828427</v>
      </c>
      <c r="I83" s="63">
        <v>0.1912347684639579</v>
      </c>
      <c r="J83" s="63">
        <v>0.21102019961601631</v>
      </c>
      <c r="K83" s="71">
        <v>0.21102019961601631</v>
      </c>
      <c r="L83" s="71">
        <v>0.21102019961601631</v>
      </c>
      <c r="M83" s="71">
        <v>0.21102019961601631</v>
      </c>
      <c r="N83" s="71">
        <v>0.21102019961601631</v>
      </c>
      <c r="O83" s="71">
        <v>0.21102019961601631</v>
      </c>
      <c r="P83" s="71">
        <v>0.21102019961601631</v>
      </c>
      <c r="Q83" s="71">
        <v>0.21102019961601631</v>
      </c>
      <c r="R83" s="71">
        <v>0.21102019961601631</v>
      </c>
      <c r="S83" s="71">
        <v>0.21102019961601631</v>
      </c>
      <c r="T83" s="71">
        <v>0.21102019961601631</v>
      </c>
      <c r="U83" s="71">
        <v>0.21102019961601631</v>
      </c>
      <c r="V83" s="71">
        <v>0.21102019961601631</v>
      </c>
      <c r="W83" s="71">
        <v>0.21102019961601631</v>
      </c>
      <c r="X83" s="71">
        <v>0.21102019961601631</v>
      </c>
      <c r="Y83" s="71">
        <v>0.21102019961601631</v>
      </c>
      <c r="Z83" s="71">
        <v>0.21102019961601631</v>
      </c>
      <c r="AA83" s="71">
        <v>0.21102019961601631</v>
      </c>
      <c r="AB83" s="71">
        <v>0.21102019961601631</v>
      </c>
      <c r="AC83" s="71">
        <v>0.21102019961601631</v>
      </c>
      <c r="AD83" s="71">
        <v>0.21102019961601631</v>
      </c>
      <c r="AE83" s="71">
        <v>0.21102019961601631</v>
      </c>
      <c r="AF83" s="71">
        <v>0.21102019961601631</v>
      </c>
      <c r="AG83" s="71">
        <v>0.21102019961601631</v>
      </c>
      <c r="AH83" s="71">
        <v>0.21102019961601631</v>
      </c>
      <c r="AI83" s="71">
        <v>0.21102019961601631</v>
      </c>
      <c r="AJ83" s="71">
        <v>0.21102019961601631</v>
      </c>
      <c r="AK83" s="71">
        <v>0.21102019961601631</v>
      </c>
      <c r="AL83" s="71">
        <v>0.21102019961601631</v>
      </c>
      <c r="AM83" s="71">
        <v>0.21102019961601631</v>
      </c>
      <c r="AN83" s="71">
        <v>0.21102019961601631</v>
      </c>
      <c r="AO83" s="71">
        <v>0.21102019961601631</v>
      </c>
      <c r="AP83" s="71">
        <v>0.21102019961601631</v>
      </c>
      <c r="AQ83" s="71">
        <v>0.21102019961601631</v>
      </c>
      <c r="AR83" s="71">
        <v>0.21102019961601631</v>
      </c>
      <c r="AS83" s="71">
        <v>0.21102019961601631</v>
      </c>
      <c r="AT83" s="71">
        <v>0.21102019961601631</v>
      </c>
      <c r="AU83" s="71">
        <v>0.21102019961601631</v>
      </c>
      <c r="AV83" s="71">
        <v>0.21102019961601631</v>
      </c>
      <c r="AW83" s="71">
        <v>0.21102019961601631</v>
      </c>
      <c r="AX83" s="71">
        <v>0.21102019961601631</v>
      </c>
      <c r="AY83" s="71">
        <v>0.21102019961601631</v>
      </c>
    </row>
    <row r="84" spans="1:51">
      <c r="A84" t="s">
        <v>33</v>
      </c>
      <c r="B84" t="s">
        <v>46</v>
      </c>
      <c r="C84" t="s">
        <v>19</v>
      </c>
      <c r="D84" t="s">
        <v>337</v>
      </c>
      <c r="E84" s="63">
        <v>0.40384064146803439</v>
      </c>
      <c r="F84" s="63">
        <v>0.38635020513470852</v>
      </c>
      <c r="G84" s="63">
        <v>0.36762146070919732</v>
      </c>
      <c r="H84" s="63">
        <v>0.40720736486159592</v>
      </c>
      <c r="I84" s="63">
        <v>0.460790658053567</v>
      </c>
      <c r="J84" s="63">
        <v>0.44108314383511799</v>
      </c>
      <c r="K84" s="71">
        <v>0.44108314383511799</v>
      </c>
      <c r="L84" s="71">
        <v>0.44108314383511799</v>
      </c>
      <c r="M84" s="71">
        <v>0.44108314383511799</v>
      </c>
      <c r="N84" s="71">
        <v>0.44108314383511799</v>
      </c>
      <c r="O84" s="71">
        <v>0.44108314383511799</v>
      </c>
      <c r="P84" s="71">
        <v>0.44108314383511799</v>
      </c>
      <c r="Q84" s="71">
        <v>0.44108314383511799</v>
      </c>
      <c r="R84" s="71">
        <v>0.44108314383511799</v>
      </c>
      <c r="S84" s="71">
        <v>0.44108314383511799</v>
      </c>
      <c r="T84" s="71">
        <v>0.44108314383511799</v>
      </c>
      <c r="U84" s="71">
        <v>0.44108314383511799</v>
      </c>
      <c r="V84" s="71">
        <v>0.44108314383511799</v>
      </c>
      <c r="W84" s="71">
        <v>0.44108314383511799</v>
      </c>
      <c r="X84" s="71">
        <v>0.44108314383511799</v>
      </c>
      <c r="Y84" s="71">
        <v>0.44108314383511799</v>
      </c>
      <c r="Z84" s="71">
        <v>0.44108314383511799</v>
      </c>
      <c r="AA84" s="71">
        <v>0.44108314383511799</v>
      </c>
      <c r="AB84" s="71">
        <v>0.44108314383511799</v>
      </c>
      <c r="AC84" s="71">
        <v>0.44108314383511799</v>
      </c>
      <c r="AD84" s="71">
        <v>0.44108314383511799</v>
      </c>
      <c r="AE84" s="71">
        <v>0.44108314383511799</v>
      </c>
      <c r="AF84" s="71">
        <v>0.44108314383511799</v>
      </c>
      <c r="AG84" s="71">
        <v>0.44108314383511799</v>
      </c>
      <c r="AH84" s="71">
        <v>0.44108314383511799</v>
      </c>
      <c r="AI84" s="71">
        <v>0.44108314383511799</v>
      </c>
      <c r="AJ84" s="71">
        <v>0.44108314383511799</v>
      </c>
      <c r="AK84" s="71">
        <v>0.44108314383511799</v>
      </c>
      <c r="AL84" s="71">
        <v>0.44108314383511799</v>
      </c>
      <c r="AM84" s="71">
        <v>0.44108314383511799</v>
      </c>
      <c r="AN84" s="71">
        <v>0.44108314383511799</v>
      </c>
      <c r="AO84" s="71">
        <v>0.44108314383511799</v>
      </c>
      <c r="AP84" s="71">
        <v>0.44108314383511799</v>
      </c>
      <c r="AQ84" s="71">
        <v>0.44108314383511799</v>
      </c>
      <c r="AR84" s="71">
        <v>0.44108314383511799</v>
      </c>
      <c r="AS84" s="71">
        <v>0.44108314383511799</v>
      </c>
      <c r="AT84" s="71">
        <v>0.44108314383511799</v>
      </c>
      <c r="AU84" s="71">
        <v>0.44108314383511799</v>
      </c>
      <c r="AV84" s="71">
        <v>0.44108314383511799</v>
      </c>
      <c r="AW84" s="71">
        <v>0.44108314383511799</v>
      </c>
      <c r="AX84" s="71">
        <v>0.44108314383511799</v>
      </c>
      <c r="AY84" s="71">
        <v>0.44108314383511799</v>
      </c>
    </row>
    <row r="85" spans="1:51">
      <c r="A85" t="s">
        <v>33</v>
      </c>
      <c r="B85" t="s">
        <v>46</v>
      </c>
      <c r="C85" t="s">
        <v>74</v>
      </c>
      <c r="D85" t="s">
        <v>337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0</v>
      </c>
      <c r="AC85" s="71">
        <v>0</v>
      </c>
      <c r="AD85" s="71">
        <v>0</v>
      </c>
      <c r="AE85" s="71">
        <v>0</v>
      </c>
      <c r="AF85" s="71">
        <v>0</v>
      </c>
      <c r="AG85" s="71">
        <v>0</v>
      </c>
      <c r="AH85" s="71">
        <v>0</v>
      </c>
      <c r="AI85" s="71">
        <v>0</v>
      </c>
      <c r="AJ85" s="71">
        <v>0</v>
      </c>
      <c r="AK85" s="71">
        <v>0</v>
      </c>
      <c r="AL85" s="71">
        <v>0</v>
      </c>
      <c r="AM85" s="71">
        <v>0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</row>
    <row r="86" spans="1:51">
      <c r="A86" t="s">
        <v>33</v>
      </c>
      <c r="B86" t="s">
        <v>47</v>
      </c>
      <c r="C86" t="s">
        <v>68</v>
      </c>
      <c r="D86" t="s">
        <v>337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</row>
    <row r="87" spans="1:51">
      <c r="A87" t="s">
        <v>33</v>
      </c>
      <c r="B87" t="s">
        <v>47</v>
      </c>
      <c r="C87" t="s">
        <v>70</v>
      </c>
      <c r="D87" t="s">
        <v>337</v>
      </c>
      <c r="E87" s="63">
        <v>0.32716015684974958</v>
      </c>
      <c r="F87" s="63">
        <v>0.29133544111729581</v>
      </c>
      <c r="G87" s="63">
        <v>0.32901196767379992</v>
      </c>
      <c r="H87" s="63">
        <v>0.34566517314378808</v>
      </c>
      <c r="I87" s="63">
        <v>0.28868700851388379</v>
      </c>
      <c r="J87" s="63">
        <v>0.27527824733184297</v>
      </c>
      <c r="K87" s="71">
        <v>0.27527824733184297</v>
      </c>
      <c r="L87" s="71">
        <v>0.27527824733184297</v>
      </c>
      <c r="M87" s="71">
        <v>0.27527824733184297</v>
      </c>
      <c r="N87" s="71">
        <v>0.27527824733184297</v>
      </c>
      <c r="O87" s="71">
        <v>0.27527824733184297</v>
      </c>
      <c r="P87" s="71">
        <v>0.27527824733184297</v>
      </c>
      <c r="Q87" s="71">
        <v>0.27527824733184297</v>
      </c>
      <c r="R87" s="71">
        <v>0.27527824733184297</v>
      </c>
      <c r="S87" s="71">
        <v>0.27527824733184297</v>
      </c>
      <c r="T87" s="71">
        <v>0.27527824733184297</v>
      </c>
      <c r="U87" s="71">
        <v>0.27527824733184297</v>
      </c>
      <c r="V87" s="71">
        <v>0.27527824733184297</v>
      </c>
      <c r="W87" s="71">
        <v>0.27527824733184297</v>
      </c>
      <c r="X87" s="71">
        <v>0.27527824733184297</v>
      </c>
      <c r="Y87" s="71">
        <v>0.27527824733184297</v>
      </c>
      <c r="Z87" s="71">
        <v>0.27527824733184297</v>
      </c>
      <c r="AA87" s="71">
        <v>0.27527824733184297</v>
      </c>
      <c r="AB87" s="71">
        <v>0.27527824733184297</v>
      </c>
      <c r="AC87" s="71">
        <v>0.27527824733184297</v>
      </c>
      <c r="AD87" s="71">
        <v>0.27527824733184297</v>
      </c>
      <c r="AE87" s="71">
        <v>0.27527824733184297</v>
      </c>
      <c r="AF87" s="71">
        <v>0.27527824733184297</v>
      </c>
      <c r="AG87" s="71">
        <v>0.27527824733184297</v>
      </c>
      <c r="AH87" s="71">
        <v>0.27527824733184297</v>
      </c>
      <c r="AI87" s="71">
        <v>0.27527824733184297</v>
      </c>
      <c r="AJ87" s="71">
        <v>0.27527824733184297</v>
      </c>
      <c r="AK87" s="71">
        <v>0.27527824733184297</v>
      </c>
      <c r="AL87" s="71">
        <v>0.27527824733184297</v>
      </c>
      <c r="AM87" s="71">
        <v>0.27527824733184297</v>
      </c>
      <c r="AN87" s="71">
        <v>0.27527824733184297</v>
      </c>
      <c r="AO87" s="71">
        <v>0.27527824733184297</v>
      </c>
      <c r="AP87" s="71">
        <v>0.27527824733184297</v>
      </c>
      <c r="AQ87" s="71">
        <v>0.27527824733184297</v>
      </c>
      <c r="AR87" s="71">
        <v>0.27527824733184297</v>
      </c>
      <c r="AS87" s="71">
        <v>0.27527824733184297</v>
      </c>
      <c r="AT87" s="71">
        <v>0.27527824733184297</v>
      </c>
      <c r="AU87" s="71">
        <v>0.27527824733184297</v>
      </c>
      <c r="AV87" s="71">
        <v>0.27527824733184297</v>
      </c>
      <c r="AW87" s="71">
        <v>0.27527824733184297</v>
      </c>
      <c r="AX87" s="71">
        <v>0.27527824733184297</v>
      </c>
      <c r="AY87" s="71">
        <v>0.27527824733184297</v>
      </c>
    </row>
    <row r="88" spans="1:51">
      <c r="A88" t="s">
        <v>33</v>
      </c>
      <c r="B88" t="s">
        <v>47</v>
      </c>
      <c r="C88" t="s">
        <v>71</v>
      </c>
      <c r="D88" t="s">
        <v>337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71">
        <v>0</v>
      </c>
      <c r="L88" s="71">
        <v>0</v>
      </c>
      <c r="M88" s="71">
        <v>0</v>
      </c>
      <c r="N88" s="71">
        <v>0</v>
      </c>
      <c r="O88" s="71">
        <v>0</v>
      </c>
      <c r="P88" s="71">
        <v>0</v>
      </c>
      <c r="Q88" s="71">
        <v>0</v>
      </c>
      <c r="R88" s="71">
        <v>0</v>
      </c>
      <c r="S88" s="71">
        <v>0</v>
      </c>
      <c r="T88" s="71">
        <v>0</v>
      </c>
      <c r="U88" s="71">
        <v>0</v>
      </c>
      <c r="V88" s="71">
        <v>0</v>
      </c>
      <c r="W88" s="71">
        <v>0</v>
      </c>
      <c r="X88" s="71">
        <v>0</v>
      </c>
      <c r="Y88" s="71">
        <v>0</v>
      </c>
      <c r="Z88" s="71">
        <v>0</v>
      </c>
      <c r="AA88" s="71">
        <v>0</v>
      </c>
      <c r="AB88" s="71">
        <v>0</v>
      </c>
      <c r="AC88" s="71">
        <v>0</v>
      </c>
      <c r="AD88" s="71">
        <v>0</v>
      </c>
      <c r="AE88" s="71">
        <v>0</v>
      </c>
      <c r="AF88" s="71">
        <v>0</v>
      </c>
      <c r="AG88" s="71">
        <v>0</v>
      </c>
      <c r="AH88" s="71">
        <v>0</v>
      </c>
      <c r="AI88" s="71">
        <v>0</v>
      </c>
      <c r="AJ88" s="71">
        <v>0</v>
      </c>
      <c r="AK88" s="71">
        <v>0</v>
      </c>
      <c r="AL88" s="71">
        <v>0</v>
      </c>
      <c r="AM88" s="71">
        <v>0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</row>
    <row r="89" spans="1:51">
      <c r="A89" t="s">
        <v>33</v>
      </c>
      <c r="B89" t="s">
        <v>47</v>
      </c>
      <c r="C89" t="s">
        <v>72</v>
      </c>
      <c r="D89" t="s">
        <v>337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</row>
    <row r="90" spans="1:51">
      <c r="A90" t="s">
        <v>33</v>
      </c>
      <c r="B90" t="s">
        <v>47</v>
      </c>
      <c r="C90" t="s">
        <v>73</v>
      </c>
      <c r="D90" t="s">
        <v>337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71">
        <v>0</v>
      </c>
      <c r="L90" s="71">
        <v>0</v>
      </c>
      <c r="M90" s="71">
        <v>0</v>
      </c>
      <c r="N90" s="71">
        <v>0</v>
      </c>
      <c r="O90" s="71">
        <v>0</v>
      </c>
      <c r="P90" s="71">
        <v>0</v>
      </c>
      <c r="Q90" s="71">
        <v>0</v>
      </c>
      <c r="R90" s="71">
        <v>0</v>
      </c>
      <c r="S90" s="71">
        <v>0</v>
      </c>
      <c r="T90" s="71">
        <v>0</v>
      </c>
      <c r="U90" s="71">
        <v>0</v>
      </c>
      <c r="V90" s="71">
        <v>0</v>
      </c>
      <c r="W90" s="71">
        <v>0</v>
      </c>
      <c r="X90" s="71">
        <v>0</v>
      </c>
      <c r="Y90" s="71">
        <v>0</v>
      </c>
      <c r="Z90" s="71">
        <v>0</v>
      </c>
      <c r="AA90" s="71">
        <v>0</v>
      </c>
      <c r="AB90" s="71">
        <v>0</v>
      </c>
      <c r="AC90" s="71">
        <v>0</v>
      </c>
      <c r="AD90" s="71">
        <v>0</v>
      </c>
      <c r="AE90" s="71">
        <v>0</v>
      </c>
      <c r="AF90" s="71">
        <v>0</v>
      </c>
      <c r="AG90" s="71">
        <v>0</v>
      </c>
      <c r="AH90" s="71">
        <v>0</v>
      </c>
      <c r="AI90" s="71">
        <v>0</v>
      </c>
      <c r="AJ90" s="71">
        <v>0</v>
      </c>
      <c r="AK90" s="71">
        <v>0</v>
      </c>
      <c r="AL90" s="71">
        <v>0</v>
      </c>
      <c r="AM90" s="71">
        <v>0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</row>
    <row r="91" spans="1:51">
      <c r="A91" t="s">
        <v>33</v>
      </c>
      <c r="B91" t="s">
        <v>47</v>
      </c>
      <c r="C91" t="s">
        <v>21</v>
      </c>
      <c r="D91" t="s">
        <v>337</v>
      </c>
      <c r="E91" s="63">
        <v>0.23278022039810539</v>
      </c>
      <c r="F91" s="63">
        <v>0.2525031109588784</v>
      </c>
      <c r="G91" s="63">
        <v>0.2542396871877578</v>
      </c>
      <c r="H91" s="63">
        <v>0.23187330806429859</v>
      </c>
      <c r="I91" s="63">
        <v>0.2086234212656069</v>
      </c>
      <c r="J91" s="63">
        <v>0.23451946758123571</v>
      </c>
      <c r="K91" s="71">
        <v>0.23451946758123571</v>
      </c>
      <c r="L91" s="71">
        <v>0.23451946758123571</v>
      </c>
      <c r="M91" s="71">
        <v>0.23451946758123571</v>
      </c>
      <c r="N91" s="71">
        <v>0.23451946758123571</v>
      </c>
      <c r="O91" s="71">
        <v>0.23451946758123571</v>
      </c>
      <c r="P91" s="71">
        <v>0.23451946758123571</v>
      </c>
      <c r="Q91" s="71">
        <v>0.23451946758123571</v>
      </c>
      <c r="R91" s="71">
        <v>0.23451946758123571</v>
      </c>
      <c r="S91" s="71">
        <v>0.23451946758123571</v>
      </c>
      <c r="T91" s="71">
        <v>0.23451946758123571</v>
      </c>
      <c r="U91" s="71">
        <v>0.23451946758123571</v>
      </c>
      <c r="V91" s="71">
        <v>0.23451946758123571</v>
      </c>
      <c r="W91" s="71">
        <v>0.23451946758123571</v>
      </c>
      <c r="X91" s="71">
        <v>0.23451946758123571</v>
      </c>
      <c r="Y91" s="71">
        <v>0.23451946758123571</v>
      </c>
      <c r="Z91" s="71">
        <v>0.23451946758123571</v>
      </c>
      <c r="AA91" s="71">
        <v>0.23451946758123571</v>
      </c>
      <c r="AB91" s="71">
        <v>0.23451946758123571</v>
      </c>
      <c r="AC91" s="71">
        <v>0.23451946758123571</v>
      </c>
      <c r="AD91" s="71">
        <v>0.23451946758123571</v>
      </c>
      <c r="AE91" s="71">
        <v>0.23451946758123571</v>
      </c>
      <c r="AF91" s="71">
        <v>0.23451946758123571</v>
      </c>
      <c r="AG91" s="71">
        <v>0.23451946758123571</v>
      </c>
      <c r="AH91" s="71">
        <v>0.23451946758123571</v>
      </c>
      <c r="AI91" s="71">
        <v>0.23451946758123571</v>
      </c>
      <c r="AJ91" s="71">
        <v>0.23451946758123571</v>
      </c>
      <c r="AK91" s="71">
        <v>0.23451946758123571</v>
      </c>
      <c r="AL91" s="71">
        <v>0.23451946758123571</v>
      </c>
      <c r="AM91" s="71">
        <v>0.23451946758123571</v>
      </c>
      <c r="AN91" s="71">
        <v>0.23451946758123571</v>
      </c>
      <c r="AO91" s="71">
        <v>0.23451946758123571</v>
      </c>
      <c r="AP91" s="71">
        <v>0.23451946758123571</v>
      </c>
      <c r="AQ91" s="71">
        <v>0.23451946758123571</v>
      </c>
      <c r="AR91" s="71">
        <v>0.23451946758123571</v>
      </c>
      <c r="AS91" s="71">
        <v>0.23451946758123571</v>
      </c>
      <c r="AT91" s="71">
        <v>0.23451946758123571</v>
      </c>
      <c r="AU91" s="71">
        <v>0.23451946758123571</v>
      </c>
      <c r="AV91" s="71">
        <v>0.23451946758123571</v>
      </c>
      <c r="AW91" s="71">
        <v>0.23451946758123571</v>
      </c>
      <c r="AX91" s="71">
        <v>0.23451946758123571</v>
      </c>
      <c r="AY91" s="71">
        <v>0.23451946758123571</v>
      </c>
    </row>
    <row r="92" spans="1:51">
      <c r="A92" t="s">
        <v>33</v>
      </c>
      <c r="B92" t="s">
        <v>47</v>
      </c>
      <c r="C92" t="s">
        <v>19</v>
      </c>
      <c r="D92" t="s">
        <v>337</v>
      </c>
      <c r="E92" s="63">
        <v>0.440059622752145</v>
      </c>
      <c r="F92" s="63">
        <v>0.45616144792382579</v>
      </c>
      <c r="G92" s="63">
        <v>0.41674834513844228</v>
      </c>
      <c r="H92" s="63">
        <v>0.42246151879191329</v>
      </c>
      <c r="I92" s="63">
        <v>0.50268957022050897</v>
      </c>
      <c r="J92" s="63">
        <v>0.49020228508692137</v>
      </c>
      <c r="K92" s="71">
        <v>0.49020228508692137</v>
      </c>
      <c r="L92" s="71">
        <v>0.49020228508692137</v>
      </c>
      <c r="M92" s="71">
        <v>0.49020228508692137</v>
      </c>
      <c r="N92" s="71">
        <v>0.49020228508692137</v>
      </c>
      <c r="O92" s="71">
        <v>0.49020228508692137</v>
      </c>
      <c r="P92" s="71">
        <v>0.49020228508692137</v>
      </c>
      <c r="Q92" s="71">
        <v>0.49020228508692137</v>
      </c>
      <c r="R92" s="71">
        <v>0.49020228508692137</v>
      </c>
      <c r="S92" s="71">
        <v>0.49020228508692137</v>
      </c>
      <c r="T92" s="71">
        <v>0.49020228508692137</v>
      </c>
      <c r="U92" s="71">
        <v>0.49020228508692137</v>
      </c>
      <c r="V92" s="71">
        <v>0.49020228508692137</v>
      </c>
      <c r="W92" s="71">
        <v>0.49020228508692137</v>
      </c>
      <c r="X92" s="71">
        <v>0.49020228508692137</v>
      </c>
      <c r="Y92" s="71">
        <v>0.49020228508692137</v>
      </c>
      <c r="Z92" s="71">
        <v>0.49020228508692137</v>
      </c>
      <c r="AA92" s="71">
        <v>0.49020228508692137</v>
      </c>
      <c r="AB92" s="71">
        <v>0.49020228508692137</v>
      </c>
      <c r="AC92" s="71">
        <v>0.49020228508692137</v>
      </c>
      <c r="AD92" s="71">
        <v>0.49020228508692137</v>
      </c>
      <c r="AE92" s="71">
        <v>0.49020228508692137</v>
      </c>
      <c r="AF92" s="71">
        <v>0.49020228508692137</v>
      </c>
      <c r="AG92" s="71">
        <v>0.49020228508692137</v>
      </c>
      <c r="AH92" s="71">
        <v>0.49020228508692137</v>
      </c>
      <c r="AI92" s="71">
        <v>0.49020228508692137</v>
      </c>
      <c r="AJ92" s="71">
        <v>0.49020228508692137</v>
      </c>
      <c r="AK92" s="71">
        <v>0.49020228508692137</v>
      </c>
      <c r="AL92" s="71">
        <v>0.49020228508692137</v>
      </c>
      <c r="AM92" s="71">
        <v>0.49020228508692137</v>
      </c>
      <c r="AN92" s="71">
        <v>0.49020228508692137</v>
      </c>
      <c r="AO92" s="71">
        <v>0.49020228508692137</v>
      </c>
      <c r="AP92" s="71">
        <v>0.49020228508692137</v>
      </c>
      <c r="AQ92" s="71">
        <v>0.49020228508692137</v>
      </c>
      <c r="AR92" s="71">
        <v>0.49020228508692137</v>
      </c>
      <c r="AS92" s="71">
        <v>0.49020228508692137</v>
      </c>
      <c r="AT92" s="71">
        <v>0.49020228508692137</v>
      </c>
      <c r="AU92" s="71">
        <v>0.49020228508692137</v>
      </c>
      <c r="AV92" s="71">
        <v>0.49020228508692137</v>
      </c>
      <c r="AW92" s="71">
        <v>0.49020228508692137</v>
      </c>
      <c r="AX92" s="71">
        <v>0.49020228508692137</v>
      </c>
      <c r="AY92" s="71">
        <v>0.49020228508692137</v>
      </c>
    </row>
    <row r="93" spans="1:51">
      <c r="A93" t="s">
        <v>32</v>
      </c>
      <c r="B93" t="s">
        <v>46</v>
      </c>
      <c r="C93" t="s">
        <v>68</v>
      </c>
      <c r="D93" t="s">
        <v>337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71">
        <v>0</v>
      </c>
      <c r="L93" s="71">
        <v>0</v>
      </c>
      <c r="M93" s="71">
        <v>0</v>
      </c>
      <c r="N93" s="71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0</v>
      </c>
      <c r="AA93" s="71">
        <v>0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0</v>
      </c>
      <c r="AH93" s="71">
        <v>0</v>
      </c>
      <c r="AI93" s="71">
        <v>0</v>
      </c>
      <c r="AJ93" s="71">
        <v>0</v>
      </c>
      <c r="AK93" s="71">
        <v>0</v>
      </c>
      <c r="AL93" s="71">
        <v>0</v>
      </c>
      <c r="AM93" s="71">
        <v>0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</row>
    <row r="94" spans="1:51">
      <c r="A94" t="s">
        <v>32</v>
      </c>
      <c r="B94" t="s">
        <v>46</v>
      </c>
      <c r="C94" t="s">
        <v>70</v>
      </c>
      <c r="D94" t="s">
        <v>337</v>
      </c>
      <c r="E94" s="63">
        <v>0.1952497424954342</v>
      </c>
      <c r="F94" s="63">
        <v>0.20992650167033219</v>
      </c>
      <c r="G94" s="63">
        <v>0.23816470179268179</v>
      </c>
      <c r="H94" s="63">
        <v>0.22449245869799789</v>
      </c>
      <c r="I94" s="63">
        <v>0.21381844812692741</v>
      </c>
      <c r="J94" s="63">
        <v>0.19253707565507561</v>
      </c>
      <c r="K94" s="71">
        <v>0.19253707565507561</v>
      </c>
      <c r="L94" s="71">
        <v>0.19253707565507561</v>
      </c>
      <c r="M94" s="71">
        <v>0.19253707565507561</v>
      </c>
      <c r="N94" s="71">
        <v>0.19253707565507561</v>
      </c>
      <c r="O94" s="71">
        <v>0.19253707565507561</v>
      </c>
      <c r="P94" s="71">
        <v>0.19253707565507561</v>
      </c>
      <c r="Q94" s="71">
        <v>0.19253707565507561</v>
      </c>
      <c r="R94" s="71">
        <v>0.19253707565507561</v>
      </c>
      <c r="S94" s="71">
        <v>0.19253707565507561</v>
      </c>
      <c r="T94" s="71">
        <v>0.19253707565507561</v>
      </c>
      <c r="U94" s="71">
        <v>0.19253707565507561</v>
      </c>
      <c r="V94" s="71">
        <v>0.19253707565507561</v>
      </c>
      <c r="W94" s="71">
        <v>0.19253707565507561</v>
      </c>
      <c r="X94" s="71">
        <v>0.19253707565507561</v>
      </c>
      <c r="Y94" s="71">
        <v>0.19253707565507561</v>
      </c>
      <c r="Z94" s="71">
        <v>0.19253707565507561</v>
      </c>
      <c r="AA94" s="71">
        <v>0.19253707565507561</v>
      </c>
      <c r="AB94" s="71">
        <v>0.19253707565507561</v>
      </c>
      <c r="AC94" s="71">
        <v>0.19253707565507561</v>
      </c>
      <c r="AD94" s="71">
        <v>0.19253707565507561</v>
      </c>
      <c r="AE94" s="71">
        <v>0.19253707565507561</v>
      </c>
      <c r="AF94" s="71">
        <v>0.19253707565507561</v>
      </c>
      <c r="AG94" s="71">
        <v>0.19253707565507561</v>
      </c>
      <c r="AH94" s="71">
        <v>0.19253707565507561</v>
      </c>
      <c r="AI94" s="71">
        <v>0.19253707565507561</v>
      </c>
      <c r="AJ94" s="71">
        <v>0.19253707565507561</v>
      </c>
      <c r="AK94" s="71">
        <v>0.19253707565507561</v>
      </c>
      <c r="AL94" s="71">
        <v>0.19253707565507561</v>
      </c>
      <c r="AM94" s="71">
        <v>0.19253707565507561</v>
      </c>
      <c r="AN94" s="71">
        <v>0.19253707565507561</v>
      </c>
      <c r="AO94" s="71">
        <v>0.19253707565507561</v>
      </c>
      <c r="AP94" s="71">
        <v>0.19253707565507561</v>
      </c>
      <c r="AQ94" s="71">
        <v>0.19253707565507561</v>
      </c>
      <c r="AR94" s="71">
        <v>0.19253707565507561</v>
      </c>
      <c r="AS94" s="71">
        <v>0.19253707565507561</v>
      </c>
      <c r="AT94" s="71">
        <v>0.19253707565507561</v>
      </c>
      <c r="AU94" s="71">
        <v>0.19253707565507561</v>
      </c>
      <c r="AV94" s="71">
        <v>0.19253707565507561</v>
      </c>
      <c r="AW94" s="71">
        <v>0.19253707565507561</v>
      </c>
      <c r="AX94" s="71">
        <v>0.19253707565507561</v>
      </c>
      <c r="AY94" s="71">
        <v>0.19253707565507561</v>
      </c>
    </row>
    <row r="95" spans="1:51">
      <c r="A95" t="s">
        <v>32</v>
      </c>
      <c r="B95" t="s">
        <v>46</v>
      </c>
      <c r="C95" t="s">
        <v>71</v>
      </c>
      <c r="D95" t="s">
        <v>337</v>
      </c>
      <c r="E95" s="63">
        <v>5.3563403339738644E-3</v>
      </c>
      <c r="F95" s="63">
        <v>5.1905664943024989E-3</v>
      </c>
      <c r="G95" s="63">
        <v>5.2438837021543351E-3</v>
      </c>
      <c r="H95" s="63">
        <v>4.7518583549138052E-3</v>
      </c>
      <c r="I95" s="63">
        <v>4.7315789956627304E-3</v>
      </c>
      <c r="J95" s="63">
        <v>4.8935563054889426E-3</v>
      </c>
      <c r="K95" s="71">
        <v>4.8935563054889426E-3</v>
      </c>
      <c r="L95" s="71">
        <v>4.8935563054889426E-3</v>
      </c>
      <c r="M95" s="71">
        <v>4.8935563054889426E-3</v>
      </c>
      <c r="N95" s="71">
        <v>4.8935563054889426E-3</v>
      </c>
      <c r="O95" s="71">
        <v>4.8935563054889426E-3</v>
      </c>
      <c r="P95" s="71">
        <v>4.8935563054889426E-3</v>
      </c>
      <c r="Q95" s="71">
        <v>4.8935563054889426E-3</v>
      </c>
      <c r="R95" s="71">
        <v>4.8935563054889426E-3</v>
      </c>
      <c r="S95" s="71">
        <v>4.8935563054889426E-3</v>
      </c>
      <c r="T95" s="71">
        <v>4.8935563054889426E-3</v>
      </c>
      <c r="U95" s="71">
        <v>4.8935563054889426E-3</v>
      </c>
      <c r="V95" s="71">
        <v>4.8935563054889426E-3</v>
      </c>
      <c r="W95" s="71">
        <v>4.8935563054889426E-3</v>
      </c>
      <c r="X95" s="71">
        <v>4.8935563054889426E-3</v>
      </c>
      <c r="Y95" s="71">
        <v>4.8935563054889426E-3</v>
      </c>
      <c r="Z95" s="71">
        <v>4.8935563054889426E-3</v>
      </c>
      <c r="AA95" s="71">
        <v>4.8935563054889426E-3</v>
      </c>
      <c r="AB95" s="71">
        <v>4.8935563054889426E-3</v>
      </c>
      <c r="AC95" s="71">
        <v>4.8935563054889426E-3</v>
      </c>
      <c r="AD95" s="71">
        <v>4.8935563054889426E-3</v>
      </c>
      <c r="AE95" s="71">
        <v>4.8935563054889426E-3</v>
      </c>
      <c r="AF95" s="71">
        <v>4.8935563054889426E-3</v>
      </c>
      <c r="AG95" s="71">
        <v>4.8935563054889426E-3</v>
      </c>
      <c r="AH95" s="71">
        <v>4.8935563054889426E-3</v>
      </c>
      <c r="AI95" s="71">
        <v>4.8935563054889426E-3</v>
      </c>
      <c r="AJ95" s="71">
        <v>4.8935563054889426E-3</v>
      </c>
      <c r="AK95" s="71">
        <v>4.8935563054889426E-3</v>
      </c>
      <c r="AL95" s="71">
        <v>4.8935563054889426E-3</v>
      </c>
      <c r="AM95" s="71">
        <v>4.8935563054889426E-3</v>
      </c>
      <c r="AN95" s="71">
        <v>4.8935563054889426E-3</v>
      </c>
      <c r="AO95" s="71">
        <v>4.8935563054889426E-3</v>
      </c>
      <c r="AP95" s="71">
        <v>4.8935563054889426E-3</v>
      </c>
      <c r="AQ95" s="71">
        <v>4.8935563054889426E-3</v>
      </c>
      <c r="AR95" s="71">
        <v>4.8935563054889426E-3</v>
      </c>
      <c r="AS95" s="71">
        <v>4.8935563054889426E-3</v>
      </c>
      <c r="AT95" s="71">
        <v>4.8935563054889426E-3</v>
      </c>
      <c r="AU95" s="71">
        <v>4.8935563054889426E-3</v>
      </c>
      <c r="AV95" s="71">
        <v>4.8935563054889426E-3</v>
      </c>
      <c r="AW95" s="71">
        <v>4.8935563054889426E-3</v>
      </c>
      <c r="AX95" s="71">
        <v>4.8935563054889426E-3</v>
      </c>
      <c r="AY95" s="71">
        <v>4.8935563054889426E-3</v>
      </c>
    </row>
    <row r="96" spans="1:51">
      <c r="A96" t="s">
        <v>32</v>
      </c>
      <c r="B96" t="s">
        <v>46</v>
      </c>
      <c r="C96" t="s">
        <v>72</v>
      </c>
      <c r="D96" t="s">
        <v>337</v>
      </c>
      <c r="E96" s="63">
        <v>8.9200493930111341E-2</v>
      </c>
      <c r="F96" s="63">
        <v>8.4085726137788627E-2</v>
      </c>
      <c r="G96" s="63">
        <v>8.2557507506416689E-2</v>
      </c>
      <c r="H96" s="63">
        <v>7.6318568733553027E-2</v>
      </c>
      <c r="I96" s="63">
        <v>7.0351467388676453E-2</v>
      </c>
      <c r="J96" s="63">
        <v>6.9807368517465385E-2</v>
      </c>
      <c r="K96" s="71">
        <v>6.9807368517465385E-2</v>
      </c>
      <c r="L96" s="71">
        <v>6.9807368517465385E-2</v>
      </c>
      <c r="M96" s="71">
        <v>6.9807368517465385E-2</v>
      </c>
      <c r="N96" s="71">
        <v>6.9807368517465385E-2</v>
      </c>
      <c r="O96" s="71">
        <v>6.9807368517465385E-2</v>
      </c>
      <c r="P96" s="71">
        <v>6.9807368517465385E-2</v>
      </c>
      <c r="Q96" s="71">
        <v>6.9807368517465385E-2</v>
      </c>
      <c r="R96" s="71">
        <v>6.9807368517465385E-2</v>
      </c>
      <c r="S96" s="71">
        <v>6.9807368517465385E-2</v>
      </c>
      <c r="T96" s="71">
        <v>6.9807368517465385E-2</v>
      </c>
      <c r="U96" s="71">
        <v>6.9807368517465385E-2</v>
      </c>
      <c r="V96" s="71">
        <v>6.9807368517465385E-2</v>
      </c>
      <c r="W96" s="71">
        <v>6.9807368517465385E-2</v>
      </c>
      <c r="X96" s="71">
        <v>6.9807368517465385E-2</v>
      </c>
      <c r="Y96" s="71">
        <v>6.9807368517465385E-2</v>
      </c>
      <c r="Z96" s="71">
        <v>6.9807368517465385E-2</v>
      </c>
      <c r="AA96" s="71">
        <v>6.9807368517465385E-2</v>
      </c>
      <c r="AB96" s="71">
        <v>6.9807368517465385E-2</v>
      </c>
      <c r="AC96" s="71">
        <v>6.9807368517465385E-2</v>
      </c>
      <c r="AD96" s="71">
        <v>6.9807368517465385E-2</v>
      </c>
      <c r="AE96" s="71">
        <v>6.9807368517465385E-2</v>
      </c>
      <c r="AF96" s="71">
        <v>6.9807368517465385E-2</v>
      </c>
      <c r="AG96" s="71">
        <v>6.9807368517465385E-2</v>
      </c>
      <c r="AH96" s="71">
        <v>6.9807368517465385E-2</v>
      </c>
      <c r="AI96" s="71">
        <v>6.9807368517465385E-2</v>
      </c>
      <c r="AJ96" s="71">
        <v>6.9807368517465385E-2</v>
      </c>
      <c r="AK96" s="71">
        <v>6.9807368517465385E-2</v>
      </c>
      <c r="AL96" s="71">
        <v>6.9807368517465385E-2</v>
      </c>
      <c r="AM96" s="71">
        <v>6.9807368517465385E-2</v>
      </c>
      <c r="AN96" s="71">
        <v>6.9807368517465385E-2</v>
      </c>
      <c r="AO96" s="71">
        <v>6.9807368517465385E-2</v>
      </c>
      <c r="AP96" s="71">
        <v>6.9807368517465385E-2</v>
      </c>
      <c r="AQ96" s="71">
        <v>6.9807368517465385E-2</v>
      </c>
      <c r="AR96" s="71">
        <v>6.9807368517465385E-2</v>
      </c>
      <c r="AS96" s="71">
        <v>6.9807368517465385E-2</v>
      </c>
      <c r="AT96" s="71">
        <v>6.9807368517465385E-2</v>
      </c>
      <c r="AU96" s="71">
        <v>6.9807368517465385E-2</v>
      </c>
      <c r="AV96" s="71">
        <v>6.9807368517465385E-2</v>
      </c>
      <c r="AW96" s="71">
        <v>6.9807368517465385E-2</v>
      </c>
      <c r="AX96" s="71">
        <v>6.9807368517465385E-2</v>
      </c>
      <c r="AY96" s="71">
        <v>6.9807368517465385E-2</v>
      </c>
    </row>
    <row r="97" spans="1:51">
      <c r="A97" t="s">
        <v>32</v>
      </c>
      <c r="B97" t="s">
        <v>46</v>
      </c>
      <c r="C97" t="s">
        <v>73</v>
      </c>
      <c r="D97" t="s">
        <v>337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71">
        <v>0</v>
      </c>
      <c r="L97" s="71">
        <v>0</v>
      </c>
      <c r="M97" s="71">
        <v>0</v>
      </c>
      <c r="N97" s="71">
        <v>0</v>
      </c>
      <c r="O97" s="71">
        <v>0</v>
      </c>
      <c r="P97" s="71">
        <v>0</v>
      </c>
      <c r="Q97" s="71">
        <v>0</v>
      </c>
      <c r="R97" s="71">
        <v>0</v>
      </c>
      <c r="S97" s="71">
        <v>0</v>
      </c>
      <c r="T97" s="71">
        <v>0</v>
      </c>
      <c r="U97" s="71">
        <v>0</v>
      </c>
      <c r="V97" s="71">
        <v>0</v>
      </c>
      <c r="W97" s="71">
        <v>0</v>
      </c>
      <c r="X97" s="71">
        <v>0</v>
      </c>
      <c r="Y97" s="71">
        <v>0</v>
      </c>
      <c r="Z97" s="71">
        <v>0</v>
      </c>
      <c r="AA97" s="71">
        <v>0</v>
      </c>
      <c r="AB97" s="71">
        <v>0</v>
      </c>
      <c r="AC97" s="71">
        <v>0</v>
      </c>
      <c r="AD97" s="71">
        <v>0</v>
      </c>
      <c r="AE97" s="71">
        <v>0</v>
      </c>
      <c r="AF97" s="71">
        <v>0</v>
      </c>
      <c r="AG97" s="71">
        <v>0</v>
      </c>
      <c r="AH97" s="71">
        <v>0</v>
      </c>
      <c r="AI97" s="71">
        <v>0</v>
      </c>
      <c r="AJ97" s="71">
        <v>0</v>
      </c>
      <c r="AK97" s="71">
        <v>0</v>
      </c>
      <c r="AL97" s="71">
        <v>0</v>
      </c>
      <c r="AM97" s="71">
        <v>0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</row>
    <row r="98" spans="1:51">
      <c r="A98" t="s">
        <v>32</v>
      </c>
      <c r="B98" t="s">
        <v>46</v>
      </c>
      <c r="C98" t="s">
        <v>21</v>
      </c>
      <c r="D98" t="s">
        <v>337</v>
      </c>
      <c r="E98" s="63">
        <v>0.28275021825561969</v>
      </c>
      <c r="F98" s="63">
        <v>0.281454335431019</v>
      </c>
      <c r="G98" s="63">
        <v>0.29051765268388607</v>
      </c>
      <c r="H98" s="63">
        <v>0.27987386795811803</v>
      </c>
      <c r="I98" s="63">
        <v>0.26125930530875968</v>
      </c>
      <c r="J98" s="63">
        <v>0.2633114980840684</v>
      </c>
      <c r="K98" s="71">
        <v>0.2633114980840684</v>
      </c>
      <c r="L98" s="71">
        <v>0.2633114980840684</v>
      </c>
      <c r="M98" s="71">
        <v>0.2633114980840684</v>
      </c>
      <c r="N98" s="71">
        <v>0.2633114980840684</v>
      </c>
      <c r="O98" s="71">
        <v>0.2633114980840684</v>
      </c>
      <c r="P98" s="71">
        <v>0.2633114980840684</v>
      </c>
      <c r="Q98" s="71">
        <v>0.2633114980840684</v>
      </c>
      <c r="R98" s="71">
        <v>0.2633114980840684</v>
      </c>
      <c r="S98" s="71">
        <v>0.2633114980840684</v>
      </c>
      <c r="T98" s="71">
        <v>0.2633114980840684</v>
      </c>
      <c r="U98" s="71">
        <v>0.2633114980840684</v>
      </c>
      <c r="V98" s="71">
        <v>0.2633114980840684</v>
      </c>
      <c r="W98" s="71">
        <v>0.2633114980840684</v>
      </c>
      <c r="X98" s="71">
        <v>0.2633114980840684</v>
      </c>
      <c r="Y98" s="71">
        <v>0.2633114980840684</v>
      </c>
      <c r="Z98" s="71">
        <v>0.2633114980840684</v>
      </c>
      <c r="AA98" s="71">
        <v>0.2633114980840684</v>
      </c>
      <c r="AB98" s="71">
        <v>0.2633114980840684</v>
      </c>
      <c r="AC98" s="71">
        <v>0.2633114980840684</v>
      </c>
      <c r="AD98" s="71">
        <v>0.2633114980840684</v>
      </c>
      <c r="AE98" s="71">
        <v>0.2633114980840684</v>
      </c>
      <c r="AF98" s="71">
        <v>0.2633114980840684</v>
      </c>
      <c r="AG98" s="71">
        <v>0.2633114980840684</v>
      </c>
      <c r="AH98" s="71">
        <v>0.2633114980840684</v>
      </c>
      <c r="AI98" s="71">
        <v>0.2633114980840684</v>
      </c>
      <c r="AJ98" s="71">
        <v>0.2633114980840684</v>
      </c>
      <c r="AK98" s="71">
        <v>0.2633114980840684</v>
      </c>
      <c r="AL98" s="71">
        <v>0.2633114980840684</v>
      </c>
      <c r="AM98" s="71">
        <v>0.2633114980840684</v>
      </c>
      <c r="AN98" s="71">
        <v>0.2633114980840684</v>
      </c>
      <c r="AO98" s="71">
        <v>0.2633114980840684</v>
      </c>
      <c r="AP98" s="71">
        <v>0.2633114980840684</v>
      </c>
      <c r="AQ98" s="71">
        <v>0.2633114980840684</v>
      </c>
      <c r="AR98" s="71">
        <v>0.2633114980840684</v>
      </c>
      <c r="AS98" s="71">
        <v>0.2633114980840684</v>
      </c>
      <c r="AT98" s="71">
        <v>0.2633114980840684</v>
      </c>
      <c r="AU98" s="71">
        <v>0.2633114980840684</v>
      </c>
      <c r="AV98" s="71">
        <v>0.2633114980840684</v>
      </c>
      <c r="AW98" s="71">
        <v>0.2633114980840684</v>
      </c>
      <c r="AX98" s="71">
        <v>0.2633114980840684</v>
      </c>
      <c r="AY98" s="71">
        <v>0.2633114980840684</v>
      </c>
    </row>
    <row r="99" spans="1:51">
      <c r="A99" t="s">
        <v>32</v>
      </c>
      <c r="B99" t="s">
        <v>46</v>
      </c>
      <c r="C99" t="s">
        <v>19</v>
      </c>
      <c r="D99" t="s">
        <v>337</v>
      </c>
      <c r="E99" s="63">
        <v>0.42744320498486083</v>
      </c>
      <c r="F99" s="63">
        <v>0.41934287026655759</v>
      </c>
      <c r="G99" s="63">
        <v>0.38351625431486119</v>
      </c>
      <c r="H99" s="63">
        <v>0.41456324625541729</v>
      </c>
      <c r="I99" s="63">
        <v>0.4498392001799737</v>
      </c>
      <c r="J99" s="63">
        <v>0.46945050143790179</v>
      </c>
      <c r="K99" s="71">
        <v>0.46945050143790179</v>
      </c>
      <c r="L99" s="71">
        <v>0.46945050143790179</v>
      </c>
      <c r="M99" s="71">
        <v>0.46945050143790179</v>
      </c>
      <c r="N99" s="71">
        <v>0.46945050143790179</v>
      </c>
      <c r="O99" s="71">
        <v>0.46945050143790179</v>
      </c>
      <c r="P99" s="71">
        <v>0.46945050143790179</v>
      </c>
      <c r="Q99" s="71">
        <v>0.46945050143790179</v>
      </c>
      <c r="R99" s="71">
        <v>0.46945050143790179</v>
      </c>
      <c r="S99" s="71">
        <v>0.46945050143790179</v>
      </c>
      <c r="T99" s="71">
        <v>0.46945050143790179</v>
      </c>
      <c r="U99" s="71">
        <v>0.46945050143790179</v>
      </c>
      <c r="V99" s="71">
        <v>0.46945050143790179</v>
      </c>
      <c r="W99" s="71">
        <v>0.46945050143790179</v>
      </c>
      <c r="X99" s="71">
        <v>0.46945050143790179</v>
      </c>
      <c r="Y99" s="71">
        <v>0.46945050143790179</v>
      </c>
      <c r="Z99" s="71">
        <v>0.46945050143790179</v>
      </c>
      <c r="AA99" s="71">
        <v>0.46945050143790179</v>
      </c>
      <c r="AB99" s="71">
        <v>0.46945050143790179</v>
      </c>
      <c r="AC99" s="71">
        <v>0.46945050143790179</v>
      </c>
      <c r="AD99" s="71">
        <v>0.46945050143790179</v>
      </c>
      <c r="AE99" s="71">
        <v>0.46945050143790179</v>
      </c>
      <c r="AF99" s="71">
        <v>0.46945050143790179</v>
      </c>
      <c r="AG99" s="71">
        <v>0.46945050143790179</v>
      </c>
      <c r="AH99" s="71">
        <v>0.46945050143790179</v>
      </c>
      <c r="AI99" s="71">
        <v>0.46945050143790179</v>
      </c>
      <c r="AJ99" s="71">
        <v>0.46945050143790179</v>
      </c>
      <c r="AK99" s="71">
        <v>0.46945050143790179</v>
      </c>
      <c r="AL99" s="71">
        <v>0.46945050143790179</v>
      </c>
      <c r="AM99" s="71">
        <v>0.46945050143790179</v>
      </c>
      <c r="AN99" s="71">
        <v>0.46945050143790179</v>
      </c>
      <c r="AO99" s="71">
        <v>0.46945050143790179</v>
      </c>
      <c r="AP99" s="71">
        <v>0.46945050143790179</v>
      </c>
      <c r="AQ99" s="71">
        <v>0.46945050143790179</v>
      </c>
      <c r="AR99" s="71">
        <v>0.46945050143790179</v>
      </c>
      <c r="AS99" s="71">
        <v>0.46945050143790179</v>
      </c>
      <c r="AT99" s="71">
        <v>0.46945050143790179</v>
      </c>
      <c r="AU99" s="71">
        <v>0.46945050143790179</v>
      </c>
      <c r="AV99" s="71">
        <v>0.46945050143790179</v>
      </c>
      <c r="AW99" s="71">
        <v>0.46945050143790179</v>
      </c>
      <c r="AX99" s="71">
        <v>0.46945050143790179</v>
      </c>
      <c r="AY99" s="71">
        <v>0.46945050143790179</v>
      </c>
    </row>
    <row r="100" spans="1:51">
      <c r="A100" t="s">
        <v>32</v>
      </c>
      <c r="B100" t="s">
        <v>46</v>
      </c>
      <c r="C100" t="s">
        <v>74</v>
      </c>
      <c r="D100" t="s">
        <v>337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</row>
    <row r="101" spans="1:51">
      <c r="A101" t="s">
        <v>32</v>
      </c>
      <c r="B101" t="s">
        <v>47</v>
      </c>
      <c r="C101" t="s">
        <v>68</v>
      </c>
      <c r="D101" t="s">
        <v>337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</row>
    <row r="102" spans="1:51">
      <c r="A102" t="s">
        <v>32</v>
      </c>
      <c r="B102" t="s">
        <v>47</v>
      </c>
      <c r="C102" t="s">
        <v>70</v>
      </c>
      <c r="D102" t="s">
        <v>337</v>
      </c>
      <c r="E102" s="63">
        <v>0.71828504651272418</v>
      </c>
      <c r="F102" s="63">
        <v>0.75616468343903531</v>
      </c>
      <c r="G102" s="63">
        <v>0.78607188948697904</v>
      </c>
      <c r="H102" s="63">
        <v>0.77899606783506703</v>
      </c>
      <c r="I102" s="63">
        <v>0.764909741157761</v>
      </c>
      <c r="J102" s="63">
        <v>0.7326461911570008</v>
      </c>
      <c r="K102" s="71">
        <v>0.7326461911570008</v>
      </c>
      <c r="L102" s="71">
        <v>0.7326461911570008</v>
      </c>
      <c r="M102" s="71">
        <v>0.7326461911570008</v>
      </c>
      <c r="N102" s="71">
        <v>0.7326461911570008</v>
      </c>
      <c r="O102" s="71">
        <v>0.7326461911570008</v>
      </c>
      <c r="P102" s="71">
        <v>0.7326461911570008</v>
      </c>
      <c r="Q102" s="71">
        <v>0.7326461911570008</v>
      </c>
      <c r="R102" s="71">
        <v>0.7326461911570008</v>
      </c>
      <c r="S102" s="71">
        <v>0.7326461911570008</v>
      </c>
      <c r="T102" s="71">
        <v>0.7326461911570008</v>
      </c>
      <c r="U102" s="71">
        <v>0.7326461911570008</v>
      </c>
      <c r="V102" s="71">
        <v>0.7326461911570008</v>
      </c>
      <c r="W102" s="71">
        <v>0.7326461911570008</v>
      </c>
      <c r="X102" s="71">
        <v>0.7326461911570008</v>
      </c>
      <c r="Y102" s="71">
        <v>0.7326461911570008</v>
      </c>
      <c r="Z102" s="71">
        <v>0.7326461911570008</v>
      </c>
      <c r="AA102" s="71">
        <v>0.7326461911570008</v>
      </c>
      <c r="AB102" s="71">
        <v>0.7326461911570008</v>
      </c>
      <c r="AC102" s="71">
        <v>0.7326461911570008</v>
      </c>
      <c r="AD102" s="71">
        <v>0.7326461911570008</v>
      </c>
      <c r="AE102" s="71">
        <v>0.7326461911570008</v>
      </c>
      <c r="AF102" s="71">
        <v>0.7326461911570008</v>
      </c>
      <c r="AG102" s="71">
        <v>0.7326461911570008</v>
      </c>
      <c r="AH102" s="71">
        <v>0.7326461911570008</v>
      </c>
      <c r="AI102" s="71">
        <v>0.7326461911570008</v>
      </c>
      <c r="AJ102" s="71">
        <v>0.7326461911570008</v>
      </c>
      <c r="AK102" s="71">
        <v>0.7326461911570008</v>
      </c>
      <c r="AL102" s="71">
        <v>0.7326461911570008</v>
      </c>
      <c r="AM102" s="71">
        <v>0.7326461911570008</v>
      </c>
      <c r="AN102" s="71">
        <v>0.7326461911570008</v>
      </c>
      <c r="AO102" s="71">
        <v>0.7326461911570008</v>
      </c>
      <c r="AP102" s="71">
        <v>0.7326461911570008</v>
      </c>
      <c r="AQ102" s="71">
        <v>0.7326461911570008</v>
      </c>
      <c r="AR102" s="71">
        <v>0.7326461911570008</v>
      </c>
      <c r="AS102" s="71">
        <v>0.7326461911570008</v>
      </c>
      <c r="AT102" s="71">
        <v>0.7326461911570008</v>
      </c>
      <c r="AU102" s="71">
        <v>0.7326461911570008</v>
      </c>
      <c r="AV102" s="71">
        <v>0.7326461911570008</v>
      </c>
      <c r="AW102" s="71">
        <v>0.7326461911570008</v>
      </c>
      <c r="AX102" s="71">
        <v>0.7326461911570008</v>
      </c>
      <c r="AY102" s="71">
        <v>0.7326461911570008</v>
      </c>
    </row>
    <row r="103" spans="1:51">
      <c r="A103" t="s">
        <v>32</v>
      </c>
      <c r="B103" t="s">
        <v>47</v>
      </c>
      <c r="C103" t="s">
        <v>71</v>
      </c>
      <c r="D103" t="s">
        <v>337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</row>
    <row r="104" spans="1:51">
      <c r="A104" t="s">
        <v>32</v>
      </c>
      <c r="B104" t="s">
        <v>47</v>
      </c>
      <c r="C104" t="s">
        <v>72</v>
      </c>
      <c r="D104" t="s">
        <v>337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</row>
    <row r="105" spans="1:51">
      <c r="A105" t="s">
        <v>32</v>
      </c>
      <c r="B105" t="s">
        <v>47</v>
      </c>
      <c r="C105" t="s">
        <v>73</v>
      </c>
      <c r="D105" t="s">
        <v>337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0</v>
      </c>
      <c r="AM105" s="71">
        <v>0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</row>
    <row r="106" spans="1:51">
      <c r="A106" t="s">
        <v>32</v>
      </c>
      <c r="B106" t="s">
        <v>47</v>
      </c>
      <c r="C106" t="s">
        <v>19</v>
      </c>
      <c r="D106" t="s">
        <v>337</v>
      </c>
      <c r="E106" s="63">
        <v>0.11215953566698519</v>
      </c>
      <c r="F106" s="63">
        <v>9.7929196091707235E-2</v>
      </c>
      <c r="G106" s="63">
        <v>9.2205884398419966E-2</v>
      </c>
      <c r="H106" s="63">
        <v>8.9069584650589104E-2</v>
      </c>
      <c r="I106" s="63">
        <v>8.637272787933456E-2</v>
      </c>
      <c r="J106" s="63">
        <v>9.6071209984765454E-2</v>
      </c>
      <c r="K106" s="71">
        <v>9.6071209984765454E-2</v>
      </c>
      <c r="L106" s="71">
        <v>9.6071209984765454E-2</v>
      </c>
      <c r="M106" s="71">
        <v>9.6071209984765454E-2</v>
      </c>
      <c r="N106" s="71">
        <v>9.6071209984765454E-2</v>
      </c>
      <c r="O106" s="71">
        <v>9.6071209984765454E-2</v>
      </c>
      <c r="P106" s="71">
        <v>9.6071209984765454E-2</v>
      </c>
      <c r="Q106" s="71">
        <v>9.6071209984765454E-2</v>
      </c>
      <c r="R106" s="71">
        <v>9.6071209984765454E-2</v>
      </c>
      <c r="S106" s="71">
        <v>9.6071209984765454E-2</v>
      </c>
      <c r="T106" s="71">
        <v>9.6071209984765454E-2</v>
      </c>
      <c r="U106" s="71">
        <v>9.6071209984765454E-2</v>
      </c>
      <c r="V106" s="71">
        <v>9.6071209984765454E-2</v>
      </c>
      <c r="W106" s="71">
        <v>9.6071209984765454E-2</v>
      </c>
      <c r="X106" s="71">
        <v>9.6071209984765454E-2</v>
      </c>
      <c r="Y106" s="71">
        <v>9.6071209984765454E-2</v>
      </c>
      <c r="Z106" s="71">
        <v>9.6071209984765454E-2</v>
      </c>
      <c r="AA106" s="71">
        <v>9.6071209984765454E-2</v>
      </c>
      <c r="AB106" s="71">
        <v>9.6071209984765454E-2</v>
      </c>
      <c r="AC106" s="71">
        <v>9.6071209984765454E-2</v>
      </c>
      <c r="AD106" s="71">
        <v>9.6071209984765454E-2</v>
      </c>
      <c r="AE106" s="71">
        <v>9.6071209984765454E-2</v>
      </c>
      <c r="AF106" s="71">
        <v>9.6071209984765454E-2</v>
      </c>
      <c r="AG106" s="71">
        <v>9.6071209984765454E-2</v>
      </c>
      <c r="AH106" s="71">
        <v>9.6071209984765454E-2</v>
      </c>
      <c r="AI106" s="71">
        <v>9.6071209984765454E-2</v>
      </c>
      <c r="AJ106" s="71">
        <v>9.6071209984765454E-2</v>
      </c>
      <c r="AK106" s="71">
        <v>9.6071209984765454E-2</v>
      </c>
      <c r="AL106" s="71">
        <v>9.6071209984765454E-2</v>
      </c>
      <c r="AM106" s="71">
        <v>9.6071209984765454E-2</v>
      </c>
      <c r="AN106" s="71">
        <v>9.6071209984765454E-2</v>
      </c>
      <c r="AO106" s="71">
        <v>9.6071209984765454E-2</v>
      </c>
      <c r="AP106" s="71">
        <v>9.6071209984765454E-2</v>
      </c>
      <c r="AQ106" s="71">
        <v>9.6071209984765454E-2</v>
      </c>
      <c r="AR106" s="71">
        <v>9.6071209984765454E-2</v>
      </c>
      <c r="AS106" s="71">
        <v>9.6071209984765454E-2</v>
      </c>
      <c r="AT106" s="71">
        <v>9.6071209984765454E-2</v>
      </c>
      <c r="AU106" s="71">
        <v>9.6071209984765454E-2</v>
      </c>
      <c r="AV106" s="71">
        <v>9.6071209984765454E-2</v>
      </c>
      <c r="AW106" s="71">
        <v>9.6071209984765454E-2</v>
      </c>
      <c r="AX106" s="71">
        <v>9.6071209984765454E-2</v>
      </c>
      <c r="AY106" s="71">
        <v>9.6071209984765454E-2</v>
      </c>
    </row>
    <row r="107" spans="1:51">
      <c r="A107" t="s">
        <v>32</v>
      </c>
      <c r="B107" t="s">
        <v>47</v>
      </c>
      <c r="C107" t="s">
        <v>21</v>
      </c>
      <c r="D107" t="s">
        <v>337</v>
      </c>
      <c r="E107" s="63">
        <v>0.1695554178202906</v>
      </c>
      <c r="F107" s="63">
        <v>0.14590612046925749</v>
      </c>
      <c r="G107" s="63">
        <v>0.1217222261146011</v>
      </c>
      <c r="H107" s="63">
        <v>0.1319343475143438</v>
      </c>
      <c r="I107" s="63">
        <v>0.14871753096290441</v>
      </c>
      <c r="J107" s="63">
        <v>0.1712825988582338</v>
      </c>
      <c r="K107" s="71">
        <v>0.1712825988582338</v>
      </c>
      <c r="L107" s="71">
        <v>0.1712825988582338</v>
      </c>
      <c r="M107" s="71">
        <v>0.1712825988582338</v>
      </c>
      <c r="N107" s="71">
        <v>0.1712825988582338</v>
      </c>
      <c r="O107" s="71">
        <v>0.1712825988582338</v>
      </c>
      <c r="P107" s="71">
        <v>0.1712825988582338</v>
      </c>
      <c r="Q107" s="71">
        <v>0.1712825988582338</v>
      </c>
      <c r="R107" s="71">
        <v>0.1712825988582338</v>
      </c>
      <c r="S107" s="71">
        <v>0.1712825988582338</v>
      </c>
      <c r="T107" s="71">
        <v>0.1712825988582338</v>
      </c>
      <c r="U107" s="71">
        <v>0.1712825988582338</v>
      </c>
      <c r="V107" s="71">
        <v>0.1712825988582338</v>
      </c>
      <c r="W107" s="71">
        <v>0.1712825988582338</v>
      </c>
      <c r="X107" s="71">
        <v>0.1712825988582338</v>
      </c>
      <c r="Y107" s="71">
        <v>0.1712825988582338</v>
      </c>
      <c r="Z107" s="71">
        <v>0.1712825988582338</v>
      </c>
      <c r="AA107" s="71">
        <v>0.1712825988582338</v>
      </c>
      <c r="AB107" s="71">
        <v>0.1712825988582338</v>
      </c>
      <c r="AC107" s="71">
        <v>0.1712825988582338</v>
      </c>
      <c r="AD107" s="71">
        <v>0.1712825988582338</v>
      </c>
      <c r="AE107" s="71">
        <v>0.1712825988582338</v>
      </c>
      <c r="AF107" s="71">
        <v>0.1712825988582338</v>
      </c>
      <c r="AG107" s="71">
        <v>0.1712825988582338</v>
      </c>
      <c r="AH107" s="71">
        <v>0.1712825988582338</v>
      </c>
      <c r="AI107" s="71">
        <v>0.1712825988582338</v>
      </c>
      <c r="AJ107" s="71">
        <v>0.1712825988582338</v>
      </c>
      <c r="AK107" s="71">
        <v>0.1712825988582338</v>
      </c>
      <c r="AL107" s="71">
        <v>0.1712825988582338</v>
      </c>
      <c r="AM107" s="71">
        <v>0.1712825988582338</v>
      </c>
      <c r="AN107" s="71">
        <v>0.1712825988582338</v>
      </c>
      <c r="AO107" s="71">
        <v>0.1712825988582338</v>
      </c>
      <c r="AP107" s="71">
        <v>0.1712825988582338</v>
      </c>
      <c r="AQ107" s="71">
        <v>0.1712825988582338</v>
      </c>
      <c r="AR107" s="71">
        <v>0.1712825988582338</v>
      </c>
      <c r="AS107" s="71">
        <v>0.1712825988582338</v>
      </c>
      <c r="AT107" s="71">
        <v>0.1712825988582338</v>
      </c>
      <c r="AU107" s="71">
        <v>0.1712825988582338</v>
      </c>
      <c r="AV107" s="71">
        <v>0.1712825988582338</v>
      </c>
      <c r="AW107" s="71">
        <v>0.1712825988582338</v>
      </c>
      <c r="AX107" s="71">
        <v>0.1712825988582338</v>
      </c>
      <c r="AY107" s="71">
        <v>0.1712825988582338</v>
      </c>
    </row>
    <row r="108" spans="1:51">
      <c r="A108" t="s">
        <v>31</v>
      </c>
      <c r="B108" t="s">
        <v>46</v>
      </c>
      <c r="C108" t="s">
        <v>68</v>
      </c>
      <c r="D108" t="s">
        <v>337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71">
        <f t="shared" ref="K108:AY108" si="0">J108</f>
        <v>0</v>
      </c>
      <c r="L108" s="71">
        <f t="shared" si="0"/>
        <v>0</v>
      </c>
      <c r="M108" s="71">
        <f t="shared" si="0"/>
        <v>0</v>
      </c>
      <c r="N108" s="71">
        <f t="shared" si="0"/>
        <v>0</v>
      </c>
      <c r="O108" s="71">
        <f t="shared" si="0"/>
        <v>0</v>
      </c>
      <c r="P108" s="71">
        <f t="shared" si="0"/>
        <v>0</v>
      </c>
      <c r="Q108" s="71">
        <f t="shared" si="0"/>
        <v>0</v>
      </c>
      <c r="R108" s="71">
        <f t="shared" si="0"/>
        <v>0</v>
      </c>
      <c r="S108" s="71">
        <f t="shared" si="0"/>
        <v>0</v>
      </c>
      <c r="T108" s="71">
        <f t="shared" si="0"/>
        <v>0</v>
      </c>
      <c r="U108" s="71">
        <f t="shared" si="0"/>
        <v>0</v>
      </c>
      <c r="V108" s="71">
        <f t="shared" si="0"/>
        <v>0</v>
      </c>
      <c r="W108" s="71">
        <f t="shared" si="0"/>
        <v>0</v>
      </c>
      <c r="X108" s="71">
        <f t="shared" si="0"/>
        <v>0</v>
      </c>
      <c r="Y108" s="71">
        <f t="shared" si="0"/>
        <v>0</v>
      </c>
      <c r="Z108" s="71">
        <f t="shared" si="0"/>
        <v>0</v>
      </c>
      <c r="AA108" s="71">
        <f t="shared" si="0"/>
        <v>0</v>
      </c>
      <c r="AB108" s="71">
        <f t="shared" si="0"/>
        <v>0</v>
      </c>
      <c r="AC108" s="71">
        <f t="shared" si="0"/>
        <v>0</v>
      </c>
      <c r="AD108" s="71">
        <f t="shared" si="0"/>
        <v>0</v>
      </c>
      <c r="AE108" s="71">
        <f t="shared" si="0"/>
        <v>0</v>
      </c>
      <c r="AF108" s="71">
        <f t="shared" si="0"/>
        <v>0</v>
      </c>
      <c r="AG108" s="71">
        <f t="shared" si="0"/>
        <v>0</v>
      </c>
      <c r="AH108" s="71">
        <f t="shared" si="0"/>
        <v>0</v>
      </c>
      <c r="AI108" s="71">
        <f t="shared" si="0"/>
        <v>0</v>
      </c>
      <c r="AJ108" s="71">
        <f t="shared" si="0"/>
        <v>0</v>
      </c>
      <c r="AK108" s="71">
        <f t="shared" si="0"/>
        <v>0</v>
      </c>
      <c r="AL108" s="71">
        <f t="shared" si="0"/>
        <v>0</v>
      </c>
      <c r="AM108" s="71">
        <f t="shared" si="0"/>
        <v>0</v>
      </c>
      <c r="AN108" s="71">
        <f t="shared" si="0"/>
        <v>0</v>
      </c>
      <c r="AO108" s="71">
        <f t="shared" si="0"/>
        <v>0</v>
      </c>
      <c r="AP108" s="71">
        <f t="shared" si="0"/>
        <v>0</v>
      </c>
      <c r="AQ108" s="71">
        <f t="shared" si="0"/>
        <v>0</v>
      </c>
      <c r="AR108" s="71">
        <f t="shared" si="0"/>
        <v>0</v>
      </c>
      <c r="AS108" s="71">
        <f t="shared" si="0"/>
        <v>0</v>
      </c>
      <c r="AT108" s="71">
        <f t="shared" si="0"/>
        <v>0</v>
      </c>
      <c r="AU108" s="71">
        <f t="shared" si="0"/>
        <v>0</v>
      </c>
      <c r="AV108" s="71">
        <f t="shared" si="0"/>
        <v>0</v>
      </c>
      <c r="AW108" s="71">
        <f t="shared" si="0"/>
        <v>0</v>
      </c>
      <c r="AX108" s="71">
        <f t="shared" si="0"/>
        <v>0</v>
      </c>
      <c r="AY108" s="71">
        <f t="shared" si="0"/>
        <v>0</v>
      </c>
    </row>
    <row r="109" spans="1:51">
      <c r="A109" t="s">
        <v>31</v>
      </c>
      <c r="B109" t="s">
        <v>46</v>
      </c>
      <c r="C109" t="s">
        <v>70</v>
      </c>
      <c r="D109" t="s">
        <v>337</v>
      </c>
      <c r="E109" s="63">
        <v>0.17940586260310221</v>
      </c>
      <c r="F109" s="63">
        <v>0.2096791465733733</v>
      </c>
      <c r="G109" s="63">
        <v>0.25080959618644311</v>
      </c>
      <c r="H109" s="63">
        <v>0.19671831691819999</v>
      </c>
      <c r="I109" s="63">
        <v>0.20957418019992899</v>
      </c>
      <c r="J109" s="63">
        <v>0.23158004190088721</v>
      </c>
      <c r="K109" s="71">
        <f t="shared" ref="K109:AY109" si="1">J109</f>
        <v>0.23158004190088721</v>
      </c>
      <c r="L109" s="71">
        <f t="shared" si="1"/>
        <v>0.23158004190088721</v>
      </c>
      <c r="M109" s="71">
        <f t="shared" si="1"/>
        <v>0.23158004190088721</v>
      </c>
      <c r="N109" s="71">
        <f t="shared" si="1"/>
        <v>0.23158004190088721</v>
      </c>
      <c r="O109" s="71">
        <f t="shared" si="1"/>
        <v>0.23158004190088721</v>
      </c>
      <c r="P109" s="71">
        <f t="shared" si="1"/>
        <v>0.23158004190088721</v>
      </c>
      <c r="Q109" s="71">
        <f t="shared" si="1"/>
        <v>0.23158004190088721</v>
      </c>
      <c r="R109" s="71">
        <f t="shared" si="1"/>
        <v>0.23158004190088721</v>
      </c>
      <c r="S109" s="71">
        <f t="shared" si="1"/>
        <v>0.23158004190088721</v>
      </c>
      <c r="T109" s="71">
        <f t="shared" si="1"/>
        <v>0.23158004190088721</v>
      </c>
      <c r="U109" s="71">
        <f t="shared" si="1"/>
        <v>0.23158004190088721</v>
      </c>
      <c r="V109" s="71">
        <f t="shared" si="1"/>
        <v>0.23158004190088721</v>
      </c>
      <c r="W109" s="71">
        <f t="shared" si="1"/>
        <v>0.23158004190088721</v>
      </c>
      <c r="X109" s="71">
        <f t="shared" si="1"/>
        <v>0.23158004190088721</v>
      </c>
      <c r="Y109" s="71">
        <f t="shared" si="1"/>
        <v>0.23158004190088721</v>
      </c>
      <c r="Z109" s="71">
        <f t="shared" si="1"/>
        <v>0.23158004190088721</v>
      </c>
      <c r="AA109" s="71">
        <f t="shared" si="1"/>
        <v>0.23158004190088721</v>
      </c>
      <c r="AB109" s="71">
        <f t="shared" si="1"/>
        <v>0.23158004190088721</v>
      </c>
      <c r="AC109" s="71">
        <f t="shared" si="1"/>
        <v>0.23158004190088721</v>
      </c>
      <c r="AD109" s="71">
        <f t="shared" si="1"/>
        <v>0.23158004190088721</v>
      </c>
      <c r="AE109" s="71">
        <f t="shared" si="1"/>
        <v>0.23158004190088721</v>
      </c>
      <c r="AF109" s="71">
        <f t="shared" si="1"/>
        <v>0.23158004190088721</v>
      </c>
      <c r="AG109" s="71">
        <f t="shared" si="1"/>
        <v>0.23158004190088721</v>
      </c>
      <c r="AH109" s="71">
        <f t="shared" si="1"/>
        <v>0.23158004190088721</v>
      </c>
      <c r="AI109" s="71">
        <f t="shared" si="1"/>
        <v>0.23158004190088721</v>
      </c>
      <c r="AJ109" s="71">
        <f t="shared" si="1"/>
        <v>0.23158004190088721</v>
      </c>
      <c r="AK109" s="71">
        <f t="shared" si="1"/>
        <v>0.23158004190088721</v>
      </c>
      <c r="AL109" s="71">
        <f t="shared" si="1"/>
        <v>0.23158004190088721</v>
      </c>
      <c r="AM109" s="71">
        <f t="shared" si="1"/>
        <v>0.23158004190088721</v>
      </c>
      <c r="AN109" s="71">
        <f t="shared" si="1"/>
        <v>0.23158004190088721</v>
      </c>
      <c r="AO109" s="71">
        <f t="shared" si="1"/>
        <v>0.23158004190088721</v>
      </c>
      <c r="AP109" s="71">
        <f t="shared" si="1"/>
        <v>0.23158004190088721</v>
      </c>
      <c r="AQ109" s="71">
        <f t="shared" si="1"/>
        <v>0.23158004190088721</v>
      </c>
      <c r="AR109" s="71">
        <f t="shared" si="1"/>
        <v>0.23158004190088721</v>
      </c>
      <c r="AS109" s="71">
        <f t="shared" si="1"/>
        <v>0.23158004190088721</v>
      </c>
      <c r="AT109" s="71">
        <f t="shared" si="1"/>
        <v>0.23158004190088721</v>
      </c>
      <c r="AU109" s="71">
        <f t="shared" si="1"/>
        <v>0.23158004190088721</v>
      </c>
      <c r="AV109" s="71">
        <f t="shared" si="1"/>
        <v>0.23158004190088721</v>
      </c>
      <c r="AW109" s="71">
        <f t="shared" si="1"/>
        <v>0.23158004190088721</v>
      </c>
      <c r="AX109" s="71">
        <f t="shared" si="1"/>
        <v>0.23158004190088721</v>
      </c>
      <c r="AY109" s="71">
        <f t="shared" si="1"/>
        <v>0.23158004190088721</v>
      </c>
    </row>
    <row r="110" spans="1:51">
      <c r="A110" t="s">
        <v>31</v>
      </c>
      <c r="B110" t="s">
        <v>46</v>
      </c>
      <c r="C110" t="s">
        <v>71</v>
      </c>
      <c r="D110" t="s">
        <v>337</v>
      </c>
      <c r="E110" s="63">
        <v>5.1184544265380086E-3</v>
      </c>
      <c r="F110" s="63">
        <v>4.5788414219656154E-3</v>
      </c>
      <c r="G110" s="63">
        <v>4.0468684777374966E-3</v>
      </c>
      <c r="H110" s="63">
        <v>4.9136399647498096E-3</v>
      </c>
      <c r="I110" s="63">
        <v>4.7507116382530809E-3</v>
      </c>
      <c r="J110" s="63">
        <v>4.2696336380489992E-3</v>
      </c>
      <c r="K110" s="71">
        <f t="shared" ref="K110:AY110" si="2">J110</f>
        <v>4.2696336380489992E-3</v>
      </c>
      <c r="L110" s="71">
        <f t="shared" si="2"/>
        <v>4.2696336380489992E-3</v>
      </c>
      <c r="M110" s="71">
        <f t="shared" si="2"/>
        <v>4.2696336380489992E-3</v>
      </c>
      <c r="N110" s="71">
        <f t="shared" si="2"/>
        <v>4.2696336380489992E-3</v>
      </c>
      <c r="O110" s="71">
        <f t="shared" si="2"/>
        <v>4.2696336380489992E-3</v>
      </c>
      <c r="P110" s="71">
        <f t="shared" si="2"/>
        <v>4.2696336380489992E-3</v>
      </c>
      <c r="Q110" s="71">
        <f t="shared" si="2"/>
        <v>4.2696336380489992E-3</v>
      </c>
      <c r="R110" s="71">
        <f t="shared" si="2"/>
        <v>4.2696336380489992E-3</v>
      </c>
      <c r="S110" s="71">
        <f t="shared" si="2"/>
        <v>4.2696336380489992E-3</v>
      </c>
      <c r="T110" s="71">
        <f t="shared" si="2"/>
        <v>4.2696336380489992E-3</v>
      </c>
      <c r="U110" s="71">
        <f t="shared" si="2"/>
        <v>4.2696336380489992E-3</v>
      </c>
      <c r="V110" s="71">
        <f t="shared" si="2"/>
        <v>4.2696336380489992E-3</v>
      </c>
      <c r="W110" s="71">
        <f t="shared" si="2"/>
        <v>4.2696336380489992E-3</v>
      </c>
      <c r="X110" s="71">
        <f t="shared" si="2"/>
        <v>4.2696336380489992E-3</v>
      </c>
      <c r="Y110" s="71">
        <f t="shared" si="2"/>
        <v>4.2696336380489992E-3</v>
      </c>
      <c r="Z110" s="71">
        <f t="shared" si="2"/>
        <v>4.2696336380489992E-3</v>
      </c>
      <c r="AA110" s="71">
        <f t="shared" si="2"/>
        <v>4.2696336380489992E-3</v>
      </c>
      <c r="AB110" s="71">
        <f t="shared" si="2"/>
        <v>4.2696336380489992E-3</v>
      </c>
      <c r="AC110" s="71">
        <f t="shared" si="2"/>
        <v>4.2696336380489992E-3</v>
      </c>
      <c r="AD110" s="71">
        <f t="shared" si="2"/>
        <v>4.2696336380489992E-3</v>
      </c>
      <c r="AE110" s="71">
        <f t="shared" si="2"/>
        <v>4.2696336380489992E-3</v>
      </c>
      <c r="AF110" s="71">
        <f t="shared" si="2"/>
        <v>4.2696336380489992E-3</v>
      </c>
      <c r="AG110" s="71">
        <f t="shared" si="2"/>
        <v>4.2696336380489992E-3</v>
      </c>
      <c r="AH110" s="71">
        <f t="shared" si="2"/>
        <v>4.2696336380489992E-3</v>
      </c>
      <c r="AI110" s="71">
        <f t="shared" si="2"/>
        <v>4.2696336380489992E-3</v>
      </c>
      <c r="AJ110" s="71">
        <f t="shared" si="2"/>
        <v>4.2696336380489992E-3</v>
      </c>
      <c r="AK110" s="71">
        <f t="shared" si="2"/>
        <v>4.2696336380489992E-3</v>
      </c>
      <c r="AL110" s="71">
        <f t="shared" si="2"/>
        <v>4.2696336380489992E-3</v>
      </c>
      <c r="AM110" s="71">
        <f t="shared" si="2"/>
        <v>4.2696336380489992E-3</v>
      </c>
      <c r="AN110" s="71">
        <f t="shared" si="2"/>
        <v>4.2696336380489992E-3</v>
      </c>
      <c r="AO110" s="71">
        <f t="shared" si="2"/>
        <v>4.2696336380489992E-3</v>
      </c>
      <c r="AP110" s="71">
        <f t="shared" si="2"/>
        <v>4.2696336380489992E-3</v>
      </c>
      <c r="AQ110" s="71">
        <f t="shared" si="2"/>
        <v>4.2696336380489992E-3</v>
      </c>
      <c r="AR110" s="71">
        <f t="shared" si="2"/>
        <v>4.2696336380489992E-3</v>
      </c>
      <c r="AS110" s="71">
        <f t="shared" si="2"/>
        <v>4.2696336380489992E-3</v>
      </c>
      <c r="AT110" s="71">
        <f t="shared" si="2"/>
        <v>4.2696336380489992E-3</v>
      </c>
      <c r="AU110" s="71">
        <f t="shared" si="2"/>
        <v>4.2696336380489992E-3</v>
      </c>
      <c r="AV110" s="71">
        <f t="shared" si="2"/>
        <v>4.2696336380489992E-3</v>
      </c>
      <c r="AW110" s="71">
        <f t="shared" si="2"/>
        <v>4.2696336380489992E-3</v>
      </c>
      <c r="AX110" s="71">
        <f t="shared" si="2"/>
        <v>4.2696336380489992E-3</v>
      </c>
      <c r="AY110" s="71">
        <f t="shared" si="2"/>
        <v>4.2696336380489992E-3</v>
      </c>
    </row>
    <row r="111" spans="1:51">
      <c r="A111" t="s">
        <v>31</v>
      </c>
      <c r="B111" t="s">
        <v>46</v>
      </c>
      <c r="C111" t="s">
        <v>72</v>
      </c>
      <c r="D111" t="s">
        <v>337</v>
      </c>
      <c r="E111" s="63">
        <v>0.1140869351554091</v>
      </c>
      <c r="F111" s="63">
        <v>0.1023541709136027</v>
      </c>
      <c r="G111" s="63">
        <v>9.1918487921186107E-2</v>
      </c>
      <c r="H111" s="63">
        <v>0.10194680581892809</v>
      </c>
      <c r="I111" s="63">
        <v>9.8708843098791535E-2</v>
      </c>
      <c r="J111" s="63">
        <v>9.0859374049228198E-2</v>
      </c>
      <c r="K111" s="71">
        <f t="shared" ref="K111:AY111" si="3">J111</f>
        <v>9.0859374049228198E-2</v>
      </c>
      <c r="L111" s="71">
        <f t="shared" si="3"/>
        <v>9.0859374049228198E-2</v>
      </c>
      <c r="M111" s="71">
        <f t="shared" si="3"/>
        <v>9.0859374049228198E-2</v>
      </c>
      <c r="N111" s="71">
        <f t="shared" si="3"/>
        <v>9.0859374049228198E-2</v>
      </c>
      <c r="O111" s="71">
        <f t="shared" si="3"/>
        <v>9.0859374049228198E-2</v>
      </c>
      <c r="P111" s="71">
        <f t="shared" si="3"/>
        <v>9.0859374049228198E-2</v>
      </c>
      <c r="Q111" s="71">
        <f t="shared" si="3"/>
        <v>9.0859374049228198E-2</v>
      </c>
      <c r="R111" s="71">
        <f t="shared" si="3"/>
        <v>9.0859374049228198E-2</v>
      </c>
      <c r="S111" s="71">
        <f t="shared" si="3"/>
        <v>9.0859374049228198E-2</v>
      </c>
      <c r="T111" s="71">
        <f t="shared" si="3"/>
        <v>9.0859374049228198E-2</v>
      </c>
      <c r="U111" s="71">
        <f t="shared" si="3"/>
        <v>9.0859374049228198E-2</v>
      </c>
      <c r="V111" s="71">
        <f t="shared" si="3"/>
        <v>9.0859374049228198E-2</v>
      </c>
      <c r="W111" s="71">
        <f t="shared" si="3"/>
        <v>9.0859374049228198E-2</v>
      </c>
      <c r="X111" s="71">
        <f t="shared" si="3"/>
        <v>9.0859374049228198E-2</v>
      </c>
      <c r="Y111" s="71">
        <f t="shared" si="3"/>
        <v>9.0859374049228198E-2</v>
      </c>
      <c r="Z111" s="71">
        <f t="shared" si="3"/>
        <v>9.0859374049228198E-2</v>
      </c>
      <c r="AA111" s="71">
        <f t="shared" si="3"/>
        <v>9.0859374049228198E-2</v>
      </c>
      <c r="AB111" s="71">
        <f t="shared" si="3"/>
        <v>9.0859374049228198E-2</v>
      </c>
      <c r="AC111" s="71">
        <f t="shared" si="3"/>
        <v>9.0859374049228198E-2</v>
      </c>
      <c r="AD111" s="71">
        <f t="shared" si="3"/>
        <v>9.0859374049228198E-2</v>
      </c>
      <c r="AE111" s="71">
        <f t="shared" si="3"/>
        <v>9.0859374049228198E-2</v>
      </c>
      <c r="AF111" s="71">
        <f t="shared" si="3"/>
        <v>9.0859374049228198E-2</v>
      </c>
      <c r="AG111" s="71">
        <f t="shared" si="3"/>
        <v>9.0859374049228198E-2</v>
      </c>
      <c r="AH111" s="71">
        <f t="shared" si="3"/>
        <v>9.0859374049228198E-2</v>
      </c>
      <c r="AI111" s="71">
        <f t="shared" si="3"/>
        <v>9.0859374049228198E-2</v>
      </c>
      <c r="AJ111" s="71">
        <f t="shared" si="3"/>
        <v>9.0859374049228198E-2</v>
      </c>
      <c r="AK111" s="71">
        <f t="shared" si="3"/>
        <v>9.0859374049228198E-2</v>
      </c>
      <c r="AL111" s="71">
        <f t="shared" si="3"/>
        <v>9.0859374049228198E-2</v>
      </c>
      <c r="AM111" s="71">
        <f t="shared" si="3"/>
        <v>9.0859374049228198E-2</v>
      </c>
      <c r="AN111" s="71">
        <f t="shared" si="3"/>
        <v>9.0859374049228198E-2</v>
      </c>
      <c r="AO111" s="71">
        <f t="shared" si="3"/>
        <v>9.0859374049228198E-2</v>
      </c>
      <c r="AP111" s="71">
        <f t="shared" si="3"/>
        <v>9.0859374049228198E-2</v>
      </c>
      <c r="AQ111" s="71">
        <f t="shared" si="3"/>
        <v>9.0859374049228198E-2</v>
      </c>
      <c r="AR111" s="71">
        <f t="shared" si="3"/>
        <v>9.0859374049228198E-2</v>
      </c>
      <c r="AS111" s="71">
        <f t="shared" si="3"/>
        <v>9.0859374049228198E-2</v>
      </c>
      <c r="AT111" s="71">
        <f t="shared" si="3"/>
        <v>9.0859374049228198E-2</v>
      </c>
      <c r="AU111" s="71">
        <f t="shared" si="3"/>
        <v>9.0859374049228198E-2</v>
      </c>
      <c r="AV111" s="71">
        <f t="shared" si="3"/>
        <v>9.0859374049228198E-2</v>
      </c>
      <c r="AW111" s="71">
        <f t="shared" si="3"/>
        <v>9.0859374049228198E-2</v>
      </c>
      <c r="AX111" s="71">
        <f t="shared" si="3"/>
        <v>9.0859374049228198E-2</v>
      </c>
      <c r="AY111" s="71">
        <f t="shared" si="3"/>
        <v>9.0859374049228198E-2</v>
      </c>
    </row>
    <row r="112" spans="1:51">
      <c r="A112" t="s">
        <v>31</v>
      </c>
      <c r="B112" t="s">
        <v>46</v>
      </c>
      <c r="C112" t="s">
        <v>73</v>
      </c>
      <c r="D112" t="s">
        <v>337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71">
        <f t="shared" ref="K112:AY112" si="4">J112</f>
        <v>0</v>
      </c>
      <c r="L112" s="71">
        <f t="shared" si="4"/>
        <v>0</v>
      </c>
      <c r="M112" s="71">
        <f t="shared" si="4"/>
        <v>0</v>
      </c>
      <c r="N112" s="71">
        <f t="shared" si="4"/>
        <v>0</v>
      </c>
      <c r="O112" s="71">
        <f t="shared" si="4"/>
        <v>0</v>
      </c>
      <c r="P112" s="71">
        <f t="shared" si="4"/>
        <v>0</v>
      </c>
      <c r="Q112" s="71">
        <f t="shared" si="4"/>
        <v>0</v>
      </c>
      <c r="R112" s="71">
        <f t="shared" si="4"/>
        <v>0</v>
      </c>
      <c r="S112" s="71">
        <f t="shared" si="4"/>
        <v>0</v>
      </c>
      <c r="T112" s="71">
        <f t="shared" si="4"/>
        <v>0</v>
      </c>
      <c r="U112" s="71">
        <f t="shared" si="4"/>
        <v>0</v>
      </c>
      <c r="V112" s="71">
        <f t="shared" si="4"/>
        <v>0</v>
      </c>
      <c r="W112" s="71">
        <f t="shared" si="4"/>
        <v>0</v>
      </c>
      <c r="X112" s="71">
        <f t="shared" si="4"/>
        <v>0</v>
      </c>
      <c r="Y112" s="71">
        <f t="shared" si="4"/>
        <v>0</v>
      </c>
      <c r="Z112" s="71">
        <f t="shared" si="4"/>
        <v>0</v>
      </c>
      <c r="AA112" s="71">
        <f t="shared" si="4"/>
        <v>0</v>
      </c>
      <c r="AB112" s="71">
        <f t="shared" si="4"/>
        <v>0</v>
      </c>
      <c r="AC112" s="71">
        <f t="shared" si="4"/>
        <v>0</v>
      </c>
      <c r="AD112" s="71">
        <f t="shared" si="4"/>
        <v>0</v>
      </c>
      <c r="AE112" s="71">
        <f t="shared" si="4"/>
        <v>0</v>
      </c>
      <c r="AF112" s="71">
        <f t="shared" si="4"/>
        <v>0</v>
      </c>
      <c r="AG112" s="71">
        <f t="shared" si="4"/>
        <v>0</v>
      </c>
      <c r="AH112" s="71">
        <f t="shared" si="4"/>
        <v>0</v>
      </c>
      <c r="AI112" s="71">
        <f t="shared" si="4"/>
        <v>0</v>
      </c>
      <c r="AJ112" s="71">
        <f t="shared" si="4"/>
        <v>0</v>
      </c>
      <c r="AK112" s="71">
        <f t="shared" si="4"/>
        <v>0</v>
      </c>
      <c r="AL112" s="71">
        <f t="shared" si="4"/>
        <v>0</v>
      </c>
      <c r="AM112" s="71">
        <f t="shared" si="4"/>
        <v>0</v>
      </c>
      <c r="AN112" s="71">
        <f t="shared" si="4"/>
        <v>0</v>
      </c>
      <c r="AO112" s="71">
        <f t="shared" si="4"/>
        <v>0</v>
      </c>
      <c r="AP112" s="71">
        <f t="shared" si="4"/>
        <v>0</v>
      </c>
      <c r="AQ112" s="71">
        <f t="shared" si="4"/>
        <v>0</v>
      </c>
      <c r="AR112" s="71">
        <f t="shared" si="4"/>
        <v>0</v>
      </c>
      <c r="AS112" s="71">
        <f t="shared" si="4"/>
        <v>0</v>
      </c>
      <c r="AT112" s="71">
        <f t="shared" si="4"/>
        <v>0</v>
      </c>
      <c r="AU112" s="71">
        <f t="shared" si="4"/>
        <v>0</v>
      </c>
      <c r="AV112" s="71">
        <f t="shared" si="4"/>
        <v>0</v>
      </c>
      <c r="AW112" s="71">
        <f t="shared" si="4"/>
        <v>0</v>
      </c>
      <c r="AX112" s="71">
        <f t="shared" si="4"/>
        <v>0</v>
      </c>
      <c r="AY112" s="71">
        <f t="shared" si="4"/>
        <v>0</v>
      </c>
    </row>
    <row r="113" spans="1:51">
      <c r="A113" t="s">
        <v>31</v>
      </c>
      <c r="B113" t="s">
        <v>46</v>
      </c>
      <c r="C113" t="s">
        <v>21</v>
      </c>
      <c r="D113" t="s">
        <v>337</v>
      </c>
      <c r="E113" s="63">
        <v>0.35320354119452779</v>
      </c>
      <c r="F113" s="63">
        <v>0.35608086317777432</v>
      </c>
      <c r="G113" s="63">
        <v>0.37633405768962191</v>
      </c>
      <c r="H113" s="63">
        <v>0.36754180406505221</v>
      </c>
      <c r="I113" s="63">
        <v>0.32603202932078829</v>
      </c>
      <c r="J113" s="63">
        <v>0.33236577032896347</v>
      </c>
      <c r="K113" s="71">
        <f t="shared" ref="K113:AY113" si="5">J113</f>
        <v>0.33236577032896347</v>
      </c>
      <c r="L113" s="71">
        <f t="shared" si="5"/>
        <v>0.33236577032896347</v>
      </c>
      <c r="M113" s="71">
        <f t="shared" si="5"/>
        <v>0.33236577032896347</v>
      </c>
      <c r="N113" s="71">
        <f t="shared" si="5"/>
        <v>0.33236577032896347</v>
      </c>
      <c r="O113" s="71">
        <f t="shared" si="5"/>
        <v>0.33236577032896347</v>
      </c>
      <c r="P113" s="71">
        <f t="shared" si="5"/>
        <v>0.33236577032896347</v>
      </c>
      <c r="Q113" s="71">
        <f t="shared" si="5"/>
        <v>0.33236577032896347</v>
      </c>
      <c r="R113" s="71">
        <f t="shared" si="5"/>
        <v>0.33236577032896347</v>
      </c>
      <c r="S113" s="71">
        <f t="shared" si="5"/>
        <v>0.33236577032896347</v>
      </c>
      <c r="T113" s="71">
        <f t="shared" si="5"/>
        <v>0.33236577032896347</v>
      </c>
      <c r="U113" s="71">
        <f t="shared" si="5"/>
        <v>0.33236577032896347</v>
      </c>
      <c r="V113" s="71">
        <f t="shared" si="5"/>
        <v>0.33236577032896347</v>
      </c>
      <c r="W113" s="71">
        <f t="shared" si="5"/>
        <v>0.33236577032896347</v>
      </c>
      <c r="X113" s="71">
        <f t="shared" si="5"/>
        <v>0.33236577032896347</v>
      </c>
      <c r="Y113" s="71">
        <f t="shared" si="5"/>
        <v>0.33236577032896347</v>
      </c>
      <c r="Z113" s="71">
        <f t="shared" si="5"/>
        <v>0.33236577032896347</v>
      </c>
      <c r="AA113" s="71">
        <f t="shared" si="5"/>
        <v>0.33236577032896347</v>
      </c>
      <c r="AB113" s="71">
        <f t="shared" si="5"/>
        <v>0.33236577032896347</v>
      </c>
      <c r="AC113" s="71">
        <f t="shared" si="5"/>
        <v>0.33236577032896347</v>
      </c>
      <c r="AD113" s="71">
        <f t="shared" si="5"/>
        <v>0.33236577032896347</v>
      </c>
      <c r="AE113" s="71">
        <f t="shared" si="5"/>
        <v>0.33236577032896347</v>
      </c>
      <c r="AF113" s="71">
        <f t="shared" si="5"/>
        <v>0.33236577032896347</v>
      </c>
      <c r="AG113" s="71">
        <f t="shared" si="5"/>
        <v>0.33236577032896347</v>
      </c>
      <c r="AH113" s="71">
        <f t="shared" si="5"/>
        <v>0.33236577032896347</v>
      </c>
      <c r="AI113" s="71">
        <f t="shared" si="5"/>
        <v>0.33236577032896347</v>
      </c>
      <c r="AJ113" s="71">
        <f t="shared" si="5"/>
        <v>0.33236577032896347</v>
      </c>
      <c r="AK113" s="71">
        <f t="shared" si="5"/>
        <v>0.33236577032896347</v>
      </c>
      <c r="AL113" s="71">
        <f t="shared" si="5"/>
        <v>0.33236577032896347</v>
      </c>
      <c r="AM113" s="71">
        <f t="shared" si="5"/>
        <v>0.33236577032896347</v>
      </c>
      <c r="AN113" s="71">
        <f t="shared" si="5"/>
        <v>0.33236577032896347</v>
      </c>
      <c r="AO113" s="71">
        <f t="shared" si="5"/>
        <v>0.33236577032896347</v>
      </c>
      <c r="AP113" s="71">
        <f t="shared" si="5"/>
        <v>0.33236577032896347</v>
      </c>
      <c r="AQ113" s="71">
        <f t="shared" si="5"/>
        <v>0.33236577032896347</v>
      </c>
      <c r="AR113" s="71">
        <f t="shared" si="5"/>
        <v>0.33236577032896347</v>
      </c>
      <c r="AS113" s="71">
        <f t="shared" si="5"/>
        <v>0.33236577032896347</v>
      </c>
      <c r="AT113" s="71">
        <f t="shared" si="5"/>
        <v>0.33236577032896347</v>
      </c>
      <c r="AU113" s="71">
        <f t="shared" si="5"/>
        <v>0.33236577032896347</v>
      </c>
      <c r="AV113" s="71">
        <f t="shared" si="5"/>
        <v>0.33236577032896347</v>
      </c>
      <c r="AW113" s="71">
        <f t="shared" si="5"/>
        <v>0.33236577032896347</v>
      </c>
      <c r="AX113" s="71">
        <f t="shared" si="5"/>
        <v>0.33236577032896347</v>
      </c>
      <c r="AY113" s="71">
        <f t="shared" si="5"/>
        <v>0.33236577032896347</v>
      </c>
    </row>
    <row r="114" spans="1:51">
      <c r="A114" t="s">
        <v>31</v>
      </c>
      <c r="B114" t="s">
        <v>46</v>
      </c>
      <c r="C114" t="s">
        <v>19</v>
      </c>
      <c r="D114" t="s">
        <v>337</v>
      </c>
      <c r="E114" s="63">
        <v>0.34818520662042302</v>
      </c>
      <c r="F114" s="63">
        <v>0.32730697791328389</v>
      </c>
      <c r="G114" s="63">
        <v>0.27689098972501153</v>
      </c>
      <c r="H114" s="63">
        <v>0.32887943323307012</v>
      </c>
      <c r="I114" s="63">
        <v>0.36093423574223799</v>
      </c>
      <c r="J114" s="63">
        <v>0.34092518008287209</v>
      </c>
      <c r="K114" s="71">
        <f t="shared" ref="K114:AY114" si="6">J114</f>
        <v>0.34092518008287209</v>
      </c>
      <c r="L114" s="71">
        <f t="shared" si="6"/>
        <v>0.34092518008287209</v>
      </c>
      <c r="M114" s="71">
        <f t="shared" si="6"/>
        <v>0.34092518008287209</v>
      </c>
      <c r="N114" s="71">
        <f t="shared" si="6"/>
        <v>0.34092518008287209</v>
      </c>
      <c r="O114" s="71">
        <f t="shared" si="6"/>
        <v>0.34092518008287209</v>
      </c>
      <c r="P114" s="71">
        <f t="shared" si="6"/>
        <v>0.34092518008287209</v>
      </c>
      <c r="Q114" s="71">
        <f t="shared" si="6"/>
        <v>0.34092518008287209</v>
      </c>
      <c r="R114" s="71">
        <f t="shared" si="6"/>
        <v>0.34092518008287209</v>
      </c>
      <c r="S114" s="71">
        <f t="shared" si="6"/>
        <v>0.34092518008287209</v>
      </c>
      <c r="T114" s="71">
        <f t="shared" si="6"/>
        <v>0.34092518008287209</v>
      </c>
      <c r="U114" s="71">
        <f t="shared" si="6"/>
        <v>0.34092518008287209</v>
      </c>
      <c r="V114" s="71">
        <f t="shared" si="6"/>
        <v>0.34092518008287209</v>
      </c>
      <c r="W114" s="71">
        <f t="shared" si="6"/>
        <v>0.34092518008287209</v>
      </c>
      <c r="X114" s="71">
        <f t="shared" si="6"/>
        <v>0.34092518008287209</v>
      </c>
      <c r="Y114" s="71">
        <f t="shared" si="6"/>
        <v>0.34092518008287209</v>
      </c>
      <c r="Z114" s="71">
        <f t="shared" si="6"/>
        <v>0.34092518008287209</v>
      </c>
      <c r="AA114" s="71">
        <f t="shared" si="6"/>
        <v>0.34092518008287209</v>
      </c>
      <c r="AB114" s="71">
        <f t="shared" si="6"/>
        <v>0.34092518008287209</v>
      </c>
      <c r="AC114" s="71">
        <f t="shared" si="6"/>
        <v>0.34092518008287209</v>
      </c>
      <c r="AD114" s="71">
        <f t="shared" si="6"/>
        <v>0.34092518008287209</v>
      </c>
      <c r="AE114" s="71">
        <f t="shared" si="6"/>
        <v>0.34092518008287209</v>
      </c>
      <c r="AF114" s="71">
        <f t="shared" si="6"/>
        <v>0.34092518008287209</v>
      </c>
      <c r="AG114" s="71">
        <f t="shared" si="6"/>
        <v>0.34092518008287209</v>
      </c>
      <c r="AH114" s="71">
        <f t="shared" si="6"/>
        <v>0.34092518008287209</v>
      </c>
      <c r="AI114" s="71">
        <f t="shared" si="6"/>
        <v>0.34092518008287209</v>
      </c>
      <c r="AJ114" s="71">
        <f t="shared" si="6"/>
        <v>0.34092518008287209</v>
      </c>
      <c r="AK114" s="71">
        <f t="shared" si="6"/>
        <v>0.34092518008287209</v>
      </c>
      <c r="AL114" s="71">
        <f t="shared" si="6"/>
        <v>0.34092518008287209</v>
      </c>
      <c r="AM114" s="71">
        <f t="shared" si="6"/>
        <v>0.34092518008287209</v>
      </c>
      <c r="AN114" s="71">
        <f t="shared" si="6"/>
        <v>0.34092518008287209</v>
      </c>
      <c r="AO114" s="71">
        <f t="shared" si="6"/>
        <v>0.34092518008287209</v>
      </c>
      <c r="AP114" s="71">
        <f t="shared" si="6"/>
        <v>0.34092518008287209</v>
      </c>
      <c r="AQ114" s="71">
        <f t="shared" si="6"/>
        <v>0.34092518008287209</v>
      </c>
      <c r="AR114" s="71">
        <f t="shared" si="6"/>
        <v>0.34092518008287209</v>
      </c>
      <c r="AS114" s="71">
        <f t="shared" si="6"/>
        <v>0.34092518008287209</v>
      </c>
      <c r="AT114" s="71">
        <f t="shared" si="6"/>
        <v>0.34092518008287209</v>
      </c>
      <c r="AU114" s="71">
        <f t="shared" si="6"/>
        <v>0.34092518008287209</v>
      </c>
      <c r="AV114" s="71">
        <f t="shared" si="6"/>
        <v>0.34092518008287209</v>
      </c>
      <c r="AW114" s="71">
        <f t="shared" si="6"/>
        <v>0.34092518008287209</v>
      </c>
      <c r="AX114" s="71">
        <f t="shared" si="6"/>
        <v>0.34092518008287209</v>
      </c>
      <c r="AY114" s="71">
        <f t="shared" si="6"/>
        <v>0.34092518008287209</v>
      </c>
    </row>
    <row r="115" spans="1:51">
      <c r="A115" t="s">
        <v>31</v>
      </c>
      <c r="B115" t="s">
        <v>46</v>
      </c>
      <c r="C115" t="s">
        <v>74</v>
      </c>
      <c r="D115" t="s">
        <v>337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71">
        <f t="shared" ref="K115:AY115" si="7">J115</f>
        <v>0</v>
      </c>
      <c r="L115" s="71">
        <f t="shared" si="7"/>
        <v>0</v>
      </c>
      <c r="M115" s="71">
        <f t="shared" si="7"/>
        <v>0</v>
      </c>
      <c r="N115" s="71">
        <f t="shared" si="7"/>
        <v>0</v>
      </c>
      <c r="O115" s="71">
        <f t="shared" si="7"/>
        <v>0</v>
      </c>
      <c r="P115" s="71">
        <f t="shared" si="7"/>
        <v>0</v>
      </c>
      <c r="Q115" s="71">
        <f t="shared" si="7"/>
        <v>0</v>
      </c>
      <c r="R115" s="71">
        <f t="shared" si="7"/>
        <v>0</v>
      </c>
      <c r="S115" s="71">
        <f t="shared" si="7"/>
        <v>0</v>
      </c>
      <c r="T115" s="71">
        <f t="shared" si="7"/>
        <v>0</v>
      </c>
      <c r="U115" s="71">
        <f t="shared" si="7"/>
        <v>0</v>
      </c>
      <c r="V115" s="71">
        <f t="shared" si="7"/>
        <v>0</v>
      </c>
      <c r="W115" s="71">
        <f t="shared" si="7"/>
        <v>0</v>
      </c>
      <c r="X115" s="71">
        <f t="shared" si="7"/>
        <v>0</v>
      </c>
      <c r="Y115" s="71">
        <f t="shared" si="7"/>
        <v>0</v>
      </c>
      <c r="Z115" s="71">
        <f t="shared" si="7"/>
        <v>0</v>
      </c>
      <c r="AA115" s="71">
        <f t="shared" si="7"/>
        <v>0</v>
      </c>
      <c r="AB115" s="71">
        <f t="shared" si="7"/>
        <v>0</v>
      </c>
      <c r="AC115" s="71">
        <f t="shared" si="7"/>
        <v>0</v>
      </c>
      <c r="AD115" s="71">
        <f t="shared" si="7"/>
        <v>0</v>
      </c>
      <c r="AE115" s="71">
        <f t="shared" si="7"/>
        <v>0</v>
      </c>
      <c r="AF115" s="71">
        <f t="shared" si="7"/>
        <v>0</v>
      </c>
      <c r="AG115" s="71">
        <f t="shared" si="7"/>
        <v>0</v>
      </c>
      <c r="AH115" s="71">
        <f t="shared" si="7"/>
        <v>0</v>
      </c>
      <c r="AI115" s="71">
        <f t="shared" si="7"/>
        <v>0</v>
      </c>
      <c r="AJ115" s="71">
        <f t="shared" si="7"/>
        <v>0</v>
      </c>
      <c r="AK115" s="71">
        <f t="shared" si="7"/>
        <v>0</v>
      </c>
      <c r="AL115" s="71">
        <f t="shared" si="7"/>
        <v>0</v>
      </c>
      <c r="AM115" s="71">
        <f t="shared" si="7"/>
        <v>0</v>
      </c>
      <c r="AN115" s="71">
        <f t="shared" si="7"/>
        <v>0</v>
      </c>
      <c r="AO115" s="71">
        <f t="shared" si="7"/>
        <v>0</v>
      </c>
      <c r="AP115" s="71">
        <f t="shared" si="7"/>
        <v>0</v>
      </c>
      <c r="AQ115" s="71">
        <f t="shared" si="7"/>
        <v>0</v>
      </c>
      <c r="AR115" s="71">
        <f t="shared" si="7"/>
        <v>0</v>
      </c>
      <c r="AS115" s="71">
        <f t="shared" si="7"/>
        <v>0</v>
      </c>
      <c r="AT115" s="71">
        <f t="shared" si="7"/>
        <v>0</v>
      </c>
      <c r="AU115" s="71">
        <f t="shared" si="7"/>
        <v>0</v>
      </c>
      <c r="AV115" s="71">
        <f t="shared" si="7"/>
        <v>0</v>
      </c>
      <c r="AW115" s="71">
        <f t="shared" si="7"/>
        <v>0</v>
      </c>
      <c r="AX115" s="71">
        <f t="shared" si="7"/>
        <v>0</v>
      </c>
      <c r="AY115" s="71">
        <f t="shared" si="7"/>
        <v>0</v>
      </c>
    </row>
    <row r="116" spans="1:51">
      <c r="A116" t="s">
        <v>31</v>
      </c>
      <c r="B116" t="s">
        <v>47</v>
      </c>
      <c r="C116" t="s">
        <v>68</v>
      </c>
      <c r="D116" t="s">
        <v>337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</row>
    <row r="117" spans="1:51">
      <c r="A117" t="s">
        <v>31</v>
      </c>
      <c r="B117" t="s">
        <v>47</v>
      </c>
      <c r="C117" t="s">
        <v>70</v>
      </c>
      <c r="D117" t="s">
        <v>337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</row>
    <row r="118" spans="1:51">
      <c r="A118" t="s">
        <v>31</v>
      </c>
      <c r="B118" t="s">
        <v>47</v>
      </c>
      <c r="C118" t="s">
        <v>71</v>
      </c>
      <c r="D118" t="s">
        <v>337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</row>
    <row r="119" spans="1:51">
      <c r="A119" t="s">
        <v>31</v>
      </c>
      <c r="B119" t="s">
        <v>47</v>
      </c>
      <c r="C119" t="s">
        <v>72</v>
      </c>
      <c r="D119" t="s">
        <v>337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</row>
    <row r="120" spans="1:51">
      <c r="A120" t="s">
        <v>31</v>
      </c>
      <c r="B120" t="s">
        <v>47</v>
      </c>
      <c r="C120" t="s">
        <v>73</v>
      </c>
      <c r="D120" t="s">
        <v>337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</row>
    <row r="121" spans="1:51">
      <c r="A121" t="s">
        <v>31</v>
      </c>
      <c r="B121" t="s">
        <v>47</v>
      </c>
      <c r="C121" t="s">
        <v>21</v>
      </c>
      <c r="D121" t="s">
        <v>337</v>
      </c>
      <c r="E121" s="63">
        <v>0.50338576522451839</v>
      </c>
      <c r="F121" s="63">
        <v>0.5208129229513857</v>
      </c>
      <c r="G121" s="63">
        <v>0.57582168497721498</v>
      </c>
      <c r="H121" s="63">
        <v>0.52745669065689471</v>
      </c>
      <c r="I121" s="63">
        <v>0.47429764273166491</v>
      </c>
      <c r="J121" s="63">
        <v>0.49335417621245331</v>
      </c>
      <c r="K121" s="71">
        <v>0.49335417621245331</v>
      </c>
      <c r="L121" s="71">
        <v>0.49335417621245331</v>
      </c>
      <c r="M121" s="71">
        <v>0.49335417621245331</v>
      </c>
      <c r="N121" s="71">
        <v>0.49335417621245331</v>
      </c>
      <c r="O121" s="71">
        <v>0.49335417621245331</v>
      </c>
      <c r="P121" s="71">
        <v>0.49335417621245331</v>
      </c>
      <c r="Q121" s="71">
        <v>0.49335417621245331</v>
      </c>
      <c r="R121" s="71">
        <v>0.49335417621245331</v>
      </c>
      <c r="S121" s="71">
        <v>0.49335417621245331</v>
      </c>
      <c r="T121" s="71">
        <v>0.49335417621245331</v>
      </c>
      <c r="U121" s="71">
        <v>0.49335417621245331</v>
      </c>
      <c r="V121" s="71">
        <v>0.49335417621245331</v>
      </c>
      <c r="W121" s="71">
        <v>0.49335417621245331</v>
      </c>
      <c r="X121" s="71">
        <v>0.49335417621245331</v>
      </c>
      <c r="Y121" s="71">
        <v>0.49335417621245331</v>
      </c>
      <c r="Z121" s="71">
        <v>0.49335417621245331</v>
      </c>
      <c r="AA121" s="71">
        <v>0.49335417621245331</v>
      </c>
      <c r="AB121" s="71">
        <v>0.49335417621245331</v>
      </c>
      <c r="AC121" s="71">
        <v>0.49335417621245331</v>
      </c>
      <c r="AD121" s="71">
        <v>0.49335417621245331</v>
      </c>
      <c r="AE121" s="71">
        <v>0.49335417621245331</v>
      </c>
      <c r="AF121" s="71">
        <v>0.49335417621245331</v>
      </c>
      <c r="AG121" s="71">
        <v>0.49335417621245331</v>
      </c>
      <c r="AH121" s="71">
        <v>0.49335417621245331</v>
      </c>
      <c r="AI121" s="71">
        <v>0.49335417621245331</v>
      </c>
      <c r="AJ121" s="71">
        <v>0.49335417621245331</v>
      </c>
      <c r="AK121" s="71">
        <v>0.49335417621245331</v>
      </c>
      <c r="AL121" s="71">
        <v>0.49335417621245331</v>
      </c>
      <c r="AM121" s="71">
        <v>0.49335417621245331</v>
      </c>
      <c r="AN121" s="71">
        <v>0.49335417621245331</v>
      </c>
      <c r="AO121" s="71">
        <v>0.49335417621245331</v>
      </c>
      <c r="AP121" s="71">
        <v>0.49335417621245331</v>
      </c>
      <c r="AQ121" s="71">
        <v>0.49335417621245331</v>
      </c>
      <c r="AR121" s="71">
        <v>0.49335417621245331</v>
      </c>
      <c r="AS121" s="71">
        <v>0.49335417621245331</v>
      </c>
      <c r="AT121" s="71">
        <v>0.49335417621245331</v>
      </c>
      <c r="AU121" s="71">
        <v>0.49335417621245331</v>
      </c>
      <c r="AV121" s="71">
        <v>0.49335417621245331</v>
      </c>
      <c r="AW121" s="71">
        <v>0.49335417621245331</v>
      </c>
      <c r="AX121" s="71">
        <v>0.49335417621245331</v>
      </c>
      <c r="AY121" s="71">
        <v>0.49335417621245331</v>
      </c>
    </row>
    <row r="122" spans="1:51">
      <c r="A122" t="s">
        <v>31</v>
      </c>
      <c r="B122" t="s">
        <v>47</v>
      </c>
      <c r="C122" t="s">
        <v>19</v>
      </c>
      <c r="D122" t="s">
        <v>337</v>
      </c>
      <c r="E122" s="63">
        <v>0.49661423477548161</v>
      </c>
      <c r="F122" s="63">
        <v>0.47918707704861419</v>
      </c>
      <c r="G122" s="63">
        <v>0.42417831502278508</v>
      </c>
      <c r="H122" s="63">
        <v>0.47254330934310529</v>
      </c>
      <c r="I122" s="63">
        <v>0.52570235726833503</v>
      </c>
      <c r="J122" s="63">
        <v>0.50664582378754675</v>
      </c>
      <c r="K122" s="71">
        <v>0.50664582378754675</v>
      </c>
      <c r="L122" s="71">
        <v>0.50664582378754675</v>
      </c>
      <c r="M122" s="71">
        <v>0.50664582378754675</v>
      </c>
      <c r="N122" s="71">
        <v>0.50664582378754675</v>
      </c>
      <c r="O122" s="71">
        <v>0.50664582378754675</v>
      </c>
      <c r="P122" s="71">
        <v>0.50664582378754675</v>
      </c>
      <c r="Q122" s="71">
        <v>0.50664582378754675</v>
      </c>
      <c r="R122" s="71">
        <v>0.50664582378754675</v>
      </c>
      <c r="S122" s="71">
        <v>0.50664582378754675</v>
      </c>
      <c r="T122" s="71">
        <v>0.50664582378754675</v>
      </c>
      <c r="U122" s="71">
        <v>0.50664582378754675</v>
      </c>
      <c r="V122" s="71">
        <v>0.50664582378754675</v>
      </c>
      <c r="W122" s="71">
        <v>0.50664582378754675</v>
      </c>
      <c r="X122" s="71">
        <v>0.50664582378754675</v>
      </c>
      <c r="Y122" s="71">
        <v>0.50664582378754675</v>
      </c>
      <c r="Z122" s="71">
        <v>0.50664582378754675</v>
      </c>
      <c r="AA122" s="71">
        <v>0.50664582378754675</v>
      </c>
      <c r="AB122" s="71">
        <v>0.50664582378754675</v>
      </c>
      <c r="AC122" s="71">
        <v>0.50664582378754675</v>
      </c>
      <c r="AD122" s="71">
        <v>0.50664582378754675</v>
      </c>
      <c r="AE122" s="71">
        <v>0.50664582378754675</v>
      </c>
      <c r="AF122" s="71">
        <v>0.50664582378754675</v>
      </c>
      <c r="AG122" s="71">
        <v>0.50664582378754675</v>
      </c>
      <c r="AH122" s="71">
        <v>0.50664582378754675</v>
      </c>
      <c r="AI122" s="71">
        <v>0.50664582378754675</v>
      </c>
      <c r="AJ122" s="71">
        <v>0.50664582378754675</v>
      </c>
      <c r="AK122" s="71">
        <v>0.50664582378754675</v>
      </c>
      <c r="AL122" s="71">
        <v>0.50664582378754675</v>
      </c>
      <c r="AM122" s="71">
        <v>0.50664582378754675</v>
      </c>
      <c r="AN122" s="71">
        <v>0.50664582378754675</v>
      </c>
      <c r="AO122" s="71">
        <v>0.50664582378754675</v>
      </c>
      <c r="AP122" s="71">
        <v>0.50664582378754675</v>
      </c>
      <c r="AQ122" s="71">
        <v>0.50664582378754675</v>
      </c>
      <c r="AR122" s="71">
        <v>0.50664582378754675</v>
      </c>
      <c r="AS122" s="71">
        <v>0.50664582378754675</v>
      </c>
      <c r="AT122" s="71">
        <v>0.50664582378754675</v>
      </c>
      <c r="AU122" s="71">
        <v>0.50664582378754675</v>
      </c>
      <c r="AV122" s="71">
        <v>0.50664582378754675</v>
      </c>
      <c r="AW122" s="71">
        <v>0.50664582378754675</v>
      </c>
      <c r="AX122" s="71">
        <v>0.50664582378754675</v>
      </c>
      <c r="AY122" s="71">
        <v>0.50664582378754675</v>
      </c>
    </row>
    <row r="123" spans="1:51">
      <c r="A123" t="s">
        <v>30</v>
      </c>
      <c r="B123" t="s">
        <v>46</v>
      </c>
      <c r="C123" t="s">
        <v>68</v>
      </c>
      <c r="D123" t="s">
        <v>337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</row>
    <row r="124" spans="1:51">
      <c r="A124" t="s">
        <v>30</v>
      </c>
      <c r="B124" t="s">
        <v>46</v>
      </c>
      <c r="C124" t="s">
        <v>70</v>
      </c>
      <c r="D124" t="s">
        <v>337</v>
      </c>
      <c r="E124" s="63">
        <v>0.37403828857785959</v>
      </c>
      <c r="F124" s="63">
        <v>0.39889743608186568</v>
      </c>
      <c r="G124" s="63">
        <v>0.37704228356588931</v>
      </c>
      <c r="H124" s="63">
        <v>0.32895106321397688</v>
      </c>
      <c r="I124" s="63">
        <v>0.33492443469447353</v>
      </c>
      <c r="J124" s="63">
        <v>0.33947035418007332</v>
      </c>
      <c r="K124" s="71">
        <v>0.33947035418007332</v>
      </c>
      <c r="L124" s="71">
        <v>0.33947035418007332</v>
      </c>
      <c r="M124" s="71">
        <v>0.33947035418007332</v>
      </c>
      <c r="N124" s="71">
        <v>0.33947035418007332</v>
      </c>
      <c r="O124" s="71">
        <v>0.33947035418007332</v>
      </c>
      <c r="P124" s="71">
        <v>0.33947035418007332</v>
      </c>
      <c r="Q124" s="71">
        <v>0.33947035418007332</v>
      </c>
      <c r="R124" s="71">
        <v>0.33947035418007332</v>
      </c>
      <c r="S124" s="71">
        <v>0.33947035418007332</v>
      </c>
      <c r="T124" s="71">
        <v>0.33947035418007332</v>
      </c>
      <c r="U124" s="71">
        <v>0.33947035418007332</v>
      </c>
      <c r="V124" s="71">
        <v>0.33947035418007332</v>
      </c>
      <c r="W124" s="71">
        <v>0.33947035418007332</v>
      </c>
      <c r="X124" s="71">
        <v>0.33947035418007332</v>
      </c>
      <c r="Y124" s="71">
        <v>0.33947035418007332</v>
      </c>
      <c r="Z124" s="71">
        <v>0.33947035418007332</v>
      </c>
      <c r="AA124" s="71">
        <v>0.33947035418007332</v>
      </c>
      <c r="AB124" s="71">
        <v>0.33947035418007332</v>
      </c>
      <c r="AC124" s="71">
        <v>0.33947035418007332</v>
      </c>
      <c r="AD124" s="71">
        <v>0.33947035418007332</v>
      </c>
      <c r="AE124" s="71">
        <v>0.33947035418007332</v>
      </c>
      <c r="AF124" s="71">
        <v>0.33947035418007332</v>
      </c>
      <c r="AG124" s="71">
        <v>0.33947035418007332</v>
      </c>
      <c r="AH124" s="71">
        <v>0.33947035418007332</v>
      </c>
      <c r="AI124" s="71">
        <v>0.33947035418007332</v>
      </c>
      <c r="AJ124" s="71">
        <v>0.33947035418007332</v>
      </c>
      <c r="AK124" s="71">
        <v>0.33947035418007332</v>
      </c>
      <c r="AL124" s="71">
        <v>0.33947035418007332</v>
      </c>
      <c r="AM124" s="71">
        <v>0.33947035418007332</v>
      </c>
      <c r="AN124" s="71">
        <v>0.33947035418007332</v>
      </c>
      <c r="AO124" s="71">
        <v>0.33947035418007332</v>
      </c>
      <c r="AP124" s="71">
        <v>0.33947035418007332</v>
      </c>
      <c r="AQ124" s="71">
        <v>0.33947035418007332</v>
      </c>
      <c r="AR124" s="71">
        <v>0.33947035418007332</v>
      </c>
      <c r="AS124" s="71">
        <v>0.33947035418007332</v>
      </c>
      <c r="AT124" s="71">
        <v>0.33947035418007332</v>
      </c>
      <c r="AU124" s="71">
        <v>0.33947035418007332</v>
      </c>
      <c r="AV124" s="71">
        <v>0.33947035418007332</v>
      </c>
      <c r="AW124" s="71">
        <v>0.33947035418007332</v>
      </c>
      <c r="AX124" s="71">
        <v>0.33947035418007332</v>
      </c>
      <c r="AY124" s="71">
        <v>0.33947035418007332</v>
      </c>
    </row>
    <row r="125" spans="1:51">
      <c r="A125" t="s">
        <v>30</v>
      </c>
      <c r="B125" t="s">
        <v>46</v>
      </c>
      <c r="C125" t="s">
        <v>71</v>
      </c>
      <c r="D125" t="s">
        <v>337</v>
      </c>
      <c r="E125" s="63">
        <v>2.4440482545224468E-3</v>
      </c>
      <c r="F125" s="63">
        <v>2.3883926408288111E-3</v>
      </c>
      <c r="G125" s="63">
        <v>2.9789835073442679E-3</v>
      </c>
      <c r="H125" s="63">
        <v>3.49257189343599E-3</v>
      </c>
      <c r="I125" s="63">
        <v>3.1294522308028079E-3</v>
      </c>
      <c r="J125" s="63">
        <v>3.1373887941351019E-3</v>
      </c>
      <c r="K125" s="71">
        <v>3.1373887941351019E-3</v>
      </c>
      <c r="L125" s="71">
        <v>3.1373887941351019E-3</v>
      </c>
      <c r="M125" s="71">
        <v>3.1373887941351019E-3</v>
      </c>
      <c r="N125" s="71">
        <v>3.1373887941351019E-3</v>
      </c>
      <c r="O125" s="71">
        <v>3.1373887941351019E-3</v>
      </c>
      <c r="P125" s="71">
        <v>3.1373887941351019E-3</v>
      </c>
      <c r="Q125" s="71">
        <v>3.1373887941351019E-3</v>
      </c>
      <c r="R125" s="71">
        <v>3.1373887941351019E-3</v>
      </c>
      <c r="S125" s="71">
        <v>3.1373887941351019E-3</v>
      </c>
      <c r="T125" s="71">
        <v>3.1373887941351019E-3</v>
      </c>
      <c r="U125" s="71">
        <v>3.1373887941351019E-3</v>
      </c>
      <c r="V125" s="71">
        <v>3.1373887941351019E-3</v>
      </c>
      <c r="W125" s="71">
        <v>3.1373887941351019E-3</v>
      </c>
      <c r="X125" s="71">
        <v>3.1373887941351019E-3</v>
      </c>
      <c r="Y125" s="71">
        <v>3.1373887941351019E-3</v>
      </c>
      <c r="Z125" s="71">
        <v>3.1373887941351019E-3</v>
      </c>
      <c r="AA125" s="71">
        <v>3.1373887941351019E-3</v>
      </c>
      <c r="AB125" s="71">
        <v>3.1373887941351019E-3</v>
      </c>
      <c r="AC125" s="71">
        <v>3.1373887941351019E-3</v>
      </c>
      <c r="AD125" s="71">
        <v>3.1373887941351019E-3</v>
      </c>
      <c r="AE125" s="71">
        <v>3.1373887941351019E-3</v>
      </c>
      <c r="AF125" s="71">
        <v>3.1373887941351019E-3</v>
      </c>
      <c r="AG125" s="71">
        <v>3.1373887941351019E-3</v>
      </c>
      <c r="AH125" s="71">
        <v>3.1373887941351019E-3</v>
      </c>
      <c r="AI125" s="71">
        <v>3.1373887941351019E-3</v>
      </c>
      <c r="AJ125" s="71">
        <v>3.1373887941351019E-3</v>
      </c>
      <c r="AK125" s="71">
        <v>3.1373887941351019E-3</v>
      </c>
      <c r="AL125" s="71">
        <v>3.1373887941351019E-3</v>
      </c>
      <c r="AM125" s="71">
        <v>3.1373887941351019E-3</v>
      </c>
      <c r="AN125" s="71">
        <v>3.1373887941351019E-3</v>
      </c>
      <c r="AO125" s="71">
        <v>3.1373887941351019E-3</v>
      </c>
      <c r="AP125" s="71">
        <v>3.1373887941351019E-3</v>
      </c>
      <c r="AQ125" s="71">
        <v>3.1373887941351019E-3</v>
      </c>
      <c r="AR125" s="71">
        <v>3.1373887941351019E-3</v>
      </c>
      <c r="AS125" s="71">
        <v>3.1373887941351019E-3</v>
      </c>
      <c r="AT125" s="71">
        <v>3.1373887941351019E-3</v>
      </c>
      <c r="AU125" s="71">
        <v>3.1373887941351019E-3</v>
      </c>
      <c r="AV125" s="71">
        <v>3.1373887941351019E-3</v>
      </c>
      <c r="AW125" s="71">
        <v>3.1373887941351019E-3</v>
      </c>
      <c r="AX125" s="71">
        <v>3.1373887941351019E-3</v>
      </c>
      <c r="AY125" s="71">
        <v>3.1373887941351019E-3</v>
      </c>
    </row>
    <row r="126" spans="1:51">
      <c r="A126" t="s">
        <v>30</v>
      </c>
      <c r="B126" t="s">
        <v>46</v>
      </c>
      <c r="C126" t="s">
        <v>72</v>
      </c>
      <c r="D126" t="s">
        <v>337</v>
      </c>
      <c r="E126" s="63">
        <v>7.2647206278477511E-2</v>
      </c>
      <c r="F126" s="63">
        <v>6.9731081224988098E-2</v>
      </c>
      <c r="G126" s="63">
        <v>8.3152663159794582E-2</v>
      </c>
      <c r="H126" s="63">
        <v>9.050131741540729E-2</v>
      </c>
      <c r="I126" s="63">
        <v>7.8744794756373609E-2</v>
      </c>
      <c r="J126" s="63">
        <v>7.4961562867629158E-2</v>
      </c>
      <c r="K126" s="71">
        <v>7.4961562867629158E-2</v>
      </c>
      <c r="L126" s="71">
        <v>7.4961562867629158E-2</v>
      </c>
      <c r="M126" s="71">
        <v>7.4961562867629158E-2</v>
      </c>
      <c r="N126" s="71">
        <v>7.4961562867629158E-2</v>
      </c>
      <c r="O126" s="71">
        <v>7.4961562867629158E-2</v>
      </c>
      <c r="P126" s="71">
        <v>7.4961562867629158E-2</v>
      </c>
      <c r="Q126" s="71">
        <v>7.4961562867629158E-2</v>
      </c>
      <c r="R126" s="71">
        <v>7.4961562867629158E-2</v>
      </c>
      <c r="S126" s="71">
        <v>7.4961562867629158E-2</v>
      </c>
      <c r="T126" s="71">
        <v>7.4961562867629158E-2</v>
      </c>
      <c r="U126" s="71">
        <v>7.4961562867629158E-2</v>
      </c>
      <c r="V126" s="71">
        <v>7.4961562867629158E-2</v>
      </c>
      <c r="W126" s="71">
        <v>7.4961562867629158E-2</v>
      </c>
      <c r="X126" s="71">
        <v>7.4961562867629158E-2</v>
      </c>
      <c r="Y126" s="71">
        <v>7.4961562867629158E-2</v>
      </c>
      <c r="Z126" s="71">
        <v>7.4961562867629158E-2</v>
      </c>
      <c r="AA126" s="71">
        <v>7.4961562867629158E-2</v>
      </c>
      <c r="AB126" s="71">
        <v>7.4961562867629158E-2</v>
      </c>
      <c r="AC126" s="71">
        <v>7.4961562867629158E-2</v>
      </c>
      <c r="AD126" s="71">
        <v>7.4961562867629158E-2</v>
      </c>
      <c r="AE126" s="71">
        <v>7.4961562867629158E-2</v>
      </c>
      <c r="AF126" s="71">
        <v>7.4961562867629158E-2</v>
      </c>
      <c r="AG126" s="71">
        <v>7.4961562867629158E-2</v>
      </c>
      <c r="AH126" s="71">
        <v>7.4961562867629158E-2</v>
      </c>
      <c r="AI126" s="71">
        <v>7.4961562867629158E-2</v>
      </c>
      <c r="AJ126" s="71">
        <v>7.4961562867629158E-2</v>
      </c>
      <c r="AK126" s="71">
        <v>7.4961562867629158E-2</v>
      </c>
      <c r="AL126" s="71">
        <v>7.4961562867629158E-2</v>
      </c>
      <c r="AM126" s="71">
        <v>7.4961562867629158E-2</v>
      </c>
      <c r="AN126" s="71">
        <v>7.4961562867629158E-2</v>
      </c>
      <c r="AO126" s="71">
        <v>7.4961562867629158E-2</v>
      </c>
      <c r="AP126" s="71">
        <v>7.4961562867629158E-2</v>
      </c>
      <c r="AQ126" s="71">
        <v>7.4961562867629158E-2</v>
      </c>
      <c r="AR126" s="71">
        <v>7.4961562867629158E-2</v>
      </c>
      <c r="AS126" s="71">
        <v>7.4961562867629158E-2</v>
      </c>
      <c r="AT126" s="71">
        <v>7.4961562867629158E-2</v>
      </c>
      <c r="AU126" s="71">
        <v>7.4961562867629158E-2</v>
      </c>
      <c r="AV126" s="71">
        <v>7.4961562867629158E-2</v>
      </c>
      <c r="AW126" s="71">
        <v>7.4961562867629158E-2</v>
      </c>
      <c r="AX126" s="71">
        <v>7.4961562867629158E-2</v>
      </c>
      <c r="AY126" s="71">
        <v>7.4961562867629158E-2</v>
      </c>
    </row>
    <row r="127" spans="1:51">
      <c r="A127" t="s">
        <v>30</v>
      </c>
      <c r="B127" t="s">
        <v>46</v>
      </c>
      <c r="C127" t="s">
        <v>73</v>
      </c>
      <c r="D127" t="s">
        <v>337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</row>
    <row r="128" spans="1:51">
      <c r="A128" t="s">
        <v>30</v>
      </c>
      <c r="B128" t="s">
        <v>46</v>
      </c>
      <c r="C128" t="s">
        <v>21</v>
      </c>
      <c r="D128" t="s">
        <v>337</v>
      </c>
      <c r="E128" s="63">
        <v>0.25456196254259061</v>
      </c>
      <c r="F128" s="63">
        <v>0.2489416507385421</v>
      </c>
      <c r="G128" s="63">
        <v>0.23547777754809029</v>
      </c>
      <c r="H128" s="63">
        <v>0.22347277178780739</v>
      </c>
      <c r="I128" s="63">
        <v>0.20056565667231899</v>
      </c>
      <c r="J128" s="63">
        <v>0.21538461885056681</v>
      </c>
      <c r="K128" s="71">
        <v>0.21538461885056681</v>
      </c>
      <c r="L128" s="71">
        <v>0.21538461885056681</v>
      </c>
      <c r="M128" s="71">
        <v>0.21538461885056681</v>
      </c>
      <c r="N128" s="71">
        <v>0.21538461885056681</v>
      </c>
      <c r="O128" s="71">
        <v>0.21538461885056681</v>
      </c>
      <c r="P128" s="71">
        <v>0.21538461885056681</v>
      </c>
      <c r="Q128" s="71">
        <v>0.21538461885056681</v>
      </c>
      <c r="R128" s="71">
        <v>0.21538461885056681</v>
      </c>
      <c r="S128" s="71">
        <v>0.21538461885056681</v>
      </c>
      <c r="T128" s="71">
        <v>0.21538461885056681</v>
      </c>
      <c r="U128" s="71">
        <v>0.21538461885056681</v>
      </c>
      <c r="V128" s="71">
        <v>0.21538461885056681</v>
      </c>
      <c r="W128" s="71">
        <v>0.21538461885056681</v>
      </c>
      <c r="X128" s="71">
        <v>0.21538461885056681</v>
      </c>
      <c r="Y128" s="71">
        <v>0.21538461885056681</v>
      </c>
      <c r="Z128" s="71">
        <v>0.21538461885056681</v>
      </c>
      <c r="AA128" s="71">
        <v>0.21538461885056681</v>
      </c>
      <c r="AB128" s="71">
        <v>0.21538461885056681</v>
      </c>
      <c r="AC128" s="71">
        <v>0.21538461885056681</v>
      </c>
      <c r="AD128" s="71">
        <v>0.21538461885056681</v>
      </c>
      <c r="AE128" s="71">
        <v>0.21538461885056681</v>
      </c>
      <c r="AF128" s="71">
        <v>0.21538461885056681</v>
      </c>
      <c r="AG128" s="71">
        <v>0.21538461885056681</v>
      </c>
      <c r="AH128" s="71">
        <v>0.21538461885056681</v>
      </c>
      <c r="AI128" s="71">
        <v>0.21538461885056681</v>
      </c>
      <c r="AJ128" s="71">
        <v>0.21538461885056681</v>
      </c>
      <c r="AK128" s="71">
        <v>0.21538461885056681</v>
      </c>
      <c r="AL128" s="71">
        <v>0.21538461885056681</v>
      </c>
      <c r="AM128" s="71">
        <v>0.21538461885056681</v>
      </c>
      <c r="AN128" s="71">
        <v>0.21538461885056681</v>
      </c>
      <c r="AO128" s="71">
        <v>0.21538461885056681</v>
      </c>
      <c r="AP128" s="71">
        <v>0.21538461885056681</v>
      </c>
      <c r="AQ128" s="71">
        <v>0.21538461885056681</v>
      </c>
      <c r="AR128" s="71">
        <v>0.21538461885056681</v>
      </c>
      <c r="AS128" s="71">
        <v>0.21538461885056681</v>
      </c>
      <c r="AT128" s="71">
        <v>0.21538461885056681</v>
      </c>
      <c r="AU128" s="71">
        <v>0.21538461885056681</v>
      </c>
      <c r="AV128" s="71">
        <v>0.21538461885056681</v>
      </c>
      <c r="AW128" s="71">
        <v>0.21538461885056681</v>
      </c>
      <c r="AX128" s="71">
        <v>0.21538461885056681</v>
      </c>
      <c r="AY128" s="71">
        <v>0.21538461885056681</v>
      </c>
    </row>
    <row r="129" spans="1:51">
      <c r="A129" t="s">
        <v>30</v>
      </c>
      <c r="B129" t="s">
        <v>46</v>
      </c>
      <c r="C129" t="s">
        <v>19</v>
      </c>
      <c r="D129" t="s">
        <v>337</v>
      </c>
      <c r="E129" s="63">
        <v>0.29630849434654988</v>
      </c>
      <c r="F129" s="63">
        <v>0.28004143931377512</v>
      </c>
      <c r="G129" s="63">
        <v>0.30134829221888149</v>
      </c>
      <c r="H129" s="63">
        <v>0.35358227568937228</v>
      </c>
      <c r="I129" s="63">
        <v>0.38263566164603108</v>
      </c>
      <c r="J129" s="63">
        <v>0.3670460753075957</v>
      </c>
      <c r="K129" s="71">
        <v>0.3670460753075957</v>
      </c>
      <c r="L129" s="71">
        <v>0.3670460753075957</v>
      </c>
      <c r="M129" s="71">
        <v>0.3670460753075957</v>
      </c>
      <c r="N129" s="71">
        <v>0.3670460753075957</v>
      </c>
      <c r="O129" s="71">
        <v>0.3670460753075957</v>
      </c>
      <c r="P129" s="71">
        <v>0.3670460753075957</v>
      </c>
      <c r="Q129" s="71">
        <v>0.3670460753075957</v>
      </c>
      <c r="R129" s="71">
        <v>0.3670460753075957</v>
      </c>
      <c r="S129" s="71">
        <v>0.3670460753075957</v>
      </c>
      <c r="T129" s="71">
        <v>0.3670460753075957</v>
      </c>
      <c r="U129" s="71">
        <v>0.3670460753075957</v>
      </c>
      <c r="V129" s="71">
        <v>0.3670460753075957</v>
      </c>
      <c r="W129" s="71">
        <v>0.3670460753075957</v>
      </c>
      <c r="X129" s="71">
        <v>0.3670460753075957</v>
      </c>
      <c r="Y129" s="71">
        <v>0.3670460753075957</v>
      </c>
      <c r="Z129" s="71">
        <v>0.3670460753075957</v>
      </c>
      <c r="AA129" s="71">
        <v>0.3670460753075957</v>
      </c>
      <c r="AB129" s="71">
        <v>0.3670460753075957</v>
      </c>
      <c r="AC129" s="71">
        <v>0.3670460753075957</v>
      </c>
      <c r="AD129" s="71">
        <v>0.3670460753075957</v>
      </c>
      <c r="AE129" s="71">
        <v>0.3670460753075957</v>
      </c>
      <c r="AF129" s="71">
        <v>0.3670460753075957</v>
      </c>
      <c r="AG129" s="71">
        <v>0.3670460753075957</v>
      </c>
      <c r="AH129" s="71">
        <v>0.3670460753075957</v>
      </c>
      <c r="AI129" s="71">
        <v>0.3670460753075957</v>
      </c>
      <c r="AJ129" s="71">
        <v>0.3670460753075957</v>
      </c>
      <c r="AK129" s="71">
        <v>0.3670460753075957</v>
      </c>
      <c r="AL129" s="71">
        <v>0.3670460753075957</v>
      </c>
      <c r="AM129" s="71">
        <v>0.3670460753075957</v>
      </c>
      <c r="AN129" s="71">
        <v>0.3670460753075957</v>
      </c>
      <c r="AO129" s="71">
        <v>0.3670460753075957</v>
      </c>
      <c r="AP129" s="71">
        <v>0.3670460753075957</v>
      </c>
      <c r="AQ129" s="71">
        <v>0.3670460753075957</v>
      </c>
      <c r="AR129" s="71">
        <v>0.3670460753075957</v>
      </c>
      <c r="AS129" s="71">
        <v>0.3670460753075957</v>
      </c>
      <c r="AT129" s="71">
        <v>0.3670460753075957</v>
      </c>
      <c r="AU129" s="71">
        <v>0.3670460753075957</v>
      </c>
      <c r="AV129" s="71">
        <v>0.3670460753075957</v>
      </c>
      <c r="AW129" s="71">
        <v>0.3670460753075957</v>
      </c>
      <c r="AX129" s="71">
        <v>0.3670460753075957</v>
      </c>
      <c r="AY129" s="71">
        <v>0.3670460753075957</v>
      </c>
    </row>
    <row r="130" spans="1:51">
      <c r="A130" t="s">
        <v>30</v>
      </c>
      <c r="B130" t="s">
        <v>46</v>
      </c>
      <c r="C130" t="s">
        <v>74</v>
      </c>
      <c r="D130" t="s">
        <v>337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</row>
    <row r="131" spans="1:51">
      <c r="A131" t="s">
        <v>30</v>
      </c>
      <c r="B131" t="s">
        <v>47</v>
      </c>
      <c r="C131" t="s">
        <v>68</v>
      </c>
      <c r="D131" t="s">
        <v>337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71">
        <v>0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71">
        <v>0</v>
      </c>
      <c r="S131" s="71">
        <v>0</v>
      </c>
      <c r="T131" s="71">
        <v>0</v>
      </c>
      <c r="U131" s="71">
        <v>0</v>
      </c>
      <c r="V131" s="71">
        <v>0</v>
      </c>
      <c r="W131" s="71">
        <v>0</v>
      </c>
      <c r="X131" s="71">
        <v>0</v>
      </c>
      <c r="Y131" s="71">
        <v>0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</row>
    <row r="132" spans="1:51">
      <c r="A132" t="s">
        <v>30</v>
      </c>
      <c r="B132" t="s">
        <v>47</v>
      </c>
      <c r="C132" t="s">
        <v>70</v>
      </c>
      <c r="D132" t="s">
        <v>337</v>
      </c>
      <c r="E132" s="63">
        <v>0.86247261479500448</v>
      </c>
      <c r="F132" s="63">
        <v>0.90247015242527306</v>
      </c>
      <c r="G132" s="63">
        <v>0.8911574893552372</v>
      </c>
      <c r="H132" s="63">
        <v>0.83107272299422974</v>
      </c>
      <c r="I132" s="63">
        <v>0.80789695241764548</v>
      </c>
      <c r="J132" s="63">
        <v>0.85863456313209052</v>
      </c>
      <c r="K132" s="71">
        <v>0.85863456313209052</v>
      </c>
      <c r="L132" s="71">
        <v>0.85863456313209052</v>
      </c>
      <c r="M132" s="71">
        <v>0.85863456313209052</v>
      </c>
      <c r="N132" s="71">
        <v>0.85863456313209052</v>
      </c>
      <c r="O132" s="71">
        <v>0.85863456313209052</v>
      </c>
      <c r="P132" s="71">
        <v>0.85863456313209052</v>
      </c>
      <c r="Q132" s="71">
        <v>0.85863456313209052</v>
      </c>
      <c r="R132" s="71">
        <v>0.85863456313209052</v>
      </c>
      <c r="S132" s="71">
        <v>0.85863456313209052</v>
      </c>
      <c r="T132" s="71">
        <v>0.85863456313209052</v>
      </c>
      <c r="U132" s="71">
        <v>0.85863456313209052</v>
      </c>
      <c r="V132" s="71">
        <v>0.85863456313209052</v>
      </c>
      <c r="W132" s="71">
        <v>0.85863456313209052</v>
      </c>
      <c r="X132" s="71">
        <v>0.85863456313209052</v>
      </c>
      <c r="Y132" s="71">
        <v>0.85863456313209052</v>
      </c>
      <c r="Z132" s="71">
        <v>0.85863456313209052</v>
      </c>
      <c r="AA132" s="71">
        <v>0.85863456313209052</v>
      </c>
      <c r="AB132" s="71">
        <v>0.85863456313209052</v>
      </c>
      <c r="AC132" s="71">
        <v>0.85863456313209052</v>
      </c>
      <c r="AD132" s="71">
        <v>0.85863456313209052</v>
      </c>
      <c r="AE132" s="71">
        <v>0.85863456313209052</v>
      </c>
      <c r="AF132" s="71">
        <v>0.85863456313209052</v>
      </c>
      <c r="AG132" s="71">
        <v>0.85863456313209052</v>
      </c>
      <c r="AH132" s="71">
        <v>0.85863456313209052</v>
      </c>
      <c r="AI132" s="71">
        <v>0.85863456313209052</v>
      </c>
      <c r="AJ132" s="71">
        <v>0.85863456313209052</v>
      </c>
      <c r="AK132" s="71">
        <v>0.85863456313209052</v>
      </c>
      <c r="AL132" s="71">
        <v>0.85863456313209052</v>
      </c>
      <c r="AM132" s="71">
        <v>0.85863456313209052</v>
      </c>
      <c r="AN132" s="71">
        <v>0.85863456313209052</v>
      </c>
      <c r="AO132" s="71">
        <v>0.85863456313209052</v>
      </c>
      <c r="AP132" s="71">
        <v>0.85863456313209052</v>
      </c>
      <c r="AQ132" s="71">
        <v>0.85863456313209052</v>
      </c>
      <c r="AR132" s="71">
        <v>0.85863456313209052</v>
      </c>
      <c r="AS132" s="71">
        <v>0.85863456313209052</v>
      </c>
      <c r="AT132" s="71">
        <v>0.85863456313209052</v>
      </c>
      <c r="AU132" s="71">
        <v>0.85863456313209052</v>
      </c>
      <c r="AV132" s="71">
        <v>0.85863456313209052</v>
      </c>
      <c r="AW132" s="71">
        <v>0.85863456313209052</v>
      </c>
      <c r="AX132" s="71">
        <v>0.85863456313209052</v>
      </c>
      <c r="AY132" s="71">
        <v>0.85863456313209052</v>
      </c>
    </row>
    <row r="133" spans="1:51">
      <c r="A133" t="s">
        <v>30</v>
      </c>
      <c r="B133" t="s">
        <v>47</v>
      </c>
      <c r="C133" t="s">
        <v>71</v>
      </c>
      <c r="D133" t="s">
        <v>337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v>0</v>
      </c>
      <c r="Q133" s="71">
        <v>0</v>
      </c>
      <c r="R133" s="71">
        <v>0</v>
      </c>
      <c r="S133" s="71">
        <v>0</v>
      </c>
      <c r="T133" s="71">
        <v>0</v>
      </c>
      <c r="U133" s="71">
        <v>0</v>
      </c>
      <c r="V133" s="71">
        <v>0</v>
      </c>
      <c r="W133" s="71">
        <v>0</v>
      </c>
      <c r="X133" s="71">
        <v>0</v>
      </c>
      <c r="Y133" s="71">
        <v>0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</row>
    <row r="134" spans="1:51">
      <c r="A134" t="s">
        <v>30</v>
      </c>
      <c r="B134" t="s">
        <v>47</v>
      </c>
      <c r="C134" t="s">
        <v>72</v>
      </c>
      <c r="D134" t="s">
        <v>337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</row>
    <row r="135" spans="1:51">
      <c r="A135" t="s">
        <v>30</v>
      </c>
      <c r="B135" t="s">
        <v>47</v>
      </c>
      <c r="C135" t="s">
        <v>73</v>
      </c>
      <c r="D135" t="s">
        <v>337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</row>
    <row r="136" spans="1:51">
      <c r="A136" t="s">
        <v>30</v>
      </c>
      <c r="B136" t="s">
        <v>47</v>
      </c>
      <c r="C136" t="s">
        <v>21</v>
      </c>
      <c r="D136" t="s">
        <v>337</v>
      </c>
      <c r="E136" s="63">
        <v>6.3552584175302546E-2</v>
      </c>
      <c r="F136" s="63">
        <v>5.1631894108710323E-2</v>
      </c>
      <c r="G136" s="63">
        <v>6.1098941632720047E-2</v>
      </c>
      <c r="H136" s="63">
        <v>0.1035077871527868</v>
      </c>
      <c r="I136" s="63">
        <v>0.12603791247908161</v>
      </c>
      <c r="J136" s="63">
        <v>8.9088074009402191E-2</v>
      </c>
      <c r="K136" s="71">
        <v>8.9088074009402191E-2</v>
      </c>
      <c r="L136" s="71">
        <v>8.9088074009402191E-2</v>
      </c>
      <c r="M136" s="71">
        <v>8.9088074009402191E-2</v>
      </c>
      <c r="N136" s="71">
        <v>8.9088074009402191E-2</v>
      </c>
      <c r="O136" s="71">
        <v>8.9088074009402191E-2</v>
      </c>
      <c r="P136" s="71">
        <v>8.9088074009402191E-2</v>
      </c>
      <c r="Q136" s="71">
        <v>8.9088074009402191E-2</v>
      </c>
      <c r="R136" s="71">
        <v>8.9088074009402191E-2</v>
      </c>
      <c r="S136" s="71">
        <v>8.9088074009402191E-2</v>
      </c>
      <c r="T136" s="71">
        <v>8.9088074009402191E-2</v>
      </c>
      <c r="U136" s="71">
        <v>8.9088074009402191E-2</v>
      </c>
      <c r="V136" s="71">
        <v>8.9088074009402191E-2</v>
      </c>
      <c r="W136" s="71">
        <v>8.9088074009402191E-2</v>
      </c>
      <c r="X136" s="71">
        <v>8.9088074009402191E-2</v>
      </c>
      <c r="Y136" s="71">
        <v>8.9088074009402191E-2</v>
      </c>
      <c r="Z136" s="71">
        <v>8.9088074009402191E-2</v>
      </c>
      <c r="AA136" s="71">
        <v>8.9088074009402191E-2</v>
      </c>
      <c r="AB136" s="71">
        <v>8.9088074009402191E-2</v>
      </c>
      <c r="AC136" s="71">
        <v>8.9088074009402191E-2</v>
      </c>
      <c r="AD136" s="71">
        <v>8.9088074009402191E-2</v>
      </c>
      <c r="AE136" s="71">
        <v>8.9088074009402191E-2</v>
      </c>
      <c r="AF136" s="71">
        <v>8.9088074009402191E-2</v>
      </c>
      <c r="AG136" s="71">
        <v>8.9088074009402191E-2</v>
      </c>
      <c r="AH136" s="71">
        <v>8.9088074009402191E-2</v>
      </c>
      <c r="AI136" s="71">
        <v>8.9088074009402191E-2</v>
      </c>
      <c r="AJ136" s="71">
        <v>8.9088074009402191E-2</v>
      </c>
      <c r="AK136" s="71">
        <v>8.9088074009402191E-2</v>
      </c>
      <c r="AL136" s="71">
        <v>8.9088074009402191E-2</v>
      </c>
      <c r="AM136" s="71">
        <v>8.9088074009402191E-2</v>
      </c>
      <c r="AN136" s="71">
        <v>8.9088074009402191E-2</v>
      </c>
      <c r="AO136" s="71">
        <v>8.9088074009402191E-2</v>
      </c>
      <c r="AP136" s="71">
        <v>8.9088074009402191E-2</v>
      </c>
      <c r="AQ136" s="71">
        <v>8.9088074009402191E-2</v>
      </c>
      <c r="AR136" s="71">
        <v>8.9088074009402191E-2</v>
      </c>
      <c r="AS136" s="71">
        <v>8.9088074009402191E-2</v>
      </c>
      <c r="AT136" s="71">
        <v>8.9088074009402191E-2</v>
      </c>
      <c r="AU136" s="71">
        <v>8.9088074009402191E-2</v>
      </c>
      <c r="AV136" s="71">
        <v>8.9088074009402191E-2</v>
      </c>
      <c r="AW136" s="71">
        <v>8.9088074009402191E-2</v>
      </c>
      <c r="AX136" s="71">
        <v>8.9088074009402191E-2</v>
      </c>
      <c r="AY136" s="71">
        <v>8.9088074009402191E-2</v>
      </c>
    </row>
    <row r="137" spans="1:51">
      <c r="A137" t="s">
        <v>30</v>
      </c>
      <c r="B137" t="s">
        <v>47</v>
      </c>
      <c r="C137" t="s">
        <v>19</v>
      </c>
      <c r="D137" t="s">
        <v>337</v>
      </c>
      <c r="E137" s="63">
        <v>7.3974801029692894E-2</v>
      </c>
      <c r="F137" s="63">
        <v>4.5897953466016571E-2</v>
      </c>
      <c r="G137" s="63">
        <v>4.774356901204279E-2</v>
      </c>
      <c r="H137" s="63">
        <v>6.5419489852983403E-2</v>
      </c>
      <c r="I137" s="63">
        <v>6.6065135103272929E-2</v>
      </c>
      <c r="J137" s="63">
        <v>5.2277362858507329E-2</v>
      </c>
      <c r="K137" s="71">
        <v>5.2277362858507329E-2</v>
      </c>
      <c r="L137" s="71">
        <v>5.2277362858507329E-2</v>
      </c>
      <c r="M137" s="71">
        <v>5.2277362858507329E-2</v>
      </c>
      <c r="N137" s="71">
        <v>5.2277362858507329E-2</v>
      </c>
      <c r="O137" s="71">
        <v>5.2277362858507329E-2</v>
      </c>
      <c r="P137" s="71">
        <v>5.2277362858507329E-2</v>
      </c>
      <c r="Q137" s="71">
        <v>5.2277362858507329E-2</v>
      </c>
      <c r="R137" s="71">
        <v>5.2277362858507329E-2</v>
      </c>
      <c r="S137" s="71">
        <v>5.2277362858507329E-2</v>
      </c>
      <c r="T137" s="71">
        <v>5.2277362858507329E-2</v>
      </c>
      <c r="U137" s="71">
        <v>5.2277362858507329E-2</v>
      </c>
      <c r="V137" s="71">
        <v>5.2277362858507329E-2</v>
      </c>
      <c r="W137" s="71">
        <v>5.2277362858507329E-2</v>
      </c>
      <c r="X137" s="71">
        <v>5.2277362858507329E-2</v>
      </c>
      <c r="Y137" s="71">
        <v>5.2277362858507329E-2</v>
      </c>
      <c r="Z137" s="71">
        <v>5.2277362858507329E-2</v>
      </c>
      <c r="AA137" s="71">
        <v>5.2277362858507329E-2</v>
      </c>
      <c r="AB137" s="71">
        <v>5.2277362858507329E-2</v>
      </c>
      <c r="AC137" s="71">
        <v>5.2277362858507329E-2</v>
      </c>
      <c r="AD137" s="71">
        <v>5.2277362858507329E-2</v>
      </c>
      <c r="AE137" s="71">
        <v>5.2277362858507329E-2</v>
      </c>
      <c r="AF137" s="71">
        <v>5.2277362858507329E-2</v>
      </c>
      <c r="AG137" s="71">
        <v>5.2277362858507329E-2</v>
      </c>
      <c r="AH137" s="71">
        <v>5.2277362858507329E-2</v>
      </c>
      <c r="AI137" s="71">
        <v>5.2277362858507329E-2</v>
      </c>
      <c r="AJ137" s="71">
        <v>5.2277362858507329E-2</v>
      </c>
      <c r="AK137" s="71">
        <v>5.2277362858507329E-2</v>
      </c>
      <c r="AL137" s="71">
        <v>5.2277362858507329E-2</v>
      </c>
      <c r="AM137" s="71">
        <v>5.2277362858507329E-2</v>
      </c>
      <c r="AN137" s="71">
        <v>5.2277362858507329E-2</v>
      </c>
      <c r="AO137" s="71">
        <v>5.2277362858507329E-2</v>
      </c>
      <c r="AP137" s="71">
        <v>5.2277362858507329E-2</v>
      </c>
      <c r="AQ137" s="71">
        <v>5.2277362858507329E-2</v>
      </c>
      <c r="AR137" s="71">
        <v>5.2277362858507329E-2</v>
      </c>
      <c r="AS137" s="71">
        <v>5.2277362858507329E-2</v>
      </c>
      <c r="AT137" s="71">
        <v>5.2277362858507329E-2</v>
      </c>
      <c r="AU137" s="71">
        <v>5.2277362858507329E-2</v>
      </c>
      <c r="AV137" s="71">
        <v>5.2277362858507329E-2</v>
      </c>
      <c r="AW137" s="71">
        <v>5.2277362858507329E-2</v>
      </c>
      <c r="AX137" s="71">
        <v>5.2277362858507329E-2</v>
      </c>
      <c r="AY137" s="71">
        <v>5.2277362858507329E-2</v>
      </c>
    </row>
    <row r="138" spans="1:51">
      <c r="A138" t="s">
        <v>44</v>
      </c>
      <c r="B138" t="s">
        <v>46</v>
      </c>
      <c r="C138" t="s">
        <v>68</v>
      </c>
      <c r="D138" t="s">
        <v>337</v>
      </c>
      <c r="E138" s="63">
        <v>1.087159844037534E-2</v>
      </c>
      <c r="F138" s="63">
        <v>1.087159844037534E-2</v>
      </c>
      <c r="G138" s="63">
        <v>1.087159844037534E-2</v>
      </c>
      <c r="H138" s="63">
        <v>1.087159844037534E-2</v>
      </c>
      <c r="I138" s="63">
        <v>1.087159844037534E-2</v>
      </c>
      <c r="J138" s="63">
        <v>1.087159844037534E-2</v>
      </c>
      <c r="K138" s="71">
        <v>1.087159844037534E-2</v>
      </c>
      <c r="L138" s="71">
        <v>1.087159844037534E-2</v>
      </c>
      <c r="M138" s="71">
        <v>1.087159844037534E-2</v>
      </c>
      <c r="N138" s="71">
        <v>1.087159844037534E-2</v>
      </c>
      <c r="O138" s="71">
        <v>1.087159844037534E-2</v>
      </c>
      <c r="P138" s="71">
        <v>1.087159844037534E-2</v>
      </c>
      <c r="Q138" s="71">
        <v>1.087159844037534E-2</v>
      </c>
      <c r="R138" s="71">
        <v>1.087159844037534E-2</v>
      </c>
      <c r="S138" s="71">
        <v>1.087159844037534E-2</v>
      </c>
      <c r="T138" s="71">
        <v>1.087159844037534E-2</v>
      </c>
      <c r="U138" s="71">
        <v>1.087159844037534E-2</v>
      </c>
      <c r="V138" s="71">
        <v>1.087159844037534E-2</v>
      </c>
      <c r="W138" s="71">
        <v>1.087159844037534E-2</v>
      </c>
      <c r="X138" s="71">
        <v>1.087159844037534E-2</v>
      </c>
      <c r="Y138" s="71">
        <v>1.087159844037534E-2</v>
      </c>
      <c r="Z138" s="71">
        <v>1.087159844037534E-2</v>
      </c>
      <c r="AA138" s="71">
        <v>1.087159844037534E-2</v>
      </c>
      <c r="AB138" s="71">
        <v>1.087159844037534E-2</v>
      </c>
      <c r="AC138" s="71">
        <v>1.087159844037534E-2</v>
      </c>
      <c r="AD138" s="71">
        <v>1.087159844037534E-2</v>
      </c>
      <c r="AE138" s="71">
        <v>1.087159844037534E-2</v>
      </c>
      <c r="AF138" s="71">
        <v>1.087159844037534E-2</v>
      </c>
      <c r="AG138" s="71">
        <v>1.087159844037534E-2</v>
      </c>
      <c r="AH138" s="71">
        <v>1.087159844037534E-2</v>
      </c>
      <c r="AI138" s="71">
        <v>1.087159844037534E-2</v>
      </c>
      <c r="AJ138" s="71">
        <v>1.087159844037534E-2</v>
      </c>
      <c r="AK138" s="71">
        <v>1.087159844037534E-2</v>
      </c>
      <c r="AL138" s="71">
        <v>1.087159844037534E-2</v>
      </c>
      <c r="AM138" s="71">
        <v>1.087159844037534E-2</v>
      </c>
      <c r="AN138" s="71">
        <v>1.087159844037534E-2</v>
      </c>
      <c r="AO138" s="71">
        <v>1.087159844037534E-2</v>
      </c>
      <c r="AP138" s="71">
        <v>1.087159844037534E-2</v>
      </c>
      <c r="AQ138" s="71">
        <v>1.087159844037534E-2</v>
      </c>
      <c r="AR138" s="71">
        <v>1.087159844037534E-2</v>
      </c>
      <c r="AS138" s="71">
        <v>1.087159844037534E-2</v>
      </c>
      <c r="AT138" s="71">
        <v>1.087159844037534E-2</v>
      </c>
      <c r="AU138" s="71">
        <v>1.087159844037534E-2</v>
      </c>
      <c r="AV138" s="71">
        <v>1.087159844037534E-2</v>
      </c>
      <c r="AW138" s="71">
        <v>1.087159844037534E-2</v>
      </c>
      <c r="AX138" s="71">
        <v>1.087159844037534E-2</v>
      </c>
      <c r="AY138" s="71">
        <v>1.087159844037534E-2</v>
      </c>
    </row>
    <row r="139" spans="1:51">
      <c r="A139" t="s">
        <v>44</v>
      </c>
      <c r="B139" t="s">
        <v>46</v>
      </c>
      <c r="C139" t="s">
        <v>70</v>
      </c>
      <c r="D139" t="s">
        <v>337</v>
      </c>
      <c r="E139" s="63">
        <v>0</v>
      </c>
      <c r="F139" s="63">
        <v>0</v>
      </c>
      <c r="G139" s="63">
        <v>0</v>
      </c>
      <c r="H139" s="63">
        <v>0</v>
      </c>
      <c r="I139" s="63">
        <v>0</v>
      </c>
      <c r="J139" s="63">
        <v>0.23063043256988361</v>
      </c>
      <c r="K139" s="71">
        <v>0.23063043256988361</v>
      </c>
      <c r="L139" s="71">
        <v>0.23063043256988361</v>
      </c>
      <c r="M139" s="71">
        <v>0.23063043256988361</v>
      </c>
      <c r="N139" s="71">
        <v>0.23063043256988361</v>
      </c>
      <c r="O139" s="71">
        <v>0.23063043256988361</v>
      </c>
      <c r="P139" s="71">
        <v>0.23063043256988361</v>
      </c>
      <c r="Q139" s="71">
        <v>0.23063043256988361</v>
      </c>
      <c r="R139" s="71">
        <v>0.23063043256988361</v>
      </c>
      <c r="S139" s="71">
        <v>0.23063043256988361</v>
      </c>
      <c r="T139" s="71">
        <v>0.23063043256988361</v>
      </c>
      <c r="U139" s="71">
        <v>0.23063043256988361</v>
      </c>
      <c r="V139" s="71">
        <v>0.23063043256988361</v>
      </c>
      <c r="W139" s="71">
        <v>0.23063043256988361</v>
      </c>
      <c r="X139" s="71">
        <v>0.23063043256988361</v>
      </c>
      <c r="Y139" s="71">
        <v>0.23063043256988361</v>
      </c>
      <c r="Z139" s="71">
        <v>0.23063043256988361</v>
      </c>
      <c r="AA139" s="71">
        <v>0.23063043256988361</v>
      </c>
      <c r="AB139" s="71">
        <v>0.23063043256988361</v>
      </c>
      <c r="AC139" s="71">
        <v>0.23063043256988361</v>
      </c>
      <c r="AD139" s="71">
        <v>0.23063043256988361</v>
      </c>
      <c r="AE139" s="71">
        <v>0.23063043256988361</v>
      </c>
      <c r="AF139" s="71">
        <v>0.23063043256988361</v>
      </c>
      <c r="AG139" s="71">
        <v>0.23063043256988361</v>
      </c>
      <c r="AH139" s="71">
        <v>0.23063043256988361</v>
      </c>
      <c r="AI139" s="71">
        <v>0.23063043256988361</v>
      </c>
      <c r="AJ139" s="71">
        <v>0.23063043256988361</v>
      </c>
      <c r="AK139" s="71">
        <v>0.23063043256988361</v>
      </c>
      <c r="AL139" s="71">
        <v>0.23063043256988361</v>
      </c>
      <c r="AM139" s="71">
        <v>0.23063043256988361</v>
      </c>
      <c r="AN139" s="71">
        <v>0.23063043256988361</v>
      </c>
      <c r="AO139" s="71">
        <v>0.23063043256988361</v>
      </c>
      <c r="AP139" s="71">
        <v>0.23063043256988361</v>
      </c>
      <c r="AQ139" s="71">
        <v>0.23063043256988361</v>
      </c>
      <c r="AR139" s="71">
        <v>0.23063043256988361</v>
      </c>
      <c r="AS139" s="71">
        <v>0.23063043256988361</v>
      </c>
      <c r="AT139" s="71">
        <v>0.23063043256988361</v>
      </c>
      <c r="AU139" s="71">
        <v>0.23063043256988361</v>
      </c>
      <c r="AV139" s="71">
        <v>0.23063043256988361</v>
      </c>
      <c r="AW139" s="71">
        <v>0.23063043256988361</v>
      </c>
      <c r="AX139" s="71">
        <v>0.23063043256988361</v>
      </c>
      <c r="AY139" s="71">
        <v>0.23063043256988361</v>
      </c>
    </row>
    <row r="140" spans="1:51">
      <c r="A140" t="s">
        <v>44</v>
      </c>
      <c r="B140" t="s">
        <v>46</v>
      </c>
      <c r="C140" t="s">
        <v>71</v>
      </c>
      <c r="D140" t="s">
        <v>337</v>
      </c>
      <c r="E140" s="63">
        <v>1.3620672115078241E-2</v>
      </c>
      <c r="F140" s="63">
        <v>1.3620672115078241E-2</v>
      </c>
      <c r="G140" s="63">
        <v>1.3620672115078241E-2</v>
      </c>
      <c r="H140" s="63">
        <v>1.3620672115078241E-2</v>
      </c>
      <c r="I140" s="63">
        <v>1.3620672115078241E-2</v>
      </c>
      <c r="J140" s="63">
        <v>1.0047938165799949E-2</v>
      </c>
      <c r="K140" s="71">
        <v>1.0047938165799949E-2</v>
      </c>
      <c r="L140" s="71">
        <v>1.0047938165799949E-2</v>
      </c>
      <c r="M140" s="71">
        <v>1.0047938165799949E-2</v>
      </c>
      <c r="N140" s="71">
        <v>1.0047938165799949E-2</v>
      </c>
      <c r="O140" s="71">
        <v>1.0047938165799949E-2</v>
      </c>
      <c r="P140" s="71">
        <v>1.0047938165799949E-2</v>
      </c>
      <c r="Q140" s="71">
        <v>1.0047938165799949E-2</v>
      </c>
      <c r="R140" s="71">
        <v>1.0047938165799949E-2</v>
      </c>
      <c r="S140" s="71">
        <v>1.0047938165799949E-2</v>
      </c>
      <c r="T140" s="71">
        <v>1.0047938165799949E-2</v>
      </c>
      <c r="U140" s="71">
        <v>1.0047938165799949E-2</v>
      </c>
      <c r="V140" s="71">
        <v>1.0047938165799949E-2</v>
      </c>
      <c r="W140" s="71">
        <v>1.0047938165799949E-2</v>
      </c>
      <c r="X140" s="71">
        <v>1.0047938165799949E-2</v>
      </c>
      <c r="Y140" s="71">
        <v>1.0047938165799949E-2</v>
      </c>
      <c r="Z140" s="71">
        <v>1.0047938165799949E-2</v>
      </c>
      <c r="AA140" s="71">
        <v>1.0047938165799949E-2</v>
      </c>
      <c r="AB140" s="71">
        <v>1.0047938165799949E-2</v>
      </c>
      <c r="AC140" s="71">
        <v>1.0047938165799949E-2</v>
      </c>
      <c r="AD140" s="71">
        <v>1.0047938165799949E-2</v>
      </c>
      <c r="AE140" s="71">
        <v>1.0047938165799949E-2</v>
      </c>
      <c r="AF140" s="71">
        <v>1.0047938165799949E-2</v>
      </c>
      <c r="AG140" s="71">
        <v>1.0047938165799949E-2</v>
      </c>
      <c r="AH140" s="71">
        <v>1.0047938165799949E-2</v>
      </c>
      <c r="AI140" s="71">
        <v>1.0047938165799949E-2</v>
      </c>
      <c r="AJ140" s="71">
        <v>1.0047938165799949E-2</v>
      </c>
      <c r="AK140" s="71">
        <v>1.0047938165799949E-2</v>
      </c>
      <c r="AL140" s="71">
        <v>1.0047938165799949E-2</v>
      </c>
      <c r="AM140" s="71">
        <v>1.0047938165799949E-2</v>
      </c>
      <c r="AN140" s="71">
        <v>1.0047938165799949E-2</v>
      </c>
      <c r="AO140" s="71">
        <v>1.0047938165799949E-2</v>
      </c>
      <c r="AP140" s="71">
        <v>1.0047938165799949E-2</v>
      </c>
      <c r="AQ140" s="71">
        <v>1.0047938165799949E-2</v>
      </c>
      <c r="AR140" s="71">
        <v>1.0047938165799949E-2</v>
      </c>
      <c r="AS140" s="71">
        <v>1.0047938165799949E-2</v>
      </c>
      <c r="AT140" s="71">
        <v>1.0047938165799949E-2</v>
      </c>
      <c r="AU140" s="71">
        <v>1.0047938165799949E-2</v>
      </c>
      <c r="AV140" s="71">
        <v>1.0047938165799949E-2</v>
      </c>
      <c r="AW140" s="71">
        <v>1.0047938165799949E-2</v>
      </c>
      <c r="AX140" s="71">
        <v>1.0047938165799949E-2</v>
      </c>
      <c r="AY140" s="71">
        <v>1.0047938165799949E-2</v>
      </c>
    </row>
    <row r="141" spans="1:51">
      <c r="A141" t="s">
        <v>44</v>
      </c>
      <c r="B141" t="s">
        <v>46</v>
      </c>
      <c r="C141" t="s">
        <v>72</v>
      </c>
      <c r="D141" t="s">
        <v>337</v>
      </c>
      <c r="E141" s="63">
        <v>6.2544715146600274E-2</v>
      </c>
      <c r="F141" s="63">
        <v>6.2544715146600274E-2</v>
      </c>
      <c r="G141" s="63">
        <v>6.2544715146600274E-2</v>
      </c>
      <c r="H141" s="63">
        <v>6.2544715146600274E-2</v>
      </c>
      <c r="I141" s="63">
        <v>6.2544715146600274E-2</v>
      </c>
      <c r="J141" s="63">
        <v>4.907527272401218E-2</v>
      </c>
      <c r="K141" s="71">
        <v>4.907527272401218E-2</v>
      </c>
      <c r="L141" s="71">
        <v>4.907527272401218E-2</v>
      </c>
      <c r="M141" s="71">
        <v>4.907527272401218E-2</v>
      </c>
      <c r="N141" s="71">
        <v>4.907527272401218E-2</v>
      </c>
      <c r="O141" s="71">
        <v>4.907527272401218E-2</v>
      </c>
      <c r="P141" s="71">
        <v>4.907527272401218E-2</v>
      </c>
      <c r="Q141" s="71">
        <v>4.907527272401218E-2</v>
      </c>
      <c r="R141" s="71">
        <v>4.907527272401218E-2</v>
      </c>
      <c r="S141" s="71">
        <v>4.907527272401218E-2</v>
      </c>
      <c r="T141" s="71">
        <v>4.907527272401218E-2</v>
      </c>
      <c r="U141" s="71">
        <v>4.907527272401218E-2</v>
      </c>
      <c r="V141" s="71">
        <v>4.907527272401218E-2</v>
      </c>
      <c r="W141" s="71">
        <v>4.907527272401218E-2</v>
      </c>
      <c r="X141" s="71">
        <v>4.907527272401218E-2</v>
      </c>
      <c r="Y141" s="71">
        <v>4.907527272401218E-2</v>
      </c>
      <c r="Z141" s="71">
        <v>4.907527272401218E-2</v>
      </c>
      <c r="AA141" s="71">
        <v>4.907527272401218E-2</v>
      </c>
      <c r="AB141" s="71">
        <v>4.907527272401218E-2</v>
      </c>
      <c r="AC141" s="71">
        <v>4.907527272401218E-2</v>
      </c>
      <c r="AD141" s="71">
        <v>4.907527272401218E-2</v>
      </c>
      <c r="AE141" s="71">
        <v>4.907527272401218E-2</v>
      </c>
      <c r="AF141" s="71">
        <v>4.907527272401218E-2</v>
      </c>
      <c r="AG141" s="71">
        <v>4.907527272401218E-2</v>
      </c>
      <c r="AH141" s="71">
        <v>4.907527272401218E-2</v>
      </c>
      <c r="AI141" s="71">
        <v>4.907527272401218E-2</v>
      </c>
      <c r="AJ141" s="71">
        <v>4.907527272401218E-2</v>
      </c>
      <c r="AK141" s="71">
        <v>4.907527272401218E-2</v>
      </c>
      <c r="AL141" s="71">
        <v>4.907527272401218E-2</v>
      </c>
      <c r="AM141" s="71">
        <v>4.907527272401218E-2</v>
      </c>
      <c r="AN141" s="71">
        <v>4.907527272401218E-2</v>
      </c>
      <c r="AO141" s="71">
        <v>4.907527272401218E-2</v>
      </c>
      <c r="AP141" s="71">
        <v>4.907527272401218E-2</v>
      </c>
      <c r="AQ141" s="71">
        <v>4.907527272401218E-2</v>
      </c>
      <c r="AR141" s="71">
        <v>4.907527272401218E-2</v>
      </c>
      <c r="AS141" s="71">
        <v>4.907527272401218E-2</v>
      </c>
      <c r="AT141" s="71">
        <v>4.907527272401218E-2</v>
      </c>
      <c r="AU141" s="71">
        <v>4.907527272401218E-2</v>
      </c>
      <c r="AV141" s="71">
        <v>4.907527272401218E-2</v>
      </c>
      <c r="AW141" s="71">
        <v>4.907527272401218E-2</v>
      </c>
      <c r="AX141" s="71">
        <v>4.907527272401218E-2</v>
      </c>
      <c r="AY141" s="71">
        <v>4.907527272401218E-2</v>
      </c>
    </row>
    <row r="142" spans="1:51">
      <c r="A142" t="s">
        <v>44</v>
      </c>
      <c r="B142" t="s">
        <v>46</v>
      </c>
      <c r="C142" t="s">
        <v>73</v>
      </c>
      <c r="D142" t="s">
        <v>337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</row>
    <row r="143" spans="1:51">
      <c r="A143" t="s">
        <v>44</v>
      </c>
      <c r="B143" t="s">
        <v>46</v>
      </c>
      <c r="C143" t="s">
        <v>21</v>
      </c>
      <c r="D143" t="s">
        <v>337</v>
      </c>
      <c r="E143" s="63">
        <v>0.53496034712579721</v>
      </c>
      <c r="F143" s="63">
        <v>0.53496034712579721</v>
      </c>
      <c r="G143" s="63">
        <v>0.53496034712579721</v>
      </c>
      <c r="H143" s="63">
        <v>0.53496034712579721</v>
      </c>
      <c r="I143" s="63">
        <v>0.53496034712579721</v>
      </c>
      <c r="J143" s="63">
        <v>0.42907492046354567</v>
      </c>
      <c r="K143" s="71">
        <v>0.42907492046354567</v>
      </c>
      <c r="L143" s="71">
        <v>0.42907492046354567</v>
      </c>
      <c r="M143" s="71">
        <v>0.42907492046354567</v>
      </c>
      <c r="N143" s="71">
        <v>0.42907492046354567</v>
      </c>
      <c r="O143" s="71">
        <v>0.42907492046354567</v>
      </c>
      <c r="P143" s="71">
        <v>0.42907492046354567</v>
      </c>
      <c r="Q143" s="71">
        <v>0.42907492046354567</v>
      </c>
      <c r="R143" s="71">
        <v>0.42907492046354567</v>
      </c>
      <c r="S143" s="71">
        <v>0.42907492046354567</v>
      </c>
      <c r="T143" s="71">
        <v>0.42907492046354567</v>
      </c>
      <c r="U143" s="71">
        <v>0.42907492046354567</v>
      </c>
      <c r="V143" s="71">
        <v>0.42907492046354567</v>
      </c>
      <c r="W143" s="71">
        <v>0.42907492046354567</v>
      </c>
      <c r="X143" s="71">
        <v>0.42907492046354567</v>
      </c>
      <c r="Y143" s="71">
        <v>0.42907492046354567</v>
      </c>
      <c r="Z143" s="71">
        <v>0.42907492046354567</v>
      </c>
      <c r="AA143" s="71">
        <v>0.42907492046354567</v>
      </c>
      <c r="AB143" s="71">
        <v>0.42907492046354567</v>
      </c>
      <c r="AC143" s="71">
        <v>0.42907492046354567</v>
      </c>
      <c r="AD143" s="71">
        <v>0.42907492046354567</v>
      </c>
      <c r="AE143" s="71">
        <v>0.42907492046354567</v>
      </c>
      <c r="AF143" s="71">
        <v>0.42907492046354567</v>
      </c>
      <c r="AG143" s="71">
        <v>0.42907492046354567</v>
      </c>
      <c r="AH143" s="71">
        <v>0.42907492046354567</v>
      </c>
      <c r="AI143" s="71">
        <v>0.42907492046354567</v>
      </c>
      <c r="AJ143" s="71">
        <v>0.42907492046354567</v>
      </c>
      <c r="AK143" s="71">
        <v>0.42907492046354567</v>
      </c>
      <c r="AL143" s="71">
        <v>0.42907492046354567</v>
      </c>
      <c r="AM143" s="71">
        <v>0.42907492046354567</v>
      </c>
      <c r="AN143" s="71">
        <v>0.42907492046354567</v>
      </c>
      <c r="AO143" s="71">
        <v>0.42907492046354567</v>
      </c>
      <c r="AP143" s="71">
        <v>0.42907492046354567</v>
      </c>
      <c r="AQ143" s="71">
        <v>0.42907492046354567</v>
      </c>
      <c r="AR143" s="71">
        <v>0.42907492046354567</v>
      </c>
      <c r="AS143" s="71">
        <v>0.42907492046354567</v>
      </c>
      <c r="AT143" s="71">
        <v>0.42907492046354567</v>
      </c>
      <c r="AU143" s="71">
        <v>0.42907492046354567</v>
      </c>
      <c r="AV143" s="71">
        <v>0.42907492046354567</v>
      </c>
      <c r="AW143" s="71">
        <v>0.42907492046354567</v>
      </c>
      <c r="AX143" s="71">
        <v>0.42907492046354567</v>
      </c>
      <c r="AY143" s="71">
        <v>0.42907492046354567</v>
      </c>
    </row>
    <row r="144" spans="1:51">
      <c r="A144" t="s">
        <v>44</v>
      </c>
      <c r="B144" t="s">
        <v>46</v>
      </c>
      <c r="C144" t="s">
        <v>19</v>
      </c>
      <c r="D144" t="s">
        <v>337</v>
      </c>
      <c r="E144" s="63">
        <v>0.38887426561252431</v>
      </c>
      <c r="F144" s="63">
        <v>0.38887426561252431</v>
      </c>
      <c r="G144" s="63">
        <v>0.38887426561252431</v>
      </c>
      <c r="H144" s="63">
        <v>0.38887426561252431</v>
      </c>
      <c r="I144" s="63">
        <v>0.38887426561252431</v>
      </c>
      <c r="J144" s="63">
        <v>0.28117143607675837</v>
      </c>
      <c r="K144" s="71">
        <v>0.28117143607675837</v>
      </c>
      <c r="L144" s="71">
        <v>0.28117143607675837</v>
      </c>
      <c r="M144" s="71">
        <v>0.28117143607675837</v>
      </c>
      <c r="N144" s="71">
        <v>0.28117143607675837</v>
      </c>
      <c r="O144" s="71">
        <v>0.28117143607675837</v>
      </c>
      <c r="P144" s="71">
        <v>0.28117143607675837</v>
      </c>
      <c r="Q144" s="71">
        <v>0.28117143607675837</v>
      </c>
      <c r="R144" s="71">
        <v>0.28117143607675837</v>
      </c>
      <c r="S144" s="71">
        <v>0.28117143607675837</v>
      </c>
      <c r="T144" s="71">
        <v>0.28117143607675837</v>
      </c>
      <c r="U144" s="71">
        <v>0.28117143607675837</v>
      </c>
      <c r="V144" s="71">
        <v>0.28117143607675837</v>
      </c>
      <c r="W144" s="71">
        <v>0.28117143607675837</v>
      </c>
      <c r="X144" s="71">
        <v>0.28117143607675837</v>
      </c>
      <c r="Y144" s="71">
        <v>0.28117143607675837</v>
      </c>
      <c r="Z144" s="71">
        <v>0.28117143607675837</v>
      </c>
      <c r="AA144" s="71">
        <v>0.28117143607675837</v>
      </c>
      <c r="AB144" s="71">
        <v>0.28117143607675837</v>
      </c>
      <c r="AC144" s="71">
        <v>0.28117143607675837</v>
      </c>
      <c r="AD144" s="71">
        <v>0.28117143607675837</v>
      </c>
      <c r="AE144" s="71">
        <v>0.28117143607675837</v>
      </c>
      <c r="AF144" s="71">
        <v>0.28117143607675837</v>
      </c>
      <c r="AG144" s="71">
        <v>0.28117143607675837</v>
      </c>
      <c r="AH144" s="71">
        <v>0.28117143607675837</v>
      </c>
      <c r="AI144" s="71">
        <v>0.28117143607675837</v>
      </c>
      <c r="AJ144" s="71">
        <v>0.28117143607675837</v>
      </c>
      <c r="AK144" s="71">
        <v>0.28117143607675837</v>
      </c>
      <c r="AL144" s="71">
        <v>0.28117143607675837</v>
      </c>
      <c r="AM144" s="71">
        <v>0.28117143607675837</v>
      </c>
      <c r="AN144" s="71">
        <v>0.28117143607675837</v>
      </c>
      <c r="AO144" s="71">
        <v>0.28117143607675837</v>
      </c>
      <c r="AP144" s="71">
        <v>0.28117143607675837</v>
      </c>
      <c r="AQ144" s="71">
        <v>0.28117143607675837</v>
      </c>
      <c r="AR144" s="71">
        <v>0.28117143607675837</v>
      </c>
      <c r="AS144" s="71">
        <v>0.28117143607675837</v>
      </c>
      <c r="AT144" s="71">
        <v>0.28117143607675837</v>
      </c>
      <c r="AU144" s="71">
        <v>0.28117143607675837</v>
      </c>
      <c r="AV144" s="71">
        <v>0.28117143607675837</v>
      </c>
      <c r="AW144" s="71">
        <v>0.28117143607675837</v>
      </c>
      <c r="AX144" s="71">
        <v>0.28117143607675837</v>
      </c>
      <c r="AY144" s="71">
        <v>0.28117143607675837</v>
      </c>
    </row>
    <row r="145" spans="1:51">
      <c r="A145" t="s">
        <v>44</v>
      </c>
      <c r="B145" t="s">
        <v>46</v>
      </c>
      <c r="C145" t="s">
        <v>74</v>
      </c>
      <c r="D145" t="s">
        <v>337</v>
      </c>
      <c r="E145" s="63">
        <v>0</v>
      </c>
      <c r="F145" s="63">
        <v>0</v>
      </c>
      <c r="G145" s="63">
        <v>0</v>
      </c>
      <c r="H145" s="63">
        <v>0</v>
      </c>
      <c r="I145" s="63">
        <v>0</v>
      </c>
      <c r="J145" s="63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</row>
    <row r="146" spans="1:51">
      <c r="A146" t="s">
        <v>44</v>
      </c>
      <c r="B146" t="s">
        <v>47</v>
      </c>
      <c r="C146" t="s">
        <v>68</v>
      </c>
      <c r="D146" t="s">
        <v>337</v>
      </c>
      <c r="E146" s="63">
        <v>1.087159844037534E-2</v>
      </c>
      <c r="F146" s="63">
        <v>1.087159844037534E-2</v>
      </c>
      <c r="G146" s="63">
        <v>1.087159844037534E-2</v>
      </c>
      <c r="H146" s="63">
        <v>1.087159844037534E-2</v>
      </c>
      <c r="I146" s="63">
        <v>1.087159844037534E-2</v>
      </c>
      <c r="J146" s="63">
        <v>1.087159844037534E-2</v>
      </c>
      <c r="K146" s="71">
        <v>1.087159844037534E-2</v>
      </c>
      <c r="L146" s="71">
        <v>1.087159844037534E-2</v>
      </c>
      <c r="M146" s="71">
        <v>1.087159844037534E-2</v>
      </c>
      <c r="N146" s="71">
        <v>1.087159844037534E-2</v>
      </c>
      <c r="O146" s="71">
        <v>1.087159844037534E-2</v>
      </c>
      <c r="P146" s="71">
        <v>1.087159844037534E-2</v>
      </c>
      <c r="Q146" s="71">
        <v>1.087159844037534E-2</v>
      </c>
      <c r="R146" s="71">
        <v>1.087159844037534E-2</v>
      </c>
      <c r="S146" s="71">
        <v>1.087159844037534E-2</v>
      </c>
      <c r="T146" s="71">
        <v>1.087159844037534E-2</v>
      </c>
      <c r="U146" s="71">
        <v>1.087159844037534E-2</v>
      </c>
      <c r="V146" s="71">
        <v>1.087159844037534E-2</v>
      </c>
      <c r="W146" s="71">
        <v>1.087159844037534E-2</v>
      </c>
      <c r="X146" s="71">
        <v>1.087159844037534E-2</v>
      </c>
      <c r="Y146" s="71">
        <v>1.087159844037534E-2</v>
      </c>
      <c r="Z146" s="71">
        <v>1.087159844037534E-2</v>
      </c>
      <c r="AA146" s="71">
        <v>1.087159844037534E-2</v>
      </c>
      <c r="AB146" s="71">
        <v>1.087159844037534E-2</v>
      </c>
      <c r="AC146" s="71">
        <v>1.087159844037534E-2</v>
      </c>
      <c r="AD146" s="71">
        <v>1.087159844037534E-2</v>
      </c>
      <c r="AE146" s="71">
        <v>1.087159844037534E-2</v>
      </c>
      <c r="AF146" s="71">
        <v>1.087159844037534E-2</v>
      </c>
      <c r="AG146" s="71">
        <v>1.087159844037534E-2</v>
      </c>
      <c r="AH146" s="71">
        <v>1.087159844037534E-2</v>
      </c>
      <c r="AI146" s="71">
        <v>1.087159844037534E-2</v>
      </c>
      <c r="AJ146" s="71">
        <v>1.087159844037534E-2</v>
      </c>
      <c r="AK146" s="71">
        <v>1.087159844037534E-2</v>
      </c>
      <c r="AL146" s="71">
        <v>1.087159844037534E-2</v>
      </c>
      <c r="AM146" s="71">
        <v>1.087159844037534E-2</v>
      </c>
      <c r="AN146" s="71">
        <v>1.087159844037534E-2</v>
      </c>
      <c r="AO146" s="71">
        <v>1.087159844037534E-2</v>
      </c>
      <c r="AP146" s="71">
        <v>1.087159844037534E-2</v>
      </c>
      <c r="AQ146" s="71">
        <v>1.087159844037534E-2</v>
      </c>
      <c r="AR146" s="71">
        <v>1.087159844037534E-2</v>
      </c>
      <c r="AS146" s="71">
        <v>1.087159844037534E-2</v>
      </c>
      <c r="AT146" s="71">
        <v>1.087159844037534E-2</v>
      </c>
      <c r="AU146" s="71">
        <v>1.087159844037534E-2</v>
      </c>
      <c r="AV146" s="71">
        <v>1.087159844037534E-2</v>
      </c>
      <c r="AW146" s="71">
        <v>1.087159844037534E-2</v>
      </c>
      <c r="AX146" s="71">
        <v>1.087159844037534E-2</v>
      </c>
      <c r="AY146" s="71">
        <v>1.087159844037534E-2</v>
      </c>
    </row>
    <row r="147" spans="1:51">
      <c r="A147" t="s">
        <v>44</v>
      </c>
      <c r="B147" t="s">
        <v>47</v>
      </c>
      <c r="C147" t="s">
        <v>70</v>
      </c>
      <c r="D147" t="s">
        <v>337</v>
      </c>
      <c r="E147" s="63">
        <v>0</v>
      </c>
      <c r="F147" s="63">
        <v>0</v>
      </c>
      <c r="G147" s="63">
        <v>0</v>
      </c>
      <c r="H147" s="63">
        <v>0</v>
      </c>
      <c r="I147" s="63">
        <v>0.2431289802796309</v>
      </c>
      <c r="J147" s="63">
        <v>0.28706806957894448</v>
      </c>
      <c r="K147" s="71">
        <v>0.28706806957894448</v>
      </c>
      <c r="L147" s="71">
        <v>0.28706806957894448</v>
      </c>
      <c r="M147" s="71">
        <v>0.28706806957894448</v>
      </c>
      <c r="N147" s="71">
        <v>0.28706806957894448</v>
      </c>
      <c r="O147" s="71">
        <v>0.28706806957894448</v>
      </c>
      <c r="P147" s="71">
        <v>0.28706806957894448</v>
      </c>
      <c r="Q147" s="71">
        <v>0.28706806957894448</v>
      </c>
      <c r="R147" s="71">
        <v>0.28706806957894448</v>
      </c>
      <c r="S147" s="71">
        <v>0.28706806957894448</v>
      </c>
      <c r="T147" s="71">
        <v>0.28706806957894448</v>
      </c>
      <c r="U147" s="71">
        <v>0.28706806957894448</v>
      </c>
      <c r="V147" s="71">
        <v>0.28706806957894448</v>
      </c>
      <c r="W147" s="71">
        <v>0.28706806957894448</v>
      </c>
      <c r="X147" s="71">
        <v>0.28706806957894448</v>
      </c>
      <c r="Y147" s="71">
        <v>0.28706806957894448</v>
      </c>
      <c r="Z147" s="71">
        <v>0.28706806957894448</v>
      </c>
      <c r="AA147" s="71">
        <v>0.28706806957894448</v>
      </c>
      <c r="AB147" s="71">
        <v>0.28706806957894448</v>
      </c>
      <c r="AC147" s="71">
        <v>0.28706806957894448</v>
      </c>
      <c r="AD147" s="71">
        <v>0.28706806957894448</v>
      </c>
      <c r="AE147" s="71">
        <v>0.28706806957894448</v>
      </c>
      <c r="AF147" s="71">
        <v>0.28706806957894448</v>
      </c>
      <c r="AG147" s="71">
        <v>0.28706806957894448</v>
      </c>
      <c r="AH147" s="71">
        <v>0.28706806957894448</v>
      </c>
      <c r="AI147" s="71">
        <v>0.28706806957894448</v>
      </c>
      <c r="AJ147" s="71">
        <v>0.28706806957894448</v>
      </c>
      <c r="AK147" s="71">
        <v>0.28706806957894448</v>
      </c>
      <c r="AL147" s="71">
        <v>0.28706806957894448</v>
      </c>
      <c r="AM147" s="71">
        <v>0.28706806957894448</v>
      </c>
      <c r="AN147" s="71">
        <v>0.28706806957894448</v>
      </c>
      <c r="AO147" s="71">
        <v>0.28706806957894448</v>
      </c>
      <c r="AP147" s="71">
        <v>0.28706806957894448</v>
      </c>
      <c r="AQ147" s="71">
        <v>0.28706806957894448</v>
      </c>
      <c r="AR147" s="71">
        <v>0.28706806957894448</v>
      </c>
      <c r="AS147" s="71">
        <v>0.28706806957894448</v>
      </c>
      <c r="AT147" s="71">
        <v>0.28706806957894448</v>
      </c>
      <c r="AU147" s="71">
        <v>0.28706806957894448</v>
      </c>
      <c r="AV147" s="71">
        <v>0.28706806957894448</v>
      </c>
      <c r="AW147" s="71">
        <v>0.28706806957894448</v>
      </c>
      <c r="AX147" s="71">
        <v>0.28706806957894448</v>
      </c>
      <c r="AY147" s="71">
        <v>0.28706806957894448</v>
      </c>
    </row>
    <row r="148" spans="1:51">
      <c r="A148" t="s">
        <v>44</v>
      </c>
      <c r="B148" t="s">
        <v>47</v>
      </c>
      <c r="C148" t="s">
        <v>71</v>
      </c>
      <c r="D148" t="s">
        <v>337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9.0940216537900766E-3</v>
      </c>
      <c r="K148" s="71">
        <v>9.0940216537900766E-3</v>
      </c>
      <c r="L148" s="71">
        <v>9.0940216537900766E-3</v>
      </c>
      <c r="M148" s="71">
        <v>9.0940216537900766E-3</v>
      </c>
      <c r="N148" s="71">
        <v>9.0940216537900766E-3</v>
      </c>
      <c r="O148" s="71">
        <v>9.0940216537900766E-3</v>
      </c>
      <c r="P148" s="71">
        <v>9.0940216537900766E-3</v>
      </c>
      <c r="Q148" s="71">
        <v>9.0940216537900766E-3</v>
      </c>
      <c r="R148" s="71">
        <v>9.0940216537900766E-3</v>
      </c>
      <c r="S148" s="71">
        <v>9.0940216537900766E-3</v>
      </c>
      <c r="T148" s="71">
        <v>9.0940216537900766E-3</v>
      </c>
      <c r="U148" s="71">
        <v>9.0940216537900766E-3</v>
      </c>
      <c r="V148" s="71">
        <v>9.0940216537900766E-3</v>
      </c>
      <c r="W148" s="71">
        <v>9.0940216537900766E-3</v>
      </c>
      <c r="X148" s="71">
        <v>9.0940216537900766E-3</v>
      </c>
      <c r="Y148" s="71">
        <v>9.0940216537900766E-3</v>
      </c>
      <c r="Z148" s="71">
        <v>9.0940216537900766E-3</v>
      </c>
      <c r="AA148" s="71">
        <v>9.0940216537900766E-3</v>
      </c>
      <c r="AB148" s="71">
        <v>9.0940216537900766E-3</v>
      </c>
      <c r="AC148" s="71">
        <v>9.0940216537900766E-3</v>
      </c>
      <c r="AD148" s="71">
        <v>9.0940216537900766E-3</v>
      </c>
      <c r="AE148" s="71">
        <v>9.0940216537900766E-3</v>
      </c>
      <c r="AF148" s="71">
        <v>9.0940216537900766E-3</v>
      </c>
      <c r="AG148" s="71">
        <v>9.0940216537900766E-3</v>
      </c>
      <c r="AH148" s="71">
        <v>9.0940216537900766E-3</v>
      </c>
      <c r="AI148" s="71">
        <v>9.0940216537900766E-3</v>
      </c>
      <c r="AJ148" s="71">
        <v>9.0940216537900766E-3</v>
      </c>
      <c r="AK148" s="71">
        <v>9.0940216537900766E-3</v>
      </c>
      <c r="AL148" s="71">
        <v>9.0940216537900766E-3</v>
      </c>
      <c r="AM148" s="71">
        <v>9.0940216537900766E-3</v>
      </c>
      <c r="AN148" s="71">
        <v>9.0940216537900766E-3</v>
      </c>
      <c r="AO148" s="71">
        <v>9.0940216537900766E-3</v>
      </c>
      <c r="AP148" s="71">
        <v>9.0940216537900766E-3</v>
      </c>
      <c r="AQ148" s="71">
        <v>9.0940216537900766E-3</v>
      </c>
      <c r="AR148" s="71">
        <v>9.0940216537900766E-3</v>
      </c>
      <c r="AS148" s="71">
        <v>9.0940216537900766E-3</v>
      </c>
      <c r="AT148" s="71">
        <v>9.0940216537900766E-3</v>
      </c>
      <c r="AU148" s="71">
        <v>9.0940216537900766E-3</v>
      </c>
      <c r="AV148" s="71">
        <v>9.0940216537900766E-3</v>
      </c>
      <c r="AW148" s="71">
        <v>9.0940216537900766E-3</v>
      </c>
      <c r="AX148" s="71">
        <v>9.0940216537900766E-3</v>
      </c>
      <c r="AY148" s="71">
        <v>9.0940216537900766E-3</v>
      </c>
    </row>
    <row r="149" spans="1:51">
      <c r="A149" t="s">
        <v>44</v>
      </c>
      <c r="B149" t="s">
        <v>47</v>
      </c>
      <c r="C149" t="s">
        <v>72</v>
      </c>
      <c r="D149" t="s">
        <v>337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6.0499999999999998E-2</v>
      </c>
      <c r="K149" s="71">
        <v>6.0499999999999998E-2</v>
      </c>
      <c r="L149" s="71">
        <v>6.0499999999999998E-2</v>
      </c>
      <c r="M149" s="71">
        <v>6.0499999999999998E-2</v>
      </c>
      <c r="N149" s="71">
        <v>6.0499999999999998E-2</v>
      </c>
      <c r="O149" s="71">
        <v>6.0499999999999998E-2</v>
      </c>
      <c r="P149" s="71">
        <v>6.0499999999999998E-2</v>
      </c>
      <c r="Q149" s="71">
        <v>6.0499999999999998E-2</v>
      </c>
      <c r="R149" s="71">
        <v>6.0499999999999998E-2</v>
      </c>
      <c r="S149" s="71">
        <v>6.0499999999999998E-2</v>
      </c>
      <c r="T149" s="71">
        <v>6.0499999999999998E-2</v>
      </c>
      <c r="U149" s="71">
        <v>6.0499999999999998E-2</v>
      </c>
      <c r="V149" s="71">
        <v>6.0499999999999998E-2</v>
      </c>
      <c r="W149" s="71">
        <v>6.0499999999999998E-2</v>
      </c>
      <c r="X149" s="71">
        <v>6.0499999999999998E-2</v>
      </c>
      <c r="Y149" s="71">
        <v>6.0499999999999998E-2</v>
      </c>
      <c r="Z149" s="71">
        <v>6.0499999999999998E-2</v>
      </c>
      <c r="AA149" s="71">
        <v>6.0499999999999998E-2</v>
      </c>
      <c r="AB149" s="71">
        <v>6.0499999999999998E-2</v>
      </c>
      <c r="AC149" s="71">
        <v>6.0499999999999998E-2</v>
      </c>
      <c r="AD149" s="71">
        <v>6.0499999999999998E-2</v>
      </c>
      <c r="AE149" s="71">
        <v>6.0499999999999998E-2</v>
      </c>
      <c r="AF149" s="71">
        <v>6.0499999999999998E-2</v>
      </c>
      <c r="AG149" s="71">
        <v>6.0499999999999998E-2</v>
      </c>
      <c r="AH149" s="71">
        <v>6.0499999999999998E-2</v>
      </c>
      <c r="AI149" s="71">
        <v>6.0499999999999998E-2</v>
      </c>
      <c r="AJ149" s="71">
        <v>6.0499999999999998E-2</v>
      </c>
      <c r="AK149" s="71">
        <v>6.0499999999999998E-2</v>
      </c>
      <c r="AL149" s="71">
        <v>6.0499999999999998E-2</v>
      </c>
      <c r="AM149" s="71">
        <v>6.0499999999999998E-2</v>
      </c>
      <c r="AN149" s="71">
        <v>6.0499999999999998E-2</v>
      </c>
      <c r="AO149" s="71">
        <v>6.0499999999999998E-2</v>
      </c>
      <c r="AP149" s="71">
        <v>6.0499999999999998E-2</v>
      </c>
      <c r="AQ149" s="71">
        <v>6.0499999999999998E-2</v>
      </c>
      <c r="AR149" s="71">
        <v>6.0499999999999998E-2</v>
      </c>
      <c r="AS149" s="71">
        <v>6.0499999999999998E-2</v>
      </c>
      <c r="AT149" s="71">
        <v>6.0499999999999998E-2</v>
      </c>
      <c r="AU149" s="71">
        <v>6.0499999999999998E-2</v>
      </c>
      <c r="AV149" s="71">
        <v>6.0499999999999998E-2</v>
      </c>
      <c r="AW149" s="71">
        <v>6.0499999999999998E-2</v>
      </c>
      <c r="AX149" s="71">
        <v>6.0499999999999998E-2</v>
      </c>
      <c r="AY149" s="71">
        <v>6.0499999999999998E-2</v>
      </c>
    </row>
    <row r="150" spans="1:51">
      <c r="A150" t="s">
        <v>44</v>
      </c>
      <c r="B150" t="s">
        <v>47</v>
      </c>
      <c r="C150" t="s">
        <v>73</v>
      </c>
      <c r="D150" t="s">
        <v>337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0.13465241699617811</v>
      </c>
      <c r="K150" s="71">
        <v>0.13465241699617811</v>
      </c>
      <c r="L150" s="71">
        <v>0.13465241699617811</v>
      </c>
      <c r="M150" s="71">
        <v>0.13465241699617811</v>
      </c>
      <c r="N150" s="71">
        <v>0.13465241699617811</v>
      </c>
      <c r="O150" s="71">
        <v>0.13465241699617811</v>
      </c>
      <c r="P150" s="71">
        <v>0.13465241699617811</v>
      </c>
      <c r="Q150" s="71">
        <v>0.13465241699617811</v>
      </c>
      <c r="R150" s="71">
        <v>0.13465241699617811</v>
      </c>
      <c r="S150" s="71">
        <v>0.13465241699617811</v>
      </c>
      <c r="T150" s="71">
        <v>0.13465241699617811</v>
      </c>
      <c r="U150" s="71">
        <v>0.13465241699617811</v>
      </c>
      <c r="V150" s="71">
        <v>0.13465241699617811</v>
      </c>
      <c r="W150" s="71">
        <v>0.13465241699617811</v>
      </c>
      <c r="X150" s="71">
        <v>0.13465241699617811</v>
      </c>
      <c r="Y150" s="71">
        <v>0.13465241699617811</v>
      </c>
      <c r="Z150" s="71">
        <v>0.13465241699617811</v>
      </c>
      <c r="AA150" s="71">
        <v>0.13465241699617811</v>
      </c>
      <c r="AB150" s="71">
        <v>0.13465241699617811</v>
      </c>
      <c r="AC150" s="71">
        <v>0.13465241699617811</v>
      </c>
      <c r="AD150" s="71">
        <v>0.13465241699617811</v>
      </c>
      <c r="AE150" s="71">
        <v>0.13465241699617811</v>
      </c>
      <c r="AF150" s="71">
        <v>0.13465241699617811</v>
      </c>
      <c r="AG150" s="71">
        <v>0.13465241699617811</v>
      </c>
      <c r="AH150" s="71">
        <v>0.13465241699617811</v>
      </c>
      <c r="AI150" s="71">
        <v>0.13465241699617811</v>
      </c>
      <c r="AJ150" s="71">
        <v>0.13465241699617811</v>
      </c>
      <c r="AK150" s="71">
        <v>0.13465241699617811</v>
      </c>
      <c r="AL150" s="71">
        <v>0.13465241699617811</v>
      </c>
      <c r="AM150" s="71">
        <v>0.13465241699617811</v>
      </c>
      <c r="AN150" s="71">
        <v>0.13465241699617811</v>
      </c>
      <c r="AO150" s="71">
        <v>0.13465241699617811</v>
      </c>
      <c r="AP150" s="71">
        <v>0.13465241699617811</v>
      </c>
      <c r="AQ150" s="71">
        <v>0.13465241699617811</v>
      </c>
      <c r="AR150" s="71">
        <v>0.13465241699617811</v>
      </c>
      <c r="AS150" s="71">
        <v>0.13465241699617811</v>
      </c>
      <c r="AT150" s="71">
        <v>0.13465241699617811</v>
      </c>
      <c r="AU150" s="71">
        <v>0.13465241699617811</v>
      </c>
      <c r="AV150" s="71">
        <v>0.13465241699617811</v>
      </c>
      <c r="AW150" s="71">
        <v>0.13465241699617811</v>
      </c>
      <c r="AX150" s="71">
        <v>0.13465241699617811</v>
      </c>
      <c r="AY150" s="71">
        <v>0.13465241699617811</v>
      </c>
    </row>
    <row r="151" spans="1:51">
      <c r="A151" t="s">
        <v>44</v>
      </c>
      <c r="B151" t="s">
        <v>47</v>
      </c>
      <c r="C151" t="s">
        <v>21</v>
      </c>
      <c r="D151" t="s">
        <v>337</v>
      </c>
      <c r="E151" s="63">
        <v>0.57906506180812045</v>
      </c>
      <c r="F151" s="63">
        <v>0.57906506180812045</v>
      </c>
      <c r="G151" s="63">
        <v>0.57906506180812045</v>
      </c>
      <c r="H151" s="63">
        <v>0.57906506180812045</v>
      </c>
      <c r="I151" s="63">
        <v>0.45724187051039289</v>
      </c>
      <c r="J151" s="63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</row>
    <row r="152" spans="1:51">
      <c r="A152" t="s">
        <v>44</v>
      </c>
      <c r="B152" t="s">
        <v>47</v>
      </c>
      <c r="C152" t="s">
        <v>19</v>
      </c>
      <c r="D152" t="s">
        <v>337</v>
      </c>
      <c r="E152" s="63">
        <v>0.42093493819187938</v>
      </c>
      <c r="F152" s="63">
        <v>0.42093493819187938</v>
      </c>
      <c r="G152" s="63">
        <v>0.42093493819187938</v>
      </c>
      <c r="H152" s="63">
        <v>0.42093493819187938</v>
      </c>
      <c r="I152" s="63">
        <v>0.29962914920997608</v>
      </c>
      <c r="J152" s="63">
        <v>0.49781389333071202</v>
      </c>
      <c r="K152" s="71">
        <v>0.49781389333071202</v>
      </c>
      <c r="L152" s="71">
        <v>0.49781389333071202</v>
      </c>
      <c r="M152" s="71">
        <v>0.49781389333071202</v>
      </c>
      <c r="N152" s="71">
        <v>0.49781389333071202</v>
      </c>
      <c r="O152" s="71">
        <v>0.49781389333071202</v>
      </c>
      <c r="P152" s="71">
        <v>0.49781389333071202</v>
      </c>
      <c r="Q152" s="71">
        <v>0.49781389333071202</v>
      </c>
      <c r="R152" s="71">
        <v>0.49781389333071202</v>
      </c>
      <c r="S152" s="71">
        <v>0.49781389333071202</v>
      </c>
      <c r="T152" s="71">
        <v>0.49781389333071202</v>
      </c>
      <c r="U152" s="71">
        <v>0.49781389333071202</v>
      </c>
      <c r="V152" s="71">
        <v>0.49781389333071202</v>
      </c>
      <c r="W152" s="71">
        <v>0.49781389333071202</v>
      </c>
      <c r="X152" s="71">
        <v>0.49781389333071202</v>
      </c>
      <c r="Y152" s="71">
        <v>0.49781389333071202</v>
      </c>
      <c r="Z152" s="71">
        <v>0.49781389333071202</v>
      </c>
      <c r="AA152" s="71">
        <v>0.49781389333071202</v>
      </c>
      <c r="AB152" s="71">
        <v>0.49781389333071202</v>
      </c>
      <c r="AC152" s="71">
        <v>0.49781389333071202</v>
      </c>
      <c r="AD152" s="71">
        <v>0.49781389333071202</v>
      </c>
      <c r="AE152" s="71">
        <v>0.49781389333071202</v>
      </c>
      <c r="AF152" s="71">
        <v>0.49781389333071202</v>
      </c>
      <c r="AG152" s="71">
        <v>0.49781389333071202</v>
      </c>
      <c r="AH152" s="71">
        <v>0.49781389333071202</v>
      </c>
      <c r="AI152" s="71">
        <v>0.49781389333071202</v>
      </c>
      <c r="AJ152" s="71">
        <v>0.49781389333071202</v>
      </c>
      <c r="AK152" s="71">
        <v>0.49781389333071202</v>
      </c>
      <c r="AL152" s="71">
        <v>0.49781389333071202</v>
      </c>
      <c r="AM152" s="71">
        <v>0.49781389333071202</v>
      </c>
      <c r="AN152" s="71">
        <v>0.49781389333071202</v>
      </c>
      <c r="AO152" s="71">
        <v>0.49781389333071202</v>
      </c>
      <c r="AP152" s="71">
        <v>0.49781389333071202</v>
      </c>
      <c r="AQ152" s="71">
        <v>0.49781389333071202</v>
      </c>
      <c r="AR152" s="71">
        <v>0.49781389333071202</v>
      </c>
      <c r="AS152" s="71">
        <v>0.49781389333071202</v>
      </c>
      <c r="AT152" s="71">
        <v>0.49781389333071202</v>
      </c>
      <c r="AU152" s="71">
        <v>0.49781389333071202</v>
      </c>
      <c r="AV152" s="71">
        <v>0.49781389333071202</v>
      </c>
      <c r="AW152" s="71">
        <v>0.49781389333071202</v>
      </c>
      <c r="AX152" s="71">
        <v>0.49781389333071202</v>
      </c>
      <c r="AY152" s="71">
        <v>0.49781389333071202</v>
      </c>
    </row>
    <row r="153" spans="1:51">
      <c r="A153" t="s">
        <v>43</v>
      </c>
      <c r="B153" t="s">
        <v>46</v>
      </c>
      <c r="C153" t="s">
        <v>68</v>
      </c>
      <c r="D153" t="s">
        <v>337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</row>
    <row r="154" spans="1:51">
      <c r="A154" t="s">
        <v>43</v>
      </c>
      <c r="B154" t="s">
        <v>46</v>
      </c>
      <c r="C154" t="s">
        <v>70</v>
      </c>
      <c r="D154" t="s">
        <v>337</v>
      </c>
      <c r="E154" s="63">
        <v>0.2748209941319088</v>
      </c>
      <c r="F154" s="63">
        <v>0.19695631980682951</v>
      </c>
      <c r="G154" s="63">
        <v>0.36286777450618818</v>
      </c>
      <c r="H154" s="63">
        <v>0.22411413752886111</v>
      </c>
      <c r="I154" s="63">
        <v>0.2160513405878263</v>
      </c>
      <c r="J154" s="63">
        <v>0.24305934902226431</v>
      </c>
      <c r="K154" s="71">
        <v>0.24305934902226431</v>
      </c>
      <c r="L154" s="71">
        <v>0.24305934902226431</v>
      </c>
      <c r="M154" s="71">
        <v>0.24305934902226431</v>
      </c>
      <c r="N154" s="71">
        <v>0.24305934902226431</v>
      </c>
      <c r="O154" s="71">
        <v>0.24305934902226431</v>
      </c>
      <c r="P154" s="71">
        <v>0.24305934902226431</v>
      </c>
      <c r="Q154" s="71">
        <v>0.24305934902226431</v>
      </c>
      <c r="R154" s="71">
        <v>0.24305934902226431</v>
      </c>
      <c r="S154" s="71">
        <v>0.24305934902226431</v>
      </c>
      <c r="T154" s="71">
        <v>0.24305934902226431</v>
      </c>
      <c r="U154" s="71">
        <v>0.24305934902226431</v>
      </c>
      <c r="V154" s="71">
        <v>0.24305934902226431</v>
      </c>
      <c r="W154" s="71">
        <v>0.24305934902226431</v>
      </c>
      <c r="X154" s="71">
        <v>0.24305934902226431</v>
      </c>
      <c r="Y154" s="71">
        <v>0.24305934902226431</v>
      </c>
      <c r="Z154" s="71">
        <v>0.24305934902226431</v>
      </c>
      <c r="AA154" s="71">
        <v>0.24305934902226431</v>
      </c>
      <c r="AB154" s="71">
        <v>0.24305934902226431</v>
      </c>
      <c r="AC154" s="71">
        <v>0.24305934902226431</v>
      </c>
      <c r="AD154" s="71">
        <v>0.24305934902226431</v>
      </c>
      <c r="AE154" s="71">
        <v>0.24305934902226431</v>
      </c>
      <c r="AF154" s="71">
        <v>0.24305934902226431</v>
      </c>
      <c r="AG154" s="71">
        <v>0.24305934902226431</v>
      </c>
      <c r="AH154" s="71">
        <v>0.24305934902226431</v>
      </c>
      <c r="AI154" s="71">
        <v>0.24305934902226431</v>
      </c>
      <c r="AJ154" s="71">
        <v>0.24305934902226431</v>
      </c>
      <c r="AK154" s="71">
        <v>0.24305934902226431</v>
      </c>
      <c r="AL154" s="71">
        <v>0.24305934902226431</v>
      </c>
      <c r="AM154" s="71">
        <v>0.24305934902226431</v>
      </c>
      <c r="AN154" s="71">
        <v>0.24305934902226431</v>
      </c>
      <c r="AO154" s="71">
        <v>0.24305934902226431</v>
      </c>
      <c r="AP154" s="71">
        <v>0.24305934902226431</v>
      </c>
      <c r="AQ154" s="71">
        <v>0.24305934902226431</v>
      </c>
      <c r="AR154" s="71">
        <v>0.24305934902226431</v>
      </c>
      <c r="AS154" s="71">
        <v>0.24305934902226431</v>
      </c>
      <c r="AT154" s="71">
        <v>0.24305934902226431</v>
      </c>
      <c r="AU154" s="71">
        <v>0.24305934902226431</v>
      </c>
      <c r="AV154" s="71">
        <v>0.24305934902226431</v>
      </c>
      <c r="AW154" s="71">
        <v>0.24305934902226431</v>
      </c>
      <c r="AX154" s="71">
        <v>0.24305934902226431</v>
      </c>
      <c r="AY154" s="71">
        <v>0.24305934902226431</v>
      </c>
    </row>
    <row r="155" spans="1:51">
      <c r="A155" t="s">
        <v>43</v>
      </c>
      <c r="B155" t="s">
        <v>46</v>
      </c>
      <c r="C155" t="s">
        <v>71</v>
      </c>
      <c r="D155" t="s">
        <v>337</v>
      </c>
      <c r="E155" s="63">
        <v>3.0267302659568191E-3</v>
      </c>
      <c r="F155" s="63">
        <v>4.3311258905617258E-3</v>
      </c>
      <c r="G155" s="63">
        <v>2.0143025953474722E-3</v>
      </c>
      <c r="H155" s="63">
        <v>3.6050833808236649E-3</v>
      </c>
      <c r="I155" s="63">
        <v>3.6968136953944319E-3</v>
      </c>
      <c r="J155" s="63">
        <v>3.424323642919851E-3</v>
      </c>
      <c r="K155" s="71">
        <v>3.424323642919851E-3</v>
      </c>
      <c r="L155" s="71">
        <v>3.424323642919851E-3</v>
      </c>
      <c r="M155" s="71">
        <v>3.424323642919851E-3</v>
      </c>
      <c r="N155" s="71">
        <v>3.424323642919851E-3</v>
      </c>
      <c r="O155" s="71">
        <v>3.424323642919851E-3</v>
      </c>
      <c r="P155" s="71">
        <v>3.424323642919851E-3</v>
      </c>
      <c r="Q155" s="71">
        <v>3.424323642919851E-3</v>
      </c>
      <c r="R155" s="71">
        <v>3.424323642919851E-3</v>
      </c>
      <c r="S155" s="71">
        <v>3.424323642919851E-3</v>
      </c>
      <c r="T155" s="71">
        <v>3.424323642919851E-3</v>
      </c>
      <c r="U155" s="71">
        <v>3.424323642919851E-3</v>
      </c>
      <c r="V155" s="71">
        <v>3.424323642919851E-3</v>
      </c>
      <c r="W155" s="71">
        <v>3.424323642919851E-3</v>
      </c>
      <c r="X155" s="71">
        <v>3.424323642919851E-3</v>
      </c>
      <c r="Y155" s="71">
        <v>3.424323642919851E-3</v>
      </c>
      <c r="Z155" s="71">
        <v>3.424323642919851E-3</v>
      </c>
      <c r="AA155" s="71">
        <v>3.424323642919851E-3</v>
      </c>
      <c r="AB155" s="71">
        <v>3.424323642919851E-3</v>
      </c>
      <c r="AC155" s="71">
        <v>3.424323642919851E-3</v>
      </c>
      <c r="AD155" s="71">
        <v>3.424323642919851E-3</v>
      </c>
      <c r="AE155" s="71">
        <v>3.424323642919851E-3</v>
      </c>
      <c r="AF155" s="71">
        <v>3.424323642919851E-3</v>
      </c>
      <c r="AG155" s="71">
        <v>3.424323642919851E-3</v>
      </c>
      <c r="AH155" s="71">
        <v>3.424323642919851E-3</v>
      </c>
      <c r="AI155" s="71">
        <v>3.424323642919851E-3</v>
      </c>
      <c r="AJ155" s="71">
        <v>3.424323642919851E-3</v>
      </c>
      <c r="AK155" s="71">
        <v>3.424323642919851E-3</v>
      </c>
      <c r="AL155" s="71">
        <v>3.424323642919851E-3</v>
      </c>
      <c r="AM155" s="71">
        <v>3.424323642919851E-3</v>
      </c>
      <c r="AN155" s="71">
        <v>3.424323642919851E-3</v>
      </c>
      <c r="AO155" s="71">
        <v>3.424323642919851E-3</v>
      </c>
      <c r="AP155" s="71">
        <v>3.424323642919851E-3</v>
      </c>
      <c r="AQ155" s="71">
        <v>3.424323642919851E-3</v>
      </c>
      <c r="AR155" s="71">
        <v>3.424323642919851E-3</v>
      </c>
      <c r="AS155" s="71">
        <v>3.424323642919851E-3</v>
      </c>
      <c r="AT155" s="71">
        <v>3.424323642919851E-3</v>
      </c>
      <c r="AU155" s="71">
        <v>3.424323642919851E-3</v>
      </c>
      <c r="AV155" s="71">
        <v>3.424323642919851E-3</v>
      </c>
      <c r="AW155" s="71">
        <v>3.424323642919851E-3</v>
      </c>
      <c r="AX155" s="71">
        <v>3.424323642919851E-3</v>
      </c>
      <c r="AY155" s="71">
        <v>3.424323642919851E-3</v>
      </c>
    </row>
    <row r="156" spans="1:51">
      <c r="A156" t="s">
        <v>43</v>
      </c>
      <c r="B156" t="s">
        <v>46</v>
      </c>
      <c r="C156" t="s">
        <v>72</v>
      </c>
      <c r="D156" t="s">
        <v>337</v>
      </c>
      <c r="E156" s="63">
        <v>0.1024676049762967</v>
      </c>
      <c r="F156" s="63">
        <v>9.7080108099568352E-2</v>
      </c>
      <c r="G156" s="63">
        <v>0.1048984371837669</v>
      </c>
      <c r="H156" s="63">
        <v>9.2164806467755503E-2</v>
      </c>
      <c r="I156" s="63">
        <v>9.1798082977041076E-2</v>
      </c>
      <c r="J156" s="63">
        <v>0.1024780572791876</v>
      </c>
      <c r="K156" s="71">
        <v>0.1024780572791876</v>
      </c>
      <c r="L156" s="71">
        <v>0.1024780572791876</v>
      </c>
      <c r="M156" s="71">
        <v>0.1024780572791876</v>
      </c>
      <c r="N156" s="71">
        <v>0.1024780572791876</v>
      </c>
      <c r="O156" s="71">
        <v>0.1024780572791876</v>
      </c>
      <c r="P156" s="71">
        <v>0.1024780572791876</v>
      </c>
      <c r="Q156" s="71">
        <v>0.1024780572791876</v>
      </c>
      <c r="R156" s="71">
        <v>0.1024780572791876</v>
      </c>
      <c r="S156" s="71">
        <v>0.1024780572791876</v>
      </c>
      <c r="T156" s="71">
        <v>0.1024780572791876</v>
      </c>
      <c r="U156" s="71">
        <v>0.1024780572791876</v>
      </c>
      <c r="V156" s="71">
        <v>0.1024780572791876</v>
      </c>
      <c r="W156" s="71">
        <v>0.1024780572791876</v>
      </c>
      <c r="X156" s="71">
        <v>0.1024780572791876</v>
      </c>
      <c r="Y156" s="71">
        <v>0.1024780572791876</v>
      </c>
      <c r="Z156" s="71">
        <v>0.1024780572791876</v>
      </c>
      <c r="AA156" s="71">
        <v>0.1024780572791876</v>
      </c>
      <c r="AB156" s="71">
        <v>0.1024780572791876</v>
      </c>
      <c r="AC156" s="71">
        <v>0.1024780572791876</v>
      </c>
      <c r="AD156" s="71">
        <v>0.1024780572791876</v>
      </c>
      <c r="AE156" s="71">
        <v>0.1024780572791876</v>
      </c>
      <c r="AF156" s="71">
        <v>0.1024780572791876</v>
      </c>
      <c r="AG156" s="71">
        <v>0.1024780572791876</v>
      </c>
      <c r="AH156" s="71">
        <v>0.1024780572791876</v>
      </c>
      <c r="AI156" s="71">
        <v>0.1024780572791876</v>
      </c>
      <c r="AJ156" s="71">
        <v>0.1024780572791876</v>
      </c>
      <c r="AK156" s="71">
        <v>0.1024780572791876</v>
      </c>
      <c r="AL156" s="71">
        <v>0.1024780572791876</v>
      </c>
      <c r="AM156" s="71">
        <v>0.1024780572791876</v>
      </c>
      <c r="AN156" s="71">
        <v>0.1024780572791876</v>
      </c>
      <c r="AO156" s="71">
        <v>0.1024780572791876</v>
      </c>
      <c r="AP156" s="71">
        <v>0.1024780572791876</v>
      </c>
      <c r="AQ156" s="71">
        <v>0.1024780572791876</v>
      </c>
      <c r="AR156" s="71">
        <v>0.1024780572791876</v>
      </c>
      <c r="AS156" s="71">
        <v>0.1024780572791876</v>
      </c>
      <c r="AT156" s="71">
        <v>0.1024780572791876</v>
      </c>
      <c r="AU156" s="71">
        <v>0.1024780572791876</v>
      </c>
      <c r="AV156" s="71">
        <v>0.1024780572791876</v>
      </c>
      <c r="AW156" s="71">
        <v>0.1024780572791876</v>
      </c>
      <c r="AX156" s="71">
        <v>0.1024780572791876</v>
      </c>
      <c r="AY156" s="71">
        <v>0.1024780572791876</v>
      </c>
    </row>
    <row r="157" spans="1:51">
      <c r="A157" t="s">
        <v>43</v>
      </c>
      <c r="B157" t="s">
        <v>46</v>
      </c>
      <c r="C157" t="s">
        <v>73</v>
      </c>
      <c r="D157" t="s">
        <v>337</v>
      </c>
      <c r="E157" s="63">
        <v>0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Q157" s="71">
        <v>0</v>
      </c>
      <c r="R157" s="71">
        <v>0</v>
      </c>
      <c r="S157" s="71">
        <v>0</v>
      </c>
      <c r="T157" s="71">
        <v>0</v>
      </c>
      <c r="U157" s="71">
        <v>0</v>
      </c>
      <c r="V157" s="71">
        <v>0</v>
      </c>
      <c r="W157" s="71">
        <v>0</v>
      </c>
      <c r="X157" s="71">
        <v>0</v>
      </c>
      <c r="Y157" s="71">
        <v>0</v>
      </c>
      <c r="Z157" s="71">
        <v>0</v>
      </c>
      <c r="AA157" s="71">
        <v>0</v>
      </c>
      <c r="AB157" s="71">
        <v>0</v>
      </c>
      <c r="AC157" s="71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1">
        <v>0</v>
      </c>
      <c r="AJ157" s="71">
        <v>0</v>
      </c>
      <c r="AK157" s="71">
        <v>0</v>
      </c>
      <c r="AL157" s="71">
        <v>0</v>
      </c>
      <c r="AM157" s="71">
        <v>0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</row>
    <row r="158" spans="1:51">
      <c r="A158" t="s">
        <v>43</v>
      </c>
      <c r="B158" t="s">
        <v>46</v>
      </c>
      <c r="C158" t="s">
        <v>21</v>
      </c>
      <c r="D158" t="s">
        <v>337</v>
      </c>
      <c r="E158" s="63">
        <v>0.16594514754594461</v>
      </c>
      <c r="F158" s="63">
        <v>0.1426769244373019</v>
      </c>
      <c r="G158" s="63">
        <v>0.1914869479996775</v>
      </c>
      <c r="H158" s="63">
        <v>0.14682000739110629</v>
      </c>
      <c r="I158" s="63">
        <v>0.1488220874632486</v>
      </c>
      <c r="J158" s="63">
        <v>0.15828540100828259</v>
      </c>
      <c r="K158" s="71">
        <v>0.15828540100828259</v>
      </c>
      <c r="L158" s="71">
        <v>0.15828540100828259</v>
      </c>
      <c r="M158" s="71">
        <v>0.15828540100828259</v>
      </c>
      <c r="N158" s="71">
        <v>0.15828540100828259</v>
      </c>
      <c r="O158" s="71">
        <v>0.15828540100828259</v>
      </c>
      <c r="P158" s="71">
        <v>0.15828540100828259</v>
      </c>
      <c r="Q158" s="71">
        <v>0.15828540100828259</v>
      </c>
      <c r="R158" s="71">
        <v>0.15828540100828259</v>
      </c>
      <c r="S158" s="71">
        <v>0.15828540100828259</v>
      </c>
      <c r="T158" s="71">
        <v>0.15828540100828259</v>
      </c>
      <c r="U158" s="71">
        <v>0.15828540100828259</v>
      </c>
      <c r="V158" s="71">
        <v>0.15828540100828259</v>
      </c>
      <c r="W158" s="71">
        <v>0.15828540100828259</v>
      </c>
      <c r="X158" s="71">
        <v>0.15828540100828259</v>
      </c>
      <c r="Y158" s="71">
        <v>0.15828540100828259</v>
      </c>
      <c r="Z158" s="71">
        <v>0.15828540100828259</v>
      </c>
      <c r="AA158" s="71">
        <v>0.15828540100828259</v>
      </c>
      <c r="AB158" s="71">
        <v>0.15828540100828259</v>
      </c>
      <c r="AC158" s="71">
        <v>0.15828540100828259</v>
      </c>
      <c r="AD158" s="71">
        <v>0.15828540100828259</v>
      </c>
      <c r="AE158" s="71">
        <v>0.15828540100828259</v>
      </c>
      <c r="AF158" s="71">
        <v>0.15828540100828259</v>
      </c>
      <c r="AG158" s="71">
        <v>0.15828540100828259</v>
      </c>
      <c r="AH158" s="71">
        <v>0.15828540100828259</v>
      </c>
      <c r="AI158" s="71">
        <v>0.15828540100828259</v>
      </c>
      <c r="AJ158" s="71">
        <v>0.15828540100828259</v>
      </c>
      <c r="AK158" s="71">
        <v>0.15828540100828259</v>
      </c>
      <c r="AL158" s="71">
        <v>0.15828540100828259</v>
      </c>
      <c r="AM158" s="71">
        <v>0.15828540100828259</v>
      </c>
      <c r="AN158" s="71">
        <v>0.15828540100828259</v>
      </c>
      <c r="AO158" s="71">
        <v>0.15828540100828259</v>
      </c>
      <c r="AP158" s="71">
        <v>0.15828540100828259</v>
      </c>
      <c r="AQ158" s="71">
        <v>0.15828540100828259</v>
      </c>
      <c r="AR158" s="71">
        <v>0.15828540100828259</v>
      </c>
      <c r="AS158" s="71">
        <v>0.15828540100828259</v>
      </c>
      <c r="AT158" s="71">
        <v>0.15828540100828259</v>
      </c>
      <c r="AU158" s="71">
        <v>0.15828540100828259</v>
      </c>
      <c r="AV158" s="71">
        <v>0.15828540100828259</v>
      </c>
      <c r="AW158" s="71">
        <v>0.15828540100828259</v>
      </c>
      <c r="AX158" s="71">
        <v>0.15828540100828259</v>
      </c>
      <c r="AY158" s="71">
        <v>0.15828540100828259</v>
      </c>
    </row>
    <row r="159" spans="1:51">
      <c r="A159" t="s">
        <v>43</v>
      </c>
      <c r="B159" t="s">
        <v>46</v>
      </c>
      <c r="C159" t="s">
        <v>19</v>
      </c>
      <c r="D159" t="s">
        <v>337</v>
      </c>
      <c r="E159" s="63">
        <v>0.45373952307989318</v>
      </c>
      <c r="F159" s="63">
        <v>0.55895552176573837</v>
      </c>
      <c r="G159" s="63">
        <v>0.33873253771501988</v>
      </c>
      <c r="H159" s="63">
        <v>0.53329596523145351</v>
      </c>
      <c r="I159" s="63">
        <v>0.53963167527648981</v>
      </c>
      <c r="J159" s="63">
        <v>0.49275286904734572</v>
      </c>
      <c r="K159" s="71">
        <v>0.49275286904734572</v>
      </c>
      <c r="L159" s="71">
        <v>0.49275286904734572</v>
      </c>
      <c r="M159" s="71">
        <v>0.49275286904734572</v>
      </c>
      <c r="N159" s="71">
        <v>0.49275286904734572</v>
      </c>
      <c r="O159" s="71">
        <v>0.49275286904734572</v>
      </c>
      <c r="P159" s="71">
        <v>0.49275286904734572</v>
      </c>
      <c r="Q159" s="71">
        <v>0.49275286904734572</v>
      </c>
      <c r="R159" s="71">
        <v>0.49275286904734572</v>
      </c>
      <c r="S159" s="71">
        <v>0.49275286904734572</v>
      </c>
      <c r="T159" s="71">
        <v>0.49275286904734572</v>
      </c>
      <c r="U159" s="71">
        <v>0.49275286904734572</v>
      </c>
      <c r="V159" s="71">
        <v>0.49275286904734572</v>
      </c>
      <c r="W159" s="71">
        <v>0.49275286904734572</v>
      </c>
      <c r="X159" s="71">
        <v>0.49275286904734572</v>
      </c>
      <c r="Y159" s="71">
        <v>0.49275286904734572</v>
      </c>
      <c r="Z159" s="71">
        <v>0.49275286904734572</v>
      </c>
      <c r="AA159" s="71">
        <v>0.49275286904734572</v>
      </c>
      <c r="AB159" s="71">
        <v>0.49275286904734572</v>
      </c>
      <c r="AC159" s="71">
        <v>0.49275286904734572</v>
      </c>
      <c r="AD159" s="71">
        <v>0.49275286904734572</v>
      </c>
      <c r="AE159" s="71">
        <v>0.49275286904734572</v>
      </c>
      <c r="AF159" s="71">
        <v>0.49275286904734572</v>
      </c>
      <c r="AG159" s="71">
        <v>0.49275286904734572</v>
      </c>
      <c r="AH159" s="71">
        <v>0.49275286904734572</v>
      </c>
      <c r="AI159" s="71">
        <v>0.49275286904734572</v>
      </c>
      <c r="AJ159" s="71">
        <v>0.49275286904734572</v>
      </c>
      <c r="AK159" s="71">
        <v>0.49275286904734572</v>
      </c>
      <c r="AL159" s="71">
        <v>0.49275286904734572</v>
      </c>
      <c r="AM159" s="71">
        <v>0.49275286904734572</v>
      </c>
      <c r="AN159" s="71">
        <v>0.49275286904734572</v>
      </c>
      <c r="AO159" s="71">
        <v>0.49275286904734572</v>
      </c>
      <c r="AP159" s="71">
        <v>0.49275286904734572</v>
      </c>
      <c r="AQ159" s="71">
        <v>0.49275286904734572</v>
      </c>
      <c r="AR159" s="71">
        <v>0.49275286904734572</v>
      </c>
      <c r="AS159" s="71">
        <v>0.49275286904734572</v>
      </c>
      <c r="AT159" s="71">
        <v>0.49275286904734572</v>
      </c>
      <c r="AU159" s="71">
        <v>0.49275286904734572</v>
      </c>
      <c r="AV159" s="71">
        <v>0.49275286904734572</v>
      </c>
      <c r="AW159" s="71">
        <v>0.49275286904734572</v>
      </c>
      <c r="AX159" s="71">
        <v>0.49275286904734572</v>
      </c>
      <c r="AY159" s="71">
        <v>0.49275286904734572</v>
      </c>
    </row>
    <row r="160" spans="1:51">
      <c r="A160" t="s">
        <v>43</v>
      </c>
      <c r="B160" t="s">
        <v>46</v>
      </c>
      <c r="C160" t="s">
        <v>74</v>
      </c>
      <c r="D160" t="s">
        <v>337</v>
      </c>
      <c r="E160" s="63">
        <v>0</v>
      </c>
      <c r="F160" s="63">
        <v>0</v>
      </c>
      <c r="G160" s="63">
        <v>0</v>
      </c>
      <c r="H160" s="63">
        <v>0</v>
      </c>
      <c r="I160" s="63">
        <v>0</v>
      </c>
      <c r="J160" s="63">
        <v>0</v>
      </c>
      <c r="K160" s="71">
        <v>0</v>
      </c>
      <c r="L160" s="71">
        <v>0</v>
      </c>
      <c r="M160" s="71">
        <v>0</v>
      </c>
      <c r="N160" s="71">
        <v>0</v>
      </c>
      <c r="O160" s="71">
        <v>0</v>
      </c>
      <c r="P160" s="71">
        <v>0</v>
      </c>
      <c r="Q160" s="71">
        <v>0</v>
      </c>
      <c r="R160" s="71">
        <v>0</v>
      </c>
      <c r="S160" s="71">
        <v>0</v>
      </c>
      <c r="T160" s="71">
        <v>0</v>
      </c>
      <c r="U160" s="71">
        <v>0</v>
      </c>
      <c r="V160" s="71">
        <v>0</v>
      </c>
      <c r="W160" s="71">
        <v>0</v>
      </c>
      <c r="X160" s="71">
        <v>0</v>
      </c>
      <c r="Y160" s="71">
        <v>0</v>
      </c>
      <c r="Z160" s="71">
        <v>0</v>
      </c>
      <c r="AA160" s="71">
        <v>0</v>
      </c>
      <c r="AB160" s="71">
        <v>0</v>
      </c>
      <c r="AC160" s="71">
        <v>0</v>
      </c>
      <c r="AD160" s="71">
        <v>0</v>
      </c>
      <c r="AE160" s="71">
        <v>0</v>
      </c>
      <c r="AF160" s="71">
        <v>0</v>
      </c>
      <c r="AG160" s="71">
        <v>0</v>
      </c>
      <c r="AH160" s="71">
        <v>0</v>
      </c>
      <c r="AI160" s="71">
        <v>0</v>
      </c>
      <c r="AJ160" s="71">
        <v>0</v>
      </c>
      <c r="AK160" s="71">
        <v>0</v>
      </c>
      <c r="AL160" s="71">
        <v>0</v>
      </c>
      <c r="AM160" s="71">
        <v>0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</row>
    <row r="161" spans="1:51">
      <c r="A161" t="s">
        <v>43</v>
      </c>
      <c r="B161" t="s">
        <v>47</v>
      </c>
      <c r="C161" t="s">
        <v>68</v>
      </c>
      <c r="D161" t="s">
        <v>337</v>
      </c>
      <c r="E161" s="63">
        <v>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71">
        <v>0</v>
      </c>
      <c r="L161" s="71">
        <v>0</v>
      </c>
      <c r="M161" s="71">
        <v>0</v>
      </c>
      <c r="N161" s="71">
        <v>0</v>
      </c>
      <c r="O161" s="71">
        <v>0</v>
      </c>
      <c r="P161" s="71">
        <v>0</v>
      </c>
      <c r="Q161" s="71">
        <v>0</v>
      </c>
      <c r="R161" s="71">
        <v>0</v>
      </c>
      <c r="S161" s="71">
        <v>0</v>
      </c>
      <c r="T161" s="71">
        <v>0</v>
      </c>
      <c r="U161" s="71">
        <v>0</v>
      </c>
      <c r="V161" s="71">
        <v>0</v>
      </c>
      <c r="W161" s="71">
        <v>0</v>
      </c>
      <c r="X161" s="71">
        <v>0</v>
      </c>
      <c r="Y161" s="71">
        <v>0</v>
      </c>
      <c r="Z161" s="71">
        <v>0</v>
      </c>
      <c r="AA161" s="71">
        <v>0</v>
      </c>
      <c r="AB161" s="71">
        <v>0</v>
      </c>
      <c r="AC161" s="71">
        <v>0</v>
      </c>
      <c r="AD161" s="71">
        <v>0</v>
      </c>
      <c r="AE161" s="71">
        <v>0</v>
      </c>
      <c r="AF161" s="71">
        <v>0</v>
      </c>
      <c r="AG161" s="71">
        <v>0</v>
      </c>
      <c r="AH161" s="71">
        <v>0</v>
      </c>
      <c r="AI161" s="71">
        <v>0</v>
      </c>
      <c r="AJ161" s="71">
        <v>0</v>
      </c>
      <c r="AK161" s="71">
        <v>0</v>
      </c>
      <c r="AL161" s="71">
        <v>0</v>
      </c>
      <c r="AM161" s="71">
        <v>0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</row>
    <row r="162" spans="1:51">
      <c r="A162" t="s">
        <v>43</v>
      </c>
      <c r="B162" t="s">
        <v>47</v>
      </c>
      <c r="C162" t="s">
        <v>70</v>
      </c>
      <c r="D162" t="s">
        <v>337</v>
      </c>
      <c r="E162" s="63">
        <v>0.90733424373916749</v>
      </c>
      <c r="F162" s="63">
        <v>0.86500767865289241</v>
      </c>
      <c r="G162" s="63">
        <v>0.93834789740779578</v>
      </c>
      <c r="H162" s="63">
        <v>0.8864983932223407</v>
      </c>
      <c r="I162" s="63">
        <v>0.88146137380592815</v>
      </c>
      <c r="J162" s="63">
        <v>0.88968211611233039</v>
      </c>
      <c r="K162" s="71">
        <v>0.88968211611233039</v>
      </c>
      <c r="L162" s="71">
        <v>0.88968211611233039</v>
      </c>
      <c r="M162" s="71">
        <v>0.88968211611233039</v>
      </c>
      <c r="N162" s="71">
        <v>0.88968211611233039</v>
      </c>
      <c r="O162" s="71">
        <v>0.88968211611233039</v>
      </c>
      <c r="P162" s="71">
        <v>0.88968211611233039</v>
      </c>
      <c r="Q162" s="71">
        <v>0.88968211611233039</v>
      </c>
      <c r="R162" s="71">
        <v>0.88968211611233039</v>
      </c>
      <c r="S162" s="71">
        <v>0.88968211611233039</v>
      </c>
      <c r="T162" s="71">
        <v>0.88968211611233039</v>
      </c>
      <c r="U162" s="71">
        <v>0.88968211611233039</v>
      </c>
      <c r="V162" s="71">
        <v>0.88968211611233039</v>
      </c>
      <c r="W162" s="71">
        <v>0.88968211611233039</v>
      </c>
      <c r="X162" s="71">
        <v>0.88968211611233039</v>
      </c>
      <c r="Y162" s="71">
        <v>0.88968211611233039</v>
      </c>
      <c r="Z162" s="71">
        <v>0.88968211611233039</v>
      </c>
      <c r="AA162" s="71">
        <v>0.88968211611233039</v>
      </c>
      <c r="AB162" s="71">
        <v>0.88968211611233039</v>
      </c>
      <c r="AC162" s="71">
        <v>0.88968211611233039</v>
      </c>
      <c r="AD162" s="71">
        <v>0.88968211611233039</v>
      </c>
      <c r="AE162" s="71">
        <v>0.88968211611233039</v>
      </c>
      <c r="AF162" s="71">
        <v>0.88968211611233039</v>
      </c>
      <c r="AG162" s="71">
        <v>0.88968211611233039</v>
      </c>
      <c r="AH162" s="71">
        <v>0.88968211611233039</v>
      </c>
      <c r="AI162" s="71">
        <v>0.88968211611233039</v>
      </c>
      <c r="AJ162" s="71">
        <v>0.88968211611233039</v>
      </c>
      <c r="AK162" s="71">
        <v>0.88968211611233039</v>
      </c>
      <c r="AL162" s="71">
        <v>0.88968211611233039</v>
      </c>
      <c r="AM162" s="71">
        <v>0.88968211611233039</v>
      </c>
      <c r="AN162" s="71">
        <v>0.88968211611233039</v>
      </c>
      <c r="AO162" s="71">
        <v>0.88968211611233039</v>
      </c>
      <c r="AP162" s="71">
        <v>0.88968211611233039</v>
      </c>
      <c r="AQ162" s="71">
        <v>0.88968211611233039</v>
      </c>
      <c r="AR162" s="71">
        <v>0.88968211611233039</v>
      </c>
      <c r="AS162" s="71">
        <v>0.88968211611233039</v>
      </c>
      <c r="AT162" s="71">
        <v>0.88968211611233039</v>
      </c>
      <c r="AU162" s="71">
        <v>0.88968211611233039</v>
      </c>
      <c r="AV162" s="71">
        <v>0.88968211611233039</v>
      </c>
      <c r="AW162" s="71">
        <v>0.88968211611233039</v>
      </c>
      <c r="AX162" s="71">
        <v>0.88968211611233039</v>
      </c>
      <c r="AY162" s="71">
        <v>0.88968211611233039</v>
      </c>
    </row>
    <row r="163" spans="1:51">
      <c r="A163" t="s">
        <v>43</v>
      </c>
      <c r="B163" t="s">
        <v>47</v>
      </c>
      <c r="C163" t="s">
        <v>71</v>
      </c>
      <c r="D163" t="s">
        <v>337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  <c r="P163" s="71">
        <v>0</v>
      </c>
      <c r="Q163" s="71">
        <v>0</v>
      </c>
      <c r="R163" s="71">
        <v>0</v>
      </c>
      <c r="S163" s="71">
        <v>0</v>
      </c>
      <c r="T163" s="71">
        <v>0</v>
      </c>
      <c r="U163" s="71">
        <v>0</v>
      </c>
      <c r="V163" s="71">
        <v>0</v>
      </c>
      <c r="W163" s="71">
        <v>0</v>
      </c>
      <c r="X163" s="71">
        <v>0</v>
      </c>
      <c r="Y163" s="71">
        <v>0</v>
      </c>
      <c r="Z163" s="71">
        <v>0</v>
      </c>
      <c r="AA163" s="71">
        <v>0</v>
      </c>
      <c r="AB163" s="71">
        <v>0</v>
      </c>
      <c r="AC163" s="71">
        <v>0</v>
      </c>
      <c r="AD163" s="71">
        <v>0</v>
      </c>
      <c r="AE163" s="71">
        <v>0</v>
      </c>
      <c r="AF163" s="71">
        <v>0</v>
      </c>
      <c r="AG163" s="71">
        <v>0</v>
      </c>
      <c r="AH163" s="71">
        <v>0</v>
      </c>
      <c r="AI163" s="71">
        <v>0</v>
      </c>
      <c r="AJ163" s="71">
        <v>0</v>
      </c>
      <c r="AK163" s="71">
        <v>0</v>
      </c>
      <c r="AL163" s="71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</row>
    <row r="164" spans="1:51">
      <c r="A164" t="s">
        <v>43</v>
      </c>
      <c r="B164" t="s">
        <v>47</v>
      </c>
      <c r="C164" t="s">
        <v>72</v>
      </c>
      <c r="D164" t="s">
        <v>337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0</v>
      </c>
      <c r="K164" s="71">
        <v>0</v>
      </c>
      <c r="L164" s="71">
        <v>0</v>
      </c>
      <c r="M164" s="71">
        <v>0</v>
      </c>
      <c r="N164" s="71">
        <v>0</v>
      </c>
      <c r="O164" s="71">
        <v>0</v>
      </c>
      <c r="P164" s="71">
        <v>0</v>
      </c>
      <c r="Q164" s="71">
        <v>0</v>
      </c>
      <c r="R164" s="71">
        <v>0</v>
      </c>
      <c r="S164" s="71">
        <v>0</v>
      </c>
      <c r="T164" s="71">
        <v>0</v>
      </c>
      <c r="U164" s="71">
        <v>0</v>
      </c>
      <c r="V164" s="71">
        <v>0</v>
      </c>
      <c r="W164" s="71">
        <v>0</v>
      </c>
      <c r="X164" s="71">
        <v>0</v>
      </c>
      <c r="Y164" s="71">
        <v>0</v>
      </c>
      <c r="Z164" s="71">
        <v>0</v>
      </c>
      <c r="AA164" s="71">
        <v>0</v>
      </c>
      <c r="AB164" s="71">
        <v>0</v>
      </c>
      <c r="AC164" s="71">
        <v>0</v>
      </c>
      <c r="AD164" s="71">
        <v>0</v>
      </c>
      <c r="AE164" s="71">
        <v>0</v>
      </c>
      <c r="AF164" s="71">
        <v>0</v>
      </c>
      <c r="AG164" s="71">
        <v>0</v>
      </c>
      <c r="AH164" s="71">
        <v>0</v>
      </c>
      <c r="AI164" s="71">
        <v>0</v>
      </c>
      <c r="AJ164" s="71">
        <v>0</v>
      </c>
      <c r="AK164" s="71">
        <v>0</v>
      </c>
      <c r="AL164" s="71">
        <v>0</v>
      </c>
      <c r="AM164" s="71">
        <v>0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</row>
    <row r="165" spans="1:51">
      <c r="A165" t="s">
        <v>43</v>
      </c>
      <c r="B165" t="s">
        <v>47</v>
      </c>
      <c r="C165" t="s">
        <v>73</v>
      </c>
      <c r="D165" t="s">
        <v>337</v>
      </c>
      <c r="E165" s="63">
        <v>0</v>
      </c>
      <c r="F165" s="63">
        <v>0</v>
      </c>
      <c r="G165" s="63">
        <v>0</v>
      </c>
      <c r="H165" s="63">
        <v>0</v>
      </c>
      <c r="I165" s="63">
        <v>0</v>
      </c>
      <c r="J165" s="63">
        <v>0</v>
      </c>
      <c r="K165" s="71">
        <v>0</v>
      </c>
      <c r="L165" s="71">
        <v>0</v>
      </c>
      <c r="M165" s="71">
        <v>0</v>
      </c>
      <c r="N165" s="71">
        <v>0</v>
      </c>
      <c r="O165" s="71">
        <v>0</v>
      </c>
      <c r="P165" s="71">
        <v>0</v>
      </c>
      <c r="Q165" s="71">
        <v>0</v>
      </c>
      <c r="R165" s="71">
        <v>0</v>
      </c>
      <c r="S165" s="71">
        <v>0</v>
      </c>
      <c r="T165" s="71">
        <v>0</v>
      </c>
      <c r="U165" s="71">
        <v>0</v>
      </c>
      <c r="V165" s="71">
        <v>0</v>
      </c>
      <c r="W165" s="71">
        <v>0</v>
      </c>
      <c r="X165" s="71">
        <v>0</v>
      </c>
      <c r="Y165" s="71">
        <v>0</v>
      </c>
      <c r="Z165" s="71">
        <v>0</v>
      </c>
      <c r="AA165" s="71">
        <v>0</v>
      </c>
      <c r="AB165" s="71">
        <v>0</v>
      </c>
      <c r="AC165" s="71">
        <v>0</v>
      </c>
      <c r="AD165" s="71">
        <v>0</v>
      </c>
      <c r="AE165" s="71">
        <v>0</v>
      </c>
      <c r="AF165" s="71">
        <v>0</v>
      </c>
      <c r="AG165" s="71">
        <v>0</v>
      </c>
      <c r="AH165" s="71">
        <v>0</v>
      </c>
      <c r="AI165" s="71">
        <v>0</v>
      </c>
      <c r="AJ165" s="71">
        <v>0</v>
      </c>
      <c r="AK165" s="71">
        <v>0</v>
      </c>
      <c r="AL165" s="71">
        <v>0</v>
      </c>
      <c r="AM165" s="71">
        <v>0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</row>
    <row r="166" spans="1:51">
      <c r="A166" t="s">
        <v>43</v>
      </c>
      <c r="B166" t="s">
        <v>47</v>
      </c>
      <c r="C166" t="s">
        <v>21</v>
      </c>
      <c r="D166" t="s">
        <v>337</v>
      </c>
      <c r="E166" s="63">
        <v>2.4814931406372011E-2</v>
      </c>
      <c r="F166" s="63">
        <v>2.7450682100986581E-2</v>
      </c>
      <c r="G166" s="63">
        <v>2.2265445313144481E-2</v>
      </c>
      <c r="H166" s="63">
        <v>2.4502154657153569E-2</v>
      </c>
      <c r="I166" s="63">
        <v>2.562432911256602E-2</v>
      </c>
      <c r="J166" s="63">
        <v>2.6821327244023471E-2</v>
      </c>
      <c r="K166" s="71">
        <v>2.6821327244023471E-2</v>
      </c>
      <c r="L166" s="71">
        <v>2.6821327244023471E-2</v>
      </c>
      <c r="M166" s="71">
        <v>2.6821327244023471E-2</v>
      </c>
      <c r="N166" s="71">
        <v>2.6821327244023471E-2</v>
      </c>
      <c r="O166" s="71">
        <v>2.6821327244023471E-2</v>
      </c>
      <c r="P166" s="71">
        <v>2.6821327244023471E-2</v>
      </c>
      <c r="Q166" s="71">
        <v>2.6821327244023471E-2</v>
      </c>
      <c r="R166" s="71">
        <v>2.6821327244023471E-2</v>
      </c>
      <c r="S166" s="71">
        <v>2.6821327244023471E-2</v>
      </c>
      <c r="T166" s="71">
        <v>2.6821327244023471E-2</v>
      </c>
      <c r="U166" s="71">
        <v>2.6821327244023471E-2</v>
      </c>
      <c r="V166" s="71">
        <v>2.6821327244023471E-2</v>
      </c>
      <c r="W166" s="71">
        <v>2.6821327244023471E-2</v>
      </c>
      <c r="X166" s="71">
        <v>2.6821327244023471E-2</v>
      </c>
      <c r="Y166" s="71">
        <v>2.6821327244023471E-2</v>
      </c>
      <c r="Z166" s="71">
        <v>2.6821327244023471E-2</v>
      </c>
      <c r="AA166" s="71">
        <v>2.6821327244023471E-2</v>
      </c>
      <c r="AB166" s="71">
        <v>2.6821327244023471E-2</v>
      </c>
      <c r="AC166" s="71">
        <v>2.6821327244023471E-2</v>
      </c>
      <c r="AD166" s="71">
        <v>2.6821327244023471E-2</v>
      </c>
      <c r="AE166" s="71">
        <v>2.6821327244023471E-2</v>
      </c>
      <c r="AF166" s="71">
        <v>2.6821327244023471E-2</v>
      </c>
      <c r="AG166" s="71">
        <v>2.6821327244023471E-2</v>
      </c>
      <c r="AH166" s="71">
        <v>2.6821327244023471E-2</v>
      </c>
      <c r="AI166" s="71">
        <v>2.6821327244023471E-2</v>
      </c>
      <c r="AJ166" s="71">
        <v>2.6821327244023471E-2</v>
      </c>
      <c r="AK166" s="71">
        <v>2.6821327244023471E-2</v>
      </c>
      <c r="AL166" s="71">
        <v>2.6821327244023471E-2</v>
      </c>
      <c r="AM166" s="71">
        <v>2.6821327244023471E-2</v>
      </c>
      <c r="AN166" s="71">
        <v>2.6821327244023471E-2</v>
      </c>
      <c r="AO166" s="71">
        <v>2.6821327244023471E-2</v>
      </c>
      <c r="AP166" s="71">
        <v>2.6821327244023471E-2</v>
      </c>
      <c r="AQ166" s="71">
        <v>2.6821327244023471E-2</v>
      </c>
      <c r="AR166" s="71">
        <v>2.6821327244023471E-2</v>
      </c>
      <c r="AS166" s="71">
        <v>2.6821327244023471E-2</v>
      </c>
      <c r="AT166" s="71">
        <v>2.6821327244023471E-2</v>
      </c>
      <c r="AU166" s="71">
        <v>2.6821327244023471E-2</v>
      </c>
      <c r="AV166" s="71">
        <v>2.6821327244023471E-2</v>
      </c>
      <c r="AW166" s="71">
        <v>2.6821327244023471E-2</v>
      </c>
      <c r="AX166" s="71">
        <v>2.6821327244023471E-2</v>
      </c>
      <c r="AY166" s="71">
        <v>2.6821327244023471E-2</v>
      </c>
    </row>
    <row r="167" spans="1:51">
      <c r="A167" t="s">
        <v>43</v>
      </c>
      <c r="B167" t="s">
        <v>47</v>
      </c>
      <c r="C167" t="s">
        <v>19</v>
      </c>
      <c r="D167" t="s">
        <v>337</v>
      </c>
      <c r="E167" s="63">
        <v>6.7850824854460534E-2</v>
      </c>
      <c r="F167" s="63">
        <v>0.1075416392461209</v>
      </c>
      <c r="G167" s="63">
        <v>3.9386657279059697E-2</v>
      </c>
      <c r="H167" s="63">
        <v>8.8999452120505779E-2</v>
      </c>
      <c r="I167" s="63">
        <v>9.2914297081505878E-2</v>
      </c>
      <c r="J167" s="63">
        <v>8.3496556643646094E-2</v>
      </c>
      <c r="K167" s="71">
        <v>8.3496556643646094E-2</v>
      </c>
      <c r="L167" s="71">
        <v>8.3496556643646094E-2</v>
      </c>
      <c r="M167" s="71">
        <v>8.3496556643646094E-2</v>
      </c>
      <c r="N167" s="71">
        <v>8.3496556643646094E-2</v>
      </c>
      <c r="O167" s="71">
        <v>8.3496556643646094E-2</v>
      </c>
      <c r="P167" s="71">
        <v>8.3496556643646094E-2</v>
      </c>
      <c r="Q167" s="71">
        <v>8.3496556643646094E-2</v>
      </c>
      <c r="R167" s="71">
        <v>8.3496556643646094E-2</v>
      </c>
      <c r="S167" s="71">
        <v>8.3496556643646094E-2</v>
      </c>
      <c r="T167" s="71">
        <v>8.3496556643646094E-2</v>
      </c>
      <c r="U167" s="71">
        <v>8.3496556643646094E-2</v>
      </c>
      <c r="V167" s="71">
        <v>8.3496556643646094E-2</v>
      </c>
      <c r="W167" s="71">
        <v>8.3496556643646094E-2</v>
      </c>
      <c r="X167" s="71">
        <v>8.3496556643646094E-2</v>
      </c>
      <c r="Y167" s="71">
        <v>8.3496556643646094E-2</v>
      </c>
      <c r="Z167" s="71">
        <v>8.3496556643646094E-2</v>
      </c>
      <c r="AA167" s="71">
        <v>8.3496556643646094E-2</v>
      </c>
      <c r="AB167" s="71">
        <v>8.3496556643646094E-2</v>
      </c>
      <c r="AC167" s="71">
        <v>8.3496556643646094E-2</v>
      </c>
      <c r="AD167" s="71">
        <v>8.3496556643646094E-2</v>
      </c>
      <c r="AE167" s="71">
        <v>8.3496556643646094E-2</v>
      </c>
      <c r="AF167" s="71">
        <v>8.3496556643646094E-2</v>
      </c>
      <c r="AG167" s="71">
        <v>8.3496556643646094E-2</v>
      </c>
      <c r="AH167" s="71">
        <v>8.3496556643646094E-2</v>
      </c>
      <c r="AI167" s="71">
        <v>8.3496556643646094E-2</v>
      </c>
      <c r="AJ167" s="71">
        <v>8.3496556643646094E-2</v>
      </c>
      <c r="AK167" s="71">
        <v>8.3496556643646094E-2</v>
      </c>
      <c r="AL167" s="71">
        <v>8.3496556643646094E-2</v>
      </c>
      <c r="AM167" s="71">
        <v>8.3496556643646094E-2</v>
      </c>
      <c r="AN167" s="71">
        <v>8.3496556643646094E-2</v>
      </c>
      <c r="AO167" s="71">
        <v>8.3496556643646094E-2</v>
      </c>
      <c r="AP167" s="71">
        <v>8.3496556643646094E-2</v>
      </c>
      <c r="AQ167" s="71">
        <v>8.3496556643646094E-2</v>
      </c>
      <c r="AR167" s="71">
        <v>8.3496556643646094E-2</v>
      </c>
      <c r="AS167" s="71">
        <v>8.3496556643646094E-2</v>
      </c>
      <c r="AT167" s="71">
        <v>8.3496556643646094E-2</v>
      </c>
      <c r="AU167" s="71">
        <v>8.3496556643646094E-2</v>
      </c>
      <c r="AV167" s="71">
        <v>8.3496556643646094E-2</v>
      </c>
      <c r="AW167" s="71">
        <v>8.3496556643646094E-2</v>
      </c>
      <c r="AX167" s="71">
        <v>8.3496556643646094E-2</v>
      </c>
      <c r="AY167" s="71">
        <v>8.3496556643646094E-2</v>
      </c>
    </row>
    <row r="168" spans="1:51">
      <c r="A168" t="s">
        <v>42</v>
      </c>
      <c r="B168" t="s">
        <v>46</v>
      </c>
      <c r="C168" t="s">
        <v>68</v>
      </c>
      <c r="D168" t="s">
        <v>337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  <c r="P168" s="71">
        <v>0</v>
      </c>
      <c r="Q168" s="71">
        <v>0</v>
      </c>
      <c r="R168" s="71">
        <v>0</v>
      </c>
      <c r="S168" s="71">
        <v>0</v>
      </c>
      <c r="T168" s="71">
        <v>0</v>
      </c>
      <c r="U168" s="71">
        <v>0</v>
      </c>
      <c r="V168" s="71">
        <v>0</v>
      </c>
      <c r="W168" s="71">
        <v>0</v>
      </c>
      <c r="X168" s="71">
        <v>0</v>
      </c>
      <c r="Y168" s="71">
        <v>0</v>
      </c>
      <c r="Z168" s="71">
        <v>0</v>
      </c>
      <c r="AA168" s="71">
        <v>0</v>
      </c>
      <c r="AB168" s="71">
        <v>0</v>
      </c>
      <c r="AC168" s="71">
        <v>0</v>
      </c>
      <c r="AD168" s="71">
        <v>0</v>
      </c>
      <c r="AE168" s="71">
        <v>0</v>
      </c>
      <c r="AF168" s="71">
        <v>0</v>
      </c>
      <c r="AG168" s="71">
        <v>0</v>
      </c>
      <c r="AH168" s="71">
        <v>0</v>
      </c>
      <c r="AI168" s="71">
        <v>0</v>
      </c>
      <c r="AJ168" s="71">
        <v>0</v>
      </c>
      <c r="AK168" s="71">
        <v>0</v>
      </c>
      <c r="AL168" s="71">
        <v>0</v>
      </c>
      <c r="AM168" s="71">
        <v>0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</row>
    <row r="169" spans="1:51">
      <c r="A169" t="s">
        <v>42</v>
      </c>
      <c r="B169" t="s">
        <v>46</v>
      </c>
      <c r="C169" t="s">
        <v>70</v>
      </c>
      <c r="D169" t="s">
        <v>337</v>
      </c>
      <c r="E169" s="63">
        <v>0.13663802049850221</v>
      </c>
      <c r="F169" s="63">
        <v>8.7149961959298639E-2</v>
      </c>
      <c r="G169" s="63">
        <v>7.706757229154601E-2</v>
      </c>
      <c r="H169" s="63">
        <v>0.1221238114096231</v>
      </c>
      <c r="I169" s="63">
        <v>0.10604139790871921</v>
      </c>
      <c r="J169" s="63">
        <v>0.1154479378081841</v>
      </c>
      <c r="K169" s="71">
        <v>0.1154479378081841</v>
      </c>
      <c r="L169" s="71">
        <v>0.1154479378081841</v>
      </c>
      <c r="M169" s="71">
        <v>0.1154479378081841</v>
      </c>
      <c r="N169" s="71">
        <v>0.1154479378081841</v>
      </c>
      <c r="O169" s="71">
        <v>0.1154479378081841</v>
      </c>
      <c r="P169" s="71">
        <v>0.1154479378081841</v>
      </c>
      <c r="Q169" s="71">
        <v>0.1154479378081841</v>
      </c>
      <c r="R169" s="71">
        <v>0.1154479378081841</v>
      </c>
      <c r="S169" s="71">
        <v>0.1154479378081841</v>
      </c>
      <c r="T169" s="71">
        <v>0.1154479378081841</v>
      </c>
      <c r="U169" s="71">
        <v>0.1154479378081841</v>
      </c>
      <c r="V169" s="71">
        <v>0.1154479378081841</v>
      </c>
      <c r="W169" s="71">
        <v>0.1154479378081841</v>
      </c>
      <c r="X169" s="71">
        <v>0.1154479378081841</v>
      </c>
      <c r="Y169" s="71">
        <v>0.1154479378081841</v>
      </c>
      <c r="Z169" s="71">
        <v>0.1154479378081841</v>
      </c>
      <c r="AA169" s="71">
        <v>0.1154479378081841</v>
      </c>
      <c r="AB169" s="71">
        <v>0.1154479378081841</v>
      </c>
      <c r="AC169" s="71">
        <v>0.1154479378081841</v>
      </c>
      <c r="AD169" s="71">
        <v>0.1154479378081841</v>
      </c>
      <c r="AE169" s="71">
        <v>0.1154479378081841</v>
      </c>
      <c r="AF169" s="71">
        <v>0.1154479378081841</v>
      </c>
      <c r="AG169" s="71">
        <v>0.1154479378081841</v>
      </c>
      <c r="AH169" s="71">
        <v>0.1154479378081841</v>
      </c>
      <c r="AI169" s="71">
        <v>0.1154479378081841</v>
      </c>
      <c r="AJ169" s="71">
        <v>0.1154479378081841</v>
      </c>
      <c r="AK169" s="71">
        <v>0.1154479378081841</v>
      </c>
      <c r="AL169" s="71">
        <v>0.1154479378081841</v>
      </c>
      <c r="AM169" s="71">
        <v>0.1154479378081841</v>
      </c>
      <c r="AN169" s="71">
        <v>0.1154479378081841</v>
      </c>
      <c r="AO169" s="71">
        <v>0.1154479378081841</v>
      </c>
      <c r="AP169" s="71">
        <v>0.1154479378081841</v>
      </c>
      <c r="AQ169" s="71">
        <v>0.1154479378081841</v>
      </c>
      <c r="AR169" s="71">
        <v>0.1154479378081841</v>
      </c>
      <c r="AS169" s="71">
        <v>0.1154479378081841</v>
      </c>
      <c r="AT169" s="71">
        <v>0.1154479378081841</v>
      </c>
      <c r="AU169" s="71">
        <v>0.1154479378081841</v>
      </c>
      <c r="AV169" s="71">
        <v>0.1154479378081841</v>
      </c>
      <c r="AW169" s="71">
        <v>0.1154479378081841</v>
      </c>
      <c r="AX169" s="71">
        <v>0.1154479378081841</v>
      </c>
      <c r="AY169" s="71">
        <v>0.1154479378081841</v>
      </c>
    </row>
    <row r="170" spans="1:51">
      <c r="A170" t="s">
        <v>42</v>
      </c>
      <c r="B170" t="s">
        <v>46</v>
      </c>
      <c r="C170" t="s">
        <v>71</v>
      </c>
      <c r="D170" t="s">
        <v>337</v>
      </c>
      <c r="E170" s="63">
        <v>4.506077449340758E-3</v>
      </c>
      <c r="F170" s="63">
        <v>5.7160182573240776E-3</v>
      </c>
      <c r="G170" s="63">
        <v>3.262766713422586E-3</v>
      </c>
      <c r="H170" s="63">
        <v>5.8667221883926708E-3</v>
      </c>
      <c r="I170" s="63">
        <v>6.3891451421595616E-3</v>
      </c>
      <c r="J170" s="63">
        <v>5.3820214497171158E-3</v>
      </c>
      <c r="K170" s="71">
        <v>5.3820214497171158E-3</v>
      </c>
      <c r="L170" s="71">
        <v>5.3820214497171158E-3</v>
      </c>
      <c r="M170" s="71">
        <v>5.3820214497171158E-3</v>
      </c>
      <c r="N170" s="71">
        <v>5.3820214497171158E-3</v>
      </c>
      <c r="O170" s="71">
        <v>5.3820214497171158E-3</v>
      </c>
      <c r="P170" s="71">
        <v>5.3820214497171158E-3</v>
      </c>
      <c r="Q170" s="71">
        <v>5.3820214497171158E-3</v>
      </c>
      <c r="R170" s="71">
        <v>5.3820214497171158E-3</v>
      </c>
      <c r="S170" s="71">
        <v>5.3820214497171158E-3</v>
      </c>
      <c r="T170" s="71">
        <v>5.3820214497171158E-3</v>
      </c>
      <c r="U170" s="71">
        <v>5.3820214497171158E-3</v>
      </c>
      <c r="V170" s="71">
        <v>5.3820214497171158E-3</v>
      </c>
      <c r="W170" s="71">
        <v>5.3820214497171158E-3</v>
      </c>
      <c r="X170" s="71">
        <v>5.3820214497171158E-3</v>
      </c>
      <c r="Y170" s="71">
        <v>5.3820214497171158E-3</v>
      </c>
      <c r="Z170" s="71">
        <v>5.3820214497171158E-3</v>
      </c>
      <c r="AA170" s="71">
        <v>5.3820214497171158E-3</v>
      </c>
      <c r="AB170" s="71">
        <v>5.3820214497171158E-3</v>
      </c>
      <c r="AC170" s="71">
        <v>5.3820214497171158E-3</v>
      </c>
      <c r="AD170" s="71">
        <v>5.3820214497171158E-3</v>
      </c>
      <c r="AE170" s="71">
        <v>5.3820214497171158E-3</v>
      </c>
      <c r="AF170" s="71">
        <v>5.3820214497171158E-3</v>
      </c>
      <c r="AG170" s="71">
        <v>5.3820214497171158E-3</v>
      </c>
      <c r="AH170" s="71">
        <v>5.3820214497171158E-3</v>
      </c>
      <c r="AI170" s="71">
        <v>5.3820214497171158E-3</v>
      </c>
      <c r="AJ170" s="71">
        <v>5.3820214497171158E-3</v>
      </c>
      <c r="AK170" s="71">
        <v>5.3820214497171158E-3</v>
      </c>
      <c r="AL170" s="71">
        <v>5.3820214497171158E-3</v>
      </c>
      <c r="AM170" s="71">
        <v>5.3820214497171158E-3</v>
      </c>
      <c r="AN170" s="71">
        <v>5.3820214497171158E-3</v>
      </c>
      <c r="AO170" s="71">
        <v>5.3820214497171158E-3</v>
      </c>
      <c r="AP170" s="71">
        <v>5.3820214497171158E-3</v>
      </c>
      <c r="AQ170" s="71">
        <v>5.3820214497171158E-3</v>
      </c>
      <c r="AR170" s="71">
        <v>5.3820214497171158E-3</v>
      </c>
      <c r="AS170" s="71">
        <v>5.3820214497171158E-3</v>
      </c>
      <c r="AT170" s="71">
        <v>5.3820214497171158E-3</v>
      </c>
      <c r="AU170" s="71">
        <v>5.3820214497171158E-3</v>
      </c>
      <c r="AV170" s="71">
        <v>5.3820214497171158E-3</v>
      </c>
      <c r="AW170" s="71">
        <v>5.3820214497171158E-3</v>
      </c>
      <c r="AX170" s="71">
        <v>5.3820214497171158E-3</v>
      </c>
      <c r="AY170" s="71">
        <v>5.3820214497171158E-3</v>
      </c>
    </row>
    <row r="171" spans="1:51">
      <c r="A171" t="s">
        <v>42</v>
      </c>
      <c r="B171" t="s">
        <v>46</v>
      </c>
      <c r="C171" t="s">
        <v>72</v>
      </c>
      <c r="D171" t="s">
        <v>337</v>
      </c>
      <c r="E171" s="63">
        <v>9.8103904486106785E-2</v>
      </c>
      <c r="F171" s="63">
        <v>0.1029013742652851</v>
      </c>
      <c r="G171" s="63">
        <v>5.9857770745676053E-2</v>
      </c>
      <c r="H171" s="63">
        <v>0.1021262225711564</v>
      </c>
      <c r="I171" s="63">
        <v>0.101586554718297</v>
      </c>
      <c r="J171" s="63">
        <v>9.3433215928057131E-2</v>
      </c>
      <c r="K171" s="71">
        <v>9.3433215928057131E-2</v>
      </c>
      <c r="L171" s="71">
        <v>9.3433215928057131E-2</v>
      </c>
      <c r="M171" s="71">
        <v>9.3433215928057131E-2</v>
      </c>
      <c r="N171" s="71">
        <v>9.3433215928057131E-2</v>
      </c>
      <c r="O171" s="71">
        <v>9.3433215928057131E-2</v>
      </c>
      <c r="P171" s="71">
        <v>9.3433215928057131E-2</v>
      </c>
      <c r="Q171" s="71">
        <v>9.3433215928057131E-2</v>
      </c>
      <c r="R171" s="71">
        <v>9.3433215928057131E-2</v>
      </c>
      <c r="S171" s="71">
        <v>9.3433215928057131E-2</v>
      </c>
      <c r="T171" s="71">
        <v>9.3433215928057131E-2</v>
      </c>
      <c r="U171" s="71">
        <v>9.3433215928057131E-2</v>
      </c>
      <c r="V171" s="71">
        <v>9.3433215928057131E-2</v>
      </c>
      <c r="W171" s="71">
        <v>9.3433215928057131E-2</v>
      </c>
      <c r="X171" s="71">
        <v>9.3433215928057131E-2</v>
      </c>
      <c r="Y171" s="71">
        <v>9.3433215928057131E-2</v>
      </c>
      <c r="Z171" s="71">
        <v>9.3433215928057131E-2</v>
      </c>
      <c r="AA171" s="71">
        <v>9.3433215928057131E-2</v>
      </c>
      <c r="AB171" s="71">
        <v>9.3433215928057131E-2</v>
      </c>
      <c r="AC171" s="71">
        <v>9.3433215928057131E-2</v>
      </c>
      <c r="AD171" s="71">
        <v>9.3433215928057131E-2</v>
      </c>
      <c r="AE171" s="71">
        <v>9.3433215928057131E-2</v>
      </c>
      <c r="AF171" s="71">
        <v>9.3433215928057131E-2</v>
      </c>
      <c r="AG171" s="71">
        <v>9.3433215928057131E-2</v>
      </c>
      <c r="AH171" s="71">
        <v>9.3433215928057131E-2</v>
      </c>
      <c r="AI171" s="71">
        <v>9.3433215928057131E-2</v>
      </c>
      <c r="AJ171" s="71">
        <v>9.3433215928057131E-2</v>
      </c>
      <c r="AK171" s="71">
        <v>9.3433215928057131E-2</v>
      </c>
      <c r="AL171" s="71">
        <v>9.3433215928057131E-2</v>
      </c>
      <c r="AM171" s="71">
        <v>9.3433215928057131E-2</v>
      </c>
      <c r="AN171" s="71">
        <v>9.3433215928057131E-2</v>
      </c>
      <c r="AO171" s="71">
        <v>9.3433215928057131E-2</v>
      </c>
      <c r="AP171" s="71">
        <v>9.3433215928057131E-2</v>
      </c>
      <c r="AQ171" s="71">
        <v>9.3433215928057131E-2</v>
      </c>
      <c r="AR171" s="71">
        <v>9.3433215928057131E-2</v>
      </c>
      <c r="AS171" s="71">
        <v>9.3433215928057131E-2</v>
      </c>
      <c r="AT171" s="71">
        <v>9.3433215928057131E-2</v>
      </c>
      <c r="AU171" s="71">
        <v>9.3433215928057131E-2</v>
      </c>
      <c r="AV171" s="71">
        <v>9.3433215928057131E-2</v>
      </c>
      <c r="AW171" s="71">
        <v>9.3433215928057131E-2</v>
      </c>
      <c r="AX171" s="71">
        <v>9.3433215928057131E-2</v>
      </c>
      <c r="AY171" s="71">
        <v>9.3433215928057131E-2</v>
      </c>
    </row>
    <row r="172" spans="1:51">
      <c r="A172" t="s">
        <v>42</v>
      </c>
      <c r="B172" t="s">
        <v>46</v>
      </c>
      <c r="C172" t="s">
        <v>73</v>
      </c>
      <c r="D172" t="s">
        <v>337</v>
      </c>
      <c r="E172" s="63">
        <v>0</v>
      </c>
      <c r="F172" s="63">
        <v>0</v>
      </c>
      <c r="G172" s="63">
        <v>0</v>
      </c>
      <c r="H172" s="63">
        <v>0</v>
      </c>
      <c r="I172" s="63">
        <v>0</v>
      </c>
      <c r="J172" s="63">
        <v>0</v>
      </c>
      <c r="K172" s="71">
        <v>0</v>
      </c>
      <c r="L172" s="71">
        <v>0</v>
      </c>
      <c r="M172" s="71">
        <v>0</v>
      </c>
      <c r="N172" s="71">
        <v>0</v>
      </c>
      <c r="O172" s="71">
        <v>0</v>
      </c>
      <c r="P172" s="71">
        <v>0</v>
      </c>
      <c r="Q172" s="71">
        <v>0</v>
      </c>
      <c r="R172" s="71">
        <v>0</v>
      </c>
      <c r="S172" s="71">
        <v>0</v>
      </c>
      <c r="T172" s="71">
        <v>0</v>
      </c>
      <c r="U172" s="71">
        <v>0</v>
      </c>
      <c r="V172" s="71">
        <v>0</v>
      </c>
      <c r="W172" s="71">
        <v>0</v>
      </c>
      <c r="X172" s="71">
        <v>0</v>
      </c>
      <c r="Y172" s="71">
        <v>0</v>
      </c>
      <c r="Z172" s="71">
        <v>0</v>
      </c>
      <c r="AA172" s="71">
        <v>0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0</v>
      </c>
      <c r="AI172" s="71">
        <v>0</v>
      </c>
      <c r="AJ172" s="71">
        <v>0</v>
      </c>
      <c r="AK172" s="71">
        <v>0</v>
      </c>
      <c r="AL172" s="71">
        <v>0</v>
      </c>
      <c r="AM172" s="71">
        <v>0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</row>
    <row r="173" spans="1:51">
      <c r="A173" t="s">
        <v>42</v>
      </c>
      <c r="B173" t="s">
        <v>46</v>
      </c>
      <c r="C173" t="s">
        <v>21</v>
      </c>
      <c r="D173" t="s">
        <v>337</v>
      </c>
      <c r="E173" s="63">
        <v>0.36893012294209859</v>
      </c>
      <c r="F173" s="63">
        <v>0.32225438318214689</v>
      </c>
      <c r="G173" s="63">
        <v>0.2167821164158388</v>
      </c>
      <c r="H173" s="63">
        <v>0.38963398968585072</v>
      </c>
      <c r="I173" s="63">
        <v>0.35919381012765039</v>
      </c>
      <c r="J173" s="63">
        <v>0.42192701382975351</v>
      </c>
      <c r="K173" s="71">
        <v>0.42192701382975351</v>
      </c>
      <c r="L173" s="71">
        <v>0.42192701382975351</v>
      </c>
      <c r="M173" s="71">
        <v>0.42192701382975351</v>
      </c>
      <c r="N173" s="71">
        <v>0.42192701382975351</v>
      </c>
      <c r="O173" s="71">
        <v>0.42192701382975351</v>
      </c>
      <c r="P173" s="71">
        <v>0.42192701382975351</v>
      </c>
      <c r="Q173" s="71">
        <v>0.42192701382975351</v>
      </c>
      <c r="R173" s="71">
        <v>0.42192701382975351</v>
      </c>
      <c r="S173" s="71">
        <v>0.42192701382975351</v>
      </c>
      <c r="T173" s="71">
        <v>0.42192701382975351</v>
      </c>
      <c r="U173" s="71">
        <v>0.42192701382975351</v>
      </c>
      <c r="V173" s="71">
        <v>0.42192701382975351</v>
      </c>
      <c r="W173" s="71">
        <v>0.42192701382975351</v>
      </c>
      <c r="X173" s="71">
        <v>0.42192701382975351</v>
      </c>
      <c r="Y173" s="71">
        <v>0.42192701382975351</v>
      </c>
      <c r="Z173" s="71">
        <v>0.42192701382975351</v>
      </c>
      <c r="AA173" s="71">
        <v>0.42192701382975351</v>
      </c>
      <c r="AB173" s="71">
        <v>0.42192701382975351</v>
      </c>
      <c r="AC173" s="71">
        <v>0.42192701382975351</v>
      </c>
      <c r="AD173" s="71">
        <v>0.42192701382975351</v>
      </c>
      <c r="AE173" s="71">
        <v>0.42192701382975351</v>
      </c>
      <c r="AF173" s="71">
        <v>0.42192701382975351</v>
      </c>
      <c r="AG173" s="71">
        <v>0.42192701382975351</v>
      </c>
      <c r="AH173" s="71">
        <v>0.42192701382975351</v>
      </c>
      <c r="AI173" s="71">
        <v>0.42192701382975351</v>
      </c>
      <c r="AJ173" s="71">
        <v>0.42192701382975351</v>
      </c>
      <c r="AK173" s="71">
        <v>0.42192701382975351</v>
      </c>
      <c r="AL173" s="71">
        <v>0.42192701382975351</v>
      </c>
      <c r="AM173" s="71">
        <v>0.42192701382975351</v>
      </c>
      <c r="AN173" s="71">
        <v>0.42192701382975351</v>
      </c>
      <c r="AO173" s="71">
        <v>0.42192701382975351</v>
      </c>
      <c r="AP173" s="71">
        <v>0.42192701382975351</v>
      </c>
      <c r="AQ173" s="71">
        <v>0.42192701382975351</v>
      </c>
      <c r="AR173" s="71">
        <v>0.42192701382975351</v>
      </c>
      <c r="AS173" s="71">
        <v>0.42192701382975351</v>
      </c>
      <c r="AT173" s="71">
        <v>0.42192701382975351</v>
      </c>
      <c r="AU173" s="71">
        <v>0.42192701382975351</v>
      </c>
      <c r="AV173" s="71">
        <v>0.42192701382975351</v>
      </c>
      <c r="AW173" s="71">
        <v>0.42192701382975351</v>
      </c>
      <c r="AX173" s="71">
        <v>0.42192701382975351</v>
      </c>
      <c r="AY173" s="71">
        <v>0.42192701382975351</v>
      </c>
    </row>
    <row r="174" spans="1:51">
      <c r="A174" t="s">
        <v>42</v>
      </c>
      <c r="B174" t="s">
        <v>46</v>
      </c>
      <c r="C174" t="s">
        <v>19</v>
      </c>
      <c r="D174" t="s">
        <v>337</v>
      </c>
      <c r="E174" s="63">
        <v>0.39182187462395163</v>
      </c>
      <c r="F174" s="63">
        <v>0.48197826233594532</v>
      </c>
      <c r="G174" s="63">
        <v>0.64302977383351645</v>
      </c>
      <c r="H174" s="63">
        <v>0.38024925414497718</v>
      </c>
      <c r="I174" s="63">
        <v>0.42678909210317367</v>
      </c>
      <c r="J174" s="63">
        <v>0.36380981098428827</v>
      </c>
      <c r="K174" s="71">
        <v>0.36380981098428827</v>
      </c>
      <c r="L174" s="71">
        <v>0.36380981098428827</v>
      </c>
      <c r="M174" s="71">
        <v>0.36380981098428827</v>
      </c>
      <c r="N174" s="71">
        <v>0.36380981098428827</v>
      </c>
      <c r="O174" s="71">
        <v>0.36380981098428827</v>
      </c>
      <c r="P174" s="71">
        <v>0.36380981098428827</v>
      </c>
      <c r="Q174" s="71">
        <v>0.36380981098428827</v>
      </c>
      <c r="R174" s="71">
        <v>0.36380981098428827</v>
      </c>
      <c r="S174" s="71">
        <v>0.36380981098428827</v>
      </c>
      <c r="T174" s="71">
        <v>0.36380981098428827</v>
      </c>
      <c r="U174" s="71">
        <v>0.36380981098428827</v>
      </c>
      <c r="V174" s="71">
        <v>0.36380981098428827</v>
      </c>
      <c r="W174" s="71">
        <v>0.36380981098428827</v>
      </c>
      <c r="X174" s="71">
        <v>0.36380981098428827</v>
      </c>
      <c r="Y174" s="71">
        <v>0.36380981098428827</v>
      </c>
      <c r="Z174" s="71">
        <v>0.36380981098428827</v>
      </c>
      <c r="AA174" s="71">
        <v>0.36380981098428827</v>
      </c>
      <c r="AB174" s="71">
        <v>0.36380981098428827</v>
      </c>
      <c r="AC174" s="71">
        <v>0.36380981098428827</v>
      </c>
      <c r="AD174" s="71">
        <v>0.36380981098428827</v>
      </c>
      <c r="AE174" s="71">
        <v>0.36380981098428827</v>
      </c>
      <c r="AF174" s="71">
        <v>0.36380981098428827</v>
      </c>
      <c r="AG174" s="71">
        <v>0.36380981098428827</v>
      </c>
      <c r="AH174" s="71">
        <v>0.36380981098428827</v>
      </c>
      <c r="AI174" s="71">
        <v>0.36380981098428827</v>
      </c>
      <c r="AJ174" s="71">
        <v>0.36380981098428827</v>
      </c>
      <c r="AK174" s="71">
        <v>0.36380981098428827</v>
      </c>
      <c r="AL174" s="71">
        <v>0.36380981098428827</v>
      </c>
      <c r="AM174" s="71">
        <v>0.36380981098428827</v>
      </c>
      <c r="AN174" s="71">
        <v>0.36380981098428827</v>
      </c>
      <c r="AO174" s="71">
        <v>0.36380981098428827</v>
      </c>
      <c r="AP174" s="71">
        <v>0.36380981098428827</v>
      </c>
      <c r="AQ174" s="71">
        <v>0.36380981098428827</v>
      </c>
      <c r="AR174" s="71">
        <v>0.36380981098428827</v>
      </c>
      <c r="AS174" s="71">
        <v>0.36380981098428827</v>
      </c>
      <c r="AT174" s="71">
        <v>0.36380981098428827</v>
      </c>
      <c r="AU174" s="71">
        <v>0.36380981098428827</v>
      </c>
      <c r="AV174" s="71">
        <v>0.36380981098428827</v>
      </c>
      <c r="AW174" s="71">
        <v>0.36380981098428827</v>
      </c>
      <c r="AX174" s="71">
        <v>0.36380981098428827</v>
      </c>
      <c r="AY174" s="71">
        <v>0.36380981098428827</v>
      </c>
    </row>
    <row r="175" spans="1:51">
      <c r="A175" t="s">
        <v>42</v>
      </c>
      <c r="B175" t="s">
        <v>46</v>
      </c>
      <c r="C175" t="s">
        <v>74</v>
      </c>
      <c r="D175" t="s">
        <v>337</v>
      </c>
      <c r="E175" s="63">
        <v>0</v>
      </c>
      <c r="F175" s="63">
        <v>0</v>
      </c>
      <c r="G175" s="63">
        <v>0</v>
      </c>
      <c r="H175" s="63">
        <v>0</v>
      </c>
      <c r="I175" s="63">
        <v>0</v>
      </c>
      <c r="J175" s="63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Q175" s="71">
        <v>0</v>
      </c>
      <c r="R175" s="71">
        <v>0</v>
      </c>
      <c r="S175" s="71">
        <v>0</v>
      </c>
      <c r="T175" s="71">
        <v>0</v>
      </c>
      <c r="U175" s="71">
        <v>0</v>
      </c>
      <c r="V175" s="71">
        <v>0</v>
      </c>
      <c r="W175" s="71">
        <v>0</v>
      </c>
      <c r="X175" s="71">
        <v>0</v>
      </c>
      <c r="Y175" s="71">
        <v>0</v>
      </c>
      <c r="Z175" s="71">
        <v>0</v>
      </c>
      <c r="AA175" s="71">
        <v>0</v>
      </c>
      <c r="AB175" s="71">
        <v>0</v>
      </c>
      <c r="AC175" s="71">
        <v>0</v>
      </c>
      <c r="AD175" s="71">
        <v>0</v>
      </c>
      <c r="AE175" s="71">
        <v>0</v>
      </c>
      <c r="AF175" s="71">
        <v>0</v>
      </c>
      <c r="AG175" s="71">
        <v>0</v>
      </c>
      <c r="AH175" s="71">
        <v>0</v>
      </c>
      <c r="AI175" s="71">
        <v>0</v>
      </c>
      <c r="AJ175" s="71">
        <v>0</v>
      </c>
      <c r="AK175" s="71">
        <v>0</v>
      </c>
      <c r="AL175" s="71">
        <v>0</v>
      </c>
      <c r="AM175" s="71">
        <v>0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</row>
    <row r="176" spans="1:51">
      <c r="A176" t="s">
        <v>42</v>
      </c>
      <c r="B176" t="s">
        <v>47</v>
      </c>
      <c r="C176" t="s">
        <v>68</v>
      </c>
      <c r="D176" t="s">
        <v>337</v>
      </c>
      <c r="E176" s="63">
        <v>0</v>
      </c>
      <c r="F176" s="63">
        <v>0</v>
      </c>
      <c r="G176" s="63">
        <v>0</v>
      </c>
      <c r="H176" s="63">
        <v>0</v>
      </c>
      <c r="I176" s="63">
        <v>0</v>
      </c>
      <c r="J176" s="63">
        <v>0</v>
      </c>
      <c r="K176" s="71">
        <v>0</v>
      </c>
      <c r="L176" s="71">
        <v>0</v>
      </c>
      <c r="M176" s="71">
        <v>0</v>
      </c>
      <c r="N176" s="71">
        <v>0</v>
      </c>
      <c r="O176" s="71">
        <v>0</v>
      </c>
      <c r="P176" s="71">
        <v>0</v>
      </c>
      <c r="Q176" s="71">
        <v>0</v>
      </c>
      <c r="R176" s="71">
        <v>0</v>
      </c>
      <c r="S176" s="71">
        <v>0</v>
      </c>
      <c r="T176" s="71">
        <v>0</v>
      </c>
      <c r="U176" s="71">
        <v>0</v>
      </c>
      <c r="V176" s="71">
        <v>0</v>
      </c>
      <c r="W176" s="71">
        <v>0</v>
      </c>
      <c r="X176" s="71">
        <v>0</v>
      </c>
      <c r="Y176" s="71">
        <v>0</v>
      </c>
      <c r="Z176" s="71">
        <v>0</v>
      </c>
      <c r="AA176" s="71">
        <v>0</v>
      </c>
      <c r="AB176" s="71">
        <v>0</v>
      </c>
      <c r="AC176" s="71">
        <v>0</v>
      </c>
      <c r="AD176" s="71">
        <v>0</v>
      </c>
      <c r="AE176" s="71">
        <v>0</v>
      </c>
      <c r="AF176" s="71">
        <v>0</v>
      </c>
      <c r="AG176" s="71">
        <v>0</v>
      </c>
      <c r="AH176" s="71">
        <v>0</v>
      </c>
      <c r="AI176" s="71">
        <v>0</v>
      </c>
      <c r="AJ176" s="71">
        <v>0</v>
      </c>
      <c r="AK176" s="71">
        <v>0</v>
      </c>
      <c r="AL176" s="71">
        <v>0</v>
      </c>
      <c r="AM176" s="71">
        <v>0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</row>
    <row r="177" spans="1:51">
      <c r="A177" t="s">
        <v>42</v>
      </c>
      <c r="B177" t="s">
        <v>47</v>
      </c>
      <c r="C177" t="s">
        <v>70</v>
      </c>
      <c r="D177" t="s">
        <v>337</v>
      </c>
      <c r="E177" s="63">
        <v>4.0231141169316503E-2</v>
      </c>
      <c r="F177" s="63">
        <v>2.8255241660685809E-2</v>
      </c>
      <c r="G177" s="63">
        <v>3.918380730615785E-2</v>
      </c>
      <c r="H177" s="63">
        <v>8.409651096604584E-2</v>
      </c>
      <c r="I177" s="63">
        <v>4.4328976846912678E-2</v>
      </c>
      <c r="J177" s="63">
        <v>8.0537931278385749E-3</v>
      </c>
      <c r="K177" s="71">
        <v>8.0537931278385749E-3</v>
      </c>
      <c r="L177" s="71">
        <v>8.0537931278385749E-3</v>
      </c>
      <c r="M177" s="71">
        <v>8.0537931278385749E-3</v>
      </c>
      <c r="N177" s="71">
        <v>8.0537931278385749E-3</v>
      </c>
      <c r="O177" s="71">
        <v>8.0537931278385749E-3</v>
      </c>
      <c r="P177" s="71">
        <v>8.0537931278385749E-3</v>
      </c>
      <c r="Q177" s="71">
        <v>8.0537931278385749E-3</v>
      </c>
      <c r="R177" s="71">
        <v>8.0537931278385749E-3</v>
      </c>
      <c r="S177" s="71">
        <v>8.0537931278385749E-3</v>
      </c>
      <c r="T177" s="71">
        <v>8.0537931278385749E-3</v>
      </c>
      <c r="U177" s="71">
        <v>8.0537931278385749E-3</v>
      </c>
      <c r="V177" s="71">
        <v>8.0537931278385749E-3</v>
      </c>
      <c r="W177" s="71">
        <v>8.0537931278385749E-3</v>
      </c>
      <c r="X177" s="71">
        <v>8.0537931278385749E-3</v>
      </c>
      <c r="Y177" s="71">
        <v>8.0537931278385749E-3</v>
      </c>
      <c r="Z177" s="71">
        <v>8.0537931278385749E-3</v>
      </c>
      <c r="AA177" s="71">
        <v>8.0537931278385749E-3</v>
      </c>
      <c r="AB177" s="71">
        <v>8.0537931278385749E-3</v>
      </c>
      <c r="AC177" s="71">
        <v>8.0537931278385749E-3</v>
      </c>
      <c r="AD177" s="71">
        <v>8.0537931278385749E-3</v>
      </c>
      <c r="AE177" s="71">
        <v>8.0537931278385749E-3</v>
      </c>
      <c r="AF177" s="71">
        <v>8.0537931278385749E-3</v>
      </c>
      <c r="AG177" s="71">
        <v>8.0537931278385749E-3</v>
      </c>
      <c r="AH177" s="71">
        <v>8.0537931278385749E-3</v>
      </c>
      <c r="AI177" s="71">
        <v>8.0537931278385749E-3</v>
      </c>
      <c r="AJ177" s="71">
        <v>8.0537931278385749E-3</v>
      </c>
      <c r="AK177" s="71">
        <v>8.0537931278385749E-3</v>
      </c>
      <c r="AL177" s="71">
        <v>8.0537931278385749E-3</v>
      </c>
      <c r="AM177" s="71">
        <v>8.0537931278385749E-3</v>
      </c>
      <c r="AN177" s="71">
        <v>8.0537931278385749E-3</v>
      </c>
      <c r="AO177" s="71">
        <v>8.0537931278385749E-3</v>
      </c>
      <c r="AP177" s="71">
        <v>8.0537931278385749E-3</v>
      </c>
      <c r="AQ177" s="71">
        <v>8.0537931278385749E-3</v>
      </c>
      <c r="AR177" s="71">
        <v>8.0537931278385749E-3</v>
      </c>
      <c r="AS177" s="71">
        <v>8.0537931278385749E-3</v>
      </c>
      <c r="AT177" s="71">
        <v>8.0537931278385749E-3</v>
      </c>
      <c r="AU177" s="71">
        <v>8.0537931278385749E-3</v>
      </c>
      <c r="AV177" s="71">
        <v>8.0537931278385749E-3</v>
      </c>
      <c r="AW177" s="71">
        <v>8.0537931278385749E-3</v>
      </c>
      <c r="AX177" s="71">
        <v>8.0537931278385749E-3</v>
      </c>
      <c r="AY177" s="71">
        <v>8.0537931278385749E-3</v>
      </c>
    </row>
    <row r="178" spans="1:51">
      <c r="A178" t="s">
        <v>42</v>
      </c>
      <c r="B178" t="s">
        <v>47</v>
      </c>
      <c r="C178" t="s">
        <v>71</v>
      </c>
      <c r="D178" t="s">
        <v>337</v>
      </c>
      <c r="E178" s="63">
        <v>0</v>
      </c>
      <c r="F178" s="63">
        <v>0</v>
      </c>
      <c r="G178" s="63">
        <v>0</v>
      </c>
      <c r="H178" s="63">
        <v>0</v>
      </c>
      <c r="I178" s="63">
        <v>0</v>
      </c>
      <c r="J178" s="63">
        <v>0</v>
      </c>
      <c r="K178" s="71">
        <v>0</v>
      </c>
      <c r="L178" s="71">
        <v>0</v>
      </c>
      <c r="M178" s="71">
        <v>0</v>
      </c>
      <c r="N178" s="71">
        <v>0</v>
      </c>
      <c r="O178" s="71">
        <v>0</v>
      </c>
      <c r="P178" s="71">
        <v>0</v>
      </c>
      <c r="Q178" s="71">
        <v>0</v>
      </c>
      <c r="R178" s="71">
        <v>0</v>
      </c>
      <c r="S178" s="71">
        <v>0</v>
      </c>
      <c r="T178" s="71">
        <v>0</v>
      </c>
      <c r="U178" s="71">
        <v>0</v>
      </c>
      <c r="V178" s="71">
        <v>0</v>
      </c>
      <c r="W178" s="71">
        <v>0</v>
      </c>
      <c r="X178" s="71">
        <v>0</v>
      </c>
      <c r="Y178" s="71">
        <v>0</v>
      </c>
      <c r="Z178" s="71">
        <v>0</v>
      </c>
      <c r="AA178" s="71">
        <v>0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0</v>
      </c>
      <c r="AI178" s="71">
        <v>0</v>
      </c>
      <c r="AJ178" s="71">
        <v>0</v>
      </c>
      <c r="AK178" s="71">
        <v>0</v>
      </c>
      <c r="AL178" s="71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</row>
    <row r="179" spans="1:51">
      <c r="A179" t="s">
        <v>42</v>
      </c>
      <c r="B179" t="s">
        <v>47</v>
      </c>
      <c r="C179" t="s">
        <v>72</v>
      </c>
      <c r="D179" t="s">
        <v>337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71">
        <v>0</v>
      </c>
      <c r="L179" s="71">
        <v>0</v>
      </c>
      <c r="M179" s="71">
        <v>0</v>
      </c>
      <c r="N179" s="71">
        <v>0</v>
      </c>
      <c r="O179" s="71">
        <v>0</v>
      </c>
      <c r="P179" s="71">
        <v>0</v>
      </c>
      <c r="Q179" s="71">
        <v>0</v>
      </c>
      <c r="R179" s="71">
        <v>0</v>
      </c>
      <c r="S179" s="71">
        <v>0</v>
      </c>
      <c r="T179" s="71">
        <v>0</v>
      </c>
      <c r="U179" s="71">
        <v>0</v>
      </c>
      <c r="V179" s="71">
        <v>0</v>
      </c>
      <c r="W179" s="71">
        <v>0</v>
      </c>
      <c r="X179" s="71">
        <v>0</v>
      </c>
      <c r="Y179" s="71">
        <v>0</v>
      </c>
      <c r="Z179" s="71">
        <v>0</v>
      </c>
      <c r="AA179" s="71">
        <v>0</v>
      </c>
      <c r="AB179" s="71">
        <v>0</v>
      </c>
      <c r="AC179" s="71">
        <v>0</v>
      </c>
      <c r="AD179" s="71">
        <v>0</v>
      </c>
      <c r="AE179" s="71">
        <v>0</v>
      </c>
      <c r="AF179" s="71">
        <v>0</v>
      </c>
      <c r="AG179" s="71">
        <v>0</v>
      </c>
      <c r="AH179" s="71">
        <v>0</v>
      </c>
      <c r="AI179" s="71">
        <v>0</v>
      </c>
      <c r="AJ179" s="71">
        <v>0</v>
      </c>
      <c r="AK179" s="71">
        <v>0</v>
      </c>
      <c r="AL179" s="71">
        <v>0</v>
      </c>
      <c r="AM179" s="71">
        <v>0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</row>
    <row r="180" spans="1:51">
      <c r="A180" t="s">
        <v>42</v>
      </c>
      <c r="B180" t="s">
        <v>47</v>
      </c>
      <c r="C180" t="s">
        <v>73</v>
      </c>
      <c r="D180" t="s">
        <v>337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Q180" s="71">
        <v>0</v>
      </c>
      <c r="R180" s="71">
        <v>0</v>
      </c>
      <c r="S180" s="71">
        <v>0</v>
      </c>
      <c r="T180" s="71">
        <v>0</v>
      </c>
      <c r="U180" s="71">
        <v>0</v>
      </c>
      <c r="V180" s="71">
        <v>0</v>
      </c>
      <c r="W180" s="71">
        <v>0</v>
      </c>
      <c r="X180" s="71">
        <v>0</v>
      </c>
      <c r="Y180" s="71">
        <v>0</v>
      </c>
      <c r="Z180" s="71">
        <v>0</v>
      </c>
      <c r="AA180" s="71">
        <v>0</v>
      </c>
      <c r="AB180" s="71">
        <v>0</v>
      </c>
      <c r="AC180" s="71">
        <v>0</v>
      </c>
      <c r="AD180" s="71">
        <v>0</v>
      </c>
      <c r="AE180" s="71">
        <v>0</v>
      </c>
      <c r="AF180" s="71">
        <v>0</v>
      </c>
      <c r="AG180" s="71">
        <v>0</v>
      </c>
      <c r="AH180" s="71">
        <v>0</v>
      </c>
      <c r="AI180" s="71">
        <v>0</v>
      </c>
      <c r="AJ180" s="71">
        <v>0</v>
      </c>
      <c r="AK180" s="71">
        <v>0</v>
      </c>
      <c r="AL180" s="71">
        <v>0</v>
      </c>
      <c r="AM180" s="71">
        <v>0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</row>
    <row r="181" spans="1:51">
      <c r="A181" t="s">
        <v>42</v>
      </c>
      <c r="B181" t="s">
        <v>47</v>
      </c>
      <c r="C181" t="s">
        <v>21</v>
      </c>
      <c r="D181" t="s">
        <v>337</v>
      </c>
      <c r="E181" s="63">
        <v>0.46544425018569752</v>
      </c>
      <c r="F181" s="63">
        <v>0.38937614563928502</v>
      </c>
      <c r="G181" s="63">
        <v>0.24224806623501521</v>
      </c>
      <c r="H181" s="63">
        <v>0.46353409229141168</v>
      </c>
      <c r="I181" s="63">
        <v>0.43674120017198159</v>
      </c>
      <c r="J181" s="63">
        <v>0.53265786676648896</v>
      </c>
      <c r="K181" s="71">
        <v>0.53265786676648896</v>
      </c>
      <c r="L181" s="71">
        <v>0.53265786676648896</v>
      </c>
      <c r="M181" s="71">
        <v>0.53265786676648896</v>
      </c>
      <c r="N181" s="71">
        <v>0.53265786676648896</v>
      </c>
      <c r="O181" s="71">
        <v>0.53265786676648896</v>
      </c>
      <c r="P181" s="71">
        <v>0.53265786676648896</v>
      </c>
      <c r="Q181" s="71">
        <v>0.53265786676648896</v>
      </c>
      <c r="R181" s="71">
        <v>0.53265786676648896</v>
      </c>
      <c r="S181" s="71">
        <v>0.53265786676648896</v>
      </c>
      <c r="T181" s="71">
        <v>0.53265786676648896</v>
      </c>
      <c r="U181" s="71">
        <v>0.53265786676648896</v>
      </c>
      <c r="V181" s="71">
        <v>0.53265786676648896</v>
      </c>
      <c r="W181" s="71">
        <v>0.53265786676648896</v>
      </c>
      <c r="X181" s="71">
        <v>0.53265786676648896</v>
      </c>
      <c r="Y181" s="71">
        <v>0.53265786676648896</v>
      </c>
      <c r="Z181" s="71">
        <v>0.53265786676648896</v>
      </c>
      <c r="AA181" s="71">
        <v>0.53265786676648896</v>
      </c>
      <c r="AB181" s="71">
        <v>0.53265786676648896</v>
      </c>
      <c r="AC181" s="71">
        <v>0.53265786676648896</v>
      </c>
      <c r="AD181" s="71">
        <v>0.53265786676648896</v>
      </c>
      <c r="AE181" s="71">
        <v>0.53265786676648896</v>
      </c>
      <c r="AF181" s="71">
        <v>0.53265786676648896</v>
      </c>
      <c r="AG181" s="71">
        <v>0.53265786676648896</v>
      </c>
      <c r="AH181" s="71">
        <v>0.53265786676648896</v>
      </c>
      <c r="AI181" s="71">
        <v>0.53265786676648896</v>
      </c>
      <c r="AJ181" s="71">
        <v>0.53265786676648896</v>
      </c>
      <c r="AK181" s="71">
        <v>0.53265786676648896</v>
      </c>
      <c r="AL181" s="71">
        <v>0.53265786676648896</v>
      </c>
      <c r="AM181" s="71">
        <v>0.53265786676648896</v>
      </c>
      <c r="AN181" s="71">
        <v>0.53265786676648896</v>
      </c>
      <c r="AO181" s="71">
        <v>0.53265786676648896</v>
      </c>
      <c r="AP181" s="71">
        <v>0.53265786676648896</v>
      </c>
      <c r="AQ181" s="71">
        <v>0.53265786676648896</v>
      </c>
      <c r="AR181" s="71">
        <v>0.53265786676648896</v>
      </c>
      <c r="AS181" s="71">
        <v>0.53265786676648896</v>
      </c>
      <c r="AT181" s="71">
        <v>0.53265786676648896</v>
      </c>
      <c r="AU181" s="71">
        <v>0.53265786676648896</v>
      </c>
      <c r="AV181" s="71">
        <v>0.53265786676648896</v>
      </c>
      <c r="AW181" s="71">
        <v>0.53265786676648896</v>
      </c>
      <c r="AX181" s="71">
        <v>0.53265786676648896</v>
      </c>
      <c r="AY181" s="71">
        <v>0.53265786676648896</v>
      </c>
    </row>
    <row r="182" spans="1:51">
      <c r="A182" t="s">
        <v>42</v>
      </c>
      <c r="B182" t="s">
        <v>47</v>
      </c>
      <c r="C182" t="s">
        <v>19</v>
      </c>
      <c r="D182" t="s">
        <v>337</v>
      </c>
      <c r="E182" s="63">
        <v>0.49432460864498601</v>
      </c>
      <c r="F182" s="63">
        <v>0.58236861270002938</v>
      </c>
      <c r="G182" s="63">
        <v>0.71856812645882684</v>
      </c>
      <c r="H182" s="63">
        <v>0.45236939674254251</v>
      </c>
      <c r="I182" s="63">
        <v>0.51892982298110557</v>
      </c>
      <c r="J182" s="63">
        <v>0.45928834010567238</v>
      </c>
      <c r="K182" s="71">
        <v>0.45928834010567238</v>
      </c>
      <c r="L182" s="71">
        <v>0.45928834010567238</v>
      </c>
      <c r="M182" s="71">
        <v>0.45928834010567238</v>
      </c>
      <c r="N182" s="71">
        <v>0.45928834010567238</v>
      </c>
      <c r="O182" s="71">
        <v>0.45928834010567238</v>
      </c>
      <c r="P182" s="71">
        <v>0.45928834010567238</v>
      </c>
      <c r="Q182" s="71">
        <v>0.45928834010567238</v>
      </c>
      <c r="R182" s="71">
        <v>0.45928834010567238</v>
      </c>
      <c r="S182" s="71">
        <v>0.45928834010567238</v>
      </c>
      <c r="T182" s="71">
        <v>0.45928834010567238</v>
      </c>
      <c r="U182" s="71">
        <v>0.45928834010567238</v>
      </c>
      <c r="V182" s="71">
        <v>0.45928834010567238</v>
      </c>
      <c r="W182" s="71">
        <v>0.45928834010567238</v>
      </c>
      <c r="X182" s="71">
        <v>0.45928834010567238</v>
      </c>
      <c r="Y182" s="71">
        <v>0.45928834010567238</v>
      </c>
      <c r="Z182" s="71">
        <v>0.45928834010567238</v>
      </c>
      <c r="AA182" s="71">
        <v>0.45928834010567238</v>
      </c>
      <c r="AB182" s="71">
        <v>0.45928834010567238</v>
      </c>
      <c r="AC182" s="71">
        <v>0.45928834010567238</v>
      </c>
      <c r="AD182" s="71">
        <v>0.45928834010567238</v>
      </c>
      <c r="AE182" s="71">
        <v>0.45928834010567238</v>
      </c>
      <c r="AF182" s="71">
        <v>0.45928834010567238</v>
      </c>
      <c r="AG182" s="71">
        <v>0.45928834010567238</v>
      </c>
      <c r="AH182" s="71">
        <v>0.45928834010567238</v>
      </c>
      <c r="AI182" s="71">
        <v>0.45928834010567238</v>
      </c>
      <c r="AJ182" s="71">
        <v>0.45928834010567238</v>
      </c>
      <c r="AK182" s="71">
        <v>0.45928834010567238</v>
      </c>
      <c r="AL182" s="71">
        <v>0.45928834010567238</v>
      </c>
      <c r="AM182" s="71">
        <v>0.45928834010567238</v>
      </c>
      <c r="AN182" s="71">
        <v>0.45928834010567238</v>
      </c>
      <c r="AO182" s="71">
        <v>0.45928834010567238</v>
      </c>
      <c r="AP182" s="71">
        <v>0.45928834010567238</v>
      </c>
      <c r="AQ182" s="71">
        <v>0.45928834010567238</v>
      </c>
      <c r="AR182" s="71">
        <v>0.45928834010567238</v>
      </c>
      <c r="AS182" s="71">
        <v>0.45928834010567238</v>
      </c>
      <c r="AT182" s="71">
        <v>0.45928834010567238</v>
      </c>
      <c r="AU182" s="71">
        <v>0.45928834010567238</v>
      </c>
      <c r="AV182" s="71">
        <v>0.45928834010567238</v>
      </c>
      <c r="AW182" s="71">
        <v>0.45928834010567238</v>
      </c>
      <c r="AX182" s="71">
        <v>0.45928834010567238</v>
      </c>
      <c r="AY182" s="71">
        <v>0.45928834010567238</v>
      </c>
    </row>
    <row r="183" spans="1:51">
      <c r="A183" t="s">
        <v>40</v>
      </c>
      <c r="B183" t="s">
        <v>46</v>
      </c>
      <c r="C183" t="s">
        <v>68</v>
      </c>
      <c r="D183" t="s">
        <v>337</v>
      </c>
      <c r="E183" s="63">
        <v>0</v>
      </c>
      <c r="F183" s="63">
        <v>0</v>
      </c>
      <c r="G183" s="63">
        <v>0</v>
      </c>
      <c r="H183" s="63">
        <v>0</v>
      </c>
      <c r="I183" s="63">
        <v>0</v>
      </c>
      <c r="J183" s="63">
        <v>0</v>
      </c>
      <c r="K183" s="71">
        <v>0</v>
      </c>
      <c r="L183" s="71">
        <v>0</v>
      </c>
      <c r="M183" s="71">
        <v>0</v>
      </c>
      <c r="N183" s="71">
        <v>0</v>
      </c>
      <c r="O183" s="71">
        <v>0</v>
      </c>
      <c r="P183" s="71">
        <v>0</v>
      </c>
      <c r="Q183" s="71">
        <v>0</v>
      </c>
      <c r="R183" s="71">
        <v>0</v>
      </c>
      <c r="S183" s="71">
        <v>0</v>
      </c>
      <c r="T183" s="71">
        <v>0</v>
      </c>
      <c r="U183" s="71">
        <v>0</v>
      </c>
      <c r="V183" s="71">
        <v>0</v>
      </c>
      <c r="W183" s="71">
        <v>0</v>
      </c>
      <c r="X183" s="71">
        <v>0</v>
      </c>
      <c r="Y183" s="71">
        <v>0</v>
      </c>
      <c r="Z183" s="71">
        <v>0</v>
      </c>
      <c r="AA183" s="71">
        <v>0</v>
      </c>
      <c r="AB183" s="71">
        <v>0</v>
      </c>
      <c r="AC183" s="71">
        <v>0</v>
      </c>
      <c r="AD183" s="71">
        <v>0</v>
      </c>
      <c r="AE183" s="71">
        <v>0</v>
      </c>
      <c r="AF183" s="71">
        <v>0</v>
      </c>
      <c r="AG183" s="71">
        <v>0</v>
      </c>
      <c r="AH183" s="71">
        <v>0</v>
      </c>
      <c r="AI183" s="71">
        <v>0</v>
      </c>
      <c r="AJ183" s="71">
        <v>0</v>
      </c>
      <c r="AK183" s="71">
        <v>0</v>
      </c>
      <c r="AL183" s="71">
        <v>0</v>
      </c>
      <c r="AM183" s="71">
        <v>0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</row>
    <row r="184" spans="1:51">
      <c r="A184" t="s">
        <v>40</v>
      </c>
      <c r="B184" t="s">
        <v>46</v>
      </c>
      <c r="C184" t="s">
        <v>70</v>
      </c>
      <c r="D184" t="s">
        <v>337</v>
      </c>
      <c r="E184" s="63">
        <v>8.5905557058191778E-2</v>
      </c>
      <c r="F184" s="63">
        <v>9.2970886497533448E-2</v>
      </c>
      <c r="G184" s="63">
        <v>6.0327577538977627E-2</v>
      </c>
      <c r="H184" s="63">
        <v>8.3158304504332495E-2</v>
      </c>
      <c r="I184" s="63">
        <v>7.935198632759044E-2</v>
      </c>
      <c r="J184" s="63">
        <v>7.9732141923237868E-2</v>
      </c>
      <c r="K184" s="71">
        <v>7.9732141923237868E-2</v>
      </c>
      <c r="L184" s="71">
        <v>7.9732141923237868E-2</v>
      </c>
      <c r="M184" s="71">
        <v>7.9732141923237868E-2</v>
      </c>
      <c r="N184" s="71">
        <v>7.9732141923237868E-2</v>
      </c>
      <c r="O184" s="71">
        <v>7.9732141923237868E-2</v>
      </c>
      <c r="P184" s="71">
        <v>7.9732141923237868E-2</v>
      </c>
      <c r="Q184" s="71">
        <v>7.9732141923237868E-2</v>
      </c>
      <c r="R184" s="71">
        <v>7.9732141923237868E-2</v>
      </c>
      <c r="S184" s="71">
        <v>7.9732141923237868E-2</v>
      </c>
      <c r="T184" s="71">
        <v>7.9732141923237868E-2</v>
      </c>
      <c r="U184" s="71">
        <v>7.9732141923237868E-2</v>
      </c>
      <c r="V184" s="71">
        <v>7.9732141923237868E-2</v>
      </c>
      <c r="W184" s="71">
        <v>7.9732141923237868E-2</v>
      </c>
      <c r="X184" s="71">
        <v>7.9732141923237868E-2</v>
      </c>
      <c r="Y184" s="71">
        <v>7.9732141923237868E-2</v>
      </c>
      <c r="Z184" s="71">
        <v>7.9732141923237868E-2</v>
      </c>
      <c r="AA184" s="71">
        <v>7.9732141923237868E-2</v>
      </c>
      <c r="AB184" s="71">
        <v>7.9732141923237868E-2</v>
      </c>
      <c r="AC184" s="71">
        <v>7.9732141923237868E-2</v>
      </c>
      <c r="AD184" s="71">
        <v>7.9732141923237868E-2</v>
      </c>
      <c r="AE184" s="71">
        <v>7.9732141923237868E-2</v>
      </c>
      <c r="AF184" s="71">
        <v>7.9732141923237868E-2</v>
      </c>
      <c r="AG184" s="71">
        <v>7.9732141923237868E-2</v>
      </c>
      <c r="AH184" s="71">
        <v>7.9732141923237868E-2</v>
      </c>
      <c r="AI184" s="71">
        <v>7.9732141923237868E-2</v>
      </c>
      <c r="AJ184" s="71">
        <v>7.9732141923237868E-2</v>
      </c>
      <c r="AK184" s="71">
        <v>7.9732141923237868E-2</v>
      </c>
      <c r="AL184" s="71">
        <v>7.9732141923237868E-2</v>
      </c>
      <c r="AM184" s="71">
        <v>7.9732141923237868E-2</v>
      </c>
      <c r="AN184" s="71">
        <v>7.9732141923237868E-2</v>
      </c>
      <c r="AO184" s="71">
        <v>7.9732141923237868E-2</v>
      </c>
      <c r="AP184" s="71">
        <v>7.9732141923237868E-2</v>
      </c>
      <c r="AQ184" s="71">
        <v>7.9732141923237868E-2</v>
      </c>
      <c r="AR184" s="71">
        <v>7.9732141923237868E-2</v>
      </c>
      <c r="AS184" s="71">
        <v>7.9732141923237868E-2</v>
      </c>
      <c r="AT184" s="71">
        <v>7.9732141923237868E-2</v>
      </c>
      <c r="AU184" s="71">
        <v>7.9732141923237868E-2</v>
      </c>
      <c r="AV184" s="71">
        <v>7.9732141923237868E-2</v>
      </c>
      <c r="AW184" s="71">
        <v>7.9732141923237868E-2</v>
      </c>
      <c r="AX184" s="71">
        <v>7.9732141923237868E-2</v>
      </c>
      <c r="AY184" s="71">
        <v>7.9732141923237868E-2</v>
      </c>
    </row>
    <row r="185" spans="1:51">
      <c r="A185" t="s">
        <v>40</v>
      </c>
      <c r="B185" t="s">
        <v>46</v>
      </c>
      <c r="C185" t="s">
        <v>71</v>
      </c>
      <c r="D185" t="s">
        <v>337</v>
      </c>
      <c r="E185" s="63">
        <v>1.2211043953565879E-3</v>
      </c>
      <c r="F185" s="63">
        <v>1.205394690878708E-3</v>
      </c>
      <c r="G185" s="63">
        <v>1.0285562593424201E-3</v>
      </c>
      <c r="H185" s="63">
        <v>2.22644213398437E-3</v>
      </c>
      <c r="I185" s="63">
        <v>1.9954589667720958E-3</v>
      </c>
      <c r="J185" s="63">
        <v>2.0232744528688889E-3</v>
      </c>
      <c r="K185" s="71">
        <v>2.0232744528688889E-3</v>
      </c>
      <c r="L185" s="71">
        <v>2.0232744528688889E-3</v>
      </c>
      <c r="M185" s="71">
        <v>2.0232744528688889E-3</v>
      </c>
      <c r="N185" s="71">
        <v>2.0232744528688889E-3</v>
      </c>
      <c r="O185" s="71">
        <v>2.0232744528688889E-3</v>
      </c>
      <c r="P185" s="71">
        <v>2.0232744528688889E-3</v>
      </c>
      <c r="Q185" s="71">
        <v>2.0232744528688889E-3</v>
      </c>
      <c r="R185" s="71">
        <v>2.0232744528688889E-3</v>
      </c>
      <c r="S185" s="71">
        <v>2.0232744528688889E-3</v>
      </c>
      <c r="T185" s="71">
        <v>2.0232744528688889E-3</v>
      </c>
      <c r="U185" s="71">
        <v>2.0232744528688889E-3</v>
      </c>
      <c r="V185" s="71">
        <v>2.0232744528688889E-3</v>
      </c>
      <c r="W185" s="71">
        <v>2.0232744528688889E-3</v>
      </c>
      <c r="X185" s="71">
        <v>2.0232744528688889E-3</v>
      </c>
      <c r="Y185" s="71">
        <v>2.0232744528688889E-3</v>
      </c>
      <c r="Z185" s="71">
        <v>2.0232744528688889E-3</v>
      </c>
      <c r="AA185" s="71">
        <v>2.0232744528688889E-3</v>
      </c>
      <c r="AB185" s="71">
        <v>2.0232744528688889E-3</v>
      </c>
      <c r="AC185" s="71">
        <v>2.0232744528688889E-3</v>
      </c>
      <c r="AD185" s="71">
        <v>2.0232744528688889E-3</v>
      </c>
      <c r="AE185" s="71">
        <v>2.0232744528688889E-3</v>
      </c>
      <c r="AF185" s="71">
        <v>2.0232744528688889E-3</v>
      </c>
      <c r="AG185" s="71">
        <v>2.0232744528688889E-3</v>
      </c>
      <c r="AH185" s="71">
        <v>2.0232744528688889E-3</v>
      </c>
      <c r="AI185" s="71">
        <v>2.0232744528688889E-3</v>
      </c>
      <c r="AJ185" s="71">
        <v>2.0232744528688889E-3</v>
      </c>
      <c r="AK185" s="71">
        <v>2.0232744528688889E-3</v>
      </c>
      <c r="AL185" s="71">
        <v>2.0232744528688889E-3</v>
      </c>
      <c r="AM185" s="71">
        <v>2.0232744528688889E-3</v>
      </c>
      <c r="AN185" s="71">
        <v>2.0232744528688889E-3</v>
      </c>
      <c r="AO185" s="71">
        <v>2.0232744528688889E-3</v>
      </c>
      <c r="AP185" s="71">
        <v>2.0232744528688889E-3</v>
      </c>
      <c r="AQ185" s="71">
        <v>2.0232744528688889E-3</v>
      </c>
      <c r="AR185" s="71">
        <v>2.0232744528688889E-3</v>
      </c>
      <c r="AS185" s="71">
        <v>2.0232744528688889E-3</v>
      </c>
      <c r="AT185" s="71">
        <v>2.0232744528688889E-3</v>
      </c>
      <c r="AU185" s="71">
        <v>2.0232744528688889E-3</v>
      </c>
      <c r="AV185" s="71">
        <v>2.0232744528688889E-3</v>
      </c>
      <c r="AW185" s="71">
        <v>2.0232744528688889E-3</v>
      </c>
      <c r="AX185" s="71">
        <v>2.0232744528688889E-3</v>
      </c>
      <c r="AY185" s="71">
        <v>2.0232744528688889E-3</v>
      </c>
    </row>
    <row r="186" spans="1:51">
      <c r="A186" t="s">
        <v>40</v>
      </c>
      <c r="B186" t="s">
        <v>46</v>
      </c>
      <c r="C186" t="s">
        <v>72</v>
      </c>
      <c r="D186" t="s">
        <v>337</v>
      </c>
      <c r="E186" s="63">
        <v>5.5397409776728919E-2</v>
      </c>
      <c r="F186" s="63">
        <v>5.2334413840360618E-2</v>
      </c>
      <c r="G186" s="63">
        <v>4.2628632928941222E-2</v>
      </c>
      <c r="H186" s="63">
        <v>6.0873389019936892E-2</v>
      </c>
      <c r="I186" s="63">
        <v>3.6696437728135002E-2</v>
      </c>
      <c r="J186" s="63">
        <v>1.7373957313128879E-2</v>
      </c>
      <c r="K186" s="71">
        <v>1.7373957313128879E-2</v>
      </c>
      <c r="L186" s="71">
        <v>1.7373957313128879E-2</v>
      </c>
      <c r="M186" s="71">
        <v>1.7373957313128879E-2</v>
      </c>
      <c r="N186" s="71">
        <v>1.7373957313128879E-2</v>
      </c>
      <c r="O186" s="71">
        <v>1.7373957313128879E-2</v>
      </c>
      <c r="P186" s="71">
        <v>1.7373957313128879E-2</v>
      </c>
      <c r="Q186" s="71">
        <v>1.7373957313128879E-2</v>
      </c>
      <c r="R186" s="71">
        <v>1.7373957313128879E-2</v>
      </c>
      <c r="S186" s="71">
        <v>1.7373957313128879E-2</v>
      </c>
      <c r="T186" s="71">
        <v>1.7373957313128879E-2</v>
      </c>
      <c r="U186" s="71">
        <v>1.7373957313128879E-2</v>
      </c>
      <c r="V186" s="71">
        <v>1.7373957313128879E-2</v>
      </c>
      <c r="W186" s="71">
        <v>1.7373957313128879E-2</v>
      </c>
      <c r="X186" s="71">
        <v>1.7373957313128879E-2</v>
      </c>
      <c r="Y186" s="71">
        <v>1.7373957313128879E-2</v>
      </c>
      <c r="Z186" s="71">
        <v>1.7373957313128879E-2</v>
      </c>
      <c r="AA186" s="71">
        <v>1.7373957313128879E-2</v>
      </c>
      <c r="AB186" s="71">
        <v>1.7373957313128879E-2</v>
      </c>
      <c r="AC186" s="71">
        <v>1.7373957313128879E-2</v>
      </c>
      <c r="AD186" s="71">
        <v>1.7373957313128879E-2</v>
      </c>
      <c r="AE186" s="71">
        <v>1.7373957313128879E-2</v>
      </c>
      <c r="AF186" s="71">
        <v>1.7373957313128879E-2</v>
      </c>
      <c r="AG186" s="71">
        <v>1.7373957313128879E-2</v>
      </c>
      <c r="AH186" s="71">
        <v>1.7373957313128879E-2</v>
      </c>
      <c r="AI186" s="71">
        <v>1.7373957313128879E-2</v>
      </c>
      <c r="AJ186" s="71">
        <v>1.7373957313128879E-2</v>
      </c>
      <c r="AK186" s="71">
        <v>1.7373957313128879E-2</v>
      </c>
      <c r="AL186" s="71">
        <v>1.7373957313128879E-2</v>
      </c>
      <c r="AM186" s="71">
        <v>1.7373957313128879E-2</v>
      </c>
      <c r="AN186" s="71">
        <v>1.7373957313128879E-2</v>
      </c>
      <c r="AO186" s="71">
        <v>1.7373957313128879E-2</v>
      </c>
      <c r="AP186" s="71">
        <v>1.7373957313128879E-2</v>
      </c>
      <c r="AQ186" s="71">
        <v>1.7373957313128879E-2</v>
      </c>
      <c r="AR186" s="71">
        <v>1.7373957313128879E-2</v>
      </c>
      <c r="AS186" s="71">
        <v>1.7373957313128879E-2</v>
      </c>
      <c r="AT186" s="71">
        <v>1.7373957313128879E-2</v>
      </c>
      <c r="AU186" s="71">
        <v>1.7373957313128879E-2</v>
      </c>
      <c r="AV186" s="71">
        <v>1.7373957313128879E-2</v>
      </c>
      <c r="AW186" s="71">
        <v>1.7373957313128879E-2</v>
      </c>
      <c r="AX186" s="71">
        <v>1.7373957313128879E-2</v>
      </c>
      <c r="AY186" s="71">
        <v>1.7373957313128879E-2</v>
      </c>
    </row>
    <row r="187" spans="1:51">
      <c r="A187" t="s">
        <v>40</v>
      </c>
      <c r="B187" t="s">
        <v>46</v>
      </c>
      <c r="C187" t="s">
        <v>73</v>
      </c>
      <c r="D187" t="s">
        <v>337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71">
        <v>0</v>
      </c>
      <c r="L187" s="71">
        <v>0</v>
      </c>
      <c r="M187" s="71">
        <v>0</v>
      </c>
      <c r="N187" s="71">
        <v>0</v>
      </c>
      <c r="O187" s="71">
        <v>0</v>
      </c>
      <c r="P187" s="71">
        <v>0</v>
      </c>
      <c r="Q187" s="71">
        <v>0</v>
      </c>
      <c r="R187" s="71">
        <v>0</v>
      </c>
      <c r="S187" s="71">
        <v>0</v>
      </c>
      <c r="T187" s="71">
        <v>0</v>
      </c>
      <c r="U187" s="71">
        <v>0</v>
      </c>
      <c r="V187" s="71">
        <v>0</v>
      </c>
      <c r="W187" s="71">
        <v>0</v>
      </c>
      <c r="X187" s="71">
        <v>0</v>
      </c>
      <c r="Y187" s="71">
        <v>0</v>
      </c>
      <c r="Z187" s="71">
        <v>0</v>
      </c>
      <c r="AA187" s="71">
        <v>0</v>
      </c>
      <c r="AB187" s="71">
        <v>0</v>
      </c>
      <c r="AC187" s="71">
        <v>0</v>
      </c>
      <c r="AD187" s="71">
        <v>0</v>
      </c>
      <c r="AE187" s="71">
        <v>0</v>
      </c>
      <c r="AF187" s="71">
        <v>0</v>
      </c>
      <c r="AG187" s="71">
        <v>0</v>
      </c>
      <c r="AH187" s="71">
        <v>0</v>
      </c>
      <c r="AI187" s="71">
        <v>0</v>
      </c>
      <c r="AJ187" s="71">
        <v>0</v>
      </c>
      <c r="AK187" s="71">
        <v>0</v>
      </c>
      <c r="AL187" s="71">
        <v>0</v>
      </c>
      <c r="AM187" s="71">
        <v>0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</row>
    <row r="188" spans="1:51">
      <c r="A188" t="s">
        <v>40</v>
      </c>
      <c r="B188" t="s">
        <v>46</v>
      </c>
      <c r="C188" t="s">
        <v>21</v>
      </c>
      <c r="D188" t="s">
        <v>337</v>
      </c>
      <c r="E188" s="63">
        <v>0.23809474817339329</v>
      </c>
      <c r="F188" s="63">
        <v>0.2554121099964391</v>
      </c>
      <c r="G188" s="63">
        <v>0.17194344123212019</v>
      </c>
      <c r="H188" s="63">
        <v>0.24387760364983571</v>
      </c>
      <c r="I188" s="63">
        <v>0.23089320126136051</v>
      </c>
      <c r="J188" s="63">
        <v>0.26402973203999069</v>
      </c>
      <c r="K188" s="71">
        <v>0.26402973203999069</v>
      </c>
      <c r="L188" s="71">
        <v>0.26402973203999069</v>
      </c>
      <c r="M188" s="71">
        <v>0.26402973203999069</v>
      </c>
      <c r="N188" s="71">
        <v>0.26402973203999069</v>
      </c>
      <c r="O188" s="71">
        <v>0.26402973203999069</v>
      </c>
      <c r="P188" s="71">
        <v>0.26402973203999069</v>
      </c>
      <c r="Q188" s="71">
        <v>0.26402973203999069</v>
      </c>
      <c r="R188" s="71">
        <v>0.26402973203999069</v>
      </c>
      <c r="S188" s="71">
        <v>0.26402973203999069</v>
      </c>
      <c r="T188" s="71">
        <v>0.26402973203999069</v>
      </c>
      <c r="U188" s="71">
        <v>0.26402973203999069</v>
      </c>
      <c r="V188" s="71">
        <v>0.26402973203999069</v>
      </c>
      <c r="W188" s="71">
        <v>0.26402973203999069</v>
      </c>
      <c r="X188" s="71">
        <v>0.26402973203999069</v>
      </c>
      <c r="Y188" s="71">
        <v>0.26402973203999069</v>
      </c>
      <c r="Z188" s="71">
        <v>0.26402973203999069</v>
      </c>
      <c r="AA188" s="71">
        <v>0.26402973203999069</v>
      </c>
      <c r="AB188" s="71">
        <v>0.26402973203999069</v>
      </c>
      <c r="AC188" s="71">
        <v>0.26402973203999069</v>
      </c>
      <c r="AD188" s="71">
        <v>0.26402973203999069</v>
      </c>
      <c r="AE188" s="71">
        <v>0.26402973203999069</v>
      </c>
      <c r="AF188" s="71">
        <v>0.26402973203999069</v>
      </c>
      <c r="AG188" s="71">
        <v>0.26402973203999069</v>
      </c>
      <c r="AH188" s="71">
        <v>0.26402973203999069</v>
      </c>
      <c r="AI188" s="71">
        <v>0.26402973203999069</v>
      </c>
      <c r="AJ188" s="71">
        <v>0.26402973203999069</v>
      </c>
      <c r="AK188" s="71">
        <v>0.26402973203999069</v>
      </c>
      <c r="AL188" s="71">
        <v>0.26402973203999069</v>
      </c>
      <c r="AM188" s="71">
        <v>0.26402973203999069</v>
      </c>
      <c r="AN188" s="71">
        <v>0.26402973203999069</v>
      </c>
      <c r="AO188" s="71">
        <v>0.26402973203999069</v>
      </c>
      <c r="AP188" s="71">
        <v>0.26402973203999069</v>
      </c>
      <c r="AQ188" s="71">
        <v>0.26402973203999069</v>
      </c>
      <c r="AR188" s="71">
        <v>0.26402973203999069</v>
      </c>
      <c r="AS188" s="71">
        <v>0.26402973203999069</v>
      </c>
      <c r="AT188" s="71">
        <v>0.26402973203999069</v>
      </c>
      <c r="AU188" s="71">
        <v>0.26402973203999069</v>
      </c>
      <c r="AV188" s="71">
        <v>0.26402973203999069</v>
      </c>
      <c r="AW188" s="71">
        <v>0.26402973203999069</v>
      </c>
      <c r="AX188" s="71">
        <v>0.26402973203999069</v>
      </c>
      <c r="AY188" s="71">
        <v>0.26402973203999069</v>
      </c>
    </row>
    <row r="189" spans="1:51">
      <c r="A189" t="s">
        <v>40</v>
      </c>
      <c r="B189" t="s">
        <v>46</v>
      </c>
      <c r="C189" t="s">
        <v>19</v>
      </c>
      <c r="D189" t="s">
        <v>337</v>
      </c>
      <c r="E189" s="63">
        <v>0.61938118059632963</v>
      </c>
      <c r="F189" s="63">
        <v>0.59807719497478817</v>
      </c>
      <c r="G189" s="63">
        <v>0.72407179204061878</v>
      </c>
      <c r="H189" s="63">
        <v>0.60986426069191058</v>
      </c>
      <c r="I189" s="63">
        <v>0.65106291571614194</v>
      </c>
      <c r="J189" s="63">
        <v>0.63684089427077351</v>
      </c>
      <c r="K189" s="71">
        <v>0.63684089427077351</v>
      </c>
      <c r="L189" s="71">
        <v>0.63684089427077351</v>
      </c>
      <c r="M189" s="71">
        <v>0.63684089427077351</v>
      </c>
      <c r="N189" s="71">
        <v>0.63684089427077351</v>
      </c>
      <c r="O189" s="71">
        <v>0.63684089427077351</v>
      </c>
      <c r="P189" s="71">
        <v>0.63684089427077351</v>
      </c>
      <c r="Q189" s="71">
        <v>0.63684089427077351</v>
      </c>
      <c r="R189" s="71">
        <v>0.63684089427077351</v>
      </c>
      <c r="S189" s="71">
        <v>0.63684089427077351</v>
      </c>
      <c r="T189" s="71">
        <v>0.63684089427077351</v>
      </c>
      <c r="U189" s="71">
        <v>0.63684089427077351</v>
      </c>
      <c r="V189" s="71">
        <v>0.63684089427077351</v>
      </c>
      <c r="W189" s="71">
        <v>0.63684089427077351</v>
      </c>
      <c r="X189" s="71">
        <v>0.63684089427077351</v>
      </c>
      <c r="Y189" s="71">
        <v>0.63684089427077351</v>
      </c>
      <c r="Z189" s="71">
        <v>0.63684089427077351</v>
      </c>
      <c r="AA189" s="71">
        <v>0.63684089427077351</v>
      </c>
      <c r="AB189" s="71">
        <v>0.63684089427077351</v>
      </c>
      <c r="AC189" s="71">
        <v>0.63684089427077351</v>
      </c>
      <c r="AD189" s="71">
        <v>0.63684089427077351</v>
      </c>
      <c r="AE189" s="71">
        <v>0.63684089427077351</v>
      </c>
      <c r="AF189" s="71">
        <v>0.63684089427077351</v>
      </c>
      <c r="AG189" s="71">
        <v>0.63684089427077351</v>
      </c>
      <c r="AH189" s="71">
        <v>0.63684089427077351</v>
      </c>
      <c r="AI189" s="71">
        <v>0.63684089427077351</v>
      </c>
      <c r="AJ189" s="71">
        <v>0.63684089427077351</v>
      </c>
      <c r="AK189" s="71">
        <v>0.63684089427077351</v>
      </c>
      <c r="AL189" s="71">
        <v>0.63684089427077351</v>
      </c>
      <c r="AM189" s="71">
        <v>0.63684089427077351</v>
      </c>
      <c r="AN189" s="71">
        <v>0.63684089427077351</v>
      </c>
      <c r="AO189" s="71">
        <v>0.63684089427077351</v>
      </c>
      <c r="AP189" s="71">
        <v>0.63684089427077351</v>
      </c>
      <c r="AQ189" s="71">
        <v>0.63684089427077351</v>
      </c>
      <c r="AR189" s="71">
        <v>0.63684089427077351</v>
      </c>
      <c r="AS189" s="71">
        <v>0.63684089427077351</v>
      </c>
      <c r="AT189" s="71">
        <v>0.63684089427077351</v>
      </c>
      <c r="AU189" s="71">
        <v>0.63684089427077351</v>
      </c>
      <c r="AV189" s="71">
        <v>0.63684089427077351</v>
      </c>
      <c r="AW189" s="71">
        <v>0.63684089427077351</v>
      </c>
      <c r="AX189" s="71">
        <v>0.63684089427077351</v>
      </c>
      <c r="AY189" s="71">
        <v>0.63684089427077351</v>
      </c>
    </row>
    <row r="190" spans="1:51">
      <c r="A190" t="s">
        <v>40</v>
      </c>
      <c r="B190" t="s">
        <v>46</v>
      </c>
      <c r="C190" t="s">
        <v>74</v>
      </c>
      <c r="D190" t="s">
        <v>337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71">
        <v>0</v>
      </c>
      <c r="L190" s="71">
        <v>0</v>
      </c>
      <c r="M190" s="71">
        <v>0</v>
      </c>
      <c r="N190" s="71">
        <v>0</v>
      </c>
      <c r="O190" s="71">
        <v>0</v>
      </c>
      <c r="P190" s="71">
        <v>0</v>
      </c>
      <c r="Q190" s="71">
        <v>0</v>
      </c>
      <c r="R190" s="71">
        <v>0</v>
      </c>
      <c r="S190" s="71">
        <v>0</v>
      </c>
      <c r="T190" s="71">
        <v>0</v>
      </c>
      <c r="U190" s="71">
        <v>0</v>
      </c>
      <c r="V190" s="71">
        <v>0</v>
      </c>
      <c r="W190" s="71">
        <v>0</v>
      </c>
      <c r="X190" s="71">
        <v>0</v>
      </c>
      <c r="Y190" s="71">
        <v>0</v>
      </c>
      <c r="Z190" s="71">
        <v>0</v>
      </c>
      <c r="AA190" s="71">
        <v>0</v>
      </c>
      <c r="AB190" s="71">
        <v>0</v>
      </c>
      <c r="AC190" s="71">
        <v>0</v>
      </c>
      <c r="AD190" s="71">
        <v>0</v>
      </c>
      <c r="AE190" s="71">
        <v>0</v>
      </c>
      <c r="AF190" s="71">
        <v>0</v>
      </c>
      <c r="AG190" s="71">
        <v>0</v>
      </c>
      <c r="AH190" s="71">
        <v>0</v>
      </c>
      <c r="AI190" s="71">
        <v>0</v>
      </c>
      <c r="AJ190" s="71">
        <v>0</v>
      </c>
      <c r="AK190" s="71">
        <v>0</v>
      </c>
      <c r="AL190" s="71">
        <v>0</v>
      </c>
      <c r="AM190" s="71">
        <v>0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</row>
    <row r="191" spans="1:51">
      <c r="A191" t="s">
        <v>40</v>
      </c>
      <c r="B191" t="s">
        <v>47</v>
      </c>
      <c r="C191" t="s">
        <v>68</v>
      </c>
      <c r="D191" t="s">
        <v>337</v>
      </c>
      <c r="E191" s="63">
        <v>0</v>
      </c>
      <c r="F191" s="63">
        <v>0</v>
      </c>
      <c r="G191" s="63">
        <v>0</v>
      </c>
      <c r="H191" s="63">
        <v>0</v>
      </c>
      <c r="I191" s="63">
        <v>0</v>
      </c>
      <c r="J191" s="63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Q191" s="71">
        <v>0</v>
      </c>
      <c r="R191" s="71">
        <v>0</v>
      </c>
      <c r="S191" s="71">
        <v>0</v>
      </c>
      <c r="T191" s="71">
        <v>0</v>
      </c>
      <c r="U191" s="71">
        <v>0</v>
      </c>
      <c r="V191" s="71">
        <v>0</v>
      </c>
      <c r="W191" s="71">
        <v>0</v>
      </c>
      <c r="X191" s="71">
        <v>0</v>
      </c>
      <c r="Y191" s="71">
        <v>0</v>
      </c>
      <c r="Z191" s="71">
        <v>0</v>
      </c>
      <c r="AA191" s="71">
        <v>0</v>
      </c>
      <c r="AB191" s="71">
        <v>0</v>
      </c>
      <c r="AC191" s="71">
        <v>0</v>
      </c>
      <c r="AD191" s="71">
        <v>0</v>
      </c>
      <c r="AE191" s="71">
        <v>0</v>
      </c>
      <c r="AF191" s="71">
        <v>0</v>
      </c>
      <c r="AG191" s="71">
        <v>0</v>
      </c>
      <c r="AH191" s="71">
        <v>0</v>
      </c>
      <c r="AI191" s="71">
        <v>0</v>
      </c>
      <c r="AJ191" s="71">
        <v>0</v>
      </c>
      <c r="AK191" s="71">
        <v>0</v>
      </c>
      <c r="AL191" s="71">
        <v>0</v>
      </c>
      <c r="AM191" s="71">
        <v>0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</row>
    <row r="192" spans="1:51">
      <c r="A192" t="s">
        <v>40</v>
      </c>
      <c r="B192" t="s">
        <v>47</v>
      </c>
      <c r="C192" t="s">
        <v>70</v>
      </c>
      <c r="D192" t="s">
        <v>337</v>
      </c>
      <c r="E192" s="63">
        <v>1</v>
      </c>
      <c r="F192" s="63">
        <v>1</v>
      </c>
      <c r="G192" s="63">
        <v>1</v>
      </c>
      <c r="H192" s="63">
        <v>1</v>
      </c>
      <c r="I192" s="63">
        <v>1</v>
      </c>
      <c r="J192" s="63">
        <v>1</v>
      </c>
      <c r="K192" s="71">
        <v>1</v>
      </c>
      <c r="L192" s="71">
        <v>1</v>
      </c>
      <c r="M192" s="71">
        <v>1</v>
      </c>
      <c r="N192" s="71">
        <v>1</v>
      </c>
      <c r="O192" s="71">
        <v>1</v>
      </c>
      <c r="P192" s="71">
        <v>1</v>
      </c>
      <c r="Q192" s="71">
        <v>1</v>
      </c>
      <c r="R192" s="71">
        <v>1</v>
      </c>
      <c r="S192" s="71">
        <v>1</v>
      </c>
      <c r="T192" s="71">
        <v>1</v>
      </c>
      <c r="U192" s="71">
        <v>1</v>
      </c>
      <c r="V192" s="71">
        <v>1</v>
      </c>
      <c r="W192" s="71">
        <v>1</v>
      </c>
      <c r="X192" s="71">
        <v>1</v>
      </c>
      <c r="Y192" s="71">
        <v>1</v>
      </c>
      <c r="Z192" s="71">
        <v>1</v>
      </c>
      <c r="AA192" s="71">
        <v>1</v>
      </c>
      <c r="AB192" s="71">
        <v>1</v>
      </c>
      <c r="AC192" s="71">
        <v>1</v>
      </c>
      <c r="AD192" s="71">
        <v>1</v>
      </c>
      <c r="AE192" s="71">
        <v>1</v>
      </c>
      <c r="AF192" s="71">
        <v>1</v>
      </c>
      <c r="AG192" s="71">
        <v>1</v>
      </c>
      <c r="AH192" s="71">
        <v>1</v>
      </c>
      <c r="AI192" s="71">
        <v>1</v>
      </c>
      <c r="AJ192" s="71">
        <v>1</v>
      </c>
      <c r="AK192" s="71">
        <v>1</v>
      </c>
      <c r="AL192" s="71">
        <v>1</v>
      </c>
      <c r="AM192" s="71">
        <v>1</v>
      </c>
      <c r="AN192" s="71">
        <v>1</v>
      </c>
      <c r="AO192" s="71">
        <v>1</v>
      </c>
      <c r="AP192" s="71">
        <v>1</v>
      </c>
      <c r="AQ192" s="71">
        <v>1</v>
      </c>
      <c r="AR192" s="71">
        <v>1</v>
      </c>
      <c r="AS192" s="71">
        <v>1</v>
      </c>
      <c r="AT192" s="71">
        <v>1</v>
      </c>
      <c r="AU192" s="71">
        <v>1</v>
      </c>
      <c r="AV192" s="71">
        <v>1</v>
      </c>
      <c r="AW192" s="71">
        <v>1</v>
      </c>
      <c r="AX192" s="71">
        <v>1</v>
      </c>
      <c r="AY192" s="71">
        <v>1</v>
      </c>
    </row>
    <row r="193" spans="1:51">
      <c r="A193" t="s">
        <v>40</v>
      </c>
      <c r="B193" t="s">
        <v>47</v>
      </c>
      <c r="C193" t="s">
        <v>71</v>
      </c>
      <c r="D193" t="s">
        <v>337</v>
      </c>
      <c r="E193" s="63">
        <v>0</v>
      </c>
      <c r="F193" s="63">
        <v>0</v>
      </c>
      <c r="G193" s="63">
        <v>0</v>
      </c>
      <c r="H193" s="63">
        <v>0</v>
      </c>
      <c r="I193" s="63">
        <v>0</v>
      </c>
      <c r="J193" s="63">
        <v>0</v>
      </c>
      <c r="K193" s="71">
        <v>0</v>
      </c>
      <c r="L193" s="71">
        <v>0</v>
      </c>
      <c r="M193" s="71">
        <v>0</v>
      </c>
      <c r="N193" s="71">
        <v>0</v>
      </c>
      <c r="O193" s="71">
        <v>0</v>
      </c>
      <c r="P193" s="71">
        <v>0</v>
      </c>
      <c r="Q193" s="71">
        <v>0</v>
      </c>
      <c r="R193" s="71">
        <v>0</v>
      </c>
      <c r="S193" s="71">
        <v>0</v>
      </c>
      <c r="T193" s="71">
        <v>0</v>
      </c>
      <c r="U193" s="71">
        <v>0</v>
      </c>
      <c r="V193" s="71">
        <v>0</v>
      </c>
      <c r="W193" s="71">
        <v>0</v>
      </c>
      <c r="X193" s="71">
        <v>0</v>
      </c>
      <c r="Y193" s="71">
        <v>0</v>
      </c>
      <c r="Z193" s="71">
        <v>0</v>
      </c>
      <c r="AA193" s="71">
        <v>0</v>
      </c>
      <c r="AB193" s="71">
        <v>0</v>
      </c>
      <c r="AC193" s="71">
        <v>0</v>
      </c>
      <c r="AD193" s="71">
        <v>0</v>
      </c>
      <c r="AE193" s="71">
        <v>0</v>
      </c>
      <c r="AF193" s="71">
        <v>0</v>
      </c>
      <c r="AG193" s="71">
        <v>0</v>
      </c>
      <c r="AH193" s="71">
        <v>0</v>
      </c>
      <c r="AI193" s="71">
        <v>0</v>
      </c>
      <c r="AJ193" s="71">
        <v>0</v>
      </c>
      <c r="AK193" s="71">
        <v>0</v>
      </c>
      <c r="AL193" s="71">
        <v>0</v>
      </c>
      <c r="AM193" s="71">
        <v>0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</row>
    <row r="194" spans="1:51">
      <c r="A194" t="s">
        <v>40</v>
      </c>
      <c r="B194" t="s">
        <v>47</v>
      </c>
      <c r="C194" t="s">
        <v>72</v>
      </c>
      <c r="D194" t="s">
        <v>337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0</v>
      </c>
      <c r="K194" s="71">
        <v>0</v>
      </c>
      <c r="L194" s="71">
        <v>0</v>
      </c>
      <c r="M194" s="71">
        <v>0</v>
      </c>
      <c r="N194" s="71">
        <v>0</v>
      </c>
      <c r="O194" s="71">
        <v>0</v>
      </c>
      <c r="P194" s="71">
        <v>0</v>
      </c>
      <c r="Q194" s="71">
        <v>0</v>
      </c>
      <c r="R194" s="71">
        <v>0</v>
      </c>
      <c r="S194" s="71">
        <v>0</v>
      </c>
      <c r="T194" s="71">
        <v>0</v>
      </c>
      <c r="U194" s="71">
        <v>0</v>
      </c>
      <c r="V194" s="71">
        <v>0</v>
      </c>
      <c r="W194" s="71">
        <v>0</v>
      </c>
      <c r="X194" s="71">
        <v>0</v>
      </c>
      <c r="Y194" s="71">
        <v>0</v>
      </c>
      <c r="Z194" s="71">
        <v>0</v>
      </c>
      <c r="AA194" s="71">
        <v>0</v>
      </c>
      <c r="AB194" s="71">
        <v>0</v>
      </c>
      <c r="AC194" s="71">
        <v>0</v>
      </c>
      <c r="AD194" s="71">
        <v>0</v>
      </c>
      <c r="AE194" s="71">
        <v>0</v>
      </c>
      <c r="AF194" s="71">
        <v>0</v>
      </c>
      <c r="AG194" s="71">
        <v>0</v>
      </c>
      <c r="AH194" s="71">
        <v>0</v>
      </c>
      <c r="AI194" s="71">
        <v>0</v>
      </c>
      <c r="AJ194" s="71">
        <v>0</v>
      </c>
      <c r="AK194" s="71">
        <v>0</v>
      </c>
      <c r="AL194" s="71">
        <v>0</v>
      </c>
      <c r="AM194" s="71">
        <v>0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</row>
    <row r="195" spans="1:51">
      <c r="A195" t="s">
        <v>40</v>
      </c>
      <c r="B195" t="s">
        <v>47</v>
      </c>
      <c r="C195" t="s">
        <v>73</v>
      </c>
      <c r="D195" t="s">
        <v>337</v>
      </c>
      <c r="E195" s="63">
        <v>0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71">
        <v>0</v>
      </c>
      <c r="L195" s="71">
        <v>0</v>
      </c>
      <c r="M195" s="71">
        <v>0</v>
      </c>
      <c r="N195" s="71">
        <v>0</v>
      </c>
      <c r="O195" s="71">
        <v>0</v>
      </c>
      <c r="P195" s="71">
        <v>0</v>
      </c>
      <c r="Q195" s="71">
        <v>0</v>
      </c>
      <c r="R195" s="71">
        <v>0</v>
      </c>
      <c r="S195" s="71">
        <v>0</v>
      </c>
      <c r="T195" s="71">
        <v>0</v>
      </c>
      <c r="U195" s="71">
        <v>0</v>
      </c>
      <c r="V195" s="71">
        <v>0</v>
      </c>
      <c r="W195" s="71">
        <v>0</v>
      </c>
      <c r="X195" s="71">
        <v>0</v>
      </c>
      <c r="Y195" s="71">
        <v>0</v>
      </c>
      <c r="Z195" s="71">
        <v>0</v>
      </c>
      <c r="AA195" s="71">
        <v>0</v>
      </c>
      <c r="AB195" s="71">
        <v>0</v>
      </c>
      <c r="AC195" s="71">
        <v>0</v>
      </c>
      <c r="AD195" s="71">
        <v>0</v>
      </c>
      <c r="AE195" s="71">
        <v>0</v>
      </c>
      <c r="AF195" s="71">
        <v>0</v>
      </c>
      <c r="AG195" s="71">
        <v>0</v>
      </c>
      <c r="AH195" s="71">
        <v>0</v>
      </c>
      <c r="AI195" s="71">
        <v>0</v>
      </c>
      <c r="AJ195" s="71">
        <v>0</v>
      </c>
      <c r="AK195" s="71">
        <v>0</v>
      </c>
      <c r="AL195" s="71">
        <v>0</v>
      </c>
      <c r="AM195" s="71">
        <v>0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</row>
    <row r="196" spans="1:51">
      <c r="A196" t="s">
        <v>40</v>
      </c>
      <c r="B196" t="s">
        <v>47</v>
      </c>
      <c r="C196" t="s">
        <v>21</v>
      </c>
      <c r="D196" t="s">
        <v>337</v>
      </c>
      <c r="E196" s="63">
        <v>0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71">
        <v>0</v>
      </c>
      <c r="L196" s="71">
        <v>0</v>
      </c>
      <c r="M196" s="71">
        <v>0</v>
      </c>
      <c r="N196" s="71">
        <v>0</v>
      </c>
      <c r="O196" s="71">
        <v>0</v>
      </c>
      <c r="P196" s="71">
        <v>0</v>
      </c>
      <c r="Q196" s="71">
        <v>0</v>
      </c>
      <c r="R196" s="71">
        <v>0</v>
      </c>
      <c r="S196" s="71">
        <v>0</v>
      </c>
      <c r="T196" s="71">
        <v>0</v>
      </c>
      <c r="U196" s="71">
        <v>0</v>
      </c>
      <c r="V196" s="71">
        <v>0</v>
      </c>
      <c r="W196" s="71">
        <v>0</v>
      </c>
      <c r="X196" s="71">
        <v>0</v>
      </c>
      <c r="Y196" s="71">
        <v>0</v>
      </c>
      <c r="Z196" s="71">
        <v>0</v>
      </c>
      <c r="AA196" s="71">
        <v>0</v>
      </c>
      <c r="AB196" s="71">
        <v>0</v>
      </c>
      <c r="AC196" s="71">
        <v>0</v>
      </c>
      <c r="AD196" s="71">
        <v>0</v>
      </c>
      <c r="AE196" s="71">
        <v>0</v>
      </c>
      <c r="AF196" s="71">
        <v>0</v>
      </c>
      <c r="AG196" s="71">
        <v>0</v>
      </c>
      <c r="AH196" s="71">
        <v>0</v>
      </c>
      <c r="AI196" s="71">
        <v>0</v>
      </c>
      <c r="AJ196" s="71">
        <v>0</v>
      </c>
      <c r="AK196" s="71">
        <v>0</v>
      </c>
      <c r="AL196" s="71">
        <v>0</v>
      </c>
      <c r="AM196" s="71">
        <v>0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</row>
    <row r="197" spans="1:51">
      <c r="A197" t="s">
        <v>40</v>
      </c>
      <c r="B197" t="s">
        <v>47</v>
      </c>
      <c r="C197" t="s">
        <v>19</v>
      </c>
      <c r="D197" t="s">
        <v>337</v>
      </c>
      <c r="E197" s="63">
        <v>0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71">
        <v>0</v>
      </c>
      <c r="L197" s="71">
        <v>0</v>
      </c>
      <c r="M197" s="71">
        <v>0</v>
      </c>
      <c r="N197" s="71">
        <v>0</v>
      </c>
      <c r="O197" s="71">
        <v>0</v>
      </c>
      <c r="P197" s="71">
        <v>0</v>
      </c>
      <c r="Q197" s="71">
        <v>0</v>
      </c>
      <c r="R197" s="71">
        <v>0</v>
      </c>
      <c r="S197" s="71">
        <v>0</v>
      </c>
      <c r="T197" s="71">
        <v>0</v>
      </c>
      <c r="U197" s="71">
        <v>0</v>
      </c>
      <c r="V197" s="71">
        <v>0</v>
      </c>
      <c r="W197" s="71">
        <v>0</v>
      </c>
      <c r="X197" s="71">
        <v>0</v>
      </c>
      <c r="Y197" s="71">
        <v>0</v>
      </c>
      <c r="Z197" s="71">
        <v>0</v>
      </c>
      <c r="AA197" s="71">
        <v>0</v>
      </c>
      <c r="AB197" s="71">
        <v>0</v>
      </c>
      <c r="AC197" s="71">
        <v>0</v>
      </c>
      <c r="AD197" s="71">
        <v>0</v>
      </c>
      <c r="AE197" s="71">
        <v>0</v>
      </c>
      <c r="AF197" s="71">
        <v>0</v>
      </c>
      <c r="AG197" s="71">
        <v>0</v>
      </c>
      <c r="AH197" s="71">
        <v>0</v>
      </c>
      <c r="AI197" s="71">
        <v>0</v>
      </c>
      <c r="AJ197" s="71">
        <v>0</v>
      </c>
      <c r="AK197" s="71">
        <v>0</v>
      </c>
      <c r="AL197" s="71">
        <v>0</v>
      </c>
      <c r="AM197" s="71">
        <v>0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</row>
    <row r="198" spans="1:51">
      <c r="A198" t="s">
        <v>39</v>
      </c>
      <c r="B198" t="s">
        <v>46</v>
      </c>
      <c r="C198" t="s">
        <v>68</v>
      </c>
      <c r="D198" t="s">
        <v>337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71">
        <v>0</v>
      </c>
      <c r="L198" s="71">
        <v>0</v>
      </c>
      <c r="M198" s="71">
        <v>0</v>
      </c>
      <c r="N198" s="71">
        <v>0</v>
      </c>
      <c r="O198" s="71">
        <v>0</v>
      </c>
      <c r="P198" s="71">
        <v>0</v>
      </c>
      <c r="Q198" s="71">
        <v>0</v>
      </c>
      <c r="R198" s="71">
        <v>0</v>
      </c>
      <c r="S198" s="71">
        <v>0</v>
      </c>
      <c r="T198" s="71">
        <v>0</v>
      </c>
      <c r="U198" s="71">
        <v>0</v>
      </c>
      <c r="V198" s="71">
        <v>0</v>
      </c>
      <c r="W198" s="71">
        <v>0</v>
      </c>
      <c r="X198" s="71">
        <v>0</v>
      </c>
      <c r="Y198" s="71">
        <v>0</v>
      </c>
      <c r="Z198" s="71">
        <v>0</v>
      </c>
      <c r="AA198" s="71">
        <v>0</v>
      </c>
      <c r="AB198" s="71">
        <v>0</v>
      </c>
      <c r="AC198" s="71">
        <v>0</v>
      </c>
      <c r="AD198" s="71">
        <v>0</v>
      </c>
      <c r="AE198" s="71">
        <v>0</v>
      </c>
      <c r="AF198" s="71">
        <v>0</v>
      </c>
      <c r="AG198" s="71">
        <v>0</v>
      </c>
      <c r="AH198" s="71">
        <v>0</v>
      </c>
      <c r="AI198" s="71">
        <v>0</v>
      </c>
      <c r="AJ198" s="71">
        <v>0</v>
      </c>
      <c r="AK198" s="71">
        <v>0</v>
      </c>
      <c r="AL198" s="71">
        <v>0</v>
      </c>
      <c r="AM198" s="71">
        <v>0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</row>
    <row r="199" spans="1:51">
      <c r="A199" t="s">
        <v>39</v>
      </c>
      <c r="B199" t="s">
        <v>46</v>
      </c>
      <c r="C199" t="s">
        <v>70</v>
      </c>
      <c r="D199" t="s">
        <v>337</v>
      </c>
      <c r="E199" s="63">
        <v>0.18516564067828239</v>
      </c>
      <c r="F199" s="63">
        <v>0.13408732619728381</v>
      </c>
      <c r="G199" s="63">
        <v>0.16734932776186351</v>
      </c>
      <c r="H199" s="63">
        <v>0.1227518488432862</v>
      </c>
      <c r="I199" s="63">
        <v>0.11646474768617041</v>
      </c>
      <c r="J199" s="63">
        <v>0.12589906038265841</v>
      </c>
      <c r="K199" s="71">
        <v>0.12589906038265841</v>
      </c>
      <c r="L199" s="71">
        <v>0.12589906038265841</v>
      </c>
      <c r="M199" s="71">
        <v>0.12589906038265841</v>
      </c>
      <c r="N199" s="71">
        <v>0.12589906038265841</v>
      </c>
      <c r="O199" s="71">
        <v>0.12589906038265841</v>
      </c>
      <c r="P199" s="71">
        <v>0.12589906038265841</v>
      </c>
      <c r="Q199" s="71">
        <v>0.12589906038265841</v>
      </c>
      <c r="R199" s="71">
        <v>0.12589906038265841</v>
      </c>
      <c r="S199" s="71">
        <v>0.12589906038265841</v>
      </c>
      <c r="T199" s="71">
        <v>0.12589906038265841</v>
      </c>
      <c r="U199" s="71">
        <v>0.12589906038265841</v>
      </c>
      <c r="V199" s="71">
        <v>0.12589906038265841</v>
      </c>
      <c r="W199" s="71">
        <v>0.12589906038265841</v>
      </c>
      <c r="X199" s="71">
        <v>0.12589906038265841</v>
      </c>
      <c r="Y199" s="71">
        <v>0.12589906038265841</v>
      </c>
      <c r="Z199" s="71">
        <v>0.12589906038265841</v>
      </c>
      <c r="AA199" s="71">
        <v>0.12589906038265841</v>
      </c>
      <c r="AB199" s="71">
        <v>0.12589906038265841</v>
      </c>
      <c r="AC199" s="71">
        <v>0.12589906038265841</v>
      </c>
      <c r="AD199" s="71">
        <v>0.12589906038265841</v>
      </c>
      <c r="AE199" s="71">
        <v>0.12589906038265841</v>
      </c>
      <c r="AF199" s="71">
        <v>0.12589906038265841</v>
      </c>
      <c r="AG199" s="71">
        <v>0.12589906038265841</v>
      </c>
      <c r="AH199" s="71">
        <v>0.12589906038265841</v>
      </c>
      <c r="AI199" s="71">
        <v>0.12589906038265841</v>
      </c>
      <c r="AJ199" s="71">
        <v>0.12589906038265841</v>
      </c>
      <c r="AK199" s="71">
        <v>0.12589906038265841</v>
      </c>
      <c r="AL199" s="71">
        <v>0.12589906038265841</v>
      </c>
      <c r="AM199" s="71">
        <v>0.12589906038265841</v>
      </c>
      <c r="AN199" s="71">
        <v>0.12589906038265841</v>
      </c>
      <c r="AO199" s="71">
        <v>0.12589906038265841</v>
      </c>
      <c r="AP199" s="71">
        <v>0.12589906038265841</v>
      </c>
      <c r="AQ199" s="71">
        <v>0.12589906038265841</v>
      </c>
      <c r="AR199" s="71">
        <v>0.12589906038265841</v>
      </c>
      <c r="AS199" s="71">
        <v>0.12589906038265841</v>
      </c>
      <c r="AT199" s="71">
        <v>0.12589906038265841</v>
      </c>
      <c r="AU199" s="71">
        <v>0.12589906038265841</v>
      </c>
      <c r="AV199" s="71">
        <v>0.12589906038265841</v>
      </c>
      <c r="AW199" s="71">
        <v>0.12589906038265841</v>
      </c>
      <c r="AX199" s="71">
        <v>0.12589906038265841</v>
      </c>
      <c r="AY199" s="71">
        <v>0.12589906038265841</v>
      </c>
    </row>
    <row r="200" spans="1:51">
      <c r="A200" t="s">
        <v>39</v>
      </c>
      <c r="B200" t="s">
        <v>46</v>
      </c>
      <c r="C200" t="s">
        <v>71</v>
      </c>
      <c r="D200" t="s">
        <v>337</v>
      </c>
      <c r="E200" s="63">
        <v>1.2751716030641039E-3</v>
      </c>
      <c r="F200" s="63">
        <v>1.6780209610538551E-3</v>
      </c>
      <c r="G200" s="63">
        <v>1.0572927509885199E-3</v>
      </c>
      <c r="H200" s="63">
        <v>1.5573143069721139E-3</v>
      </c>
      <c r="I200" s="63">
        <v>1.6795232208388819E-3</v>
      </c>
      <c r="J200" s="63">
        <v>1.698493676714481E-3</v>
      </c>
      <c r="K200" s="71">
        <v>1.698493676714481E-3</v>
      </c>
      <c r="L200" s="71">
        <v>1.698493676714481E-3</v>
      </c>
      <c r="M200" s="71">
        <v>1.698493676714481E-3</v>
      </c>
      <c r="N200" s="71">
        <v>1.698493676714481E-3</v>
      </c>
      <c r="O200" s="71">
        <v>1.698493676714481E-3</v>
      </c>
      <c r="P200" s="71">
        <v>1.698493676714481E-3</v>
      </c>
      <c r="Q200" s="71">
        <v>1.698493676714481E-3</v>
      </c>
      <c r="R200" s="71">
        <v>1.698493676714481E-3</v>
      </c>
      <c r="S200" s="71">
        <v>1.698493676714481E-3</v>
      </c>
      <c r="T200" s="71">
        <v>1.698493676714481E-3</v>
      </c>
      <c r="U200" s="71">
        <v>1.698493676714481E-3</v>
      </c>
      <c r="V200" s="71">
        <v>1.698493676714481E-3</v>
      </c>
      <c r="W200" s="71">
        <v>1.698493676714481E-3</v>
      </c>
      <c r="X200" s="71">
        <v>1.698493676714481E-3</v>
      </c>
      <c r="Y200" s="71">
        <v>1.698493676714481E-3</v>
      </c>
      <c r="Z200" s="71">
        <v>1.698493676714481E-3</v>
      </c>
      <c r="AA200" s="71">
        <v>1.698493676714481E-3</v>
      </c>
      <c r="AB200" s="71">
        <v>1.698493676714481E-3</v>
      </c>
      <c r="AC200" s="71">
        <v>1.698493676714481E-3</v>
      </c>
      <c r="AD200" s="71">
        <v>1.698493676714481E-3</v>
      </c>
      <c r="AE200" s="71">
        <v>1.698493676714481E-3</v>
      </c>
      <c r="AF200" s="71">
        <v>1.698493676714481E-3</v>
      </c>
      <c r="AG200" s="71">
        <v>1.698493676714481E-3</v>
      </c>
      <c r="AH200" s="71">
        <v>1.698493676714481E-3</v>
      </c>
      <c r="AI200" s="71">
        <v>1.698493676714481E-3</v>
      </c>
      <c r="AJ200" s="71">
        <v>1.698493676714481E-3</v>
      </c>
      <c r="AK200" s="71">
        <v>1.698493676714481E-3</v>
      </c>
      <c r="AL200" s="71">
        <v>1.698493676714481E-3</v>
      </c>
      <c r="AM200" s="71">
        <v>1.698493676714481E-3</v>
      </c>
      <c r="AN200" s="71">
        <v>1.698493676714481E-3</v>
      </c>
      <c r="AO200" s="71">
        <v>1.698493676714481E-3</v>
      </c>
      <c r="AP200" s="71">
        <v>1.698493676714481E-3</v>
      </c>
      <c r="AQ200" s="71">
        <v>1.698493676714481E-3</v>
      </c>
      <c r="AR200" s="71">
        <v>1.698493676714481E-3</v>
      </c>
      <c r="AS200" s="71">
        <v>1.698493676714481E-3</v>
      </c>
      <c r="AT200" s="71">
        <v>1.698493676714481E-3</v>
      </c>
      <c r="AU200" s="71">
        <v>1.698493676714481E-3</v>
      </c>
      <c r="AV200" s="71">
        <v>1.698493676714481E-3</v>
      </c>
      <c r="AW200" s="71">
        <v>1.698493676714481E-3</v>
      </c>
      <c r="AX200" s="71">
        <v>1.698493676714481E-3</v>
      </c>
      <c r="AY200" s="71">
        <v>1.698493676714481E-3</v>
      </c>
    </row>
    <row r="201" spans="1:51">
      <c r="A201" t="s">
        <v>39</v>
      </c>
      <c r="B201" t="s">
        <v>46</v>
      </c>
      <c r="C201" t="s">
        <v>72</v>
      </c>
      <c r="D201" t="s">
        <v>337</v>
      </c>
      <c r="E201" s="63">
        <v>7.3479638859030222E-2</v>
      </c>
      <c r="F201" s="63">
        <v>8.2230403379877887E-2</v>
      </c>
      <c r="G201" s="63">
        <v>4.9630425737073679E-2</v>
      </c>
      <c r="H201" s="63">
        <v>6.5772641098991613E-2</v>
      </c>
      <c r="I201" s="63">
        <v>7.0435530950655301E-2</v>
      </c>
      <c r="J201" s="63">
        <v>7.7575823364419982E-2</v>
      </c>
      <c r="K201" s="71">
        <v>7.7575823364419982E-2</v>
      </c>
      <c r="L201" s="71">
        <v>7.7575823364419982E-2</v>
      </c>
      <c r="M201" s="71">
        <v>7.7575823364419982E-2</v>
      </c>
      <c r="N201" s="71">
        <v>7.7575823364419982E-2</v>
      </c>
      <c r="O201" s="71">
        <v>7.7575823364419982E-2</v>
      </c>
      <c r="P201" s="71">
        <v>7.7575823364419982E-2</v>
      </c>
      <c r="Q201" s="71">
        <v>7.7575823364419982E-2</v>
      </c>
      <c r="R201" s="71">
        <v>7.7575823364419982E-2</v>
      </c>
      <c r="S201" s="71">
        <v>7.7575823364419982E-2</v>
      </c>
      <c r="T201" s="71">
        <v>7.7575823364419982E-2</v>
      </c>
      <c r="U201" s="71">
        <v>7.7575823364419982E-2</v>
      </c>
      <c r="V201" s="71">
        <v>7.7575823364419982E-2</v>
      </c>
      <c r="W201" s="71">
        <v>7.7575823364419982E-2</v>
      </c>
      <c r="X201" s="71">
        <v>7.7575823364419982E-2</v>
      </c>
      <c r="Y201" s="71">
        <v>7.7575823364419982E-2</v>
      </c>
      <c r="Z201" s="71">
        <v>7.7575823364419982E-2</v>
      </c>
      <c r="AA201" s="71">
        <v>7.7575823364419982E-2</v>
      </c>
      <c r="AB201" s="71">
        <v>7.7575823364419982E-2</v>
      </c>
      <c r="AC201" s="71">
        <v>7.7575823364419982E-2</v>
      </c>
      <c r="AD201" s="71">
        <v>7.7575823364419982E-2</v>
      </c>
      <c r="AE201" s="71">
        <v>7.7575823364419982E-2</v>
      </c>
      <c r="AF201" s="71">
        <v>7.7575823364419982E-2</v>
      </c>
      <c r="AG201" s="71">
        <v>7.7575823364419982E-2</v>
      </c>
      <c r="AH201" s="71">
        <v>7.7575823364419982E-2</v>
      </c>
      <c r="AI201" s="71">
        <v>7.7575823364419982E-2</v>
      </c>
      <c r="AJ201" s="71">
        <v>7.7575823364419982E-2</v>
      </c>
      <c r="AK201" s="71">
        <v>7.7575823364419982E-2</v>
      </c>
      <c r="AL201" s="71">
        <v>7.7575823364419982E-2</v>
      </c>
      <c r="AM201" s="71">
        <v>7.7575823364419982E-2</v>
      </c>
      <c r="AN201" s="71">
        <v>7.7575823364419982E-2</v>
      </c>
      <c r="AO201" s="71">
        <v>7.7575823364419982E-2</v>
      </c>
      <c r="AP201" s="71">
        <v>7.7575823364419982E-2</v>
      </c>
      <c r="AQ201" s="71">
        <v>7.7575823364419982E-2</v>
      </c>
      <c r="AR201" s="71">
        <v>7.7575823364419982E-2</v>
      </c>
      <c r="AS201" s="71">
        <v>7.7575823364419982E-2</v>
      </c>
      <c r="AT201" s="71">
        <v>7.7575823364419982E-2</v>
      </c>
      <c r="AU201" s="71">
        <v>7.7575823364419982E-2</v>
      </c>
      <c r="AV201" s="71">
        <v>7.7575823364419982E-2</v>
      </c>
      <c r="AW201" s="71">
        <v>7.7575823364419982E-2</v>
      </c>
      <c r="AX201" s="71">
        <v>7.7575823364419982E-2</v>
      </c>
      <c r="AY201" s="71">
        <v>7.7575823364419982E-2</v>
      </c>
    </row>
    <row r="202" spans="1:51">
      <c r="A202" t="s">
        <v>39</v>
      </c>
      <c r="B202" t="s">
        <v>46</v>
      </c>
      <c r="C202" t="s">
        <v>73</v>
      </c>
      <c r="D202" t="s">
        <v>337</v>
      </c>
      <c r="E202" s="63">
        <v>0</v>
      </c>
      <c r="F202" s="63">
        <v>0</v>
      </c>
      <c r="G202" s="63">
        <v>0</v>
      </c>
      <c r="H202" s="63">
        <v>0</v>
      </c>
      <c r="I202" s="63">
        <v>0</v>
      </c>
      <c r="J202" s="63">
        <v>0</v>
      </c>
      <c r="K202" s="71">
        <v>0</v>
      </c>
      <c r="L202" s="71">
        <v>0</v>
      </c>
      <c r="M202" s="71">
        <v>0</v>
      </c>
      <c r="N202" s="71">
        <v>0</v>
      </c>
      <c r="O202" s="71">
        <v>0</v>
      </c>
      <c r="P202" s="71">
        <v>0</v>
      </c>
      <c r="Q202" s="71">
        <v>0</v>
      </c>
      <c r="R202" s="71">
        <v>0</v>
      </c>
      <c r="S202" s="71">
        <v>0</v>
      </c>
      <c r="T202" s="71">
        <v>0</v>
      </c>
      <c r="U202" s="71">
        <v>0</v>
      </c>
      <c r="V202" s="71">
        <v>0</v>
      </c>
      <c r="W202" s="71">
        <v>0</v>
      </c>
      <c r="X202" s="71">
        <v>0</v>
      </c>
      <c r="Y202" s="71">
        <v>0</v>
      </c>
      <c r="Z202" s="71">
        <v>0</v>
      </c>
      <c r="AA202" s="71">
        <v>0</v>
      </c>
      <c r="AB202" s="71">
        <v>0</v>
      </c>
      <c r="AC202" s="71">
        <v>0</v>
      </c>
      <c r="AD202" s="71">
        <v>0</v>
      </c>
      <c r="AE202" s="71">
        <v>0</v>
      </c>
      <c r="AF202" s="71">
        <v>0</v>
      </c>
      <c r="AG202" s="71">
        <v>0</v>
      </c>
      <c r="AH202" s="71">
        <v>0</v>
      </c>
      <c r="AI202" s="71">
        <v>0</v>
      </c>
      <c r="AJ202" s="71">
        <v>0</v>
      </c>
      <c r="AK202" s="71">
        <v>0</v>
      </c>
      <c r="AL202" s="71">
        <v>0</v>
      </c>
      <c r="AM202" s="71">
        <v>0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</row>
    <row r="203" spans="1:51">
      <c r="A203" t="s">
        <v>39</v>
      </c>
      <c r="B203" t="s">
        <v>46</v>
      </c>
      <c r="C203" t="s">
        <v>21</v>
      </c>
      <c r="D203" t="s">
        <v>337</v>
      </c>
      <c r="E203" s="63">
        <v>0.37395411208016838</v>
      </c>
      <c r="F203" s="63">
        <v>0.36404914402483679</v>
      </c>
      <c r="G203" s="63">
        <v>0.4079752088026708</v>
      </c>
      <c r="H203" s="63">
        <v>0.38210478448376051</v>
      </c>
      <c r="I203" s="63">
        <v>0.35152883325594192</v>
      </c>
      <c r="J203" s="63">
        <v>0.36741386385331548</v>
      </c>
      <c r="K203" s="71">
        <v>0.36741386385331548</v>
      </c>
      <c r="L203" s="71">
        <v>0.36741386385331548</v>
      </c>
      <c r="M203" s="71">
        <v>0.36741386385331548</v>
      </c>
      <c r="N203" s="71">
        <v>0.36741386385331548</v>
      </c>
      <c r="O203" s="71">
        <v>0.36741386385331548</v>
      </c>
      <c r="P203" s="71">
        <v>0.36741386385331548</v>
      </c>
      <c r="Q203" s="71">
        <v>0.36741386385331548</v>
      </c>
      <c r="R203" s="71">
        <v>0.36741386385331548</v>
      </c>
      <c r="S203" s="71">
        <v>0.36741386385331548</v>
      </c>
      <c r="T203" s="71">
        <v>0.36741386385331548</v>
      </c>
      <c r="U203" s="71">
        <v>0.36741386385331548</v>
      </c>
      <c r="V203" s="71">
        <v>0.36741386385331548</v>
      </c>
      <c r="W203" s="71">
        <v>0.36741386385331548</v>
      </c>
      <c r="X203" s="71">
        <v>0.36741386385331548</v>
      </c>
      <c r="Y203" s="71">
        <v>0.36741386385331548</v>
      </c>
      <c r="Z203" s="71">
        <v>0.36741386385331548</v>
      </c>
      <c r="AA203" s="71">
        <v>0.36741386385331548</v>
      </c>
      <c r="AB203" s="71">
        <v>0.36741386385331548</v>
      </c>
      <c r="AC203" s="71">
        <v>0.36741386385331548</v>
      </c>
      <c r="AD203" s="71">
        <v>0.36741386385331548</v>
      </c>
      <c r="AE203" s="71">
        <v>0.36741386385331548</v>
      </c>
      <c r="AF203" s="71">
        <v>0.36741386385331548</v>
      </c>
      <c r="AG203" s="71">
        <v>0.36741386385331548</v>
      </c>
      <c r="AH203" s="71">
        <v>0.36741386385331548</v>
      </c>
      <c r="AI203" s="71">
        <v>0.36741386385331548</v>
      </c>
      <c r="AJ203" s="71">
        <v>0.36741386385331548</v>
      </c>
      <c r="AK203" s="71">
        <v>0.36741386385331548</v>
      </c>
      <c r="AL203" s="71">
        <v>0.36741386385331548</v>
      </c>
      <c r="AM203" s="71">
        <v>0.36741386385331548</v>
      </c>
      <c r="AN203" s="71">
        <v>0.36741386385331548</v>
      </c>
      <c r="AO203" s="71">
        <v>0.36741386385331548</v>
      </c>
      <c r="AP203" s="71">
        <v>0.36741386385331548</v>
      </c>
      <c r="AQ203" s="71">
        <v>0.36741386385331548</v>
      </c>
      <c r="AR203" s="71">
        <v>0.36741386385331548</v>
      </c>
      <c r="AS203" s="71">
        <v>0.36741386385331548</v>
      </c>
      <c r="AT203" s="71">
        <v>0.36741386385331548</v>
      </c>
      <c r="AU203" s="71">
        <v>0.36741386385331548</v>
      </c>
      <c r="AV203" s="71">
        <v>0.36741386385331548</v>
      </c>
      <c r="AW203" s="71">
        <v>0.36741386385331548</v>
      </c>
      <c r="AX203" s="71">
        <v>0.36741386385331548</v>
      </c>
      <c r="AY203" s="71">
        <v>0.36741386385331548</v>
      </c>
    </row>
    <row r="204" spans="1:51">
      <c r="A204" t="s">
        <v>39</v>
      </c>
      <c r="B204" t="s">
        <v>46</v>
      </c>
      <c r="C204" t="s">
        <v>19</v>
      </c>
      <c r="D204" t="s">
        <v>337</v>
      </c>
      <c r="E204" s="63">
        <v>0.36612543677945492</v>
      </c>
      <c r="F204" s="63">
        <v>0.41795510543694758</v>
      </c>
      <c r="G204" s="63">
        <v>0.37398774494740339</v>
      </c>
      <c r="H204" s="63">
        <v>0.42781341126698952</v>
      </c>
      <c r="I204" s="63">
        <v>0.45989136488639371</v>
      </c>
      <c r="J204" s="63">
        <v>0.42741275872289181</v>
      </c>
      <c r="K204" s="71">
        <v>0.42741275872289181</v>
      </c>
      <c r="L204" s="71">
        <v>0.42741275872289181</v>
      </c>
      <c r="M204" s="71">
        <v>0.42741275872289181</v>
      </c>
      <c r="N204" s="71">
        <v>0.42741275872289181</v>
      </c>
      <c r="O204" s="71">
        <v>0.42741275872289181</v>
      </c>
      <c r="P204" s="71">
        <v>0.42741275872289181</v>
      </c>
      <c r="Q204" s="71">
        <v>0.42741275872289181</v>
      </c>
      <c r="R204" s="71">
        <v>0.42741275872289181</v>
      </c>
      <c r="S204" s="71">
        <v>0.42741275872289181</v>
      </c>
      <c r="T204" s="71">
        <v>0.42741275872289181</v>
      </c>
      <c r="U204" s="71">
        <v>0.42741275872289181</v>
      </c>
      <c r="V204" s="71">
        <v>0.42741275872289181</v>
      </c>
      <c r="W204" s="71">
        <v>0.42741275872289181</v>
      </c>
      <c r="X204" s="71">
        <v>0.42741275872289181</v>
      </c>
      <c r="Y204" s="71">
        <v>0.42741275872289181</v>
      </c>
      <c r="Z204" s="71">
        <v>0.42741275872289181</v>
      </c>
      <c r="AA204" s="71">
        <v>0.42741275872289181</v>
      </c>
      <c r="AB204" s="71">
        <v>0.42741275872289181</v>
      </c>
      <c r="AC204" s="71">
        <v>0.42741275872289181</v>
      </c>
      <c r="AD204" s="71">
        <v>0.42741275872289181</v>
      </c>
      <c r="AE204" s="71">
        <v>0.42741275872289181</v>
      </c>
      <c r="AF204" s="71">
        <v>0.42741275872289181</v>
      </c>
      <c r="AG204" s="71">
        <v>0.42741275872289181</v>
      </c>
      <c r="AH204" s="71">
        <v>0.42741275872289181</v>
      </c>
      <c r="AI204" s="71">
        <v>0.42741275872289181</v>
      </c>
      <c r="AJ204" s="71">
        <v>0.42741275872289181</v>
      </c>
      <c r="AK204" s="71">
        <v>0.42741275872289181</v>
      </c>
      <c r="AL204" s="71">
        <v>0.42741275872289181</v>
      </c>
      <c r="AM204" s="71">
        <v>0.42741275872289181</v>
      </c>
      <c r="AN204" s="71">
        <v>0.42741275872289181</v>
      </c>
      <c r="AO204" s="71">
        <v>0.42741275872289181</v>
      </c>
      <c r="AP204" s="71">
        <v>0.42741275872289181</v>
      </c>
      <c r="AQ204" s="71">
        <v>0.42741275872289181</v>
      </c>
      <c r="AR204" s="71">
        <v>0.42741275872289181</v>
      </c>
      <c r="AS204" s="71">
        <v>0.42741275872289181</v>
      </c>
      <c r="AT204" s="71">
        <v>0.42741275872289181</v>
      </c>
      <c r="AU204" s="71">
        <v>0.42741275872289181</v>
      </c>
      <c r="AV204" s="71">
        <v>0.42741275872289181</v>
      </c>
      <c r="AW204" s="71">
        <v>0.42741275872289181</v>
      </c>
      <c r="AX204" s="71">
        <v>0.42741275872289181</v>
      </c>
      <c r="AY204" s="71">
        <v>0.42741275872289181</v>
      </c>
    </row>
    <row r="205" spans="1:51">
      <c r="A205" t="s">
        <v>39</v>
      </c>
      <c r="B205" t="s">
        <v>46</v>
      </c>
      <c r="C205" t="s">
        <v>74</v>
      </c>
      <c r="D205" t="s">
        <v>337</v>
      </c>
      <c r="E205" s="63">
        <v>0</v>
      </c>
      <c r="F205" s="63">
        <v>0</v>
      </c>
      <c r="G205" s="63">
        <v>0</v>
      </c>
      <c r="H205" s="63">
        <v>0</v>
      </c>
      <c r="I205" s="63">
        <v>0</v>
      </c>
      <c r="J205" s="63">
        <v>0</v>
      </c>
      <c r="K205" s="71">
        <v>0</v>
      </c>
      <c r="L205" s="71">
        <v>0</v>
      </c>
      <c r="M205" s="71">
        <v>0</v>
      </c>
      <c r="N205" s="71">
        <v>0</v>
      </c>
      <c r="O205" s="71">
        <v>0</v>
      </c>
      <c r="P205" s="71">
        <v>0</v>
      </c>
      <c r="Q205" s="71">
        <v>0</v>
      </c>
      <c r="R205" s="71">
        <v>0</v>
      </c>
      <c r="S205" s="71">
        <v>0</v>
      </c>
      <c r="T205" s="71">
        <v>0</v>
      </c>
      <c r="U205" s="71">
        <v>0</v>
      </c>
      <c r="V205" s="71">
        <v>0</v>
      </c>
      <c r="W205" s="71">
        <v>0</v>
      </c>
      <c r="X205" s="71">
        <v>0</v>
      </c>
      <c r="Y205" s="71">
        <v>0</v>
      </c>
      <c r="Z205" s="71">
        <v>0</v>
      </c>
      <c r="AA205" s="71">
        <v>0</v>
      </c>
      <c r="AB205" s="71">
        <v>0</v>
      </c>
      <c r="AC205" s="71">
        <v>0</v>
      </c>
      <c r="AD205" s="71">
        <v>0</v>
      </c>
      <c r="AE205" s="71">
        <v>0</v>
      </c>
      <c r="AF205" s="71">
        <v>0</v>
      </c>
      <c r="AG205" s="71">
        <v>0</v>
      </c>
      <c r="AH205" s="71">
        <v>0</v>
      </c>
      <c r="AI205" s="71">
        <v>0</v>
      </c>
      <c r="AJ205" s="71">
        <v>0</v>
      </c>
      <c r="AK205" s="71">
        <v>0</v>
      </c>
      <c r="AL205" s="71">
        <v>0</v>
      </c>
      <c r="AM205" s="71">
        <v>0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</row>
    <row r="206" spans="1:51">
      <c r="A206" t="s">
        <v>39</v>
      </c>
      <c r="B206" t="s">
        <v>47</v>
      </c>
      <c r="C206" t="s">
        <v>68</v>
      </c>
      <c r="D206" t="s">
        <v>337</v>
      </c>
      <c r="E206" s="63">
        <v>0</v>
      </c>
      <c r="F206" s="63">
        <v>0</v>
      </c>
      <c r="G206" s="63">
        <v>0</v>
      </c>
      <c r="H206" s="63">
        <v>0</v>
      </c>
      <c r="I206" s="63">
        <v>0</v>
      </c>
      <c r="J206" s="63">
        <v>0</v>
      </c>
      <c r="K206" s="71">
        <v>0</v>
      </c>
      <c r="L206" s="71">
        <v>0</v>
      </c>
      <c r="M206" s="71">
        <v>0</v>
      </c>
      <c r="N206" s="71">
        <v>0</v>
      </c>
      <c r="O206" s="71">
        <v>0</v>
      </c>
      <c r="P206" s="71">
        <v>0</v>
      </c>
      <c r="Q206" s="71">
        <v>0</v>
      </c>
      <c r="R206" s="71">
        <v>0</v>
      </c>
      <c r="S206" s="71">
        <v>0</v>
      </c>
      <c r="T206" s="71">
        <v>0</v>
      </c>
      <c r="U206" s="71">
        <v>0</v>
      </c>
      <c r="V206" s="71">
        <v>0</v>
      </c>
      <c r="W206" s="71">
        <v>0</v>
      </c>
      <c r="X206" s="71">
        <v>0</v>
      </c>
      <c r="Y206" s="71">
        <v>0</v>
      </c>
      <c r="Z206" s="71">
        <v>0</v>
      </c>
      <c r="AA206" s="71">
        <v>0</v>
      </c>
      <c r="AB206" s="71">
        <v>0</v>
      </c>
      <c r="AC206" s="71">
        <v>0</v>
      </c>
      <c r="AD206" s="71">
        <v>0</v>
      </c>
      <c r="AE206" s="71">
        <v>0</v>
      </c>
      <c r="AF206" s="71">
        <v>0</v>
      </c>
      <c r="AG206" s="71">
        <v>0</v>
      </c>
      <c r="AH206" s="71">
        <v>0</v>
      </c>
      <c r="AI206" s="71">
        <v>0</v>
      </c>
      <c r="AJ206" s="71">
        <v>0</v>
      </c>
      <c r="AK206" s="71">
        <v>0</v>
      </c>
      <c r="AL206" s="71">
        <v>0</v>
      </c>
      <c r="AM206" s="71">
        <v>0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</row>
    <row r="207" spans="1:51">
      <c r="A207" t="s">
        <v>39</v>
      </c>
      <c r="B207" t="s">
        <v>47</v>
      </c>
      <c r="C207" t="s">
        <v>70</v>
      </c>
      <c r="D207" t="s">
        <v>337</v>
      </c>
      <c r="E207" s="63">
        <v>0</v>
      </c>
      <c r="F207" s="63">
        <v>0</v>
      </c>
      <c r="G207" s="63">
        <v>0</v>
      </c>
      <c r="H207" s="63">
        <v>0</v>
      </c>
      <c r="I207" s="63">
        <v>0</v>
      </c>
      <c r="J207" s="63">
        <v>0</v>
      </c>
      <c r="K207" s="71">
        <v>0</v>
      </c>
      <c r="L207" s="71">
        <v>0</v>
      </c>
      <c r="M207" s="71">
        <v>0</v>
      </c>
      <c r="N207" s="71">
        <v>0</v>
      </c>
      <c r="O207" s="71">
        <v>0</v>
      </c>
      <c r="P207" s="71">
        <v>0</v>
      </c>
      <c r="Q207" s="71">
        <v>0</v>
      </c>
      <c r="R207" s="71">
        <v>0</v>
      </c>
      <c r="S207" s="71">
        <v>0</v>
      </c>
      <c r="T207" s="71">
        <v>0</v>
      </c>
      <c r="U207" s="71">
        <v>0</v>
      </c>
      <c r="V207" s="71">
        <v>0</v>
      </c>
      <c r="W207" s="71">
        <v>0</v>
      </c>
      <c r="X207" s="71">
        <v>0</v>
      </c>
      <c r="Y207" s="71">
        <v>0</v>
      </c>
      <c r="Z207" s="71">
        <v>0</v>
      </c>
      <c r="AA207" s="71">
        <v>0</v>
      </c>
      <c r="AB207" s="71">
        <v>0</v>
      </c>
      <c r="AC207" s="71">
        <v>0</v>
      </c>
      <c r="AD207" s="71">
        <v>0</v>
      </c>
      <c r="AE207" s="71">
        <v>0</v>
      </c>
      <c r="AF207" s="71">
        <v>0</v>
      </c>
      <c r="AG207" s="71">
        <v>0</v>
      </c>
      <c r="AH207" s="71">
        <v>0</v>
      </c>
      <c r="AI207" s="71">
        <v>0</v>
      </c>
      <c r="AJ207" s="71">
        <v>0</v>
      </c>
      <c r="AK207" s="71">
        <v>0</v>
      </c>
      <c r="AL207" s="71">
        <v>0</v>
      </c>
      <c r="AM207" s="71">
        <v>0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</row>
    <row r="208" spans="1:51">
      <c r="A208" t="s">
        <v>39</v>
      </c>
      <c r="B208" t="s">
        <v>47</v>
      </c>
      <c r="C208" t="s">
        <v>71</v>
      </c>
      <c r="D208" t="s">
        <v>337</v>
      </c>
      <c r="E208" s="63">
        <v>0</v>
      </c>
      <c r="F208" s="63">
        <v>0</v>
      </c>
      <c r="G208" s="63">
        <v>0</v>
      </c>
      <c r="H208" s="63">
        <v>0</v>
      </c>
      <c r="I208" s="63">
        <v>0</v>
      </c>
      <c r="J208" s="63">
        <v>0</v>
      </c>
      <c r="K208" s="71">
        <v>0</v>
      </c>
      <c r="L208" s="71">
        <v>0</v>
      </c>
      <c r="M208" s="71">
        <v>0</v>
      </c>
      <c r="N208" s="71">
        <v>0</v>
      </c>
      <c r="O208" s="71">
        <v>0</v>
      </c>
      <c r="P208" s="71">
        <v>0</v>
      </c>
      <c r="Q208" s="71">
        <v>0</v>
      </c>
      <c r="R208" s="71">
        <v>0</v>
      </c>
      <c r="S208" s="71">
        <v>0</v>
      </c>
      <c r="T208" s="71">
        <v>0</v>
      </c>
      <c r="U208" s="71">
        <v>0</v>
      </c>
      <c r="V208" s="71">
        <v>0</v>
      </c>
      <c r="W208" s="71">
        <v>0</v>
      </c>
      <c r="X208" s="71">
        <v>0</v>
      </c>
      <c r="Y208" s="71">
        <v>0</v>
      </c>
      <c r="Z208" s="71">
        <v>0</v>
      </c>
      <c r="AA208" s="71">
        <v>0</v>
      </c>
      <c r="AB208" s="71">
        <v>0</v>
      </c>
      <c r="AC208" s="71">
        <v>0</v>
      </c>
      <c r="AD208" s="71">
        <v>0</v>
      </c>
      <c r="AE208" s="71">
        <v>0</v>
      </c>
      <c r="AF208" s="71">
        <v>0</v>
      </c>
      <c r="AG208" s="71">
        <v>0</v>
      </c>
      <c r="AH208" s="71">
        <v>0</v>
      </c>
      <c r="AI208" s="71">
        <v>0</v>
      </c>
      <c r="AJ208" s="71">
        <v>0</v>
      </c>
      <c r="AK208" s="71">
        <v>0</v>
      </c>
      <c r="AL208" s="71">
        <v>0</v>
      </c>
      <c r="AM208" s="71">
        <v>0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</row>
    <row r="209" spans="1:51">
      <c r="A209" t="s">
        <v>39</v>
      </c>
      <c r="B209" t="s">
        <v>47</v>
      </c>
      <c r="C209" t="s">
        <v>72</v>
      </c>
      <c r="D209" t="s">
        <v>337</v>
      </c>
      <c r="E209" s="63">
        <v>0</v>
      </c>
      <c r="F209" s="63">
        <v>0</v>
      </c>
      <c r="G209" s="63">
        <v>0</v>
      </c>
      <c r="H209" s="63">
        <v>0</v>
      </c>
      <c r="I209" s="63">
        <v>0</v>
      </c>
      <c r="J209" s="63">
        <v>0</v>
      </c>
      <c r="K209" s="71">
        <v>0</v>
      </c>
      <c r="L209" s="71">
        <v>0</v>
      </c>
      <c r="M209" s="71">
        <v>0</v>
      </c>
      <c r="N209" s="71">
        <v>0</v>
      </c>
      <c r="O209" s="71">
        <v>0</v>
      </c>
      <c r="P209" s="71">
        <v>0</v>
      </c>
      <c r="Q209" s="71">
        <v>0</v>
      </c>
      <c r="R209" s="71">
        <v>0</v>
      </c>
      <c r="S209" s="71">
        <v>0</v>
      </c>
      <c r="T209" s="71">
        <v>0</v>
      </c>
      <c r="U209" s="71">
        <v>0</v>
      </c>
      <c r="V209" s="71">
        <v>0</v>
      </c>
      <c r="W209" s="71">
        <v>0</v>
      </c>
      <c r="X209" s="71">
        <v>0</v>
      </c>
      <c r="Y209" s="71">
        <v>0</v>
      </c>
      <c r="Z209" s="71">
        <v>0</v>
      </c>
      <c r="AA209" s="71">
        <v>0</v>
      </c>
      <c r="AB209" s="71">
        <v>0</v>
      </c>
      <c r="AC209" s="71">
        <v>0</v>
      </c>
      <c r="AD209" s="71">
        <v>0</v>
      </c>
      <c r="AE209" s="71">
        <v>0</v>
      </c>
      <c r="AF209" s="71">
        <v>0</v>
      </c>
      <c r="AG209" s="71">
        <v>0</v>
      </c>
      <c r="AH209" s="71">
        <v>0</v>
      </c>
      <c r="AI209" s="71">
        <v>0</v>
      </c>
      <c r="AJ209" s="71">
        <v>0</v>
      </c>
      <c r="AK209" s="71">
        <v>0</v>
      </c>
      <c r="AL209" s="71">
        <v>0</v>
      </c>
      <c r="AM209" s="71">
        <v>0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</row>
    <row r="210" spans="1:51">
      <c r="A210" t="s">
        <v>39</v>
      </c>
      <c r="B210" t="s">
        <v>47</v>
      </c>
      <c r="C210" t="s">
        <v>73</v>
      </c>
      <c r="D210" t="s">
        <v>337</v>
      </c>
      <c r="E210" s="63">
        <v>0</v>
      </c>
      <c r="F210" s="63">
        <v>0</v>
      </c>
      <c r="G210" s="63">
        <v>0</v>
      </c>
      <c r="H210" s="63">
        <v>0</v>
      </c>
      <c r="I210" s="63">
        <v>0</v>
      </c>
      <c r="J210" s="63">
        <v>0</v>
      </c>
      <c r="K210" s="71">
        <v>0</v>
      </c>
      <c r="L210" s="71">
        <v>0</v>
      </c>
      <c r="M210" s="71">
        <v>0</v>
      </c>
      <c r="N210" s="71">
        <v>0</v>
      </c>
      <c r="O210" s="71">
        <v>0</v>
      </c>
      <c r="P210" s="71">
        <v>0</v>
      </c>
      <c r="Q210" s="71">
        <v>0</v>
      </c>
      <c r="R210" s="71">
        <v>0</v>
      </c>
      <c r="S210" s="71">
        <v>0</v>
      </c>
      <c r="T210" s="71">
        <v>0</v>
      </c>
      <c r="U210" s="71">
        <v>0</v>
      </c>
      <c r="V210" s="71">
        <v>0</v>
      </c>
      <c r="W210" s="71">
        <v>0</v>
      </c>
      <c r="X210" s="71">
        <v>0</v>
      </c>
      <c r="Y210" s="71">
        <v>0</v>
      </c>
      <c r="Z210" s="71">
        <v>0</v>
      </c>
      <c r="AA210" s="71">
        <v>0</v>
      </c>
      <c r="AB210" s="71">
        <v>0</v>
      </c>
      <c r="AC210" s="71">
        <v>0</v>
      </c>
      <c r="AD210" s="71">
        <v>0</v>
      </c>
      <c r="AE210" s="71">
        <v>0</v>
      </c>
      <c r="AF210" s="71">
        <v>0</v>
      </c>
      <c r="AG210" s="71">
        <v>0</v>
      </c>
      <c r="AH210" s="71">
        <v>0</v>
      </c>
      <c r="AI210" s="71">
        <v>0</v>
      </c>
      <c r="AJ210" s="71">
        <v>0</v>
      </c>
      <c r="AK210" s="71">
        <v>0</v>
      </c>
      <c r="AL210" s="71">
        <v>0</v>
      </c>
      <c r="AM210" s="71">
        <v>0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</row>
    <row r="211" spans="1:51">
      <c r="A211" t="s">
        <v>39</v>
      </c>
      <c r="B211" t="s">
        <v>47</v>
      </c>
      <c r="C211" t="s">
        <v>21</v>
      </c>
      <c r="D211" t="s">
        <v>337</v>
      </c>
      <c r="E211" s="63">
        <v>0</v>
      </c>
      <c r="F211" s="63">
        <v>0</v>
      </c>
      <c r="G211" s="63">
        <v>0</v>
      </c>
      <c r="H211" s="63">
        <v>0</v>
      </c>
      <c r="I211" s="63">
        <v>0</v>
      </c>
      <c r="J211" s="63">
        <v>0</v>
      </c>
      <c r="K211" s="71">
        <v>0</v>
      </c>
      <c r="L211" s="71">
        <v>0</v>
      </c>
      <c r="M211" s="71">
        <v>0</v>
      </c>
      <c r="N211" s="71">
        <v>0</v>
      </c>
      <c r="O211" s="71">
        <v>0</v>
      </c>
      <c r="P211" s="71">
        <v>0</v>
      </c>
      <c r="Q211" s="71">
        <v>0</v>
      </c>
      <c r="R211" s="71">
        <v>0</v>
      </c>
      <c r="S211" s="71">
        <v>0</v>
      </c>
      <c r="T211" s="71">
        <v>0</v>
      </c>
      <c r="U211" s="71">
        <v>0</v>
      </c>
      <c r="V211" s="71">
        <v>0</v>
      </c>
      <c r="W211" s="71">
        <v>0</v>
      </c>
      <c r="X211" s="71">
        <v>0</v>
      </c>
      <c r="Y211" s="71">
        <v>0</v>
      </c>
      <c r="Z211" s="71">
        <v>0</v>
      </c>
      <c r="AA211" s="71">
        <v>0</v>
      </c>
      <c r="AB211" s="71">
        <v>0</v>
      </c>
      <c r="AC211" s="71">
        <v>0</v>
      </c>
      <c r="AD211" s="71">
        <v>0</v>
      </c>
      <c r="AE211" s="71">
        <v>0</v>
      </c>
      <c r="AF211" s="71">
        <v>0</v>
      </c>
      <c r="AG211" s="71">
        <v>0</v>
      </c>
      <c r="AH211" s="71">
        <v>0</v>
      </c>
      <c r="AI211" s="71">
        <v>0</v>
      </c>
      <c r="AJ211" s="71">
        <v>0</v>
      </c>
      <c r="AK211" s="71">
        <v>0</v>
      </c>
      <c r="AL211" s="71">
        <v>0</v>
      </c>
      <c r="AM211" s="71">
        <v>0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</row>
    <row r="212" spans="1:51">
      <c r="A212" t="s">
        <v>39</v>
      </c>
      <c r="B212" t="s">
        <v>47</v>
      </c>
      <c r="C212" t="s">
        <v>19</v>
      </c>
      <c r="D212" t="s">
        <v>337</v>
      </c>
      <c r="E212" s="63">
        <v>0</v>
      </c>
      <c r="F212" s="63">
        <v>0</v>
      </c>
      <c r="G212" s="63">
        <v>0</v>
      </c>
      <c r="H212" s="63">
        <v>0</v>
      </c>
      <c r="I212" s="63">
        <v>0</v>
      </c>
      <c r="J212" s="63">
        <v>0</v>
      </c>
      <c r="K212" s="71">
        <v>0</v>
      </c>
      <c r="L212" s="71">
        <v>0</v>
      </c>
      <c r="M212" s="71">
        <v>0</v>
      </c>
      <c r="N212" s="71">
        <v>0</v>
      </c>
      <c r="O212" s="71">
        <v>0</v>
      </c>
      <c r="P212" s="71">
        <v>0</v>
      </c>
      <c r="Q212" s="71">
        <v>0</v>
      </c>
      <c r="R212" s="71">
        <v>0</v>
      </c>
      <c r="S212" s="71">
        <v>0</v>
      </c>
      <c r="T212" s="71">
        <v>0</v>
      </c>
      <c r="U212" s="71">
        <v>0</v>
      </c>
      <c r="V212" s="71">
        <v>0</v>
      </c>
      <c r="W212" s="71">
        <v>0</v>
      </c>
      <c r="X212" s="71">
        <v>0</v>
      </c>
      <c r="Y212" s="71">
        <v>0</v>
      </c>
      <c r="Z212" s="71">
        <v>0</v>
      </c>
      <c r="AA212" s="71">
        <v>0</v>
      </c>
      <c r="AB212" s="71">
        <v>0</v>
      </c>
      <c r="AC212" s="71">
        <v>0</v>
      </c>
      <c r="AD212" s="71">
        <v>0</v>
      </c>
      <c r="AE212" s="71">
        <v>0</v>
      </c>
      <c r="AF212" s="71">
        <v>0</v>
      </c>
      <c r="AG212" s="71">
        <v>0</v>
      </c>
      <c r="AH212" s="71">
        <v>0</v>
      </c>
      <c r="AI212" s="71">
        <v>0</v>
      </c>
      <c r="AJ212" s="71">
        <v>0</v>
      </c>
      <c r="AK212" s="71">
        <v>0</v>
      </c>
      <c r="AL212" s="71">
        <v>0</v>
      </c>
      <c r="AM212" s="71">
        <v>0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</row>
    <row r="213" spans="1:51">
      <c r="A213" t="s">
        <v>38</v>
      </c>
      <c r="B213" t="s">
        <v>46</v>
      </c>
      <c r="C213" t="s">
        <v>68</v>
      </c>
      <c r="D213" t="s">
        <v>337</v>
      </c>
      <c r="E213" s="63">
        <v>0</v>
      </c>
      <c r="F213" s="63">
        <v>0</v>
      </c>
      <c r="G213" s="63">
        <v>0</v>
      </c>
      <c r="H213" s="63">
        <v>0</v>
      </c>
      <c r="I213" s="63">
        <v>0</v>
      </c>
      <c r="J213" s="63">
        <v>0</v>
      </c>
      <c r="K213" s="71">
        <v>0</v>
      </c>
      <c r="L213" s="71">
        <v>0</v>
      </c>
      <c r="M213" s="71">
        <v>0</v>
      </c>
      <c r="N213" s="71">
        <v>0</v>
      </c>
      <c r="O213" s="71">
        <v>0</v>
      </c>
      <c r="P213" s="71">
        <v>0</v>
      </c>
      <c r="Q213" s="71">
        <v>0</v>
      </c>
      <c r="R213" s="71">
        <v>0</v>
      </c>
      <c r="S213" s="71">
        <v>0</v>
      </c>
      <c r="T213" s="71">
        <v>0</v>
      </c>
      <c r="U213" s="71">
        <v>0</v>
      </c>
      <c r="V213" s="71">
        <v>0</v>
      </c>
      <c r="W213" s="71">
        <v>0</v>
      </c>
      <c r="X213" s="71">
        <v>0</v>
      </c>
      <c r="Y213" s="71">
        <v>0</v>
      </c>
      <c r="Z213" s="71">
        <v>0</v>
      </c>
      <c r="AA213" s="71">
        <v>0</v>
      </c>
      <c r="AB213" s="71">
        <v>0</v>
      </c>
      <c r="AC213" s="71">
        <v>0</v>
      </c>
      <c r="AD213" s="71">
        <v>0</v>
      </c>
      <c r="AE213" s="71">
        <v>0</v>
      </c>
      <c r="AF213" s="71">
        <v>0</v>
      </c>
      <c r="AG213" s="71">
        <v>0</v>
      </c>
      <c r="AH213" s="71">
        <v>0</v>
      </c>
      <c r="AI213" s="71">
        <v>0</v>
      </c>
      <c r="AJ213" s="71">
        <v>0</v>
      </c>
      <c r="AK213" s="71">
        <v>0</v>
      </c>
      <c r="AL213" s="71">
        <v>0</v>
      </c>
      <c r="AM213" s="71">
        <v>0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</row>
    <row r="214" spans="1:51">
      <c r="A214" t="s">
        <v>38</v>
      </c>
      <c r="B214" t="s">
        <v>46</v>
      </c>
      <c r="C214" t="s">
        <v>70</v>
      </c>
      <c r="D214" t="s">
        <v>337</v>
      </c>
      <c r="E214" s="63">
        <v>0.160039396779495</v>
      </c>
      <c r="F214" s="63">
        <v>0.1166261334148882</v>
      </c>
      <c r="G214" s="63">
        <v>9.6528620989695738E-2</v>
      </c>
      <c r="H214" s="63">
        <v>0.1069329050758841</v>
      </c>
      <c r="I214" s="63">
        <v>0.1038133849867018</v>
      </c>
      <c r="J214" s="63">
        <v>8.5978876429005438E-2</v>
      </c>
      <c r="K214" s="71">
        <v>8.5978876429005438E-2</v>
      </c>
      <c r="L214" s="71">
        <v>8.5978876429005438E-2</v>
      </c>
      <c r="M214" s="71">
        <v>8.5978876429005438E-2</v>
      </c>
      <c r="N214" s="71">
        <v>8.5978876429005438E-2</v>
      </c>
      <c r="O214" s="71">
        <v>8.5978876429005438E-2</v>
      </c>
      <c r="P214" s="71">
        <v>8.5978876429005438E-2</v>
      </c>
      <c r="Q214" s="71">
        <v>8.5978876429005438E-2</v>
      </c>
      <c r="R214" s="71">
        <v>8.5978876429005438E-2</v>
      </c>
      <c r="S214" s="71">
        <v>8.5978876429005438E-2</v>
      </c>
      <c r="T214" s="71">
        <v>8.5978876429005438E-2</v>
      </c>
      <c r="U214" s="71">
        <v>8.5978876429005438E-2</v>
      </c>
      <c r="V214" s="71">
        <v>8.5978876429005438E-2</v>
      </c>
      <c r="W214" s="71">
        <v>8.5978876429005438E-2</v>
      </c>
      <c r="X214" s="71">
        <v>8.5978876429005438E-2</v>
      </c>
      <c r="Y214" s="71">
        <v>8.5978876429005438E-2</v>
      </c>
      <c r="Z214" s="71">
        <v>8.5978876429005438E-2</v>
      </c>
      <c r="AA214" s="71">
        <v>8.5978876429005438E-2</v>
      </c>
      <c r="AB214" s="71">
        <v>8.5978876429005438E-2</v>
      </c>
      <c r="AC214" s="71">
        <v>8.5978876429005438E-2</v>
      </c>
      <c r="AD214" s="71">
        <v>8.5978876429005438E-2</v>
      </c>
      <c r="AE214" s="71">
        <v>8.5978876429005438E-2</v>
      </c>
      <c r="AF214" s="71">
        <v>8.5978876429005438E-2</v>
      </c>
      <c r="AG214" s="71">
        <v>8.5978876429005438E-2</v>
      </c>
      <c r="AH214" s="71">
        <v>8.5978876429005438E-2</v>
      </c>
      <c r="AI214" s="71">
        <v>8.5978876429005438E-2</v>
      </c>
      <c r="AJ214" s="71">
        <v>8.5978876429005438E-2</v>
      </c>
      <c r="AK214" s="71">
        <v>8.5978876429005438E-2</v>
      </c>
      <c r="AL214" s="71">
        <v>8.5978876429005438E-2</v>
      </c>
      <c r="AM214" s="71">
        <v>8.5978876429005438E-2</v>
      </c>
      <c r="AN214" s="71">
        <v>8.5978876429005438E-2</v>
      </c>
      <c r="AO214" s="71">
        <v>8.5978876429005438E-2</v>
      </c>
      <c r="AP214" s="71">
        <v>8.5978876429005438E-2</v>
      </c>
      <c r="AQ214" s="71">
        <v>8.5978876429005438E-2</v>
      </c>
      <c r="AR214" s="71">
        <v>8.5978876429005438E-2</v>
      </c>
      <c r="AS214" s="71">
        <v>8.5978876429005438E-2</v>
      </c>
      <c r="AT214" s="71">
        <v>8.5978876429005438E-2</v>
      </c>
      <c r="AU214" s="71">
        <v>8.5978876429005438E-2</v>
      </c>
      <c r="AV214" s="71">
        <v>8.5978876429005438E-2</v>
      </c>
      <c r="AW214" s="71">
        <v>8.5978876429005438E-2</v>
      </c>
      <c r="AX214" s="71">
        <v>8.5978876429005438E-2</v>
      </c>
      <c r="AY214" s="71">
        <v>8.5978876429005438E-2</v>
      </c>
    </row>
    <row r="215" spans="1:51">
      <c r="A215" t="s">
        <v>38</v>
      </c>
      <c r="B215" t="s">
        <v>46</v>
      </c>
      <c r="C215" t="s">
        <v>71</v>
      </c>
      <c r="D215" t="s">
        <v>337</v>
      </c>
      <c r="E215" s="63">
        <v>2.918569599512452E-3</v>
      </c>
      <c r="F215" s="63">
        <v>3.8152277372966521E-3</v>
      </c>
      <c r="G215" s="63">
        <v>4.1453732335912973E-3</v>
      </c>
      <c r="H215" s="63">
        <v>3.7397191750484968E-3</v>
      </c>
      <c r="I215" s="63">
        <v>3.2252070659644452E-3</v>
      </c>
      <c r="J215" s="63">
        <v>3.350731684953132E-3</v>
      </c>
      <c r="K215" s="71">
        <v>3.350731684953132E-3</v>
      </c>
      <c r="L215" s="71">
        <v>3.350731684953132E-3</v>
      </c>
      <c r="M215" s="71">
        <v>3.350731684953132E-3</v>
      </c>
      <c r="N215" s="71">
        <v>3.350731684953132E-3</v>
      </c>
      <c r="O215" s="71">
        <v>3.350731684953132E-3</v>
      </c>
      <c r="P215" s="71">
        <v>3.350731684953132E-3</v>
      </c>
      <c r="Q215" s="71">
        <v>3.350731684953132E-3</v>
      </c>
      <c r="R215" s="71">
        <v>3.350731684953132E-3</v>
      </c>
      <c r="S215" s="71">
        <v>3.350731684953132E-3</v>
      </c>
      <c r="T215" s="71">
        <v>3.350731684953132E-3</v>
      </c>
      <c r="U215" s="71">
        <v>3.350731684953132E-3</v>
      </c>
      <c r="V215" s="71">
        <v>3.350731684953132E-3</v>
      </c>
      <c r="W215" s="71">
        <v>3.350731684953132E-3</v>
      </c>
      <c r="X215" s="71">
        <v>3.350731684953132E-3</v>
      </c>
      <c r="Y215" s="71">
        <v>3.350731684953132E-3</v>
      </c>
      <c r="Z215" s="71">
        <v>3.350731684953132E-3</v>
      </c>
      <c r="AA215" s="71">
        <v>3.350731684953132E-3</v>
      </c>
      <c r="AB215" s="71">
        <v>3.350731684953132E-3</v>
      </c>
      <c r="AC215" s="71">
        <v>3.350731684953132E-3</v>
      </c>
      <c r="AD215" s="71">
        <v>3.350731684953132E-3</v>
      </c>
      <c r="AE215" s="71">
        <v>3.350731684953132E-3</v>
      </c>
      <c r="AF215" s="71">
        <v>3.350731684953132E-3</v>
      </c>
      <c r="AG215" s="71">
        <v>3.350731684953132E-3</v>
      </c>
      <c r="AH215" s="71">
        <v>3.350731684953132E-3</v>
      </c>
      <c r="AI215" s="71">
        <v>3.350731684953132E-3</v>
      </c>
      <c r="AJ215" s="71">
        <v>3.350731684953132E-3</v>
      </c>
      <c r="AK215" s="71">
        <v>3.350731684953132E-3</v>
      </c>
      <c r="AL215" s="71">
        <v>3.350731684953132E-3</v>
      </c>
      <c r="AM215" s="71">
        <v>3.350731684953132E-3</v>
      </c>
      <c r="AN215" s="71">
        <v>3.350731684953132E-3</v>
      </c>
      <c r="AO215" s="71">
        <v>3.350731684953132E-3</v>
      </c>
      <c r="AP215" s="71">
        <v>3.350731684953132E-3</v>
      </c>
      <c r="AQ215" s="71">
        <v>3.350731684953132E-3</v>
      </c>
      <c r="AR215" s="71">
        <v>3.350731684953132E-3</v>
      </c>
      <c r="AS215" s="71">
        <v>3.350731684953132E-3</v>
      </c>
      <c r="AT215" s="71">
        <v>3.350731684953132E-3</v>
      </c>
      <c r="AU215" s="71">
        <v>3.350731684953132E-3</v>
      </c>
      <c r="AV215" s="71">
        <v>3.350731684953132E-3</v>
      </c>
      <c r="AW215" s="71">
        <v>3.350731684953132E-3</v>
      </c>
      <c r="AX215" s="71">
        <v>3.350731684953132E-3</v>
      </c>
      <c r="AY215" s="71">
        <v>3.350731684953132E-3</v>
      </c>
    </row>
    <row r="216" spans="1:51">
      <c r="A216" t="s">
        <v>38</v>
      </c>
      <c r="B216" t="s">
        <v>46</v>
      </c>
      <c r="C216" t="s">
        <v>72</v>
      </c>
      <c r="D216" t="s">
        <v>337</v>
      </c>
      <c r="E216" s="63">
        <v>7.6046897574502739E-2</v>
      </c>
      <c r="F216" s="63">
        <v>8.5174799026995568E-2</v>
      </c>
      <c r="G216" s="63">
        <v>8.5118081768776832E-2</v>
      </c>
      <c r="H216" s="63">
        <v>7.4815970043452987E-2</v>
      </c>
      <c r="I216" s="63">
        <v>6.5871891266936128E-2</v>
      </c>
      <c r="J216" s="63">
        <v>6.4182950082861095E-2</v>
      </c>
      <c r="K216" s="71">
        <v>6.4182950082861095E-2</v>
      </c>
      <c r="L216" s="71">
        <v>6.4182950082861095E-2</v>
      </c>
      <c r="M216" s="71">
        <v>6.4182950082861095E-2</v>
      </c>
      <c r="N216" s="71">
        <v>6.4182950082861095E-2</v>
      </c>
      <c r="O216" s="71">
        <v>6.4182950082861095E-2</v>
      </c>
      <c r="P216" s="71">
        <v>6.4182950082861095E-2</v>
      </c>
      <c r="Q216" s="71">
        <v>6.4182950082861095E-2</v>
      </c>
      <c r="R216" s="71">
        <v>6.4182950082861095E-2</v>
      </c>
      <c r="S216" s="71">
        <v>6.4182950082861095E-2</v>
      </c>
      <c r="T216" s="71">
        <v>6.4182950082861095E-2</v>
      </c>
      <c r="U216" s="71">
        <v>6.4182950082861095E-2</v>
      </c>
      <c r="V216" s="71">
        <v>6.4182950082861095E-2</v>
      </c>
      <c r="W216" s="71">
        <v>6.4182950082861095E-2</v>
      </c>
      <c r="X216" s="71">
        <v>6.4182950082861095E-2</v>
      </c>
      <c r="Y216" s="71">
        <v>6.4182950082861095E-2</v>
      </c>
      <c r="Z216" s="71">
        <v>6.4182950082861095E-2</v>
      </c>
      <c r="AA216" s="71">
        <v>6.4182950082861095E-2</v>
      </c>
      <c r="AB216" s="71">
        <v>6.4182950082861095E-2</v>
      </c>
      <c r="AC216" s="71">
        <v>6.4182950082861095E-2</v>
      </c>
      <c r="AD216" s="71">
        <v>6.4182950082861095E-2</v>
      </c>
      <c r="AE216" s="71">
        <v>6.4182950082861095E-2</v>
      </c>
      <c r="AF216" s="71">
        <v>6.4182950082861095E-2</v>
      </c>
      <c r="AG216" s="71">
        <v>6.4182950082861095E-2</v>
      </c>
      <c r="AH216" s="71">
        <v>6.4182950082861095E-2</v>
      </c>
      <c r="AI216" s="71">
        <v>6.4182950082861095E-2</v>
      </c>
      <c r="AJ216" s="71">
        <v>6.4182950082861095E-2</v>
      </c>
      <c r="AK216" s="71">
        <v>6.4182950082861095E-2</v>
      </c>
      <c r="AL216" s="71">
        <v>6.4182950082861095E-2</v>
      </c>
      <c r="AM216" s="71">
        <v>6.4182950082861095E-2</v>
      </c>
      <c r="AN216" s="71">
        <v>6.4182950082861095E-2</v>
      </c>
      <c r="AO216" s="71">
        <v>6.4182950082861095E-2</v>
      </c>
      <c r="AP216" s="71">
        <v>6.4182950082861095E-2</v>
      </c>
      <c r="AQ216" s="71">
        <v>6.4182950082861095E-2</v>
      </c>
      <c r="AR216" s="71">
        <v>6.4182950082861095E-2</v>
      </c>
      <c r="AS216" s="71">
        <v>6.4182950082861095E-2</v>
      </c>
      <c r="AT216" s="71">
        <v>6.4182950082861095E-2</v>
      </c>
      <c r="AU216" s="71">
        <v>6.4182950082861095E-2</v>
      </c>
      <c r="AV216" s="71">
        <v>6.4182950082861095E-2</v>
      </c>
      <c r="AW216" s="71">
        <v>6.4182950082861095E-2</v>
      </c>
      <c r="AX216" s="71">
        <v>6.4182950082861095E-2</v>
      </c>
      <c r="AY216" s="71">
        <v>6.4182950082861095E-2</v>
      </c>
    </row>
    <row r="217" spans="1:51">
      <c r="A217" t="s">
        <v>38</v>
      </c>
      <c r="B217" t="s">
        <v>46</v>
      </c>
      <c r="C217" t="s">
        <v>73</v>
      </c>
      <c r="D217" t="s">
        <v>337</v>
      </c>
      <c r="E217" s="63">
        <v>0</v>
      </c>
      <c r="F217" s="63">
        <v>0</v>
      </c>
      <c r="G217" s="63">
        <v>0</v>
      </c>
      <c r="H217" s="63">
        <v>0</v>
      </c>
      <c r="I217" s="63">
        <v>0</v>
      </c>
      <c r="J217" s="63">
        <v>0</v>
      </c>
      <c r="K217" s="71">
        <v>0</v>
      </c>
      <c r="L217" s="71">
        <v>0</v>
      </c>
      <c r="M217" s="71">
        <v>0</v>
      </c>
      <c r="N217" s="71">
        <v>0</v>
      </c>
      <c r="O217" s="71">
        <v>0</v>
      </c>
      <c r="P217" s="71">
        <v>0</v>
      </c>
      <c r="Q217" s="71">
        <v>0</v>
      </c>
      <c r="R217" s="71">
        <v>0</v>
      </c>
      <c r="S217" s="71">
        <v>0</v>
      </c>
      <c r="T217" s="71">
        <v>0</v>
      </c>
      <c r="U217" s="71">
        <v>0</v>
      </c>
      <c r="V217" s="71">
        <v>0</v>
      </c>
      <c r="W217" s="71">
        <v>0</v>
      </c>
      <c r="X217" s="71">
        <v>0</v>
      </c>
      <c r="Y217" s="71">
        <v>0</v>
      </c>
      <c r="Z217" s="71">
        <v>0</v>
      </c>
      <c r="AA217" s="71">
        <v>0</v>
      </c>
      <c r="AB217" s="71">
        <v>0</v>
      </c>
      <c r="AC217" s="71">
        <v>0</v>
      </c>
      <c r="AD217" s="71">
        <v>0</v>
      </c>
      <c r="AE217" s="71">
        <v>0</v>
      </c>
      <c r="AF217" s="71">
        <v>0</v>
      </c>
      <c r="AG217" s="71">
        <v>0</v>
      </c>
      <c r="AH217" s="71">
        <v>0</v>
      </c>
      <c r="AI217" s="71">
        <v>0</v>
      </c>
      <c r="AJ217" s="71">
        <v>0</v>
      </c>
      <c r="AK217" s="71">
        <v>0</v>
      </c>
      <c r="AL217" s="71">
        <v>0</v>
      </c>
      <c r="AM217" s="71">
        <v>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</row>
    <row r="218" spans="1:51">
      <c r="A218" t="s">
        <v>38</v>
      </c>
      <c r="B218" t="s">
        <v>46</v>
      </c>
      <c r="C218" t="s">
        <v>21</v>
      </c>
      <c r="D218" t="s">
        <v>337</v>
      </c>
      <c r="E218" s="63">
        <v>0.41596178601579742</v>
      </c>
      <c r="F218" s="63">
        <v>0.36859023730859841</v>
      </c>
      <c r="G218" s="63">
        <v>0.33792576752998338</v>
      </c>
      <c r="H218" s="63">
        <v>0.37263442451474482</v>
      </c>
      <c r="I218" s="63">
        <v>0.34186649240472122</v>
      </c>
      <c r="J218" s="63">
        <v>0.36848652563065259</v>
      </c>
      <c r="K218" s="71">
        <v>0.36848652563065259</v>
      </c>
      <c r="L218" s="71">
        <v>0.36848652563065259</v>
      </c>
      <c r="M218" s="71">
        <v>0.36848652563065259</v>
      </c>
      <c r="N218" s="71">
        <v>0.36848652563065259</v>
      </c>
      <c r="O218" s="71">
        <v>0.36848652563065259</v>
      </c>
      <c r="P218" s="71">
        <v>0.36848652563065259</v>
      </c>
      <c r="Q218" s="71">
        <v>0.36848652563065259</v>
      </c>
      <c r="R218" s="71">
        <v>0.36848652563065259</v>
      </c>
      <c r="S218" s="71">
        <v>0.36848652563065259</v>
      </c>
      <c r="T218" s="71">
        <v>0.36848652563065259</v>
      </c>
      <c r="U218" s="71">
        <v>0.36848652563065259</v>
      </c>
      <c r="V218" s="71">
        <v>0.36848652563065259</v>
      </c>
      <c r="W218" s="71">
        <v>0.36848652563065259</v>
      </c>
      <c r="X218" s="71">
        <v>0.36848652563065259</v>
      </c>
      <c r="Y218" s="71">
        <v>0.36848652563065259</v>
      </c>
      <c r="Z218" s="71">
        <v>0.36848652563065259</v>
      </c>
      <c r="AA218" s="71">
        <v>0.36848652563065259</v>
      </c>
      <c r="AB218" s="71">
        <v>0.36848652563065259</v>
      </c>
      <c r="AC218" s="71">
        <v>0.36848652563065259</v>
      </c>
      <c r="AD218" s="71">
        <v>0.36848652563065259</v>
      </c>
      <c r="AE218" s="71">
        <v>0.36848652563065259</v>
      </c>
      <c r="AF218" s="71">
        <v>0.36848652563065259</v>
      </c>
      <c r="AG218" s="71">
        <v>0.36848652563065259</v>
      </c>
      <c r="AH218" s="71">
        <v>0.36848652563065259</v>
      </c>
      <c r="AI218" s="71">
        <v>0.36848652563065259</v>
      </c>
      <c r="AJ218" s="71">
        <v>0.36848652563065259</v>
      </c>
      <c r="AK218" s="71">
        <v>0.36848652563065259</v>
      </c>
      <c r="AL218" s="71">
        <v>0.36848652563065259</v>
      </c>
      <c r="AM218" s="71">
        <v>0.36848652563065259</v>
      </c>
      <c r="AN218" s="71">
        <v>0.36848652563065259</v>
      </c>
      <c r="AO218" s="71">
        <v>0.36848652563065259</v>
      </c>
      <c r="AP218" s="71">
        <v>0.36848652563065259</v>
      </c>
      <c r="AQ218" s="71">
        <v>0.36848652563065259</v>
      </c>
      <c r="AR218" s="71">
        <v>0.36848652563065259</v>
      </c>
      <c r="AS218" s="71">
        <v>0.36848652563065259</v>
      </c>
      <c r="AT218" s="71">
        <v>0.36848652563065259</v>
      </c>
      <c r="AU218" s="71">
        <v>0.36848652563065259</v>
      </c>
      <c r="AV218" s="71">
        <v>0.36848652563065259</v>
      </c>
      <c r="AW218" s="71">
        <v>0.36848652563065259</v>
      </c>
      <c r="AX218" s="71">
        <v>0.36848652563065259</v>
      </c>
      <c r="AY218" s="71">
        <v>0.36848652563065259</v>
      </c>
    </row>
    <row r="219" spans="1:51">
      <c r="A219" t="s">
        <v>38</v>
      </c>
      <c r="B219" t="s">
        <v>46</v>
      </c>
      <c r="C219" t="s">
        <v>19</v>
      </c>
      <c r="D219" t="s">
        <v>337</v>
      </c>
      <c r="E219" s="63">
        <v>0.34503335003069241</v>
      </c>
      <c r="F219" s="63">
        <v>0.42579360251222098</v>
      </c>
      <c r="G219" s="63">
        <v>0.4762821564779528</v>
      </c>
      <c r="H219" s="63">
        <v>0.44187698119086971</v>
      </c>
      <c r="I219" s="63">
        <v>0.4852230242756766</v>
      </c>
      <c r="J219" s="63">
        <v>0.47800091617252799</v>
      </c>
      <c r="K219" s="71">
        <v>0.47800091617252799</v>
      </c>
      <c r="L219" s="71">
        <v>0.47800091617252799</v>
      </c>
      <c r="M219" s="71">
        <v>0.47800091617252799</v>
      </c>
      <c r="N219" s="71">
        <v>0.47800091617252799</v>
      </c>
      <c r="O219" s="71">
        <v>0.47800091617252799</v>
      </c>
      <c r="P219" s="71">
        <v>0.47800091617252799</v>
      </c>
      <c r="Q219" s="71">
        <v>0.47800091617252799</v>
      </c>
      <c r="R219" s="71">
        <v>0.47800091617252799</v>
      </c>
      <c r="S219" s="71">
        <v>0.47800091617252799</v>
      </c>
      <c r="T219" s="71">
        <v>0.47800091617252799</v>
      </c>
      <c r="U219" s="71">
        <v>0.47800091617252799</v>
      </c>
      <c r="V219" s="71">
        <v>0.47800091617252799</v>
      </c>
      <c r="W219" s="71">
        <v>0.47800091617252799</v>
      </c>
      <c r="X219" s="71">
        <v>0.47800091617252799</v>
      </c>
      <c r="Y219" s="71">
        <v>0.47800091617252799</v>
      </c>
      <c r="Z219" s="71">
        <v>0.47800091617252799</v>
      </c>
      <c r="AA219" s="71">
        <v>0.47800091617252799</v>
      </c>
      <c r="AB219" s="71">
        <v>0.47800091617252799</v>
      </c>
      <c r="AC219" s="71">
        <v>0.47800091617252799</v>
      </c>
      <c r="AD219" s="71">
        <v>0.47800091617252799</v>
      </c>
      <c r="AE219" s="71">
        <v>0.47800091617252799</v>
      </c>
      <c r="AF219" s="71">
        <v>0.47800091617252799</v>
      </c>
      <c r="AG219" s="71">
        <v>0.47800091617252799</v>
      </c>
      <c r="AH219" s="71">
        <v>0.47800091617252799</v>
      </c>
      <c r="AI219" s="71">
        <v>0.47800091617252799</v>
      </c>
      <c r="AJ219" s="71">
        <v>0.47800091617252799</v>
      </c>
      <c r="AK219" s="71">
        <v>0.47800091617252799</v>
      </c>
      <c r="AL219" s="71">
        <v>0.47800091617252799</v>
      </c>
      <c r="AM219" s="71">
        <v>0.47800091617252799</v>
      </c>
      <c r="AN219" s="71">
        <v>0.47800091617252799</v>
      </c>
      <c r="AO219" s="71">
        <v>0.47800091617252799</v>
      </c>
      <c r="AP219" s="71">
        <v>0.47800091617252799</v>
      </c>
      <c r="AQ219" s="71">
        <v>0.47800091617252799</v>
      </c>
      <c r="AR219" s="71">
        <v>0.47800091617252799</v>
      </c>
      <c r="AS219" s="71">
        <v>0.47800091617252799</v>
      </c>
      <c r="AT219" s="71">
        <v>0.47800091617252799</v>
      </c>
      <c r="AU219" s="71">
        <v>0.47800091617252799</v>
      </c>
      <c r="AV219" s="71">
        <v>0.47800091617252799</v>
      </c>
      <c r="AW219" s="71">
        <v>0.47800091617252799</v>
      </c>
      <c r="AX219" s="71">
        <v>0.47800091617252799</v>
      </c>
      <c r="AY219" s="71">
        <v>0.47800091617252799</v>
      </c>
    </row>
    <row r="220" spans="1:51">
      <c r="A220" t="s">
        <v>38</v>
      </c>
      <c r="B220" t="s">
        <v>46</v>
      </c>
      <c r="C220" t="s">
        <v>74</v>
      </c>
      <c r="D220" t="s">
        <v>337</v>
      </c>
      <c r="E220" s="63">
        <v>0</v>
      </c>
      <c r="F220" s="63">
        <v>0</v>
      </c>
      <c r="G220" s="63">
        <v>0</v>
      </c>
      <c r="H220" s="63">
        <v>0</v>
      </c>
      <c r="I220" s="63">
        <v>0</v>
      </c>
      <c r="J220" s="63">
        <v>0</v>
      </c>
      <c r="K220" s="71">
        <v>0</v>
      </c>
      <c r="L220" s="71">
        <v>0</v>
      </c>
      <c r="M220" s="71">
        <v>0</v>
      </c>
      <c r="N220" s="71">
        <v>0</v>
      </c>
      <c r="O220" s="71">
        <v>0</v>
      </c>
      <c r="P220" s="71">
        <v>0</v>
      </c>
      <c r="Q220" s="71">
        <v>0</v>
      </c>
      <c r="R220" s="71">
        <v>0</v>
      </c>
      <c r="S220" s="71">
        <v>0</v>
      </c>
      <c r="T220" s="71">
        <v>0</v>
      </c>
      <c r="U220" s="71">
        <v>0</v>
      </c>
      <c r="V220" s="71">
        <v>0</v>
      </c>
      <c r="W220" s="71">
        <v>0</v>
      </c>
      <c r="X220" s="71">
        <v>0</v>
      </c>
      <c r="Y220" s="71">
        <v>0</v>
      </c>
      <c r="Z220" s="71">
        <v>0</v>
      </c>
      <c r="AA220" s="71">
        <v>0</v>
      </c>
      <c r="AB220" s="71">
        <v>0</v>
      </c>
      <c r="AC220" s="71">
        <v>0</v>
      </c>
      <c r="AD220" s="71">
        <v>0</v>
      </c>
      <c r="AE220" s="71">
        <v>0</v>
      </c>
      <c r="AF220" s="71">
        <v>0</v>
      </c>
      <c r="AG220" s="71">
        <v>0</v>
      </c>
      <c r="AH220" s="71">
        <v>0</v>
      </c>
      <c r="AI220" s="71">
        <v>0</v>
      </c>
      <c r="AJ220" s="71">
        <v>0</v>
      </c>
      <c r="AK220" s="71">
        <v>0</v>
      </c>
      <c r="AL220" s="71">
        <v>0</v>
      </c>
      <c r="AM220" s="71">
        <v>0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</row>
    <row r="221" spans="1:51">
      <c r="A221" t="s">
        <v>38</v>
      </c>
      <c r="B221" t="s">
        <v>47</v>
      </c>
      <c r="C221" t="s">
        <v>68</v>
      </c>
      <c r="D221" t="s">
        <v>337</v>
      </c>
      <c r="E221" s="63">
        <v>0</v>
      </c>
      <c r="F221" s="63">
        <v>0</v>
      </c>
      <c r="G221" s="63">
        <v>0</v>
      </c>
      <c r="H221" s="63">
        <v>0</v>
      </c>
      <c r="I221" s="63">
        <v>0</v>
      </c>
      <c r="J221" s="63">
        <v>0</v>
      </c>
      <c r="K221" s="71">
        <v>0</v>
      </c>
      <c r="L221" s="71">
        <v>0</v>
      </c>
      <c r="M221" s="71">
        <v>0</v>
      </c>
      <c r="N221" s="71">
        <v>0</v>
      </c>
      <c r="O221" s="71">
        <v>0</v>
      </c>
      <c r="P221" s="71">
        <v>0</v>
      </c>
      <c r="Q221" s="71">
        <v>0</v>
      </c>
      <c r="R221" s="71">
        <v>0</v>
      </c>
      <c r="S221" s="71">
        <v>0</v>
      </c>
      <c r="T221" s="71">
        <v>0</v>
      </c>
      <c r="U221" s="71">
        <v>0</v>
      </c>
      <c r="V221" s="71">
        <v>0</v>
      </c>
      <c r="W221" s="71">
        <v>0</v>
      </c>
      <c r="X221" s="71">
        <v>0</v>
      </c>
      <c r="Y221" s="71">
        <v>0</v>
      </c>
      <c r="Z221" s="71">
        <v>0</v>
      </c>
      <c r="AA221" s="71">
        <v>0</v>
      </c>
      <c r="AB221" s="71">
        <v>0</v>
      </c>
      <c r="AC221" s="71">
        <v>0</v>
      </c>
      <c r="AD221" s="71">
        <v>0</v>
      </c>
      <c r="AE221" s="71">
        <v>0</v>
      </c>
      <c r="AF221" s="71">
        <v>0</v>
      </c>
      <c r="AG221" s="71">
        <v>0</v>
      </c>
      <c r="AH221" s="71">
        <v>0</v>
      </c>
      <c r="AI221" s="71">
        <v>0</v>
      </c>
      <c r="AJ221" s="71">
        <v>0</v>
      </c>
      <c r="AK221" s="71">
        <v>0</v>
      </c>
      <c r="AL221" s="71">
        <v>0</v>
      </c>
      <c r="AM221" s="71">
        <v>0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</row>
    <row r="222" spans="1:51">
      <c r="A222" t="s">
        <v>38</v>
      </c>
      <c r="B222" t="s">
        <v>47</v>
      </c>
      <c r="C222" t="s">
        <v>70</v>
      </c>
      <c r="D222" t="s">
        <v>337</v>
      </c>
      <c r="E222" s="63">
        <v>0.59515402038506848</v>
      </c>
      <c r="F222" s="63">
        <v>0.50232749209112226</v>
      </c>
      <c r="G222" s="63">
        <v>0.46350781469311669</v>
      </c>
      <c r="H222" s="63">
        <v>0.48817932985491341</v>
      </c>
      <c r="I222" s="63">
        <v>0.49162556117216771</v>
      </c>
      <c r="J222" s="63">
        <v>0.40457402750295052</v>
      </c>
      <c r="K222" s="71">
        <v>0.40457402750295052</v>
      </c>
      <c r="L222" s="71">
        <v>0.40457402750295052</v>
      </c>
      <c r="M222" s="71">
        <v>0.40457402750295052</v>
      </c>
      <c r="N222" s="71">
        <v>0.40457402750295052</v>
      </c>
      <c r="O222" s="71">
        <v>0.40457402750295052</v>
      </c>
      <c r="P222" s="71">
        <v>0.40457402750295052</v>
      </c>
      <c r="Q222" s="71">
        <v>0.40457402750295052</v>
      </c>
      <c r="R222" s="71">
        <v>0.40457402750295052</v>
      </c>
      <c r="S222" s="71">
        <v>0.40457402750295052</v>
      </c>
      <c r="T222" s="71">
        <v>0.40457402750295052</v>
      </c>
      <c r="U222" s="71">
        <v>0.40457402750295052</v>
      </c>
      <c r="V222" s="71">
        <v>0.40457402750295052</v>
      </c>
      <c r="W222" s="71">
        <v>0.40457402750295052</v>
      </c>
      <c r="X222" s="71">
        <v>0.40457402750295052</v>
      </c>
      <c r="Y222" s="71">
        <v>0.40457402750295052</v>
      </c>
      <c r="Z222" s="71">
        <v>0.40457402750295052</v>
      </c>
      <c r="AA222" s="71">
        <v>0.40457402750295052</v>
      </c>
      <c r="AB222" s="71">
        <v>0.40457402750295052</v>
      </c>
      <c r="AC222" s="71">
        <v>0.40457402750295052</v>
      </c>
      <c r="AD222" s="71">
        <v>0.40457402750295052</v>
      </c>
      <c r="AE222" s="71">
        <v>0.40457402750295052</v>
      </c>
      <c r="AF222" s="71">
        <v>0.40457402750295052</v>
      </c>
      <c r="AG222" s="71">
        <v>0.40457402750295052</v>
      </c>
      <c r="AH222" s="71">
        <v>0.40457402750295052</v>
      </c>
      <c r="AI222" s="71">
        <v>0.40457402750295052</v>
      </c>
      <c r="AJ222" s="71">
        <v>0.40457402750295052</v>
      </c>
      <c r="AK222" s="71">
        <v>0.40457402750295052</v>
      </c>
      <c r="AL222" s="71">
        <v>0.40457402750295052</v>
      </c>
      <c r="AM222" s="71">
        <v>0.40457402750295052</v>
      </c>
      <c r="AN222" s="71">
        <v>0.40457402750295052</v>
      </c>
      <c r="AO222" s="71">
        <v>0.40457402750295052</v>
      </c>
      <c r="AP222" s="71">
        <v>0.40457402750295052</v>
      </c>
      <c r="AQ222" s="71">
        <v>0.40457402750295052</v>
      </c>
      <c r="AR222" s="71">
        <v>0.40457402750295052</v>
      </c>
      <c r="AS222" s="71">
        <v>0.40457402750295052</v>
      </c>
      <c r="AT222" s="71">
        <v>0.40457402750295052</v>
      </c>
      <c r="AU222" s="71">
        <v>0.40457402750295052</v>
      </c>
      <c r="AV222" s="71">
        <v>0.40457402750295052</v>
      </c>
      <c r="AW222" s="71">
        <v>0.40457402750295052</v>
      </c>
      <c r="AX222" s="71">
        <v>0.40457402750295052</v>
      </c>
      <c r="AY222" s="71">
        <v>0.40457402750295052</v>
      </c>
    </row>
    <row r="223" spans="1:51">
      <c r="A223" t="s">
        <v>38</v>
      </c>
      <c r="B223" t="s">
        <v>47</v>
      </c>
      <c r="C223" t="s">
        <v>71</v>
      </c>
      <c r="D223" t="s">
        <v>337</v>
      </c>
      <c r="E223" s="63">
        <v>0</v>
      </c>
      <c r="F223" s="63">
        <v>0</v>
      </c>
      <c r="G223" s="63">
        <v>0</v>
      </c>
      <c r="H223" s="63">
        <v>0</v>
      </c>
      <c r="I223" s="63">
        <v>0</v>
      </c>
      <c r="J223" s="63">
        <v>0</v>
      </c>
      <c r="K223" s="71">
        <v>0</v>
      </c>
      <c r="L223" s="71">
        <v>0</v>
      </c>
      <c r="M223" s="71">
        <v>0</v>
      </c>
      <c r="N223" s="71">
        <v>0</v>
      </c>
      <c r="O223" s="71">
        <v>0</v>
      </c>
      <c r="P223" s="71">
        <v>0</v>
      </c>
      <c r="Q223" s="71">
        <v>0</v>
      </c>
      <c r="R223" s="71">
        <v>0</v>
      </c>
      <c r="S223" s="71">
        <v>0</v>
      </c>
      <c r="T223" s="71">
        <v>0</v>
      </c>
      <c r="U223" s="71">
        <v>0</v>
      </c>
      <c r="V223" s="71">
        <v>0</v>
      </c>
      <c r="W223" s="71">
        <v>0</v>
      </c>
      <c r="X223" s="71">
        <v>0</v>
      </c>
      <c r="Y223" s="71">
        <v>0</v>
      </c>
      <c r="Z223" s="71">
        <v>0</v>
      </c>
      <c r="AA223" s="71">
        <v>0</v>
      </c>
      <c r="AB223" s="71">
        <v>0</v>
      </c>
      <c r="AC223" s="71">
        <v>0</v>
      </c>
      <c r="AD223" s="71">
        <v>0</v>
      </c>
      <c r="AE223" s="71">
        <v>0</v>
      </c>
      <c r="AF223" s="71">
        <v>0</v>
      </c>
      <c r="AG223" s="71">
        <v>0</v>
      </c>
      <c r="AH223" s="71">
        <v>0</v>
      </c>
      <c r="AI223" s="71">
        <v>0</v>
      </c>
      <c r="AJ223" s="71">
        <v>0</v>
      </c>
      <c r="AK223" s="71">
        <v>0</v>
      </c>
      <c r="AL223" s="71">
        <v>0</v>
      </c>
      <c r="AM223" s="71">
        <v>0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</row>
    <row r="224" spans="1:51">
      <c r="A224" t="s">
        <v>38</v>
      </c>
      <c r="B224" t="s">
        <v>47</v>
      </c>
      <c r="C224" t="s">
        <v>72</v>
      </c>
      <c r="D224" t="s">
        <v>337</v>
      </c>
      <c r="E224" s="63">
        <v>0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71">
        <v>0</v>
      </c>
      <c r="L224" s="71">
        <v>0</v>
      </c>
      <c r="M224" s="71">
        <v>0</v>
      </c>
      <c r="N224" s="71">
        <v>0</v>
      </c>
      <c r="O224" s="71">
        <v>0</v>
      </c>
      <c r="P224" s="71">
        <v>0</v>
      </c>
      <c r="Q224" s="71">
        <v>0</v>
      </c>
      <c r="R224" s="71">
        <v>0</v>
      </c>
      <c r="S224" s="71">
        <v>0</v>
      </c>
      <c r="T224" s="71">
        <v>0</v>
      </c>
      <c r="U224" s="71">
        <v>0</v>
      </c>
      <c r="V224" s="71">
        <v>0</v>
      </c>
      <c r="W224" s="71">
        <v>0</v>
      </c>
      <c r="X224" s="71">
        <v>0</v>
      </c>
      <c r="Y224" s="71">
        <v>0</v>
      </c>
      <c r="Z224" s="71">
        <v>0</v>
      </c>
      <c r="AA224" s="71">
        <v>0</v>
      </c>
      <c r="AB224" s="71">
        <v>0</v>
      </c>
      <c r="AC224" s="71">
        <v>0</v>
      </c>
      <c r="AD224" s="71">
        <v>0</v>
      </c>
      <c r="AE224" s="71">
        <v>0</v>
      </c>
      <c r="AF224" s="71">
        <v>0</v>
      </c>
      <c r="AG224" s="71">
        <v>0</v>
      </c>
      <c r="AH224" s="71">
        <v>0</v>
      </c>
      <c r="AI224" s="71">
        <v>0</v>
      </c>
      <c r="AJ224" s="71">
        <v>0</v>
      </c>
      <c r="AK224" s="71">
        <v>0</v>
      </c>
      <c r="AL224" s="71">
        <v>0</v>
      </c>
      <c r="AM224" s="71">
        <v>0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</row>
    <row r="225" spans="1:51">
      <c r="A225" t="s">
        <v>38</v>
      </c>
      <c r="B225" t="s">
        <v>47</v>
      </c>
      <c r="C225" t="s">
        <v>73</v>
      </c>
      <c r="D225" t="s">
        <v>337</v>
      </c>
      <c r="E225" s="63">
        <v>0</v>
      </c>
      <c r="F225" s="63">
        <v>0</v>
      </c>
      <c r="G225" s="63">
        <v>0</v>
      </c>
      <c r="H225" s="63">
        <v>0</v>
      </c>
      <c r="I225" s="63">
        <v>0</v>
      </c>
      <c r="J225" s="63">
        <v>0</v>
      </c>
      <c r="K225" s="71">
        <v>0</v>
      </c>
      <c r="L225" s="71">
        <v>0</v>
      </c>
      <c r="M225" s="71">
        <v>0</v>
      </c>
      <c r="N225" s="71">
        <v>0</v>
      </c>
      <c r="O225" s="71">
        <v>0</v>
      </c>
      <c r="P225" s="71">
        <v>0</v>
      </c>
      <c r="Q225" s="71">
        <v>0</v>
      </c>
      <c r="R225" s="71">
        <v>0</v>
      </c>
      <c r="S225" s="71">
        <v>0</v>
      </c>
      <c r="T225" s="71">
        <v>0</v>
      </c>
      <c r="U225" s="71">
        <v>0</v>
      </c>
      <c r="V225" s="71">
        <v>0</v>
      </c>
      <c r="W225" s="71">
        <v>0</v>
      </c>
      <c r="X225" s="71">
        <v>0</v>
      </c>
      <c r="Y225" s="71">
        <v>0</v>
      </c>
      <c r="Z225" s="71">
        <v>0</v>
      </c>
      <c r="AA225" s="71">
        <v>0</v>
      </c>
      <c r="AB225" s="71">
        <v>0</v>
      </c>
      <c r="AC225" s="71">
        <v>0</v>
      </c>
      <c r="AD225" s="71">
        <v>0</v>
      </c>
      <c r="AE225" s="71">
        <v>0</v>
      </c>
      <c r="AF225" s="71">
        <v>0</v>
      </c>
      <c r="AG225" s="71">
        <v>0</v>
      </c>
      <c r="AH225" s="71">
        <v>0</v>
      </c>
      <c r="AI225" s="71">
        <v>0</v>
      </c>
      <c r="AJ225" s="71">
        <v>0</v>
      </c>
      <c r="AK225" s="71">
        <v>0</v>
      </c>
      <c r="AL225" s="71">
        <v>0</v>
      </c>
      <c r="AM225" s="71">
        <v>0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</row>
    <row r="226" spans="1:51">
      <c r="A226" t="s">
        <v>38</v>
      </c>
      <c r="B226" t="s">
        <v>47</v>
      </c>
      <c r="C226" t="s">
        <v>21</v>
      </c>
      <c r="D226" t="s">
        <v>337</v>
      </c>
      <c r="E226" s="63">
        <v>0.2212897938044828</v>
      </c>
      <c r="F226" s="63">
        <v>0.2309176226866278</v>
      </c>
      <c r="G226" s="63">
        <v>0.22266368104260731</v>
      </c>
      <c r="H226" s="63">
        <v>0.23415510149798599</v>
      </c>
      <c r="I226" s="63">
        <v>0.21012983809520039</v>
      </c>
      <c r="J226" s="63">
        <v>0.25919634130461822</v>
      </c>
      <c r="K226" s="71">
        <v>0.25919634130461822</v>
      </c>
      <c r="L226" s="71">
        <v>0.25919634130461822</v>
      </c>
      <c r="M226" s="71">
        <v>0.25919634130461822</v>
      </c>
      <c r="N226" s="71">
        <v>0.25919634130461822</v>
      </c>
      <c r="O226" s="71">
        <v>0.25919634130461822</v>
      </c>
      <c r="P226" s="71">
        <v>0.25919634130461822</v>
      </c>
      <c r="Q226" s="71">
        <v>0.25919634130461822</v>
      </c>
      <c r="R226" s="71">
        <v>0.25919634130461822</v>
      </c>
      <c r="S226" s="71">
        <v>0.25919634130461822</v>
      </c>
      <c r="T226" s="71">
        <v>0.25919634130461822</v>
      </c>
      <c r="U226" s="71">
        <v>0.25919634130461822</v>
      </c>
      <c r="V226" s="71">
        <v>0.25919634130461822</v>
      </c>
      <c r="W226" s="71">
        <v>0.25919634130461822</v>
      </c>
      <c r="X226" s="71">
        <v>0.25919634130461822</v>
      </c>
      <c r="Y226" s="71">
        <v>0.25919634130461822</v>
      </c>
      <c r="Z226" s="71">
        <v>0.25919634130461822</v>
      </c>
      <c r="AA226" s="71">
        <v>0.25919634130461822</v>
      </c>
      <c r="AB226" s="71">
        <v>0.25919634130461822</v>
      </c>
      <c r="AC226" s="71">
        <v>0.25919634130461822</v>
      </c>
      <c r="AD226" s="71">
        <v>0.25919634130461822</v>
      </c>
      <c r="AE226" s="71">
        <v>0.25919634130461822</v>
      </c>
      <c r="AF226" s="71">
        <v>0.25919634130461822</v>
      </c>
      <c r="AG226" s="71">
        <v>0.25919634130461822</v>
      </c>
      <c r="AH226" s="71">
        <v>0.25919634130461822</v>
      </c>
      <c r="AI226" s="71">
        <v>0.25919634130461822</v>
      </c>
      <c r="AJ226" s="71">
        <v>0.25919634130461822</v>
      </c>
      <c r="AK226" s="71">
        <v>0.25919634130461822</v>
      </c>
      <c r="AL226" s="71">
        <v>0.25919634130461822</v>
      </c>
      <c r="AM226" s="71">
        <v>0.25919634130461822</v>
      </c>
      <c r="AN226" s="71">
        <v>0.25919634130461822</v>
      </c>
      <c r="AO226" s="71">
        <v>0.25919634130461822</v>
      </c>
      <c r="AP226" s="71">
        <v>0.25919634130461822</v>
      </c>
      <c r="AQ226" s="71">
        <v>0.25919634130461822</v>
      </c>
      <c r="AR226" s="71">
        <v>0.25919634130461822</v>
      </c>
      <c r="AS226" s="71">
        <v>0.25919634130461822</v>
      </c>
      <c r="AT226" s="71">
        <v>0.25919634130461822</v>
      </c>
      <c r="AU226" s="71">
        <v>0.25919634130461822</v>
      </c>
      <c r="AV226" s="71">
        <v>0.25919634130461822</v>
      </c>
      <c r="AW226" s="71">
        <v>0.25919634130461822</v>
      </c>
      <c r="AX226" s="71">
        <v>0.25919634130461822</v>
      </c>
      <c r="AY226" s="71">
        <v>0.25919634130461822</v>
      </c>
    </row>
    <row r="227" spans="1:51">
      <c r="A227" t="s">
        <v>38</v>
      </c>
      <c r="B227" t="s">
        <v>47</v>
      </c>
      <c r="C227" t="s">
        <v>19</v>
      </c>
      <c r="D227" t="s">
        <v>337</v>
      </c>
      <c r="E227" s="63">
        <v>0.1835561858104488</v>
      </c>
      <c r="F227" s="63">
        <v>0.26675488522224988</v>
      </c>
      <c r="G227" s="63">
        <v>0.31382850426427578</v>
      </c>
      <c r="H227" s="63">
        <v>0.27766556864710068</v>
      </c>
      <c r="I227" s="63">
        <v>0.29824460073263198</v>
      </c>
      <c r="J227" s="63">
        <v>0.33622963119243149</v>
      </c>
      <c r="K227" s="71">
        <v>0.33622963119243149</v>
      </c>
      <c r="L227" s="71">
        <v>0.33622963119243149</v>
      </c>
      <c r="M227" s="71">
        <v>0.33622963119243149</v>
      </c>
      <c r="N227" s="71">
        <v>0.33622963119243149</v>
      </c>
      <c r="O227" s="71">
        <v>0.33622963119243149</v>
      </c>
      <c r="P227" s="71">
        <v>0.33622963119243149</v>
      </c>
      <c r="Q227" s="71">
        <v>0.33622963119243149</v>
      </c>
      <c r="R227" s="71">
        <v>0.33622963119243149</v>
      </c>
      <c r="S227" s="71">
        <v>0.33622963119243149</v>
      </c>
      <c r="T227" s="71">
        <v>0.33622963119243149</v>
      </c>
      <c r="U227" s="71">
        <v>0.33622963119243149</v>
      </c>
      <c r="V227" s="71">
        <v>0.33622963119243149</v>
      </c>
      <c r="W227" s="71">
        <v>0.33622963119243149</v>
      </c>
      <c r="X227" s="71">
        <v>0.33622963119243149</v>
      </c>
      <c r="Y227" s="71">
        <v>0.33622963119243149</v>
      </c>
      <c r="Z227" s="71">
        <v>0.33622963119243149</v>
      </c>
      <c r="AA227" s="71">
        <v>0.33622963119243149</v>
      </c>
      <c r="AB227" s="71">
        <v>0.33622963119243149</v>
      </c>
      <c r="AC227" s="71">
        <v>0.33622963119243149</v>
      </c>
      <c r="AD227" s="71">
        <v>0.33622963119243149</v>
      </c>
      <c r="AE227" s="71">
        <v>0.33622963119243149</v>
      </c>
      <c r="AF227" s="71">
        <v>0.33622963119243149</v>
      </c>
      <c r="AG227" s="71">
        <v>0.33622963119243149</v>
      </c>
      <c r="AH227" s="71">
        <v>0.33622963119243149</v>
      </c>
      <c r="AI227" s="71">
        <v>0.33622963119243149</v>
      </c>
      <c r="AJ227" s="71">
        <v>0.33622963119243149</v>
      </c>
      <c r="AK227" s="71">
        <v>0.33622963119243149</v>
      </c>
      <c r="AL227" s="71">
        <v>0.33622963119243149</v>
      </c>
      <c r="AM227" s="71">
        <v>0.33622963119243149</v>
      </c>
      <c r="AN227" s="71">
        <v>0.33622963119243149</v>
      </c>
      <c r="AO227" s="71">
        <v>0.33622963119243149</v>
      </c>
      <c r="AP227" s="71">
        <v>0.33622963119243149</v>
      </c>
      <c r="AQ227" s="71">
        <v>0.33622963119243149</v>
      </c>
      <c r="AR227" s="71">
        <v>0.33622963119243149</v>
      </c>
      <c r="AS227" s="71">
        <v>0.33622963119243149</v>
      </c>
      <c r="AT227" s="71">
        <v>0.33622963119243149</v>
      </c>
      <c r="AU227" s="71">
        <v>0.33622963119243149</v>
      </c>
      <c r="AV227" s="71">
        <v>0.33622963119243149</v>
      </c>
      <c r="AW227" s="71">
        <v>0.33622963119243149</v>
      </c>
      <c r="AX227" s="71">
        <v>0.33622963119243149</v>
      </c>
      <c r="AY227" s="71">
        <v>0.33622963119243149</v>
      </c>
    </row>
    <row r="228" spans="1:51">
      <c r="A228" t="s">
        <v>29</v>
      </c>
      <c r="B228" t="s">
        <v>46</v>
      </c>
      <c r="C228" t="s">
        <v>68</v>
      </c>
      <c r="D228" t="s">
        <v>337</v>
      </c>
      <c r="E228" s="63">
        <v>0</v>
      </c>
      <c r="F228" s="63">
        <v>0</v>
      </c>
      <c r="G228" s="63">
        <v>0</v>
      </c>
      <c r="H228" s="63">
        <v>0</v>
      </c>
      <c r="I228" s="63">
        <v>0</v>
      </c>
      <c r="J228" s="63">
        <v>0</v>
      </c>
      <c r="K228" s="71">
        <v>0</v>
      </c>
      <c r="L228" s="71">
        <v>0</v>
      </c>
      <c r="M228" s="71">
        <v>0</v>
      </c>
      <c r="N228" s="71">
        <v>0</v>
      </c>
      <c r="O228" s="71">
        <v>0</v>
      </c>
      <c r="P228" s="71">
        <v>0</v>
      </c>
      <c r="Q228" s="71">
        <v>0</v>
      </c>
      <c r="R228" s="71">
        <v>0</v>
      </c>
      <c r="S228" s="71">
        <v>0</v>
      </c>
      <c r="T228" s="71">
        <v>0</v>
      </c>
      <c r="U228" s="71">
        <v>0</v>
      </c>
      <c r="V228" s="71">
        <v>0</v>
      </c>
      <c r="W228" s="71">
        <v>0</v>
      </c>
      <c r="X228" s="71">
        <v>0</v>
      </c>
      <c r="Y228" s="71">
        <v>0</v>
      </c>
      <c r="Z228" s="71">
        <v>0</v>
      </c>
      <c r="AA228" s="71">
        <v>0</v>
      </c>
      <c r="AB228" s="71">
        <v>0</v>
      </c>
      <c r="AC228" s="71">
        <v>0</v>
      </c>
      <c r="AD228" s="71">
        <v>0</v>
      </c>
      <c r="AE228" s="71">
        <v>0</v>
      </c>
      <c r="AF228" s="71">
        <v>0</v>
      </c>
      <c r="AG228" s="71">
        <v>0</v>
      </c>
      <c r="AH228" s="71">
        <v>0</v>
      </c>
      <c r="AI228" s="71">
        <v>0</v>
      </c>
      <c r="AJ228" s="71">
        <v>0</v>
      </c>
      <c r="AK228" s="71">
        <v>0</v>
      </c>
      <c r="AL228" s="71">
        <v>0</v>
      </c>
      <c r="AM228" s="71">
        <v>0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</row>
    <row r="229" spans="1:51">
      <c r="A229" t="s">
        <v>29</v>
      </c>
      <c r="B229" t="s">
        <v>46</v>
      </c>
      <c r="C229" t="s">
        <v>70</v>
      </c>
      <c r="D229" t="s">
        <v>337</v>
      </c>
      <c r="E229" s="63">
        <v>0.30587908908222639</v>
      </c>
      <c r="F229" s="63">
        <v>0.33687030744000329</v>
      </c>
      <c r="G229" s="63">
        <v>0.34665704396828773</v>
      </c>
      <c r="H229" s="63">
        <v>0.18817233006232981</v>
      </c>
      <c r="I229" s="63">
        <v>0.26869730937198733</v>
      </c>
      <c r="J229" s="63">
        <v>0.2510042324739008</v>
      </c>
      <c r="K229" s="71">
        <v>0.2510042324739008</v>
      </c>
      <c r="L229" s="71">
        <v>0.2510042324739008</v>
      </c>
      <c r="M229" s="71">
        <v>0.2510042324739008</v>
      </c>
      <c r="N229" s="71">
        <v>0.2510042324739008</v>
      </c>
      <c r="O229" s="71">
        <v>0.2510042324739008</v>
      </c>
      <c r="P229" s="71">
        <v>0.2510042324739008</v>
      </c>
      <c r="Q229" s="71">
        <v>0.2510042324739008</v>
      </c>
      <c r="R229" s="71">
        <v>0.2510042324739008</v>
      </c>
      <c r="S229" s="71">
        <v>0.2510042324739008</v>
      </c>
      <c r="T229" s="71">
        <v>0.2510042324739008</v>
      </c>
      <c r="U229" s="71">
        <v>0.2510042324739008</v>
      </c>
      <c r="V229" s="71">
        <v>0.2510042324739008</v>
      </c>
      <c r="W229" s="71">
        <v>0.2510042324739008</v>
      </c>
      <c r="X229" s="71">
        <v>0.2510042324739008</v>
      </c>
      <c r="Y229" s="71">
        <v>0.2510042324739008</v>
      </c>
      <c r="Z229" s="71">
        <v>0.2510042324739008</v>
      </c>
      <c r="AA229" s="71">
        <v>0.2510042324739008</v>
      </c>
      <c r="AB229" s="71">
        <v>0.2510042324739008</v>
      </c>
      <c r="AC229" s="71">
        <v>0.2510042324739008</v>
      </c>
      <c r="AD229" s="71">
        <v>0.2510042324739008</v>
      </c>
      <c r="AE229" s="71">
        <v>0.2510042324739008</v>
      </c>
      <c r="AF229" s="71">
        <v>0.2510042324739008</v>
      </c>
      <c r="AG229" s="71">
        <v>0.2510042324739008</v>
      </c>
      <c r="AH229" s="71">
        <v>0.2510042324739008</v>
      </c>
      <c r="AI229" s="71">
        <v>0.2510042324739008</v>
      </c>
      <c r="AJ229" s="71">
        <v>0.2510042324739008</v>
      </c>
      <c r="AK229" s="71">
        <v>0.2510042324739008</v>
      </c>
      <c r="AL229" s="71">
        <v>0.2510042324739008</v>
      </c>
      <c r="AM229" s="71">
        <v>0.2510042324739008</v>
      </c>
      <c r="AN229" s="71">
        <v>0.2510042324739008</v>
      </c>
      <c r="AO229" s="71">
        <v>0.2510042324739008</v>
      </c>
      <c r="AP229" s="71">
        <v>0.2510042324739008</v>
      </c>
      <c r="AQ229" s="71">
        <v>0.2510042324739008</v>
      </c>
      <c r="AR229" s="71">
        <v>0.2510042324739008</v>
      </c>
      <c r="AS229" s="71">
        <v>0.2510042324739008</v>
      </c>
      <c r="AT229" s="71">
        <v>0.2510042324739008</v>
      </c>
      <c r="AU229" s="71">
        <v>0.2510042324739008</v>
      </c>
      <c r="AV229" s="71">
        <v>0.2510042324739008</v>
      </c>
      <c r="AW229" s="71">
        <v>0.2510042324739008</v>
      </c>
      <c r="AX229" s="71">
        <v>0.2510042324739008</v>
      </c>
      <c r="AY229" s="71">
        <v>0.2510042324739008</v>
      </c>
    </row>
    <row r="230" spans="1:51">
      <c r="A230" t="s">
        <v>29</v>
      </c>
      <c r="B230" t="s">
        <v>46</v>
      </c>
      <c r="C230" t="s">
        <v>71</v>
      </c>
      <c r="D230" t="s">
        <v>337</v>
      </c>
      <c r="E230" s="63">
        <v>1.6220701497103979E-3</v>
      </c>
      <c r="F230" s="63">
        <v>1.4409419540579479E-3</v>
      </c>
      <c r="G230" s="63">
        <v>1.8767546796295529E-3</v>
      </c>
      <c r="H230" s="63">
        <v>1.7167479237822361E-3</v>
      </c>
      <c r="I230" s="63">
        <v>1.620889573971345E-3</v>
      </c>
      <c r="J230" s="63">
        <v>1.6733595737849741E-3</v>
      </c>
      <c r="K230" s="71">
        <v>1.6733595737849741E-3</v>
      </c>
      <c r="L230" s="71">
        <v>1.6733595737849741E-3</v>
      </c>
      <c r="M230" s="71">
        <v>1.6733595737849741E-3</v>
      </c>
      <c r="N230" s="71">
        <v>1.6733595737849741E-3</v>
      </c>
      <c r="O230" s="71">
        <v>1.6733595737849741E-3</v>
      </c>
      <c r="P230" s="71">
        <v>1.6733595737849741E-3</v>
      </c>
      <c r="Q230" s="71">
        <v>1.6733595737849741E-3</v>
      </c>
      <c r="R230" s="71">
        <v>1.6733595737849741E-3</v>
      </c>
      <c r="S230" s="71">
        <v>1.6733595737849741E-3</v>
      </c>
      <c r="T230" s="71">
        <v>1.6733595737849741E-3</v>
      </c>
      <c r="U230" s="71">
        <v>1.6733595737849741E-3</v>
      </c>
      <c r="V230" s="71">
        <v>1.6733595737849741E-3</v>
      </c>
      <c r="W230" s="71">
        <v>1.6733595737849741E-3</v>
      </c>
      <c r="X230" s="71">
        <v>1.6733595737849741E-3</v>
      </c>
      <c r="Y230" s="71">
        <v>1.6733595737849741E-3</v>
      </c>
      <c r="Z230" s="71">
        <v>1.6733595737849741E-3</v>
      </c>
      <c r="AA230" s="71">
        <v>1.6733595737849741E-3</v>
      </c>
      <c r="AB230" s="71">
        <v>1.6733595737849741E-3</v>
      </c>
      <c r="AC230" s="71">
        <v>1.6733595737849741E-3</v>
      </c>
      <c r="AD230" s="71">
        <v>1.6733595737849741E-3</v>
      </c>
      <c r="AE230" s="71">
        <v>1.6733595737849741E-3</v>
      </c>
      <c r="AF230" s="71">
        <v>1.6733595737849741E-3</v>
      </c>
      <c r="AG230" s="71">
        <v>1.6733595737849741E-3</v>
      </c>
      <c r="AH230" s="71">
        <v>1.6733595737849741E-3</v>
      </c>
      <c r="AI230" s="71">
        <v>1.6733595737849741E-3</v>
      </c>
      <c r="AJ230" s="71">
        <v>1.6733595737849741E-3</v>
      </c>
      <c r="AK230" s="71">
        <v>1.6733595737849741E-3</v>
      </c>
      <c r="AL230" s="71">
        <v>1.6733595737849741E-3</v>
      </c>
      <c r="AM230" s="71">
        <v>1.6733595737849741E-3</v>
      </c>
      <c r="AN230" s="71">
        <v>1.6733595737849741E-3</v>
      </c>
      <c r="AO230" s="71">
        <v>1.6733595737849741E-3</v>
      </c>
      <c r="AP230" s="71">
        <v>1.6733595737849741E-3</v>
      </c>
      <c r="AQ230" s="71">
        <v>1.6733595737849741E-3</v>
      </c>
      <c r="AR230" s="71">
        <v>1.6733595737849741E-3</v>
      </c>
      <c r="AS230" s="71">
        <v>1.6733595737849741E-3</v>
      </c>
      <c r="AT230" s="71">
        <v>1.6733595737849741E-3</v>
      </c>
      <c r="AU230" s="71">
        <v>1.6733595737849741E-3</v>
      </c>
      <c r="AV230" s="71">
        <v>1.6733595737849741E-3</v>
      </c>
      <c r="AW230" s="71">
        <v>1.6733595737849741E-3</v>
      </c>
      <c r="AX230" s="71">
        <v>1.6733595737849741E-3</v>
      </c>
      <c r="AY230" s="71">
        <v>1.6733595737849741E-3</v>
      </c>
    </row>
    <row r="231" spans="1:51">
      <c r="A231" t="s">
        <v>29</v>
      </c>
      <c r="B231" t="s">
        <v>46</v>
      </c>
      <c r="C231" t="s">
        <v>72</v>
      </c>
      <c r="D231" t="s">
        <v>337</v>
      </c>
      <c r="E231" s="63">
        <v>6.0409266016284532E-2</v>
      </c>
      <c r="F231" s="63">
        <v>5.4663087278540357E-2</v>
      </c>
      <c r="G231" s="63">
        <v>6.5845290414053792E-2</v>
      </c>
      <c r="H231" s="63">
        <v>5.2818945315467068E-2</v>
      </c>
      <c r="I231" s="63">
        <v>4.9885900707520282E-2</v>
      </c>
      <c r="J231" s="63">
        <v>5.2495034493707723E-2</v>
      </c>
      <c r="K231" s="71">
        <v>5.2495034493707723E-2</v>
      </c>
      <c r="L231" s="71">
        <v>5.2495034493707723E-2</v>
      </c>
      <c r="M231" s="71">
        <v>5.2495034493707723E-2</v>
      </c>
      <c r="N231" s="71">
        <v>5.2495034493707723E-2</v>
      </c>
      <c r="O231" s="71">
        <v>5.2495034493707723E-2</v>
      </c>
      <c r="P231" s="71">
        <v>5.2495034493707723E-2</v>
      </c>
      <c r="Q231" s="71">
        <v>5.2495034493707723E-2</v>
      </c>
      <c r="R231" s="71">
        <v>5.2495034493707723E-2</v>
      </c>
      <c r="S231" s="71">
        <v>5.2495034493707723E-2</v>
      </c>
      <c r="T231" s="71">
        <v>5.2495034493707723E-2</v>
      </c>
      <c r="U231" s="71">
        <v>5.2495034493707723E-2</v>
      </c>
      <c r="V231" s="71">
        <v>5.2495034493707723E-2</v>
      </c>
      <c r="W231" s="71">
        <v>5.2495034493707723E-2</v>
      </c>
      <c r="X231" s="71">
        <v>5.2495034493707723E-2</v>
      </c>
      <c r="Y231" s="71">
        <v>5.2495034493707723E-2</v>
      </c>
      <c r="Z231" s="71">
        <v>5.2495034493707723E-2</v>
      </c>
      <c r="AA231" s="71">
        <v>5.2495034493707723E-2</v>
      </c>
      <c r="AB231" s="71">
        <v>5.2495034493707723E-2</v>
      </c>
      <c r="AC231" s="71">
        <v>5.2495034493707723E-2</v>
      </c>
      <c r="AD231" s="71">
        <v>5.2495034493707723E-2</v>
      </c>
      <c r="AE231" s="71">
        <v>5.2495034493707723E-2</v>
      </c>
      <c r="AF231" s="71">
        <v>5.2495034493707723E-2</v>
      </c>
      <c r="AG231" s="71">
        <v>5.2495034493707723E-2</v>
      </c>
      <c r="AH231" s="71">
        <v>5.2495034493707723E-2</v>
      </c>
      <c r="AI231" s="71">
        <v>5.2495034493707723E-2</v>
      </c>
      <c r="AJ231" s="71">
        <v>5.2495034493707723E-2</v>
      </c>
      <c r="AK231" s="71">
        <v>5.2495034493707723E-2</v>
      </c>
      <c r="AL231" s="71">
        <v>5.2495034493707723E-2</v>
      </c>
      <c r="AM231" s="71">
        <v>5.2495034493707723E-2</v>
      </c>
      <c r="AN231" s="71">
        <v>5.2495034493707723E-2</v>
      </c>
      <c r="AO231" s="71">
        <v>5.2495034493707723E-2</v>
      </c>
      <c r="AP231" s="71">
        <v>5.2495034493707723E-2</v>
      </c>
      <c r="AQ231" s="71">
        <v>5.2495034493707723E-2</v>
      </c>
      <c r="AR231" s="71">
        <v>5.2495034493707723E-2</v>
      </c>
      <c r="AS231" s="71">
        <v>5.2495034493707723E-2</v>
      </c>
      <c r="AT231" s="71">
        <v>5.2495034493707723E-2</v>
      </c>
      <c r="AU231" s="71">
        <v>5.2495034493707723E-2</v>
      </c>
      <c r="AV231" s="71">
        <v>5.2495034493707723E-2</v>
      </c>
      <c r="AW231" s="71">
        <v>5.2495034493707723E-2</v>
      </c>
      <c r="AX231" s="71">
        <v>5.2495034493707723E-2</v>
      </c>
      <c r="AY231" s="71">
        <v>5.2495034493707723E-2</v>
      </c>
    </row>
    <row r="232" spans="1:51">
      <c r="A232" t="s">
        <v>29</v>
      </c>
      <c r="B232" t="s">
        <v>46</v>
      </c>
      <c r="C232" t="s">
        <v>73</v>
      </c>
      <c r="D232" t="s">
        <v>337</v>
      </c>
      <c r="E232" s="63">
        <v>0</v>
      </c>
      <c r="F232" s="63">
        <v>0</v>
      </c>
      <c r="G232" s="63">
        <v>0</v>
      </c>
      <c r="H232" s="63">
        <v>0</v>
      </c>
      <c r="I232" s="63">
        <v>0</v>
      </c>
      <c r="J232" s="63">
        <v>0</v>
      </c>
      <c r="K232" s="71">
        <v>0</v>
      </c>
      <c r="L232" s="71">
        <v>0</v>
      </c>
      <c r="M232" s="71">
        <v>0</v>
      </c>
      <c r="N232" s="71">
        <v>0</v>
      </c>
      <c r="O232" s="71">
        <v>0</v>
      </c>
      <c r="P232" s="71">
        <v>0</v>
      </c>
      <c r="Q232" s="71">
        <v>0</v>
      </c>
      <c r="R232" s="71">
        <v>0</v>
      </c>
      <c r="S232" s="71">
        <v>0</v>
      </c>
      <c r="T232" s="71">
        <v>0</v>
      </c>
      <c r="U232" s="71">
        <v>0</v>
      </c>
      <c r="V232" s="71">
        <v>0</v>
      </c>
      <c r="W232" s="71">
        <v>0</v>
      </c>
      <c r="X232" s="71">
        <v>0</v>
      </c>
      <c r="Y232" s="71">
        <v>0</v>
      </c>
      <c r="Z232" s="71">
        <v>0</v>
      </c>
      <c r="AA232" s="71">
        <v>0</v>
      </c>
      <c r="AB232" s="71">
        <v>0</v>
      </c>
      <c r="AC232" s="71">
        <v>0</v>
      </c>
      <c r="AD232" s="71">
        <v>0</v>
      </c>
      <c r="AE232" s="71">
        <v>0</v>
      </c>
      <c r="AF232" s="71">
        <v>0</v>
      </c>
      <c r="AG232" s="71">
        <v>0</v>
      </c>
      <c r="AH232" s="71">
        <v>0</v>
      </c>
      <c r="AI232" s="71">
        <v>0</v>
      </c>
      <c r="AJ232" s="71">
        <v>0</v>
      </c>
      <c r="AK232" s="71">
        <v>0</v>
      </c>
      <c r="AL232" s="71">
        <v>0</v>
      </c>
      <c r="AM232" s="71">
        <v>0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</row>
    <row r="233" spans="1:51">
      <c r="A233" t="s">
        <v>29</v>
      </c>
      <c r="B233" t="s">
        <v>46</v>
      </c>
      <c r="C233" t="s">
        <v>21</v>
      </c>
      <c r="D233" t="s">
        <v>337</v>
      </c>
      <c r="E233" s="63">
        <v>0.13181485552519601</v>
      </c>
      <c r="F233" s="63">
        <v>0.13152137686279899</v>
      </c>
      <c r="G233" s="63">
        <v>0.1311250473009016</v>
      </c>
      <c r="H233" s="63">
        <v>8.189463030782787E-2</v>
      </c>
      <c r="I233" s="63">
        <v>0.1060947948717167</v>
      </c>
      <c r="J233" s="63">
        <v>0.1102903936957442</v>
      </c>
      <c r="K233" s="71">
        <v>0.1102903936957442</v>
      </c>
      <c r="L233" s="71">
        <v>0.1102903936957442</v>
      </c>
      <c r="M233" s="71">
        <v>0.1102903936957442</v>
      </c>
      <c r="N233" s="71">
        <v>0.1102903936957442</v>
      </c>
      <c r="O233" s="71">
        <v>0.1102903936957442</v>
      </c>
      <c r="P233" s="71">
        <v>0.1102903936957442</v>
      </c>
      <c r="Q233" s="71">
        <v>0.1102903936957442</v>
      </c>
      <c r="R233" s="71">
        <v>0.1102903936957442</v>
      </c>
      <c r="S233" s="71">
        <v>0.1102903936957442</v>
      </c>
      <c r="T233" s="71">
        <v>0.1102903936957442</v>
      </c>
      <c r="U233" s="71">
        <v>0.1102903936957442</v>
      </c>
      <c r="V233" s="71">
        <v>0.1102903936957442</v>
      </c>
      <c r="W233" s="71">
        <v>0.1102903936957442</v>
      </c>
      <c r="X233" s="71">
        <v>0.1102903936957442</v>
      </c>
      <c r="Y233" s="71">
        <v>0.1102903936957442</v>
      </c>
      <c r="Z233" s="71">
        <v>0.1102903936957442</v>
      </c>
      <c r="AA233" s="71">
        <v>0.1102903936957442</v>
      </c>
      <c r="AB233" s="71">
        <v>0.1102903936957442</v>
      </c>
      <c r="AC233" s="71">
        <v>0.1102903936957442</v>
      </c>
      <c r="AD233" s="71">
        <v>0.1102903936957442</v>
      </c>
      <c r="AE233" s="71">
        <v>0.1102903936957442</v>
      </c>
      <c r="AF233" s="71">
        <v>0.1102903936957442</v>
      </c>
      <c r="AG233" s="71">
        <v>0.1102903936957442</v>
      </c>
      <c r="AH233" s="71">
        <v>0.1102903936957442</v>
      </c>
      <c r="AI233" s="71">
        <v>0.1102903936957442</v>
      </c>
      <c r="AJ233" s="71">
        <v>0.1102903936957442</v>
      </c>
      <c r="AK233" s="71">
        <v>0.1102903936957442</v>
      </c>
      <c r="AL233" s="71">
        <v>0.1102903936957442</v>
      </c>
      <c r="AM233" s="71">
        <v>0.1102903936957442</v>
      </c>
      <c r="AN233" s="71">
        <v>0.1102903936957442</v>
      </c>
      <c r="AO233" s="71">
        <v>0.1102903936957442</v>
      </c>
      <c r="AP233" s="71">
        <v>0.1102903936957442</v>
      </c>
      <c r="AQ233" s="71">
        <v>0.1102903936957442</v>
      </c>
      <c r="AR233" s="71">
        <v>0.1102903936957442</v>
      </c>
      <c r="AS233" s="71">
        <v>0.1102903936957442</v>
      </c>
      <c r="AT233" s="71">
        <v>0.1102903936957442</v>
      </c>
      <c r="AU233" s="71">
        <v>0.1102903936957442</v>
      </c>
      <c r="AV233" s="71">
        <v>0.1102903936957442</v>
      </c>
      <c r="AW233" s="71">
        <v>0.1102903936957442</v>
      </c>
      <c r="AX233" s="71">
        <v>0.1102903936957442</v>
      </c>
      <c r="AY233" s="71">
        <v>0.1102903936957442</v>
      </c>
    </row>
    <row r="234" spans="1:51">
      <c r="A234" t="s">
        <v>29</v>
      </c>
      <c r="B234" t="s">
        <v>46</v>
      </c>
      <c r="C234" t="s">
        <v>19</v>
      </c>
      <c r="D234" t="s">
        <v>337</v>
      </c>
      <c r="E234" s="63">
        <v>0.50027471922658284</v>
      </c>
      <c r="F234" s="63">
        <v>0.4755042864645993</v>
      </c>
      <c r="G234" s="63">
        <v>0.45449586363712741</v>
      </c>
      <c r="H234" s="63">
        <v>0.6753973463905929</v>
      </c>
      <c r="I234" s="63">
        <v>0.57370110547480435</v>
      </c>
      <c r="J234" s="63">
        <v>0.58453697976286223</v>
      </c>
      <c r="K234" s="71">
        <v>0.58453697976286223</v>
      </c>
      <c r="L234" s="71">
        <v>0.58453697976286223</v>
      </c>
      <c r="M234" s="71">
        <v>0.58453697976286223</v>
      </c>
      <c r="N234" s="71">
        <v>0.58453697976286223</v>
      </c>
      <c r="O234" s="71">
        <v>0.58453697976286223</v>
      </c>
      <c r="P234" s="71">
        <v>0.58453697976286223</v>
      </c>
      <c r="Q234" s="71">
        <v>0.58453697976286223</v>
      </c>
      <c r="R234" s="71">
        <v>0.58453697976286223</v>
      </c>
      <c r="S234" s="71">
        <v>0.58453697976286223</v>
      </c>
      <c r="T234" s="71">
        <v>0.58453697976286223</v>
      </c>
      <c r="U234" s="71">
        <v>0.58453697976286223</v>
      </c>
      <c r="V234" s="71">
        <v>0.58453697976286223</v>
      </c>
      <c r="W234" s="71">
        <v>0.58453697976286223</v>
      </c>
      <c r="X234" s="71">
        <v>0.58453697976286223</v>
      </c>
      <c r="Y234" s="71">
        <v>0.58453697976286223</v>
      </c>
      <c r="Z234" s="71">
        <v>0.58453697976286223</v>
      </c>
      <c r="AA234" s="71">
        <v>0.58453697976286223</v>
      </c>
      <c r="AB234" s="71">
        <v>0.58453697976286223</v>
      </c>
      <c r="AC234" s="71">
        <v>0.58453697976286223</v>
      </c>
      <c r="AD234" s="71">
        <v>0.58453697976286223</v>
      </c>
      <c r="AE234" s="71">
        <v>0.58453697976286223</v>
      </c>
      <c r="AF234" s="71">
        <v>0.58453697976286223</v>
      </c>
      <c r="AG234" s="71">
        <v>0.58453697976286223</v>
      </c>
      <c r="AH234" s="71">
        <v>0.58453697976286223</v>
      </c>
      <c r="AI234" s="71">
        <v>0.58453697976286223</v>
      </c>
      <c r="AJ234" s="71">
        <v>0.58453697976286223</v>
      </c>
      <c r="AK234" s="71">
        <v>0.58453697976286223</v>
      </c>
      <c r="AL234" s="71">
        <v>0.58453697976286223</v>
      </c>
      <c r="AM234" s="71">
        <v>0.58453697976286223</v>
      </c>
      <c r="AN234" s="71">
        <v>0.58453697976286223</v>
      </c>
      <c r="AO234" s="71">
        <v>0.58453697976286223</v>
      </c>
      <c r="AP234" s="71">
        <v>0.58453697976286223</v>
      </c>
      <c r="AQ234" s="71">
        <v>0.58453697976286223</v>
      </c>
      <c r="AR234" s="71">
        <v>0.58453697976286223</v>
      </c>
      <c r="AS234" s="71">
        <v>0.58453697976286223</v>
      </c>
      <c r="AT234" s="71">
        <v>0.58453697976286223</v>
      </c>
      <c r="AU234" s="71">
        <v>0.58453697976286223</v>
      </c>
      <c r="AV234" s="71">
        <v>0.58453697976286223</v>
      </c>
      <c r="AW234" s="71">
        <v>0.58453697976286223</v>
      </c>
      <c r="AX234" s="71">
        <v>0.58453697976286223</v>
      </c>
      <c r="AY234" s="71">
        <v>0.58453697976286223</v>
      </c>
    </row>
    <row r="235" spans="1:51">
      <c r="A235" t="s">
        <v>29</v>
      </c>
      <c r="B235" t="s">
        <v>46</v>
      </c>
      <c r="C235" t="s">
        <v>74</v>
      </c>
      <c r="D235" t="s">
        <v>337</v>
      </c>
      <c r="E235" s="63">
        <v>0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71">
        <v>0</v>
      </c>
      <c r="L235" s="71">
        <v>0</v>
      </c>
      <c r="M235" s="71">
        <v>0</v>
      </c>
      <c r="N235" s="71">
        <v>0</v>
      </c>
      <c r="O235" s="71">
        <v>0</v>
      </c>
      <c r="P235" s="71">
        <v>0</v>
      </c>
      <c r="Q235" s="71">
        <v>0</v>
      </c>
      <c r="R235" s="71">
        <v>0</v>
      </c>
      <c r="S235" s="71">
        <v>0</v>
      </c>
      <c r="T235" s="71">
        <v>0</v>
      </c>
      <c r="U235" s="71">
        <v>0</v>
      </c>
      <c r="V235" s="71">
        <v>0</v>
      </c>
      <c r="W235" s="71">
        <v>0</v>
      </c>
      <c r="X235" s="71">
        <v>0</v>
      </c>
      <c r="Y235" s="71">
        <v>0</v>
      </c>
      <c r="Z235" s="71">
        <v>0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0</v>
      </c>
      <c r="AG235" s="71">
        <v>0</v>
      </c>
      <c r="AH235" s="71">
        <v>0</v>
      </c>
      <c r="AI235" s="71">
        <v>0</v>
      </c>
      <c r="AJ235" s="71">
        <v>0</v>
      </c>
      <c r="AK235" s="71">
        <v>0</v>
      </c>
      <c r="AL235" s="71">
        <v>0</v>
      </c>
      <c r="AM235" s="71">
        <v>0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</row>
    <row r="236" spans="1:51">
      <c r="A236" t="s">
        <v>29</v>
      </c>
      <c r="B236" t="s">
        <v>47</v>
      </c>
      <c r="C236" t="s">
        <v>68</v>
      </c>
      <c r="D236" t="s">
        <v>337</v>
      </c>
      <c r="E236" s="63">
        <v>0</v>
      </c>
      <c r="F236" s="63">
        <v>0</v>
      </c>
      <c r="G236" s="63">
        <v>0</v>
      </c>
      <c r="H236" s="63">
        <v>0</v>
      </c>
      <c r="I236" s="63">
        <v>0</v>
      </c>
      <c r="J236" s="63">
        <v>0</v>
      </c>
      <c r="K236" s="71">
        <v>0</v>
      </c>
      <c r="L236" s="71">
        <v>0</v>
      </c>
      <c r="M236" s="71">
        <v>0</v>
      </c>
      <c r="N236" s="71">
        <v>0</v>
      </c>
      <c r="O236" s="71">
        <v>0</v>
      </c>
      <c r="P236" s="71">
        <v>0</v>
      </c>
      <c r="Q236" s="71">
        <v>0</v>
      </c>
      <c r="R236" s="71">
        <v>0</v>
      </c>
      <c r="S236" s="71">
        <v>0</v>
      </c>
      <c r="T236" s="71">
        <v>0</v>
      </c>
      <c r="U236" s="71">
        <v>0</v>
      </c>
      <c r="V236" s="71">
        <v>0</v>
      </c>
      <c r="W236" s="71">
        <v>0</v>
      </c>
      <c r="X236" s="71">
        <v>0</v>
      </c>
      <c r="Y236" s="71">
        <v>0</v>
      </c>
      <c r="Z236" s="71">
        <v>0</v>
      </c>
      <c r="AA236" s="71">
        <v>0</v>
      </c>
      <c r="AB236" s="71">
        <v>0</v>
      </c>
      <c r="AC236" s="71">
        <v>0</v>
      </c>
      <c r="AD236" s="71">
        <v>0</v>
      </c>
      <c r="AE236" s="71">
        <v>0</v>
      </c>
      <c r="AF236" s="71">
        <v>0</v>
      </c>
      <c r="AG236" s="71">
        <v>0</v>
      </c>
      <c r="AH236" s="71">
        <v>0</v>
      </c>
      <c r="AI236" s="71">
        <v>0</v>
      </c>
      <c r="AJ236" s="71">
        <v>0</v>
      </c>
      <c r="AK236" s="71">
        <v>0</v>
      </c>
      <c r="AL236" s="71">
        <v>0</v>
      </c>
      <c r="AM236" s="71">
        <v>0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</row>
    <row r="237" spans="1:51">
      <c r="A237" t="s">
        <v>29</v>
      </c>
      <c r="B237" t="s">
        <v>47</v>
      </c>
      <c r="C237" t="s">
        <v>70</v>
      </c>
      <c r="D237" t="s">
        <v>337</v>
      </c>
      <c r="E237" s="63">
        <v>0.87829030193178104</v>
      </c>
      <c r="F237" s="63">
        <v>0.88932058308816575</v>
      </c>
      <c r="G237" s="63">
        <v>0.89048461354549324</v>
      </c>
      <c r="H237" s="63">
        <v>0.77431292184110201</v>
      </c>
      <c r="I237" s="63">
        <v>0.8380697278872179</v>
      </c>
      <c r="J237" s="63">
        <v>0.79441625848121211</v>
      </c>
      <c r="K237" s="71">
        <v>0.79441625848121211</v>
      </c>
      <c r="L237" s="71">
        <v>0.79441625848121211</v>
      </c>
      <c r="M237" s="71">
        <v>0.79441625848121211</v>
      </c>
      <c r="N237" s="71">
        <v>0.79441625848121211</v>
      </c>
      <c r="O237" s="71">
        <v>0.79441625848121211</v>
      </c>
      <c r="P237" s="71">
        <v>0.79441625848121211</v>
      </c>
      <c r="Q237" s="71">
        <v>0.79441625848121211</v>
      </c>
      <c r="R237" s="71">
        <v>0.79441625848121211</v>
      </c>
      <c r="S237" s="71">
        <v>0.79441625848121211</v>
      </c>
      <c r="T237" s="71">
        <v>0.79441625848121211</v>
      </c>
      <c r="U237" s="71">
        <v>0.79441625848121211</v>
      </c>
      <c r="V237" s="71">
        <v>0.79441625848121211</v>
      </c>
      <c r="W237" s="71">
        <v>0.79441625848121211</v>
      </c>
      <c r="X237" s="71">
        <v>0.79441625848121211</v>
      </c>
      <c r="Y237" s="71">
        <v>0.79441625848121211</v>
      </c>
      <c r="Z237" s="71">
        <v>0.79441625848121211</v>
      </c>
      <c r="AA237" s="71">
        <v>0.79441625848121211</v>
      </c>
      <c r="AB237" s="71">
        <v>0.79441625848121211</v>
      </c>
      <c r="AC237" s="71">
        <v>0.79441625848121211</v>
      </c>
      <c r="AD237" s="71">
        <v>0.79441625848121211</v>
      </c>
      <c r="AE237" s="71">
        <v>0.79441625848121211</v>
      </c>
      <c r="AF237" s="71">
        <v>0.79441625848121211</v>
      </c>
      <c r="AG237" s="71">
        <v>0.79441625848121211</v>
      </c>
      <c r="AH237" s="71">
        <v>0.79441625848121211</v>
      </c>
      <c r="AI237" s="71">
        <v>0.79441625848121211</v>
      </c>
      <c r="AJ237" s="71">
        <v>0.79441625848121211</v>
      </c>
      <c r="AK237" s="71">
        <v>0.79441625848121211</v>
      </c>
      <c r="AL237" s="71">
        <v>0.79441625848121211</v>
      </c>
      <c r="AM237" s="71">
        <v>0.79441625848121211</v>
      </c>
      <c r="AN237" s="71">
        <v>0.79441625848121211</v>
      </c>
      <c r="AO237" s="71">
        <v>0.79441625848121211</v>
      </c>
      <c r="AP237" s="71">
        <v>0.79441625848121211</v>
      </c>
      <c r="AQ237" s="71">
        <v>0.79441625848121211</v>
      </c>
      <c r="AR237" s="71">
        <v>0.79441625848121211</v>
      </c>
      <c r="AS237" s="71">
        <v>0.79441625848121211</v>
      </c>
      <c r="AT237" s="71">
        <v>0.79441625848121211</v>
      </c>
      <c r="AU237" s="71">
        <v>0.79441625848121211</v>
      </c>
      <c r="AV237" s="71">
        <v>0.79441625848121211</v>
      </c>
      <c r="AW237" s="71">
        <v>0.79441625848121211</v>
      </c>
      <c r="AX237" s="71">
        <v>0.79441625848121211</v>
      </c>
      <c r="AY237" s="71">
        <v>0.79441625848121211</v>
      </c>
    </row>
    <row r="238" spans="1:51">
      <c r="A238" t="s">
        <v>29</v>
      </c>
      <c r="B238" t="s">
        <v>47</v>
      </c>
      <c r="C238" t="s">
        <v>71</v>
      </c>
      <c r="D238" t="s">
        <v>337</v>
      </c>
      <c r="E238" s="63">
        <v>0</v>
      </c>
      <c r="F238" s="63">
        <v>0</v>
      </c>
      <c r="G238" s="63">
        <v>0</v>
      </c>
      <c r="H238" s="63">
        <v>0</v>
      </c>
      <c r="I238" s="63">
        <v>0</v>
      </c>
      <c r="J238" s="63">
        <v>0</v>
      </c>
      <c r="K238" s="71">
        <v>0</v>
      </c>
      <c r="L238" s="71">
        <v>0</v>
      </c>
      <c r="M238" s="71">
        <v>0</v>
      </c>
      <c r="N238" s="71">
        <v>0</v>
      </c>
      <c r="O238" s="71">
        <v>0</v>
      </c>
      <c r="P238" s="71">
        <v>0</v>
      </c>
      <c r="Q238" s="71">
        <v>0</v>
      </c>
      <c r="R238" s="71">
        <v>0</v>
      </c>
      <c r="S238" s="71">
        <v>0</v>
      </c>
      <c r="T238" s="71">
        <v>0</v>
      </c>
      <c r="U238" s="71">
        <v>0</v>
      </c>
      <c r="V238" s="71">
        <v>0</v>
      </c>
      <c r="W238" s="71">
        <v>0</v>
      </c>
      <c r="X238" s="71">
        <v>0</v>
      </c>
      <c r="Y238" s="71">
        <v>0</v>
      </c>
      <c r="Z238" s="71">
        <v>0</v>
      </c>
      <c r="AA238" s="71">
        <v>0</v>
      </c>
      <c r="AB238" s="71">
        <v>0</v>
      </c>
      <c r="AC238" s="71">
        <v>0</v>
      </c>
      <c r="AD238" s="71">
        <v>0</v>
      </c>
      <c r="AE238" s="71">
        <v>0</v>
      </c>
      <c r="AF238" s="71">
        <v>0</v>
      </c>
      <c r="AG238" s="71">
        <v>0</v>
      </c>
      <c r="AH238" s="71">
        <v>0</v>
      </c>
      <c r="AI238" s="71">
        <v>0</v>
      </c>
      <c r="AJ238" s="71">
        <v>0</v>
      </c>
      <c r="AK238" s="71">
        <v>0</v>
      </c>
      <c r="AL238" s="71">
        <v>0</v>
      </c>
      <c r="AM238" s="71">
        <v>0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</row>
    <row r="239" spans="1:51">
      <c r="A239" t="s">
        <v>29</v>
      </c>
      <c r="B239" t="s">
        <v>47</v>
      </c>
      <c r="C239" t="s">
        <v>72</v>
      </c>
      <c r="D239" t="s">
        <v>337</v>
      </c>
      <c r="E239" s="63">
        <v>0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71">
        <v>0</v>
      </c>
      <c r="L239" s="71">
        <v>0</v>
      </c>
      <c r="M239" s="71">
        <v>0</v>
      </c>
      <c r="N239" s="71">
        <v>0</v>
      </c>
      <c r="O239" s="71">
        <v>0</v>
      </c>
      <c r="P239" s="71">
        <v>0</v>
      </c>
      <c r="Q239" s="71">
        <v>0</v>
      </c>
      <c r="R239" s="71">
        <v>0</v>
      </c>
      <c r="S239" s="71">
        <v>0</v>
      </c>
      <c r="T239" s="71">
        <v>0</v>
      </c>
      <c r="U239" s="71">
        <v>0</v>
      </c>
      <c r="V239" s="71">
        <v>0</v>
      </c>
      <c r="W239" s="71">
        <v>0</v>
      </c>
      <c r="X239" s="71">
        <v>0</v>
      </c>
      <c r="Y239" s="71">
        <v>0</v>
      </c>
      <c r="Z239" s="71">
        <v>0</v>
      </c>
      <c r="AA239" s="71">
        <v>0</v>
      </c>
      <c r="AB239" s="71">
        <v>0</v>
      </c>
      <c r="AC239" s="71">
        <v>0</v>
      </c>
      <c r="AD239" s="71">
        <v>0</v>
      </c>
      <c r="AE239" s="71">
        <v>0</v>
      </c>
      <c r="AF239" s="71">
        <v>0</v>
      </c>
      <c r="AG239" s="71">
        <v>0</v>
      </c>
      <c r="AH239" s="71">
        <v>0</v>
      </c>
      <c r="AI239" s="71">
        <v>0</v>
      </c>
      <c r="AJ239" s="71">
        <v>0</v>
      </c>
      <c r="AK239" s="71">
        <v>0</v>
      </c>
      <c r="AL239" s="71">
        <v>0</v>
      </c>
      <c r="AM239" s="71">
        <v>0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</row>
    <row r="240" spans="1:51">
      <c r="A240" t="s">
        <v>29</v>
      </c>
      <c r="B240" t="s">
        <v>47</v>
      </c>
      <c r="C240" t="s">
        <v>73</v>
      </c>
      <c r="D240" t="s">
        <v>337</v>
      </c>
      <c r="E240" s="63">
        <v>0</v>
      </c>
      <c r="F240" s="63">
        <v>0</v>
      </c>
      <c r="G240" s="63">
        <v>0</v>
      </c>
      <c r="H240" s="63">
        <v>0</v>
      </c>
      <c r="I240" s="63">
        <v>0</v>
      </c>
      <c r="J240" s="63">
        <v>0</v>
      </c>
      <c r="K240" s="71">
        <v>0</v>
      </c>
      <c r="L240" s="71">
        <v>0</v>
      </c>
      <c r="M240" s="71">
        <v>0</v>
      </c>
      <c r="N240" s="71">
        <v>0</v>
      </c>
      <c r="O240" s="71">
        <v>0</v>
      </c>
      <c r="P240" s="71">
        <v>0</v>
      </c>
      <c r="Q240" s="71">
        <v>0</v>
      </c>
      <c r="R240" s="71">
        <v>0</v>
      </c>
      <c r="S240" s="71">
        <v>0</v>
      </c>
      <c r="T240" s="71">
        <v>0</v>
      </c>
      <c r="U240" s="71">
        <v>0</v>
      </c>
      <c r="V240" s="71">
        <v>0</v>
      </c>
      <c r="W240" s="71">
        <v>0</v>
      </c>
      <c r="X240" s="71">
        <v>0</v>
      </c>
      <c r="Y240" s="71">
        <v>0</v>
      </c>
      <c r="Z240" s="71">
        <v>0</v>
      </c>
      <c r="AA240" s="71">
        <v>0</v>
      </c>
      <c r="AB240" s="71">
        <v>0</v>
      </c>
      <c r="AC240" s="71">
        <v>0</v>
      </c>
      <c r="AD240" s="71">
        <v>0</v>
      </c>
      <c r="AE240" s="71">
        <v>0</v>
      </c>
      <c r="AF240" s="71">
        <v>0</v>
      </c>
      <c r="AG240" s="71">
        <v>0</v>
      </c>
      <c r="AH240" s="71">
        <v>0</v>
      </c>
      <c r="AI240" s="71">
        <v>0</v>
      </c>
      <c r="AJ240" s="71">
        <v>0</v>
      </c>
      <c r="AK240" s="71">
        <v>0</v>
      </c>
      <c r="AL240" s="71">
        <v>0</v>
      </c>
      <c r="AM240" s="71">
        <v>0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</row>
    <row r="241" spans="1:51">
      <c r="A241" t="s">
        <v>29</v>
      </c>
      <c r="B241" t="s">
        <v>47</v>
      </c>
      <c r="C241" t="s">
        <v>21</v>
      </c>
      <c r="D241" t="s">
        <v>337</v>
      </c>
      <c r="E241" s="63">
        <v>2.5381127782684351E-2</v>
      </c>
      <c r="F241" s="63">
        <v>2.3980385314887501E-2</v>
      </c>
      <c r="G241" s="63">
        <v>2.452134129913839E-2</v>
      </c>
      <c r="H241" s="63">
        <v>2.4406121284495239E-2</v>
      </c>
      <c r="I241" s="63">
        <v>2.5272230966043661E-2</v>
      </c>
      <c r="J241" s="63">
        <v>3.263243886994327E-2</v>
      </c>
      <c r="K241" s="71">
        <v>3.263243886994327E-2</v>
      </c>
      <c r="L241" s="71">
        <v>3.263243886994327E-2</v>
      </c>
      <c r="M241" s="71">
        <v>3.263243886994327E-2</v>
      </c>
      <c r="N241" s="71">
        <v>3.263243886994327E-2</v>
      </c>
      <c r="O241" s="71">
        <v>3.263243886994327E-2</v>
      </c>
      <c r="P241" s="71">
        <v>3.263243886994327E-2</v>
      </c>
      <c r="Q241" s="71">
        <v>3.263243886994327E-2</v>
      </c>
      <c r="R241" s="71">
        <v>3.263243886994327E-2</v>
      </c>
      <c r="S241" s="71">
        <v>3.263243886994327E-2</v>
      </c>
      <c r="T241" s="71">
        <v>3.263243886994327E-2</v>
      </c>
      <c r="U241" s="71">
        <v>3.263243886994327E-2</v>
      </c>
      <c r="V241" s="71">
        <v>3.263243886994327E-2</v>
      </c>
      <c r="W241" s="71">
        <v>3.263243886994327E-2</v>
      </c>
      <c r="X241" s="71">
        <v>3.263243886994327E-2</v>
      </c>
      <c r="Y241" s="71">
        <v>3.263243886994327E-2</v>
      </c>
      <c r="Z241" s="71">
        <v>3.263243886994327E-2</v>
      </c>
      <c r="AA241" s="71">
        <v>3.263243886994327E-2</v>
      </c>
      <c r="AB241" s="71">
        <v>3.263243886994327E-2</v>
      </c>
      <c r="AC241" s="71">
        <v>3.263243886994327E-2</v>
      </c>
      <c r="AD241" s="71">
        <v>3.263243886994327E-2</v>
      </c>
      <c r="AE241" s="71">
        <v>3.263243886994327E-2</v>
      </c>
      <c r="AF241" s="71">
        <v>3.263243886994327E-2</v>
      </c>
      <c r="AG241" s="71">
        <v>3.263243886994327E-2</v>
      </c>
      <c r="AH241" s="71">
        <v>3.263243886994327E-2</v>
      </c>
      <c r="AI241" s="71">
        <v>3.263243886994327E-2</v>
      </c>
      <c r="AJ241" s="71">
        <v>3.263243886994327E-2</v>
      </c>
      <c r="AK241" s="71">
        <v>3.263243886994327E-2</v>
      </c>
      <c r="AL241" s="71">
        <v>3.263243886994327E-2</v>
      </c>
      <c r="AM241" s="71">
        <v>3.263243886994327E-2</v>
      </c>
      <c r="AN241" s="71">
        <v>3.263243886994327E-2</v>
      </c>
      <c r="AO241" s="71">
        <v>3.263243886994327E-2</v>
      </c>
      <c r="AP241" s="71">
        <v>3.263243886994327E-2</v>
      </c>
      <c r="AQ241" s="71">
        <v>3.263243886994327E-2</v>
      </c>
      <c r="AR241" s="71">
        <v>3.263243886994327E-2</v>
      </c>
      <c r="AS241" s="71">
        <v>3.263243886994327E-2</v>
      </c>
      <c r="AT241" s="71">
        <v>3.263243886994327E-2</v>
      </c>
      <c r="AU241" s="71">
        <v>3.263243886994327E-2</v>
      </c>
      <c r="AV241" s="71">
        <v>3.263243886994327E-2</v>
      </c>
      <c r="AW241" s="71">
        <v>3.263243886994327E-2</v>
      </c>
      <c r="AX241" s="71">
        <v>3.263243886994327E-2</v>
      </c>
      <c r="AY241" s="71">
        <v>3.263243886994327E-2</v>
      </c>
    </row>
    <row r="242" spans="1:51">
      <c r="A242" t="s">
        <v>29</v>
      </c>
      <c r="B242" t="s">
        <v>47</v>
      </c>
      <c r="C242" t="s">
        <v>19</v>
      </c>
      <c r="D242" t="s">
        <v>337</v>
      </c>
      <c r="E242" s="63">
        <v>9.6328570285534626E-2</v>
      </c>
      <c r="F242" s="63">
        <v>8.6699031596946641E-2</v>
      </c>
      <c r="G242" s="63">
        <v>8.4994045155368472E-2</v>
      </c>
      <c r="H242" s="63">
        <v>0.20128095687440281</v>
      </c>
      <c r="I242" s="63">
        <v>0.13665804114673841</v>
      </c>
      <c r="J242" s="63">
        <v>0.17295130264884459</v>
      </c>
      <c r="K242" s="71">
        <v>0.17295130264884459</v>
      </c>
      <c r="L242" s="71">
        <v>0.17295130264884459</v>
      </c>
      <c r="M242" s="71">
        <v>0.17295130264884459</v>
      </c>
      <c r="N242" s="71">
        <v>0.17295130264884459</v>
      </c>
      <c r="O242" s="71">
        <v>0.17295130264884459</v>
      </c>
      <c r="P242" s="71">
        <v>0.17295130264884459</v>
      </c>
      <c r="Q242" s="71">
        <v>0.17295130264884459</v>
      </c>
      <c r="R242" s="71">
        <v>0.17295130264884459</v>
      </c>
      <c r="S242" s="71">
        <v>0.17295130264884459</v>
      </c>
      <c r="T242" s="71">
        <v>0.17295130264884459</v>
      </c>
      <c r="U242" s="71">
        <v>0.17295130264884459</v>
      </c>
      <c r="V242" s="71">
        <v>0.17295130264884459</v>
      </c>
      <c r="W242" s="71">
        <v>0.17295130264884459</v>
      </c>
      <c r="X242" s="71">
        <v>0.17295130264884459</v>
      </c>
      <c r="Y242" s="71">
        <v>0.17295130264884459</v>
      </c>
      <c r="Z242" s="71">
        <v>0.17295130264884459</v>
      </c>
      <c r="AA242" s="71">
        <v>0.17295130264884459</v>
      </c>
      <c r="AB242" s="71">
        <v>0.17295130264884459</v>
      </c>
      <c r="AC242" s="71">
        <v>0.17295130264884459</v>
      </c>
      <c r="AD242" s="71">
        <v>0.17295130264884459</v>
      </c>
      <c r="AE242" s="71">
        <v>0.17295130264884459</v>
      </c>
      <c r="AF242" s="71">
        <v>0.17295130264884459</v>
      </c>
      <c r="AG242" s="71">
        <v>0.17295130264884459</v>
      </c>
      <c r="AH242" s="71">
        <v>0.17295130264884459</v>
      </c>
      <c r="AI242" s="71">
        <v>0.17295130264884459</v>
      </c>
      <c r="AJ242" s="71">
        <v>0.17295130264884459</v>
      </c>
      <c r="AK242" s="71">
        <v>0.17295130264884459</v>
      </c>
      <c r="AL242" s="71">
        <v>0.17295130264884459</v>
      </c>
      <c r="AM242" s="71">
        <v>0.17295130264884459</v>
      </c>
      <c r="AN242" s="71">
        <v>0.17295130264884459</v>
      </c>
      <c r="AO242" s="71">
        <v>0.17295130264884459</v>
      </c>
      <c r="AP242" s="71">
        <v>0.17295130264884459</v>
      </c>
      <c r="AQ242" s="71">
        <v>0.17295130264884459</v>
      </c>
      <c r="AR242" s="71">
        <v>0.17295130264884459</v>
      </c>
      <c r="AS242" s="71">
        <v>0.17295130264884459</v>
      </c>
      <c r="AT242" s="71">
        <v>0.17295130264884459</v>
      </c>
      <c r="AU242" s="71">
        <v>0.17295130264884459</v>
      </c>
      <c r="AV242" s="71">
        <v>0.17295130264884459</v>
      </c>
      <c r="AW242" s="71">
        <v>0.17295130264884459</v>
      </c>
      <c r="AX242" s="71">
        <v>0.17295130264884459</v>
      </c>
      <c r="AY242" s="71">
        <v>0.17295130264884459</v>
      </c>
    </row>
  </sheetData>
  <autoFilter ref="A1:AY242" xr:uid="{00000000-0009-0000-0000-00001B000000}">
    <sortState xmlns:xlrd2="http://schemas.microsoft.com/office/spreadsheetml/2017/richdata2" ref="A2:AY242">
      <sortCondition descending="1" ref="A1:A242"/>
    </sortState>
  </autoFilter>
  <pageMargins left="0.7" right="0.7" top="0.75" bottom="0.75" header="0.3" footer="0.3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F0"/>
  </sheetPr>
  <dimension ref="A1:AX113"/>
  <sheetViews>
    <sheetView zoomScale="89" zoomScaleNormal="89" workbookViewId="0">
      <pane xSplit="9" ySplit="1" topLeftCell="AI2" activePane="bottomRight" state="frozen"/>
      <selection activeCell="B19" sqref="B19"/>
      <selection pane="topRight" activeCell="B19" sqref="B19"/>
      <selection pane="bottomLeft" activeCell="B19" sqref="B19"/>
      <selection pane="bottomRight" activeCell="G27" sqref="G27"/>
    </sheetView>
  </sheetViews>
  <sheetFormatPr baseColWidth="10" defaultColWidth="11.42578125" defaultRowHeight="15"/>
  <cols>
    <col min="1" max="1" width="12.85546875" bestFit="1" customWidth="1"/>
    <col min="2" max="2" width="26.85546875" bestFit="1" customWidth="1"/>
    <col min="3" max="3" width="12.85546875" bestFit="1" customWidth="1"/>
    <col min="4" max="8" width="12.85546875" customWidth="1"/>
    <col min="9" max="9" width="10.5703125" bestFit="1" customWidth="1"/>
    <col min="10" max="12" width="10.5703125" customWidth="1"/>
    <col min="13" max="50" width="10.5703125" bestFit="1" customWidth="1"/>
  </cols>
  <sheetData>
    <row r="1" spans="1:50" s="76" customFormat="1">
      <c r="A1" s="76" t="s">
        <v>28</v>
      </c>
      <c r="B1" s="76" t="s">
        <v>67</v>
      </c>
      <c r="C1" s="76" t="s">
        <v>335</v>
      </c>
      <c r="D1" s="55">
        <v>2014</v>
      </c>
      <c r="E1" s="55">
        <v>2015</v>
      </c>
      <c r="F1" s="55">
        <v>2016</v>
      </c>
      <c r="G1" s="55">
        <v>2017</v>
      </c>
      <c r="H1" s="55">
        <v>2018</v>
      </c>
      <c r="I1" s="55">
        <v>2019</v>
      </c>
      <c r="J1" s="49">
        <v>2020</v>
      </c>
      <c r="K1" s="49">
        <v>2021</v>
      </c>
      <c r="L1" s="49">
        <v>2022</v>
      </c>
      <c r="M1" s="49">
        <v>2023</v>
      </c>
      <c r="N1" s="49">
        <v>2024</v>
      </c>
      <c r="O1" s="49">
        <v>2025</v>
      </c>
      <c r="P1" s="49">
        <v>2026</v>
      </c>
      <c r="Q1" s="49">
        <v>2027</v>
      </c>
      <c r="R1" s="49">
        <v>2028</v>
      </c>
      <c r="S1" s="49">
        <v>2029</v>
      </c>
      <c r="T1" s="49">
        <v>2030</v>
      </c>
      <c r="U1" s="49">
        <v>2031</v>
      </c>
      <c r="V1" s="49">
        <v>2032</v>
      </c>
      <c r="W1" s="49">
        <v>2033</v>
      </c>
      <c r="X1" s="49">
        <v>2034</v>
      </c>
      <c r="Y1" s="49">
        <v>2035</v>
      </c>
      <c r="Z1" s="49">
        <v>2036</v>
      </c>
      <c r="AA1" s="49">
        <v>2037</v>
      </c>
      <c r="AB1" s="49">
        <v>2038</v>
      </c>
      <c r="AC1" s="49">
        <v>2039</v>
      </c>
      <c r="AD1" s="49">
        <v>2040</v>
      </c>
      <c r="AE1" s="49">
        <v>2041</v>
      </c>
      <c r="AF1" s="49">
        <v>2042</v>
      </c>
      <c r="AG1" s="49">
        <v>2043</v>
      </c>
      <c r="AH1" s="49">
        <v>2044</v>
      </c>
      <c r="AI1" s="49">
        <v>2045</v>
      </c>
      <c r="AJ1" s="49">
        <v>2046</v>
      </c>
      <c r="AK1" s="49">
        <v>2047</v>
      </c>
      <c r="AL1" s="49">
        <v>2048</v>
      </c>
      <c r="AM1" s="49">
        <v>2049</v>
      </c>
      <c r="AN1" s="49">
        <v>2050</v>
      </c>
      <c r="AO1" s="49">
        <v>2051</v>
      </c>
      <c r="AP1" s="49">
        <v>2052</v>
      </c>
      <c r="AQ1" s="49">
        <v>2053</v>
      </c>
      <c r="AR1" s="49">
        <v>2054</v>
      </c>
      <c r="AS1" s="49">
        <v>2055</v>
      </c>
      <c r="AT1" s="49">
        <v>2056</v>
      </c>
      <c r="AU1" s="49">
        <v>2057</v>
      </c>
      <c r="AV1" s="49">
        <v>2058</v>
      </c>
      <c r="AW1" s="49">
        <v>2059</v>
      </c>
      <c r="AX1" s="49">
        <v>2060</v>
      </c>
    </row>
    <row r="2" spans="1:50">
      <c r="A2" t="s">
        <v>41</v>
      </c>
      <c r="B2" t="s">
        <v>19</v>
      </c>
      <c r="C2" t="s">
        <v>361</v>
      </c>
      <c r="D2" s="54">
        <v>1.43</v>
      </c>
      <c r="E2" s="54">
        <v>1.43</v>
      </c>
      <c r="F2" s="54">
        <v>1.43</v>
      </c>
      <c r="G2" s="54">
        <v>1.43</v>
      </c>
      <c r="H2" s="54">
        <v>1.43</v>
      </c>
      <c r="I2" s="54">
        <v>1.43</v>
      </c>
      <c r="J2" s="75">
        <v>1.32930963</v>
      </c>
      <c r="K2" s="75">
        <v>1.3160165337</v>
      </c>
      <c r="L2" s="75">
        <v>1.3028563683629999</v>
      </c>
      <c r="M2" s="75">
        <v>1.2898278046793701</v>
      </c>
      <c r="N2" s="75">
        <v>1.276929526632576</v>
      </c>
      <c r="O2" s="75">
        <v>1.264160231366251</v>
      </c>
      <c r="P2" s="75">
        <v>1.2515186290525879</v>
      </c>
      <c r="Q2" s="75">
        <v>1.239003442762062</v>
      </c>
      <c r="R2" s="75">
        <v>1.2266134083344411</v>
      </c>
      <c r="S2" s="75">
        <v>1.214347274251097</v>
      </c>
      <c r="T2" s="75">
        <v>1.2022038015085861</v>
      </c>
      <c r="U2" s="75">
        <v>1.1901817634934999</v>
      </c>
      <c r="V2" s="75">
        <v>1.1782799458585651</v>
      </c>
      <c r="W2" s="75">
        <v>1.1664971463999789</v>
      </c>
      <c r="X2" s="75">
        <v>1.15483217493598</v>
      </c>
      <c r="Y2" s="75">
        <v>1.1432838531866201</v>
      </c>
      <c r="Z2" s="75">
        <v>1.131851014654754</v>
      </c>
      <c r="AA2" s="75">
        <v>1.120532504508206</v>
      </c>
      <c r="AB2" s="75">
        <v>1.1093271794631241</v>
      </c>
      <c r="AC2" s="75">
        <v>1.098233907668493</v>
      </c>
      <c r="AD2" s="75">
        <v>1.087251568591808</v>
      </c>
      <c r="AE2" s="75">
        <v>1.076379052905889</v>
      </c>
      <c r="AF2" s="75">
        <v>1.06561526237683</v>
      </c>
      <c r="AG2" s="75">
        <v>1.054959109753062</v>
      </c>
      <c r="AH2" s="75">
        <v>1.044409518655532</v>
      </c>
      <c r="AI2" s="75">
        <v>1.0339654234689759</v>
      </c>
      <c r="AJ2" s="75">
        <v>1.0236257692342861</v>
      </c>
      <c r="AK2" s="75">
        <v>1.0133895115419429</v>
      </c>
      <c r="AL2" s="75">
        <v>1.0032556164265241</v>
      </c>
      <c r="AM2" s="75">
        <v>0.99322306026225859</v>
      </c>
      <c r="AN2" s="75">
        <v>0.98329082965963599</v>
      </c>
      <c r="AO2" s="75">
        <v>0.98329082965963599</v>
      </c>
      <c r="AP2" s="75">
        <v>0.98329082965963599</v>
      </c>
      <c r="AQ2" s="75">
        <v>0.98329082965963599</v>
      </c>
      <c r="AR2" s="75">
        <v>0.98329082965963599</v>
      </c>
      <c r="AS2" s="75">
        <v>0.98329082965963599</v>
      </c>
      <c r="AT2" s="75">
        <v>0.98329082965963599</v>
      </c>
      <c r="AU2" s="75">
        <v>0.98329082965963599</v>
      </c>
      <c r="AV2" s="75">
        <v>0.98329082965963599</v>
      </c>
      <c r="AW2" s="75">
        <v>0.98329082965963599</v>
      </c>
      <c r="AX2" s="75">
        <v>0.98329082965963599</v>
      </c>
    </row>
    <row r="3" spans="1:50">
      <c r="A3" t="s">
        <v>41</v>
      </c>
      <c r="B3" t="s">
        <v>21</v>
      </c>
      <c r="C3" t="s">
        <v>361</v>
      </c>
      <c r="D3" s="54">
        <v>1.43</v>
      </c>
      <c r="E3" s="54">
        <v>1.43</v>
      </c>
      <c r="F3" s="54">
        <v>1.43</v>
      </c>
      <c r="G3" s="54">
        <v>1.43</v>
      </c>
      <c r="H3" s="54">
        <v>1.43</v>
      </c>
      <c r="I3" s="54">
        <v>1.43</v>
      </c>
      <c r="J3" s="75">
        <v>1.32930963</v>
      </c>
      <c r="K3" s="75">
        <v>1.3160165337</v>
      </c>
      <c r="L3" s="75">
        <v>1.3028563683629999</v>
      </c>
      <c r="M3" s="75">
        <v>1.2898278046793701</v>
      </c>
      <c r="N3" s="75">
        <v>1.276929526632576</v>
      </c>
      <c r="O3" s="75">
        <v>1.264160231366251</v>
      </c>
      <c r="P3" s="75">
        <v>1.2515186290525879</v>
      </c>
      <c r="Q3" s="75">
        <v>1.239003442762062</v>
      </c>
      <c r="R3" s="75">
        <v>1.2266134083344411</v>
      </c>
      <c r="S3" s="75">
        <v>1.214347274251097</v>
      </c>
      <c r="T3" s="75">
        <v>1.2022038015085861</v>
      </c>
      <c r="U3" s="75">
        <v>1.1901817634934999</v>
      </c>
      <c r="V3" s="75">
        <v>1.1782799458585651</v>
      </c>
      <c r="W3" s="75">
        <v>1.1664971463999789</v>
      </c>
      <c r="X3" s="75">
        <v>1.15483217493598</v>
      </c>
      <c r="Y3" s="75">
        <v>1.1432838531866201</v>
      </c>
      <c r="Z3" s="75">
        <v>1.131851014654754</v>
      </c>
      <c r="AA3" s="75">
        <v>1.120532504508206</v>
      </c>
      <c r="AB3" s="75">
        <v>1.1093271794631241</v>
      </c>
      <c r="AC3" s="75">
        <v>1.098233907668493</v>
      </c>
      <c r="AD3" s="75">
        <v>1.087251568591808</v>
      </c>
      <c r="AE3" s="75">
        <v>1.076379052905889</v>
      </c>
      <c r="AF3" s="75">
        <v>1.06561526237683</v>
      </c>
      <c r="AG3" s="75">
        <v>1.054959109753062</v>
      </c>
      <c r="AH3" s="75">
        <v>1.044409518655532</v>
      </c>
      <c r="AI3" s="75">
        <v>1.0339654234689759</v>
      </c>
      <c r="AJ3" s="75">
        <v>1.0236257692342861</v>
      </c>
      <c r="AK3" s="75">
        <v>1.0133895115419429</v>
      </c>
      <c r="AL3" s="75">
        <v>1.0032556164265241</v>
      </c>
      <c r="AM3" s="75">
        <v>0.99322306026225859</v>
      </c>
      <c r="AN3" s="75">
        <v>0.98329082965963599</v>
      </c>
      <c r="AO3" s="75">
        <v>0.98329082965963599</v>
      </c>
      <c r="AP3" s="75">
        <v>0.98329082965963599</v>
      </c>
      <c r="AQ3" s="75">
        <v>0.98329082965963599</v>
      </c>
      <c r="AR3" s="75">
        <v>0.98329082965963599</v>
      </c>
      <c r="AS3" s="75">
        <v>0.98329082965963599</v>
      </c>
      <c r="AT3" s="75">
        <v>0.98329082965963599</v>
      </c>
      <c r="AU3" s="75">
        <v>0.98329082965963599</v>
      </c>
      <c r="AV3" s="75">
        <v>0.98329082965963599</v>
      </c>
      <c r="AW3" s="75">
        <v>0.98329082965963599</v>
      </c>
      <c r="AX3" s="75">
        <v>0.98329082965963599</v>
      </c>
    </row>
    <row r="4" spans="1:50">
      <c r="A4" t="s">
        <v>41</v>
      </c>
      <c r="B4" t="s">
        <v>68</v>
      </c>
      <c r="C4" t="s">
        <v>361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4">
        <v>1</v>
      </c>
      <c r="J4" s="75">
        <v>1</v>
      </c>
      <c r="K4" s="75">
        <v>1</v>
      </c>
      <c r="L4" s="75">
        <v>1</v>
      </c>
      <c r="M4" s="75">
        <v>1</v>
      </c>
      <c r="N4" s="75">
        <v>1</v>
      </c>
      <c r="O4" s="75">
        <v>1</v>
      </c>
      <c r="P4" s="75">
        <v>1</v>
      </c>
      <c r="Q4" s="75">
        <v>1</v>
      </c>
      <c r="R4" s="75">
        <v>1</v>
      </c>
      <c r="S4" s="75">
        <v>1</v>
      </c>
      <c r="T4" s="75">
        <v>1</v>
      </c>
      <c r="U4" s="75">
        <v>1</v>
      </c>
      <c r="V4" s="75">
        <v>1</v>
      </c>
      <c r="W4" s="75">
        <v>1</v>
      </c>
      <c r="X4" s="75">
        <v>1</v>
      </c>
      <c r="Y4" s="75">
        <v>1</v>
      </c>
      <c r="Z4" s="75">
        <v>1</v>
      </c>
      <c r="AA4" s="75">
        <v>1</v>
      </c>
      <c r="AB4" s="75">
        <v>1</v>
      </c>
      <c r="AC4" s="75">
        <v>1</v>
      </c>
      <c r="AD4" s="75">
        <v>1</v>
      </c>
      <c r="AE4" s="75">
        <v>1</v>
      </c>
      <c r="AF4" s="75">
        <v>1</v>
      </c>
      <c r="AG4" s="75">
        <v>1</v>
      </c>
      <c r="AH4" s="75">
        <v>1</v>
      </c>
      <c r="AI4" s="75">
        <v>1</v>
      </c>
      <c r="AJ4" s="75">
        <v>1</v>
      </c>
      <c r="AK4" s="75">
        <v>1</v>
      </c>
      <c r="AL4" s="75">
        <v>1</v>
      </c>
      <c r="AM4" s="75">
        <v>1</v>
      </c>
      <c r="AN4" s="75">
        <v>1</v>
      </c>
      <c r="AO4" s="75">
        <v>1</v>
      </c>
      <c r="AP4" s="75">
        <v>1</v>
      </c>
      <c r="AQ4" s="75">
        <v>1</v>
      </c>
      <c r="AR4" s="75">
        <v>1</v>
      </c>
      <c r="AS4" s="75">
        <v>1</v>
      </c>
      <c r="AT4" s="75">
        <v>1</v>
      </c>
      <c r="AU4" s="75">
        <v>1</v>
      </c>
      <c r="AV4" s="75">
        <v>1</v>
      </c>
      <c r="AW4" s="75">
        <v>1</v>
      </c>
      <c r="AX4" s="75">
        <v>1</v>
      </c>
    </row>
    <row r="5" spans="1:50">
      <c r="A5" t="s">
        <v>41</v>
      </c>
      <c r="B5" t="s">
        <v>69</v>
      </c>
      <c r="C5" t="s">
        <v>361</v>
      </c>
      <c r="D5" s="57">
        <v>33.299999999999997</v>
      </c>
      <c r="E5" s="57">
        <v>33.299999999999997</v>
      </c>
      <c r="F5" s="57">
        <v>33.299999999999997</v>
      </c>
      <c r="G5" s="57">
        <v>33.299999999999997</v>
      </c>
      <c r="H5" s="57">
        <v>33.299999999999997</v>
      </c>
      <c r="I5" s="54">
        <v>33.299999999999997</v>
      </c>
      <c r="J5" s="75">
        <v>50</v>
      </c>
      <c r="K5" s="75">
        <v>50</v>
      </c>
      <c r="L5" s="75">
        <v>50</v>
      </c>
      <c r="M5" s="75">
        <v>50</v>
      </c>
      <c r="N5" s="75">
        <v>50</v>
      </c>
      <c r="O5" s="75">
        <v>50</v>
      </c>
      <c r="P5" s="75">
        <v>50</v>
      </c>
      <c r="Q5" s="75">
        <v>50</v>
      </c>
      <c r="R5" s="75">
        <v>50</v>
      </c>
      <c r="S5" s="75">
        <v>50</v>
      </c>
      <c r="T5" s="75">
        <v>50</v>
      </c>
      <c r="U5" s="75">
        <v>50</v>
      </c>
      <c r="V5" s="75">
        <v>50</v>
      </c>
      <c r="W5" s="75">
        <v>50</v>
      </c>
      <c r="X5" s="75">
        <v>50</v>
      </c>
      <c r="Y5" s="75">
        <v>50</v>
      </c>
      <c r="Z5" s="75">
        <v>50</v>
      </c>
      <c r="AA5" s="75">
        <v>50</v>
      </c>
      <c r="AB5" s="75">
        <v>50</v>
      </c>
      <c r="AC5" s="75">
        <v>50</v>
      </c>
      <c r="AD5" s="75">
        <v>50</v>
      </c>
      <c r="AE5" s="75">
        <v>50</v>
      </c>
      <c r="AF5" s="75">
        <v>50</v>
      </c>
      <c r="AG5" s="75">
        <v>50</v>
      </c>
      <c r="AH5" s="75">
        <v>50</v>
      </c>
      <c r="AI5" s="75">
        <v>50</v>
      </c>
      <c r="AJ5" s="75">
        <v>50</v>
      </c>
      <c r="AK5" s="75">
        <v>50</v>
      </c>
      <c r="AL5" s="75">
        <v>50</v>
      </c>
      <c r="AM5" s="75">
        <v>50</v>
      </c>
      <c r="AN5" s="75">
        <v>50</v>
      </c>
      <c r="AO5" s="75">
        <v>50</v>
      </c>
      <c r="AP5" s="75">
        <v>50</v>
      </c>
      <c r="AQ5" s="75">
        <v>50</v>
      </c>
      <c r="AR5" s="75">
        <v>50</v>
      </c>
      <c r="AS5" s="75">
        <v>50</v>
      </c>
      <c r="AT5" s="75">
        <v>50</v>
      </c>
      <c r="AU5" s="75">
        <v>50</v>
      </c>
      <c r="AV5" s="75">
        <v>50</v>
      </c>
      <c r="AW5" s="75">
        <v>50</v>
      </c>
      <c r="AX5" s="75">
        <v>50</v>
      </c>
    </row>
    <row r="6" spans="1:50">
      <c r="A6" t="s">
        <v>41</v>
      </c>
      <c r="B6" t="s">
        <v>70</v>
      </c>
      <c r="C6" t="s">
        <v>361</v>
      </c>
      <c r="D6" s="84">
        <v>33.299999999999997</v>
      </c>
      <c r="E6" s="84">
        <v>33.299999999999997</v>
      </c>
      <c r="F6" s="84">
        <v>33.299999999999997</v>
      </c>
      <c r="G6" s="84">
        <v>33.299999999999997</v>
      </c>
      <c r="H6" s="84">
        <v>33.299999999999997</v>
      </c>
      <c r="I6" s="84">
        <v>33.299999999999997</v>
      </c>
      <c r="J6" s="75">
        <v>25</v>
      </c>
      <c r="K6" s="75">
        <v>25</v>
      </c>
      <c r="L6" s="75">
        <v>25</v>
      </c>
      <c r="M6" s="75">
        <v>25</v>
      </c>
      <c r="N6" s="75">
        <v>25</v>
      </c>
      <c r="O6" s="75">
        <v>25</v>
      </c>
      <c r="P6" s="75">
        <v>25</v>
      </c>
      <c r="Q6" s="75">
        <v>25</v>
      </c>
      <c r="R6" s="75">
        <v>25</v>
      </c>
      <c r="S6" s="75">
        <v>25</v>
      </c>
      <c r="T6" s="75">
        <v>25</v>
      </c>
      <c r="U6" s="75">
        <v>25</v>
      </c>
      <c r="V6" s="75">
        <v>25</v>
      </c>
      <c r="W6" s="75">
        <v>25</v>
      </c>
      <c r="X6" s="75">
        <v>25</v>
      </c>
      <c r="Y6" s="75">
        <v>25</v>
      </c>
      <c r="Z6" s="75">
        <v>25</v>
      </c>
      <c r="AA6" s="75">
        <v>25</v>
      </c>
      <c r="AB6" s="75">
        <v>25</v>
      </c>
      <c r="AC6" s="75">
        <v>25</v>
      </c>
      <c r="AD6" s="75">
        <v>25</v>
      </c>
      <c r="AE6" s="75">
        <v>25</v>
      </c>
      <c r="AF6" s="75">
        <v>25</v>
      </c>
      <c r="AG6" s="75">
        <v>25</v>
      </c>
      <c r="AH6" s="75">
        <v>25</v>
      </c>
      <c r="AI6" s="75">
        <v>25</v>
      </c>
      <c r="AJ6" s="75">
        <v>25</v>
      </c>
      <c r="AK6" s="75">
        <v>25</v>
      </c>
      <c r="AL6" s="75">
        <v>25</v>
      </c>
      <c r="AM6" s="75">
        <v>25</v>
      </c>
      <c r="AN6" s="75">
        <v>25</v>
      </c>
      <c r="AO6" s="75">
        <v>25</v>
      </c>
      <c r="AP6" s="75">
        <v>25</v>
      </c>
      <c r="AQ6" s="75">
        <v>25</v>
      </c>
      <c r="AR6" s="75">
        <v>25</v>
      </c>
      <c r="AS6" s="75">
        <v>25</v>
      </c>
      <c r="AT6" s="75">
        <v>25</v>
      </c>
      <c r="AU6" s="75">
        <v>25</v>
      </c>
      <c r="AV6" s="75">
        <v>25</v>
      </c>
      <c r="AW6" s="75">
        <v>25</v>
      </c>
      <c r="AX6" s="75">
        <v>25</v>
      </c>
    </row>
    <row r="7" spans="1:50">
      <c r="A7" t="s">
        <v>41</v>
      </c>
      <c r="B7" t="s">
        <v>71</v>
      </c>
      <c r="C7" t="s">
        <v>361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75">
        <v>1</v>
      </c>
      <c r="K7" s="75">
        <v>1</v>
      </c>
      <c r="L7" s="75">
        <v>1</v>
      </c>
      <c r="M7" s="75">
        <v>1</v>
      </c>
      <c r="N7" s="75">
        <v>1</v>
      </c>
      <c r="O7" s="75">
        <v>1</v>
      </c>
      <c r="P7" s="75">
        <v>1</v>
      </c>
      <c r="Q7" s="75">
        <v>1</v>
      </c>
      <c r="R7" s="75">
        <v>1</v>
      </c>
      <c r="S7" s="75">
        <v>1</v>
      </c>
      <c r="T7" s="75">
        <v>1</v>
      </c>
      <c r="U7" s="75">
        <v>1</v>
      </c>
      <c r="V7" s="75">
        <v>1</v>
      </c>
      <c r="W7" s="75">
        <v>1</v>
      </c>
      <c r="X7" s="75">
        <v>1</v>
      </c>
      <c r="Y7" s="75">
        <v>1</v>
      </c>
      <c r="Z7" s="75">
        <v>1</v>
      </c>
      <c r="AA7" s="75">
        <v>1</v>
      </c>
      <c r="AB7" s="75">
        <v>1</v>
      </c>
      <c r="AC7" s="75">
        <v>1</v>
      </c>
      <c r="AD7" s="75">
        <v>1</v>
      </c>
      <c r="AE7" s="75">
        <v>1</v>
      </c>
      <c r="AF7" s="75">
        <v>1</v>
      </c>
      <c r="AG7" s="75">
        <v>1</v>
      </c>
      <c r="AH7" s="75">
        <v>1</v>
      </c>
      <c r="AI7" s="75">
        <v>1</v>
      </c>
      <c r="AJ7" s="75">
        <v>1</v>
      </c>
      <c r="AK7" s="75">
        <v>1</v>
      </c>
      <c r="AL7" s="75">
        <v>1</v>
      </c>
      <c r="AM7" s="75">
        <v>1</v>
      </c>
      <c r="AN7" s="75">
        <v>1</v>
      </c>
      <c r="AO7" s="75">
        <v>1</v>
      </c>
      <c r="AP7" s="75">
        <v>1</v>
      </c>
      <c r="AQ7" s="75">
        <v>1</v>
      </c>
      <c r="AR7" s="75">
        <v>1</v>
      </c>
      <c r="AS7" s="75">
        <v>1</v>
      </c>
      <c r="AT7" s="75">
        <v>1</v>
      </c>
      <c r="AU7" s="75">
        <v>1</v>
      </c>
      <c r="AV7" s="75">
        <v>1</v>
      </c>
      <c r="AW7" s="75">
        <v>1</v>
      </c>
      <c r="AX7" s="75">
        <v>1</v>
      </c>
    </row>
    <row r="8" spans="1:50">
      <c r="A8" t="s">
        <v>41</v>
      </c>
      <c r="B8" t="s">
        <v>72</v>
      </c>
      <c r="C8" t="s">
        <v>361</v>
      </c>
      <c r="D8" s="54">
        <v>1.55</v>
      </c>
      <c r="E8" s="54">
        <v>1.55</v>
      </c>
      <c r="F8" s="54">
        <v>1.55</v>
      </c>
      <c r="G8" s="54">
        <v>1.55</v>
      </c>
      <c r="H8" s="54">
        <v>1.55</v>
      </c>
      <c r="I8" s="54">
        <v>1.55</v>
      </c>
      <c r="J8" s="75">
        <v>1.43</v>
      </c>
      <c r="K8" s="75">
        <v>1.43</v>
      </c>
      <c r="L8" s="75">
        <v>1.43</v>
      </c>
      <c r="M8" s="75">
        <v>1.43</v>
      </c>
      <c r="N8" s="75">
        <v>1.43</v>
      </c>
      <c r="O8" s="75">
        <v>1.43</v>
      </c>
      <c r="P8" s="75">
        <v>1.43</v>
      </c>
      <c r="Q8" s="75">
        <v>1.43</v>
      </c>
      <c r="R8" s="75">
        <v>1.43</v>
      </c>
      <c r="S8" s="75">
        <v>1.43</v>
      </c>
      <c r="T8" s="75">
        <v>1.43</v>
      </c>
      <c r="U8" s="75">
        <v>1.43</v>
      </c>
      <c r="V8" s="75">
        <v>1.43</v>
      </c>
      <c r="W8" s="75">
        <v>1.43</v>
      </c>
      <c r="X8" s="75">
        <v>1.43</v>
      </c>
      <c r="Y8" s="75">
        <v>1.43</v>
      </c>
      <c r="Z8" s="75">
        <v>1.43</v>
      </c>
      <c r="AA8" s="75">
        <v>1.43</v>
      </c>
      <c r="AB8" s="75">
        <v>1.43</v>
      </c>
      <c r="AC8" s="75">
        <v>1.43</v>
      </c>
      <c r="AD8" s="75">
        <v>1.43</v>
      </c>
      <c r="AE8" s="75">
        <v>1.43</v>
      </c>
      <c r="AF8" s="75">
        <v>1.43</v>
      </c>
      <c r="AG8" s="75">
        <v>1.43</v>
      </c>
      <c r="AH8" s="75">
        <v>1.43</v>
      </c>
      <c r="AI8" s="75">
        <v>1.43</v>
      </c>
      <c r="AJ8" s="75">
        <v>1.43</v>
      </c>
      <c r="AK8" s="75">
        <v>1.43</v>
      </c>
      <c r="AL8" s="75">
        <v>1.43</v>
      </c>
      <c r="AM8" s="75">
        <v>1.43</v>
      </c>
      <c r="AN8" s="75">
        <v>1.43</v>
      </c>
      <c r="AO8" s="75">
        <v>1.43</v>
      </c>
      <c r="AP8" s="75">
        <v>1.43</v>
      </c>
      <c r="AQ8" s="75">
        <v>1.43</v>
      </c>
      <c r="AR8" s="75">
        <v>1.43</v>
      </c>
      <c r="AS8" s="75">
        <v>1.43</v>
      </c>
      <c r="AT8" s="75">
        <v>1.43</v>
      </c>
      <c r="AU8" s="75">
        <v>1.43</v>
      </c>
      <c r="AV8" s="75">
        <v>1.43</v>
      </c>
      <c r="AW8" s="75">
        <v>1.43</v>
      </c>
      <c r="AX8" s="75">
        <v>1.43</v>
      </c>
    </row>
    <row r="9" spans="1:50">
      <c r="A9" t="s">
        <v>41</v>
      </c>
      <c r="B9" t="s">
        <v>73</v>
      </c>
      <c r="C9" t="s">
        <v>361</v>
      </c>
      <c r="D9" s="54">
        <v>41.9</v>
      </c>
      <c r="E9" s="54">
        <v>41.9</v>
      </c>
      <c r="F9" s="54">
        <v>41.9</v>
      </c>
      <c r="G9" s="54">
        <v>41.9</v>
      </c>
      <c r="H9" s="54">
        <v>41.9</v>
      </c>
      <c r="I9" s="54">
        <v>41.9</v>
      </c>
      <c r="J9" s="75">
        <v>41.9</v>
      </c>
      <c r="K9" s="75">
        <v>41.9</v>
      </c>
      <c r="L9" s="75">
        <v>41.9</v>
      </c>
      <c r="M9" s="75">
        <v>41.9</v>
      </c>
      <c r="N9" s="75">
        <v>41.9</v>
      </c>
      <c r="O9" s="75">
        <v>41.9</v>
      </c>
      <c r="P9" s="75">
        <v>41.9</v>
      </c>
      <c r="Q9" s="75">
        <v>41.9</v>
      </c>
      <c r="R9" s="75">
        <v>41.9</v>
      </c>
      <c r="S9" s="75">
        <v>41.9</v>
      </c>
      <c r="T9" s="75">
        <v>41.9</v>
      </c>
      <c r="U9" s="75">
        <v>41.9</v>
      </c>
      <c r="V9" s="75">
        <v>41.9</v>
      </c>
      <c r="W9" s="75">
        <v>41.9</v>
      </c>
      <c r="X9" s="75">
        <v>41.9</v>
      </c>
      <c r="Y9" s="75">
        <v>41.9</v>
      </c>
      <c r="Z9" s="75">
        <v>41.9</v>
      </c>
      <c r="AA9" s="75">
        <v>41.9</v>
      </c>
      <c r="AB9" s="75">
        <v>41.9</v>
      </c>
      <c r="AC9" s="75">
        <v>41.9</v>
      </c>
      <c r="AD9" s="75">
        <v>41.9</v>
      </c>
      <c r="AE9" s="75">
        <v>41.9</v>
      </c>
      <c r="AF9" s="75">
        <v>41.9</v>
      </c>
      <c r="AG9" s="75">
        <v>41.9</v>
      </c>
      <c r="AH9" s="75">
        <v>41.9</v>
      </c>
      <c r="AI9" s="75">
        <v>41.9</v>
      </c>
      <c r="AJ9" s="75">
        <v>41.9</v>
      </c>
      <c r="AK9" s="75">
        <v>41.9</v>
      </c>
      <c r="AL9" s="75">
        <v>41.9</v>
      </c>
      <c r="AM9" s="75">
        <v>41.9</v>
      </c>
      <c r="AN9" s="75">
        <v>41.9</v>
      </c>
      <c r="AO9" s="75">
        <v>41.9</v>
      </c>
      <c r="AP9" s="75">
        <v>41.9</v>
      </c>
      <c r="AQ9" s="75">
        <v>41.9</v>
      </c>
      <c r="AR9" s="75">
        <v>41.9</v>
      </c>
      <c r="AS9" s="75">
        <v>41.9</v>
      </c>
      <c r="AT9" s="75">
        <v>41.9</v>
      </c>
      <c r="AU9" s="75">
        <v>41.9</v>
      </c>
      <c r="AV9" s="75">
        <v>41.9</v>
      </c>
      <c r="AW9" s="75">
        <v>41.9</v>
      </c>
      <c r="AX9" s="75">
        <v>41.9</v>
      </c>
    </row>
    <row r="10" spans="1:50">
      <c r="A10" t="s">
        <v>29</v>
      </c>
      <c r="B10" t="s">
        <v>19</v>
      </c>
      <c r="C10" t="s">
        <v>361</v>
      </c>
      <c r="D10" s="54">
        <v>1.9400197017959999</v>
      </c>
      <c r="E10" s="54">
        <v>1.9400197017959999</v>
      </c>
      <c r="F10" s="54">
        <v>1.9400197017959999</v>
      </c>
      <c r="G10" s="54">
        <v>1.9400197017959999</v>
      </c>
      <c r="H10" s="54">
        <v>1.9400197017959999</v>
      </c>
      <c r="I10" s="54">
        <v>1.9400197017959999</v>
      </c>
      <c r="J10" s="75">
        <v>1.86219</v>
      </c>
      <c r="K10" s="75">
        <v>1.8435680999999999</v>
      </c>
      <c r="L10" s="75">
        <v>1.825132419</v>
      </c>
      <c r="M10" s="75">
        <v>1.80688109481</v>
      </c>
      <c r="N10" s="75">
        <v>1.7888122838619001</v>
      </c>
      <c r="O10" s="75">
        <v>1.7709241610232811</v>
      </c>
      <c r="P10" s="75">
        <v>1.753214919413048</v>
      </c>
      <c r="Q10" s="75">
        <v>1.7356827702189179</v>
      </c>
      <c r="R10" s="75">
        <v>1.718325942516729</v>
      </c>
      <c r="S10" s="75">
        <v>1.701142683091561</v>
      </c>
      <c r="T10" s="75">
        <v>1.6841312562606461</v>
      </c>
      <c r="U10" s="75">
        <v>1.6672899436980391</v>
      </c>
      <c r="V10" s="75">
        <v>1.650617044261059</v>
      </c>
      <c r="W10" s="75">
        <v>1.634110873818448</v>
      </c>
      <c r="X10" s="75">
        <v>1.617769765080264</v>
      </c>
      <c r="Y10" s="75">
        <v>1.601592067429461</v>
      </c>
      <c r="Z10" s="75">
        <v>1.5855761467551659</v>
      </c>
      <c r="AA10" s="75">
        <v>1.5697203852876149</v>
      </c>
      <c r="AB10" s="75">
        <v>1.5540231814347381</v>
      </c>
      <c r="AC10" s="75">
        <v>1.5384829496203909</v>
      </c>
      <c r="AD10" s="75">
        <v>1.5230981201241871</v>
      </c>
      <c r="AE10" s="75">
        <v>1.507867138922945</v>
      </c>
      <c r="AF10" s="75">
        <v>1.492788467533716</v>
      </c>
      <c r="AG10" s="75">
        <v>1.4778605828583791</v>
      </c>
      <c r="AH10" s="75">
        <v>1.4630819770297949</v>
      </c>
      <c r="AI10" s="75">
        <v>1.4484511572594969</v>
      </c>
      <c r="AJ10" s="75">
        <v>1.433966645686902</v>
      </c>
      <c r="AK10" s="75">
        <v>1.4196269792300329</v>
      </c>
      <c r="AL10" s="75">
        <v>1.405430709437733</v>
      </c>
      <c r="AM10" s="75">
        <v>1.391376402343355</v>
      </c>
      <c r="AN10" s="75">
        <v>1.377462638319922</v>
      </c>
      <c r="AO10" s="75">
        <v>1.377462638319922</v>
      </c>
      <c r="AP10" s="75">
        <v>1.377462638319922</v>
      </c>
      <c r="AQ10" s="75">
        <v>1.377462638319922</v>
      </c>
      <c r="AR10" s="75">
        <v>1.377462638319922</v>
      </c>
      <c r="AS10" s="75">
        <v>1.377462638319922</v>
      </c>
      <c r="AT10" s="75">
        <v>1.377462638319922</v>
      </c>
      <c r="AU10" s="75">
        <v>1.377462638319922</v>
      </c>
      <c r="AV10" s="75">
        <v>1.377462638319922</v>
      </c>
      <c r="AW10" s="75">
        <v>1.377462638319922</v>
      </c>
      <c r="AX10" s="75">
        <v>1.377462638319922</v>
      </c>
    </row>
    <row r="11" spans="1:50">
      <c r="A11" t="s">
        <v>29</v>
      </c>
      <c r="B11" t="s">
        <v>21</v>
      </c>
      <c r="C11" t="s">
        <v>361</v>
      </c>
      <c r="D11" s="54">
        <v>1.9400197017959999</v>
      </c>
      <c r="E11" s="54">
        <v>1.9400197017959999</v>
      </c>
      <c r="F11" s="54">
        <v>1.9400197017959999</v>
      </c>
      <c r="G11" s="54">
        <v>1.9400197017959999</v>
      </c>
      <c r="H11" s="54">
        <v>1.9400197017959999</v>
      </c>
      <c r="I11" s="54">
        <v>1.9400197017959999</v>
      </c>
      <c r="J11" s="75">
        <v>1.86219</v>
      </c>
      <c r="K11" s="75">
        <v>1.8435680999999999</v>
      </c>
      <c r="L11" s="75">
        <v>1.825132419</v>
      </c>
      <c r="M11" s="75">
        <v>1.80688109481</v>
      </c>
      <c r="N11" s="75">
        <v>1.7888122838619001</v>
      </c>
      <c r="O11" s="75">
        <v>1.7709241610232811</v>
      </c>
      <c r="P11" s="75">
        <v>1.753214919413048</v>
      </c>
      <c r="Q11" s="75">
        <v>1.7356827702189179</v>
      </c>
      <c r="R11" s="75">
        <v>1.718325942516729</v>
      </c>
      <c r="S11" s="75">
        <v>1.701142683091561</v>
      </c>
      <c r="T11" s="75">
        <v>1.6841312562606461</v>
      </c>
      <c r="U11" s="75">
        <v>1.6672899436980391</v>
      </c>
      <c r="V11" s="75">
        <v>1.650617044261059</v>
      </c>
      <c r="W11" s="75">
        <v>1.634110873818448</v>
      </c>
      <c r="X11" s="75">
        <v>1.617769765080264</v>
      </c>
      <c r="Y11" s="75">
        <v>1.601592067429461</v>
      </c>
      <c r="Z11" s="75">
        <v>1.5855761467551659</v>
      </c>
      <c r="AA11" s="75">
        <v>1.5697203852876149</v>
      </c>
      <c r="AB11" s="75">
        <v>1.5540231814347381</v>
      </c>
      <c r="AC11" s="75">
        <v>1.5384829496203909</v>
      </c>
      <c r="AD11" s="75">
        <v>1.5230981201241871</v>
      </c>
      <c r="AE11" s="75">
        <v>1.507867138922945</v>
      </c>
      <c r="AF11" s="75">
        <v>1.492788467533716</v>
      </c>
      <c r="AG11" s="75">
        <v>1.4778605828583791</v>
      </c>
      <c r="AH11" s="75">
        <v>1.4630819770297949</v>
      </c>
      <c r="AI11" s="75">
        <v>1.4484511572594969</v>
      </c>
      <c r="AJ11" s="75">
        <v>1.433966645686902</v>
      </c>
      <c r="AK11" s="75">
        <v>1.4196269792300329</v>
      </c>
      <c r="AL11" s="75">
        <v>1.405430709437733</v>
      </c>
      <c r="AM11" s="75">
        <v>1.391376402343355</v>
      </c>
      <c r="AN11" s="75">
        <v>1.377462638319922</v>
      </c>
      <c r="AO11" s="75">
        <v>1.377462638319922</v>
      </c>
      <c r="AP11" s="75">
        <v>1.377462638319922</v>
      </c>
      <c r="AQ11" s="75">
        <v>1.377462638319922</v>
      </c>
      <c r="AR11" s="75">
        <v>1.377462638319922</v>
      </c>
      <c r="AS11" s="75">
        <v>1.377462638319922</v>
      </c>
      <c r="AT11" s="75">
        <v>1.377462638319922</v>
      </c>
      <c r="AU11" s="75">
        <v>1.377462638319922</v>
      </c>
      <c r="AV11" s="75">
        <v>1.377462638319922</v>
      </c>
      <c r="AW11" s="75">
        <v>1.377462638319922</v>
      </c>
      <c r="AX11" s="75">
        <v>1.377462638319922</v>
      </c>
    </row>
    <row r="12" spans="1:50">
      <c r="A12" t="s">
        <v>29</v>
      </c>
      <c r="B12" t="s">
        <v>68</v>
      </c>
      <c r="C12" t="s">
        <v>361</v>
      </c>
      <c r="D12" s="54">
        <v>1</v>
      </c>
      <c r="E12" s="54">
        <v>1</v>
      </c>
      <c r="F12" s="54">
        <v>1</v>
      </c>
      <c r="G12" s="54">
        <v>1</v>
      </c>
      <c r="H12" s="54">
        <v>1</v>
      </c>
      <c r="I12" s="54">
        <v>1</v>
      </c>
      <c r="J12" s="75">
        <v>1</v>
      </c>
      <c r="K12" s="75">
        <v>1</v>
      </c>
      <c r="L12" s="75">
        <v>1</v>
      </c>
      <c r="M12" s="75">
        <v>1</v>
      </c>
      <c r="N12" s="75">
        <v>1</v>
      </c>
      <c r="O12" s="75">
        <v>1</v>
      </c>
      <c r="P12" s="75">
        <v>1</v>
      </c>
      <c r="Q12" s="75">
        <v>1</v>
      </c>
      <c r="R12" s="75">
        <v>1</v>
      </c>
      <c r="S12" s="75">
        <v>1</v>
      </c>
      <c r="T12" s="75">
        <v>1</v>
      </c>
      <c r="U12" s="75">
        <v>1</v>
      </c>
      <c r="V12" s="75">
        <v>1</v>
      </c>
      <c r="W12" s="75">
        <v>1</v>
      </c>
      <c r="X12" s="75">
        <v>1</v>
      </c>
      <c r="Y12" s="75">
        <v>1</v>
      </c>
      <c r="Z12" s="75">
        <v>1</v>
      </c>
      <c r="AA12" s="75">
        <v>1</v>
      </c>
      <c r="AB12" s="75">
        <v>1</v>
      </c>
      <c r="AC12" s="75">
        <v>1</v>
      </c>
      <c r="AD12" s="75">
        <v>1</v>
      </c>
      <c r="AE12" s="75">
        <v>1</v>
      </c>
      <c r="AF12" s="75">
        <v>1</v>
      </c>
      <c r="AG12" s="75">
        <v>1</v>
      </c>
      <c r="AH12" s="75">
        <v>1</v>
      </c>
      <c r="AI12" s="75">
        <v>1</v>
      </c>
      <c r="AJ12" s="75">
        <v>1</v>
      </c>
      <c r="AK12" s="75">
        <v>1</v>
      </c>
      <c r="AL12" s="75">
        <v>1</v>
      </c>
      <c r="AM12" s="75">
        <v>1</v>
      </c>
      <c r="AN12" s="75">
        <v>1</v>
      </c>
      <c r="AO12" s="75">
        <v>1</v>
      </c>
      <c r="AP12" s="75">
        <v>1</v>
      </c>
      <c r="AQ12" s="75">
        <v>1</v>
      </c>
      <c r="AR12" s="75">
        <v>1</v>
      </c>
      <c r="AS12" s="75">
        <v>1</v>
      </c>
      <c r="AT12" s="75">
        <v>1</v>
      </c>
      <c r="AU12" s="75">
        <v>1</v>
      </c>
      <c r="AV12" s="75">
        <v>1</v>
      </c>
      <c r="AW12" s="75">
        <v>1</v>
      </c>
      <c r="AX12" s="75">
        <v>1</v>
      </c>
    </row>
    <row r="13" spans="1:50">
      <c r="A13" t="s">
        <v>29</v>
      </c>
      <c r="B13" t="s">
        <v>70</v>
      </c>
      <c r="C13" t="s">
        <v>361</v>
      </c>
      <c r="D13" s="84">
        <v>43</v>
      </c>
      <c r="E13" s="84">
        <v>43</v>
      </c>
      <c r="F13" s="84">
        <v>43</v>
      </c>
      <c r="G13" s="84">
        <v>43</v>
      </c>
      <c r="H13" s="84">
        <v>43</v>
      </c>
      <c r="I13" s="84">
        <v>43</v>
      </c>
      <c r="J13" s="75">
        <v>25</v>
      </c>
      <c r="K13" s="75">
        <v>25</v>
      </c>
      <c r="L13" s="75">
        <v>25</v>
      </c>
      <c r="M13" s="75">
        <v>25</v>
      </c>
      <c r="N13" s="75">
        <v>25</v>
      </c>
      <c r="O13" s="75">
        <v>25</v>
      </c>
      <c r="P13" s="75">
        <v>25</v>
      </c>
      <c r="Q13" s="75">
        <v>25</v>
      </c>
      <c r="R13" s="75">
        <v>25</v>
      </c>
      <c r="S13" s="75">
        <v>25</v>
      </c>
      <c r="T13" s="75">
        <v>25</v>
      </c>
      <c r="U13" s="75">
        <v>25</v>
      </c>
      <c r="V13" s="75">
        <v>25</v>
      </c>
      <c r="W13" s="75">
        <v>25</v>
      </c>
      <c r="X13" s="75">
        <v>25</v>
      </c>
      <c r="Y13" s="75">
        <v>25</v>
      </c>
      <c r="Z13" s="75">
        <v>25</v>
      </c>
      <c r="AA13" s="75">
        <v>25</v>
      </c>
      <c r="AB13" s="75">
        <v>25</v>
      </c>
      <c r="AC13" s="75">
        <v>25</v>
      </c>
      <c r="AD13" s="75">
        <v>25</v>
      </c>
      <c r="AE13" s="75">
        <v>25</v>
      </c>
      <c r="AF13" s="75">
        <v>25</v>
      </c>
      <c r="AG13" s="75">
        <v>25</v>
      </c>
      <c r="AH13" s="75">
        <v>25</v>
      </c>
      <c r="AI13" s="75">
        <v>25</v>
      </c>
      <c r="AJ13" s="75">
        <v>25</v>
      </c>
      <c r="AK13" s="75">
        <v>25</v>
      </c>
      <c r="AL13" s="75">
        <v>25</v>
      </c>
      <c r="AM13" s="75">
        <v>25</v>
      </c>
      <c r="AN13" s="75">
        <v>25</v>
      </c>
      <c r="AO13" s="75">
        <v>25</v>
      </c>
      <c r="AP13" s="75">
        <v>25</v>
      </c>
      <c r="AQ13" s="75">
        <v>25</v>
      </c>
      <c r="AR13" s="75">
        <v>25</v>
      </c>
      <c r="AS13" s="75">
        <v>25</v>
      </c>
      <c r="AT13" s="75">
        <v>25</v>
      </c>
      <c r="AU13" s="75">
        <v>25</v>
      </c>
      <c r="AV13" s="75">
        <v>25</v>
      </c>
      <c r="AW13" s="75">
        <v>25</v>
      </c>
      <c r="AX13" s="75">
        <v>25</v>
      </c>
    </row>
    <row r="14" spans="1:50">
      <c r="A14" t="s">
        <v>29</v>
      </c>
      <c r="B14" t="s">
        <v>71</v>
      </c>
      <c r="C14" t="s">
        <v>361</v>
      </c>
      <c r="D14" s="54">
        <v>1</v>
      </c>
      <c r="E14" s="54">
        <v>1</v>
      </c>
      <c r="F14" s="54">
        <v>1</v>
      </c>
      <c r="G14" s="54">
        <v>1</v>
      </c>
      <c r="H14" s="54">
        <v>1</v>
      </c>
      <c r="I14" s="54">
        <v>1</v>
      </c>
      <c r="J14" s="75">
        <v>1</v>
      </c>
      <c r="K14" s="75">
        <v>1</v>
      </c>
      <c r="L14" s="75">
        <v>1</v>
      </c>
      <c r="M14" s="75">
        <v>1</v>
      </c>
      <c r="N14" s="75">
        <v>1</v>
      </c>
      <c r="O14" s="75">
        <v>1</v>
      </c>
      <c r="P14" s="75">
        <v>1</v>
      </c>
      <c r="Q14" s="75">
        <v>1</v>
      </c>
      <c r="R14" s="75">
        <v>1</v>
      </c>
      <c r="S14" s="75">
        <v>1</v>
      </c>
      <c r="T14" s="75">
        <v>1</v>
      </c>
      <c r="U14" s="75">
        <v>1</v>
      </c>
      <c r="V14" s="75">
        <v>1</v>
      </c>
      <c r="W14" s="75">
        <v>1</v>
      </c>
      <c r="X14" s="75">
        <v>1</v>
      </c>
      <c r="Y14" s="75">
        <v>1</v>
      </c>
      <c r="Z14" s="75">
        <v>1</v>
      </c>
      <c r="AA14" s="75">
        <v>1</v>
      </c>
      <c r="AB14" s="75">
        <v>1</v>
      </c>
      <c r="AC14" s="75">
        <v>1</v>
      </c>
      <c r="AD14" s="75">
        <v>1</v>
      </c>
      <c r="AE14" s="75">
        <v>1</v>
      </c>
      <c r="AF14" s="75">
        <v>1</v>
      </c>
      <c r="AG14" s="75">
        <v>1</v>
      </c>
      <c r="AH14" s="75">
        <v>1</v>
      </c>
      <c r="AI14" s="75">
        <v>1</v>
      </c>
      <c r="AJ14" s="75">
        <v>1</v>
      </c>
      <c r="AK14" s="75">
        <v>1</v>
      </c>
      <c r="AL14" s="75">
        <v>1</v>
      </c>
      <c r="AM14" s="75">
        <v>1</v>
      </c>
      <c r="AN14" s="75">
        <v>1</v>
      </c>
      <c r="AO14" s="75">
        <v>1</v>
      </c>
      <c r="AP14" s="75">
        <v>1</v>
      </c>
      <c r="AQ14" s="75">
        <v>1</v>
      </c>
      <c r="AR14" s="75">
        <v>1</v>
      </c>
      <c r="AS14" s="75">
        <v>1</v>
      </c>
      <c r="AT14" s="75">
        <v>1</v>
      </c>
      <c r="AU14" s="75">
        <v>1</v>
      </c>
      <c r="AV14" s="75">
        <v>1</v>
      </c>
      <c r="AW14" s="75">
        <v>1</v>
      </c>
      <c r="AX14" s="75">
        <v>1</v>
      </c>
    </row>
    <row r="15" spans="1:50">
      <c r="A15" t="s">
        <v>29</v>
      </c>
      <c r="B15" t="s">
        <v>72</v>
      </c>
      <c r="C15" t="s">
        <v>361</v>
      </c>
      <c r="D15" s="54">
        <v>2</v>
      </c>
      <c r="E15" s="54">
        <v>2</v>
      </c>
      <c r="F15" s="54">
        <v>2</v>
      </c>
      <c r="G15" s="54">
        <v>2</v>
      </c>
      <c r="H15" s="54">
        <v>2</v>
      </c>
      <c r="I15" s="54">
        <v>2</v>
      </c>
      <c r="J15" s="75">
        <v>3.4049999999999998</v>
      </c>
      <c r="K15" s="75">
        <v>3.4049999999999998</v>
      </c>
      <c r="L15" s="75">
        <v>3.4049999999999998</v>
      </c>
      <c r="M15" s="75">
        <v>3.4049999999999998</v>
      </c>
      <c r="N15" s="75">
        <v>3.4049999999999998</v>
      </c>
      <c r="O15" s="75">
        <v>3.4049999999999998</v>
      </c>
      <c r="P15" s="75">
        <v>3.4049999999999998</v>
      </c>
      <c r="Q15" s="75">
        <v>3.4049999999999998</v>
      </c>
      <c r="R15" s="75">
        <v>3.4049999999999998</v>
      </c>
      <c r="S15" s="75">
        <v>3.4049999999999998</v>
      </c>
      <c r="T15" s="75">
        <v>3.4049999999999998</v>
      </c>
      <c r="U15" s="75">
        <v>3.4049999999999998</v>
      </c>
      <c r="V15" s="75">
        <v>3.4049999999999998</v>
      </c>
      <c r="W15" s="75">
        <v>3.4049999999999998</v>
      </c>
      <c r="X15" s="75">
        <v>3.4049999999999998</v>
      </c>
      <c r="Y15" s="75">
        <v>3.4049999999999998</v>
      </c>
      <c r="Z15" s="75">
        <v>3.4049999999999998</v>
      </c>
      <c r="AA15" s="75">
        <v>3.4049999999999998</v>
      </c>
      <c r="AB15" s="75">
        <v>3.4049999999999998</v>
      </c>
      <c r="AC15" s="75">
        <v>3.4049999999999998</v>
      </c>
      <c r="AD15" s="75">
        <v>3.4049999999999998</v>
      </c>
      <c r="AE15" s="75">
        <v>3.4049999999999998</v>
      </c>
      <c r="AF15" s="75">
        <v>3.4049999999999998</v>
      </c>
      <c r="AG15" s="75">
        <v>3.4049999999999998</v>
      </c>
      <c r="AH15" s="75">
        <v>3.4049999999999998</v>
      </c>
      <c r="AI15" s="75">
        <v>3.4049999999999998</v>
      </c>
      <c r="AJ15" s="75">
        <v>3.4049999999999998</v>
      </c>
      <c r="AK15" s="75">
        <v>3.4049999999999998</v>
      </c>
      <c r="AL15" s="75">
        <v>3.4049999999999998</v>
      </c>
      <c r="AM15" s="75">
        <v>3.4049999999999998</v>
      </c>
      <c r="AN15" s="75">
        <v>3.4049999999999998</v>
      </c>
      <c r="AO15" s="75">
        <v>3.4049999999999998</v>
      </c>
      <c r="AP15" s="75">
        <v>3.4049999999999998</v>
      </c>
      <c r="AQ15" s="75">
        <v>3.4049999999999998</v>
      </c>
      <c r="AR15" s="75">
        <v>3.4049999999999998</v>
      </c>
      <c r="AS15" s="75">
        <v>3.4049999999999998</v>
      </c>
      <c r="AT15" s="75">
        <v>3.4049999999999998</v>
      </c>
      <c r="AU15" s="75">
        <v>3.4049999999999998</v>
      </c>
      <c r="AV15" s="75">
        <v>3.4049999999999998</v>
      </c>
      <c r="AW15" s="75">
        <v>3.4049999999999998</v>
      </c>
      <c r="AX15" s="75">
        <v>3.4049999999999998</v>
      </c>
    </row>
    <row r="16" spans="1:50">
      <c r="A16" t="s">
        <v>29</v>
      </c>
      <c r="B16" t="s">
        <v>73</v>
      </c>
      <c r="C16" t="s">
        <v>361</v>
      </c>
      <c r="D16" s="54">
        <v>41.9</v>
      </c>
      <c r="E16" s="54">
        <v>41.9</v>
      </c>
      <c r="F16" s="54">
        <v>41.9</v>
      </c>
      <c r="G16" s="54">
        <v>41.9</v>
      </c>
      <c r="H16" s="54">
        <v>41.9</v>
      </c>
      <c r="I16" s="54">
        <v>41.9</v>
      </c>
      <c r="J16" s="75">
        <v>41.9</v>
      </c>
      <c r="K16" s="75">
        <v>41.9</v>
      </c>
      <c r="L16" s="75">
        <v>41.9</v>
      </c>
      <c r="M16" s="75">
        <v>41.9</v>
      </c>
      <c r="N16" s="75">
        <v>41.9</v>
      </c>
      <c r="O16" s="75">
        <v>41.9</v>
      </c>
      <c r="P16" s="75">
        <v>41.9</v>
      </c>
      <c r="Q16" s="75">
        <v>41.9</v>
      </c>
      <c r="R16" s="75">
        <v>41.9</v>
      </c>
      <c r="S16" s="75">
        <v>41.9</v>
      </c>
      <c r="T16" s="75">
        <v>41.9</v>
      </c>
      <c r="U16" s="75">
        <v>41.9</v>
      </c>
      <c r="V16" s="75">
        <v>41.9</v>
      </c>
      <c r="W16" s="75">
        <v>41.9</v>
      </c>
      <c r="X16" s="75">
        <v>41.9</v>
      </c>
      <c r="Y16" s="75">
        <v>41.9</v>
      </c>
      <c r="Z16" s="75">
        <v>41.9</v>
      </c>
      <c r="AA16" s="75">
        <v>41.9</v>
      </c>
      <c r="AB16" s="75">
        <v>41.9</v>
      </c>
      <c r="AC16" s="75">
        <v>41.9</v>
      </c>
      <c r="AD16" s="75">
        <v>41.9</v>
      </c>
      <c r="AE16" s="75">
        <v>41.9</v>
      </c>
      <c r="AF16" s="75">
        <v>41.9</v>
      </c>
      <c r="AG16" s="75">
        <v>41.9</v>
      </c>
      <c r="AH16" s="75">
        <v>41.9</v>
      </c>
      <c r="AI16" s="75">
        <v>41.9</v>
      </c>
      <c r="AJ16" s="75">
        <v>41.9</v>
      </c>
      <c r="AK16" s="75">
        <v>41.9</v>
      </c>
      <c r="AL16" s="75">
        <v>41.9</v>
      </c>
      <c r="AM16" s="75">
        <v>41.9</v>
      </c>
      <c r="AN16" s="75">
        <v>41.9</v>
      </c>
      <c r="AO16" s="75">
        <v>41.9</v>
      </c>
      <c r="AP16" s="75">
        <v>41.9</v>
      </c>
      <c r="AQ16" s="75">
        <v>41.9</v>
      </c>
      <c r="AR16" s="75">
        <v>41.9</v>
      </c>
      <c r="AS16" s="75">
        <v>41.9</v>
      </c>
      <c r="AT16" s="75">
        <v>41.9</v>
      </c>
      <c r="AU16" s="75">
        <v>41.9</v>
      </c>
      <c r="AV16" s="75">
        <v>41.9</v>
      </c>
      <c r="AW16" s="75">
        <v>41.9</v>
      </c>
      <c r="AX16" s="75">
        <v>41.9</v>
      </c>
    </row>
    <row r="17" spans="1:50">
      <c r="A17" t="s">
        <v>30</v>
      </c>
      <c r="B17" t="s">
        <v>19</v>
      </c>
      <c r="C17" t="s">
        <v>361</v>
      </c>
      <c r="D17" s="54">
        <v>1.8544305973049999</v>
      </c>
      <c r="E17" s="54">
        <v>1.8544305973049999</v>
      </c>
      <c r="F17" s="54">
        <v>1.8544305973049999</v>
      </c>
      <c r="G17" s="54">
        <v>1.8544305973049999</v>
      </c>
      <c r="H17" s="54">
        <v>1.8544305973049999</v>
      </c>
      <c r="I17" s="54">
        <v>1.8544305973049999</v>
      </c>
      <c r="J17" s="75">
        <v>1.32930963</v>
      </c>
      <c r="K17" s="75">
        <v>1.3160165337</v>
      </c>
      <c r="L17" s="75">
        <v>1.3028563683629999</v>
      </c>
      <c r="M17" s="75">
        <v>1.2898278046793701</v>
      </c>
      <c r="N17" s="75">
        <v>1.276929526632576</v>
      </c>
      <c r="O17" s="75">
        <v>1.264160231366251</v>
      </c>
      <c r="P17" s="75">
        <v>1.2515186290525879</v>
      </c>
      <c r="Q17" s="75">
        <v>1.239003442762062</v>
      </c>
      <c r="R17" s="75">
        <v>1.2266134083344411</v>
      </c>
      <c r="S17" s="75">
        <v>1.214347274251097</v>
      </c>
      <c r="T17" s="75">
        <v>1.2022038015085861</v>
      </c>
      <c r="U17" s="75">
        <v>1.1901817634934999</v>
      </c>
      <c r="V17" s="75">
        <v>1.1782799458585651</v>
      </c>
      <c r="W17" s="75">
        <v>1.1664971463999789</v>
      </c>
      <c r="X17" s="75">
        <v>1.15483217493598</v>
      </c>
      <c r="Y17" s="75">
        <v>1.1432838531866201</v>
      </c>
      <c r="Z17" s="75">
        <v>1.131851014654754</v>
      </c>
      <c r="AA17" s="75">
        <v>1.120532504508206</v>
      </c>
      <c r="AB17" s="75">
        <v>1.1093271794631241</v>
      </c>
      <c r="AC17" s="75">
        <v>1.098233907668493</v>
      </c>
      <c r="AD17" s="75">
        <v>1.087251568591808</v>
      </c>
      <c r="AE17" s="75">
        <v>1.076379052905889</v>
      </c>
      <c r="AF17" s="75">
        <v>1.06561526237683</v>
      </c>
      <c r="AG17" s="75">
        <v>1.054959109753062</v>
      </c>
      <c r="AH17" s="75">
        <v>1.044409518655532</v>
      </c>
      <c r="AI17" s="75">
        <v>1.0339654234689759</v>
      </c>
      <c r="AJ17" s="75">
        <v>1.0236257692342861</v>
      </c>
      <c r="AK17" s="75">
        <v>1.0133895115419429</v>
      </c>
      <c r="AL17" s="75">
        <v>1.0032556164265241</v>
      </c>
      <c r="AM17" s="75">
        <v>0.99322306026225859</v>
      </c>
      <c r="AN17" s="75">
        <v>0.98329082965963599</v>
      </c>
      <c r="AO17" s="75">
        <v>0.98329082965963599</v>
      </c>
      <c r="AP17" s="75">
        <v>0.98329082965963599</v>
      </c>
      <c r="AQ17" s="75">
        <v>0.98329082965963599</v>
      </c>
      <c r="AR17" s="75">
        <v>0.98329082965963599</v>
      </c>
      <c r="AS17" s="75">
        <v>0.98329082965963599</v>
      </c>
      <c r="AT17" s="75">
        <v>0.98329082965963599</v>
      </c>
      <c r="AU17" s="75">
        <v>0.98329082965963599</v>
      </c>
      <c r="AV17" s="75">
        <v>0.98329082965963599</v>
      </c>
      <c r="AW17" s="75">
        <v>0.98329082965963599</v>
      </c>
      <c r="AX17" s="75">
        <v>0.98329082965963599</v>
      </c>
    </row>
    <row r="18" spans="1:50">
      <c r="A18" t="s">
        <v>30</v>
      </c>
      <c r="B18" t="s">
        <v>21</v>
      </c>
      <c r="C18" t="s">
        <v>361</v>
      </c>
      <c r="D18" s="54">
        <v>1.8544305973049999</v>
      </c>
      <c r="E18" s="54">
        <v>1.8544305973049999</v>
      </c>
      <c r="F18" s="54">
        <v>1.8544305973049999</v>
      </c>
      <c r="G18" s="54">
        <v>1.8544305973049999</v>
      </c>
      <c r="H18" s="54">
        <v>1.8544305973049999</v>
      </c>
      <c r="I18" s="54">
        <v>1.8544305973049999</v>
      </c>
      <c r="J18" s="75">
        <v>1.32930963</v>
      </c>
      <c r="K18" s="75">
        <v>1.3160165337</v>
      </c>
      <c r="L18" s="75">
        <v>1.3028563683629999</v>
      </c>
      <c r="M18" s="75">
        <v>1.2898278046793701</v>
      </c>
      <c r="N18" s="75">
        <v>1.276929526632576</v>
      </c>
      <c r="O18" s="75">
        <v>1.264160231366251</v>
      </c>
      <c r="P18" s="75">
        <v>1.2515186290525879</v>
      </c>
      <c r="Q18" s="75">
        <v>1.239003442762062</v>
      </c>
      <c r="R18" s="75">
        <v>1.2266134083344411</v>
      </c>
      <c r="S18" s="75">
        <v>1.214347274251097</v>
      </c>
      <c r="T18" s="75">
        <v>1.2022038015085861</v>
      </c>
      <c r="U18" s="75">
        <v>1.1901817634934999</v>
      </c>
      <c r="V18" s="75">
        <v>1.1782799458585651</v>
      </c>
      <c r="W18" s="75">
        <v>1.1664971463999789</v>
      </c>
      <c r="X18" s="75">
        <v>1.15483217493598</v>
      </c>
      <c r="Y18" s="75">
        <v>1.1432838531866201</v>
      </c>
      <c r="Z18" s="75">
        <v>1.131851014654754</v>
      </c>
      <c r="AA18" s="75">
        <v>1.120532504508206</v>
      </c>
      <c r="AB18" s="75">
        <v>1.1093271794631241</v>
      </c>
      <c r="AC18" s="75">
        <v>1.098233907668493</v>
      </c>
      <c r="AD18" s="75">
        <v>1.087251568591808</v>
      </c>
      <c r="AE18" s="75">
        <v>1.076379052905889</v>
      </c>
      <c r="AF18" s="75">
        <v>1.06561526237683</v>
      </c>
      <c r="AG18" s="75">
        <v>1.054959109753062</v>
      </c>
      <c r="AH18" s="75">
        <v>1.044409518655532</v>
      </c>
      <c r="AI18" s="75">
        <v>1.0339654234689759</v>
      </c>
      <c r="AJ18" s="75">
        <v>1.0236257692342861</v>
      </c>
      <c r="AK18" s="75">
        <v>1.0133895115419429</v>
      </c>
      <c r="AL18" s="75">
        <v>1.0032556164265241</v>
      </c>
      <c r="AM18" s="75">
        <v>0.99322306026225859</v>
      </c>
      <c r="AN18" s="75">
        <v>0.98329082965963599</v>
      </c>
      <c r="AO18" s="75">
        <v>0.98329082965963599</v>
      </c>
      <c r="AP18" s="75">
        <v>0.98329082965963599</v>
      </c>
      <c r="AQ18" s="75">
        <v>0.98329082965963599</v>
      </c>
      <c r="AR18" s="75">
        <v>0.98329082965963599</v>
      </c>
      <c r="AS18" s="75">
        <v>0.98329082965963599</v>
      </c>
      <c r="AT18" s="75">
        <v>0.98329082965963599</v>
      </c>
      <c r="AU18" s="75">
        <v>0.98329082965963599</v>
      </c>
      <c r="AV18" s="75">
        <v>0.98329082965963599</v>
      </c>
      <c r="AW18" s="75">
        <v>0.98329082965963599</v>
      </c>
      <c r="AX18" s="75">
        <v>0.98329082965963599</v>
      </c>
    </row>
    <row r="19" spans="1:50">
      <c r="A19" t="s">
        <v>30</v>
      </c>
      <c r="B19" t="s">
        <v>68</v>
      </c>
      <c r="C19" t="s">
        <v>361</v>
      </c>
      <c r="D19" s="54">
        <v>1</v>
      </c>
      <c r="E19" s="54">
        <v>1</v>
      </c>
      <c r="F19" s="54">
        <v>1</v>
      </c>
      <c r="G19" s="54">
        <v>1</v>
      </c>
      <c r="H19" s="54">
        <v>1</v>
      </c>
      <c r="I19" s="54">
        <v>1</v>
      </c>
      <c r="J19" s="75">
        <v>1</v>
      </c>
      <c r="K19" s="75">
        <v>1</v>
      </c>
      <c r="L19" s="75">
        <v>1</v>
      </c>
      <c r="M19" s="75">
        <v>1</v>
      </c>
      <c r="N19" s="75">
        <v>1</v>
      </c>
      <c r="O19" s="75">
        <v>1</v>
      </c>
      <c r="P19" s="75">
        <v>1</v>
      </c>
      <c r="Q19" s="75">
        <v>1</v>
      </c>
      <c r="R19" s="75">
        <v>1</v>
      </c>
      <c r="S19" s="75">
        <v>1</v>
      </c>
      <c r="T19" s="75">
        <v>1</v>
      </c>
      <c r="U19" s="75">
        <v>1</v>
      </c>
      <c r="V19" s="75">
        <v>1</v>
      </c>
      <c r="W19" s="75">
        <v>1</v>
      </c>
      <c r="X19" s="75">
        <v>1</v>
      </c>
      <c r="Y19" s="75">
        <v>1</v>
      </c>
      <c r="Z19" s="75">
        <v>1</v>
      </c>
      <c r="AA19" s="75">
        <v>1</v>
      </c>
      <c r="AB19" s="75">
        <v>1</v>
      </c>
      <c r="AC19" s="75">
        <v>1</v>
      </c>
      <c r="AD19" s="75">
        <v>1</v>
      </c>
      <c r="AE19" s="75">
        <v>1</v>
      </c>
      <c r="AF19" s="75">
        <v>1</v>
      </c>
      <c r="AG19" s="75">
        <v>1</v>
      </c>
      <c r="AH19" s="75">
        <v>1</v>
      </c>
      <c r="AI19" s="75">
        <v>1</v>
      </c>
      <c r="AJ19" s="75">
        <v>1</v>
      </c>
      <c r="AK19" s="75">
        <v>1</v>
      </c>
      <c r="AL19" s="75">
        <v>1</v>
      </c>
      <c r="AM19" s="75">
        <v>1</v>
      </c>
      <c r="AN19" s="75">
        <v>1</v>
      </c>
      <c r="AO19" s="75">
        <v>1</v>
      </c>
      <c r="AP19" s="75">
        <v>1</v>
      </c>
      <c r="AQ19" s="75">
        <v>1</v>
      </c>
      <c r="AR19" s="75">
        <v>1</v>
      </c>
      <c r="AS19" s="75">
        <v>1</v>
      </c>
      <c r="AT19" s="75">
        <v>1</v>
      </c>
      <c r="AU19" s="75">
        <v>1</v>
      </c>
      <c r="AV19" s="75">
        <v>1</v>
      </c>
      <c r="AW19" s="75">
        <v>1</v>
      </c>
      <c r="AX19" s="75">
        <v>1</v>
      </c>
    </row>
    <row r="20" spans="1:50">
      <c r="A20" t="s">
        <v>30</v>
      </c>
      <c r="B20" t="s">
        <v>70</v>
      </c>
      <c r="C20" t="s">
        <v>361</v>
      </c>
      <c r="D20" s="84">
        <v>43</v>
      </c>
      <c r="E20" s="84">
        <v>43</v>
      </c>
      <c r="F20" s="84">
        <v>43</v>
      </c>
      <c r="G20" s="84">
        <v>43</v>
      </c>
      <c r="H20" s="84">
        <v>43</v>
      </c>
      <c r="I20" s="84">
        <v>43</v>
      </c>
      <c r="J20" s="75">
        <v>25</v>
      </c>
      <c r="K20" s="75">
        <v>25</v>
      </c>
      <c r="L20" s="75">
        <v>25</v>
      </c>
      <c r="M20" s="75">
        <v>25</v>
      </c>
      <c r="N20" s="75">
        <v>25</v>
      </c>
      <c r="O20" s="75">
        <v>25</v>
      </c>
      <c r="P20" s="75">
        <v>25</v>
      </c>
      <c r="Q20" s="75">
        <v>25</v>
      </c>
      <c r="R20" s="75">
        <v>25</v>
      </c>
      <c r="S20" s="75">
        <v>25</v>
      </c>
      <c r="T20" s="75">
        <v>25</v>
      </c>
      <c r="U20" s="75">
        <v>25</v>
      </c>
      <c r="V20" s="75">
        <v>25</v>
      </c>
      <c r="W20" s="75">
        <v>25</v>
      </c>
      <c r="X20" s="75">
        <v>25</v>
      </c>
      <c r="Y20" s="75">
        <v>25</v>
      </c>
      <c r="Z20" s="75">
        <v>25</v>
      </c>
      <c r="AA20" s="75">
        <v>25</v>
      </c>
      <c r="AB20" s="75">
        <v>25</v>
      </c>
      <c r="AC20" s="75">
        <v>25</v>
      </c>
      <c r="AD20" s="75">
        <v>25</v>
      </c>
      <c r="AE20" s="75">
        <v>25</v>
      </c>
      <c r="AF20" s="75">
        <v>25</v>
      </c>
      <c r="AG20" s="75">
        <v>25</v>
      </c>
      <c r="AH20" s="75">
        <v>25</v>
      </c>
      <c r="AI20" s="75">
        <v>25</v>
      </c>
      <c r="AJ20" s="75">
        <v>25</v>
      </c>
      <c r="AK20" s="75">
        <v>25</v>
      </c>
      <c r="AL20" s="75">
        <v>25</v>
      </c>
      <c r="AM20" s="75">
        <v>25</v>
      </c>
      <c r="AN20" s="75">
        <v>25</v>
      </c>
      <c r="AO20" s="75">
        <v>25</v>
      </c>
      <c r="AP20" s="75">
        <v>25</v>
      </c>
      <c r="AQ20" s="75">
        <v>25</v>
      </c>
      <c r="AR20" s="75">
        <v>25</v>
      </c>
      <c r="AS20" s="75">
        <v>25</v>
      </c>
      <c r="AT20" s="75">
        <v>25</v>
      </c>
      <c r="AU20" s="75">
        <v>25</v>
      </c>
      <c r="AV20" s="75">
        <v>25</v>
      </c>
      <c r="AW20" s="75">
        <v>25</v>
      </c>
      <c r="AX20" s="75">
        <v>25</v>
      </c>
    </row>
    <row r="21" spans="1:50">
      <c r="A21" t="s">
        <v>30</v>
      </c>
      <c r="B21" t="s">
        <v>71</v>
      </c>
      <c r="C21" t="s">
        <v>361</v>
      </c>
      <c r="D21" s="54">
        <v>1</v>
      </c>
      <c r="E21" s="54">
        <v>1</v>
      </c>
      <c r="F21" s="54">
        <v>1</v>
      </c>
      <c r="G21" s="54">
        <v>1</v>
      </c>
      <c r="H21" s="54">
        <v>1</v>
      </c>
      <c r="I21" s="54">
        <v>1</v>
      </c>
      <c r="J21" s="75">
        <v>1</v>
      </c>
      <c r="K21" s="75">
        <v>1</v>
      </c>
      <c r="L21" s="75">
        <v>1</v>
      </c>
      <c r="M21" s="75">
        <v>1</v>
      </c>
      <c r="N21" s="75">
        <v>1</v>
      </c>
      <c r="O21" s="75">
        <v>1</v>
      </c>
      <c r="P21" s="75">
        <v>1</v>
      </c>
      <c r="Q21" s="75">
        <v>1</v>
      </c>
      <c r="R21" s="75">
        <v>1</v>
      </c>
      <c r="S21" s="75">
        <v>1</v>
      </c>
      <c r="T21" s="75">
        <v>1</v>
      </c>
      <c r="U21" s="75">
        <v>1</v>
      </c>
      <c r="V21" s="75">
        <v>1</v>
      </c>
      <c r="W21" s="75">
        <v>1</v>
      </c>
      <c r="X21" s="75">
        <v>1</v>
      </c>
      <c r="Y21" s="75">
        <v>1</v>
      </c>
      <c r="Z21" s="75">
        <v>1</v>
      </c>
      <c r="AA21" s="75">
        <v>1</v>
      </c>
      <c r="AB21" s="75">
        <v>1</v>
      </c>
      <c r="AC21" s="75">
        <v>1</v>
      </c>
      <c r="AD21" s="75">
        <v>1</v>
      </c>
      <c r="AE21" s="75">
        <v>1</v>
      </c>
      <c r="AF21" s="75">
        <v>1</v>
      </c>
      <c r="AG21" s="75">
        <v>1</v>
      </c>
      <c r="AH21" s="75">
        <v>1</v>
      </c>
      <c r="AI21" s="75">
        <v>1</v>
      </c>
      <c r="AJ21" s="75">
        <v>1</v>
      </c>
      <c r="AK21" s="75">
        <v>1</v>
      </c>
      <c r="AL21" s="75">
        <v>1</v>
      </c>
      <c r="AM21" s="75">
        <v>1</v>
      </c>
      <c r="AN21" s="75">
        <v>1</v>
      </c>
      <c r="AO21" s="75">
        <v>1</v>
      </c>
      <c r="AP21" s="75">
        <v>1</v>
      </c>
      <c r="AQ21" s="75">
        <v>1</v>
      </c>
      <c r="AR21" s="75">
        <v>1</v>
      </c>
      <c r="AS21" s="75">
        <v>1</v>
      </c>
      <c r="AT21" s="75">
        <v>1</v>
      </c>
      <c r="AU21" s="75">
        <v>1</v>
      </c>
      <c r="AV21" s="75">
        <v>1</v>
      </c>
      <c r="AW21" s="75">
        <v>1</v>
      </c>
      <c r="AX21" s="75">
        <v>1</v>
      </c>
    </row>
    <row r="22" spans="1:50">
      <c r="A22" t="s">
        <v>30</v>
      </c>
      <c r="B22" t="s">
        <v>72</v>
      </c>
      <c r="C22" t="s">
        <v>361</v>
      </c>
      <c r="D22" s="54">
        <v>1.95</v>
      </c>
      <c r="E22" s="54">
        <v>1.95</v>
      </c>
      <c r="F22" s="54">
        <v>1.95</v>
      </c>
      <c r="G22" s="54">
        <v>1.95</v>
      </c>
      <c r="H22" s="54">
        <v>1.95</v>
      </c>
      <c r="I22" s="54">
        <v>1.95</v>
      </c>
      <c r="J22" s="75">
        <v>1.43</v>
      </c>
      <c r="K22" s="75">
        <v>1.43</v>
      </c>
      <c r="L22" s="75">
        <v>1.43</v>
      </c>
      <c r="M22" s="75">
        <v>1.43</v>
      </c>
      <c r="N22" s="75">
        <v>1.43</v>
      </c>
      <c r="O22" s="75">
        <v>1.43</v>
      </c>
      <c r="P22" s="75">
        <v>1.43</v>
      </c>
      <c r="Q22" s="75">
        <v>1.43</v>
      </c>
      <c r="R22" s="75">
        <v>1.43</v>
      </c>
      <c r="S22" s="75">
        <v>1.43</v>
      </c>
      <c r="T22" s="75">
        <v>1.43</v>
      </c>
      <c r="U22" s="75">
        <v>1.43</v>
      </c>
      <c r="V22" s="75">
        <v>1.43</v>
      </c>
      <c r="W22" s="75">
        <v>1.43</v>
      </c>
      <c r="X22" s="75">
        <v>1.43</v>
      </c>
      <c r="Y22" s="75">
        <v>1.43</v>
      </c>
      <c r="Z22" s="75">
        <v>1.43</v>
      </c>
      <c r="AA22" s="75">
        <v>1.43</v>
      </c>
      <c r="AB22" s="75">
        <v>1.43</v>
      </c>
      <c r="AC22" s="75">
        <v>1.43</v>
      </c>
      <c r="AD22" s="75">
        <v>1.43</v>
      </c>
      <c r="AE22" s="75">
        <v>1.43</v>
      </c>
      <c r="AF22" s="75">
        <v>1.43</v>
      </c>
      <c r="AG22" s="75">
        <v>1.43</v>
      </c>
      <c r="AH22" s="75">
        <v>1.43</v>
      </c>
      <c r="AI22" s="75">
        <v>1.43</v>
      </c>
      <c r="AJ22" s="75">
        <v>1.43</v>
      </c>
      <c r="AK22" s="75">
        <v>1.43</v>
      </c>
      <c r="AL22" s="75">
        <v>1.43</v>
      </c>
      <c r="AM22" s="75">
        <v>1.43</v>
      </c>
      <c r="AN22" s="75">
        <v>1.43</v>
      </c>
      <c r="AO22" s="75">
        <v>1.43</v>
      </c>
      <c r="AP22" s="75">
        <v>1.43</v>
      </c>
      <c r="AQ22" s="75">
        <v>1.43</v>
      </c>
      <c r="AR22" s="75">
        <v>1.43</v>
      </c>
      <c r="AS22" s="75">
        <v>1.43</v>
      </c>
      <c r="AT22" s="75">
        <v>1.43</v>
      </c>
      <c r="AU22" s="75">
        <v>1.43</v>
      </c>
      <c r="AV22" s="75">
        <v>1.43</v>
      </c>
      <c r="AW22" s="75">
        <v>1.43</v>
      </c>
      <c r="AX22" s="75">
        <v>1.43</v>
      </c>
    </row>
    <row r="23" spans="1:50">
      <c r="A23" t="s">
        <v>30</v>
      </c>
      <c r="B23" t="s">
        <v>73</v>
      </c>
      <c r="C23" t="s">
        <v>361</v>
      </c>
      <c r="D23" s="54">
        <v>41.9</v>
      </c>
      <c r="E23" s="54">
        <v>41.9</v>
      </c>
      <c r="F23" s="54">
        <v>41.9</v>
      </c>
      <c r="G23" s="54">
        <v>41.9</v>
      </c>
      <c r="H23" s="54">
        <v>41.9</v>
      </c>
      <c r="I23" s="54">
        <v>41.9</v>
      </c>
      <c r="J23" s="75">
        <v>41.9</v>
      </c>
      <c r="K23" s="75">
        <v>41.9</v>
      </c>
      <c r="L23" s="75">
        <v>41.9</v>
      </c>
      <c r="M23" s="75">
        <v>41.9</v>
      </c>
      <c r="N23" s="75">
        <v>41.9</v>
      </c>
      <c r="O23" s="75">
        <v>41.9</v>
      </c>
      <c r="P23" s="75">
        <v>41.9</v>
      </c>
      <c r="Q23" s="75">
        <v>41.9</v>
      </c>
      <c r="R23" s="75">
        <v>41.9</v>
      </c>
      <c r="S23" s="75">
        <v>41.9</v>
      </c>
      <c r="T23" s="75">
        <v>41.9</v>
      </c>
      <c r="U23" s="75">
        <v>41.9</v>
      </c>
      <c r="V23" s="75">
        <v>41.9</v>
      </c>
      <c r="W23" s="75">
        <v>41.9</v>
      </c>
      <c r="X23" s="75">
        <v>41.9</v>
      </c>
      <c r="Y23" s="75">
        <v>41.9</v>
      </c>
      <c r="Z23" s="75">
        <v>41.9</v>
      </c>
      <c r="AA23" s="75">
        <v>41.9</v>
      </c>
      <c r="AB23" s="75">
        <v>41.9</v>
      </c>
      <c r="AC23" s="75">
        <v>41.9</v>
      </c>
      <c r="AD23" s="75">
        <v>41.9</v>
      </c>
      <c r="AE23" s="75">
        <v>41.9</v>
      </c>
      <c r="AF23" s="75">
        <v>41.9</v>
      </c>
      <c r="AG23" s="75">
        <v>41.9</v>
      </c>
      <c r="AH23" s="75">
        <v>41.9</v>
      </c>
      <c r="AI23" s="75">
        <v>41.9</v>
      </c>
      <c r="AJ23" s="75">
        <v>41.9</v>
      </c>
      <c r="AK23" s="75">
        <v>41.9</v>
      </c>
      <c r="AL23" s="75">
        <v>41.9</v>
      </c>
      <c r="AM23" s="75">
        <v>41.9</v>
      </c>
      <c r="AN23" s="75">
        <v>41.9</v>
      </c>
      <c r="AO23" s="75">
        <v>41.9</v>
      </c>
      <c r="AP23" s="75">
        <v>41.9</v>
      </c>
      <c r="AQ23" s="75">
        <v>41.9</v>
      </c>
      <c r="AR23" s="75">
        <v>41.9</v>
      </c>
      <c r="AS23" s="75">
        <v>41.9</v>
      </c>
      <c r="AT23" s="75">
        <v>41.9</v>
      </c>
      <c r="AU23" s="75">
        <v>41.9</v>
      </c>
      <c r="AV23" s="75">
        <v>41.9</v>
      </c>
      <c r="AW23" s="75">
        <v>41.9</v>
      </c>
      <c r="AX23" s="75">
        <v>41.9</v>
      </c>
    </row>
    <row r="24" spans="1:50">
      <c r="A24" t="s">
        <v>31</v>
      </c>
      <c r="B24" t="s">
        <v>19</v>
      </c>
      <c r="C24" t="s">
        <v>361</v>
      </c>
      <c r="D24" s="54">
        <v>1.8544305973049999</v>
      </c>
      <c r="E24" s="54">
        <v>1.8544305973049999</v>
      </c>
      <c r="F24" s="54">
        <v>1.8544305973049999</v>
      </c>
      <c r="G24" s="54">
        <v>1.8544305973049999</v>
      </c>
      <c r="H24" s="54">
        <v>1.8544305973049999</v>
      </c>
      <c r="I24" s="54">
        <v>1.8544305973049999</v>
      </c>
      <c r="J24" s="75">
        <v>1.32930963</v>
      </c>
      <c r="K24" s="75">
        <v>1.3160165337</v>
      </c>
      <c r="L24" s="75">
        <v>1.3028563683629999</v>
      </c>
      <c r="M24" s="75">
        <v>1.2898278046793701</v>
      </c>
      <c r="N24" s="75">
        <v>1.276929526632576</v>
      </c>
      <c r="O24" s="75">
        <v>1.264160231366251</v>
      </c>
      <c r="P24" s="75">
        <v>1.2515186290525879</v>
      </c>
      <c r="Q24" s="75">
        <v>1.239003442762062</v>
      </c>
      <c r="R24" s="75">
        <v>1.2266134083344411</v>
      </c>
      <c r="S24" s="75">
        <v>1.214347274251097</v>
      </c>
      <c r="T24" s="75">
        <v>1.2022038015085861</v>
      </c>
      <c r="U24" s="75">
        <v>1.1901817634934999</v>
      </c>
      <c r="V24" s="75">
        <v>1.1782799458585651</v>
      </c>
      <c r="W24" s="75">
        <v>1.1664971463999789</v>
      </c>
      <c r="X24" s="75">
        <v>1.15483217493598</v>
      </c>
      <c r="Y24" s="75">
        <v>1.1432838531866201</v>
      </c>
      <c r="Z24" s="75">
        <v>1.131851014654754</v>
      </c>
      <c r="AA24" s="75">
        <v>1.120532504508206</v>
      </c>
      <c r="AB24" s="75">
        <v>1.1093271794631241</v>
      </c>
      <c r="AC24" s="75">
        <v>1.098233907668493</v>
      </c>
      <c r="AD24" s="75">
        <v>1.087251568591808</v>
      </c>
      <c r="AE24" s="75">
        <v>1.076379052905889</v>
      </c>
      <c r="AF24" s="75">
        <v>1.06561526237683</v>
      </c>
      <c r="AG24" s="75">
        <v>1.054959109753062</v>
      </c>
      <c r="AH24" s="75">
        <v>1.044409518655532</v>
      </c>
      <c r="AI24" s="75">
        <v>1.0339654234689759</v>
      </c>
      <c r="AJ24" s="75">
        <v>1.0236257692342861</v>
      </c>
      <c r="AK24" s="75">
        <v>1.0133895115419429</v>
      </c>
      <c r="AL24" s="75">
        <v>1.0032556164265241</v>
      </c>
      <c r="AM24" s="75">
        <v>0.99322306026225859</v>
      </c>
      <c r="AN24" s="75">
        <v>0.98329082965963599</v>
      </c>
      <c r="AO24" s="75">
        <v>0.98329082965963599</v>
      </c>
      <c r="AP24" s="75">
        <v>0.98329082965963599</v>
      </c>
      <c r="AQ24" s="75">
        <v>0.98329082965963599</v>
      </c>
      <c r="AR24" s="75">
        <v>0.98329082965963599</v>
      </c>
      <c r="AS24" s="75">
        <v>0.98329082965963599</v>
      </c>
      <c r="AT24" s="75">
        <v>0.98329082965963599</v>
      </c>
      <c r="AU24" s="75">
        <v>0.98329082965963599</v>
      </c>
      <c r="AV24" s="75">
        <v>0.98329082965963599</v>
      </c>
      <c r="AW24" s="75">
        <v>0.98329082965963599</v>
      </c>
      <c r="AX24" s="75">
        <v>0.98329082965963599</v>
      </c>
    </row>
    <row r="25" spans="1:50">
      <c r="A25" t="s">
        <v>31</v>
      </c>
      <c r="B25" t="s">
        <v>21</v>
      </c>
      <c r="C25" t="s">
        <v>361</v>
      </c>
      <c r="D25" s="54">
        <v>1.8544305973049999</v>
      </c>
      <c r="E25" s="54">
        <v>1.8544305973049999</v>
      </c>
      <c r="F25" s="54">
        <v>1.8544305973049999</v>
      </c>
      <c r="G25" s="54">
        <v>1.8544305973049999</v>
      </c>
      <c r="H25" s="54">
        <v>1.8544305973049999</v>
      </c>
      <c r="I25" s="54">
        <v>1.8544305973049999</v>
      </c>
      <c r="J25" s="75">
        <v>1.32930963</v>
      </c>
      <c r="K25" s="75">
        <v>1.3160165337</v>
      </c>
      <c r="L25" s="75">
        <v>1.3028563683629999</v>
      </c>
      <c r="M25" s="75">
        <v>1.2898278046793701</v>
      </c>
      <c r="N25" s="75">
        <v>1.276929526632576</v>
      </c>
      <c r="O25" s="75">
        <v>1.264160231366251</v>
      </c>
      <c r="P25" s="75">
        <v>1.2515186290525879</v>
      </c>
      <c r="Q25" s="75">
        <v>1.239003442762062</v>
      </c>
      <c r="R25" s="75">
        <v>1.2266134083344411</v>
      </c>
      <c r="S25" s="75">
        <v>1.214347274251097</v>
      </c>
      <c r="T25" s="75">
        <v>1.2022038015085861</v>
      </c>
      <c r="U25" s="75">
        <v>1.1901817634934999</v>
      </c>
      <c r="V25" s="75">
        <v>1.1782799458585651</v>
      </c>
      <c r="W25" s="75">
        <v>1.1664971463999789</v>
      </c>
      <c r="X25" s="75">
        <v>1.15483217493598</v>
      </c>
      <c r="Y25" s="75">
        <v>1.1432838531866201</v>
      </c>
      <c r="Z25" s="75">
        <v>1.131851014654754</v>
      </c>
      <c r="AA25" s="75">
        <v>1.120532504508206</v>
      </c>
      <c r="AB25" s="75">
        <v>1.1093271794631241</v>
      </c>
      <c r="AC25" s="75">
        <v>1.098233907668493</v>
      </c>
      <c r="AD25" s="75">
        <v>1.087251568591808</v>
      </c>
      <c r="AE25" s="75">
        <v>1.076379052905889</v>
      </c>
      <c r="AF25" s="75">
        <v>1.06561526237683</v>
      </c>
      <c r="AG25" s="75">
        <v>1.054959109753062</v>
      </c>
      <c r="AH25" s="75">
        <v>1.044409518655532</v>
      </c>
      <c r="AI25" s="75">
        <v>1.0339654234689759</v>
      </c>
      <c r="AJ25" s="75">
        <v>1.0236257692342861</v>
      </c>
      <c r="AK25" s="75">
        <v>1.0133895115419429</v>
      </c>
      <c r="AL25" s="75">
        <v>1.0032556164265241</v>
      </c>
      <c r="AM25" s="75">
        <v>0.99322306026225859</v>
      </c>
      <c r="AN25" s="75">
        <v>0.98329082965963599</v>
      </c>
      <c r="AO25" s="75">
        <v>0.98329082965963599</v>
      </c>
      <c r="AP25" s="75">
        <v>0.98329082965963599</v>
      </c>
      <c r="AQ25" s="75">
        <v>0.98329082965963599</v>
      </c>
      <c r="AR25" s="75">
        <v>0.98329082965963599</v>
      </c>
      <c r="AS25" s="75">
        <v>0.98329082965963599</v>
      </c>
      <c r="AT25" s="75">
        <v>0.98329082965963599</v>
      </c>
      <c r="AU25" s="75">
        <v>0.98329082965963599</v>
      </c>
      <c r="AV25" s="75">
        <v>0.98329082965963599</v>
      </c>
      <c r="AW25" s="75">
        <v>0.98329082965963599</v>
      </c>
      <c r="AX25" s="75">
        <v>0.98329082965963599</v>
      </c>
    </row>
    <row r="26" spans="1:50">
      <c r="A26" t="s">
        <v>31</v>
      </c>
      <c r="B26" t="s">
        <v>68</v>
      </c>
      <c r="C26" t="s">
        <v>361</v>
      </c>
      <c r="D26" s="54">
        <v>1</v>
      </c>
      <c r="E26" s="54">
        <v>1</v>
      </c>
      <c r="F26" s="54">
        <v>1</v>
      </c>
      <c r="G26" s="54">
        <v>1</v>
      </c>
      <c r="H26" s="54">
        <v>1</v>
      </c>
      <c r="I26" s="54">
        <v>1</v>
      </c>
      <c r="J26" s="75">
        <v>1</v>
      </c>
      <c r="K26" s="75">
        <v>1</v>
      </c>
      <c r="L26" s="75">
        <v>1</v>
      </c>
      <c r="M26" s="75">
        <v>1</v>
      </c>
      <c r="N26" s="75">
        <v>1</v>
      </c>
      <c r="O26" s="75">
        <v>1</v>
      </c>
      <c r="P26" s="75">
        <v>1</v>
      </c>
      <c r="Q26" s="75">
        <v>1</v>
      </c>
      <c r="R26" s="75">
        <v>1</v>
      </c>
      <c r="S26" s="75">
        <v>1</v>
      </c>
      <c r="T26" s="75">
        <v>1</v>
      </c>
      <c r="U26" s="75">
        <v>1</v>
      </c>
      <c r="V26" s="75">
        <v>1</v>
      </c>
      <c r="W26" s="75">
        <v>1</v>
      </c>
      <c r="X26" s="75">
        <v>1</v>
      </c>
      <c r="Y26" s="75">
        <v>1</v>
      </c>
      <c r="Z26" s="75">
        <v>1</v>
      </c>
      <c r="AA26" s="75">
        <v>1</v>
      </c>
      <c r="AB26" s="75">
        <v>1</v>
      </c>
      <c r="AC26" s="75">
        <v>1</v>
      </c>
      <c r="AD26" s="75">
        <v>1</v>
      </c>
      <c r="AE26" s="75">
        <v>1</v>
      </c>
      <c r="AF26" s="75">
        <v>1</v>
      </c>
      <c r="AG26" s="75">
        <v>1</v>
      </c>
      <c r="AH26" s="75">
        <v>1</v>
      </c>
      <c r="AI26" s="75">
        <v>1</v>
      </c>
      <c r="AJ26" s="75">
        <v>1</v>
      </c>
      <c r="AK26" s="75">
        <v>1</v>
      </c>
      <c r="AL26" s="75">
        <v>1</v>
      </c>
      <c r="AM26" s="75">
        <v>1</v>
      </c>
      <c r="AN26" s="75">
        <v>1</v>
      </c>
      <c r="AO26" s="75">
        <v>1</v>
      </c>
      <c r="AP26" s="75">
        <v>1</v>
      </c>
      <c r="AQ26" s="75">
        <v>1</v>
      </c>
      <c r="AR26" s="75">
        <v>1</v>
      </c>
      <c r="AS26" s="75">
        <v>1</v>
      </c>
      <c r="AT26" s="75">
        <v>1</v>
      </c>
      <c r="AU26" s="75">
        <v>1</v>
      </c>
      <c r="AV26" s="75">
        <v>1</v>
      </c>
      <c r="AW26" s="75">
        <v>1</v>
      </c>
      <c r="AX26" s="75">
        <v>1</v>
      </c>
    </row>
    <row r="27" spans="1:50">
      <c r="A27" t="s">
        <v>31</v>
      </c>
      <c r="B27" t="s">
        <v>70</v>
      </c>
      <c r="C27" t="s">
        <v>361</v>
      </c>
      <c r="D27" s="84">
        <v>43</v>
      </c>
      <c r="E27" s="84">
        <v>43</v>
      </c>
      <c r="F27" s="84">
        <v>43</v>
      </c>
      <c r="G27" s="84">
        <v>43</v>
      </c>
      <c r="H27" s="84">
        <v>43</v>
      </c>
      <c r="I27" s="84">
        <v>43</v>
      </c>
      <c r="J27" s="75">
        <v>25</v>
      </c>
      <c r="K27" s="75">
        <v>25</v>
      </c>
      <c r="L27" s="75">
        <v>25</v>
      </c>
      <c r="M27" s="75">
        <v>25</v>
      </c>
      <c r="N27" s="75">
        <v>25</v>
      </c>
      <c r="O27" s="75">
        <v>25</v>
      </c>
      <c r="P27" s="75">
        <v>25</v>
      </c>
      <c r="Q27" s="75">
        <v>25</v>
      </c>
      <c r="R27" s="75">
        <v>25</v>
      </c>
      <c r="S27" s="75">
        <v>25</v>
      </c>
      <c r="T27" s="75">
        <v>25</v>
      </c>
      <c r="U27" s="75">
        <v>25</v>
      </c>
      <c r="V27" s="75">
        <v>25</v>
      </c>
      <c r="W27" s="75">
        <v>25</v>
      </c>
      <c r="X27" s="75">
        <v>25</v>
      </c>
      <c r="Y27" s="75">
        <v>25</v>
      </c>
      <c r="Z27" s="75">
        <v>25</v>
      </c>
      <c r="AA27" s="75">
        <v>25</v>
      </c>
      <c r="AB27" s="75">
        <v>25</v>
      </c>
      <c r="AC27" s="75">
        <v>25</v>
      </c>
      <c r="AD27" s="75">
        <v>25</v>
      </c>
      <c r="AE27" s="75">
        <v>25</v>
      </c>
      <c r="AF27" s="75">
        <v>25</v>
      </c>
      <c r="AG27" s="75">
        <v>25</v>
      </c>
      <c r="AH27" s="75">
        <v>25</v>
      </c>
      <c r="AI27" s="75">
        <v>25</v>
      </c>
      <c r="AJ27" s="75">
        <v>25</v>
      </c>
      <c r="AK27" s="75">
        <v>25</v>
      </c>
      <c r="AL27" s="75">
        <v>25</v>
      </c>
      <c r="AM27" s="75">
        <v>25</v>
      </c>
      <c r="AN27" s="75">
        <v>25</v>
      </c>
      <c r="AO27" s="75">
        <v>25</v>
      </c>
      <c r="AP27" s="75">
        <v>25</v>
      </c>
      <c r="AQ27" s="75">
        <v>25</v>
      </c>
      <c r="AR27" s="75">
        <v>25</v>
      </c>
      <c r="AS27" s="75">
        <v>25</v>
      </c>
      <c r="AT27" s="75">
        <v>25</v>
      </c>
      <c r="AU27" s="75">
        <v>25</v>
      </c>
      <c r="AV27" s="75">
        <v>25</v>
      </c>
      <c r="AW27" s="75">
        <v>25</v>
      </c>
      <c r="AX27" s="75">
        <v>25</v>
      </c>
    </row>
    <row r="28" spans="1:50">
      <c r="A28" t="s">
        <v>31</v>
      </c>
      <c r="B28" t="s">
        <v>71</v>
      </c>
      <c r="C28" t="s">
        <v>361</v>
      </c>
      <c r="D28" s="54">
        <v>1</v>
      </c>
      <c r="E28" s="54">
        <v>1</v>
      </c>
      <c r="F28" s="54">
        <v>1</v>
      </c>
      <c r="G28" s="54">
        <v>1</v>
      </c>
      <c r="H28" s="54">
        <v>1</v>
      </c>
      <c r="I28" s="54">
        <v>1</v>
      </c>
      <c r="J28" s="75">
        <v>1</v>
      </c>
      <c r="K28" s="75">
        <v>1</v>
      </c>
      <c r="L28" s="75">
        <v>1</v>
      </c>
      <c r="M28" s="75">
        <v>1</v>
      </c>
      <c r="N28" s="75">
        <v>1</v>
      </c>
      <c r="O28" s="75">
        <v>1</v>
      </c>
      <c r="P28" s="75">
        <v>1</v>
      </c>
      <c r="Q28" s="75">
        <v>1</v>
      </c>
      <c r="R28" s="75">
        <v>1</v>
      </c>
      <c r="S28" s="75">
        <v>1</v>
      </c>
      <c r="T28" s="75">
        <v>1</v>
      </c>
      <c r="U28" s="75">
        <v>1</v>
      </c>
      <c r="V28" s="75">
        <v>1</v>
      </c>
      <c r="W28" s="75">
        <v>1</v>
      </c>
      <c r="X28" s="75">
        <v>1</v>
      </c>
      <c r="Y28" s="75">
        <v>1</v>
      </c>
      <c r="Z28" s="75">
        <v>1</v>
      </c>
      <c r="AA28" s="75">
        <v>1</v>
      </c>
      <c r="AB28" s="75">
        <v>1</v>
      </c>
      <c r="AC28" s="75">
        <v>1</v>
      </c>
      <c r="AD28" s="75">
        <v>1</v>
      </c>
      <c r="AE28" s="75">
        <v>1</v>
      </c>
      <c r="AF28" s="75">
        <v>1</v>
      </c>
      <c r="AG28" s="75">
        <v>1</v>
      </c>
      <c r="AH28" s="75">
        <v>1</v>
      </c>
      <c r="AI28" s="75">
        <v>1</v>
      </c>
      <c r="AJ28" s="75">
        <v>1</v>
      </c>
      <c r="AK28" s="75">
        <v>1</v>
      </c>
      <c r="AL28" s="75">
        <v>1</v>
      </c>
      <c r="AM28" s="75">
        <v>1</v>
      </c>
      <c r="AN28" s="75">
        <v>1</v>
      </c>
      <c r="AO28" s="75">
        <v>1</v>
      </c>
      <c r="AP28" s="75">
        <v>1</v>
      </c>
      <c r="AQ28" s="75">
        <v>1</v>
      </c>
      <c r="AR28" s="75">
        <v>1</v>
      </c>
      <c r="AS28" s="75">
        <v>1</v>
      </c>
      <c r="AT28" s="75">
        <v>1</v>
      </c>
      <c r="AU28" s="75">
        <v>1</v>
      </c>
      <c r="AV28" s="75">
        <v>1</v>
      </c>
      <c r="AW28" s="75">
        <v>1</v>
      </c>
      <c r="AX28" s="75">
        <v>1</v>
      </c>
    </row>
    <row r="29" spans="1:50">
      <c r="A29" t="s">
        <v>31</v>
      </c>
      <c r="B29" t="s">
        <v>72</v>
      </c>
      <c r="C29" t="s">
        <v>361</v>
      </c>
      <c r="D29" s="54">
        <v>1.6</v>
      </c>
      <c r="E29" s="54">
        <v>1.6</v>
      </c>
      <c r="F29" s="54">
        <v>1.6</v>
      </c>
      <c r="G29" s="54">
        <v>1.6</v>
      </c>
      <c r="H29" s="54">
        <v>1.6</v>
      </c>
      <c r="I29" s="54">
        <v>1.6</v>
      </c>
      <c r="J29" s="75">
        <v>1.43</v>
      </c>
      <c r="K29" s="75">
        <v>1.43</v>
      </c>
      <c r="L29" s="75">
        <v>1.43</v>
      </c>
      <c r="M29" s="75">
        <v>1.43</v>
      </c>
      <c r="N29" s="75">
        <v>1.43</v>
      </c>
      <c r="O29" s="75">
        <v>1.43</v>
      </c>
      <c r="P29" s="75">
        <v>1.43</v>
      </c>
      <c r="Q29" s="75">
        <v>1.43</v>
      </c>
      <c r="R29" s="75">
        <v>1.43</v>
      </c>
      <c r="S29" s="75">
        <v>1.43</v>
      </c>
      <c r="T29" s="75">
        <v>1.43</v>
      </c>
      <c r="U29" s="75">
        <v>1.43</v>
      </c>
      <c r="V29" s="75">
        <v>1.43</v>
      </c>
      <c r="W29" s="75">
        <v>1.43</v>
      </c>
      <c r="X29" s="75">
        <v>1.43</v>
      </c>
      <c r="Y29" s="75">
        <v>1.43</v>
      </c>
      <c r="Z29" s="75">
        <v>1.43</v>
      </c>
      <c r="AA29" s="75">
        <v>1.43</v>
      </c>
      <c r="AB29" s="75">
        <v>1.43</v>
      </c>
      <c r="AC29" s="75">
        <v>1.43</v>
      </c>
      <c r="AD29" s="75">
        <v>1.43</v>
      </c>
      <c r="AE29" s="75">
        <v>1.43</v>
      </c>
      <c r="AF29" s="75">
        <v>1.43</v>
      </c>
      <c r="AG29" s="75">
        <v>1.43</v>
      </c>
      <c r="AH29" s="75">
        <v>1.43</v>
      </c>
      <c r="AI29" s="75">
        <v>1.43</v>
      </c>
      <c r="AJ29" s="75">
        <v>1.43</v>
      </c>
      <c r="AK29" s="75">
        <v>1.43</v>
      </c>
      <c r="AL29" s="75">
        <v>1.43</v>
      </c>
      <c r="AM29" s="75">
        <v>1.43</v>
      </c>
      <c r="AN29" s="75">
        <v>1.43</v>
      </c>
      <c r="AO29" s="75">
        <v>1.43</v>
      </c>
      <c r="AP29" s="75">
        <v>1.43</v>
      </c>
      <c r="AQ29" s="75">
        <v>1.43</v>
      </c>
      <c r="AR29" s="75">
        <v>1.43</v>
      </c>
      <c r="AS29" s="75">
        <v>1.43</v>
      </c>
      <c r="AT29" s="75">
        <v>1.43</v>
      </c>
      <c r="AU29" s="75">
        <v>1.43</v>
      </c>
      <c r="AV29" s="75">
        <v>1.43</v>
      </c>
      <c r="AW29" s="75">
        <v>1.43</v>
      </c>
      <c r="AX29" s="75">
        <v>1.43</v>
      </c>
    </row>
    <row r="30" spans="1:50">
      <c r="A30" t="s">
        <v>31</v>
      </c>
      <c r="B30" t="s">
        <v>73</v>
      </c>
      <c r="C30" t="s">
        <v>361</v>
      </c>
      <c r="D30" s="54">
        <v>41.9</v>
      </c>
      <c r="E30" s="54">
        <v>41.9</v>
      </c>
      <c r="F30" s="54">
        <v>41.9</v>
      </c>
      <c r="G30" s="54">
        <v>41.9</v>
      </c>
      <c r="H30" s="54">
        <v>41.9</v>
      </c>
      <c r="I30" s="54">
        <v>41.9</v>
      </c>
      <c r="J30" s="75">
        <v>41.9</v>
      </c>
      <c r="K30" s="75">
        <v>41.9</v>
      </c>
      <c r="L30" s="75">
        <v>41.9</v>
      </c>
      <c r="M30" s="75">
        <v>41.9</v>
      </c>
      <c r="N30" s="75">
        <v>41.9</v>
      </c>
      <c r="O30" s="75">
        <v>41.9</v>
      </c>
      <c r="P30" s="75">
        <v>41.9</v>
      </c>
      <c r="Q30" s="75">
        <v>41.9</v>
      </c>
      <c r="R30" s="75">
        <v>41.9</v>
      </c>
      <c r="S30" s="75">
        <v>41.9</v>
      </c>
      <c r="T30" s="75">
        <v>41.9</v>
      </c>
      <c r="U30" s="75">
        <v>41.9</v>
      </c>
      <c r="V30" s="75">
        <v>41.9</v>
      </c>
      <c r="W30" s="75">
        <v>41.9</v>
      </c>
      <c r="X30" s="75">
        <v>41.9</v>
      </c>
      <c r="Y30" s="75">
        <v>41.9</v>
      </c>
      <c r="Z30" s="75">
        <v>41.9</v>
      </c>
      <c r="AA30" s="75">
        <v>41.9</v>
      </c>
      <c r="AB30" s="75">
        <v>41.9</v>
      </c>
      <c r="AC30" s="75">
        <v>41.9</v>
      </c>
      <c r="AD30" s="75">
        <v>41.9</v>
      </c>
      <c r="AE30" s="75">
        <v>41.9</v>
      </c>
      <c r="AF30" s="75">
        <v>41.9</v>
      </c>
      <c r="AG30" s="75">
        <v>41.9</v>
      </c>
      <c r="AH30" s="75">
        <v>41.9</v>
      </c>
      <c r="AI30" s="75">
        <v>41.9</v>
      </c>
      <c r="AJ30" s="75">
        <v>41.9</v>
      </c>
      <c r="AK30" s="75">
        <v>41.9</v>
      </c>
      <c r="AL30" s="75">
        <v>41.9</v>
      </c>
      <c r="AM30" s="75">
        <v>41.9</v>
      </c>
      <c r="AN30" s="75">
        <v>41.9</v>
      </c>
      <c r="AO30" s="75">
        <v>41.9</v>
      </c>
      <c r="AP30" s="75">
        <v>41.9</v>
      </c>
      <c r="AQ30" s="75">
        <v>41.9</v>
      </c>
      <c r="AR30" s="75">
        <v>41.9</v>
      </c>
      <c r="AS30" s="75">
        <v>41.9</v>
      </c>
      <c r="AT30" s="75">
        <v>41.9</v>
      </c>
      <c r="AU30" s="75">
        <v>41.9</v>
      </c>
      <c r="AV30" s="75">
        <v>41.9</v>
      </c>
      <c r="AW30" s="75">
        <v>41.9</v>
      </c>
      <c r="AX30" s="75">
        <v>41.9</v>
      </c>
    </row>
    <row r="31" spans="1:50">
      <c r="A31" t="s">
        <v>32</v>
      </c>
      <c r="B31" t="s">
        <v>19</v>
      </c>
      <c r="C31" t="s">
        <v>361</v>
      </c>
      <c r="D31" s="54">
        <v>1.8544305973049999</v>
      </c>
      <c r="E31" s="54">
        <v>1.8544305973049999</v>
      </c>
      <c r="F31" s="54">
        <v>1.8544305973049999</v>
      </c>
      <c r="G31" s="54">
        <v>1.8544305973049999</v>
      </c>
      <c r="H31" s="54">
        <v>1.8544305973049999</v>
      </c>
      <c r="I31" s="54">
        <v>1.8544305973049999</v>
      </c>
      <c r="J31" s="75">
        <v>1.32930963</v>
      </c>
      <c r="K31" s="75">
        <v>1.3160165337</v>
      </c>
      <c r="L31" s="75">
        <v>1.3028563683629999</v>
      </c>
      <c r="M31" s="75">
        <v>1.2898278046793701</v>
      </c>
      <c r="N31" s="75">
        <v>1.276929526632576</v>
      </c>
      <c r="O31" s="75">
        <v>1.264160231366251</v>
      </c>
      <c r="P31" s="75">
        <v>1.2515186290525879</v>
      </c>
      <c r="Q31" s="75">
        <v>1.239003442762062</v>
      </c>
      <c r="R31" s="75">
        <v>1.2266134083344411</v>
      </c>
      <c r="S31" s="75">
        <v>1.214347274251097</v>
      </c>
      <c r="T31" s="75">
        <v>1.2022038015085861</v>
      </c>
      <c r="U31" s="75">
        <v>1.1901817634934999</v>
      </c>
      <c r="V31" s="75">
        <v>1.1782799458585651</v>
      </c>
      <c r="W31" s="75">
        <v>1.1664971463999789</v>
      </c>
      <c r="X31" s="75">
        <v>1.15483217493598</v>
      </c>
      <c r="Y31" s="75">
        <v>1.1432838531866201</v>
      </c>
      <c r="Z31" s="75">
        <v>1.131851014654754</v>
      </c>
      <c r="AA31" s="75">
        <v>1.120532504508206</v>
      </c>
      <c r="AB31" s="75">
        <v>1.1093271794631241</v>
      </c>
      <c r="AC31" s="75">
        <v>1.098233907668493</v>
      </c>
      <c r="AD31" s="75">
        <v>1.087251568591808</v>
      </c>
      <c r="AE31" s="75">
        <v>1.076379052905889</v>
      </c>
      <c r="AF31" s="75">
        <v>1.06561526237683</v>
      </c>
      <c r="AG31" s="75">
        <v>1.054959109753062</v>
      </c>
      <c r="AH31" s="75">
        <v>1.044409518655532</v>
      </c>
      <c r="AI31" s="75">
        <v>1.0339654234689759</v>
      </c>
      <c r="AJ31" s="75">
        <v>1.0236257692342861</v>
      </c>
      <c r="AK31" s="75">
        <v>1.0133895115419429</v>
      </c>
      <c r="AL31" s="75">
        <v>1.0032556164265241</v>
      </c>
      <c r="AM31" s="75">
        <v>0.99322306026225859</v>
      </c>
      <c r="AN31" s="75">
        <v>0.98329082965963599</v>
      </c>
      <c r="AO31" s="75">
        <v>0.98329082965963599</v>
      </c>
      <c r="AP31" s="75">
        <v>0.98329082965963599</v>
      </c>
      <c r="AQ31" s="75">
        <v>0.98329082965963599</v>
      </c>
      <c r="AR31" s="75">
        <v>0.98329082965963599</v>
      </c>
      <c r="AS31" s="75">
        <v>0.98329082965963599</v>
      </c>
      <c r="AT31" s="75">
        <v>0.98329082965963599</v>
      </c>
      <c r="AU31" s="75">
        <v>0.98329082965963599</v>
      </c>
      <c r="AV31" s="75">
        <v>0.98329082965963599</v>
      </c>
      <c r="AW31" s="75">
        <v>0.98329082965963599</v>
      </c>
      <c r="AX31" s="75">
        <v>0.98329082965963599</v>
      </c>
    </row>
    <row r="32" spans="1:50">
      <c r="A32" t="s">
        <v>32</v>
      </c>
      <c r="B32" t="s">
        <v>21</v>
      </c>
      <c r="C32" t="s">
        <v>361</v>
      </c>
      <c r="D32" s="54">
        <v>1.8544305973049999</v>
      </c>
      <c r="E32" s="54">
        <v>1.8544305973049999</v>
      </c>
      <c r="F32" s="54">
        <v>1.8544305973049999</v>
      </c>
      <c r="G32" s="54">
        <v>1.8544305973049999</v>
      </c>
      <c r="H32" s="54">
        <v>1.8544305973049999</v>
      </c>
      <c r="I32" s="54">
        <v>1.8544305973049999</v>
      </c>
      <c r="J32" s="75">
        <v>1.32930963</v>
      </c>
      <c r="K32" s="75">
        <v>1.3160165337</v>
      </c>
      <c r="L32" s="75">
        <v>1.3028563683629999</v>
      </c>
      <c r="M32" s="75">
        <v>1.2898278046793701</v>
      </c>
      <c r="N32" s="75">
        <v>1.276929526632576</v>
      </c>
      <c r="O32" s="75">
        <v>1.264160231366251</v>
      </c>
      <c r="P32" s="75">
        <v>1.2515186290525879</v>
      </c>
      <c r="Q32" s="75">
        <v>1.239003442762062</v>
      </c>
      <c r="R32" s="75">
        <v>1.2266134083344411</v>
      </c>
      <c r="S32" s="75">
        <v>1.214347274251097</v>
      </c>
      <c r="T32" s="75">
        <v>1.2022038015085861</v>
      </c>
      <c r="U32" s="75">
        <v>1.1901817634934999</v>
      </c>
      <c r="V32" s="75">
        <v>1.1782799458585651</v>
      </c>
      <c r="W32" s="75">
        <v>1.1664971463999789</v>
      </c>
      <c r="X32" s="75">
        <v>1.15483217493598</v>
      </c>
      <c r="Y32" s="75">
        <v>1.1432838531866201</v>
      </c>
      <c r="Z32" s="75">
        <v>1.131851014654754</v>
      </c>
      <c r="AA32" s="75">
        <v>1.120532504508206</v>
      </c>
      <c r="AB32" s="75">
        <v>1.1093271794631241</v>
      </c>
      <c r="AC32" s="75">
        <v>1.098233907668493</v>
      </c>
      <c r="AD32" s="75">
        <v>1.087251568591808</v>
      </c>
      <c r="AE32" s="75">
        <v>1.076379052905889</v>
      </c>
      <c r="AF32" s="75">
        <v>1.06561526237683</v>
      </c>
      <c r="AG32" s="75">
        <v>1.054959109753062</v>
      </c>
      <c r="AH32" s="75">
        <v>1.044409518655532</v>
      </c>
      <c r="AI32" s="75">
        <v>1.0339654234689759</v>
      </c>
      <c r="AJ32" s="75">
        <v>1.0236257692342861</v>
      </c>
      <c r="AK32" s="75">
        <v>1.0133895115419429</v>
      </c>
      <c r="AL32" s="75">
        <v>1.0032556164265241</v>
      </c>
      <c r="AM32" s="75">
        <v>0.99322306026225859</v>
      </c>
      <c r="AN32" s="75">
        <v>0.98329082965963599</v>
      </c>
      <c r="AO32" s="75">
        <v>0.98329082965963599</v>
      </c>
      <c r="AP32" s="75">
        <v>0.98329082965963599</v>
      </c>
      <c r="AQ32" s="75">
        <v>0.98329082965963599</v>
      </c>
      <c r="AR32" s="75">
        <v>0.98329082965963599</v>
      </c>
      <c r="AS32" s="75">
        <v>0.98329082965963599</v>
      </c>
      <c r="AT32" s="75">
        <v>0.98329082965963599</v>
      </c>
      <c r="AU32" s="75">
        <v>0.98329082965963599</v>
      </c>
      <c r="AV32" s="75">
        <v>0.98329082965963599</v>
      </c>
      <c r="AW32" s="75">
        <v>0.98329082965963599</v>
      </c>
      <c r="AX32" s="75">
        <v>0.98329082965963599</v>
      </c>
    </row>
    <row r="33" spans="1:50">
      <c r="A33" t="s">
        <v>32</v>
      </c>
      <c r="B33" t="s">
        <v>68</v>
      </c>
      <c r="C33" t="s">
        <v>361</v>
      </c>
      <c r="D33" s="54">
        <v>1</v>
      </c>
      <c r="E33" s="54">
        <v>1</v>
      </c>
      <c r="F33" s="54">
        <v>1</v>
      </c>
      <c r="G33" s="54">
        <v>1</v>
      </c>
      <c r="H33" s="54">
        <v>1</v>
      </c>
      <c r="I33" s="54">
        <v>1</v>
      </c>
      <c r="J33" s="75">
        <v>1</v>
      </c>
      <c r="K33" s="75">
        <v>1</v>
      </c>
      <c r="L33" s="75">
        <v>1</v>
      </c>
      <c r="M33" s="75">
        <v>1</v>
      </c>
      <c r="N33" s="75">
        <v>1</v>
      </c>
      <c r="O33" s="75">
        <v>1</v>
      </c>
      <c r="P33" s="75">
        <v>1</v>
      </c>
      <c r="Q33" s="75">
        <v>1</v>
      </c>
      <c r="R33" s="75">
        <v>1</v>
      </c>
      <c r="S33" s="75">
        <v>1</v>
      </c>
      <c r="T33" s="75">
        <v>1</v>
      </c>
      <c r="U33" s="75">
        <v>1</v>
      </c>
      <c r="V33" s="75">
        <v>1</v>
      </c>
      <c r="W33" s="75">
        <v>1</v>
      </c>
      <c r="X33" s="75">
        <v>1</v>
      </c>
      <c r="Y33" s="75">
        <v>1</v>
      </c>
      <c r="Z33" s="75">
        <v>1</v>
      </c>
      <c r="AA33" s="75">
        <v>1</v>
      </c>
      <c r="AB33" s="75">
        <v>1</v>
      </c>
      <c r="AC33" s="75">
        <v>1</v>
      </c>
      <c r="AD33" s="75">
        <v>1</v>
      </c>
      <c r="AE33" s="75">
        <v>1</v>
      </c>
      <c r="AF33" s="75">
        <v>1</v>
      </c>
      <c r="AG33" s="75">
        <v>1</v>
      </c>
      <c r="AH33" s="75">
        <v>1</v>
      </c>
      <c r="AI33" s="75">
        <v>1</v>
      </c>
      <c r="AJ33" s="75">
        <v>1</v>
      </c>
      <c r="AK33" s="75">
        <v>1</v>
      </c>
      <c r="AL33" s="75">
        <v>1</v>
      </c>
      <c r="AM33" s="75">
        <v>1</v>
      </c>
      <c r="AN33" s="75">
        <v>1</v>
      </c>
      <c r="AO33" s="75">
        <v>1</v>
      </c>
      <c r="AP33" s="75">
        <v>1</v>
      </c>
      <c r="AQ33" s="75">
        <v>1</v>
      </c>
      <c r="AR33" s="75">
        <v>1</v>
      </c>
      <c r="AS33" s="75">
        <v>1</v>
      </c>
      <c r="AT33" s="75">
        <v>1</v>
      </c>
      <c r="AU33" s="75">
        <v>1</v>
      </c>
      <c r="AV33" s="75">
        <v>1</v>
      </c>
      <c r="AW33" s="75">
        <v>1</v>
      </c>
      <c r="AX33" s="75">
        <v>1</v>
      </c>
    </row>
    <row r="34" spans="1:50">
      <c r="A34" t="s">
        <v>32</v>
      </c>
      <c r="B34" t="s">
        <v>70</v>
      </c>
      <c r="C34" t="s">
        <v>361</v>
      </c>
      <c r="D34" s="84">
        <v>32.1</v>
      </c>
      <c r="E34" s="84">
        <v>32.1</v>
      </c>
      <c r="F34" s="84">
        <v>32.1</v>
      </c>
      <c r="G34" s="84">
        <v>32.1</v>
      </c>
      <c r="H34" s="84">
        <v>32.1</v>
      </c>
      <c r="I34" s="84">
        <v>32.1</v>
      </c>
      <c r="J34" s="75">
        <v>25</v>
      </c>
      <c r="K34" s="75">
        <v>25</v>
      </c>
      <c r="L34" s="75">
        <v>25</v>
      </c>
      <c r="M34" s="75">
        <v>25</v>
      </c>
      <c r="N34" s="75">
        <v>25</v>
      </c>
      <c r="O34" s="75">
        <v>25</v>
      </c>
      <c r="P34" s="75">
        <v>25</v>
      </c>
      <c r="Q34" s="75">
        <v>25</v>
      </c>
      <c r="R34" s="75">
        <v>25</v>
      </c>
      <c r="S34" s="75">
        <v>25</v>
      </c>
      <c r="T34" s="75">
        <v>25</v>
      </c>
      <c r="U34" s="75">
        <v>25</v>
      </c>
      <c r="V34" s="75">
        <v>25</v>
      </c>
      <c r="W34" s="75">
        <v>25</v>
      </c>
      <c r="X34" s="75">
        <v>25</v>
      </c>
      <c r="Y34" s="75">
        <v>25</v>
      </c>
      <c r="Z34" s="75">
        <v>25</v>
      </c>
      <c r="AA34" s="75">
        <v>25</v>
      </c>
      <c r="AB34" s="75">
        <v>25</v>
      </c>
      <c r="AC34" s="75">
        <v>25</v>
      </c>
      <c r="AD34" s="75">
        <v>25</v>
      </c>
      <c r="AE34" s="75">
        <v>25</v>
      </c>
      <c r="AF34" s="75">
        <v>25</v>
      </c>
      <c r="AG34" s="75">
        <v>25</v>
      </c>
      <c r="AH34" s="75">
        <v>25</v>
      </c>
      <c r="AI34" s="75">
        <v>25</v>
      </c>
      <c r="AJ34" s="75">
        <v>25</v>
      </c>
      <c r="AK34" s="75">
        <v>25</v>
      </c>
      <c r="AL34" s="75">
        <v>25</v>
      </c>
      <c r="AM34" s="75">
        <v>25</v>
      </c>
      <c r="AN34" s="75">
        <v>25</v>
      </c>
      <c r="AO34" s="75">
        <v>25</v>
      </c>
      <c r="AP34" s="75">
        <v>25</v>
      </c>
      <c r="AQ34" s="75">
        <v>25</v>
      </c>
      <c r="AR34" s="75">
        <v>25</v>
      </c>
      <c r="AS34" s="75">
        <v>25</v>
      </c>
      <c r="AT34" s="75">
        <v>25</v>
      </c>
      <c r="AU34" s="75">
        <v>25</v>
      </c>
      <c r="AV34" s="75">
        <v>25</v>
      </c>
      <c r="AW34" s="75">
        <v>25</v>
      </c>
      <c r="AX34" s="75">
        <v>25</v>
      </c>
    </row>
    <row r="35" spans="1:50">
      <c r="A35" t="s">
        <v>32</v>
      </c>
      <c r="B35" t="s">
        <v>71</v>
      </c>
      <c r="C35" t="s">
        <v>361</v>
      </c>
      <c r="D35" s="54">
        <v>1</v>
      </c>
      <c r="E35" s="54">
        <v>1</v>
      </c>
      <c r="F35" s="54">
        <v>1</v>
      </c>
      <c r="G35" s="54">
        <v>1</v>
      </c>
      <c r="H35" s="54">
        <v>1</v>
      </c>
      <c r="I35" s="54">
        <v>1</v>
      </c>
      <c r="J35" s="75">
        <v>1</v>
      </c>
      <c r="K35" s="75">
        <v>1</v>
      </c>
      <c r="L35" s="75">
        <v>1</v>
      </c>
      <c r="M35" s="75">
        <v>1</v>
      </c>
      <c r="N35" s="75">
        <v>1</v>
      </c>
      <c r="O35" s="75">
        <v>1</v>
      </c>
      <c r="P35" s="75">
        <v>1</v>
      </c>
      <c r="Q35" s="75">
        <v>1</v>
      </c>
      <c r="R35" s="75">
        <v>1</v>
      </c>
      <c r="S35" s="75">
        <v>1</v>
      </c>
      <c r="T35" s="75">
        <v>1</v>
      </c>
      <c r="U35" s="75">
        <v>1</v>
      </c>
      <c r="V35" s="75">
        <v>1</v>
      </c>
      <c r="W35" s="75">
        <v>1</v>
      </c>
      <c r="X35" s="75">
        <v>1</v>
      </c>
      <c r="Y35" s="75">
        <v>1</v>
      </c>
      <c r="Z35" s="75">
        <v>1</v>
      </c>
      <c r="AA35" s="75">
        <v>1</v>
      </c>
      <c r="AB35" s="75">
        <v>1</v>
      </c>
      <c r="AC35" s="75">
        <v>1</v>
      </c>
      <c r="AD35" s="75">
        <v>1</v>
      </c>
      <c r="AE35" s="75">
        <v>1</v>
      </c>
      <c r="AF35" s="75">
        <v>1</v>
      </c>
      <c r="AG35" s="75">
        <v>1</v>
      </c>
      <c r="AH35" s="75">
        <v>1</v>
      </c>
      <c r="AI35" s="75">
        <v>1</v>
      </c>
      <c r="AJ35" s="75">
        <v>1</v>
      </c>
      <c r="AK35" s="75">
        <v>1</v>
      </c>
      <c r="AL35" s="75">
        <v>1</v>
      </c>
      <c r="AM35" s="75">
        <v>1</v>
      </c>
      <c r="AN35" s="75">
        <v>1</v>
      </c>
      <c r="AO35" s="75">
        <v>1</v>
      </c>
      <c r="AP35" s="75">
        <v>1</v>
      </c>
      <c r="AQ35" s="75">
        <v>1</v>
      </c>
      <c r="AR35" s="75">
        <v>1</v>
      </c>
      <c r="AS35" s="75">
        <v>1</v>
      </c>
      <c r="AT35" s="75">
        <v>1</v>
      </c>
      <c r="AU35" s="75">
        <v>1</v>
      </c>
      <c r="AV35" s="75">
        <v>1</v>
      </c>
      <c r="AW35" s="75">
        <v>1</v>
      </c>
      <c r="AX35" s="75">
        <v>1</v>
      </c>
    </row>
    <row r="36" spans="1:50">
      <c r="A36" t="s">
        <v>32</v>
      </c>
      <c r="B36" t="s">
        <v>72</v>
      </c>
      <c r="C36" t="s">
        <v>361</v>
      </c>
      <c r="D36" s="54">
        <v>1.6</v>
      </c>
      <c r="E36" s="54">
        <v>1.6</v>
      </c>
      <c r="F36" s="54">
        <v>1.6</v>
      </c>
      <c r="G36" s="54">
        <v>1.6</v>
      </c>
      <c r="H36" s="54">
        <v>1.6</v>
      </c>
      <c r="I36" s="54">
        <v>1.6</v>
      </c>
      <c r="J36" s="75">
        <v>1.43</v>
      </c>
      <c r="K36" s="75">
        <v>1.43</v>
      </c>
      <c r="L36" s="75">
        <v>1.43</v>
      </c>
      <c r="M36" s="75">
        <v>1.43</v>
      </c>
      <c r="N36" s="75">
        <v>1.43</v>
      </c>
      <c r="O36" s="75">
        <v>1.43</v>
      </c>
      <c r="P36" s="75">
        <v>1.43</v>
      </c>
      <c r="Q36" s="75">
        <v>1.43</v>
      </c>
      <c r="R36" s="75">
        <v>1.43</v>
      </c>
      <c r="S36" s="75">
        <v>1.43</v>
      </c>
      <c r="T36" s="75">
        <v>1.43</v>
      </c>
      <c r="U36" s="75">
        <v>1.43</v>
      </c>
      <c r="V36" s="75">
        <v>1.43</v>
      </c>
      <c r="W36" s="75">
        <v>1.43</v>
      </c>
      <c r="X36" s="75">
        <v>1.43</v>
      </c>
      <c r="Y36" s="75">
        <v>1.43</v>
      </c>
      <c r="Z36" s="75">
        <v>1.43</v>
      </c>
      <c r="AA36" s="75">
        <v>1.43</v>
      </c>
      <c r="AB36" s="75">
        <v>1.43</v>
      </c>
      <c r="AC36" s="75">
        <v>1.43</v>
      </c>
      <c r="AD36" s="75">
        <v>1.43</v>
      </c>
      <c r="AE36" s="75">
        <v>1.43</v>
      </c>
      <c r="AF36" s="75">
        <v>1.43</v>
      </c>
      <c r="AG36" s="75">
        <v>1.43</v>
      </c>
      <c r="AH36" s="75">
        <v>1.43</v>
      </c>
      <c r="AI36" s="75">
        <v>1.43</v>
      </c>
      <c r="AJ36" s="75">
        <v>1.43</v>
      </c>
      <c r="AK36" s="75">
        <v>1.43</v>
      </c>
      <c r="AL36" s="75">
        <v>1.43</v>
      </c>
      <c r="AM36" s="75">
        <v>1.43</v>
      </c>
      <c r="AN36" s="75">
        <v>1.43</v>
      </c>
      <c r="AO36" s="75">
        <v>1.43</v>
      </c>
      <c r="AP36" s="75">
        <v>1.43</v>
      </c>
      <c r="AQ36" s="75">
        <v>1.43</v>
      </c>
      <c r="AR36" s="75">
        <v>1.43</v>
      </c>
      <c r="AS36" s="75">
        <v>1.43</v>
      </c>
      <c r="AT36" s="75">
        <v>1.43</v>
      </c>
      <c r="AU36" s="75">
        <v>1.43</v>
      </c>
      <c r="AV36" s="75">
        <v>1.43</v>
      </c>
      <c r="AW36" s="75">
        <v>1.43</v>
      </c>
      <c r="AX36" s="75">
        <v>1.43</v>
      </c>
    </row>
    <row r="37" spans="1:50">
      <c r="A37" t="s">
        <v>32</v>
      </c>
      <c r="B37" t="s">
        <v>73</v>
      </c>
      <c r="C37" t="s">
        <v>361</v>
      </c>
      <c r="D37" s="54">
        <v>41.9</v>
      </c>
      <c r="E37" s="54">
        <v>41.9</v>
      </c>
      <c r="F37" s="54">
        <v>41.9</v>
      </c>
      <c r="G37" s="54">
        <v>41.9</v>
      </c>
      <c r="H37" s="54">
        <v>41.9</v>
      </c>
      <c r="I37" s="54">
        <v>41.9</v>
      </c>
      <c r="J37" s="75">
        <v>41.9</v>
      </c>
      <c r="K37" s="75">
        <v>41.9</v>
      </c>
      <c r="L37" s="75">
        <v>41.9</v>
      </c>
      <c r="M37" s="75">
        <v>41.9</v>
      </c>
      <c r="N37" s="75">
        <v>41.9</v>
      </c>
      <c r="O37" s="75">
        <v>41.9</v>
      </c>
      <c r="P37" s="75">
        <v>41.9</v>
      </c>
      <c r="Q37" s="75">
        <v>41.9</v>
      </c>
      <c r="R37" s="75">
        <v>41.9</v>
      </c>
      <c r="S37" s="75">
        <v>41.9</v>
      </c>
      <c r="T37" s="75">
        <v>41.9</v>
      </c>
      <c r="U37" s="75">
        <v>41.9</v>
      </c>
      <c r="V37" s="75">
        <v>41.9</v>
      </c>
      <c r="W37" s="75">
        <v>41.9</v>
      </c>
      <c r="X37" s="75">
        <v>41.9</v>
      </c>
      <c r="Y37" s="75">
        <v>41.9</v>
      </c>
      <c r="Z37" s="75">
        <v>41.9</v>
      </c>
      <c r="AA37" s="75">
        <v>41.9</v>
      </c>
      <c r="AB37" s="75">
        <v>41.9</v>
      </c>
      <c r="AC37" s="75">
        <v>41.9</v>
      </c>
      <c r="AD37" s="75">
        <v>41.9</v>
      </c>
      <c r="AE37" s="75">
        <v>41.9</v>
      </c>
      <c r="AF37" s="75">
        <v>41.9</v>
      </c>
      <c r="AG37" s="75">
        <v>41.9</v>
      </c>
      <c r="AH37" s="75">
        <v>41.9</v>
      </c>
      <c r="AI37" s="75">
        <v>41.9</v>
      </c>
      <c r="AJ37" s="75">
        <v>41.9</v>
      </c>
      <c r="AK37" s="75">
        <v>41.9</v>
      </c>
      <c r="AL37" s="75">
        <v>41.9</v>
      </c>
      <c r="AM37" s="75">
        <v>41.9</v>
      </c>
      <c r="AN37" s="75">
        <v>41.9</v>
      </c>
      <c r="AO37" s="75">
        <v>41.9</v>
      </c>
      <c r="AP37" s="75">
        <v>41.9</v>
      </c>
      <c r="AQ37" s="75">
        <v>41.9</v>
      </c>
      <c r="AR37" s="75">
        <v>41.9</v>
      </c>
      <c r="AS37" s="75">
        <v>41.9</v>
      </c>
      <c r="AT37" s="75">
        <v>41.9</v>
      </c>
      <c r="AU37" s="75">
        <v>41.9</v>
      </c>
      <c r="AV37" s="75">
        <v>41.9</v>
      </c>
      <c r="AW37" s="75">
        <v>41.9</v>
      </c>
      <c r="AX37" s="75">
        <v>41.9</v>
      </c>
    </row>
    <row r="38" spans="1:50">
      <c r="A38" t="s">
        <v>33</v>
      </c>
      <c r="B38" t="s">
        <v>19</v>
      </c>
      <c r="C38" t="s">
        <v>361</v>
      </c>
      <c r="D38" s="54">
        <v>1.5881533833329999</v>
      </c>
      <c r="E38" s="54">
        <v>1.5881533833329999</v>
      </c>
      <c r="F38" s="54">
        <v>1.5881533833329999</v>
      </c>
      <c r="G38" s="54">
        <v>1.5881533833329999</v>
      </c>
      <c r="H38" s="54">
        <v>1.5881533833329999</v>
      </c>
      <c r="I38" s="54">
        <v>1.5881533833329999</v>
      </c>
      <c r="J38" s="75">
        <v>1.32930963</v>
      </c>
      <c r="K38" s="75">
        <v>1.3160165337</v>
      </c>
      <c r="L38" s="75">
        <v>1.3028563683629999</v>
      </c>
      <c r="M38" s="75">
        <v>1.2898278046793701</v>
      </c>
      <c r="N38" s="75">
        <v>1.276929526632576</v>
      </c>
      <c r="O38" s="75">
        <v>1.264160231366251</v>
      </c>
      <c r="P38" s="75">
        <v>1.2515186290525879</v>
      </c>
      <c r="Q38" s="75">
        <v>1.239003442762062</v>
      </c>
      <c r="R38" s="75">
        <v>1.2266134083344411</v>
      </c>
      <c r="S38" s="75">
        <v>1.214347274251097</v>
      </c>
      <c r="T38" s="75">
        <v>1.2022038015085861</v>
      </c>
      <c r="U38" s="75">
        <v>1.1901817634934999</v>
      </c>
      <c r="V38" s="75">
        <v>1.1782799458585651</v>
      </c>
      <c r="W38" s="75">
        <v>1.1664971463999789</v>
      </c>
      <c r="X38" s="75">
        <v>1.15483217493598</v>
      </c>
      <c r="Y38" s="75">
        <v>1.1432838531866201</v>
      </c>
      <c r="Z38" s="75">
        <v>1.131851014654754</v>
      </c>
      <c r="AA38" s="75">
        <v>1.120532504508206</v>
      </c>
      <c r="AB38" s="75">
        <v>1.1093271794631241</v>
      </c>
      <c r="AC38" s="75">
        <v>1.098233907668493</v>
      </c>
      <c r="AD38" s="75">
        <v>1.087251568591808</v>
      </c>
      <c r="AE38" s="75">
        <v>1.076379052905889</v>
      </c>
      <c r="AF38" s="75">
        <v>1.06561526237683</v>
      </c>
      <c r="AG38" s="75">
        <v>1.054959109753062</v>
      </c>
      <c r="AH38" s="75">
        <v>1.044409518655532</v>
      </c>
      <c r="AI38" s="75">
        <v>1.0339654234689759</v>
      </c>
      <c r="AJ38" s="75">
        <v>1.0236257692342861</v>
      </c>
      <c r="AK38" s="75">
        <v>1.0133895115419429</v>
      </c>
      <c r="AL38" s="75">
        <v>1.0032556164265241</v>
      </c>
      <c r="AM38" s="75">
        <v>0.99322306026225859</v>
      </c>
      <c r="AN38" s="75">
        <v>0.98329082965963599</v>
      </c>
      <c r="AO38" s="75">
        <v>0.98329082965963599</v>
      </c>
      <c r="AP38" s="75">
        <v>0.98329082965963599</v>
      </c>
      <c r="AQ38" s="75">
        <v>0.98329082965963599</v>
      </c>
      <c r="AR38" s="75">
        <v>0.98329082965963599</v>
      </c>
      <c r="AS38" s="75">
        <v>0.98329082965963599</v>
      </c>
      <c r="AT38" s="75">
        <v>0.98329082965963599</v>
      </c>
      <c r="AU38" s="75">
        <v>0.98329082965963599</v>
      </c>
      <c r="AV38" s="75">
        <v>0.98329082965963599</v>
      </c>
      <c r="AW38" s="75">
        <v>0.98329082965963599</v>
      </c>
      <c r="AX38" s="75">
        <v>0.98329082965963599</v>
      </c>
    </row>
    <row r="39" spans="1:50">
      <c r="A39" t="s">
        <v>33</v>
      </c>
      <c r="B39" t="s">
        <v>21</v>
      </c>
      <c r="C39" t="s">
        <v>361</v>
      </c>
      <c r="D39" s="54">
        <v>1.5881533833329999</v>
      </c>
      <c r="E39" s="54">
        <v>1.5881533833329999</v>
      </c>
      <c r="F39" s="54">
        <v>1.5881533833329999</v>
      </c>
      <c r="G39" s="54">
        <v>1.5881533833329999</v>
      </c>
      <c r="H39" s="54">
        <v>1.5881533833329999</v>
      </c>
      <c r="I39" s="54">
        <v>1.5881533833329999</v>
      </c>
      <c r="J39" s="75">
        <v>1.32930963</v>
      </c>
      <c r="K39" s="75">
        <v>1.3160165337</v>
      </c>
      <c r="L39" s="75">
        <v>1.3028563683629999</v>
      </c>
      <c r="M39" s="75">
        <v>1.2898278046793701</v>
      </c>
      <c r="N39" s="75">
        <v>1.276929526632576</v>
      </c>
      <c r="O39" s="75">
        <v>1.264160231366251</v>
      </c>
      <c r="P39" s="75">
        <v>1.2515186290525879</v>
      </c>
      <c r="Q39" s="75">
        <v>1.239003442762062</v>
      </c>
      <c r="R39" s="75">
        <v>1.2266134083344411</v>
      </c>
      <c r="S39" s="75">
        <v>1.214347274251097</v>
      </c>
      <c r="T39" s="75">
        <v>1.2022038015085861</v>
      </c>
      <c r="U39" s="75">
        <v>1.1901817634934999</v>
      </c>
      <c r="V39" s="75">
        <v>1.1782799458585651</v>
      </c>
      <c r="W39" s="75">
        <v>1.1664971463999789</v>
      </c>
      <c r="X39" s="75">
        <v>1.15483217493598</v>
      </c>
      <c r="Y39" s="75">
        <v>1.1432838531866201</v>
      </c>
      <c r="Z39" s="75">
        <v>1.131851014654754</v>
      </c>
      <c r="AA39" s="75">
        <v>1.120532504508206</v>
      </c>
      <c r="AB39" s="75">
        <v>1.1093271794631241</v>
      </c>
      <c r="AC39" s="75">
        <v>1.098233907668493</v>
      </c>
      <c r="AD39" s="75">
        <v>1.087251568591808</v>
      </c>
      <c r="AE39" s="75">
        <v>1.076379052905889</v>
      </c>
      <c r="AF39" s="75">
        <v>1.06561526237683</v>
      </c>
      <c r="AG39" s="75">
        <v>1.054959109753062</v>
      </c>
      <c r="AH39" s="75">
        <v>1.044409518655532</v>
      </c>
      <c r="AI39" s="75">
        <v>1.0339654234689759</v>
      </c>
      <c r="AJ39" s="75">
        <v>1.0236257692342861</v>
      </c>
      <c r="AK39" s="75">
        <v>1.0133895115419429</v>
      </c>
      <c r="AL39" s="75">
        <v>1.0032556164265241</v>
      </c>
      <c r="AM39" s="75">
        <v>0.99322306026225859</v>
      </c>
      <c r="AN39" s="75">
        <v>0.98329082965963599</v>
      </c>
      <c r="AO39" s="75">
        <v>0.98329082965963599</v>
      </c>
      <c r="AP39" s="75">
        <v>0.98329082965963599</v>
      </c>
      <c r="AQ39" s="75">
        <v>0.98329082965963599</v>
      </c>
      <c r="AR39" s="75">
        <v>0.98329082965963599</v>
      </c>
      <c r="AS39" s="75">
        <v>0.98329082965963599</v>
      </c>
      <c r="AT39" s="75">
        <v>0.98329082965963599</v>
      </c>
      <c r="AU39" s="75">
        <v>0.98329082965963599</v>
      </c>
      <c r="AV39" s="75">
        <v>0.98329082965963599</v>
      </c>
      <c r="AW39" s="75">
        <v>0.98329082965963599</v>
      </c>
      <c r="AX39" s="75">
        <v>0.98329082965963599</v>
      </c>
    </row>
    <row r="40" spans="1:50">
      <c r="A40" t="s">
        <v>33</v>
      </c>
      <c r="B40" t="s">
        <v>68</v>
      </c>
      <c r="C40" t="s">
        <v>361</v>
      </c>
      <c r="D40" s="54">
        <v>1</v>
      </c>
      <c r="E40" s="54">
        <v>1</v>
      </c>
      <c r="F40" s="54">
        <v>1</v>
      </c>
      <c r="G40" s="54">
        <v>1</v>
      </c>
      <c r="H40" s="54">
        <v>1</v>
      </c>
      <c r="I40" s="54">
        <v>1</v>
      </c>
      <c r="J40" s="75">
        <v>1</v>
      </c>
      <c r="K40" s="75">
        <v>1</v>
      </c>
      <c r="L40" s="75">
        <v>1</v>
      </c>
      <c r="M40" s="75">
        <v>1</v>
      </c>
      <c r="N40" s="75">
        <v>1</v>
      </c>
      <c r="O40" s="75">
        <v>1</v>
      </c>
      <c r="P40" s="75">
        <v>1</v>
      </c>
      <c r="Q40" s="75">
        <v>1</v>
      </c>
      <c r="R40" s="75">
        <v>1</v>
      </c>
      <c r="S40" s="75">
        <v>1</v>
      </c>
      <c r="T40" s="75">
        <v>1</v>
      </c>
      <c r="U40" s="75">
        <v>1</v>
      </c>
      <c r="V40" s="75">
        <v>1</v>
      </c>
      <c r="W40" s="75">
        <v>1</v>
      </c>
      <c r="X40" s="75">
        <v>1</v>
      </c>
      <c r="Y40" s="75">
        <v>1</v>
      </c>
      <c r="Z40" s="75">
        <v>1</v>
      </c>
      <c r="AA40" s="75">
        <v>1</v>
      </c>
      <c r="AB40" s="75">
        <v>1</v>
      </c>
      <c r="AC40" s="75">
        <v>1</v>
      </c>
      <c r="AD40" s="75">
        <v>1</v>
      </c>
      <c r="AE40" s="75">
        <v>1</v>
      </c>
      <c r="AF40" s="75">
        <v>1</v>
      </c>
      <c r="AG40" s="75">
        <v>1</v>
      </c>
      <c r="AH40" s="75">
        <v>1</v>
      </c>
      <c r="AI40" s="75">
        <v>1</v>
      </c>
      <c r="AJ40" s="75">
        <v>1</v>
      </c>
      <c r="AK40" s="75">
        <v>1</v>
      </c>
      <c r="AL40" s="75">
        <v>1</v>
      </c>
      <c r="AM40" s="75">
        <v>1</v>
      </c>
      <c r="AN40" s="75">
        <v>1</v>
      </c>
      <c r="AO40" s="75">
        <v>1</v>
      </c>
      <c r="AP40" s="75">
        <v>1</v>
      </c>
      <c r="AQ40" s="75">
        <v>1</v>
      </c>
      <c r="AR40" s="75">
        <v>1</v>
      </c>
      <c r="AS40" s="75">
        <v>1</v>
      </c>
      <c r="AT40" s="75">
        <v>1</v>
      </c>
      <c r="AU40" s="75">
        <v>1</v>
      </c>
      <c r="AV40" s="75">
        <v>1</v>
      </c>
      <c r="AW40" s="75">
        <v>1</v>
      </c>
      <c r="AX40" s="75">
        <v>1</v>
      </c>
    </row>
    <row r="41" spans="1:50">
      <c r="A41" t="s">
        <v>33</v>
      </c>
      <c r="B41" t="s">
        <v>70</v>
      </c>
      <c r="C41" t="s">
        <v>361</v>
      </c>
      <c r="D41" s="84">
        <v>21.56</v>
      </c>
      <c r="E41" s="84">
        <v>21.56</v>
      </c>
      <c r="F41" s="84">
        <v>21.56</v>
      </c>
      <c r="G41" s="84">
        <v>21.56</v>
      </c>
      <c r="H41" s="84">
        <v>21.56</v>
      </c>
      <c r="I41" s="84">
        <v>21.56</v>
      </c>
      <c r="J41" s="75">
        <v>25</v>
      </c>
      <c r="K41" s="75">
        <v>25</v>
      </c>
      <c r="L41" s="75">
        <v>25</v>
      </c>
      <c r="M41" s="75">
        <v>25</v>
      </c>
      <c r="N41" s="75">
        <v>25</v>
      </c>
      <c r="O41" s="75">
        <v>25</v>
      </c>
      <c r="P41" s="75">
        <v>25</v>
      </c>
      <c r="Q41" s="75">
        <v>25</v>
      </c>
      <c r="R41" s="75">
        <v>25</v>
      </c>
      <c r="S41" s="75">
        <v>25</v>
      </c>
      <c r="T41" s="75">
        <v>25</v>
      </c>
      <c r="U41" s="75">
        <v>25</v>
      </c>
      <c r="V41" s="75">
        <v>25</v>
      </c>
      <c r="W41" s="75">
        <v>25</v>
      </c>
      <c r="X41" s="75">
        <v>25</v>
      </c>
      <c r="Y41" s="75">
        <v>25</v>
      </c>
      <c r="Z41" s="75">
        <v>25</v>
      </c>
      <c r="AA41" s="75">
        <v>25</v>
      </c>
      <c r="AB41" s="75">
        <v>25</v>
      </c>
      <c r="AC41" s="75">
        <v>25</v>
      </c>
      <c r="AD41" s="75">
        <v>25</v>
      </c>
      <c r="AE41" s="75">
        <v>25</v>
      </c>
      <c r="AF41" s="75">
        <v>25</v>
      </c>
      <c r="AG41" s="75">
        <v>25</v>
      </c>
      <c r="AH41" s="75">
        <v>25</v>
      </c>
      <c r="AI41" s="75">
        <v>25</v>
      </c>
      <c r="AJ41" s="75">
        <v>25</v>
      </c>
      <c r="AK41" s="75">
        <v>25</v>
      </c>
      <c r="AL41" s="75">
        <v>25</v>
      </c>
      <c r="AM41" s="75">
        <v>25</v>
      </c>
      <c r="AN41" s="75">
        <v>25</v>
      </c>
      <c r="AO41" s="75">
        <v>25</v>
      </c>
      <c r="AP41" s="75">
        <v>25</v>
      </c>
      <c r="AQ41" s="75">
        <v>25</v>
      </c>
      <c r="AR41" s="75">
        <v>25</v>
      </c>
      <c r="AS41" s="75">
        <v>25</v>
      </c>
      <c r="AT41" s="75">
        <v>25</v>
      </c>
      <c r="AU41" s="75">
        <v>25</v>
      </c>
      <c r="AV41" s="75">
        <v>25</v>
      </c>
      <c r="AW41" s="75">
        <v>25</v>
      </c>
      <c r="AX41" s="75">
        <v>25</v>
      </c>
    </row>
    <row r="42" spans="1:50">
      <c r="A42" t="s">
        <v>33</v>
      </c>
      <c r="B42" t="s">
        <v>71</v>
      </c>
      <c r="C42" t="s">
        <v>361</v>
      </c>
      <c r="D42" s="54">
        <v>1</v>
      </c>
      <c r="E42" s="54">
        <v>1</v>
      </c>
      <c r="F42" s="54">
        <v>1</v>
      </c>
      <c r="G42" s="54">
        <v>1</v>
      </c>
      <c r="H42" s="54">
        <v>1</v>
      </c>
      <c r="I42" s="54">
        <v>1</v>
      </c>
      <c r="J42" s="75">
        <v>1</v>
      </c>
      <c r="K42" s="75">
        <v>1</v>
      </c>
      <c r="L42" s="75">
        <v>1</v>
      </c>
      <c r="M42" s="75">
        <v>1</v>
      </c>
      <c r="N42" s="75">
        <v>1</v>
      </c>
      <c r="O42" s="75">
        <v>1</v>
      </c>
      <c r="P42" s="75">
        <v>1</v>
      </c>
      <c r="Q42" s="75">
        <v>1</v>
      </c>
      <c r="R42" s="75">
        <v>1</v>
      </c>
      <c r="S42" s="75">
        <v>1</v>
      </c>
      <c r="T42" s="75">
        <v>1</v>
      </c>
      <c r="U42" s="75">
        <v>1</v>
      </c>
      <c r="V42" s="75">
        <v>1</v>
      </c>
      <c r="W42" s="75">
        <v>1</v>
      </c>
      <c r="X42" s="75">
        <v>1</v>
      </c>
      <c r="Y42" s="75">
        <v>1</v>
      </c>
      <c r="Z42" s="75">
        <v>1</v>
      </c>
      <c r="AA42" s="75">
        <v>1</v>
      </c>
      <c r="AB42" s="75">
        <v>1</v>
      </c>
      <c r="AC42" s="75">
        <v>1</v>
      </c>
      <c r="AD42" s="75">
        <v>1</v>
      </c>
      <c r="AE42" s="75">
        <v>1</v>
      </c>
      <c r="AF42" s="75">
        <v>1</v>
      </c>
      <c r="AG42" s="75">
        <v>1</v>
      </c>
      <c r="AH42" s="75">
        <v>1</v>
      </c>
      <c r="AI42" s="75">
        <v>1</v>
      </c>
      <c r="AJ42" s="75">
        <v>1</v>
      </c>
      <c r="AK42" s="75">
        <v>1</v>
      </c>
      <c r="AL42" s="75">
        <v>1</v>
      </c>
      <c r="AM42" s="75">
        <v>1</v>
      </c>
      <c r="AN42" s="75">
        <v>1</v>
      </c>
      <c r="AO42" s="75">
        <v>1</v>
      </c>
      <c r="AP42" s="75">
        <v>1</v>
      </c>
      <c r="AQ42" s="75">
        <v>1</v>
      </c>
      <c r="AR42" s="75">
        <v>1</v>
      </c>
      <c r="AS42" s="75">
        <v>1</v>
      </c>
      <c r="AT42" s="75">
        <v>1</v>
      </c>
      <c r="AU42" s="75">
        <v>1</v>
      </c>
      <c r="AV42" s="75">
        <v>1</v>
      </c>
      <c r="AW42" s="75">
        <v>1</v>
      </c>
      <c r="AX42" s="75">
        <v>1</v>
      </c>
    </row>
    <row r="43" spans="1:50">
      <c r="A43" t="s">
        <v>33</v>
      </c>
      <c r="B43" t="s">
        <v>72</v>
      </c>
      <c r="C43" t="s">
        <v>361</v>
      </c>
      <c r="D43" s="54">
        <v>1.83</v>
      </c>
      <c r="E43" s="54">
        <v>1.83</v>
      </c>
      <c r="F43" s="54">
        <v>1.83</v>
      </c>
      <c r="G43" s="54">
        <v>1.83</v>
      </c>
      <c r="H43" s="54">
        <v>1.83</v>
      </c>
      <c r="I43" s="54">
        <v>1.83</v>
      </c>
      <c r="J43" s="75">
        <v>1.43</v>
      </c>
      <c r="K43" s="75">
        <v>1.43</v>
      </c>
      <c r="L43" s="75">
        <v>1.43</v>
      </c>
      <c r="M43" s="75">
        <v>1.43</v>
      </c>
      <c r="N43" s="75">
        <v>1.43</v>
      </c>
      <c r="O43" s="75">
        <v>1.43</v>
      </c>
      <c r="P43" s="75">
        <v>1.43</v>
      </c>
      <c r="Q43" s="75">
        <v>1.43</v>
      </c>
      <c r="R43" s="75">
        <v>1.43</v>
      </c>
      <c r="S43" s="75">
        <v>1.43</v>
      </c>
      <c r="T43" s="75">
        <v>1.43</v>
      </c>
      <c r="U43" s="75">
        <v>1.43</v>
      </c>
      <c r="V43" s="75">
        <v>1.43</v>
      </c>
      <c r="W43" s="75">
        <v>1.43</v>
      </c>
      <c r="X43" s="75">
        <v>1.43</v>
      </c>
      <c r="Y43" s="75">
        <v>1.43</v>
      </c>
      <c r="Z43" s="75">
        <v>1.43</v>
      </c>
      <c r="AA43" s="75">
        <v>1.43</v>
      </c>
      <c r="AB43" s="75">
        <v>1.43</v>
      </c>
      <c r="AC43" s="75">
        <v>1.43</v>
      </c>
      <c r="AD43" s="75">
        <v>1.43</v>
      </c>
      <c r="AE43" s="75">
        <v>1.43</v>
      </c>
      <c r="AF43" s="75">
        <v>1.43</v>
      </c>
      <c r="AG43" s="75">
        <v>1.43</v>
      </c>
      <c r="AH43" s="75">
        <v>1.43</v>
      </c>
      <c r="AI43" s="75">
        <v>1.43</v>
      </c>
      <c r="AJ43" s="75">
        <v>1.43</v>
      </c>
      <c r="AK43" s="75">
        <v>1.43</v>
      </c>
      <c r="AL43" s="75">
        <v>1.43</v>
      </c>
      <c r="AM43" s="75">
        <v>1.43</v>
      </c>
      <c r="AN43" s="75">
        <v>1.43</v>
      </c>
      <c r="AO43" s="75">
        <v>1.43</v>
      </c>
      <c r="AP43" s="75">
        <v>1.43</v>
      </c>
      <c r="AQ43" s="75">
        <v>1.43</v>
      </c>
      <c r="AR43" s="75">
        <v>1.43</v>
      </c>
      <c r="AS43" s="75">
        <v>1.43</v>
      </c>
      <c r="AT43" s="75">
        <v>1.43</v>
      </c>
      <c r="AU43" s="75">
        <v>1.43</v>
      </c>
      <c r="AV43" s="75">
        <v>1.43</v>
      </c>
      <c r="AW43" s="75">
        <v>1.43</v>
      </c>
      <c r="AX43" s="75">
        <v>1.43</v>
      </c>
    </row>
    <row r="44" spans="1:50">
      <c r="A44" t="s">
        <v>33</v>
      </c>
      <c r="B44" t="s">
        <v>73</v>
      </c>
      <c r="C44" t="s">
        <v>361</v>
      </c>
      <c r="D44" s="54">
        <v>41.9</v>
      </c>
      <c r="E44" s="54">
        <v>41.9</v>
      </c>
      <c r="F44" s="54">
        <v>41.9</v>
      </c>
      <c r="G44" s="54">
        <v>41.9</v>
      </c>
      <c r="H44" s="54">
        <v>41.9</v>
      </c>
      <c r="I44" s="54">
        <v>41.9</v>
      </c>
      <c r="J44" s="75">
        <v>41.9</v>
      </c>
      <c r="K44" s="75">
        <v>41.9</v>
      </c>
      <c r="L44" s="75">
        <v>41.9</v>
      </c>
      <c r="M44" s="75">
        <v>41.9</v>
      </c>
      <c r="N44" s="75">
        <v>41.9</v>
      </c>
      <c r="O44" s="75">
        <v>41.9</v>
      </c>
      <c r="P44" s="75">
        <v>41.9</v>
      </c>
      <c r="Q44" s="75">
        <v>41.9</v>
      </c>
      <c r="R44" s="75">
        <v>41.9</v>
      </c>
      <c r="S44" s="75">
        <v>41.9</v>
      </c>
      <c r="T44" s="75">
        <v>41.9</v>
      </c>
      <c r="U44" s="75">
        <v>41.9</v>
      </c>
      <c r="V44" s="75">
        <v>41.9</v>
      </c>
      <c r="W44" s="75">
        <v>41.9</v>
      </c>
      <c r="X44" s="75">
        <v>41.9</v>
      </c>
      <c r="Y44" s="75">
        <v>41.9</v>
      </c>
      <c r="Z44" s="75">
        <v>41.9</v>
      </c>
      <c r="AA44" s="75">
        <v>41.9</v>
      </c>
      <c r="AB44" s="75">
        <v>41.9</v>
      </c>
      <c r="AC44" s="75">
        <v>41.9</v>
      </c>
      <c r="AD44" s="75">
        <v>41.9</v>
      </c>
      <c r="AE44" s="75">
        <v>41.9</v>
      </c>
      <c r="AF44" s="75">
        <v>41.9</v>
      </c>
      <c r="AG44" s="75">
        <v>41.9</v>
      </c>
      <c r="AH44" s="75">
        <v>41.9</v>
      </c>
      <c r="AI44" s="75">
        <v>41.9</v>
      </c>
      <c r="AJ44" s="75">
        <v>41.9</v>
      </c>
      <c r="AK44" s="75">
        <v>41.9</v>
      </c>
      <c r="AL44" s="75">
        <v>41.9</v>
      </c>
      <c r="AM44" s="75">
        <v>41.9</v>
      </c>
      <c r="AN44" s="75">
        <v>41.9</v>
      </c>
      <c r="AO44" s="75">
        <v>41.9</v>
      </c>
      <c r="AP44" s="75">
        <v>41.9</v>
      </c>
      <c r="AQ44" s="75">
        <v>41.9</v>
      </c>
      <c r="AR44" s="75">
        <v>41.9</v>
      </c>
      <c r="AS44" s="75">
        <v>41.9</v>
      </c>
      <c r="AT44" s="75">
        <v>41.9</v>
      </c>
      <c r="AU44" s="75">
        <v>41.9</v>
      </c>
      <c r="AV44" s="75">
        <v>41.9</v>
      </c>
      <c r="AW44" s="75">
        <v>41.9</v>
      </c>
      <c r="AX44" s="75">
        <v>41.9</v>
      </c>
    </row>
    <row r="45" spans="1:50">
      <c r="A45" t="s">
        <v>34</v>
      </c>
      <c r="B45" t="s">
        <v>19</v>
      </c>
      <c r="C45" t="s">
        <v>361</v>
      </c>
      <c r="D45" s="54">
        <v>1.5881533833329999</v>
      </c>
      <c r="E45" s="54">
        <v>1.5881533833329999</v>
      </c>
      <c r="F45" s="54">
        <v>1.5881533833329999</v>
      </c>
      <c r="G45" s="54">
        <v>1.5881533833329999</v>
      </c>
      <c r="H45" s="54">
        <v>1.5881533833329999</v>
      </c>
      <c r="I45" s="54">
        <v>1.5881533833329999</v>
      </c>
      <c r="J45" s="75">
        <v>1.32930963</v>
      </c>
      <c r="K45" s="75">
        <v>1.3160165337</v>
      </c>
      <c r="L45" s="75">
        <v>1.3028563683629999</v>
      </c>
      <c r="M45" s="75">
        <v>1.2898278046793701</v>
      </c>
      <c r="N45" s="75">
        <v>1.276929526632576</v>
      </c>
      <c r="O45" s="75">
        <v>1.264160231366251</v>
      </c>
      <c r="P45" s="75">
        <v>1.2515186290525879</v>
      </c>
      <c r="Q45" s="75">
        <v>1.239003442762062</v>
      </c>
      <c r="R45" s="75">
        <v>1.2266134083344411</v>
      </c>
      <c r="S45" s="75">
        <v>1.214347274251097</v>
      </c>
      <c r="T45" s="75">
        <v>1.2022038015085861</v>
      </c>
      <c r="U45" s="75">
        <v>1.1901817634934999</v>
      </c>
      <c r="V45" s="75">
        <v>1.1782799458585651</v>
      </c>
      <c r="W45" s="75">
        <v>1.1664971463999789</v>
      </c>
      <c r="X45" s="75">
        <v>1.15483217493598</v>
      </c>
      <c r="Y45" s="75">
        <v>1.1432838531866201</v>
      </c>
      <c r="Z45" s="75">
        <v>1.131851014654754</v>
      </c>
      <c r="AA45" s="75">
        <v>1.120532504508206</v>
      </c>
      <c r="AB45" s="75">
        <v>1.1093271794631241</v>
      </c>
      <c r="AC45" s="75">
        <v>1.098233907668493</v>
      </c>
      <c r="AD45" s="75">
        <v>1.087251568591808</v>
      </c>
      <c r="AE45" s="75">
        <v>1.076379052905889</v>
      </c>
      <c r="AF45" s="75">
        <v>1.06561526237683</v>
      </c>
      <c r="AG45" s="75">
        <v>1.054959109753062</v>
      </c>
      <c r="AH45" s="75">
        <v>1.044409518655532</v>
      </c>
      <c r="AI45" s="75">
        <v>1.0339654234689759</v>
      </c>
      <c r="AJ45" s="75">
        <v>1.0236257692342861</v>
      </c>
      <c r="AK45" s="75">
        <v>1.0133895115419429</v>
      </c>
      <c r="AL45" s="75">
        <v>1.0032556164265241</v>
      </c>
      <c r="AM45" s="75">
        <v>0.99322306026225859</v>
      </c>
      <c r="AN45" s="75">
        <v>0.98329082965963599</v>
      </c>
      <c r="AO45" s="75">
        <v>0.98329082965963599</v>
      </c>
      <c r="AP45" s="75">
        <v>0.98329082965963599</v>
      </c>
      <c r="AQ45" s="75">
        <v>0.98329082965963599</v>
      </c>
      <c r="AR45" s="75">
        <v>0.98329082965963599</v>
      </c>
      <c r="AS45" s="75">
        <v>0.98329082965963599</v>
      </c>
      <c r="AT45" s="75">
        <v>0.98329082965963599</v>
      </c>
      <c r="AU45" s="75">
        <v>0.98329082965963599</v>
      </c>
      <c r="AV45" s="75">
        <v>0.98329082965963599</v>
      </c>
      <c r="AW45" s="75">
        <v>0.98329082965963599</v>
      </c>
      <c r="AX45" s="75">
        <v>0.98329082965963599</v>
      </c>
    </row>
    <row r="46" spans="1:50">
      <c r="A46" t="s">
        <v>34</v>
      </c>
      <c r="B46" t="s">
        <v>21</v>
      </c>
      <c r="C46" t="s">
        <v>361</v>
      </c>
      <c r="D46" s="54">
        <v>1.5881533833329999</v>
      </c>
      <c r="E46" s="54">
        <v>1.5881533833329999</v>
      </c>
      <c r="F46" s="54">
        <v>1.5881533833329999</v>
      </c>
      <c r="G46" s="54">
        <v>1.5881533833329999</v>
      </c>
      <c r="H46" s="54">
        <v>1.5881533833329999</v>
      </c>
      <c r="I46" s="54">
        <v>1.5881533833329999</v>
      </c>
      <c r="J46" s="75">
        <v>1.32930963</v>
      </c>
      <c r="K46" s="75">
        <v>1.3160165337</v>
      </c>
      <c r="L46" s="75">
        <v>1.3028563683629999</v>
      </c>
      <c r="M46" s="75">
        <v>1.2898278046793701</v>
      </c>
      <c r="N46" s="75">
        <v>1.276929526632576</v>
      </c>
      <c r="O46" s="75">
        <v>1.264160231366251</v>
      </c>
      <c r="P46" s="75">
        <v>1.2515186290525879</v>
      </c>
      <c r="Q46" s="75">
        <v>1.239003442762062</v>
      </c>
      <c r="R46" s="75">
        <v>1.2266134083344411</v>
      </c>
      <c r="S46" s="75">
        <v>1.214347274251097</v>
      </c>
      <c r="T46" s="75">
        <v>1.2022038015085861</v>
      </c>
      <c r="U46" s="75">
        <v>1.1901817634934999</v>
      </c>
      <c r="V46" s="75">
        <v>1.1782799458585651</v>
      </c>
      <c r="W46" s="75">
        <v>1.1664971463999789</v>
      </c>
      <c r="X46" s="75">
        <v>1.15483217493598</v>
      </c>
      <c r="Y46" s="75">
        <v>1.1432838531866201</v>
      </c>
      <c r="Z46" s="75">
        <v>1.131851014654754</v>
      </c>
      <c r="AA46" s="75">
        <v>1.120532504508206</v>
      </c>
      <c r="AB46" s="75">
        <v>1.1093271794631241</v>
      </c>
      <c r="AC46" s="75">
        <v>1.098233907668493</v>
      </c>
      <c r="AD46" s="75">
        <v>1.087251568591808</v>
      </c>
      <c r="AE46" s="75">
        <v>1.076379052905889</v>
      </c>
      <c r="AF46" s="75">
        <v>1.06561526237683</v>
      </c>
      <c r="AG46" s="75">
        <v>1.054959109753062</v>
      </c>
      <c r="AH46" s="75">
        <v>1.044409518655532</v>
      </c>
      <c r="AI46" s="75">
        <v>1.0339654234689759</v>
      </c>
      <c r="AJ46" s="75">
        <v>1.0236257692342861</v>
      </c>
      <c r="AK46" s="75">
        <v>1.0133895115419429</v>
      </c>
      <c r="AL46" s="75">
        <v>1.0032556164265241</v>
      </c>
      <c r="AM46" s="75">
        <v>0.99322306026225859</v>
      </c>
      <c r="AN46" s="75">
        <v>0.98329082965963599</v>
      </c>
      <c r="AO46" s="75">
        <v>0.98329082965963599</v>
      </c>
      <c r="AP46" s="75">
        <v>0.98329082965963599</v>
      </c>
      <c r="AQ46" s="75">
        <v>0.98329082965963599</v>
      </c>
      <c r="AR46" s="75">
        <v>0.98329082965963599</v>
      </c>
      <c r="AS46" s="75">
        <v>0.98329082965963599</v>
      </c>
      <c r="AT46" s="75">
        <v>0.98329082965963599</v>
      </c>
      <c r="AU46" s="75">
        <v>0.98329082965963599</v>
      </c>
      <c r="AV46" s="75">
        <v>0.98329082965963599</v>
      </c>
      <c r="AW46" s="75">
        <v>0.98329082965963599</v>
      </c>
      <c r="AX46" s="75">
        <v>0.98329082965963599</v>
      </c>
    </row>
    <row r="47" spans="1:50">
      <c r="A47" t="s">
        <v>34</v>
      </c>
      <c r="B47" t="s">
        <v>68</v>
      </c>
      <c r="C47" t="s">
        <v>361</v>
      </c>
      <c r="D47" s="54">
        <v>1</v>
      </c>
      <c r="E47" s="54">
        <v>1</v>
      </c>
      <c r="F47" s="54">
        <v>1</v>
      </c>
      <c r="G47" s="54">
        <v>1</v>
      </c>
      <c r="H47" s="54">
        <v>1</v>
      </c>
      <c r="I47" s="54">
        <v>1</v>
      </c>
      <c r="J47" s="75">
        <v>1</v>
      </c>
      <c r="K47" s="75">
        <v>1</v>
      </c>
      <c r="L47" s="75">
        <v>1</v>
      </c>
      <c r="M47" s="75">
        <v>1</v>
      </c>
      <c r="N47" s="75">
        <v>1</v>
      </c>
      <c r="O47" s="75">
        <v>1</v>
      </c>
      <c r="P47" s="75">
        <v>1</v>
      </c>
      <c r="Q47" s="75">
        <v>1</v>
      </c>
      <c r="R47" s="75">
        <v>1</v>
      </c>
      <c r="S47" s="75">
        <v>1</v>
      </c>
      <c r="T47" s="75">
        <v>1</v>
      </c>
      <c r="U47" s="75">
        <v>1</v>
      </c>
      <c r="V47" s="75">
        <v>1</v>
      </c>
      <c r="W47" s="75">
        <v>1</v>
      </c>
      <c r="X47" s="75">
        <v>1</v>
      </c>
      <c r="Y47" s="75">
        <v>1</v>
      </c>
      <c r="Z47" s="75">
        <v>1</v>
      </c>
      <c r="AA47" s="75">
        <v>1</v>
      </c>
      <c r="AB47" s="75">
        <v>1</v>
      </c>
      <c r="AC47" s="75">
        <v>1</v>
      </c>
      <c r="AD47" s="75">
        <v>1</v>
      </c>
      <c r="AE47" s="75">
        <v>1</v>
      </c>
      <c r="AF47" s="75">
        <v>1</v>
      </c>
      <c r="AG47" s="75">
        <v>1</v>
      </c>
      <c r="AH47" s="75">
        <v>1</v>
      </c>
      <c r="AI47" s="75">
        <v>1</v>
      </c>
      <c r="AJ47" s="75">
        <v>1</v>
      </c>
      <c r="AK47" s="75">
        <v>1</v>
      </c>
      <c r="AL47" s="75">
        <v>1</v>
      </c>
      <c r="AM47" s="75">
        <v>1</v>
      </c>
      <c r="AN47" s="75">
        <v>1</v>
      </c>
      <c r="AO47" s="75">
        <v>1</v>
      </c>
      <c r="AP47" s="75">
        <v>1</v>
      </c>
      <c r="AQ47" s="75">
        <v>1</v>
      </c>
      <c r="AR47" s="75">
        <v>1</v>
      </c>
      <c r="AS47" s="75">
        <v>1</v>
      </c>
      <c r="AT47" s="75">
        <v>1</v>
      </c>
      <c r="AU47" s="75">
        <v>1</v>
      </c>
      <c r="AV47" s="75">
        <v>1</v>
      </c>
      <c r="AW47" s="75">
        <v>1</v>
      </c>
      <c r="AX47" s="75">
        <v>1</v>
      </c>
    </row>
    <row r="48" spans="1:50">
      <c r="A48" t="s">
        <v>34</v>
      </c>
      <c r="B48" t="s">
        <v>70</v>
      </c>
      <c r="C48" t="s">
        <v>361</v>
      </c>
      <c r="D48" s="84">
        <v>21.56</v>
      </c>
      <c r="E48" s="84">
        <v>21.56</v>
      </c>
      <c r="F48" s="84">
        <v>21.56</v>
      </c>
      <c r="G48" s="84">
        <v>21.56</v>
      </c>
      <c r="H48" s="84">
        <v>21.56</v>
      </c>
      <c r="I48" s="84">
        <v>21.56</v>
      </c>
      <c r="J48" s="75">
        <v>25</v>
      </c>
      <c r="K48" s="75">
        <v>25</v>
      </c>
      <c r="L48" s="75">
        <v>25</v>
      </c>
      <c r="M48" s="75">
        <v>25</v>
      </c>
      <c r="N48" s="75">
        <v>25</v>
      </c>
      <c r="O48" s="75">
        <v>25</v>
      </c>
      <c r="P48" s="75">
        <v>25</v>
      </c>
      <c r="Q48" s="75">
        <v>25</v>
      </c>
      <c r="R48" s="75">
        <v>25</v>
      </c>
      <c r="S48" s="75">
        <v>25</v>
      </c>
      <c r="T48" s="75">
        <v>25</v>
      </c>
      <c r="U48" s="75">
        <v>25</v>
      </c>
      <c r="V48" s="75">
        <v>25</v>
      </c>
      <c r="W48" s="75">
        <v>25</v>
      </c>
      <c r="X48" s="75">
        <v>25</v>
      </c>
      <c r="Y48" s="75">
        <v>25</v>
      </c>
      <c r="Z48" s="75">
        <v>25</v>
      </c>
      <c r="AA48" s="75">
        <v>25</v>
      </c>
      <c r="AB48" s="75">
        <v>25</v>
      </c>
      <c r="AC48" s="75">
        <v>25</v>
      </c>
      <c r="AD48" s="75">
        <v>25</v>
      </c>
      <c r="AE48" s="75">
        <v>25</v>
      </c>
      <c r="AF48" s="75">
        <v>25</v>
      </c>
      <c r="AG48" s="75">
        <v>25</v>
      </c>
      <c r="AH48" s="75">
        <v>25</v>
      </c>
      <c r="AI48" s="75">
        <v>25</v>
      </c>
      <c r="AJ48" s="75">
        <v>25</v>
      </c>
      <c r="AK48" s="75">
        <v>25</v>
      </c>
      <c r="AL48" s="75">
        <v>25</v>
      </c>
      <c r="AM48" s="75">
        <v>25</v>
      </c>
      <c r="AN48" s="75">
        <v>25</v>
      </c>
      <c r="AO48" s="75">
        <v>25</v>
      </c>
      <c r="AP48" s="75">
        <v>25</v>
      </c>
      <c r="AQ48" s="75">
        <v>25</v>
      </c>
      <c r="AR48" s="75">
        <v>25</v>
      </c>
      <c r="AS48" s="75">
        <v>25</v>
      </c>
      <c r="AT48" s="75">
        <v>25</v>
      </c>
      <c r="AU48" s="75">
        <v>25</v>
      </c>
      <c r="AV48" s="75">
        <v>25</v>
      </c>
      <c r="AW48" s="75">
        <v>25</v>
      </c>
      <c r="AX48" s="75">
        <v>25</v>
      </c>
    </row>
    <row r="49" spans="1:50">
      <c r="A49" t="s">
        <v>34</v>
      </c>
      <c r="B49" t="s">
        <v>71</v>
      </c>
      <c r="C49" t="s">
        <v>361</v>
      </c>
      <c r="D49" s="54">
        <v>1</v>
      </c>
      <c r="E49" s="54">
        <v>1</v>
      </c>
      <c r="F49" s="54">
        <v>1</v>
      </c>
      <c r="G49" s="54">
        <v>1</v>
      </c>
      <c r="H49" s="54">
        <v>1</v>
      </c>
      <c r="I49" s="54">
        <v>1</v>
      </c>
      <c r="J49" s="75">
        <v>1</v>
      </c>
      <c r="K49" s="75">
        <v>1</v>
      </c>
      <c r="L49" s="75">
        <v>1</v>
      </c>
      <c r="M49" s="75">
        <v>1</v>
      </c>
      <c r="N49" s="75">
        <v>1</v>
      </c>
      <c r="O49" s="75">
        <v>1</v>
      </c>
      <c r="P49" s="75">
        <v>1</v>
      </c>
      <c r="Q49" s="75">
        <v>1</v>
      </c>
      <c r="R49" s="75">
        <v>1</v>
      </c>
      <c r="S49" s="75">
        <v>1</v>
      </c>
      <c r="T49" s="75">
        <v>1</v>
      </c>
      <c r="U49" s="75">
        <v>1</v>
      </c>
      <c r="V49" s="75">
        <v>1</v>
      </c>
      <c r="W49" s="75">
        <v>1</v>
      </c>
      <c r="X49" s="75">
        <v>1</v>
      </c>
      <c r="Y49" s="75">
        <v>1</v>
      </c>
      <c r="Z49" s="75">
        <v>1</v>
      </c>
      <c r="AA49" s="75">
        <v>1</v>
      </c>
      <c r="AB49" s="75">
        <v>1</v>
      </c>
      <c r="AC49" s="75">
        <v>1</v>
      </c>
      <c r="AD49" s="75">
        <v>1</v>
      </c>
      <c r="AE49" s="75">
        <v>1</v>
      </c>
      <c r="AF49" s="75">
        <v>1</v>
      </c>
      <c r="AG49" s="75">
        <v>1</v>
      </c>
      <c r="AH49" s="75">
        <v>1</v>
      </c>
      <c r="AI49" s="75">
        <v>1</v>
      </c>
      <c r="AJ49" s="75">
        <v>1</v>
      </c>
      <c r="AK49" s="75">
        <v>1</v>
      </c>
      <c r="AL49" s="75">
        <v>1</v>
      </c>
      <c r="AM49" s="75">
        <v>1</v>
      </c>
      <c r="AN49" s="75">
        <v>1</v>
      </c>
      <c r="AO49" s="75">
        <v>1</v>
      </c>
      <c r="AP49" s="75">
        <v>1</v>
      </c>
      <c r="AQ49" s="75">
        <v>1</v>
      </c>
      <c r="AR49" s="75">
        <v>1</v>
      </c>
      <c r="AS49" s="75">
        <v>1</v>
      </c>
      <c r="AT49" s="75">
        <v>1</v>
      </c>
      <c r="AU49" s="75">
        <v>1</v>
      </c>
      <c r="AV49" s="75">
        <v>1</v>
      </c>
      <c r="AW49" s="75">
        <v>1</v>
      </c>
      <c r="AX49" s="75">
        <v>1</v>
      </c>
    </row>
    <row r="50" spans="1:50">
      <c r="A50" t="s">
        <v>34</v>
      </c>
      <c r="B50" t="s">
        <v>72</v>
      </c>
      <c r="C50" t="s">
        <v>361</v>
      </c>
      <c r="D50" s="54">
        <v>1.83</v>
      </c>
      <c r="E50" s="54">
        <v>1.83</v>
      </c>
      <c r="F50" s="54">
        <v>1.83</v>
      </c>
      <c r="G50" s="54">
        <v>1.83</v>
      </c>
      <c r="H50" s="54">
        <v>1.83</v>
      </c>
      <c r="I50" s="54">
        <v>1.83</v>
      </c>
      <c r="J50" s="75">
        <v>1.43</v>
      </c>
      <c r="K50" s="75">
        <v>1.43</v>
      </c>
      <c r="L50" s="75">
        <v>1.43</v>
      </c>
      <c r="M50" s="75">
        <v>1.43</v>
      </c>
      <c r="N50" s="75">
        <v>1.43</v>
      </c>
      <c r="O50" s="75">
        <v>1.43</v>
      </c>
      <c r="P50" s="75">
        <v>1.43</v>
      </c>
      <c r="Q50" s="75">
        <v>1.43</v>
      </c>
      <c r="R50" s="75">
        <v>1.43</v>
      </c>
      <c r="S50" s="75">
        <v>1.43</v>
      </c>
      <c r="T50" s="75">
        <v>1.43</v>
      </c>
      <c r="U50" s="75">
        <v>1.43</v>
      </c>
      <c r="V50" s="75">
        <v>1.43</v>
      </c>
      <c r="W50" s="75">
        <v>1.43</v>
      </c>
      <c r="X50" s="75">
        <v>1.43</v>
      </c>
      <c r="Y50" s="75">
        <v>1.43</v>
      </c>
      <c r="Z50" s="75">
        <v>1.43</v>
      </c>
      <c r="AA50" s="75">
        <v>1.43</v>
      </c>
      <c r="AB50" s="75">
        <v>1.43</v>
      </c>
      <c r="AC50" s="75">
        <v>1.43</v>
      </c>
      <c r="AD50" s="75">
        <v>1.43</v>
      </c>
      <c r="AE50" s="75">
        <v>1.43</v>
      </c>
      <c r="AF50" s="75">
        <v>1.43</v>
      </c>
      <c r="AG50" s="75">
        <v>1.43</v>
      </c>
      <c r="AH50" s="75">
        <v>1.43</v>
      </c>
      <c r="AI50" s="75">
        <v>1.43</v>
      </c>
      <c r="AJ50" s="75">
        <v>1.43</v>
      </c>
      <c r="AK50" s="75">
        <v>1.43</v>
      </c>
      <c r="AL50" s="75">
        <v>1.43</v>
      </c>
      <c r="AM50" s="75">
        <v>1.43</v>
      </c>
      <c r="AN50" s="75">
        <v>1.43</v>
      </c>
      <c r="AO50" s="75">
        <v>1.43</v>
      </c>
      <c r="AP50" s="75">
        <v>1.43</v>
      </c>
      <c r="AQ50" s="75">
        <v>1.43</v>
      </c>
      <c r="AR50" s="75">
        <v>1.43</v>
      </c>
      <c r="AS50" s="75">
        <v>1.43</v>
      </c>
      <c r="AT50" s="75">
        <v>1.43</v>
      </c>
      <c r="AU50" s="75">
        <v>1.43</v>
      </c>
      <c r="AV50" s="75">
        <v>1.43</v>
      </c>
      <c r="AW50" s="75">
        <v>1.43</v>
      </c>
      <c r="AX50" s="75">
        <v>1.43</v>
      </c>
    </row>
    <row r="51" spans="1:50">
      <c r="A51" t="s">
        <v>34</v>
      </c>
      <c r="B51" t="s">
        <v>73</v>
      </c>
      <c r="C51" t="s">
        <v>361</v>
      </c>
      <c r="D51" s="54">
        <v>41.9</v>
      </c>
      <c r="E51" s="54">
        <v>41.9</v>
      </c>
      <c r="F51" s="54">
        <v>41.9</v>
      </c>
      <c r="G51" s="54">
        <v>41.9</v>
      </c>
      <c r="H51" s="54">
        <v>41.9</v>
      </c>
      <c r="I51" s="54">
        <v>41.9</v>
      </c>
      <c r="J51" s="75">
        <v>41.9</v>
      </c>
      <c r="K51" s="75">
        <v>41.9</v>
      </c>
      <c r="L51" s="75">
        <v>41.9</v>
      </c>
      <c r="M51" s="75">
        <v>41.9</v>
      </c>
      <c r="N51" s="75">
        <v>41.9</v>
      </c>
      <c r="O51" s="75">
        <v>41.9</v>
      </c>
      <c r="P51" s="75">
        <v>41.9</v>
      </c>
      <c r="Q51" s="75">
        <v>41.9</v>
      </c>
      <c r="R51" s="75">
        <v>41.9</v>
      </c>
      <c r="S51" s="75">
        <v>41.9</v>
      </c>
      <c r="T51" s="75">
        <v>41.9</v>
      </c>
      <c r="U51" s="75">
        <v>41.9</v>
      </c>
      <c r="V51" s="75">
        <v>41.9</v>
      </c>
      <c r="W51" s="75">
        <v>41.9</v>
      </c>
      <c r="X51" s="75">
        <v>41.9</v>
      </c>
      <c r="Y51" s="75">
        <v>41.9</v>
      </c>
      <c r="Z51" s="75">
        <v>41.9</v>
      </c>
      <c r="AA51" s="75">
        <v>41.9</v>
      </c>
      <c r="AB51" s="75">
        <v>41.9</v>
      </c>
      <c r="AC51" s="75">
        <v>41.9</v>
      </c>
      <c r="AD51" s="75">
        <v>41.9</v>
      </c>
      <c r="AE51" s="75">
        <v>41.9</v>
      </c>
      <c r="AF51" s="75">
        <v>41.9</v>
      </c>
      <c r="AG51" s="75">
        <v>41.9</v>
      </c>
      <c r="AH51" s="75">
        <v>41.9</v>
      </c>
      <c r="AI51" s="75">
        <v>41.9</v>
      </c>
      <c r="AJ51" s="75">
        <v>41.9</v>
      </c>
      <c r="AK51" s="75">
        <v>41.9</v>
      </c>
      <c r="AL51" s="75">
        <v>41.9</v>
      </c>
      <c r="AM51" s="75">
        <v>41.9</v>
      </c>
      <c r="AN51" s="75">
        <v>41.9</v>
      </c>
      <c r="AO51" s="75">
        <v>41.9</v>
      </c>
      <c r="AP51" s="75">
        <v>41.9</v>
      </c>
      <c r="AQ51" s="75">
        <v>41.9</v>
      </c>
      <c r="AR51" s="75">
        <v>41.9</v>
      </c>
      <c r="AS51" s="75">
        <v>41.9</v>
      </c>
      <c r="AT51" s="75">
        <v>41.9</v>
      </c>
      <c r="AU51" s="75">
        <v>41.9</v>
      </c>
      <c r="AV51" s="75">
        <v>41.9</v>
      </c>
      <c r="AW51" s="75">
        <v>41.9</v>
      </c>
      <c r="AX51" s="75">
        <v>41.9</v>
      </c>
    </row>
    <row r="52" spans="1:50">
      <c r="A52" t="s">
        <v>35</v>
      </c>
      <c r="B52" t="s">
        <v>19</v>
      </c>
      <c r="C52" t="s">
        <v>361</v>
      </c>
      <c r="D52" s="54">
        <v>1.531093980339</v>
      </c>
      <c r="E52" s="54">
        <v>1.531093980339</v>
      </c>
      <c r="F52" s="54">
        <v>1.531093980339</v>
      </c>
      <c r="G52" s="54">
        <v>1.531093980339</v>
      </c>
      <c r="H52" s="54">
        <v>1.531093980339</v>
      </c>
      <c r="I52" s="54">
        <v>1.531093980339</v>
      </c>
      <c r="J52" s="75">
        <v>1.32930963</v>
      </c>
      <c r="K52" s="75">
        <v>1.3160165337</v>
      </c>
      <c r="L52" s="75">
        <v>1.3028563683629999</v>
      </c>
      <c r="M52" s="75">
        <v>1.2898278046793701</v>
      </c>
      <c r="N52" s="75">
        <v>1.276929526632576</v>
      </c>
      <c r="O52" s="75">
        <v>1.264160231366251</v>
      </c>
      <c r="P52" s="75">
        <v>1.2515186290525879</v>
      </c>
      <c r="Q52" s="75">
        <v>1.239003442762062</v>
      </c>
      <c r="R52" s="75">
        <v>1.2266134083344411</v>
      </c>
      <c r="S52" s="75">
        <v>1.214347274251097</v>
      </c>
      <c r="T52" s="75">
        <v>1.2022038015085861</v>
      </c>
      <c r="U52" s="75">
        <v>1.1901817634934999</v>
      </c>
      <c r="V52" s="75">
        <v>1.1782799458585651</v>
      </c>
      <c r="W52" s="75">
        <v>1.1664971463999789</v>
      </c>
      <c r="X52" s="75">
        <v>1.15483217493598</v>
      </c>
      <c r="Y52" s="75">
        <v>1.1432838531866201</v>
      </c>
      <c r="Z52" s="75">
        <v>1.131851014654754</v>
      </c>
      <c r="AA52" s="75">
        <v>1.120532504508206</v>
      </c>
      <c r="AB52" s="75">
        <v>1.1093271794631241</v>
      </c>
      <c r="AC52" s="75">
        <v>1.098233907668493</v>
      </c>
      <c r="AD52" s="75">
        <v>1.087251568591808</v>
      </c>
      <c r="AE52" s="75">
        <v>1.076379052905889</v>
      </c>
      <c r="AF52" s="75">
        <v>1.06561526237683</v>
      </c>
      <c r="AG52" s="75">
        <v>1.054959109753062</v>
      </c>
      <c r="AH52" s="75">
        <v>1.044409518655532</v>
      </c>
      <c r="AI52" s="75">
        <v>1.0339654234689759</v>
      </c>
      <c r="AJ52" s="75">
        <v>1.0236257692342861</v>
      </c>
      <c r="AK52" s="75">
        <v>1.0133895115419429</v>
      </c>
      <c r="AL52" s="75">
        <v>1.0032556164265241</v>
      </c>
      <c r="AM52" s="75">
        <v>0.99322306026225859</v>
      </c>
      <c r="AN52" s="75">
        <v>0.98329082965963599</v>
      </c>
      <c r="AO52" s="75">
        <v>0.98329082965963599</v>
      </c>
      <c r="AP52" s="75">
        <v>0.98329082965963599</v>
      </c>
      <c r="AQ52" s="75">
        <v>0.98329082965963599</v>
      </c>
      <c r="AR52" s="75">
        <v>0.98329082965963599</v>
      </c>
      <c r="AS52" s="75">
        <v>0.98329082965963599</v>
      </c>
      <c r="AT52" s="75">
        <v>0.98329082965963599</v>
      </c>
      <c r="AU52" s="75">
        <v>0.98329082965963599</v>
      </c>
      <c r="AV52" s="75">
        <v>0.98329082965963599</v>
      </c>
      <c r="AW52" s="75">
        <v>0.98329082965963599</v>
      </c>
      <c r="AX52" s="75">
        <v>0.98329082965963599</v>
      </c>
    </row>
    <row r="53" spans="1:50">
      <c r="A53" t="s">
        <v>35</v>
      </c>
      <c r="B53" t="s">
        <v>21</v>
      </c>
      <c r="C53" t="s">
        <v>361</v>
      </c>
      <c r="D53" s="54">
        <v>1.531093980339</v>
      </c>
      <c r="E53" s="54">
        <v>1.531093980339</v>
      </c>
      <c r="F53" s="54">
        <v>1.531093980339</v>
      </c>
      <c r="G53" s="54">
        <v>1.531093980339</v>
      </c>
      <c r="H53" s="54">
        <v>1.531093980339</v>
      </c>
      <c r="I53" s="54">
        <v>1.531093980339</v>
      </c>
      <c r="J53" s="75">
        <v>1.32930963</v>
      </c>
      <c r="K53" s="75">
        <v>1.3160165337</v>
      </c>
      <c r="L53" s="75">
        <v>1.3028563683629999</v>
      </c>
      <c r="M53" s="75">
        <v>1.2898278046793701</v>
      </c>
      <c r="N53" s="75">
        <v>1.276929526632576</v>
      </c>
      <c r="O53" s="75">
        <v>1.264160231366251</v>
      </c>
      <c r="P53" s="75">
        <v>1.2515186290525879</v>
      </c>
      <c r="Q53" s="75">
        <v>1.239003442762062</v>
      </c>
      <c r="R53" s="75">
        <v>1.2266134083344411</v>
      </c>
      <c r="S53" s="75">
        <v>1.214347274251097</v>
      </c>
      <c r="T53" s="75">
        <v>1.2022038015085861</v>
      </c>
      <c r="U53" s="75">
        <v>1.1901817634934999</v>
      </c>
      <c r="V53" s="75">
        <v>1.1782799458585651</v>
      </c>
      <c r="W53" s="75">
        <v>1.1664971463999789</v>
      </c>
      <c r="X53" s="75">
        <v>1.15483217493598</v>
      </c>
      <c r="Y53" s="75">
        <v>1.1432838531866201</v>
      </c>
      <c r="Z53" s="75">
        <v>1.131851014654754</v>
      </c>
      <c r="AA53" s="75">
        <v>1.120532504508206</v>
      </c>
      <c r="AB53" s="75">
        <v>1.1093271794631241</v>
      </c>
      <c r="AC53" s="75">
        <v>1.098233907668493</v>
      </c>
      <c r="AD53" s="75">
        <v>1.087251568591808</v>
      </c>
      <c r="AE53" s="75">
        <v>1.076379052905889</v>
      </c>
      <c r="AF53" s="75">
        <v>1.06561526237683</v>
      </c>
      <c r="AG53" s="75">
        <v>1.054959109753062</v>
      </c>
      <c r="AH53" s="75">
        <v>1.044409518655532</v>
      </c>
      <c r="AI53" s="75">
        <v>1.0339654234689759</v>
      </c>
      <c r="AJ53" s="75">
        <v>1.0236257692342861</v>
      </c>
      <c r="AK53" s="75">
        <v>1.0133895115419429</v>
      </c>
      <c r="AL53" s="75">
        <v>1.0032556164265241</v>
      </c>
      <c r="AM53" s="75">
        <v>0.99322306026225859</v>
      </c>
      <c r="AN53" s="75">
        <v>0.98329082965963599</v>
      </c>
      <c r="AO53" s="75">
        <v>0.98329082965963599</v>
      </c>
      <c r="AP53" s="75">
        <v>0.98329082965963599</v>
      </c>
      <c r="AQ53" s="75">
        <v>0.98329082965963599</v>
      </c>
      <c r="AR53" s="75">
        <v>0.98329082965963599</v>
      </c>
      <c r="AS53" s="75">
        <v>0.98329082965963599</v>
      </c>
      <c r="AT53" s="75">
        <v>0.98329082965963599</v>
      </c>
      <c r="AU53" s="75">
        <v>0.98329082965963599</v>
      </c>
      <c r="AV53" s="75">
        <v>0.98329082965963599</v>
      </c>
      <c r="AW53" s="75">
        <v>0.98329082965963599</v>
      </c>
      <c r="AX53" s="75">
        <v>0.98329082965963599</v>
      </c>
    </row>
    <row r="54" spans="1:50">
      <c r="A54" t="s">
        <v>35</v>
      </c>
      <c r="B54" t="s">
        <v>68</v>
      </c>
      <c r="C54" t="s">
        <v>361</v>
      </c>
      <c r="D54" s="54">
        <v>1</v>
      </c>
      <c r="E54" s="54">
        <v>1</v>
      </c>
      <c r="F54" s="54">
        <v>1</v>
      </c>
      <c r="G54" s="54">
        <v>1</v>
      </c>
      <c r="H54" s="54">
        <v>1</v>
      </c>
      <c r="I54" s="54">
        <v>1</v>
      </c>
      <c r="J54" s="75">
        <v>1</v>
      </c>
      <c r="K54" s="75">
        <v>1</v>
      </c>
      <c r="L54" s="75">
        <v>1</v>
      </c>
      <c r="M54" s="75">
        <v>1</v>
      </c>
      <c r="N54" s="75">
        <v>1</v>
      </c>
      <c r="O54" s="75">
        <v>1</v>
      </c>
      <c r="P54" s="75">
        <v>1</v>
      </c>
      <c r="Q54" s="75">
        <v>1</v>
      </c>
      <c r="R54" s="75">
        <v>1</v>
      </c>
      <c r="S54" s="75">
        <v>1</v>
      </c>
      <c r="T54" s="75">
        <v>1</v>
      </c>
      <c r="U54" s="75">
        <v>1</v>
      </c>
      <c r="V54" s="75">
        <v>1</v>
      </c>
      <c r="W54" s="75">
        <v>1</v>
      </c>
      <c r="X54" s="75">
        <v>1</v>
      </c>
      <c r="Y54" s="75">
        <v>1</v>
      </c>
      <c r="Z54" s="75">
        <v>1</v>
      </c>
      <c r="AA54" s="75">
        <v>1</v>
      </c>
      <c r="AB54" s="75">
        <v>1</v>
      </c>
      <c r="AC54" s="75">
        <v>1</v>
      </c>
      <c r="AD54" s="75">
        <v>1</v>
      </c>
      <c r="AE54" s="75">
        <v>1</v>
      </c>
      <c r="AF54" s="75">
        <v>1</v>
      </c>
      <c r="AG54" s="75">
        <v>1</v>
      </c>
      <c r="AH54" s="75">
        <v>1</v>
      </c>
      <c r="AI54" s="75">
        <v>1</v>
      </c>
      <c r="AJ54" s="75">
        <v>1</v>
      </c>
      <c r="AK54" s="75">
        <v>1</v>
      </c>
      <c r="AL54" s="75">
        <v>1</v>
      </c>
      <c r="AM54" s="75">
        <v>1</v>
      </c>
      <c r="AN54" s="75">
        <v>1</v>
      </c>
      <c r="AO54" s="75">
        <v>1</v>
      </c>
      <c r="AP54" s="75">
        <v>1</v>
      </c>
      <c r="AQ54" s="75">
        <v>1</v>
      </c>
      <c r="AR54" s="75">
        <v>1</v>
      </c>
      <c r="AS54" s="75">
        <v>1</v>
      </c>
      <c r="AT54" s="75">
        <v>1</v>
      </c>
      <c r="AU54" s="75">
        <v>1</v>
      </c>
      <c r="AV54" s="75">
        <v>1</v>
      </c>
      <c r="AW54" s="75">
        <v>1</v>
      </c>
      <c r="AX54" s="75">
        <v>1</v>
      </c>
    </row>
    <row r="55" spans="1:50">
      <c r="A55" t="s">
        <v>35</v>
      </c>
      <c r="B55" t="s">
        <v>70</v>
      </c>
      <c r="C55" t="s">
        <v>361</v>
      </c>
      <c r="D55" s="84">
        <v>10.37</v>
      </c>
      <c r="E55" s="84">
        <v>10.37</v>
      </c>
      <c r="F55" s="84">
        <v>10.37</v>
      </c>
      <c r="G55" s="84">
        <v>10.37</v>
      </c>
      <c r="H55" s="84">
        <v>10.37</v>
      </c>
      <c r="I55" s="84">
        <v>10.37</v>
      </c>
      <c r="J55" s="75">
        <v>25</v>
      </c>
      <c r="K55" s="75">
        <v>25</v>
      </c>
      <c r="L55" s="75">
        <v>25</v>
      </c>
      <c r="M55" s="75">
        <v>25</v>
      </c>
      <c r="N55" s="75">
        <v>25</v>
      </c>
      <c r="O55" s="75">
        <v>25</v>
      </c>
      <c r="P55" s="75">
        <v>25</v>
      </c>
      <c r="Q55" s="75">
        <v>25</v>
      </c>
      <c r="R55" s="75">
        <v>25</v>
      </c>
      <c r="S55" s="75">
        <v>25</v>
      </c>
      <c r="T55" s="75">
        <v>25</v>
      </c>
      <c r="U55" s="75">
        <v>25</v>
      </c>
      <c r="V55" s="75">
        <v>25</v>
      </c>
      <c r="W55" s="75">
        <v>25</v>
      </c>
      <c r="X55" s="75">
        <v>25</v>
      </c>
      <c r="Y55" s="75">
        <v>25</v>
      </c>
      <c r="Z55" s="75">
        <v>25</v>
      </c>
      <c r="AA55" s="75">
        <v>25</v>
      </c>
      <c r="AB55" s="75">
        <v>25</v>
      </c>
      <c r="AC55" s="75">
        <v>25</v>
      </c>
      <c r="AD55" s="75">
        <v>25</v>
      </c>
      <c r="AE55" s="75">
        <v>25</v>
      </c>
      <c r="AF55" s="75">
        <v>25</v>
      </c>
      <c r="AG55" s="75">
        <v>25</v>
      </c>
      <c r="AH55" s="75">
        <v>25</v>
      </c>
      <c r="AI55" s="75">
        <v>25</v>
      </c>
      <c r="AJ55" s="75">
        <v>25</v>
      </c>
      <c r="AK55" s="75">
        <v>25</v>
      </c>
      <c r="AL55" s="75">
        <v>25</v>
      </c>
      <c r="AM55" s="75">
        <v>25</v>
      </c>
      <c r="AN55" s="75">
        <v>25</v>
      </c>
      <c r="AO55" s="75">
        <v>25</v>
      </c>
      <c r="AP55" s="75">
        <v>25</v>
      </c>
      <c r="AQ55" s="75">
        <v>25</v>
      </c>
      <c r="AR55" s="75">
        <v>25</v>
      </c>
      <c r="AS55" s="75">
        <v>25</v>
      </c>
      <c r="AT55" s="75">
        <v>25</v>
      </c>
      <c r="AU55" s="75">
        <v>25</v>
      </c>
      <c r="AV55" s="75">
        <v>25</v>
      </c>
      <c r="AW55" s="75">
        <v>25</v>
      </c>
      <c r="AX55" s="75">
        <v>25</v>
      </c>
    </row>
    <row r="56" spans="1:50">
      <c r="A56" t="s">
        <v>35</v>
      </c>
      <c r="B56" t="s">
        <v>71</v>
      </c>
      <c r="C56" t="s">
        <v>361</v>
      </c>
      <c r="D56" s="54">
        <v>1</v>
      </c>
      <c r="E56" s="54">
        <v>1</v>
      </c>
      <c r="F56" s="54">
        <v>1</v>
      </c>
      <c r="G56" s="54">
        <v>1</v>
      </c>
      <c r="H56" s="54">
        <v>1</v>
      </c>
      <c r="I56" s="54">
        <v>1</v>
      </c>
      <c r="J56" s="75">
        <v>1</v>
      </c>
      <c r="K56" s="75">
        <v>1</v>
      </c>
      <c r="L56" s="75">
        <v>1</v>
      </c>
      <c r="M56" s="75">
        <v>1</v>
      </c>
      <c r="N56" s="75">
        <v>1</v>
      </c>
      <c r="O56" s="75">
        <v>1</v>
      </c>
      <c r="P56" s="75">
        <v>1</v>
      </c>
      <c r="Q56" s="75">
        <v>1</v>
      </c>
      <c r="R56" s="75">
        <v>1</v>
      </c>
      <c r="S56" s="75">
        <v>1</v>
      </c>
      <c r="T56" s="75">
        <v>1</v>
      </c>
      <c r="U56" s="75">
        <v>1</v>
      </c>
      <c r="V56" s="75">
        <v>1</v>
      </c>
      <c r="W56" s="75">
        <v>1</v>
      </c>
      <c r="X56" s="75">
        <v>1</v>
      </c>
      <c r="Y56" s="75">
        <v>1</v>
      </c>
      <c r="Z56" s="75">
        <v>1</v>
      </c>
      <c r="AA56" s="75">
        <v>1</v>
      </c>
      <c r="AB56" s="75">
        <v>1</v>
      </c>
      <c r="AC56" s="75">
        <v>1</v>
      </c>
      <c r="AD56" s="75">
        <v>1</v>
      </c>
      <c r="AE56" s="75">
        <v>1</v>
      </c>
      <c r="AF56" s="75">
        <v>1</v>
      </c>
      <c r="AG56" s="75">
        <v>1</v>
      </c>
      <c r="AH56" s="75">
        <v>1</v>
      </c>
      <c r="AI56" s="75">
        <v>1</v>
      </c>
      <c r="AJ56" s="75">
        <v>1</v>
      </c>
      <c r="AK56" s="75">
        <v>1</v>
      </c>
      <c r="AL56" s="75">
        <v>1</v>
      </c>
      <c r="AM56" s="75">
        <v>1</v>
      </c>
      <c r="AN56" s="75">
        <v>1</v>
      </c>
      <c r="AO56" s="75">
        <v>1</v>
      </c>
      <c r="AP56" s="75">
        <v>1</v>
      </c>
      <c r="AQ56" s="75">
        <v>1</v>
      </c>
      <c r="AR56" s="75">
        <v>1</v>
      </c>
      <c r="AS56" s="75">
        <v>1</v>
      </c>
      <c r="AT56" s="75">
        <v>1</v>
      </c>
      <c r="AU56" s="75">
        <v>1</v>
      </c>
      <c r="AV56" s="75">
        <v>1</v>
      </c>
      <c r="AW56" s="75">
        <v>1</v>
      </c>
      <c r="AX56" s="75">
        <v>1</v>
      </c>
    </row>
    <row r="57" spans="1:50">
      <c r="A57" t="s">
        <v>35</v>
      </c>
      <c r="B57" t="s">
        <v>72</v>
      </c>
      <c r="C57" t="s">
        <v>361</v>
      </c>
      <c r="D57" s="54">
        <v>2.42</v>
      </c>
      <c r="E57" s="54">
        <v>2.42</v>
      </c>
      <c r="F57" s="54">
        <v>2.42</v>
      </c>
      <c r="G57" s="54">
        <v>2.42</v>
      </c>
      <c r="H57" s="54">
        <v>2.42</v>
      </c>
      <c r="I57" s="54">
        <v>2.42</v>
      </c>
      <c r="J57" s="75">
        <v>1.43</v>
      </c>
      <c r="K57" s="75">
        <v>1.43</v>
      </c>
      <c r="L57" s="75">
        <v>1.43</v>
      </c>
      <c r="M57" s="75">
        <v>1.43</v>
      </c>
      <c r="N57" s="75">
        <v>1.43</v>
      </c>
      <c r="O57" s="75">
        <v>1.43</v>
      </c>
      <c r="P57" s="75">
        <v>1.43</v>
      </c>
      <c r="Q57" s="75">
        <v>1.43</v>
      </c>
      <c r="R57" s="75">
        <v>1.43</v>
      </c>
      <c r="S57" s="75">
        <v>1.43</v>
      </c>
      <c r="T57" s="75">
        <v>1.43</v>
      </c>
      <c r="U57" s="75">
        <v>1.43</v>
      </c>
      <c r="V57" s="75">
        <v>1.43</v>
      </c>
      <c r="W57" s="75">
        <v>1.43</v>
      </c>
      <c r="X57" s="75">
        <v>1.43</v>
      </c>
      <c r="Y57" s="75">
        <v>1.43</v>
      </c>
      <c r="Z57" s="75">
        <v>1.43</v>
      </c>
      <c r="AA57" s="75">
        <v>1.43</v>
      </c>
      <c r="AB57" s="75">
        <v>1.43</v>
      </c>
      <c r="AC57" s="75">
        <v>1.43</v>
      </c>
      <c r="AD57" s="75">
        <v>1.43</v>
      </c>
      <c r="AE57" s="75">
        <v>1.43</v>
      </c>
      <c r="AF57" s="75">
        <v>1.43</v>
      </c>
      <c r="AG57" s="75">
        <v>1.43</v>
      </c>
      <c r="AH57" s="75">
        <v>1.43</v>
      </c>
      <c r="AI57" s="75">
        <v>1.43</v>
      </c>
      <c r="AJ57" s="75">
        <v>1.43</v>
      </c>
      <c r="AK57" s="75">
        <v>1.43</v>
      </c>
      <c r="AL57" s="75">
        <v>1.43</v>
      </c>
      <c r="AM57" s="75">
        <v>1.43</v>
      </c>
      <c r="AN57" s="75">
        <v>1.43</v>
      </c>
      <c r="AO57" s="75">
        <v>1.43</v>
      </c>
      <c r="AP57" s="75">
        <v>1.43</v>
      </c>
      <c r="AQ57" s="75">
        <v>1.43</v>
      </c>
      <c r="AR57" s="75">
        <v>1.43</v>
      </c>
      <c r="AS57" s="75">
        <v>1.43</v>
      </c>
      <c r="AT57" s="75">
        <v>1.43</v>
      </c>
      <c r="AU57" s="75">
        <v>1.43</v>
      </c>
      <c r="AV57" s="75">
        <v>1.43</v>
      </c>
      <c r="AW57" s="75">
        <v>1.43</v>
      </c>
      <c r="AX57" s="75">
        <v>1.43</v>
      </c>
    </row>
    <row r="58" spans="1:50">
      <c r="A58" t="s">
        <v>35</v>
      </c>
      <c r="B58" t="s">
        <v>73</v>
      </c>
      <c r="C58" t="s">
        <v>361</v>
      </c>
      <c r="D58" s="54">
        <v>41.9</v>
      </c>
      <c r="E58" s="54">
        <v>41.9</v>
      </c>
      <c r="F58" s="54">
        <v>41.9</v>
      </c>
      <c r="G58" s="54">
        <v>41.9</v>
      </c>
      <c r="H58" s="54">
        <v>41.9</v>
      </c>
      <c r="I58" s="54">
        <v>41.9</v>
      </c>
      <c r="J58" s="75">
        <v>41.9</v>
      </c>
      <c r="K58" s="75">
        <v>41.9</v>
      </c>
      <c r="L58" s="75">
        <v>41.9</v>
      </c>
      <c r="M58" s="75">
        <v>41.9</v>
      </c>
      <c r="N58" s="75">
        <v>41.9</v>
      </c>
      <c r="O58" s="75">
        <v>41.9</v>
      </c>
      <c r="P58" s="75">
        <v>41.9</v>
      </c>
      <c r="Q58" s="75">
        <v>41.9</v>
      </c>
      <c r="R58" s="75">
        <v>41.9</v>
      </c>
      <c r="S58" s="75">
        <v>41.9</v>
      </c>
      <c r="T58" s="75">
        <v>41.9</v>
      </c>
      <c r="U58" s="75">
        <v>41.9</v>
      </c>
      <c r="V58" s="75">
        <v>41.9</v>
      </c>
      <c r="W58" s="75">
        <v>41.9</v>
      </c>
      <c r="X58" s="75">
        <v>41.9</v>
      </c>
      <c r="Y58" s="75">
        <v>41.9</v>
      </c>
      <c r="Z58" s="75">
        <v>41.9</v>
      </c>
      <c r="AA58" s="75">
        <v>41.9</v>
      </c>
      <c r="AB58" s="75">
        <v>41.9</v>
      </c>
      <c r="AC58" s="75">
        <v>41.9</v>
      </c>
      <c r="AD58" s="75">
        <v>41.9</v>
      </c>
      <c r="AE58" s="75">
        <v>41.9</v>
      </c>
      <c r="AF58" s="75">
        <v>41.9</v>
      </c>
      <c r="AG58" s="75">
        <v>41.9</v>
      </c>
      <c r="AH58" s="75">
        <v>41.9</v>
      </c>
      <c r="AI58" s="75">
        <v>41.9</v>
      </c>
      <c r="AJ58" s="75">
        <v>41.9</v>
      </c>
      <c r="AK58" s="75">
        <v>41.9</v>
      </c>
      <c r="AL58" s="75">
        <v>41.9</v>
      </c>
      <c r="AM58" s="75">
        <v>41.9</v>
      </c>
      <c r="AN58" s="75">
        <v>41.9</v>
      </c>
      <c r="AO58" s="75">
        <v>41.9</v>
      </c>
      <c r="AP58" s="75">
        <v>41.9</v>
      </c>
      <c r="AQ58" s="75">
        <v>41.9</v>
      </c>
      <c r="AR58" s="75">
        <v>41.9</v>
      </c>
      <c r="AS58" s="75">
        <v>41.9</v>
      </c>
      <c r="AT58" s="75">
        <v>41.9</v>
      </c>
      <c r="AU58" s="75">
        <v>41.9</v>
      </c>
      <c r="AV58" s="75">
        <v>41.9</v>
      </c>
      <c r="AW58" s="75">
        <v>41.9</v>
      </c>
      <c r="AX58" s="75">
        <v>41.9</v>
      </c>
    </row>
    <row r="59" spans="1:50">
      <c r="A59" t="s">
        <v>36</v>
      </c>
      <c r="B59" t="s">
        <v>19</v>
      </c>
      <c r="C59" t="s">
        <v>361</v>
      </c>
      <c r="D59" s="54">
        <v>1.597663283832</v>
      </c>
      <c r="E59" s="54">
        <v>1.597663283832</v>
      </c>
      <c r="F59" s="54">
        <v>1.597663283832</v>
      </c>
      <c r="G59" s="54">
        <v>1.597663283832</v>
      </c>
      <c r="H59" s="54">
        <v>1.597663283832</v>
      </c>
      <c r="I59" s="54">
        <v>1.597663283832</v>
      </c>
      <c r="J59" s="75">
        <v>1.32930963</v>
      </c>
      <c r="K59" s="75">
        <v>1.3160165337</v>
      </c>
      <c r="L59" s="75">
        <v>1.3028563683629999</v>
      </c>
      <c r="M59" s="75">
        <v>1.2898278046793701</v>
      </c>
      <c r="N59" s="75">
        <v>1.276929526632576</v>
      </c>
      <c r="O59" s="75">
        <v>1.264160231366251</v>
      </c>
      <c r="P59" s="75">
        <v>1.2515186290525879</v>
      </c>
      <c r="Q59" s="75">
        <v>1.239003442762062</v>
      </c>
      <c r="R59" s="75">
        <v>1.2266134083344411</v>
      </c>
      <c r="S59" s="75">
        <v>1.214347274251097</v>
      </c>
      <c r="T59" s="75">
        <v>1.2022038015085861</v>
      </c>
      <c r="U59" s="75">
        <v>1.1901817634934999</v>
      </c>
      <c r="V59" s="75">
        <v>1.1782799458585651</v>
      </c>
      <c r="W59" s="75">
        <v>1.1664971463999789</v>
      </c>
      <c r="X59" s="75">
        <v>1.15483217493598</v>
      </c>
      <c r="Y59" s="75">
        <v>1.1432838531866201</v>
      </c>
      <c r="Z59" s="75">
        <v>1.131851014654754</v>
      </c>
      <c r="AA59" s="75">
        <v>1.120532504508206</v>
      </c>
      <c r="AB59" s="75">
        <v>1.1093271794631241</v>
      </c>
      <c r="AC59" s="75">
        <v>1.098233907668493</v>
      </c>
      <c r="AD59" s="75">
        <v>1.087251568591808</v>
      </c>
      <c r="AE59" s="75">
        <v>1.076379052905889</v>
      </c>
      <c r="AF59" s="75">
        <v>1.06561526237683</v>
      </c>
      <c r="AG59" s="75">
        <v>1.054959109753062</v>
      </c>
      <c r="AH59" s="75">
        <v>1.044409518655532</v>
      </c>
      <c r="AI59" s="75">
        <v>1.0339654234689759</v>
      </c>
      <c r="AJ59" s="75">
        <v>1.0236257692342861</v>
      </c>
      <c r="AK59" s="75">
        <v>1.0133895115419429</v>
      </c>
      <c r="AL59" s="75">
        <v>1.0032556164265241</v>
      </c>
      <c r="AM59" s="75">
        <v>0.99322306026225859</v>
      </c>
      <c r="AN59" s="75">
        <v>0.98329082965963599</v>
      </c>
      <c r="AO59" s="75">
        <v>0.98329082965963599</v>
      </c>
      <c r="AP59" s="75">
        <v>0.98329082965963599</v>
      </c>
      <c r="AQ59" s="75">
        <v>0.98329082965963599</v>
      </c>
      <c r="AR59" s="75">
        <v>0.98329082965963599</v>
      </c>
      <c r="AS59" s="75">
        <v>0.98329082965963599</v>
      </c>
      <c r="AT59" s="75">
        <v>0.98329082965963599</v>
      </c>
      <c r="AU59" s="75">
        <v>0.98329082965963599</v>
      </c>
      <c r="AV59" s="75">
        <v>0.98329082965963599</v>
      </c>
      <c r="AW59" s="75">
        <v>0.98329082965963599</v>
      </c>
      <c r="AX59" s="75">
        <v>0.98329082965963599</v>
      </c>
    </row>
    <row r="60" spans="1:50">
      <c r="A60" t="s">
        <v>36</v>
      </c>
      <c r="B60" t="s">
        <v>21</v>
      </c>
      <c r="C60" t="s">
        <v>361</v>
      </c>
      <c r="D60" s="54">
        <v>1.597663283832</v>
      </c>
      <c r="E60" s="54">
        <v>1.597663283832</v>
      </c>
      <c r="F60" s="54">
        <v>1.597663283832</v>
      </c>
      <c r="G60" s="54">
        <v>1.597663283832</v>
      </c>
      <c r="H60" s="54">
        <v>1.597663283832</v>
      </c>
      <c r="I60" s="54">
        <v>1.597663283832</v>
      </c>
      <c r="J60" s="75">
        <v>1.32930963</v>
      </c>
      <c r="K60" s="75">
        <v>1.3160165337</v>
      </c>
      <c r="L60" s="75">
        <v>1.3028563683629999</v>
      </c>
      <c r="M60" s="75">
        <v>1.2898278046793701</v>
      </c>
      <c r="N60" s="75">
        <v>1.276929526632576</v>
      </c>
      <c r="O60" s="75">
        <v>1.264160231366251</v>
      </c>
      <c r="P60" s="75">
        <v>1.2515186290525879</v>
      </c>
      <c r="Q60" s="75">
        <v>1.239003442762062</v>
      </c>
      <c r="R60" s="75">
        <v>1.2266134083344411</v>
      </c>
      <c r="S60" s="75">
        <v>1.214347274251097</v>
      </c>
      <c r="T60" s="75">
        <v>1.2022038015085861</v>
      </c>
      <c r="U60" s="75">
        <v>1.1901817634934999</v>
      </c>
      <c r="V60" s="75">
        <v>1.1782799458585651</v>
      </c>
      <c r="W60" s="75">
        <v>1.1664971463999789</v>
      </c>
      <c r="X60" s="75">
        <v>1.15483217493598</v>
      </c>
      <c r="Y60" s="75">
        <v>1.1432838531866201</v>
      </c>
      <c r="Z60" s="75">
        <v>1.131851014654754</v>
      </c>
      <c r="AA60" s="75">
        <v>1.120532504508206</v>
      </c>
      <c r="AB60" s="75">
        <v>1.1093271794631241</v>
      </c>
      <c r="AC60" s="75">
        <v>1.098233907668493</v>
      </c>
      <c r="AD60" s="75">
        <v>1.087251568591808</v>
      </c>
      <c r="AE60" s="75">
        <v>1.076379052905889</v>
      </c>
      <c r="AF60" s="75">
        <v>1.06561526237683</v>
      </c>
      <c r="AG60" s="75">
        <v>1.054959109753062</v>
      </c>
      <c r="AH60" s="75">
        <v>1.044409518655532</v>
      </c>
      <c r="AI60" s="75">
        <v>1.0339654234689759</v>
      </c>
      <c r="AJ60" s="75">
        <v>1.0236257692342861</v>
      </c>
      <c r="AK60" s="75">
        <v>1.0133895115419429</v>
      </c>
      <c r="AL60" s="75">
        <v>1.0032556164265241</v>
      </c>
      <c r="AM60" s="75">
        <v>0.99322306026225859</v>
      </c>
      <c r="AN60" s="75">
        <v>0.98329082965963599</v>
      </c>
      <c r="AO60" s="75">
        <v>0.98329082965963599</v>
      </c>
      <c r="AP60" s="75">
        <v>0.98329082965963599</v>
      </c>
      <c r="AQ60" s="75">
        <v>0.98329082965963599</v>
      </c>
      <c r="AR60" s="75">
        <v>0.98329082965963599</v>
      </c>
      <c r="AS60" s="75">
        <v>0.98329082965963599</v>
      </c>
      <c r="AT60" s="75">
        <v>0.98329082965963599</v>
      </c>
      <c r="AU60" s="75">
        <v>0.98329082965963599</v>
      </c>
      <c r="AV60" s="75">
        <v>0.98329082965963599</v>
      </c>
      <c r="AW60" s="75">
        <v>0.98329082965963599</v>
      </c>
      <c r="AX60" s="75">
        <v>0.98329082965963599</v>
      </c>
    </row>
    <row r="61" spans="1:50">
      <c r="A61" t="s">
        <v>36</v>
      </c>
      <c r="B61" t="s">
        <v>68</v>
      </c>
      <c r="C61" t="s">
        <v>361</v>
      </c>
      <c r="D61" s="54">
        <v>1</v>
      </c>
      <c r="E61" s="54">
        <v>1</v>
      </c>
      <c r="F61" s="54">
        <v>1</v>
      </c>
      <c r="G61" s="54">
        <v>1</v>
      </c>
      <c r="H61" s="54">
        <v>1</v>
      </c>
      <c r="I61" s="54">
        <v>1</v>
      </c>
      <c r="J61" s="75">
        <v>1</v>
      </c>
      <c r="K61" s="75">
        <v>1</v>
      </c>
      <c r="L61" s="75">
        <v>1</v>
      </c>
      <c r="M61" s="75">
        <v>1</v>
      </c>
      <c r="N61" s="75">
        <v>1</v>
      </c>
      <c r="O61" s="75">
        <v>1</v>
      </c>
      <c r="P61" s="75">
        <v>1</v>
      </c>
      <c r="Q61" s="75">
        <v>1</v>
      </c>
      <c r="R61" s="75">
        <v>1</v>
      </c>
      <c r="S61" s="75">
        <v>1</v>
      </c>
      <c r="T61" s="75">
        <v>1</v>
      </c>
      <c r="U61" s="75">
        <v>1</v>
      </c>
      <c r="V61" s="75">
        <v>1</v>
      </c>
      <c r="W61" s="75">
        <v>1</v>
      </c>
      <c r="X61" s="75">
        <v>1</v>
      </c>
      <c r="Y61" s="75">
        <v>1</v>
      </c>
      <c r="Z61" s="75">
        <v>1</v>
      </c>
      <c r="AA61" s="75">
        <v>1</v>
      </c>
      <c r="AB61" s="75">
        <v>1</v>
      </c>
      <c r="AC61" s="75">
        <v>1</v>
      </c>
      <c r="AD61" s="75">
        <v>1</v>
      </c>
      <c r="AE61" s="75">
        <v>1</v>
      </c>
      <c r="AF61" s="75">
        <v>1</v>
      </c>
      <c r="AG61" s="75">
        <v>1</v>
      </c>
      <c r="AH61" s="75">
        <v>1</v>
      </c>
      <c r="AI61" s="75">
        <v>1</v>
      </c>
      <c r="AJ61" s="75">
        <v>1</v>
      </c>
      <c r="AK61" s="75">
        <v>1</v>
      </c>
      <c r="AL61" s="75">
        <v>1</v>
      </c>
      <c r="AM61" s="75">
        <v>1</v>
      </c>
      <c r="AN61" s="75">
        <v>1</v>
      </c>
      <c r="AO61" s="75">
        <v>1</v>
      </c>
      <c r="AP61" s="75">
        <v>1</v>
      </c>
      <c r="AQ61" s="75">
        <v>1</v>
      </c>
      <c r="AR61" s="75">
        <v>1</v>
      </c>
      <c r="AS61" s="75">
        <v>1</v>
      </c>
      <c r="AT61" s="75">
        <v>1</v>
      </c>
      <c r="AU61" s="75">
        <v>1</v>
      </c>
      <c r="AV61" s="75">
        <v>1</v>
      </c>
      <c r="AW61" s="75">
        <v>1</v>
      </c>
      <c r="AX61" s="75">
        <v>1</v>
      </c>
    </row>
    <row r="62" spans="1:50">
      <c r="A62" t="s">
        <v>36</v>
      </c>
      <c r="B62" t="s">
        <v>70</v>
      </c>
      <c r="C62" t="s">
        <v>361</v>
      </c>
      <c r="D62" s="84">
        <v>19.260000000000002</v>
      </c>
      <c r="E62" s="84">
        <v>19.260000000000002</v>
      </c>
      <c r="F62" s="84">
        <v>19.260000000000002</v>
      </c>
      <c r="G62" s="84">
        <v>19.260000000000002</v>
      </c>
      <c r="H62" s="84">
        <v>19.260000000000002</v>
      </c>
      <c r="I62" s="84">
        <v>19.260000000000002</v>
      </c>
      <c r="J62" s="75">
        <v>25</v>
      </c>
      <c r="K62" s="75">
        <v>25</v>
      </c>
      <c r="L62" s="75">
        <v>25</v>
      </c>
      <c r="M62" s="75">
        <v>25</v>
      </c>
      <c r="N62" s="75">
        <v>25</v>
      </c>
      <c r="O62" s="75">
        <v>25</v>
      </c>
      <c r="P62" s="75">
        <v>25</v>
      </c>
      <c r="Q62" s="75">
        <v>25</v>
      </c>
      <c r="R62" s="75">
        <v>25</v>
      </c>
      <c r="S62" s="75">
        <v>25</v>
      </c>
      <c r="T62" s="75">
        <v>25</v>
      </c>
      <c r="U62" s="75">
        <v>25</v>
      </c>
      <c r="V62" s="75">
        <v>25</v>
      </c>
      <c r="W62" s="75">
        <v>25</v>
      </c>
      <c r="X62" s="75">
        <v>25</v>
      </c>
      <c r="Y62" s="75">
        <v>25</v>
      </c>
      <c r="Z62" s="75">
        <v>25</v>
      </c>
      <c r="AA62" s="75">
        <v>25</v>
      </c>
      <c r="AB62" s="75">
        <v>25</v>
      </c>
      <c r="AC62" s="75">
        <v>25</v>
      </c>
      <c r="AD62" s="75">
        <v>25</v>
      </c>
      <c r="AE62" s="75">
        <v>25</v>
      </c>
      <c r="AF62" s="75">
        <v>25</v>
      </c>
      <c r="AG62" s="75">
        <v>25</v>
      </c>
      <c r="AH62" s="75">
        <v>25</v>
      </c>
      <c r="AI62" s="75">
        <v>25</v>
      </c>
      <c r="AJ62" s="75">
        <v>25</v>
      </c>
      <c r="AK62" s="75">
        <v>25</v>
      </c>
      <c r="AL62" s="75">
        <v>25</v>
      </c>
      <c r="AM62" s="75">
        <v>25</v>
      </c>
      <c r="AN62" s="75">
        <v>25</v>
      </c>
      <c r="AO62" s="75">
        <v>25</v>
      </c>
      <c r="AP62" s="75">
        <v>25</v>
      </c>
      <c r="AQ62" s="75">
        <v>25</v>
      </c>
      <c r="AR62" s="75">
        <v>25</v>
      </c>
      <c r="AS62" s="75">
        <v>25</v>
      </c>
      <c r="AT62" s="75">
        <v>25</v>
      </c>
      <c r="AU62" s="75">
        <v>25</v>
      </c>
      <c r="AV62" s="75">
        <v>25</v>
      </c>
      <c r="AW62" s="75">
        <v>25</v>
      </c>
      <c r="AX62" s="75">
        <v>25</v>
      </c>
    </row>
    <row r="63" spans="1:50">
      <c r="A63" t="s">
        <v>36</v>
      </c>
      <c r="B63" t="s">
        <v>71</v>
      </c>
      <c r="C63" t="s">
        <v>361</v>
      </c>
      <c r="D63" s="54">
        <v>1</v>
      </c>
      <c r="E63" s="54">
        <v>1</v>
      </c>
      <c r="F63" s="54">
        <v>1</v>
      </c>
      <c r="G63" s="54">
        <v>1</v>
      </c>
      <c r="H63" s="54">
        <v>1</v>
      </c>
      <c r="I63" s="54">
        <v>1</v>
      </c>
      <c r="J63" s="75">
        <v>1</v>
      </c>
      <c r="K63" s="75">
        <v>1</v>
      </c>
      <c r="L63" s="75">
        <v>1</v>
      </c>
      <c r="M63" s="75">
        <v>1</v>
      </c>
      <c r="N63" s="75">
        <v>1</v>
      </c>
      <c r="O63" s="75">
        <v>1</v>
      </c>
      <c r="P63" s="75">
        <v>1</v>
      </c>
      <c r="Q63" s="75">
        <v>1</v>
      </c>
      <c r="R63" s="75">
        <v>1</v>
      </c>
      <c r="S63" s="75">
        <v>1</v>
      </c>
      <c r="T63" s="75">
        <v>1</v>
      </c>
      <c r="U63" s="75">
        <v>1</v>
      </c>
      <c r="V63" s="75">
        <v>1</v>
      </c>
      <c r="W63" s="75">
        <v>1</v>
      </c>
      <c r="X63" s="75">
        <v>1</v>
      </c>
      <c r="Y63" s="75">
        <v>1</v>
      </c>
      <c r="Z63" s="75">
        <v>1</v>
      </c>
      <c r="AA63" s="75">
        <v>1</v>
      </c>
      <c r="AB63" s="75">
        <v>1</v>
      </c>
      <c r="AC63" s="75">
        <v>1</v>
      </c>
      <c r="AD63" s="75">
        <v>1</v>
      </c>
      <c r="AE63" s="75">
        <v>1</v>
      </c>
      <c r="AF63" s="75">
        <v>1</v>
      </c>
      <c r="AG63" s="75">
        <v>1</v>
      </c>
      <c r="AH63" s="75">
        <v>1</v>
      </c>
      <c r="AI63" s="75">
        <v>1</v>
      </c>
      <c r="AJ63" s="75">
        <v>1</v>
      </c>
      <c r="AK63" s="75">
        <v>1</v>
      </c>
      <c r="AL63" s="75">
        <v>1</v>
      </c>
      <c r="AM63" s="75">
        <v>1</v>
      </c>
      <c r="AN63" s="75">
        <v>1</v>
      </c>
      <c r="AO63" s="75">
        <v>1</v>
      </c>
      <c r="AP63" s="75">
        <v>1</v>
      </c>
      <c r="AQ63" s="75">
        <v>1</v>
      </c>
      <c r="AR63" s="75">
        <v>1</v>
      </c>
      <c r="AS63" s="75">
        <v>1</v>
      </c>
      <c r="AT63" s="75">
        <v>1</v>
      </c>
      <c r="AU63" s="75">
        <v>1</v>
      </c>
      <c r="AV63" s="75">
        <v>1</v>
      </c>
      <c r="AW63" s="75">
        <v>1</v>
      </c>
      <c r="AX63" s="75">
        <v>1</v>
      </c>
    </row>
    <row r="64" spans="1:50">
      <c r="A64" t="s">
        <v>36</v>
      </c>
      <c r="B64" t="s">
        <v>72</v>
      </c>
      <c r="C64" t="s">
        <v>361</v>
      </c>
      <c r="D64" s="54">
        <v>1.85</v>
      </c>
      <c r="E64" s="54">
        <v>1.85</v>
      </c>
      <c r="F64" s="54">
        <v>1.85</v>
      </c>
      <c r="G64" s="54">
        <v>1.85</v>
      </c>
      <c r="H64" s="54">
        <v>1.85</v>
      </c>
      <c r="I64" s="54">
        <v>1.85</v>
      </c>
      <c r="J64" s="75">
        <v>1.43</v>
      </c>
      <c r="K64" s="75">
        <v>1.43</v>
      </c>
      <c r="L64" s="75">
        <v>1.43</v>
      </c>
      <c r="M64" s="75">
        <v>1.43</v>
      </c>
      <c r="N64" s="75">
        <v>1.43</v>
      </c>
      <c r="O64" s="75">
        <v>1.43</v>
      </c>
      <c r="P64" s="75">
        <v>1.43</v>
      </c>
      <c r="Q64" s="75">
        <v>1.43</v>
      </c>
      <c r="R64" s="75">
        <v>1.43</v>
      </c>
      <c r="S64" s="75">
        <v>1.43</v>
      </c>
      <c r="T64" s="75">
        <v>1.43</v>
      </c>
      <c r="U64" s="75">
        <v>1.43</v>
      </c>
      <c r="V64" s="75">
        <v>1.43</v>
      </c>
      <c r="W64" s="75">
        <v>1.43</v>
      </c>
      <c r="X64" s="75">
        <v>1.43</v>
      </c>
      <c r="Y64" s="75">
        <v>1.43</v>
      </c>
      <c r="Z64" s="75">
        <v>1.43</v>
      </c>
      <c r="AA64" s="75">
        <v>1.43</v>
      </c>
      <c r="AB64" s="75">
        <v>1.43</v>
      </c>
      <c r="AC64" s="75">
        <v>1.43</v>
      </c>
      <c r="AD64" s="75">
        <v>1.43</v>
      </c>
      <c r="AE64" s="75">
        <v>1.43</v>
      </c>
      <c r="AF64" s="75">
        <v>1.43</v>
      </c>
      <c r="AG64" s="75">
        <v>1.43</v>
      </c>
      <c r="AH64" s="75">
        <v>1.43</v>
      </c>
      <c r="AI64" s="75">
        <v>1.43</v>
      </c>
      <c r="AJ64" s="75">
        <v>1.43</v>
      </c>
      <c r="AK64" s="75">
        <v>1.43</v>
      </c>
      <c r="AL64" s="75">
        <v>1.43</v>
      </c>
      <c r="AM64" s="75">
        <v>1.43</v>
      </c>
      <c r="AN64" s="75">
        <v>1.43</v>
      </c>
      <c r="AO64" s="75">
        <v>1.43</v>
      </c>
      <c r="AP64" s="75">
        <v>1.43</v>
      </c>
      <c r="AQ64" s="75">
        <v>1.43</v>
      </c>
      <c r="AR64" s="75">
        <v>1.43</v>
      </c>
      <c r="AS64" s="75">
        <v>1.43</v>
      </c>
      <c r="AT64" s="75">
        <v>1.43</v>
      </c>
      <c r="AU64" s="75">
        <v>1.43</v>
      </c>
      <c r="AV64" s="75">
        <v>1.43</v>
      </c>
      <c r="AW64" s="75">
        <v>1.43</v>
      </c>
      <c r="AX64" s="75">
        <v>1.43</v>
      </c>
    </row>
    <row r="65" spans="1:50">
      <c r="A65" t="s">
        <v>36</v>
      </c>
      <c r="B65" t="s">
        <v>73</v>
      </c>
      <c r="C65" t="s">
        <v>361</v>
      </c>
      <c r="D65" s="54">
        <v>41.9</v>
      </c>
      <c r="E65" s="54">
        <v>41.9</v>
      </c>
      <c r="F65" s="54">
        <v>41.9</v>
      </c>
      <c r="G65" s="54">
        <v>41.9</v>
      </c>
      <c r="H65" s="54">
        <v>41.9</v>
      </c>
      <c r="I65" s="54">
        <v>41.9</v>
      </c>
      <c r="J65" s="75">
        <v>41.9</v>
      </c>
      <c r="K65" s="75">
        <v>41.9</v>
      </c>
      <c r="L65" s="75">
        <v>41.9</v>
      </c>
      <c r="M65" s="75">
        <v>41.9</v>
      </c>
      <c r="N65" s="75">
        <v>41.9</v>
      </c>
      <c r="O65" s="75">
        <v>41.9</v>
      </c>
      <c r="P65" s="75">
        <v>41.9</v>
      </c>
      <c r="Q65" s="75">
        <v>41.9</v>
      </c>
      <c r="R65" s="75">
        <v>41.9</v>
      </c>
      <c r="S65" s="75">
        <v>41.9</v>
      </c>
      <c r="T65" s="75">
        <v>41.9</v>
      </c>
      <c r="U65" s="75">
        <v>41.9</v>
      </c>
      <c r="V65" s="75">
        <v>41.9</v>
      </c>
      <c r="W65" s="75">
        <v>41.9</v>
      </c>
      <c r="X65" s="75">
        <v>41.9</v>
      </c>
      <c r="Y65" s="75">
        <v>41.9</v>
      </c>
      <c r="Z65" s="75">
        <v>41.9</v>
      </c>
      <c r="AA65" s="75">
        <v>41.9</v>
      </c>
      <c r="AB65" s="75">
        <v>41.9</v>
      </c>
      <c r="AC65" s="75">
        <v>41.9</v>
      </c>
      <c r="AD65" s="75">
        <v>41.9</v>
      </c>
      <c r="AE65" s="75">
        <v>41.9</v>
      </c>
      <c r="AF65" s="75">
        <v>41.9</v>
      </c>
      <c r="AG65" s="75">
        <v>41.9</v>
      </c>
      <c r="AH65" s="75">
        <v>41.9</v>
      </c>
      <c r="AI65" s="75">
        <v>41.9</v>
      </c>
      <c r="AJ65" s="75">
        <v>41.9</v>
      </c>
      <c r="AK65" s="75">
        <v>41.9</v>
      </c>
      <c r="AL65" s="75">
        <v>41.9</v>
      </c>
      <c r="AM65" s="75">
        <v>41.9</v>
      </c>
      <c r="AN65" s="75">
        <v>41.9</v>
      </c>
      <c r="AO65" s="75">
        <v>41.9</v>
      </c>
      <c r="AP65" s="75">
        <v>41.9</v>
      </c>
      <c r="AQ65" s="75">
        <v>41.9</v>
      </c>
      <c r="AR65" s="75">
        <v>41.9</v>
      </c>
      <c r="AS65" s="75">
        <v>41.9</v>
      </c>
      <c r="AT65" s="75">
        <v>41.9</v>
      </c>
      <c r="AU65" s="75">
        <v>41.9</v>
      </c>
      <c r="AV65" s="75">
        <v>41.9</v>
      </c>
      <c r="AW65" s="75">
        <v>41.9</v>
      </c>
      <c r="AX65" s="75">
        <v>41.9</v>
      </c>
    </row>
    <row r="66" spans="1:50">
      <c r="A66" t="s">
        <v>37</v>
      </c>
      <c r="B66" t="s">
        <v>19</v>
      </c>
      <c r="C66" t="s">
        <v>361</v>
      </c>
      <c r="D66" s="54">
        <v>1.5881533833329999</v>
      </c>
      <c r="E66" s="54">
        <v>1.5881533833329999</v>
      </c>
      <c r="F66" s="54">
        <v>1.5881533833329999</v>
      </c>
      <c r="G66" s="54">
        <v>1.5881533833329999</v>
      </c>
      <c r="H66" s="54">
        <v>1.5881533833329999</v>
      </c>
      <c r="I66" s="54">
        <v>1.5881533833329999</v>
      </c>
      <c r="J66" s="75">
        <v>1.32930963</v>
      </c>
      <c r="K66" s="75">
        <v>1.3160165337</v>
      </c>
      <c r="L66" s="75">
        <v>1.3028563683629999</v>
      </c>
      <c r="M66" s="75">
        <v>1.2898278046793701</v>
      </c>
      <c r="N66" s="75">
        <v>1.276929526632576</v>
      </c>
      <c r="O66" s="75">
        <v>1.264160231366251</v>
      </c>
      <c r="P66" s="75">
        <v>1.2515186290525879</v>
      </c>
      <c r="Q66" s="75">
        <v>1.239003442762062</v>
      </c>
      <c r="R66" s="75">
        <v>1.2266134083344411</v>
      </c>
      <c r="S66" s="75">
        <v>1.214347274251097</v>
      </c>
      <c r="T66" s="75">
        <v>1.2022038015085861</v>
      </c>
      <c r="U66" s="75">
        <v>1.1901817634934999</v>
      </c>
      <c r="V66" s="75">
        <v>1.1782799458585651</v>
      </c>
      <c r="W66" s="75">
        <v>1.1664971463999789</v>
      </c>
      <c r="X66" s="75">
        <v>1.15483217493598</v>
      </c>
      <c r="Y66" s="75">
        <v>1.1432838531866201</v>
      </c>
      <c r="Z66" s="75">
        <v>1.131851014654754</v>
      </c>
      <c r="AA66" s="75">
        <v>1.120532504508206</v>
      </c>
      <c r="AB66" s="75">
        <v>1.1093271794631241</v>
      </c>
      <c r="AC66" s="75">
        <v>1.098233907668493</v>
      </c>
      <c r="AD66" s="75">
        <v>1.087251568591808</v>
      </c>
      <c r="AE66" s="75">
        <v>1.076379052905889</v>
      </c>
      <c r="AF66" s="75">
        <v>1.06561526237683</v>
      </c>
      <c r="AG66" s="75">
        <v>1.054959109753062</v>
      </c>
      <c r="AH66" s="75">
        <v>1.044409518655532</v>
      </c>
      <c r="AI66" s="75">
        <v>1.0339654234689759</v>
      </c>
      <c r="AJ66" s="75">
        <v>1.0236257692342861</v>
      </c>
      <c r="AK66" s="75">
        <v>1.0133895115419429</v>
      </c>
      <c r="AL66" s="75">
        <v>1.0032556164265241</v>
      </c>
      <c r="AM66" s="75">
        <v>0.99322306026225859</v>
      </c>
      <c r="AN66" s="75">
        <v>0.98329082965963599</v>
      </c>
      <c r="AO66" s="75">
        <v>0.98329082965963599</v>
      </c>
      <c r="AP66" s="75">
        <v>0.98329082965963599</v>
      </c>
      <c r="AQ66" s="75">
        <v>0.98329082965963599</v>
      </c>
      <c r="AR66" s="75">
        <v>0.98329082965963599</v>
      </c>
      <c r="AS66" s="75">
        <v>0.98329082965963599</v>
      </c>
      <c r="AT66" s="75">
        <v>0.98329082965963599</v>
      </c>
      <c r="AU66" s="75">
        <v>0.98329082965963599</v>
      </c>
      <c r="AV66" s="75">
        <v>0.98329082965963599</v>
      </c>
      <c r="AW66" s="75">
        <v>0.98329082965963599</v>
      </c>
      <c r="AX66" s="75">
        <v>0.98329082965963599</v>
      </c>
    </row>
    <row r="67" spans="1:50">
      <c r="A67" t="s">
        <v>37</v>
      </c>
      <c r="B67" t="s">
        <v>21</v>
      </c>
      <c r="C67" t="s">
        <v>361</v>
      </c>
      <c r="D67" s="54">
        <v>1.5881533833329999</v>
      </c>
      <c r="E67" s="54">
        <v>1.5881533833329999</v>
      </c>
      <c r="F67" s="54">
        <v>1.5881533833329999</v>
      </c>
      <c r="G67" s="54">
        <v>1.5881533833329999</v>
      </c>
      <c r="H67" s="54">
        <v>1.5881533833329999</v>
      </c>
      <c r="I67" s="54">
        <v>1.5881533833329999</v>
      </c>
      <c r="J67" s="75">
        <v>1.32930963</v>
      </c>
      <c r="K67" s="75">
        <v>1.3160165337</v>
      </c>
      <c r="L67" s="75">
        <v>1.3028563683629999</v>
      </c>
      <c r="M67" s="75">
        <v>1.2898278046793701</v>
      </c>
      <c r="N67" s="75">
        <v>1.276929526632576</v>
      </c>
      <c r="O67" s="75">
        <v>1.264160231366251</v>
      </c>
      <c r="P67" s="75">
        <v>1.2515186290525879</v>
      </c>
      <c r="Q67" s="75">
        <v>1.239003442762062</v>
      </c>
      <c r="R67" s="75">
        <v>1.2266134083344411</v>
      </c>
      <c r="S67" s="75">
        <v>1.214347274251097</v>
      </c>
      <c r="T67" s="75">
        <v>1.2022038015085861</v>
      </c>
      <c r="U67" s="75">
        <v>1.1901817634934999</v>
      </c>
      <c r="V67" s="75">
        <v>1.1782799458585651</v>
      </c>
      <c r="W67" s="75">
        <v>1.1664971463999789</v>
      </c>
      <c r="X67" s="75">
        <v>1.15483217493598</v>
      </c>
      <c r="Y67" s="75">
        <v>1.1432838531866201</v>
      </c>
      <c r="Z67" s="75">
        <v>1.131851014654754</v>
      </c>
      <c r="AA67" s="75">
        <v>1.120532504508206</v>
      </c>
      <c r="AB67" s="75">
        <v>1.1093271794631241</v>
      </c>
      <c r="AC67" s="75">
        <v>1.098233907668493</v>
      </c>
      <c r="AD67" s="75">
        <v>1.087251568591808</v>
      </c>
      <c r="AE67" s="75">
        <v>1.076379052905889</v>
      </c>
      <c r="AF67" s="75">
        <v>1.06561526237683</v>
      </c>
      <c r="AG67" s="75">
        <v>1.054959109753062</v>
      </c>
      <c r="AH67" s="75">
        <v>1.044409518655532</v>
      </c>
      <c r="AI67" s="75">
        <v>1.0339654234689759</v>
      </c>
      <c r="AJ67" s="75">
        <v>1.0236257692342861</v>
      </c>
      <c r="AK67" s="75">
        <v>1.0133895115419429</v>
      </c>
      <c r="AL67" s="75">
        <v>1.0032556164265241</v>
      </c>
      <c r="AM67" s="75">
        <v>0.99322306026225859</v>
      </c>
      <c r="AN67" s="75">
        <v>0.98329082965963599</v>
      </c>
      <c r="AO67" s="75">
        <v>0.98329082965963599</v>
      </c>
      <c r="AP67" s="75">
        <v>0.98329082965963599</v>
      </c>
      <c r="AQ67" s="75">
        <v>0.98329082965963599</v>
      </c>
      <c r="AR67" s="75">
        <v>0.98329082965963599</v>
      </c>
      <c r="AS67" s="75">
        <v>0.98329082965963599</v>
      </c>
      <c r="AT67" s="75">
        <v>0.98329082965963599</v>
      </c>
      <c r="AU67" s="75">
        <v>0.98329082965963599</v>
      </c>
      <c r="AV67" s="75">
        <v>0.98329082965963599</v>
      </c>
      <c r="AW67" s="75">
        <v>0.98329082965963599</v>
      </c>
      <c r="AX67" s="75">
        <v>0.98329082965963599</v>
      </c>
    </row>
    <row r="68" spans="1:50">
      <c r="A68" t="s">
        <v>37</v>
      </c>
      <c r="B68" t="s">
        <v>68</v>
      </c>
      <c r="C68" t="s">
        <v>361</v>
      </c>
      <c r="D68" s="54">
        <v>1</v>
      </c>
      <c r="E68" s="54">
        <v>1</v>
      </c>
      <c r="F68" s="54">
        <v>1</v>
      </c>
      <c r="G68" s="54">
        <v>1</v>
      </c>
      <c r="H68" s="54">
        <v>1</v>
      </c>
      <c r="I68" s="54">
        <v>1</v>
      </c>
      <c r="J68" s="75">
        <v>1</v>
      </c>
      <c r="K68" s="75">
        <v>1</v>
      </c>
      <c r="L68" s="75">
        <v>1</v>
      </c>
      <c r="M68" s="75">
        <v>1</v>
      </c>
      <c r="N68" s="75">
        <v>1</v>
      </c>
      <c r="O68" s="75">
        <v>1</v>
      </c>
      <c r="P68" s="75">
        <v>1</v>
      </c>
      <c r="Q68" s="75">
        <v>1</v>
      </c>
      <c r="R68" s="75">
        <v>1</v>
      </c>
      <c r="S68" s="75">
        <v>1</v>
      </c>
      <c r="T68" s="75">
        <v>1</v>
      </c>
      <c r="U68" s="75">
        <v>1</v>
      </c>
      <c r="V68" s="75">
        <v>1</v>
      </c>
      <c r="W68" s="75">
        <v>1</v>
      </c>
      <c r="X68" s="75">
        <v>1</v>
      </c>
      <c r="Y68" s="75">
        <v>1</v>
      </c>
      <c r="Z68" s="75">
        <v>1</v>
      </c>
      <c r="AA68" s="75">
        <v>1</v>
      </c>
      <c r="AB68" s="75">
        <v>1</v>
      </c>
      <c r="AC68" s="75">
        <v>1</v>
      </c>
      <c r="AD68" s="75">
        <v>1</v>
      </c>
      <c r="AE68" s="75">
        <v>1</v>
      </c>
      <c r="AF68" s="75">
        <v>1</v>
      </c>
      <c r="AG68" s="75">
        <v>1</v>
      </c>
      <c r="AH68" s="75">
        <v>1</v>
      </c>
      <c r="AI68" s="75">
        <v>1</v>
      </c>
      <c r="AJ68" s="75">
        <v>1</v>
      </c>
      <c r="AK68" s="75">
        <v>1</v>
      </c>
      <c r="AL68" s="75">
        <v>1</v>
      </c>
      <c r="AM68" s="75">
        <v>1</v>
      </c>
      <c r="AN68" s="75">
        <v>1</v>
      </c>
      <c r="AO68" s="75">
        <v>1</v>
      </c>
      <c r="AP68" s="75">
        <v>1</v>
      </c>
      <c r="AQ68" s="75">
        <v>1</v>
      </c>
      <c r="AR68" s="75">
        <v>1</v>
      </c>
      <c r="AS68" s="75">
        <v>1</v>
      </c>
      <c r="AT68" s="75">
        <v>1</v>
      </c>
      <c r="AU68" s="75">
        <v>1</v>
      </c>
      <c r="AV68" s="75">
        <v>1</v>
      </c>
      <c r="AW68" s="75">
        <v>1</v>
      </c>
      <c r="AX68" s="75">
        <v>1</v>
      </c>
    </row>
    <row r="69" spans="1:50">
      <c r="A69" t="s">
        <v>37</v>
      </c>
      <c r="B69" t="s">
        <v>70</v>
      </c>
      <c r="C69" t="s">
        <v>361</v>
      </c>
      <c r="D69" s="84">
        <v>21.56</v>
      </c>
      <c r="E69" s="84">
        <v>21.56</v>
      </c>
      <c r="F69" s="84">
        <v>21.56</v>
      </c>
      <c r="G69" s="84">
        <v>21.56</v>
      </c>
      <c r="H69" s="84">
        <v>21.56</v>
      </c>
      <c r="I69" s="84">
        <v>21.56</v>
      </c>
      <c r="J69" s="75">
        <v>25</v>
      </c>
      <c r="K69" s="75">
        <v>25</v>
      </c>
      <c r="L69" s="75">
        <v>25</v>
      </c>
      <c r="M69" s="75">
        <v>25</v>
      </c>
      <c r="N69" s="75">
        <v>25</v>
      </c>
      <c r="O69" s="75">
        <v>25</v>
      </c>
      <c r="P69" s="75">
        <v>25</v>
      </c>
      <c r="Q69" s="75">
        <v>25</v>
      </c>
      <c r="R69" s="75">
        <v>25</v>
      </c>
      <c r="S69" s="75">
        <v>25</v>
      </c>
      <c r="T69" s="75">
        <v>25</v>
      </c>
      <c r="U69" s="75">
        <v>25</v>
      </c>
      <c r="V69" s="75">
        <v>25</v>
      </c>
      <c r="W69" s="75">
        <v>25</v>
      </c>
      <c r="X69" s="75">
        <v>25</v>
      </c>
      <c r="Y69" s="75">
        <v>25</v>
      </c>
      <c r="Z69" s="75">
        <v>25</v>
      </c>
      <c r="AA69" s="75">
        <v>25</v>
      </c>
      <c r="AB69" s="75">
        <v>25</v>
      </c>
      <c r="AC69" s="75">
        <v>25</v>
      </c>
      <c r="AD69" s="75">
        <v>25</v>
      </c>
      <c r="AE69" s="75">
        <v>25</v>
      </c>
      <c r="AF69" s="75">
        <v>25</v>
      </c>
      <c r="AG69" s="75">
        <v>25</v>
      </c>
      <c r="AH69" s="75">
        <v>25</v>
      </c>
      <c r="AI69" s="75">
        <v>25</v>
      </c>
      <c r="AJ69" s="75">
        <v>25</v>
      </c>
      <c r="AK69" s="75">
        <v>25</v>
      </c>
      <c r="AL69" s="75">
        <v>25</v>
      </c>
      <c r="AM69" s="75">
        <v>25</v>
      </c>
      <c r="AN69" s="75">
        <v>25</v>
      </c>
      <c r="AO69" s="75">
        <v>25</v>
      </c>
      <c r="AP69" s="75">
        <v>25</v>
      </c>
      <c r="AQ69" s="75">
        <v>25</v>
      </c>
      <c r="AR69" s="75">
        <v>25</v>
      </c>
      <c r="AS69" s="75">
        <v>25</v>
      </c>
      <c r="AT69" s="75">
        <v>25</v>
      </c>
      <c r="AU69" s="75">
        <v>25</v>
      </c>
      <c r="AV69" s="75">
        <v>25</v>
      </c>
      <c r="AW69" s="75">
        <v>25</v>
      </c>
      <c r="AX69" s="75">
        <v>25</v>
      </c>
    </row>
    <row r="70" spans="1:50">
      <c r="A70" t="s">
        <v>37</v>
      </c>
      <c r="B70" t="s">
        <v>71</v>
      </c>
      <c r="C70" t="s">
        <v>361</v>
      </c>
      <c r="D70" s="54">
        <v>1</v>
      </c>
      <c r="E70" s="54">
        <v>1</v>
      </c>
      <c r="F70" s="54">
        <v>1</v>
      </c>
      <c r="G70" s="54">
        <v>1</v>
      </c>
      <c r="H70" s="54">
        <v>1</v>
      </c>
      <c r="I70" s="54">
        <v>1</v>
      </c>
      <c r="J70" s="75">
        <v>1</v>
      </c>
      <c r="K70" s="75">
        <v>1</v>
      </c>
      <c r="L70" s="75">
        <v>1</v>
      </c>
      <c r="M70" s="75">
        <v>1</v>
      </c>
      <c r="N70" s="75">
        <v>1</v>
      </c>
      <c r="O70" s="75">
        <v>1</v>
      </c>
      <c r="P70" s="75">
        <v>1</v>
      </c>
      <c r="Q70" s="75">
        <v>1</v>
      </c>
      <c r="R70" s="75">
        <v>1</v>
      </c>
      <c r="S70" s="75">
        <v>1</v>
      </c>
      <c r="T70" s="75">
        <v>1</v>
      </c>
      <c r="U70" s="75">
        <v>1</v>
      </c>
      <c r="V70" s="75">
        <v>1</v>
      </c>
      <c r="W70" s="75">
        <v>1</v>
      </c>
      <c r="X70" s="75">
        <v>1</v>
      </c>
      <c r="Y70" s="75">
        <v>1</v>
      </c>
      <c r="Z70" s="75">
        <v>1</v>
      </c>
      <c r="AA70" s="75">
        <v>1</v>
      </c>
      <c r="AB70" s="75">
        <v>1</v>
      </c>
      <c r="AC70" s="75">
        <v>1</v>
      </c>
      <c r="AD70" s="75">
        <v>1</v>
      </c>
      <c r="AE70" s="75">
        <v>1</v>
      </c>
      <c r="AF70" s="75">
        <v>1</v>
      </c>
      <c r="AG70" s="75">
        <v>1</v>
      </c>
      <c r="AH70" s="75">
        <v>1</v>
      </c>
      <c r="AI70" s="75">
        <v>1</v>
      </c>
      <c r="AJ70" s="75">
        <v>1</v>
      </c>
      <c r="AK70" s="75">
        <v>1</v>
      </c>
      <c r="AL70" s="75">
        <v>1</v>
      </c>
      <c r="AM70" s="75">
        <v>1</v>
      </c>
      <c r="AN70" s="75">
        <v>1</v>
      </c>
      <c r="AO70" s="75">
        <v>1</v>
      </c>
      <c r="AP70" s="75">
        <v>1</v>
      </c>
      <c r="AQ70" s="75">
        <v>1</v>
      </c>
      <c r="AR70" s="75">
        <v>1</v>
      </c>
      <c r="AS70" s="75">
        <v>1</v>
      </c>
      <c r="AT70" s="75">
        <v>1</v>
      </c>
      <c r="AU70" s="75">
        <v>1</v>
      </c>
      <c r="AV70" s="75">
        <v>1</v>
      </c>
      <c r="AW70" s="75">
        <v>1</v>
      </c>
      <c r="AX70" s="75">
        <v>1</v>
      </c>
    </row>
    <row r="71" spans="1:50">
      <c r="A71" t="s">
        <v>37</v>
      </c>
      <c r="B71" t="s">
        <v>72</v>
      </c>
      <c r="C71" t="s">
        <v>361</v>
      </c>
      <c r="D71" s="54">
        <v>1.83</v>
      </c>
      <c r="E71" s="54">
        <v>1.83</v>
      </c>
      <c r="F71" s="54">
        <v>1.83</v>
      </c>
      <c r="G71" s="54">
        <v>1.83</v>
      </c>
      <c r="H71" s="54">
        <v>1.83</v>
      </c>
      <c r="I71" s="54">
        <v>1.83</v>
      </c>
      <c r="J71" s="75">
        <v>1.43</v>
      </c>
      <c r="K71" s="75">
        <v>1.43</v>
      </c>
      <c r="L71" s="75">
        <v>1.43</v>
      </c>
      <c r="M71" s="75">
        <v>1.43</v>
      </c>
      <c r="N71" s="75">
        <v>1.43</v>
      </c>
      <c r="O71" s="75">
        <v>1.43</v>
      </c>
      <c r="P71" s="75">
        <v>1.43</v>
      </c>
      <c r="Q71" s="75">
        <v>1.43</v>
      </c>
      <c r="R71" s="75">
        <v>1.43</v>
      </c>
      <c r="S71" s="75">
        <v>1.43</v>
      </c>
      <c r="T71" s="75">
        <v>1.43</v>
      </c>
      <c r="U71" s="75">
        <v>1.43</v>
      </c>
      <c r="V71" s="75">
        <v>1.43</v>
      </c>
      <c r="W71" s="75">
        <v>1.43</v>
      </c>
      <c r="X71" s="75">
        <v>1.43</v>
      </c>
      <c r="Y71" s="75">
        <v>1.43</v>
      </c>
      <c r="Z71" s="75">
        <v>1.43</v>
      </c>
      <c r="AA71" s="75">
        <v>1.43</v>
      </c>
      <c r="AB71" s="75">
        <v>1.43</v>
      </c>
      <c r="AC71" s="75">
        <v>1.43</v>
      </c>
      <c r="AD71" s="75">
        <v>1.43</v>
      </c>
      <c r="AE71" s="75">
        <v>1.43</v>
      </c>
      <c r="AF71" s="75">
        <v>1.43</v>
      </c>
      <c r="AG71" s="75">
        <v>1.43</v>
      </c>
      <c r="AH71" s="75">
        <v>1.43</v>
      </c>
      <c r="AI71" s="75">
        <v>1.43</v>
      </c>
      <c r="AJ71" s="75">
        <v>1.43</v>
      </c>
      <c r="AK71" s="75">
        <v>1.43</v>
      </c>
      <c r="AL71" s="75">
        <v>1.43</v>
      </c>
      <c r="AM71" s="75">
        <v>1.43</v>
      </c>
      <c r="AN71" s="75">
        <v>1.43</v>
      </c>
      <c r="AO71" s="75">
        <v>1.43</v>
      </c>
      <c r="AP71" s="75">
        <v>1.43</v>
      </c>
      <c r="AQ71" s="75">
        <v>1.43</v>
      </c>
      <c r="AR71" s="75">
        <v>1.43</v>
      </c>
      <c r="AS71" s="75">
        <v>1.43</v>
      </c>
      <c r="AT71" s="75">
        <v>1.43</v>
      </c>
      <c r="AU71" s="75">
        <v>1.43</v>
      </c>
      <c r="AV71" s="75">
        <v>1.43</v>
      </c>
      <c r="AW71" s="75">
        <v>1.43</v>
      </c>
      <c r="AX71" s="75">
        <v>1.43</v>
      </c>
    </row>
    <row r="72" spans="1:50">
      <c r="A72" t="s">
        <v>37</v>
      </c>
      <c r="B72" t="s">
        <v>73</v>
      </c>
      <c r="C72" t="s">
        <v>361</v>
      </c>
      <c r="D72" s="54">
        <v>41.9</v>
      </c>
      <c r="E72" s="54">
        <v>41.9</v>
      </c>
      <c r="F72" s="54">
        <v>41.9</v>
      </c>
      <c r="G72" s="54">
        <v>41.9</v>
      </c>
      <c r="H72" s="54">
        <v>41.9</v>
      </c>
      <c r="I72" s="54">
        <v>41.9</v>
      </c>
      <c r="J72" s="75">
        <v>41.9</v>
      </c>
      <c r="K72" s="75">
        <v>41.9</v>
      </c>
      <c r="L72" s="75">
        <v>41.9</v>
      </c>
      <c r="M72" s="75">
        <v>41.9</v>
      </c>
      <c r="N72" s="75">
        <v>41.9</v>
      </c>
      <c r="O72" s="75">
        <v>41.9</v>
      </c>
      <c r="P72" s="75">
        <v>41.9</v>
      </c>
      <c r="Q72" s="75">
        <v>41.9</v>
      </c>
      <c r="R72" s="75">
        <v>41.9</v>
      </c>
      <c r="S72" s="75">
        <v>41.9</v>
      </c>
      <c r="T72" s="75">
        <v>41.9</v>
      </c>
      <c r="U72" s="75">
        <v>41.9</v>
      </c>
      <c r="V72" s="75">
        <v>41.9</v>
      </c>
      <c r="W72" s="75">
        <v>41.9</v>
      </c>
      <c r="X72" s="75">
        <v>41.9</v>
      </c>
      <c r="Y72" s="75">
        <v>41.9</v>
      </c>
      <c r="Z72" s="75">
        <v>41.9</v>
      </c>
      <c r="AA72" s="75">
        <v>41.9</v>
      </c>
      <c r="AB72" s="75">
        <v>41.9</v>
      </c>
      <c r="AC72" s="75">
        <v>41.9</v>
      </c>
      <c r="AD72" s="75">
        <v>41.9</v>
      </c>
      <c r="AE72" s="75">
        <v>41.9</v>
      </c>
      <c r="AF72" s="75">
        <v>41.9</v>
      </c>
      <c r="AG72" s="75">
        <v>41.9</v>
      </c>
      <c r="AH72" s="75">
        <v>41.9</v>
      </c>
      <c r="AI72" s="75">
        <v>41.9</v>
      </c>
      <c r="AJ72" s="75">
        <v>41.9</v>
      </c>
      <c r="AK72" s="75">
        <v>41.9</v>
      </c>
      <c r="AL72" s="75">
        <v>41.9</v>
      </c>
      <c r="AM72" s="75">
        <v>41.9</v>
      </c>
      <c r="AN72" s="75">
        <v>41.9</v>
      </c>
      <c r="AO72" s="75">
        <v>41.9</v>
      </c>
      <c r="AP72" s="75">
        <v>41.9</v>
      </c>
      <c r="AQ72" s="75">
        <v>41.9</v>
      </c>
      <c r="AR72" s="75">
        <v>41.9</v>
      </c>
      <c r="AS72" s="75">
        <v>41.9</v>
      </c>
      <c r="AT72" s="75">
        <v>41.9</v>
      </c>
      <c r="AU72" s="75">
        <v>41.9</v>
      </c>
      <c r="AV72" s="75">
        <v>41.9</v>
      </c>
      <c r="AW72" s="75">
        <v>41.9</v>
      </c>
      <c r="AX72" s="75">
        <v>41.9</v>
      </c>
    </row>
    <row r="73" spans="1:50">
      <c r="A73" t="s">
        <v>38</v>
      </c>
      <c r="B73" t="s">
        <v>19</v>
      </c>
      <c r="C73" t="s">
        <v>361</v>
      </c>
      <c r="D73" s="54">
        <v>1.455014776347</v>
      </c>
      <c r="E73" s="54">
        <v>1.455014776347</v>
      </c>
      <c r="F73" s="54">
        <v>1.455014776347</v>
      </c>
      <c r="G73" s="54">
        <v>1.455014776347</v>
      </c>
      <c r="H73" s="54">
        <v>1.455014776347</v>
      </c>
      <c r="I73" s="54">
        <v>1.455014776347</v>
      </c>
      <c r="J73" s="75">
        <v>1.32930963</v>
      </c>
      <c r="K73" s="75">
        <v>1.3160165337</v>
      </c>
      <c r="L73" s="75">
        <v>1.3028563683629999</v>
      </c>
      <c r="M73" s="75">
        <v>1.2898278046793701</v>
      </c>
      <c r="N73" s="75">
        <v>1.276929526632576</v>
      </c>
      <c r="O73" s="75">
        <v>1.264160231366251</v>
      </c>
      <c r="P73" s="75">
        <v>1.2515186290525879</v>
      </c>
      <c r="Q73" s="75">
        <v>1.239003442762062</v>
      </c>
      <c r="R73" s="75">
        <v>1.2266134083344411</v>
      </c>
      <c r="S73" s="75">
        <v>1.214347274251097</v>
      </c>
      <c r="T73" s="75">
        <v>1.2022038015085861</v>
      </c>
      <c r="U73" s="75">
        <v>1.1901817634934999</v>
      </c>
      <c r="V73" s="75">
        <v>1.1782799458585651</v>
      </c>
      <c r="W73" s="75">
        <v>1.1664971463999789</v>
      </c>
      <c r="X73" s="75">
        <v>1.15483217493598</v>
      </c>
      <c r="Y73" s="75">
        <v>1.1432838531866201</v>
      </c>
      <c r="Z73" s="75">
        <v>1.131851014654754</v>
      </c>
      <c r="AA73" s="75">
        <v>1.120532504508206</v>
      </c>
      <c r="AB73" s="75">
        <v>1.1093271794631241</v>
      </c>
      <c r="AC73" s="75">
        <v>1.098233907668493</v>
      </c>
      <c r="AD73" s="75">
        <v>1.087251568591808</v>
      </c>
      <c r="AE73" s="75">
        <v>1.076379052905889</v>
      </c>
      <c r="AF73" s="75">
        <v>1.06561526237683</v>
      </c>
      <c r="AG73" s="75">
        <v>1.054959109753062</v>
      </c>
      <c r="AH73" s="75">
        <v>1.044409518655532</v>
      </c>
      <c r="AI73" s="75">
        <v>1.0339654234689759</v>
      </c>
      <c r="AJ73" s="75">
        <v>1.0236257692342861</v>
      </c>
      <c r="AK73" s="75">
        <v>1.0133895115419429</v>
      </c>
      <c r="AL73" s="75">
        <v>1.0032556164265241</v>
      </c>
      <c r="AM73" s="75">
        <v>0.99322306026225859</v>
      </c>
      <c r="AN73" s="75">
        <v>0.98329082965963599</v>
      </c>
      <c r="AO73" s="75">
        <v>0.98329082965963599</v>
      </c>
      <c r="AP73" s="75">
        <v>0.98329082965963599</v>
      </c>
      <c r="AQ73" s="75">
        <v>0.98329082965963599</v>
      </c>
      <c r="AR73" s="75">
        <v>0.98329082965963599</v>
      </c>
      <c r="AS73" s="75">
        <v>0.98329082965963599</v>
      </c>
      <c r="AT73" s="75">
        <v>0.98329082965963599</v>
      </c>
      <c r="AU73" s="75">
        <v>0.98329082965963599</v>
      </c>
      <c r="AV73" s="75">
        <v>0.98329082965963599</v>
      </c>
      <c r="AW73" s="75">
        <v>0.98329082965963599</v>
      </c>
      <c r="AX73" s="75">
        <v>0.98329082965963599</v>
      </c>
    </row>
    <row r="74" spans="1:50">
      <c r="A74" t="s">
        <v>38</v>
      </c>
      <c r="B74" t="s">
        <v>21</v>
      </c>
      <c r="C74" t="s">
        <v>361</v>
      </c>
      <c r="D74" s="54">
        <v>1.455014776347</v>
      </c>
      <c r="E74" s="54">
        <v>1.455014776347</v>
      </c>
      <c r="F74" s="54">
        <v>1.455014776347</v>
      </c>
      <c r="G74" s="54">
        <v>1.455014776347</v>
      </c>
      <c r="H74" s="54">
        <v>1.455014776347</v>
      </c>
      <c r="I74" s="54">
        <v>1.455014776347</v>
      </c>
      <c r="J74" s="75">
        <v>1.32930963</v>
      </c>
      <c r="K74" s="75">
        <v>1.3160165337</v>
      </c>
      <c r="L74" s="75">
        <v>1.3028563683629999</v>
      </c>
      <c r="M74" s="75">
        <v>1.2898278046793701</v>
      </c>
      <c r="N74" s="75">
        <v>1.276929526632576</v>
      </c>
      <c r="O74" s="75">
        <v>1.264160231366251</v>
      </c>
      <c r="P74" s="75">
        <v>1.2515186290525879</v>
      </c>
      <c r="Q74" s="75">
        <v>1.239003442762062</v>
      </c>
      <c r="R74" s="75">
        <v>1.2266134083344411</v>
      </c>
      <c r="S74" s="75">
        <v>1.214347274251097</v>
      </c>
      <c r="T74" s="75">
        <v>1.2022038015085861</v>
      </c>
      <c r="U74" s="75">
        <v>1.1901817634934999</v>
      </c>
      <c r="V74" s="75">
        <v>1.1782799458585651</v>
      </c>
      <c r="W74" s="75">
        <v>1.1664971463999789</v>
      </c>
      <c r="X74" s="75">
        <v>1.15483217493598</v>
      </c>
      <c r="Y74" s="75">
        <v>1.1432838531866201</v>
      </c>
      <c r="Z74" s="75">
        <v>1.131851014654754</v>
      </c>
      <c r="AA74" s="75">
        <v>1.120532504508206</v>
      </c>
      <c r="AB74" s="75">
        <v>1.1093271794631241</v>
      </c>
      <c r="AC74" s="75">
        <v>1.098233907668493</v>
      </c>
      <c r="AD74" s="75">
        <v>1.087251568591808</v>
      </c>
      <c r="AE74" s="75">
        <v>1.076379052905889</v>
      </c>
      <c r="AF74" s="75">
        <v>1.06561526237683</v>
      </c>
      <c r="AG74" s="75">
        <v>1.054959109753062</v>
      </c>
      <c r="AH74" s="75">
        <v>1.044409518655532</v>
      </c>
      <c r="AI74" s="75">
        <v>1.0339654234689759</v>
      </c>
      <c r="AJ74" s="75">
        <v>1.0236257692342861</v>
      </c>
      <c r="AK74" s="75">
        <v>1.0133895115419429</v>
      </c>
      <c r="AL74" s="75">
        <v>1.0032556164265241</v>
      </c>
      <c r="AM74" s="75">
        <v>0.99322306026225859</v>
      </c>
      <c r="AN74" s="75">
        <v>0.98329082965963599</v>
      </c>
      <c r="AO74" s="75">
        <v>0.98329082965963599</v>
      </c>
      <c r="AP74" s="75">
        <v>0.98329082965963599</v>
      </c>
      <c r="AQ74" s="75">
        <v>0.98329082965963599</v>
      </c>
      <c r="AR74" s="75">
        <v>0.98329082965963599</v>
      </c>
      <c r="AS74" s="75">
        <v>0.98329082965963599</v>
      </c>
      <c r="AT74" s="75">
        <v>0.98329082965963599</v>
      </c>
      <c r="AU74" s="75">
        <v>0.98329082965963599</v>
      </c>
      <c r="AV74" s="75">
        <v>0.98329082965963599</v>
      </c>
      <c r="AW74" s="75">
        <v>0.98329082965963599</v>
      </c>
      <c r="AX74" s="75">
        <v>0.98329082965963599</v>
      </c>
    </row>
    <row r="75" spans="1:50">
      <c r="A75" t="s">
        <v>38</v>
      </c>
      <c r="B75" t="s">
        <v>68</v>
      </c>
      <c r="C75" t="s">
        <v>361</v>
      </c>
      <c r="D75" s="54">
        <v>1</v>
      </c>
      <c r="E75" s="54">
        <v>1</v>
      </c>
      <c r="F75" s="54">
        <v>1</v>
      </c>
      <c r="G75" s="54">
        <v>1</v>
      </c>
      <c r="H75" s="54">
        <v>1</v>
      </c>
      <c r="I75" s="54">
        <v>1</v>
      </c>
      <c r="J75" s="75">
        <v>1</v>
      </c>
      <c r="K75" s="75">
        <v>1</v>
      </c>
      <c r="L75" s="75">
        <v>1</v>
      </c>
      <c r="M75" s="75">
        <v>1</v>
      </c>
      <c r="N75" s="75">
        <v>1</v>
      </c>
      <c r="O75" s="75">
        <v>1</v>
      </c>
      <c r="P75" s="75">
        <v>1</v>
      </c>
      <c r="Q75" s="75">
        <v>1</v>
      </c>
      <c r="R75" s="75">
        <v>1</v>
      </c>
      <c r="S75" s="75">
        <v>1</v>
      </c>
      <c r="T75" s="75">
        <v>1</v>
      </c>
      <c r="U75" s="75">
        <v>1</v>
      </c>
      <c r="V75" s="75">
        <v>1</v>
      </c>
      <c r="W75" s="75">
        <v>1</v>
      </c>
      <c r="X75" s="75">
        <v>1</v>
      </c>
      <c r="Y75" s="75">
        <v>1</v>
      </c>
      <c r="Z75" s="75">
        <v>1</v>
      </c>
      <c r="AA75" s="75">
        <v>1</v>
      </c>
      <c r="AB75" s="75">
        <v>1</v>
      </c>
      <c r="AC75" s="75">
        <v>1</v>
      </c>
      <c r="AD75" s="75">
        <v>1</v>
      </c>
      <c r="AE75" s="75">
        <v>1</v>
      </c>
      <c r="AF75" s="75">
        <v>1</v>
      </c>
      <c r="AG75" s="75">
        <v>1</v>
      </c>
      <c r="AH75" s="75">
        <v>1</v>
      </c>
      <c r="AI75" s="75">
        <v>1</v>
      </c>
      <c r="AJ75" s="75">
        <v>1</v>
      </c>
      <c r="AK75" s="75">
        <v>1</v>
      </c>
      <c r="AL75" s="75">
        <v>1</v>
      </c>
      <c r="AM75" s="75">
        <v>1</v>
      </c>
      <c r="AN75" s="75">
        <v>1</v>
      </c>
      <c r="AO75" s="75">
        <v>1</v>
      </c>
      <c r="AP75" s="75">
        <v>1</v>
      </c>
      <c r="AQ75" s="75">
        <v>1</v>
      </c>
      <c r="AR75" s="75">
        <v>1</v>
      </c>
      <c r="AS75" s="75">
        <v>1</v>
      </c>
      <c r="AT75" s="75">
        <v>1</v>
      </c>
      <c r="AU75" s="75">
        <v>1</v>
      </c>
      <c r="AV75" s="75">
        <v>1</v>
      </c>
      <c r="AW75" s="75">
        <v>1</v>
      </c>
      <c r="AX75" s="75">
        <v>1</v>
      </c>
    </row>
    <row r="76" spans="1:50">
      <c r="A76" t="s">
        <v>38</v>
      </c>
      <c r="B76" t="s">
        <v>70</v>
      </c>
      <c r="C76" t="s">
        <v>361</v>
      </c>
      <c r="D76" s="84">
        <v>6.1</v>
      </c>
      <c r="E76" s="84">
        <v>6.1</v>
      </c>
      <c r="F76" s="84">
        <v>6.1</v>
      </c>
      <c r="G76" s="84">
        <v>6.1</v>
      </c>
      <c r="H76" s="84">
        <v>6.1</v>
      </c>
      <c r="I76" s="84">
        <v>6.1</v>
      </c>
      <c r="J76" s="75">
        <v>25</v>
      </c>
      <c r="K76" s="75">
        <v>25</v>
      </c>
      <c r="L76" s="75">
        <v>25</v>
      </c>
      <c r="M76" s="75">
        <v>25</v>
      </c>
      <c r="N76" s="75">
        <v>25</v>
      </c>
      <c r="O76" s="75">
        <v>25</v>
      </c>
      <c r="P76" s="75">
        <v>25</v>
      </c>
      <c r="Q76" s="75">
        <v>25</v>
      </c>
      <c r="R76" s="75">
        <v>25</v>
      </c>
      <c r="S76" s="75">
        <v>25</v>
      </c>
      <c r="T76" s="75">
        <v>25</v>
      </c>
      <c r="U76" s="75">
        <v>25</v>
      </c>
      <c r="V76" s="75">
        <v>25</v>
      </c>
      <c r="W76" s="75">
        <v>25</v>
      </c>
      <c r="X76" s="75">
        <v>25</v>
      </c>
      <c r="Y76" s="75">
        <v>25</v>
      </c>
      <c r="Z76" s="75">
        <v>25</v>
      </c>
      <c r="AA76" s="75">
        <v>25</v>
      </c>
      <c r="AB76" s="75">
        <v>25</v>
      </c>
      <c r="AC76" s="75">
        <v>25</v>
      </c>
      <c r="AD76" s="75">
        <v>25</v>
      </c>
      <c r="AE76" s="75">
        <v>25</v>
      </c>
      <c r="AF76" s="75">
        <v>25</v>
      </c>
      <c r="AG76" s="75">
        <v>25</v>
      </c>
      <c r="AH76" s="75">
        <v>25</v>
      </c>
      <c r="AI76" s="75">
        <v>25</v>
      </c>
      <c r="AJ76" s="75">
        <v>25</v>
      </c>
      <c r="AK76" s="75">
        <v>25</v>
      </c>
      <c r="AL76" s="75">
        <v>25</v>
      </c>
      <c r="AM76" s="75">
        <v>25</v>
      </c>
      <c r="AN76" s="75">
        <v>25</v>
      </c>
      <c r="AO76" s="75">
        <v>25</v>
      </c>
      <c r="AP76" s="75">
        <v>25</v>
      </c>
      <c r="AQ76" s="75">
        <v>25</v>
      </c>
      <c r="AR76" s="75">
        <v>25</v>
      </c>
      <c r="AS76" s="75">
        <v>25</v>
      </c>
      <c r="AT76" s="75">
        <v>25</v>
      </c>
      <c r="AU76" s="75">
        <v>25</v>
      </c>
      <c r="AV76" s="75">
        <v>25</v>
      </c>
      <c r="AW76" s="75">
        <v>25</v>
      </c>
      <c r="AX76" s="75">
        <v>25</v>
      </c>
    </row>
    <row r="77" spans="1:50">
      <c r="A77" t="s">
        <v>38</v>
      </c>
      <c r="B77" t="s">
        <v>71</v>
      </c>
      <c r="C77" t="s">
        <v>361</v>
      </c>
      <c r="D77" s="54">
        <v>1</v>
      </c>
      <c r="E77" s="54">
        <v>1</v>
      </c>
      <c r="F77" s="54">
        <v>1</v>
      </c>
      <c r="G77" s="54">
        <v>1</v>
      </c>
      <c r="H77" s="54">
        <v>1</v>
      </c>
      <c r="I77" s="54">
        <v>1</v>
      </c>
      <c r="J77" s="75">
        <v>1</v>
      </c>
      <c r="K77" s="75">
        <v>1</v>
      </c>
      <c r="L77" s="75">
        <v>1</v>
      </c>
      <c r="M77" s="75">
        <v>1</v>
      </c>
      <c r="N77" s="75">
        <v>1</v>
      </c>
      <c r="O77" s="75">
        <v>1</v>
      </c>
      <c r="P77" s="75">
        <v>1</v>
      </c>
      <c r="Q77" s="75">
        <v>1</v>
      </c>
      <c r="R77" s="75">
        <v>1</v>
      </c>
      <c r="S77" s="75">
        <v>1</v>
      </c>
      <c r="T77" s="75">
        <v>1</v>
      </c>
      <c r="U77" s="75">
        <v>1</v>
      </c>
      <c r="V77" s="75">
        <v>1</v>
      </c>
      <c r="W77" s="75">
        <v>1</v>
      </c>
      <c r="X77" s="75">
        <v>1</v>
      </c>
      <c r="Y77" s="75">
        <v>1</v>
      </c>
      <c r="Z77" s="75">
        <v>1</v>
      </c>
      <c r="AA77" s="75">
        <v>1</v>
      </c>
      <c r="AB77" s="75">
        <v>1</v>
      </c>
      <c r="AC77" s="75">
        <v>1</v>
      </c>
      <c r="AD77" s="75">
        <v>1</v>
      </c>
      <c r="AE77" s="75">
        <v>1</v>
      </c>
      <c r="AF77" s="75">
        <v>1</v>
      </c>
      <c r="AG77" s="75">
        <v>1</v>
      </c>
      <c r="AH77" s="75">
        <v>1</v>
      </c>
      <c r="AI77" s="75">
        <v>1</v>
      </c>
      <c r="AJ77" s="75">
        <v>1</v>
      </c>
      <c r="AK77" s="75">
        <v>1</v>
      </c>
      <c r="AL77" s="75">
        <v>1</v>
      </c>
      <c r="AM77" s="75">
        <v>1</v>
      </c>
      <c r="AN77" s="75">
        <v>1</v>
      </c>
      <c r="AO77" s="75">
        <v>1</v>
      </c>
      <c r="AP77" s="75">
        <v>1</v>
      </c>
      <c r="AQ77" s="75">
        <v>1</v>
      </c>
      <c r="AR77" s="75">
        <v>1</v>
      </c>
      <c r="AS77" s="75">
        <v>1</v>
      </c>
      <c r="AT77" s="75">
        <v>1</v>
      </c>
      <c r="AU77" s="75">
        <v>1</v>
      </c>
      <c r="AV77" s="75">
        <v>1</v>
      </c>
      <c r="AW77" s="75">
        <v>1</v>
      </c>
      <c r="AX77" s="75">
        <v>1</v>
      </c>
    </row>
    <row r="78" spans="1:50">
      <c r="A78" t="s">
        <v>38</v>
      </c>
      <c r="B78" t="s">
        <v>72</v>
      </c>
      <c r="C78" t="s">
        <v>361</v>
      </c>
      <c r="D78" s="54">
        <v>1.69</v>
      </c>
      <c r="E78" s="54">
        <v>1.69</v>
      </c>
      <c r="F78" s="54">
        <v>1.69</v>
      </c>
      <c r="G78" s="54">
        <v>1.69</v>
      </c>
      <c r="H78" s="54">
        <v>1.69</v>
      </c>
      <c r="I78" s="54">
        <v>1.69</v>
      </c>
      <c r="J78" s="75">
        <v>1.43</v>
      </c>
      <c r="K78" s="75">
        <v>1.43</v>
      </c>
      <c r="L78" s="75">
        <v>1.43</v>
      </c>
      <c r="M78" s="75">
        <v>1.43</v>
      </c>
      <c r="N78" s="75">
        <v>1.43</v>
      </c>
      <c r="O78" s="75">
        <v>1.43</v>
      </c>
      <c r="P78" s="75">
        <v>1.43</v>
      </c>
      <c r="Q78" s="75">
        <v>1.43</v>
      </c>
      <c r="R78" s="75">
        <v>1.43</v>
      </c>
      <c r="S78" s="75">
        <v>1.43</v>
      </c>
      <c r="T78" s="75">
        <v>1.43</v>
      </c>
      <c r="U78" s="75">
        <v>1.43</v>
      </c>
      <c r="V78" s="75">
        <v>1.43</v>
      </c>
      <c r="W78" s="75">
        <v>1.43</v>
      </c>
      <c r="X78" s="75">
        <v>1.43</v>
      </c>
      <c r="Y78" s="75">
        <v>1.43</v>
      </c>
      <c r="Z78" s="75">
        <v>1.43</v>
      </c>
      <c r="AA78" s="75">
        <v>1.43</v>
      </c>
      <c r="AB78" s="75">
        <v>1.43</v>
      </c>
      <c r="AC78" s="75">
        <v>1.43</v>
      </c>
      <c r="AD78" s="75">
        <v>1.43</v>
      </c>
      <c r="AE78" s="75">
        <v>1.43</v>
      </c>
      <c r="AF78" s="75">
        <v>1.43</v>
      </c>
      <c r="AG78" s="75">
        <v>1.43</v>
      </c>
      <c r="AH78" s="75">
        <v>1.43</v>
      </c>
      <c r="AI78" s="75">
        <v>1.43</v>
      </c>
      <c r="AJ78" s="75">
        <v>1.43</v>
      </c>
      <c r="AK78" s="75">
        <v>1.43</v>
      </c>
      <c r="AL78" s="75">
        <v>1.43</v>
      </c>
      <c r="AM78" s="75">
        <v>1.43</v>
      </c>
      <c r="AN78" s="75">
        <v>1.43</v>
      </c>
      <c r="AO78" s="75">
        <v>1.43</v>
      </c>
      <c r="AP78" s="75">
        <v>1.43</v>
      </c>
      <c r="AQ78" s="75">
        <v>1.43</v>
      </c>
      <c r="AR78" s="75">
        <v>1.43</v>
      </c>
      <c r="AS78" s="75">
        <v>1.43</v>
      </c>
      <c r="AT78" s="75">
        <v>1.43</v>
      </c>
      <c r="AU78" s="75">
        <v>1.43</v>
      </c>
      <c r="AV78" s="75">
        <v>1.43</v>
      </c>
      <c r="AW78" s="75">
        <v>1.43</v>
      </c>
      <c r="AX78" s="75">
        <v>1.43</v>
      </c>
    </row>
    <row r="79" spans="1:50">
      <c r="A79" t="s">
        <v>38</v>
      </c>
      <c r="B79" t="s">
        <v>73</v>
      </c>
      <c r="C79" t="s">
        <v>361</v>
      </c>
      <c r="D79" s="54">
        <v>41.9</v>
      </c>
      <c r="E79" s="54">
        <v>41.9</v>
      </c>
      <c r="F79" s="54">
        <v>41.9</v>
      </c>
      <c r="G79" s="54">
        <v>41.9</v>
      </c>
      <c r="H79" s="54">
        <v>41.9</v>
      </c>
      <c r="I79" s="54">
        <v>41.9</v>
      </c>
      <c r="J79" s="75">
        <v>41.9</v>
      </c>
      <c r="K79" s="75">
        <v>41.9</v>
      </c>
      <c r="L79" s="75">
        <v>41.9</v>
      </c>
      <c r="M79" s="75">
        <v>41.9</v>
      </c>
      <c r="N79" s="75">
        <v>41.9</v>
      </c>
      <c r="O79" s="75">
        <v>41.9</v>
      </c>
      <c r="P79" s="75">
        <v>41.9</v>
      </c>
      <c r="Q79" s="75">
        <v>41.9</v>
      </c>
      <c r="R79" s="75">
        <v>41.9</v>
      </c>
      <c r="S79" s="75">
        <v>41.9</v>
      </c>
      <c r="T79" s="75">
        <v>41.9</v>
      </c>
      <c r="U79" s="75">
        <v>41.9</v>
      </c>
      <c r="V79" s="75">
        <v>41.9</v>
      </c>
      <c r="W79" s="75">
        <v>41.9</v>
      </c>
      <c r="X79" s="75">
        <v>41.9</v>
      </c>
      <c r="Y79" s="75">
        <v>41.9</v>
      </c>
      <c r="Z79" s="75">
        <v>41.9</v>
      </c>
      <c r="AA79" s="75">
        <v>41.9</v>
      </c>
      <c r="AB79" s="75">
        <v>41.9</v>
      </c>
      <c r="AC79" s="75">
        <v>41.9</v>
      </c>
      <c r="AD79" s="75">
        <v>41.9</v>
      </c>
      <c r="AE79" s="75">
        <v>41.9</v>
      </c>
      <c r="AF79" s="75">
        <v>41.9</v>
      </c>
      <c r="AG79" s="75">
        <v>41.9</v>
      </c>
      <c r="AH79" s="75">
        <v>41.9</v>
      </c>
      <c r="AI79" s="75">
        <v>41.9</v>
      </c>
      <c r="AJ79" s="75">
        <v>41.9</v>
      </c>
      <c r="AK79" s="75">
        <v>41.9</v>
      </c>
      <c r="AL79" s="75">
        <v>41.9</v>
      </c>
      <c r="AM79" s="75">
        <v>41.9</v>
      </c>
      <c r="AN79" s="75">
        <v>41.9</v>
      </c>
      <c r="AO79" s="75">
        <v>41.9</v>
      </c>
      <c r="AP79" s="75">
        <v>41.9</v>
      </c>
      <c r="AQ79" s="75">
        <v>41.9</v>
      </c>
      <c r="AR79" s="75">
        <v>41.9</v>
      </c>
      <c r="AS79" s="75">
        <v>41.9</v>
      </c>
      <c r="AT79" s="75">
        <v>41.9</v>
      </c>
      <c r="AU79" s="75">
        <v>41.9</v>
      </c>
      <c r="AV79" s="75">
        <v>41.9</v>
      </c>
      <c r="AW79" s="75">
        <v>41.9</v>
      </c>
      <c r="AX79" s="75">
        <v>41.9</v>
      </c>
    </row>
    <row r="80" spans="1:50">
      <c r="A80" t="s">
        <v>39</v>
      </c>
      <c r="B80" t="s">
        <v>19</v>
      </c>
      <c r="C80" t="s">
        <v>361</v>
      </c>
      <c r="D80" s="54">
        <v>1.5881533833329999</v>
      </c>
      <c r="E80" s="54">
        <v>1.5881533833329999</v>
      </c>
      <c r="F80" s="54">
        <v>1.5881533833329999</v>
      </c>
      <c r="G80" s="54">
        <v>1.5881533833329999</v>
      </c>
      <c r="H80" s="54">
        <v>1.5881533833329999</v>
      </c>
      <c r="I80" s="54">
        <v>1.5881533833329999</v>
      </c>
      <c r="J80" s="75">
        <v>1.32930963</v>
      </c>
      <c r="K80" s="75">
        <v>1.3160165337</v>
      </c>
      <c r="L80" s="75">
        <v>1.3028563683629999</v>
      </c>
      <c r="M80" s="75">
        <v>1.2898278046793701</v>
      </c>
      <c r="N80" s="75">
        <v>1.276929526632576</v>
      </c>
      <c r="O80" s="75">
        <v>1.264160231366251</v>
      </c>
      <c r="P80" s="75">
        <v>1.2515186290525879</v>
      </c>
      <c r="Q80" s="75">
        <v>1.239003442762062</v>
      </c>
      <c r="R80" s="75">
        <v>1.2266134083344411</v>
      </c>
      <c r="S80" s="75">
        <v>1.214347274251097</v>
      </c>
      <c r="T80" s="75">
        <v>1.2022038015085861</v>
      </c>
      <c r="U80" s="75">
        <v>1.1901817634934999</v>
      </c>
      <c r="V80" s="75">
        <v>1.1782799458585651</v>
      </c>
      <c r="W80" s="75">
        <v>1.1664971463999789</v>
      </c>
      <c r="X80" s="75">
        <v>1.15483217493598</v>
      </c>
      <c r="Y80" s="75">
        <v>1.1432838531866201</v>
      </c>
      <c r="Z80" s="75">
        <v>1.131851014654754</v>
      </c>
      <c r="AA80" s="75">
        <v>1.120532504508206</v>
      </c>
      <c r="AB80" s="75">
        <v>1.1093271794631241</v>
      </c>
      <c r="AC80" s="75">
        <v>1.098233907668493</v>
      </c>
      <c r="AD80" s="75">
        <v>1.087251568591808</v>
      </c>
      <c r="AE80" s="75">
        <v>1.076379052905889</v>
      </c>
      <c r="AF80" s="75">
        <v>1.06561526237683</v>
      </c>
      <c r="AG80" s="75">
        <v>1.054959109753062</v>
      </c>
      <c r="AH80" s="75">
        <v>1.044409518655532</v>
      </c>
      <c r="AI80" s="75">
        <v>1.0339654234689759</v>
      </c>
      <c r="AJ80" s="75">
        <v>1.0236257692342861</v>
      </c>
      <c r="AK80" s="75">
        <v>1.0133895115419429</v>
      </c>
      <c r="AL80" s="75">
        <v>1.0032556164265241</v>
      </c>
      <c r="AM80" s="75">
        <v>0.99322306026225859</v>
      </c>
      <c r="AN80" s="75">
        <v>0.98329082965963599</v>
      </c>
      <c r="AO80" s="75">
        <v>0.98329082965963599</v>
      </c>
      <c r="AP80" s="75">
        <v>0.98329082965963599</v>
      </c>
      <c r="AQ80" s="75">
        <v>0.98329082965963599</v>
      </c>
      <c r="AR80" s="75">
        <v>0.98329082965963599</v>
      </c>
      <c r="AS80" s="75">
        <v>0.98329082965963599</v>
      </c>
      <c r="AT80" s="75">
        <v>0.98329082965963599</v>
      </c>
      <c r="AU80" s="75">
        <v>0.98329082965963599</v>
      </c>
      <c r="AV80" s="75">
        <v>0.98329082965963599</v>
      </c>
      <c r="AW80" s="75">
        <v>0.98329082965963599</v>
      </c>
      <c r="AX80" s="75">
        <v>0.98329082965963599</v>
      </c>
    </row>
    <row r="81" spans="1:50">
      <c r="A81" t="s">
        <v>39</v>
      </c>
      <c r="B81" t="s">
        <v>21</v>
      </c>
      <c r="C81" t="s">
        <v>361</v>
      </c>
      <c r="D81" s="54">
        <v>1.5881533833329999</v>
      </c>
      <c r="E81" s="54">
        <v>1.5881533833329999</v>
      </c>
      <c r="F81" s="54">
        <v>1.5881533833329999</v>
      </c>
      <c r="G81" s="54">
        <v>1.5881533833329999</v>
      </c>
      <c r="H81" s="54">
        <v>1.5881533833329999</v>
      </c>
      <c r="I81" s="54">
        <v>1.5881533833329999</v>
      </c>
      <c r="J81" s="75">
        <v>1.32930963</v>
      </c>
      <c r="K81" s="75">
        <v>1.3160165337</v>
      </c>
      <c r="L81" s="75">
        <v>1.3028563683629999</v>
      </c>
      <c r="M81" s="75">
        <v>1.2898278046793701</v>
      </c>
      <c r="N81" s="75">
        <v>1.276929526632576</v>
      </c>
      <c r="O81" s="75">
        <v>1.264160231366251</v>
      </c>
      <c r="P81" s="75">
        <v>1.2515186290525879</v>
      </c>
      <c r="Q81" s="75">
        <v>1.239003442762062</v>
      </c>
      <c r="R81" s="75">
        <v>1.2266134083344411</v>
      </c>
      <c r="S81" s="75">
        <v>1.214347274251097</v>
      </c>
      <c r="T81" s="75">
        <v>1.2022038015085861</v>
      </c>
      <c r="U81" s="75">
        <v>1.1901817634934999</v>
      </c>
      <c r="V81" s="75">
        <v>1.1782799458585651</v>
      </c>
      <c r="W81" s="75">
        <v>1.1664971463999789</v>
      </c>
      <c r="X81" s="75">
        <v>1.15483217493598</v>
      </c>
      <c r="Y81" s="75">
        <v>1.1432838531866201</v>
      </c>
      <c r="Z81" s="75">
        <v>1.131851014654754</v>
      </c>
      <c r="AA81" s="75">
        <v>1.120532504508206</v>
      </c>
      <c r="AB81" s="75">
        <v>1.1093271794631241</v>
      </c>
      <c r="AC81" s="75">
        <v>1.098233907668493</v>
      </c>
      <c r="AD81" s="75">
        <v>1.087251568591808</v>
      </c>
      <c r="AE81" s="75">
        <v>1.076379052905889</v>
      </c>
      <c r="AF81" s="75">
        <v>1.06561526237683</v>
      </c>
      <c r="AG81" s="75">
        <v>1.054959109753062</v>
      </c>
      <c r="AH81" s="75">
        <v>1.044409518655532</v>
      </c>
      <c r="AI81" s="75">
        <v>1.0339654234689759</v>
      </c>
      <c r="AJ81" s="75">
        <v>1.0236257692342861</v>
      </c>
      <c r="AK81" s="75">
        <v>1.0133895115419429</v>
      </c>
      <c r="AL81" s="75">
        <v>1.0032556164265241</v>
      </c>
      <c r="AM81" s="75">
        <v>0.99322306026225859</v>
      </c>
      <c r="AN81" s="75">
        <v>0.98329082965963599</v>
      </c>
      <c r="AO81" s="75">
        <v>0.98329082965963599</v>
      </c>
      <c r="AP81" s="75">
        <v>0.98329082965963599</v>
      </c>
      <c r="AQ81" s="75">
        <v>0.98329082965963599</v>
      </c>
      <c r="AR81" s="75">
        <v>0.98329082965963599</v>
      </c>
      <c r="AS81" s="75">
        <v>0.98329082965963599</v>
      </c>
      <c r="AT81" s="75">
        <v>0.98329082965963599</v>
      </c>
      <c r="AU81" s="75">
        <v>0.98329082965963599</v>
      </c>
      <c r="AV81" s="75">
        <v>0.98329082965963599</v>
      </c>
      <c r="AW81" s="75">
        <v>0.98329082965963599</v>
      </c>
      <c r="AX81" s="75">
        <v>0.98329082965963599</v>
      </c>
    </row>
    <row r="82" spans="1:50">
      <c r="A82" t="s">
        <v>39</v>
      </c>
      <c r="B82" t="s">
        <v>68</v>
      </c>
      <c r="C82" t="s">
        <v>361</v>
      </c>
      <c r="D82" s="54">
        <v>1</v>
      </c>
      <c r="E82" s="54">
        <v>1</v>
      </c>
      <c r="F82" s="54">
        <v>1</v>
      </c>
      <c r="G82" s="54">
        <v>1</v>
      </c>
      <c r="H82" s="54">
        <v>1</v>
      </c>
      <c r="I82" s="54">
        <v>1</v>
      </c>
      <c r="J82" s="75">
        <v>1</v>
      </c>
      <c r="K82" s="75">
        <v>1</v>
      </c>
      <c r="L82" s="75">
        <v>1</v>
      </c>
      <c r="M82" s="75">
        <v>1</v>
      </c>
      <c r="N82" s="75">
        <v>1</v>
      </c>
      <c r="O82" s="75">
        <v>1</v>
      </c>
      <c r="P82" s="75">
        <v>1</v>
      </c>
      <c r="Q82" s="75">
        <v>1</v>
      </c>
      <c r="R82" s="75">
        <v>1</v>
      </c>
      <c r="S82" s="75">
        <v>1</v>
      </c>
      <c r="T82" s="75">
        <v>1</v>
      </c>
      <c r="U82" s="75">
        <v>1</v>
      </c>
      <c r="V82" s="75">
        <v>1</v>
      </c>
      <c r="W82" s="75">
        <v>1</v>
      </c>
      <c r="X82" s="75">
        <v>1</v>
      </c>
      <c r="Y82" s="75">
        <v>1</v>
      </c>
      <c r="Z82" s="75">
        <v>1</v>
      </c>
      <c r="AA82" s="75">
        <v>1</v>
      </c>
      <c r="AB82" s="75">
        <v>1</v>
      </c>
      <c r="AC82" s="75">
        <v>1</v>
      </c>
      <c r="AD82" s="75">
        <v>1</v>
      </c>
      <c r="AE82" s="75">
        <v>1</v>
      </c>
      <c r="AF82" s="75">
        <v>1</v>
      </c>
      <c r="AG82" s="75">
        <v>1</v>
      </c>
      <c r="AH82" s="75">
        <v>1</v>
      </c>
      <c r="AI82" s="75">
        <v>1</v>
      </c>
      <c r="AJ82" s="75">
        <v>1</v>
      </c>
      <c r="AK82" s="75">
        <v>1</v>
      </c>
      <c r="AL82" s="75">
        <v>1</v>
      </c>
      <c r="AM82" s="75">
        <v>1</v>
      </c>
      <c r="AN82" s="75">
        <v>1</v>
      </c>
      <c r="AO82" s="75">
        <v>1</v>
      </c>
      <c r="AP82" s="75">
        <v>1</v>
      </c>
      <c r="AQ82" s="75">
        <v>1</v>
      </c>
      <c r="AR82" s="75">
        <v>1</v>
      </c>
      <c r="AS82" s="75">
        <v>1</v>
      </c>
      <c r="AT82" s="75">
        <v>1</v>
      </c>
      <c r="AU82" s="75">
        <v>1</v>
      </c>
      <c r="AV82" s="75">
        <v>1</v>
      </c>
      <c r="AW82" s="75">
        <v>1</v>
      </c>
      <c r="AX82" s="75">
        <v>1</v>
      </c>
    </row>
    <row r="83" spans="1:50">
      <c r="A83" t="s">
        <v>39</v>
      </c>
      <c r="B83" t="s">
        <v>70</v>
      </c>
      <c r="C83" t="s">
        <v>361</v>
      </c>
      <c r="D83" s="84">
        <v>21.56</v>
      </c>
      <c r="E83" s="84">
        <v>21.56</v>
      </c>
      <c r="F83" s="84">
        <v>21.56</v>
      </c>
      <c r="G83" s="84">
        <v>21.56</v>
      </c>
      <c r="H83" s="84">
        <v>21.56</v>
      </c>
      <c r="I83" s="84">
        <v>21.56</v>
      </c>
      <c r="J83" s="75">
        <v>25</v>
      </c>
      <c r="K83" s="75">
        <v>25</v>
      </c>
      <c r="L83" s="75">
        <v>25</v>
      </c>
      <c r="M83" s="75">
        <v>25</v>
      </c>
      <c r="N83" s="75">
        <v>25</v>
      </c>
      <c r="O83" s="75">
        <v>25</v>
      </c>
      <c r="P83" s="75">
        <v>25</v>
      </c>
      <c r="Q83" s="75">
        <v>25</v>
      </c>
      <c r="R83" s="75">
        <v>25</v>
      </c>
      <c r="S83" s="75">
        <v>25</v>
      </c>
      <c r="T83" s="75">
        <v>25</v>
      </c>
      <c r="U83" s="75">
        <v>25</v>
      </c>
      <c r="V83" s="75">
        <v>25</v>
      </c>
      <c r="W83" s="75">
        <v>25</v>
      </c>
      <c r="X83" s="75">
        <v>25</v>
      </c>
      <c r="Y83" s="75">
        <v>25</v>
      </c>
      <c r="Z83" s="75">
        <v>25</v>
      </c>
      <c r="AA83" s="75">
        <v>25</v>
      </c>
      <c r="AB83" s="75">
        <v>25</v>
      </c>
      <c r="AC83" s="75">
        <v>25</v>
      </c>
      <c r="AD83" s="75">
        <v>25</v>
      </c>
      <c r="AE83" s="75">
        <v>25</v>
      </c>
      <c r="AF83" s="75">
        <v>25</v>
      </c>
      <c r="AG83" s="75">
        <v>25</v>
      </c>
      <c r="AH83" s="75">
        <v>25</v>
      </c>
      <c r="AI83" s="75">
        <v>25</v>
      </c>
      <c r="AJ83" s="75">
        <v>25</v>
      </c>
      <c r="AK83" s="75">
        <v>25</v>
      </c>
      <c r="AL83" s="75">
        <v>25</v>
      </c>
      <c r="AM83" s="75">
        <v>25</v>
      </c>
      <c r="AN83" s="75">
        <v>25</v>
      </c>
      <c r="AO83" s="75">
        <v>25</v>
      </c>
      <c r="AP83" s="75">
        <v>25</v>
      </c>
      <c r="AQ83" s="75">
        <v>25</v>
      </c>
      <c r="AR83" s="75">
        <v>25</v>
      </c>
      <c r="AS83" s="75">
        <v>25</v>
      </c>
      <c r="AT83" s="75">
        <v>25</v>
      </c>
      <c r="AU83" s="75">
        <v>25</v>
      </c>
      <c r="AV83" s="75">
        <v>25</v>
      </c>
      <c r="AW83" s="75">
        <v>25</v>
      </c>
      <c r="AX83" s="75">
        <v>25</v>
      </c>
    </row>
    <row r="84" spans="1:50">
      <c r="A84" t="s">
        <v>39</v>
      </c>
      <c r="B84" t="s">
        <v>71</v>
      </c>
      <c r="C84" t="s">
        <v>361</v>
      </c>
      <c r="D84" s="54">
        <v>1</v>
      </c>
      <c r="E84" s="54">
        <v>1</v>
      </c>
      <c r="F84" s="54">
        <v>1</v>
      </c>
      <c r="G84" s="54">
        <v>1</v>
      </c>
      <c r="H84" s="54">
        <v>1</v>
      </c>
      <c r="I84" s="54">
        <v>1</v>
      </c>
      <c r="J84" s="75">
        <v>1</v>
      </c>
      <c r="K84" s="75">
        <v>1</v>
      </c>
      <c r="L84" s="75">
        <v>1</v>
      </c>
      <c r="M84" s="75">
        <v>1</v>
      </c>
      <c r="N84" s="75">
        <v>1</v>
      </c>
      <c r="O84" s="75">
        <v>1</v>
      </c>
      <c r="P84" s="75">
        <v>1</v>
      </c>
      <c r="Q84" s="75">
        <v>1</v>
      </c>
      <c r="R84" s="75">
        <v>1</v>
      </c>
      <c r="S84" s="75">
        <v>1</v>
      </c>
      <c r="T84" s="75">
        <v>1</v>
      </c>
      <c r="U84" s="75">
        <v>1</v>
      </c>
      <c r="V84" s="75">
        <v>1</v>
      </c>
      <c r="W84" s="75">
        <v>1</v>
      </c>
      <c r="X84" s="75">
        <v>1</v>
      </c>
      <c r="Y84" s="75">
        <v>1</v>
      </c>
      <c r="Z84" s="75">
        <v>1</v>
      </c>
      <c r="AA84" s="75">
        <v>1</v>
      </c>
      <c r="AB84" s="75">
        <v>1</v>
      </c>
      <c r="AC84" s="75">
        <v>1</v>
      </c>
      <c r="AD84" s="75">
        <v>1</v>
      </c>
      <c r="AE84" s="75">
        <v>1</v>
      </c>
      <c r="AF84" s="75">
        <v>1</v>
      </c>
      <c r="AG84" s="75">
        <v>1</v>
      </c>
      <c r="AH84" s="75">
        <v>1</v>
      </c>
      <c r="AI84" s="75">
        <v>1</v>
      </c>
      <c r="AJ84" s="75">
        <v>1</v>
      </c>
      <c r="AK84" s="75">
        <v>1</v>
      </c>
      <c r="AL84" s="75">
        <v>1</v>
      </c>
      <c r="AM84" s="75">
        <v>1</v>
      </c>
      <c r="AN84" s="75">
        <v>1</v>
      </c>
      <c r="AO84" s="75">
        <v>1</v>
      </c>
      <c r="AP84" s="75">
        <v>1</v>
      </c>
      <c r="AQ84" s="75">
        <v>1</v>
      </c>
      <c r="AR84" s="75">
        <v>1</v>
      </c>
      <c r="AS84" s="75">
        <v>1</v>
      </c>
      <c r="AT84" s="75">
        <v>1</v>
      </c>
      <c r="AU84" s="75">
        <v>1</v>
      </c>
      <c r="AV84" s="75">
        <v>1</v>
      </c>
      <c r="AW84" s="75">
        <v>1</v>
      </c>
      <c r="AX84" s="75">
        <v>1</v>
      </c>
    </row>
    <row r="85" spans="1:50">
      <c r="A85" t="s">
        <v>39</v>
      </c>
      <c r="B85" t="s">
        <v>72</v>
      </c>
      <c r="C85" t="s">
        <v>361</v>
      </c>
      <c r="D85" s="54">
        <v>1.83</v>
      </c>
      <c r="E85" s="54">
        <v>1.83</v>
      </c>
      <c r="F85" s="54">
        <v>1.83</v>
      </c>
      <c r="G85" s="54">
        <v>1.83</v>
      </c>
      <c r="H85" s="54">
        <v>1.83</v>
      </c>
      <c r="I85" s="54">
        <v>1.83</v>
      </c>
      <c r="J85" s="75">
        <v>1.43</v>
      </c>
      <c r="K85" s="75">
        <v>1.43</v>
      </c>
      <c r="L85" s="75">
        <v>1.43</v>
      </c>
      <c r="M85" s="75">
        <v>1.43</v>
      </c>
      <c r="N85" s="75">
        <v>1.43</v>
      </c>
      <c r="O85" s="75">
        <v>1.43</v>
      </c>
      <c r="P85" s="75">
        <v>1.43</v>
      </c>
      <c r="Q85" s="75">
        <v>1.43</v>
      </c>
      <c r="R85" s="75">
        <v>1.43</v>
      </c>
      <c r="S85" s="75">
        <v>1.43</v>
      </c>
      <c r="T85" s="75">
        <v>1.43</v>
      </c>
      <c r="U85" s="75">
        <v>1.43</v>
      </c>
      <c r="V85" s="75">
        <v>1.43</v>
      </c>
      <c r="W85" s="75">
        <v>1.43</v>
      </c>
      <c r="X85" s="75">
        <v>1.43</v>
      </c>
      <c r="Y85" s="75">
        <v>1.43</v>
      </c>
      <c r="Z85" s="75">
        <v>1.43</v>
      </c>
      <c r="AA85" s="75">
        <v>1.43</v>
      </c>
      <c r="AB85" s="75">
        <v>1.43</v>
      </c>
      <c r="AC85" s="75">
        <v>1.43</v>
      </c>
      <c r="AD85" s="75">
        <v>1.43</v>
      </c>
      <c r="AE85" s="75">
        <v>1.43</v>
      </c>
      <c r="AF85" s="75">
        <v>1.43</v>
      </c>
      <c r="AG85" s="75">
        <v>1.43</v>
      </c>
      <c r="AH85" s="75">
        <v>1.43</v>
      </c>
      <c r="AI85" s="75">
        <v>1.43</v>
      </c>
      <c r="AJ85" s="75">
        <v>1.43</v>
      </c>
      <c r="AK85" s="75">
        <v>1.43</v>
      </c>
      <c r="AL85" s="75">
        <v>1.43</v>
      </c>
      <c r="AM85" s="75">
        <v>1.43</v>
      </c>
      <c r="AN85" s="75">
        <v>1.43</v>
      </c>
      <c r="AO85" s="75">
        <v>1.43</v>
      </c>
      <c r="AP85" s="75">
        <v>1.43</v>
      </c>
      <c r="AQ85" s="75">
        <v>1.43</v>
      </c>
      <c r="AR85" s="75">
        <v>1.43</v>
      </c>
      <c r="AS85" s="75">
        <v>1.43</v>
      </c>
      <c r="AT85" s="75">
        <v>1.43</v>
      </c>
      <c r="AU85" s="75">
        <v>1.43</v>
      </c>
      <c r="AV85" s="75">
        <v>1.43</v>
      </c>
      <c r="AW85" s="75">
        <v>1.43</v>
      </c>
      <c r="AX85" s="75">
        <v>1.43</v>
      </c>
    </row>
    <row r="86" spans="1:50">
      <c r="A86" t="s">
        <v>39</v>
      </c>
      <c r="B86" t="s">
        <v>73</v>
      </c>
      <c r="C86" t="s">
        <v>361</v>
      </c>
      <c r="D86" s="54">
        <v>41.9</v>
      </c>
      <c r="E86" s="54">
        <v>41.9</v>
      </c>
      <c r="F86" s="54">
        <v>41.9</v>
      </c>
      <c r="G86" s="54">
        <v>41.9</v>
      </c>
      <c r="H86" s="54">
        <v>41.9</v>
      </c>
      <c r="I86" s="54">
        <v>41.9</v>
      </c>
      <c r="J86" s="75">
        <v>41.9</v>
      </c>
      <c r="K86" s="75">
        <v>41.9</v>
      </c>
      <c r="L86" s="75">
        <v>41.9</v>
      </c>
      <c r="M86" s="75">
        <v>41.9</v>
      </c>
      <c r="N86" s="75">
        <v>41.9</v>
      </c>
      <c r="O86" s="75">
        <v>41.9</v>
      </c>
      <c r="P86" s="75">
        <v>41.9</v>
      </c>
      <c r="Q86" s="75">
        <v>41.9</v>
      </c>
      <c r="R86" s="75">
        <v>41.9</v>
      </c>
      <c r="S86" s="75">
        <v>41.9</v>
      </c>
      <c r="T86" s="75">
        <v>41.9</v>
      </c>
      <c r="U86" s="75">
        <v>41.9</v>
      </c>
      <c r="V86" s="75">
        <v>41.9</v>
      </c>
      <c r="W86" s="75">
        <v>41.9</v>
      </c>
      <c r="X86" s="75">
        <v>41.9</v>
      </c>
      <c r="Y86" s="75">
        <v>41.9</v>
      </c>
      <c r="Z86" s="75">
        <v>41.9</v>
      </c>
      <c r="AA86" s="75">
        <v>41.9</v>
      </c>
      <c r="AB86" s="75">
        <v>41.9</v>
      </c>
      <c r="AC86" s="75">
        <v>41.9</v>
      </c>
      <c r="AD86" s="75">
        <v>41.9</v>
      </c>
      <c r="AE86" s="75">
        <v>41.9</v>
      </c>
      <c r="AF86" s="75">
        <v>41.9</v>
      </c>
      <c r="AG86" s="75">
        <v>41.9</v>
      </c>
      <c r="AH86" s="75">
        <v>41.9</v>
      </c>
      <c r="AI86" s="75">
        <v>41.9</v>
      </c>
      <c r="AJ86" s="75">
        <v>41.9</v>
      </c>
      <c r="AK86" s="75">
        <v>41.9</v>
      </c>
      <c r="AL86" s="75">
        <v>41.9</v>
      </c>
      <c r="AM86" s="75">
        <v>41.9</v>
      </c>
      <c r="AN86" s="75">
        <v>41.9</v>
      </c>
      <c r="AO86" s="75">
        <v>41.9</v>
      </c>
      <c r="AP86" s="75">
        <v>41.9</v>
      </c>
      <c r="AQ86" s="75">
        <v>41.9</v>
      </c>
      <c r="AR86" s="75">
        <v>41.9</v>
      </c>
      <c r="AS86" s="75">
        <v>41.9</v>
      </c>
      <c r="AT86" s="75">
        <v>41.9</v>
      </c>
      <c r="AU86" s="75">
        <v>41.9</v>
      </c>
      <c r="AV86" s="75">
        <v>41.9</v>
      </c>
      <c r="AW86" s="75">
        <v>41.9</v>
      </c>
      <c r="AX86" s="75">
        <v>41.9</v>
      </c>
    </row>
    <row r="87" spans="1:50">
      <c r="A87" t="s">
        <v>40</v>
      </c>
      <c r="B87" t="s">
        <v>19</v>
      </c>
      <c r="C87" t="s">
        <v>361</v>
      </c>
      <c r="D87" s="54">
        <v>1.5881533833329999</v>
      </c>
      <c r="E87" s="54">
        <v>1.5881533833329999</v>
      </c>
      <c r="F87" s="54">
        <v>1.5881533833329999</v>
      </c>
      <c r="G87" s="54">
        <v>1.5881533833329999</v>
      </c>
      <c r="H87" s="54">
        <v>1.5881533833329999</v>
      </c>
      <c r="I87" s="54">
        <v>1.5881533833329999</v>
      </c>
      <c r="J87" s="75">
        <v>1.32930963</v>
      </c>
      <c r="K87" s="75">
        <v>1.3160165337</v>
      </c>
      <c r="L87" s="75">
        <v>1.3028563683629999</v>
      </c>
      <c r="M87" s="75">
        <v>1.2898278046793701</v>
      </c>
      <c r="N87" s="75">
        <v>1.276929526632576</v>
      </c>
      <c r="O87" s="75">
        <v>1.264160231366251</v>
      </c>
      <c r="P87" s="75">
        <v>1.2515186290525879</v>
      </c>
      <c r="Q87" s="75">
        <v>1.239003442762062</v>
      </c>
      <c r="R87" s="75">
        <v>1.2266134083344411</v>
      </c>
      <c r="S87" s="75">
        <v>1.214347274251097</v>
      </c>
      <c r="T87" s="75">
        <v>1.2022038015085861</v>
      </c>
      <c r="U87" s="75">
        <v>1.1901817634934999</v>
      </c>
      <c r="V87" s="75">
        <v>1.1782799458585651</v>
      </c>
      <c r="W87" s="75">
        <v>1.1664971463999789</v>
      </c>
      <c r="X87" s="75">
        <v>1.15483217493598</v>
      </c>
      <c r="Y87" s="75">
        <v>1.1432838531866201</v>
      </c>
      <c r="Z87" s="75">
        <v>1.131851014654754</v>
      </c>
      <c r="AA87" s="75">
        <v>1.120532504508206</v>
      </c>
      <c r="AB87" s="75">
        <v>1.1093271794631241</v>
      </c>
      <c r="AC87" s="75">
        <v>1.098233907668493</v>
      </c>
      <c r="AD87" s="75">
        <v>1.087251568591808</v>
      </c>
      <c r="AE87" s="75">
        <v>1.076379052905889</v>
      </c>
      <c r="AF87" s="75">
        <v>1.06561526237683</v>
      </c>
      <c r="AG87" s="75">
        <v>1.054959109753062</v>
      </c>
      <c r="AH87" s="75">
        <v>1.044409518655532</v>
      </c>
      <c r="AI87" s="75">
        <v>1.0339654234689759</v>
      </c>
      <c r="AJ87" s="75">
        <v>1.0236257692342861</v>
      </c>
      <c r="AK87" s="75">
        <v>1.0133895115419429</v>
      </c>
      <c r="AL87" s="75">
        <v>1.0032556164265241</v>
      </c>
      <c r="AM87" s="75">
        <v>0.99322306026225859</v>
      </c>
      <c r="AN87" s="75">
        <v>0.98329082965963599</v>
      </c>
      <c r="AO87" s="75">
        <v>0.98329082965963599</v>
      </c>
      <c r="AP87" s="75">
        <v>0.98329082965963599</v>
      </c>
      <c r="AQ87" s="75">
        <v>0.98329082965963599</v>
      </c>
      <c r="AR87" s="75">
        <v>0.98329082965963599</v>
      </c>
      <c r="AS87" s="75">
        <v>0.98329082965963599</v>
      </c>
      <c r="AT87" s="75">
        <v>0.98329082965963599</v>
      </c>
      <c r="AU87" s="75">
        <v>0.98329082965963599</v>
      </c>
      <c r="AV87" s="75">
        <v>0.98329082965963599</v>
      </c>
      <c r="AW87" s="75">
        <v>0.98329082965963599</v>
      </c>
      <c r="AX87" s="75">
        <v>0.98329082965963599</v>
      </c>
    </row>
    <row r="88" spans="1:50">
      <c r="A88" t="s">
        <v>40</v>
      </c>
      <c r="B88" t="s">
        <v>21</v>
      </c>
      <c r="C88" t="s">
        <v>361</v>
      </c>
      <c r="D88" s="54">
        <v>1.5881533833329999</v>
      </c>
      <c r="E88" s="54">
        <v>1.5881533833329999</v>
      </c>
      <c r="F88" s="54">
        <v>1.5881533833329999</v>
      </c>
      <c r="G88" s="54">
        <v>1.5881533833329999</v>
      </c>
      <c r="H88" s="54">
        <v>1.5881533833329999</v>
      </c>
      <c r="I88" s="54">
        <v>1.5881533833329999</v>
      </c>
      <c r="J88" s="75">
        <v>1.32930963</v>
      </c>
      <c r="K88" s="75">
        <v>1.3160165337</v>
      </c>
      <c r="L88" s="75">
        <v>1.3028563683629999</v>
      </c>
      <c r="M88" s="75">
        <v>1.2898278046793701</v>
      </c>
      <c r="N88" s="75">
        <v>1.276929526632576</v>
      </c>
      <c r="O88" s="75">
        <v>1.264160231366251</v>
      </c>
      <c r="P88" s="75">
        <v>1.2515186290525879</v>
      </c>
      <c r="Q88" s="75">
        <v>1.239003442762062</v>
      </c>
      <c r="R88" s="75">
        <v>1.2266134083344411</v>
      </c>
      <c r="S88" s="75">
        <v>1.214347274251097</v>
      </c>
      <c r="T88" s="75">
        <v>1.2022038015085861</v>
      </c>
      <c r="U88" s="75">
        <v>1.1901817634934999</v>
      </c>
      <c r="V88" s="75">
        <v>1.1782799458585651</v>
      </c>
      <c r="W88" s="75">
        <v>1.1664971463999789</v>
      </c>
      <c r="X88" s="75">
        <v>1.15483217493598</v>
      </c>
      <c r="Y88" s="75">
        <v>1.1432838531866201</v>
      </c>
      <c r="Z88" s="75">
        <v>1.131851014654754</v>
      </c>
      <c r="AA88" s="75">
        <v>1.120532504508206</v>
      </c>
      <c r="AB88" s="75">
        <v>1.1093271794631241</v>
      </c>
      <c r="AC88" s="75">
        <v>1.098233907668493</v>
      </c>
      <c r="AD88" s="75">
        <v>1.087251568591808</v>
      </c>
      <c r="AE88" s="75">
        <v>1.076379052905889</v>
      </c>
      <c r="AF88" s="75">
        <v>1.06561526237683</v>
      </c>
      <c r="AG88" s="75">
        <v>1.054959109753062</v>
      </c>
      <c r="AH88" s="75">
        <v>1.044409518655532</v>
      </c>
      <c r="AI88" s="75">
        <v>1.0339654234689759</v>
      </c>
      <c r="AJ88" s="75">
        <v>1.0236257692342861</v>
      </c>
      <c r="AK88" s="75">
        <v>1.0133895115419429</v>
      </c>
      <c r="AL88" s="75">
        <v>1.0032556164265241</v>
      </c>
      <c r="AM88" s="75">
        <v>0.99322306026225859</v>
      </c>
      <c r="AN88" s="75">
        <v>0.98329082965963599</v>
      </c>
      <c r="AO88" s="75">
        <v>0.98329082965963599</v>
      </c>
      <c r="AP88" s="75">
        <v>0.98329082965963599</v>
      </c>
      <c r="AQ88" s="75">
        <v>0.98329082965963599</v>
      </c>
      <c r="AR88" s="75">
        <v>0.98329082965963599</v>
      </c>
      <c r="AS88" s="75">
        <v>0.98329082965963599</v>
      </c>
      <c r="AT88" s="75">
        <v>0.98329082965963599</v>
      </c>
      <c r="AU88" s="75">
        <v>0.98329082965963599</v>
      </c>
      <c r="AV88" s="75">
        <v>0.98329082965963599</v>
      </c>
      <c r="AW88" s="75">
        <v>0.98329082965963599</v>
      </c>
      <c r="AX88" s="75">
        <v>0.98329082965963599</v>
      </c>
    </row>
    <row r="89" spans="1:50">
      <c r="A89" t="s">
        <v>40</v>
      </c>
      <c r="B89" t="s">
        <v>68</v>
      </c>
      <c r="C89" t="s">
        <v>361</v>
      </c>
      <c r="D89" s="54">
        <v>1</v>
      </c>
      <c r="E89" s="54">
        <v>1</v>
      </c>
      <c r="F89" s="54">
        <v>1</v>
      </c>
      <c r="G89" s="54">
        <v>1</v>
      </c>
      <c r="H89" s="54">
        <v>1</v>
      </c>
      <c r="I89" s="54">
        <v>1</v>
      </c>
      <c r="J89" s="75">
        <v>1</v>
      </c>
      <c r="K89" s="75">
        <v>1</v>
      </c>
      <c r="L89" s="75">
        <v>1</v>
      </c>
      <c r="M89" s="75">
        <v>1</v>
      </c>
      <c r="N89" s="75">
        <v>1</v>
      </c>
      <c r="O89" s="75">
        <v>1</v>
      </c>
      <c r="P89" s="75">
        <v>1</v>
      </c>
      <c r="Q89" s="75">
        <v>1</v>
      </c>
      <c r="R89" s="75">
        <v>1</v>
      </c>
      <c r="S89" s="75">
        <v>1</v>
      </c>
      <c r="T89" s="75">
        <v>1</v>
      </c>
      <c r="U89" s="75">
        <v>1</v>
      </c>
      <c r="V89" s="75">
        <v>1</v>
      </c>
      <c r="W89" s="75">
        <v>1</v>
      </c>
      <c r="X89" s="75">
        <v>1</v>
      </c>
      <c r="Y89" s="75">
        <v>1</v>
      </c>
      <c r="Z89" s="75">
        <v>1</v>
      </c>
      <c r="AA89" s="75">
        <v>1</v>
      </c>
      <c r="AB89" s="75">
        <v>1</v>
      </c>
      <c r="AC89" s="75">
        <v>1</v>
      </c>
      <c r="AD89" s="75">
        <v>1</v>
      </c>
      <c r="AE89" s="75">
        <v>1</v>
      </c>
      <c r="AF89" s="75">
        <v>1</v>
      </c>
      <c r="AG89" s="75">
        <v>1</v>
      </c>
      <c r="AH89" s="75">
        <v>1</v>
      </c>
      <c r="AI89" s="75">
        <v>1</v>
      </c>
      <c r="AJ89" s="75">
        <v>1</v>
      </c>
      <c r="AK89" s="75">
        <v>1</v>
      </c>
      <c r="AL89" s="75">
        <v>1</v>
      </c>
      <c r="AM89" s="75">
        <v>1</v>
      </c>
      <c r="AN89" s="75">
        <v>1</v>
      </c>
      <c r="AO89" s="75">
        <v>1</v>
      </c>
      <c r="AP89" s="75">
        <v>1</v>
      </c>
      <c r="AQ89" s="75">
        <v>1</v>
      </c>
      <c r="AR89" s="75">
        <v>1</v>
      </c>
      <c r="AS89" s="75">
        <v>1</v>
      </c>
      <c r="AT89" s="75">
        <v>1</v>
      </c>
      <c r="AU89" s="75">
        <v>1</v>
      </c>
      <c r="AV89" s="75">
        <v>1</v>
      </c>
      <c r="AW89" s="75">
        <v>1</v>
      </c>
      <c r="AX89" s="75">
        <v>1</v>
      </c>
    </row>
    <row r="90" spans="1:50">
      <c r="A90" t="s">
        <v>40</v>
      </c>
      <c r="B90" t="s">
        <v>70</v>
      </c>
      <c r="C90" t="s">
        <v>361</v>
      </c>
      <c r="D90" s="84">
        <v>21.56</v>
      </c>
      <c r="E90" s="84">
        <v>21.56</v>
      </c>
      <c r="F90" s="84">
        <v>21.56</v>
      </c>
      <c r="G90" s="84">
        <v>21.56</v>
      </c>
      <c r="H90" s="84">
        <v>21.56</v>
      </c>
      <c r="I90" s="84">
        <v>21.56</v>
      </c>
      <c r="J90" s="75">
        <v>25</v>
      </c>
      <c r="K90" s="75">
        <v>25</v>
      </c>
      <c r="L90" s="75">
        <v>25</v>
      </c>
      <c r="M90" s="75">
        <v>25</v>
      </c>
      <c r="N90" s="75">
        <v>25</v>
      </c>
      <c r="O90" s="75">
        <v>25</v>
      </c>
      <c r="P90" s="75">
        <v>25</v>
      </c>
      <c r="Q90" s="75">
        <v>25</v>
      </c>
      <c r="R90" s="75">
        <v>25</v>
      </c>
      <c r="S90" s="75">
        <v>25</v>
      </c>
      <c r="T90" s="75">
        <v>25</v>
      </c>
      <c r="U90" s="75">
        <v>25</v>
      </c>
      <c r="V90" s="75">
        <v>25</v>
      </c>
      <c r="W90" s="75">
        <v>25</v>
      </c>
      <c r="X90" s="75">
        <v>25</v>
      </c>
      <c r="Y90" s="75">
        <v>25</v>
      </c>
      <c r="Z90" s="75">
        <v>25</v>
      </c>
      <c r="AA90" s="75">
        <v>25</v>
      </c>
      <c r="AB90" s="75">
        <v>25</v>
      </c>
      <c r="AC90" s="75">
        <v>25</v>
      </c>
      <c r="AD90" s="75">
        <v>25</v>
      </c>
      <c r="AE90" s="75">
        <v>25</v>
      </c>
      <c r="AF90" s="75">
        <v>25</v>
      </c>
      <c r="AG90" s="75">
        <v>25</v>
      </c>
      <c r="AH90" s="75">
        <v>25</v>
      </c>
      <c r="AI90" s="75">
        <v>25</v>
      </c>
      <c r="AJ90" s="75">
        <v>25</v>
      </c>
      <c r="AK90" s="75">
        <v>25</v>
      </c>
      <c r="AL90" s="75">
        <v>25</v>
      </c>
      <c r="AM90" s="75">
        <v>25</v>
      </c>
      <c r="AN90" s="75">
        <v>25</v>
      </c>
      <c r="AO90" s="75">
        <v>25</v>
      </c>
      <c r="AP90" s="75">
        <v>25</v>
      </c>
      <c r="AQ90" s="75">
        <v>25</v>
      </c>
      <c r="AR90" s="75">
        <v>25</v>
      </c>
      <c r="AS90" s="75">
        <v>25</v>
      </c>
      <c r="AT90" s="75">
        <v>25</v>
      </c>
      <c r="AU90" s="75">
        <v>25</v>
      </c>
      <c r="AV90" s="75">
        <v>25</v>
      </c>
      <c r="AW90" s="75">
        <v>25</v>
      </c>
      <c r="AX90" s="75">
        <v>25</v>
      </c>
    </row>
    <row r="91" spans="1:50">
      <c r="A91" t="s">
        <v>40</v>
      </c>
      <c r="B91" t="s">
        <v>71</v>
      </c>
      <c r="C91" t="s">
        <v>361</v>
      </c>
      <c r="D91" s="54">
        <v>1</v>
      </c>
      <c r="E91" s="54">
        <v>1</v>
      </c>
      <c r="F91" s="54">
        <v>1</v>
      </c>
      <c r="G91" s="54">
        <v>1</v>
      </c>
      <c r="H91" s="54">
        <v>1</v>
      </c>
      <c r="I91" s="54">
        <v>1</v>
      </c>
      <c r="J91" s="75">
        <v>1</v>
      </c>
      <c r="K91" s="75">
        <v>1</v>
      </c>
      <c r="L91" s="75">
        <v>1</v>
      </c>
      <c r="M91" s="75">
        <v>1</v>
      </c>
      <c r="N91" s="75">
        <v>1</v>
      </c>
      <c r="O91" s="75">
        <v>1</v>
      </c>
      <c r="P91" s="75">
        <v>1</v>
      </c>
      <c r="Q91" s="75">
        <v>1</v>
      </c>
      <c r="R91" s="75">
        <v>1</v>
      </c>
      <c r="S91" s="75">
        <v>1</v>
      </c>
      <c r="T91" s="75">
        <v>1</v>
      </c>
      <c r="U91" s="75">
        <v>1</v>
      </c>
      <c r="V91" s="75">
        <v>1</v>
      </c>
      <c r="W91" s="75">
        <v>1</v>
      </c>
      <c r="X91" s="75">
        <v>1</v>
      </c>
      <c r="Y91" s="75">
        <v>1</v>
      </c>
      <c r="Z91" s="75">
        <v>1</v>
      </c>
      <c r="AA91" s="75">
        <v>1</v>
      </c>
      <c r="AB91" s="75">
        <v>1</v>
      </c>
      <c r="AC91" s="75">
        <v>1</v>
      </c>
      <c r="AD91" s="75">
        <v>1</v>
      </c>
      <c r="AE91" s="75">
        <v>1</v>
      </c>
      <c r="AF91" s="75">
        <v>1</v>
      </c>
      <c r="AG91" s="75">
        <v>1</v>
      </c>
      <c r="AH91" s="75">
        <v>1</v>
      </c>
      <c r="AI91" s="75">
        <v>1</v>
      </c>
      <c r="AJ91" s="75">
        <v>1</v>
      </c>
      <c r="AK91" s="75">
        <v>1</v>
      </c>
      <c r="AL91" s="75">
        <v>1</v>
      </c>
      <c r="AM91" s="75">
        <v>1</v>
      </c>
      <c r="AN91" s="75">
        <v>1</v>
      </c>
      <c r="AO91" s="75">
        <v>1</v>
      </c>
      <c r="AP91" s="75">
        <v>1</v>
      </c>
      <c r="AQ91" s="75">
        <v>1</v>
      </c>
      <c r="AR91" s="75">
        <v>1</v>
      </c>
      <c r="AS91" s="75">
        <v>1</v>
      </c>
      <c r="AT91" s="75">
        <v>1</v>
      </c>
      <c r="AU91" s="75">
        <v>1</v>
      </c>
      <c r="AV91" s="75">
        <v>1</v>
      </c>
      <c r="AW91" s="75">
        <v>1</v>
      </c>
      <c r="AX91" s="75">
        <v>1</v>
      </c>
    </row>
    <row r="92" spans="1:50">
      <c r="A92" t="s">
        <v>40</v>
      </c>
      <c r="B92" t="s">
        <v>72</v>
      </c>
      <c r="C92" t="s">
        <v>361</v>
      </c>
      <c r="D92" s="54">
        <v>1.83</v>
      </c>
      <c r="E92" s="54">
        <v>1.83</v>
      </c>
      <c r="F92" s="54">
        <v>1.83</v>
      </c>
      <c r="G92" s="54">
        <v>1.83</v>
      </c>
      <c r="H92" s="54">
        <v>1.83</v>
      </c>
      <c r="I92" s="54">
        <v>1.83</v>
      </c>
      <c r="J92" s="75">
        <v>1.43</v>
      </c>
      <c r="K92" s="75">
        <v>1.43</v>
      </c>
      <c r="L92" s="75">
        <v>1.43</v>
      </c>
      <c r="M92" s="75">
        <v>1.43</v>
      </c>
      <c r="N92" s="75">
        <v>1.43</v>
      </c>
      <c r="O92" s="75">
        <v>1.43</v>
      </c>
      <c r="P92" s="75">
        <v>1.43</v>
      </c>
      <c r="Q92" s="75">
        <v>1.43</v>
      </c>
      <c r="R92" s="75">
        <v>1.43</v>
      </c>
      <c r="S92" s="75">
        <v>1.43</v>
      </c>
      <c r="T92" s="75">
        <v>1.43</v>
      </c>
      <c r="U92" s="75">
        <v>1.43</v>
      </c>
      <c r="V92" s="75">
        <v>1.43</v>
      </c>
      <c r="W92" s="75">
        <v>1.43</v>
      </c>
      <c r="X92" s="75">
        <v>1.43</v>
      </c>
      <c r="Y92" s="75">
        <v>1.43</v>
      </c>
      <c r="Z92" s="75">
        <v>1.43</v>
      </c>
      <c r="AA92" s="75">
        <v>1.43</v>
      </c>
      <c r="AB92" s="75">
        <v>1.43</v>
      </c>
      <c r="AC92" s="75">
        <v>1.43</v>
      </c>
      <c r="AD92" s="75">
        <v>1.43</v>
      </c>
      <c r="AE92" s="75">
        <v>1.43</v>
      </c>
      <c r="AF92" s="75">
        <v>1.43</v>
      </c>
      <c r="AG92" s="75">
        <v>1.43</v>
      </c>
      <c r="AH92" s="75">
        <v>1.43</v>
      </c>
      <c r="AI92" s="75">
        <v>1.43</v>
      </c>
      <c r="AJ92" s="75">
        <v>1.43</v>
      </c>
      <c r="AK92" s="75">
        <v>1.43</v>
      </c>
      <c r="AL92" s="75">
        <v>1.43</v>
      </c>
      <c r="AM92" s="75">
        <v>1.43</v>
      </c>
      <c r="AN92" s="75">
        <v>1.43</v>
      </c>
      <c r="AO92" s="75">
        <v>1.43</v>
      </c>
      <c r="AP92" s="75">
        <v>1.43</v>
      </c>
      <c r="AQ92" s="75">
        <v>1.43</v>
      </c>
      <c r="AR92" s="75">
        <v>1.43</v>
      </c>
      <c r="AS92" s="75">
        <v>1.43</v>
      </c>
      <c r="AT92" s="75">
        <v>1.43</v>
      </c>
      <c r="AU92" s="75">
        <v>1.43</v>
      </c>
      <c r="AV92" s="75">
        <v>1.43</v>
      </c>
      <c r="AW92" s="75">
        <v>1.43</v>
      </c>
      <c r="AX92" s="75">
        <v>1.43</v>
      </c>
    </row>
    <row r="93" spans="1:50">
      <c r="A93" t="s">
        <v>40</v>
      </c>
      <c r="B93" t="s">
        <v>73</v>
      </c>
      <c r="C93" t="s">
        <v>361</v>
      </c>
      <c r="D93" s="54">
        <v>41.9</v>
      </c>
      <c r="E93" s="54">
        <v>41.9</v>
      </c>
      <c r="F93" s="54">
        <v>41.9</v>
      </c>
      <c r="G93" s="54">
        <v>41.9</v>
      </c>
      <c r="H93" s="54">
        <v>41.9</v>
      </c>
      <c r="I93" s="54">
        <v>41.9</v>
      </c>
      <c r="J93" s="75">
        <v>41.9</v>
      </c>
      <c r="K93" s="75">
        <v>41.9</v>
      </c>
      <c r="L93" s="75">
        <v>41.9</v>
      </c>
      <c r="M93" s="75">
        <v>41.9</v>
      </c>
      <c r="N93" s="75">
        <v>41.9</v>
      </c>
      <c r="O93" s="75">
        <v>41.9</v>
      </c>
      <c r="P93" s="75">
        <v>41.9</v>
      </c>
      <c r="Q93" s="75">
        <v>41.9</v>
      </c>
      <c r="R93" s="75">
        <v>41.9</v>
      </c>
      <c r="S93" s="75">
        <v>41.9</v>
      </c>
      <c r="T93" s="75">
        <v>41.9</v>
      </c>
      <c r="U93" s="75">
        <v>41.9</v>
      </c>
      <c r="V93" s="75">
        <v>41.9</v>
      </c>
      <c r="W93" s="75">
        <v>41.9</v>
      </c>
      <c r="X93" s="75">
        <v>41.9</v>
      </c>
      <c r="Y93" s="75">
        <v>41.9</v>
      </c>
      <c r="Z93" s="75">
        <v>41.9</v>
      </c>
      <c r="AA93" s="75">
        <v>41.9</v>
      </c>
      <c r="AB93" s="75">
        <v>41.9</v>
      </c>
      <c r="AC93" s="75">
        <v>41.9</v>
      </c>
      <c r="AD93" s="75">
        <v>41.9</v>
      </c>
      <c r="AE93" s="75">
        <v>41.9</v>
      </c>
      <c r="AF93" s="75">
        <v>41.9</v>
      </c>
      <c r="AG93" s="75">
        <v>41.9</v>
      </c>
      <c r="AH93" s="75">
        <v>41.9</v>
      </c>
      <c r="AI93" s="75">
        <v>41.9</v>
      </c>
      <c r="AJ93" s="75">
        <v>41.9</v>
      </c>
      <c r="AK93" s="75">
        <v>41.9</v>
      </c>
      <c r="AL93" s="75">
        <v>41.9</v>
      </c>
      <c r="AM93" s="75">
        <v>41.9</v>
      </c>
      <c r="AN93" s="75">
        <v>41.9</v>
      </c>
      <c r="AO93" s="75">
        <v>41.9</v>
      </c>
      <c r="AP93" s="75">
        <v>41.9</v>
      </c>
      <c r="AQ93" s="75">
        <v>41.9</v>
      </c>
      <c r="AR93" s="75">
        <v>41.9</v>
      </c>
      <c r="AS93" s="75">
        <v>41.9</v>
      </c>
      <c r="AT93" s="75">
        <v>41.9</v>
      </c>
      <c r="AU93" s="75">
        <v>41.9</v>
      </c>
      <c r="AV93" s="75">
        <v>41.9</v>
      </c>
      <c r="AW93" s="75">
        <v>41.9</v>
      </c>
      <c r="AX93" s="75">
        <v>41.9</v>
      </c>
    </row>
    <row r="94" spans="1:50">
      <c r="A94" t="s">
        <v>42</v>
      </c>
      <c r="B94" t="s">
        <v>19</v>
      </c>
      <c r="C94" t="s">
        <v>361</v>
      </c>
      <c r="D94" s="54">
        <v>1.455014776347</v>
      </c>
      <c r="E94" s="54">
        <v>1.455014776347</v>
      </c>
      <c r="F94" s="54">
        <v>1.455014776347</v>
      </c>
      <c r="G94" s="54">
        <v>1.455014776347</v>
      </c>
      <c r="H94" s="54">
        <v>1.455014776347</v>
      </c>
      <c r="I94" s="54">
        <v>1.455014776347</v>
      </c>
      <c r="J94" s="75">
        <v>1.32930963</v>
      </c>
      <c r="K94" s="75">
        <v>1.3160165337</v>
      </c>
      <c r="L94" s="75">
        <v>1.3028563683629999</v>
      </c>
      <c r="M94" s="75">
        <v>1.2898278046793701</v>
      </c>
      <c r="N94" s="75">
        <v>1.276929526632576</v>
      </c>
      <c r="O94" s="75">
        <v>1.264160231366251</v>
      </c>
      <c r="P94" s="75">
        <v>1.2515186290525879</v>
      </c>
      <c r="Q94" s="75">
        <v>1.239003442762062</v>
      </c>
      <c r="R94" s="75">
        <v>1.2266134083344411</v>
      </c>
      <c r="S94" s="75">
        <v>1.214347274251097</v>
      </c>
      <c r="T94" s="75">
        <v>1.2022038015085861</v>
      </c>
      <c r="U94" s="75">
        <v>1.1901817634934999</v>
      </c>
      <c r="V94" s="75">
        <v>1.1782799458585651</v>
      </c>
      <c r="W94" s="75">
        <v>1.1664971463999789</v>
      </c>
      <c r="X94" s="75">
        <v>1.15483217493598</v>
      </c>
      <c r="Y94" s="75">
        <v>1.1432838531866201</v>
      </c>
      <c r="Z94" s="75">
        <v>1.131851014654754</v>
      </c>
      <c r="AA94" s="75">
        <v>1.120532504508206</v>
      </c>
      <c r="AB94" s="75">
        <v>1.1093271794631241</v>
      </c>
      <c r="AC94" s="75">
        <v>1.098233907668493</v>
      </c>
      <c r="AD94" s="75">
        <v>1.087251568591808</v>
      </c>
      <c r="AE94" s="75">
        <v>1.076379052905889</v>
      </c>
      <c r="AF94" s="75">
        <v>1.06561526237683</v>
      </c>
      <c r="AG94" s="75">
        <v>1.054959109753062</v>
      </c>
      <c r="AH94" s="75">
        <v>1.044409518655532</v>
      </c>
      <c r="AI94" s="75">
        <v>1.0339654234689759</v>
      </c>
      <c r="AJ94" s="75">
        <v>1.0236257692342861</v>
      </c>
      <c r="AK94" s="75">
        <v>1.0133895115419429</v>
      </c>
      <c r="AL94" s="75">
        <v>1.0032556164265241</v>
      </c>
      <c r="AM94" s="75">
        <v>0.99322306026225859</v>
      </c>
      <c r="AN94" s="75">
        <v>0.98329082965963599</v>
      </c>
      <c r="AO94" s="75">
        <v>0.98329082965963599</v>
      </c>
      <c r="AP94" s="75">
        <v>0.98329082965963599</v>
      </c>
      <c r="AQ94" s="75">
        <v>0.98329082965963599</v>
      </c>
      <c r="AR94" s="75">
        <v>0.98329082965963599</v>
      </c>
      <c r="AS94" s="75">
        <v>0.98329082965963599</v>
      </c>
      <c r="AT94" s="75">
        <v>0.98329082965963599</v>
      </c>
      <c r="AU94" s="75">
        <v>0.98329082965963599</v>
      </c>
      <c r="AV94" s="75">
        <v>0.98329082965963599</v>
      </c>
      <c r="AW94" s="75">
        <v>0.98329082965963599</v>
      </c>
      <c r="AX94" s="75">
        <v>0.98329082965963599</v>
      </c>
    </row>
    <row r="95" spans="1:50">
      <c r="A95" t="s">
        <v>42</v>
      </c>
      <c r="B95" t="s">
        <v>21</v>
      </c>
      <c r="C95" t="s">
        <v>361</v>
      </c>
      <c r="D95" s="54">
        <v>1.455014776347</v>
      </c>
      <c r="E95" s="54">
        <v>1.455014776347</v>
      </c>
      <c r="F95" s="54">
        <v>1.455014776347</v>
      </c>
      <c r="G95" s="54">
        <v>1.455014776347</v>
      </c>
      <c r="H95" s="54">
        <v>1.455014776347</v>
      </c>
      <c r="I95" s="54">
        <v>1.455014776347</v>
      </c>
      <c r="J95" s="75">
        <v>1.32930963</v>
      </c>
      <c r="K95" s="75">
        <v>1.3160165337</v>
      </c>
      <c r="L95" s="75">
        <v>1.3028563683629999</v>
      </c>
      <c r="M95" s="75">
        <v>1.2898278046793701</v>
      </c>
      <c r="N95" s="75">
        <v>1.276929526632576</v>
      </c>
      <c r="O95" s="75">
        <v>1.264160231366251</v>
      </c>
      <c r="P95" s="75">
        <v>1.2515186290525879</v>
      </c>
      <c r="Q95" s="75">
        <v>1.239003442762062</v>
      </c>
      <c r="R95" s="75">
        <v>1.2266134083344411</v>
      </c>
      <c r="S95" s="75">
        <v>1.214347274251097</v>
      </c>
      <c r="T95" s="75">
        <v>1.2022038015085861</v>
      </c>
      <c r="U95" s="75">
        <v>1.1901817634934999</v>
      </c>
      <c r="V95" s="75">
        <v>1.1782799458585651</v>
      </c>
      <c r="W95" s="75">
        <v>1.1664971463999789</v>
      </c>
      <c r="X95" s="75">
        <v>1.15483217493598</v>
      </c>
      <c r="Y95" s="75">
        <v>1.1432838531866201</v>
      </c>
      <c r="Z95" s="75">
        <v>1.131851014654754</v>
      </c>
      <c r="AA95" s="75">
        <v>1.120532504508206</v>
      </c>
      <c r="AB95" s="75">
        <v>1.1093271794631241</v>
      </c>
      <c r="AC95" s="75">
        <v>1.098233907668493</v>
      </c>
      <c r="AD95" s="75">
        <v>1.087251568591808</v>
      </c>
      <c r="AE95" s="75">
        <v>1.076379052905889</v>
      </c>
      <c r="AF95" s="75">
        <v>1.06561526237683</v>
      </c>
      <c r="AG95" s="75">
        <v>1.054959109753062</v>
      </c>
      <c r="AH95" s="75">
        <v>1.044409518655532</v>
      </c>
      <c r="AI95" s="75">
        <v>1.0339654234689759</v>
      </c>
      <c r="AJ95" s="75">
        <v>1.0236257692342861</v>
      </c>
      <c r="AK95" s="75">
        <v>1.0133895115419429</v>
      </c>
      <c r="AL95" s="75">
        <v>1.0032556164265241</v>
      </c>
      <c r="AM95" s="75">
        <v>0.99322306026225859</v>
      </c>
      <c r="AN95" s="75">
        <v>0.98329082965963599</v>
      </c>
      <c r="AO95" s="75">
        <v>0.98329082965963599</v>
      </c>
      <c r="AP95" s="75">
        <v>0.98329082965963599</v>
      </c>
      <c r="AQ95" s="75">
        <v>0.98329082965963599</v>
      </c>
      <c r="AR95" s="75">
        <v>0.98329082965963599</v>
      </c>
      <c r="AS95" s="75">
        <v>0.98329082965963599</v>
      </c>
      <c r="AT95" s="75">
        <v>0.98329082965963599</v>
      </c>
      <c r="AU95" s="75">
        <v>0.98329082965963599</v>
      </c>
      <c r="AV95" s="75">
        <v>0.98329082965963599</v>
      </c>
      <c r="AW95" s="75">
        <v>0.98329082965963599</v>
      </c>
      <c r="AX95" s="75">
        <v>0.98329082965963599</v>
      </c>
    </row>
    <row r="96" spans="1:50">
      <c r="A96" t="s">
        <v>42</v>
      </c>
      <c r="B96" t="s">
        <v>68</v>
      </c>
      <c r="C96" t="s">
        <v>361</v>
      </c>
      <c r="D96" s="54">
        <v>1</v>
      </c>
      <c r="E96" s="54">
        <v>1</v>
      </c>
      <c r="F96" s="54">
        <v>1</v>
      </c>
      <c r="G96" s="54">
        <v>1</v>
      </c>
      <c r="H96" s="54">
        <v>1</v>
      </c>
      <c r="I96" s="54">
        <v>1</v>
      </c>
      <c r="J96" s="75">
        <v>1</v>
      </c>
      <c r="K96" s="75">
        <v>1</v>
      </c>
      <c r="L96" s="75">
        <v>1</v>
      </c>
      <c r="M96" s="75">
        <v>1</v>
      </c>
      <c r="N96" s="75">
        <v>1</v>
      </c>
      <c r="O96" s="75">
        <v>1</v>
      </c>
      <c r="P96" s="75">
        <v>1</v>
      </c>
      <c r="Q96" s="75">
        <v>1</v>
      </c>
      <c r="R96" s="75">
        <v>1</v>
      </c>
      <c r="S96" s="75">
        <v>1</v>
      </c>
      <c r="T96" s="75">
        <v>1</v>
      </c>
      <c r="U96" s="75">
        <v>1</v>
      </c>
      <c r="V96" s="75">
        <v>1</v>
      </c>
      <c r="W96" s="75">
        <v>1</v>
      </c>
      <c r="X96" s="75">
        <v>1</v>
      </c>
      <c r="Y96" s="75">
        <v>1</v>
      </c>
      <c r="Z96" s="75">
        <v>1</v>
      </c>
      <c r="AA96" s="75">
        <v>1</v>
      </c>
      <c r="AB96" s="75">
        <v>1</v>
      </c>
      <c r="AC96" s="75">
        <v>1</v>
      </c>
      <c r="AD96" s="75">
        <v>1</v>
      </c>
      <c r="AE96" s="75">
        <v>1</v>
      </c>
      <c r="AF96" s="75">
        <v>1</v>
      </c>
      <c r="AG96" s="75">
        <v>1</v>
      </c>
      <c r="AH96" s="75">
        <v>1</v>
      </c>
      <c r="AI96" s="75">
        <v>1</v>
      </c>
      <c r="AJ96" s="75">
        <v>1</v>
      </c>
      <c r="AK96" s="75">
        <v>1</v>
      </c>
      <c r="AL96" s="75">
        <v>1</v>
      </c>
      <c r="AM96" s="75">
        <v>1</v>
      </c>
      <c r="AN96" s="75">
        <v>1</v>
      </c>
      <c r="AO96" s="75">
        <v>1</v>
      </c>
      <c r="AP96" s="75">
        <v>1</v>
      </c>
      <c r="AQ96" s="75">
        <v>1</v>
      </c>
      <c r="AR96" s="75">
        <v>1</v>
      </c>
      <c r="AS96" s="75">
        <v>1</v>
      </c>
      <c r="AT96" s="75">
        <v>1</v>
      </c>
      <c r="AU96" s="75">
        <v>1</v>
      </c>
      <c r="AV96" s="75">
        <v>1</v>
      </c>
      <c r="AW96" s="75">
        <v>1</v>
      </c>
      <c r="AX96" s="75">
        <v>1</v>
      </c>
    </row>
    <row r="97" spans="1:50">
      <c r="A97" t="s">
        <v>42</v>
      </c>
      <c r="B97" t="s">
        <v>70</v>
      </c>
      <c r="C97" t="s">
        <v>361</v>
      </c>
      <c r="D97" s="84">
        <v>6.1</v>
      </c>
      <c r="E97" s="84">
        <v>6.1</v>
      </c>
      <c r="F97" s="84">
        <v>6.1</v>
      </c>
      <c r="G97" s="84">
        <v>6.1</v>
      </c>
      <c r="H97" s="84">
        <v>6.1</v>
      </c>
      <c r="I97" s="84">
        <v>6.1</v>
      </c>
      <c r="J97" s="75">
        <v>25</v>
      </c>
      <c r="K97" s="75">
        <v>25</v>
      </c>
      <c r="L97" s="75">
        <v>25</v>
      </c>
      <c r="M97" s="75">
        <v>25</v>
      </c>
      <c r="N97" s="75">
        <v>25</v>
      </c>
      <c r="O97" s="75">
        <v>25</v>
      </c>
      <c r="P97" s="75">
        <v>25</v>
      </c>
      <c r="Q97" s="75">
        <v>25</v>
      </c>
      <c r="R97" s="75">
        <v>25</v>
      </c>
      <c r="S97" s="75">
        <v>25</v>
      </c>
      <c r="T97" s="75">
        <v>25</v>
      </c>
      <c r="U97" s="75">
        <v>25</v>
      </c>
      <c r="V97" s="75">
        <v>25</v>
      </c>
      <c r="W97" s="75">
        <v>25</v>
      </c>
      <c r="X97" s="75">
        <v>25</v>
      </c>
      <c r="Y97" s="75">
        <v>25</v>
      </c>
      <c r="Z97" s="75">
        <v>25</v>
      </c>
      <c r="AA97" s="75">
        <v>25</v>
      </c>
      <c r="AB97" s="75">
        <v>25</v>
      </c>
      <c r="AC97" s="75">
        <v>25</v>
      </c>
      <c r="AD97" s="75">
        <v>25</v>
      </c>
      <c r="AE97" s="75">
        <v>25</v>
      </c>
      <c r="AF97" s="75">
        <v>25</v>
      </c>
      <c r="AG97" s="75">
        <v>25</v>
      </c>
      <c r="AH97" s="75">
        <v>25</v>
      </c>
      <c r="AI97" s="75">
        <v>25</v>
      </c>
      <c r="AJ97" s="75">
        <v>25</v>
      </c>
      <c r="AK97" s="75">
        <v>25</v>
      </c>
      <c r="AL97" s="75">
        <v>25</v>
      </c>
      <c r="AM97" s="75">
        <v>25</v>
      </c>
      <c r="AN97" s="75">
        <v>25</v>
      </c>
      <c r="AO97" s="75">
        <v>25</v>
      </c>
      <c r="AP97" s="75">
        <v>25</v>
      </c>
      <c r="AQ97" s="75">
        <v>25</v>
      </c>
      <c r="AR97" s="75">
        <v>25</v>
      </c>
      <c r="AS97" s="75">
        <v>25</v>
      </c>
      <c r="AT97" s="75">
        <v>25</v>
      </c>
      <c r="AU97" s="75">
        <v>25</v>
      </c>
      <c r="AV97" s="75">
        <v>25</v>
      </c>
      <c r="AW97" s="75">
        <v>25</v>
      </c>
      <c r="AX97" s="75">
        <v>25</v>
      </c>
    </row>
    <row r="98" spans="1:50">
      <c r="A98" t="s">
        <v>42</v>
      </c>
      <c r="B98" t="s">
        <v>71</v>
      </c>
      <c r="C98" t="s">
        <v>361</v>
      </c>
      <c r="D98" s="54">
        <v>1</v>
      </c>
      <c r="E98" s="54">
        <v>1</v>
      </c>
      <c r="F98" s="54">
        <v>1</v>
      </c>
      <c r="G98" s="54">
        <v>1</v>
      </c>
      <c r="H98" s="54">
        <v>1</v>
      </c>
      <c r="I98" s="54">
        <v>1</v>
      </c>
      <c r="J98" s="75">
        <v>1</v>
      </c>
      <c r="K98" s="75">
        <v>1</v>
      </c>
      <c r="L98" s="75">
        <v>1</v>
      </c>
      <c r="M98" s="75">
        <v>1</v>
      </c>
      <c r="N98" s="75">
        <v>1</v>
      </c>
      <c r="O98" s="75">
        <v>1</v>
      </c>
      <c r="P98" s="75">
        <v>1</v>
      </c>
      <c r="Q98" s="75">
        <v>1</v>
      </c>
      <c r="R98" s="75">
        <v>1</v>
      </c>
      <c r="S98" s="75">
        <v>1</v>
      </c>
      <c r="T98" s="75">
        <v>1</v>
      </c>
      <c r="U98" s="75">
        <v>1</v>
      </c>
      <c r="V98" s="75">
        <v>1</v>
      </c>
      <c r="W98" s="75">
        <v>1</v>
      </c>
      <c r="X98" s="75">
        <v>1</v>
      </c>
      <c r="Y98" s="75">
        <v>1</v>
      </c>
      <c r="Z98" s="75">
        <v>1</v>
      </c>
      <c r="AA98" s="75">
        <v>1</v>
      </c>
      <c r="AB98" s="75">
        <v>1</v>
      </c>
      <c r="AC98" s="75">
        <v>1</v>
      </c>
      <c r="AD98" s="75">
        <v>1</v>
      </c>
      <c r="AE98" s="75">
        <v>1</v>
      </c>
      <c r="AF98" s="75">
        <v>1</v>
      </c>
      <c r="AG98" s="75">
        <v>1</v>
      </c>
      <c r="AH98" s="75">
        <v>1</v>
      </c>
      <c r="AI98" s="75">
        <v>1</v>
      </c>
      <c r="AJ98" s="75">
        <v>1</v>
      </c>
      <c r="AK98" s="75">
        <v>1</v>
      </c>
      <c r="AL98" s="75">
        <v>1</v>
      </c>
      <c r="AM98" s="75">
        <v>1</v>
      </c>
      <c r="AN98" s="75">
        <v>1</v>
      </c>
      <c r="AO98" s="75">
        <v>1</v>
      </c>
      <c r="AP98" s="75">
        <v>1</v>
      </c>
      <c r="AQ98" s="75">
        <v>1</v>
      </c>
      <c r="AR98" s="75">
        <v>1</v>
      </c>
      <c r="AS98" s="75">
        <v>1</v>
      </c>
      <c r="AT98" s="75">
        <v>1</v>
      </c>
      <c r="AU98" s="75">
        <v>1</v>
      </c>
      <c r="AV98" s="75">
        <v>1</v>
      </c>
      <c r="AW98" s="75">
        <v>1</v>
      </c>
      <c r="AX98" s="75">
        <v>1</v>
      </c>
    </row>
    <row r="99" spans="1:50">
      <c r="A99" t="s">
        <v>42</v>
      </c>
      <c r="B99" t="s">
        <v>72</v>
      </c>
      <c r="C99" t="s">
        <v>361</v>
      </c>
      <c r="D99" s="54">
        <v>1.69</v>
      </c>
      <c r="E99" s="54">
        <v>1.69</v>
      </c>
      <c r="F99" s="54">
        <v>1.69</v>
      </c>
      <c r="G99" s="54">
        <v>1.69</v>
      </c>
      <c r="H99" s="54">
        <v>1.69</v>
      </c>
      <c r="I99" s="54">
        <v>1.69</v>
      </c>
      <c r="J99" s="75">
        <v>1.43</v>
      </c>
      <c r="K99" s="75">
        <v>1.43</v>
      </c>
      <c r="L99" s="75">
        <v>1.43</v>
      </c>
      <c r="M99" s="75">
        <v>1.43</v>
      </c>
      <c r="N99" s="75">
        <v>1.43</v>
      </c>
      <c r="O99" s="75">
        <v>1.43</v>
      </c>
      <c r="P99" s="75">
        <v>1.43</v>
      </c>
      <c r="Q99" s="75">
        <v>1.43</v>
      </c>
      <c r="R99" s="75">
        <v>1.43</v>
      </c>
      <c r="S99" s="75">
        <v>1.43</v>
      </c>
      <c r="T99" s="75">
        <v>1.43</v>
      </c>
      <c r="U99" s="75">
        <v>1.43</v>
      </c>
      <c r="V99" s="75">
        <v>1.43</v>
      </c>
      <c r="W99" s="75">
        <v>1.43</v>
      </c>
      <c r="X99" s="75">
        <v>1.43</v>
      </c>
      <c r="Y99" s="75">
        <v>1.43</v>
      </c>
      <c r="Z99" s="75">
        <v>1.43</v>
      </c>
      <c r="AA99" s="75">
        <v>1.43</v>
      </c>
      <c r="AB99" s="75">
        <v>1.43</v>
      </c>
      <c r="AC99" s="75">
        <v>1.43</v>
      </c>
      <c r="AD99" s="75">
        <v>1.43</v>
      </c>
      <c r="AE99" s="75">
        <v>1.43</v>
      </c>
      <c r="AF99" s="75">
        <v>1.43</v>
      </c>
      <c r="AG99" s="75">
        <v>1.43</v>
      </c>
      <c r="AH99" s="75">
        <v>1.43</v>
      </c>
      <c r="AI99" s="75">
        <v>1.43</v>
      </c>
      <c r="AJ99" s="75">
        <v>1.43</v>
      </c>
      <c r="AK99" s="75">
        <v>1.43</v>
      </c>
      <c r="AL99" s="75">
        <v>1.43</v>
      </c>
      <c r="AM99" s="75">
        <v>1.43</v>
      </c>
      <c r="AN99" s="75">
        <v>1.43</v>
      </c>
      <c r="AO99" s="75">
        <v>1.43</v>
      </c>
      <c r="AP99" s="75">
        <v>1.43</v>
      </c>
      <c r="AQ99" s="75">
        <v>1.43</v>
      </c>
      <c r="AR99" s="75">
        <v>1.43</v>
      </c>
      <c r="AS99" s="75">
        <v>1.43</v>
      </c>
      <c r="AT99" s="75">
        <v>1.43</v>
      </c>
      <c r="AU99" s="75">
        <v>1.43</v>
      </c>
      <c r="AV99" s="75">
        <v>1.43</v>
      </c>
      <c r="AW99" s="75">
        <v>1.43</v>
      </c>
      <c r="AX99" s="75">
        <v>1.43</v>
      </c>
    </row>
    <row r="100" spans="1:50">
      <c r="A100" t="s">
        <v>42</v>
      </c>
      <c r="B100" t="s">
        <v>73</v>
      </c>
      <c r="C100" t="s">
        <v>361</v>
      </c>
      <c r="D100" s="54">
        <v>41.9</v>
      </c>
      <c r="E100" s="54">
        <v>41.9</v>
      </c>
      <c r="F100" s="54">
        <v>41.9</v>
      </c>
      <c r="G100" s="54">
        <v>41.9</v>
      </c>
      <c r="H100" s="54">
        <v>41.9</v>
      </c>
      <c r="I100" s="54">
        <v>41.9</v>
      </c>
      <c r="J100" s="75">
        <v>41.9</v>
      </c>
      <c r="K100" s="75">
        <v>41.9</v>
      </c>
      <c r="L100" s="75">
        <v>41.9</v>
      </c>
      <c r="M100" s="75">
        <v>41.9</v>
      </c>
      <c r="N100" s="75">
        <v>41.9</v>
      </c>
      <c r="O100" s="75">
        <v>41.9</v>
      </c>
      <c r="P100" s="75">
        <v>41.9</v>
      </c>
      <c r="Q100" s="75">
        <v>41.9</v>
      </c>
      <c r="R100" s="75">
        <v>41.9</v>
      </c>
      <c r="S100" s="75">
        <v>41.9</v>
      </c>
      <c r="T100" s="75">
        <v>41.9</v>
      </c>
      <c r="U100" s="75">
        <v>41.9</v>
      </c>
      <c r="V100" s="75">
        <v>41.9</v>
      </c>
      <c r="W100" s="75">
        <v>41.9</v>
      </c>
      <c r="X100" s="75">
        <v>41.9</v>
      </c>
      <c r="Y100" s="75">
        <v>41.9</v>
      </c>
      <c r="Z100" s="75">
        <v>41.9</v>
      </c>
      <c r="AA100" s="75">
        <v>41.9</v>
      </c>
      <c r="AB100" s="75">
        <v>41.9</v>
      </c>
      <c r="AC100" s="75">
        <v>41.9</v>
      </c>
      <c r="AD100" s="75">
        <v>41.9</v>
      </c>
      <c r="AE100" s="75">
        <v>41.9</v>
      </c>
      <c r="AF100" s="75">
        <v>41.9</v>
      </c>
      <c r="AG100" s="75">
        <v>41.9</v>
      </c>
      <c r="AH100" s="75">
        <v>41.9</v>
      </c>
      <c r="AI100" s="75">
        <v>41.9</v>
      </c>
      <c r="AJ100" s="75">
        <v>41.9</v>
      </c>
      <c r="AK100" s="75">
        <v>41.9</v>
      </c>
      <c r="AL100" s="75">
        <v>41.9</v>
      </c>
      <c r="AM100" s="75">
        <v>41.9</v>
      </c>
      <c r="AN100" s="75">
        <v>41.9</v>
      </c>
      <c r="AO100" s="75">
        <v>41.9</v>
      </c>
      <c r="AP100" s="75">
        <v>41.9</v>
      </c>
      <c r="AQ100" s="75">
        <v>41.9</v>
      </c>
      <c r="AR100" s="75">
        <v>41.9</v>
      </c>
      <c r="AS100" s="75">
        <v>41.9</v>
      </c>
      <c r="AT100" s="75">
        <v>41.9</v>
      </c>
      <c r="AU100" s="75">
        <v>41.9</v>
      </c>
      <c r="AV100" s="75">
        <v>41.9</v>
      </c>
      <c r="AW100" s="75">
        <v>41.9</v>
      </c>
      <c r="AX100" s="75">
        <v>41.9</v>
      </c>
    </row>
    <row r="101" spans="1:50">
      <c r="A101" t="s">
        <v>43</v>
      </c>
      <c r="B101" t="s">
        <v>19</v>
      </c>
      <c r="C101" t="s">
        <v>361</v>
      </c>
      <c r="D101" s="54">
        <v>1.9400197017959999</v>
      </c>
      <c r="E101" s="54">
        <v>1.9400197017959999</v>
      </c>
      <c r="F101" s="54">
        <v>1.9400197017959999</v>
      </c>
      <c r="G101" s="54">
        <v>1.9400197017959999</v>
      </c>
      <c r="H101" s="54">
        <v>1.9400197017959999</v>
      </c>
      <c r="I101" s="54">
        <v>1.9400197017959999</v>
      </c>
      <c r="J101" s="75">
        <v>1.32930963</v>
      </c>
      <c r="K101" s="75">
        <v>1.3160165337</v>
      </c>
      <c r="L101" s="75">
        <v>1.3028563683629999</v>
      </c>
      <c r="M101" s="75">
        <v>1.2898278046793701</v>
      </c>
      <c r="N101" s="75">
        <v>1.276929526632576</v>
      </c>
      <c r="O101" s="75">
        <v>1.264160231366251</v>
      </c>
      <c r="P101" s="75">
        <v>1.2515186290525879</v>
      </c>
      <c r="Q101" s="75">
        <v>1.239003442762062</v>
      </c>
      <c r="R101" s="75">
        <v>1.2266134083344411</v>
      </c>
      <c r="S101" s="75">
        <v>1.214347274251097</v>
      </c>
      <c r="T101" s="75">
        <v>1.2022038015085861</v>
      </c>
      <c r="U101" s="75">
        <v>1.1901817634934999</v>
      </c>
      <c r="V101" s="75">
        <v>1.1782799458585651</v>
      </c>
      <c r="W101" s="75">
        <v>1.1664971463999789</v>
      </c>
      <c r="X101" s="75">
        <v>1.15483217493598</v>
      </c>
      <c r="Y101" s="75">
        <v>1.1432838531866201</v>
      </c>
      <c r="Z101" s="75">
        <v>1.131851014654754</v>
      </c>
      <c r="AA101" s="75">
        <v>1.120532504508206</v>
      </c>
      <c r="AB101" s="75">
        <v>1.1093271794631241</v>
      </c>
      <c r="AC101" s="75">
        <v>1.098233907668493</v>
      </c>
      <c r="AD101" s="75">
        <v>1.087251568591808</v>
      </c>
      <c r="AE101" s="75">
        <v>1.076379052905889</v>
      </c>
      <c r="AF101" s="75">
        <v>1.06561526237683</v>
      </c>
      <c r="AG101" s="75">
        <v>1.054959109753062</v>
      </c>
      <c r="AH101" s="75">
        <v>1.044409518655532</v>
      </c>
      <c r="AI101" s="75">
        <v>1.0339654234689759</v>
      </c>
      <c r="AJ101" s="75">
        <v>1.0236257692342861</v>
      </c>
      <c r="AK101" s="75">
        <v>1.0133895115419429</v>
      </c>
      <c r="AL101" s="75">
        <v>1.0032556164265241</v>
      </c>
      <c r="AM101" s="75">
        <v>0.99322306026225859</v>
      </c>
      <c r="AN101" s="75">
        <v>0.98329082965963599</v>
      </c>
      <c r="AO101" s="75">
        <v>0.98329082965963599</v>
      </c>
      <c r="AP101" s="75">
        <v>0.98329082965963599</v>
      </c>
      <c r="AQ101" s="75">
        <v>0.98329082965963599</v>
      </c>
      <c r="AR101" s="75">
        <v>0.98329082965963599</v>
      </c>
      <c r="AS101" s="75">
        <v>0.98329082965963599</v>
      </c>
      <c r="AT101" s="75">
        <v>0.98329082965963599</v>
      </c>
      <c r="AU101" s="75">
        <v>0.98329082965963599</v>
      </c>
      <c r="AV101" s="75">
        <v>0.98329082965963599</v>
      </c>
      <c r="AW101" s="75">
        <v>0.98329082965963599</v>
      </c>
      <c r="AX101" s="75">
        <v>0.98329082965963599</v>
      </c>
    </row>
    <row r="102" spans="1:50">
      <c r="A102" t="s">
        <v>43</v>
      </c>
      <c r="B102" t="s">
        <v>21</v>
      </c>
      <c r="C102" t="s">
        <v>361</v>
      </c>
      <c r="D102" s="54">
        <v>1.9400197017959999</v>
      </c>
      <c r="E102" s="54">
        <v>1.9400197017959999</v>
      </c>
      <c r="F102" s="54">
        <v>1.9400197017959999</v>
      </c>
      <c r="G102" s="54">
        <v>1.9400197017959999</v>
      </c>
      <c r="H102" s="54">
        <v>1.9400197017959999</v>
      </c>
      <c r="I102" s="54">
        <v>1.9400197017959999</v>
      </c>
      <c r="J102" s="75">
        <v>1.32930963</v>
      </c>
      <c r="K102" s="75">
        <v>1.3160165337</v>
      </c>
      <c r="L102" s="75">
        <v>1.3028563683629999</v>
      </c>
      <c r="M102" s="75">
        <v>1.2898278046793701</v>
      </c>
      <c r="N102" s="75">
        <v>1.276929526632576</v>
      </c>
      <c r="O102" s="75">
        <v>1.264160231366251</v>
      </c>
      <c r="P102" s="75">
        <v>1.2515186290525879</v>
      </c>
      <c r="Q102" s="75">
        <v>1.239003442762062</v>
      </c>
      <c r="R102" s="75">
        <v>1.2266134083344411</v>
      </c>
      <c r="S102" s="75">
        <v>1.214347274251097</v>
      </c>
      <c r="T102" s="75">
        <v>1.2022038015085861</v>
      </c>
      <c r="U102" s="75">
        <v>1.1901817634934999</v>
      </c>
      <c r="V102" s="75">
        <v>1.1782799458585651</v>
      </c>
      <c r="W102" s="75">
        <v>1.1664971463999789</v>
      </c>
      <c r="X102" s="75">
        <v>1.15483217493598</v>
      </c>
      <c r="Y102" s="75">
        <v>1.1432838531866201</v>
      </c>
      <c r="Z102" s="75">
        <v>1.131851014654754</v>
      </c>
      <c r="AA102" s="75">
        <v>1.120532504508206</v>
      </c>
      <c r="AB102" s="75">
        <v>1.1093271794631241</v>
      </c>
      <c r="AC102" s="75">
        <v>1.098233907668493</v>
      </c>
      <c r="AD102" s="75">
        <v>1.087251568591808</v>
      </c>
      <c r="AE102" s="75">
        <v>1.076379052905889</v>
      </c>
      <c r="AF102" s="75">
        <v>1.06561526237683</v>
      </c>
      <c r="AG102" s="75">
        <v>1.054959109753062</v>
      </c>
      <c r="AH102" s="75">
        <v>1.044409518655532</v>
      </c>
      <c r="AI102" s="75">
        <v>1.0339654234689759</v>
      </c>
      <c r="AJ102" s="75">
        <v>1.0236257692342861</v>
      </c>
      <c r="AK102" s="75">
        <v>1.0133895115419429</v>
      </c>
      <c r="AL102" s="75">
        <v>1.0032556164265241</v>
      </c>
      <c r="AM102" s="75">
        <v>0.99322306026225859</v>
      </c>
      <c r="AN102" s="75">
        <v>0.98329082965963599</v>
      </c>
      <c r="AO102" s="75">
        <v>0.98329082965963599</v>
      </c>
      <c r="AP102" s="75">
        <v>0.98329082965963599</v>
      </c>
      <c r="AQ102" s="75">
        <v>0.98329082965963599</v>
      </c>
      <c r="AR102" s="75">
        <v>0.98329082965963599</v>
      </c>
      <c r="AS102" s="75">
        <v>0.98329082965963599</v>
      </c>
      <c r="AT102" s="75">
        <v>0.98329082965963599</v>
      </c>
      <c r="AU102" s="75">
        <v>0.98329082965963599</v>
      </c>
      <c r="AV102" s="75">
        <v>0.98329082965963599</v>
      </c>
      <c r="AW102" s="75">
        <v>0.98329082965963599</v>
      </c>
      <c r="AX102" s="75">
        <v>0.98329082965963599</v>
      </c>
    </row>
    <row r="103" spans="1:50">
      <c r="A103" t="s">
        <v>43</v>
      </c>
      <c r="B103" t="s">
        <v>68</v>
      </c>
      <c r="C103" t="s">
        <v>361</v>
      </c>
      <c r="D103" s="54">
        <v>1</v>
      </c>
      <c r="E103" s="54">
        <v>1</v>
      </c>
      <c r="F103" s="54">
        <v>1</v>
      </c>
      <c r="G103" s="54">
        <v>1</v>
      </c>
      <c r="H103" s="54">
        <v>1</v>
      </c>
      <c r="I103" s="54">
        <v>1</v>
      </c>
      <c r="J103" s="75">
        <v>1</v>
      </c>
      <c r="K103" s="75">
        <v>1</v>
      </c>
      <c r="L103" s="75">
        <v>1</v>
      </c>
      <c r="M103" s="75">
        <v>1</v>
      </c>
      <c r="N103" s="75">
        <v>1</v>
      </c>
      <c r="O103" s="75">
        <v>1</v>
      </c>
      <c r="P103" s="75">
        <v>1</v>
      </c>
      <c r="Q103" s="75">
        <v>1</v>
      </c>
      <c r="R103" s="75">
        <v>1</v>
      </c>
      <c r="S103" s="75">
        <v>1</v>
      </c>
      <c r="T103" s="75">
        <v>1</v>
      </c>
      <c r="U103" s="75">
        <v>1</v>
      </c>
      <c r="V103" s="75">
        <v>1</v>
      </c>
      <c r="W103" s="75">
        <v>1</v>
      </c>
      <c r="X103" s="75">
        <v>1</v>
      </c>
      <c r="Y103" s="75">
        <v>1</v>
      </c>
      <c r="Z103" s="75">
        <v>1</v>
      </c>
      <c r="AA103" s="75">
        <v>1</v>
      </c>
      <c r="AB103" s="75">
        <v>1</v>
      </c>
      <c r="AC103" s="75">
        <v>1</v>
      </c>
      <c r="AD103" s="75">
        <v>1</v>
      </c>
      <c r="AE103" s="75">
        <v>1</v>
      </c>
      <c r="AF103" s="75">
        <v>1</v>
      </c>
      <c r="AG103" s="75">
        <v>1</v>
      </c>
      <c r="AH103" s="75">
        <v>1</v>
      </c>
      <c r="AI103" s="75">
        <v>1</v>
      </c>
      <c r="AJ103" s="75">
        <v>1</v>
      </c>
      <c r="AK103" s="75">
        <v>1</v>
      </c>
      <c r="AL103" s="75">
        <v>1</v>
      </c>
      <c r="AM103" s="75">
        <v>1</v>
      </c>
      <c r="AN103" s="75">
        <v>1</v>
      </c>
      <c r="AO103" s="75">
        <v>1</v>
      </c>
      <c r="AP103" s="75">
        <v>1</v>
      </c>
      <c r="AQ103" s="75">
        <v>1</v>
      </c>
      <c r="AR103" s="75">
        <v>1</v>
      </c>
      <c r="AS103" s="75">
        <v>1</v>
      </c>
      <c r="AT103" s="75">
        <v>1</v>
      </c>
      <c r="AU103" s="75">
        <v>1</v>
      </c>
      <c r="AV103" s="75">
        <v>1</v>
      </c>
      <c r="AW103" s="75">
        <v>1</v>
      </c>
      <c r="AX103" s="75">
        <v>1</v>
      </c>
    </row>
    <row r="104" spans="1:50">
      <c r="A104" t="s">
        <v>43</v>
      </c>
      <c r="B104" t="s">
        <v>70</v>
      </c>
      <c r="C104" t="s">
        <v>361</v>
      </c>
      <c r="D104" s="84">
        <v>43</v>
      </c>
      <c r="E104" s="84">
        <v>43</v>
      </c>
      <c r="F104" s="84">
        <v>43</v>
      </c>
      <c r="G104" s="84">
        <v>43</v>
      </c>
      <c r="H104" s="84">
        <v>43</v>
      </c>
      <c r="I104" s="84">
        <v>43</v>
      </c>
      <c r="J104" s="75">
        <v>25</v>
      </c>
      <c r="K104" s="75">
        <v>25</v>
      </c>
      <c r="L104" s="75">
        <v>25</v>
      </c>
      <c r="M104" s="75">
        <v>25</v>
      </c>
      <c r="N104" s="75">
        <v>25</v>
      </c>
      <c r="O104" s="75">
        <v>25</v>
      </c>
      <c r="P104" s="75">
        <v>25</v>
      </c>
      <c r="Q104" s="75">
        <v>25</v>
      </c>
      <c r="R104" s="75">
        <v>25</v>
      </c>
      <c r="S104" s="75">
        <v>25</v>
      </c>
      <c r="T104" s="75">
        <v>25</v>
      </c>
      <c r="U104" s="75">
        <v>25</v>
      </c>
      <c r="V104" s="75">
        <v>25</v>
      </c>
      <c r="W104" s="75">
        <v>25</v>
      </c>
      <c r="X104" s="75">
        <v>25</v>
      </c>
      <c r="Y104" s="75">
        <v>25</v>
      </c>
      <c r="Z104" s="75">
        <v>25</v>
      </c>
      <c r="AA104" s="75">
        <v>25</v>
      </c>
      <c r="AB104" s="75">
        <v>25</v>
      </c>
      <c r="AC104" s="75">
        <v>25</v>
      </c>
      <c r="AD104" s="75">
        <v>25</v>
      </c>
      <c r="AE104" s="75">
        <v>25</v>
      </c>
      <c r="AF104" s="75">
        <v>25</v>
      </c>
      <c r="AG104" s="75">
        <v>25</v>
      </c>
      <c r="AH104" s="75">
        <v>25</v>
      </c>
      <c r="AI104" s="75">
        <v>25</v>
      </c>
      <c r="AJ104" s="75">
        <v>25</v>
      </c>
      <c r="AK104" s="75">
        <v>25</v>
      </c>
      <c r="AL104" s="75">
        <v>25</v>
      </c>
      <c r="AM104" s="75">
        <v>25</v>
      </c>
      <c r="AN104" s="75">
        <v>25</v>
      </c>
      <c r="AO104" s="75">
        <v>25</v>
      </c>
      <c r="AP104" s="75">
        <v>25</v>
      </c>
      <c r="AQ104" s="75">
        <v>25</v>
      </c>
      <c r="AR104" s="75">
        <v>25</v>
      </c>
      <c r="AS104" s="75">
        <v>25</v>
      </c>
      <c r="AT104" s="75">
        <v>25</v>
      </c>
      <c r="AU104" s="75">
        <v>25</v>
      </c>
      <c r="AV104" s="75">
        <v>25</v>
      </c>
      <c r="AW104" s="75">
        <v>25</v>
      </c>
      <c r="AX104" s="75">
        <v>25</v>
      </c>
    </row>
    <row r="105" spans="1:50">
      <c r="A105" t="s">
        <v>43</v>
      </c>
      <c r="B105" t="s">
        <v>71</v>
      </c>
      <c r="C105" t="s">
        <v>361</v>
      </c>
      <c r="D105" s="54">
        <v>1</v>
      </c>
      <c r="E105" s="54">
        <v>1</v>
      </c>
      <c r="F105" s="54">
        <v>1</v>
      </c>
      <c r="G105" s="54">
        <v>1</v>
      </c>
      <c r="H105" s="54">
        <v>1</v>
      </c>
      <c r="I105" s="54">
        <v>1</v>
      </c>
      <c r="J105" s="75">
        <v>1</v>
      </c>
      <c r="K105" s="75">
        <v>1</v>
      </c>
      <c r="L105" s="75">
        <v>1</v>
      </c>
      <c r="M105" s="75">
        <v>1</v>
      </c>
      <c r="N105" s="75">
        <v>1</v>
      </c>
      <c r="O105" s="75">
        <v>1</v>
      </c>
      <c r="P105" s="75">
        <v>1</v>
      </c>
      <c r="Q105" s="75">
        <v>1</v>
      </c>
      <c r="R105" s="75">
        <v>1</v>
      </c>
      <c r="S105" s="75">
        <v>1</v>
      </c>
      <c r="T105" s="75">
        <v>1</v>
      </c>
      <c r="U105" s="75">
        <v>1</v>
      </c>
      <c r="V105" s="75">
        <v>1</v>
      </c>
      <c r="W105" s="75">
        <v>1</v>
      </c>
      <c r="X105" s="75">
        <v>1</v>
      </c>
      <c r="Y105" s="75">
        <v>1</v>
      </c>
      <c r="Z105" s="75">
        <v>1</v>
      </c>
      <c r="AA105" s="75">
        <v>1</v>
      </c>
      <c r="AB105" s="75">
        <v>1</v>
      </c>
      <c r="AC105" s="75">
        <v>1</v>
      </c>
      <c r="AD105" s="75">
        <v>1</v>
      </c>
      <c r="AE105" s="75">
        <v>1</v>
      </c>
      <c r="AF105" s="75">
        <v>1</v>
      </c>
      <c r="AG105" s="75">
        <v>1</v>
      </c>
      <c r="AH105" s="75">
        <v>1</v>
      </c>
      <c r="AI105" s="75">
        <v>1</v>
      </c>
      <c r="AJ105" s="75">
        <v>1</v>
      </c>
      <c r="AK105" s="75">
        <v>1</v>
      </c>
      <c r="AL105" s="75">
        <v>1</v>
      </c>
      <c r="AM105" s="75">
        <v>1</v>
      </c>
      <c r="AN105" s="75">
        <v>1</v>
      </c>
      <c r="AO105" s="75">
        <v>1</v>
      </c>
      <c r="AP105" s="75">
        <v>1</v>
      </c>
      <c r="AQ105" s="75">
        <v>1</v>
      </c>
      <c r="AR105" s="75">
        <v>1</v>
      </c>
      <c r="AS105" s="75">
        <v>1</v>
      </c>
      <c r="AT105" s="75">
        <v>1</v>
      </c>
      <c r="AU105" s="75">
        <v>1</v>
      </c>
      <c r="AV105" s="75">
        <v>1</v>
      </c>
      <c r="AW105" s="75">
        <v>1</v>
      </c>
      <c r="AX105" s="75">
        <v>1</v>
      </c>
    </row>
    <row r="106" spans="1:50">
      <c r="A106" t="s">
        <v>43</v>
      </c>
      <c r="B106" t="s">
        <v>72</v>
      </c>
      <c r="C106" t="s">
        <v>361</v>
      </c>
      <c r="D106" s="54">
        <v>2</v>
      </c>
      <c r="E106" s="54">
        <v>2</v>
      </c>
      <c r="F106" s="54">
        <v>2</v>
      </c>
      <c r="G106" s="54">
        <v>2</v>
      </c>
      <c r="H106" s="54">
        <v>2</v>
      </c>
      <c r="I106" s="54">
        <v>2</v>
      </c>
      <c r="J106" s="75">
        <v>1.43</v>
      </c>
      <c r="K106" s="75">
        <v>1.43</v>
      </c>
      <c r="L106" s="75">
        <v>1.43</v>
      </c>
      <c r="M106" s="75">
        <v>1.43</v>
      </c>
      <c r="N106" s="75">
        <v>1.43</v>
      </c>
      <c r="O106" s="75">
        <v>1.43</v>
      </c>
      <c r="P106" s="75">
        <v>1.43</v>
      </c>
      <c r="Q106" s="75">
        <v>1.43</v>
      </c>
      <c r="R106" s="75">
        <v>1.43</v>
      </c>
      <c r="S106" s="75">
        <v>1.43</v>
      </c>
      <c r="T106" s="75">
        <v>1.43</v>
      </c>
      <c r="U106" s="75">
        <v>1.43</v>
      </c>
      <c r="V106" s="75">
        <v>1.43</v>
      </c>
      <c r="W106" s="75">
        <v>1.43</v>
      </c>
      <c r="X106" s="75">
        <v>1.43</v>
      </c>
      <c r="Y106" s="75">
        <v>1.43</v>
      </c>
      <c r="Z106" s="75">
        <v>1.43</v>
      </c>
      <c r="AA106" s="75">
        <v>1.43</v>
      </c>
      <c r="AB106" s="75">
        <v>1.43</v>
      </c>
      <c r="AC106" s="75">
        <v>1.43</v>
      </c>
      <c r="AD106" s="75">
        <v>1.43</v>
      </c>
      <c r="AE106" s="75">
        <v>1.43</v>
      </c>
      <c r="AF106" s="75">
        <v>1.43</v>
      </c>
      <c r="AG106" s="75">
        <v>1.43</v>
      </c>
      <c r="AH106" s="75">
        <v>1.43</v>
      </c>
      <c r="AI106" s="75">
        <v>1.43</v>
      </c>
      <c r="AJ106" s="75">
        <v>1.43</v>
      </c>
      <c r="AK106" s="75">
        <v>1.43</v>
      </c>
      <c r="AL106" s="75">
        <v>1.43</v>
      </c>
      <c r="AM106" s="75">
        <v>1.43</v>
      </c>
      <c r="AN106" s="75">
        <v>1.43</v>
      </c>
      <c r="AO106" s="75">
        <v>1.43</v>
      </c>
      <c r="AP106" s="75">
        <v>1.43</v>
      </c>
      <c r="AQ106" s="75">
        <v>1.43</v>
      </c>
      <c r="AR106" s="75">
        <v>1.43</v>
      </c>
      <c r="AS106" s="75">
        <v>1.43</v>
      </c>
      <c r="AT106" s="75">
        <v>1.43</v>
      </c>
      <c r="AU106" s="75">
        <v>1.43</v>
      </c>
      <c r="AV106" s="75">
        <v>1.43</v>
      </c>
      <c r="AW106" s="75">
        <v>1.43</v>
      </c>
      <c r="AX106" s="75">
        <v>1.43</v>
      </c>
    </row>
    <row r="107" spans="1:50">
      <c r="A107" t="s">
        <v>43</v>
      </c>
      <c r="B107" t="s">
        <v>73</v>
      </c>
      <c r="C107" t="s">
        <v>361</v>
      </c>
      <c r="D107" s="54">
        <v>41.9</v>
      </c>
      <c r="E107" s="54">
        <v>41.9</v>
      </c>
      <c r="F107" s="54">
        <v>41.9</v>
      </c>
      <c r="G107" s="54">
        <v>41.9</v>
      </c>
      <c r="H107" s="54">
        <v>41.9</v>
      </c>
      <c r="I107" s="54">
        <v>41.9</v>
      </c>
      <c r="J107" s="75">
        <v>41.9</v>
      </c>
      <c r="K107" s="75">
        <v>41.9</v>
      </c>
      <c r="L107" s="75">
        <v>41.9</v>
      </c>
      <c r="M107" s="75">
        <v>41.9</v>
      </c>
      <c r="N107" s="75">
        <v>41.9</v>
      </c>
      <c r="O107" s="75">
        <v>41.9</v>
      </c>
      <c r="P107" s="75">
        <v>41.9</v>
      </c>
      <c r="Q107" s="75">
        <v>41.9</v>
      </c>
      <c r="R107" s="75">
        <v>41.9</v>
      </c>
      <c r="S107" s="75">
        <v>41.9</v>
      </c>
      <c r="T107" s="75">
        <v>41.9</v>
      </c>
      <c r="U107" s="75">
        <v>41.9</v>
      </c>
      <c r="V107" s="75">
        <v>41.9</v>
      </c>
      <c r="W107" s="75">
        <v>41.9</v>
      </c>
      <c r="X107" s="75">
        <v>41.9</v>
      </c>
      <c r="Y107" s="75">
        <v>41.9</v>
      </c>
      <c r="Z107" s="75">
        <v>41.9</v>
      </c>
      <c r="AA107" s="75">
        <v>41.9</v>
      </c>
      <c r="AB107" s="75">
        <v>41.9</v>
      </c>
      <c r="AC107" s="75">
        <v>41.9</v>
      </c>
      <c r="AD107" s="75">
        <v>41.9</v>
      </c>
      <c r="AE107" s="75">
        <v>41.9</v>
      </c>
      <c r="AF107" s="75">
        <v>41.9</v>
      </c>
      <c r="AG107" s="75">
        <v>41.9</v>
      </c>
      <c r="AH107" s="75">
        <v>41.9</v>
      </c>
      <c r="AI107" s="75">
        <v>41.9</v>
      </c>
      <c r="AJ107" s="75">
        <v>41.9</v>
      </c>
      <c r="AK107" s="75">
        <v>41.9</v>
      </c>
      <c r="AL107" s="75">
        <v>41.9</v>
      </c>
      <c r="AM107" s="75">
        <v>41.9</v>
      </c>
      <c r="AN107" s="75">
        <v>41.9</v>
      </c>
      <c r="AO107" s="75">
        <v>41.9</v>
      </c>
      <c r="AP107" s="75">
        <v>41.9</v>
      </c>
      <c r="AQ107" s="75">
        <v>41.9</v>
      </c>
      <c r="AR107" s="75">
        <v>41.9</v>
      </c>
      <c r="AS107" s="75">
        <v>41.9</v>
      </c>
      <c r="AT107" s="75">
        <v>41.9</v>
      </c>
      <c r="AU107" s="75">
        <v>41.9</v>
      </c>
      <c r="AV107" s="75">
        <v>41.9</v>
      </c>
      <c r="AW107" s="75">
        <v>41.9</v>
      </c>
      <c r="AX107" s="75">
        <v>41.9</v>
      </c>
    </row>
    <row r="108" spans="1:50">
      <c r="A108" t="s">
        <v>44</v>
      </c>
      <c r="B108" t="s">
        <v>19</v>
      </c>
      <c r="C108" t="s">
        <v>361</v>
      </c>
      <c r="D108" s="54">
        <v>1.3427370000000001</v>
      </c>
      <c r="E108" s="54">
        <v>1.3427370000000001</v>
      </c>
      <c r="F108" s="54">
        <v>1.3427370000000001</v>
      </c>
      <c r="G108" s="54">
        <v>1.3427370000000001</v>
      </c>
      <c r="H108" s="54">
        <v>1.3427370000000001</v>
      </c>
      <c r="I108" s="54">
        <v>1.3427370000000001</v>
      </c>
      <c r="J108" s="75">
        <v>1.32930963</v>
      </c>
      <c r="K108" s="75">
        <v>1.3160165337</v>
      </c>
      <c r="L108" s="75">
        <v>1.3028563683629999</v>
      </c>
      <c r="M108" s="75">
        <v>1.2898278046793701</v>
      </c>
      <c r="N108" s="75">
        <v>1.276929526632576</v>
      </c>
      <c r="O108" s="75">
        <v>1.264160231366251</v>
      </c>
      <c r="P108" s="75">
        <v>1.2515186290525879</v>
      </c>
      <c r="Q108" s="75">
        <v>1.239003442762062</v>
      </c>
      <c r="R108" s="75">
        <v>1.2266134083344411</v>
      </c>
      <c r="S108" s="75">
        <v>1.214347274251097</v>
      </c>
      <c r="T108" s="75">
        <v>1.2022038015085861</v>
      </c>
      <c r="U108" s="75">
        <v>1.1901817634934999</v>
      </c>
      <c r="V108" s="75">
        <v>1.1782799458585651</v>
      </c>
      <c r="W108" s="75">
        <v>1.1664971463999789</v>
      </c>
      <c r="X108" s="75">
        <v>1.15483217493598</v>
      </c>
      <c r="Y108" s="75">
        <v>1.1432838531866201</v>
      </c>
      <c r="Z108" s="75">
        <v>1.131851014654754</v>
      </c>
      <c r="AA108" s="75">
        <v>1.120532504508206</v>
      </c>
      <c r="AB108" s="75">
        <v>1.1093271794631241</v>
      </c>
      <c r="AC108" s="75">
        <v>1.098233907668493</v>
      </c>
      <c r="AD108" s="75">
        <v>1.087251568591808</v>
      </c>
      <c r="AE108" s="75">
        <v>1.076379052905889</v>
      </c>
      <c r="AF108" s="75">
        <v>1.06561526237683</v>
      </c>
      <c r="AG108" s="75">
        <v>1.054959109753062</v>
      </c>
      <c r="AH108" s="75">
        <v>1.044409518655532</v>
      </c>
      <c r="AI108" s="75">
        <v>1.0339654234689759</v>
      </c>
      <c r="AJ108" s="75">
        <v>1.0236257692342861</v>
      </c>
      <c r="AK108" s="75">
        <v>1.0133895115419429</v>
      </c>
      <c r="AL108" s="75">
        <v>1.0032556164265241</v>
      </c>
      <c r="AM108" s="75">
        <v>0.99322306026225859</v>
      </c>
      <c r="AN108" s="75">
        <v>0.98329082965963599</v>
      </c>
      <c r="AO108" s="75">
        <v>0.98329082965963599</v>
      </c>
      <c r="AP108" s="75">
        <v>0.98329082965963599</v>
      </c>
      <c r="AQ108" s="75">
        <v>0.98329082965963599</v>
      </c>
      <c r="AR108" s="75">
        <v>0.98329082965963599</v>
      </c>
      <c r="AS108" s="75">
        <v>0.98329082965963599</v>
      </c>
      <c r="AT108" s="75">
        <v>0.98329082965963599</v>
      </c>
      <c r="AU108" s="75">
        <v>0.98329082965963599</v>
      </c>
      <c r="AV108" s="75">
        <v>0.98329082965963599</v>
      </c>
      <c r="AW108" s="75">
        <v>0.98329082965963599</v>
      </c>
      <c r="AX108" s="75">
        <v>0.98329082965963599</v>
      </c>
    </row>
    <row r="109" spans="1:50">
      <c r="A109" t="s">
        <v>44</v>
      </c>
      <c r="B109" t="s">
        <v>21</v>
      </c>
      <c r="C109" t="s">
        <v>361</v>
      </c>
      <c r="D109" s="54">
        <v>1.3427370000000001</v>
      </c>
      <c r="E109" s="54">
        <v>1.3427370000000001</v>
      </c>
      <c r="F109" s="54">
        <v>1.3427370000000001</v>
      </c>
      <c r="G109" s="54">
        <v>1.3427370000000001</v>
      </c>
      <c r="H109" s="54">
        <v>1.3427370000000001</v>
      </c>
      <c r="I109" s="54">
        <v>1.3427370000000001</v>
      </c>
      <c r="J109" s="75">
        <v>1.32930963</v>
      </c>
      <c r="K109" s="75">
        <v>1.3160165337</v>
      </c>
      <c r="L109" s="75">
        <v>1.3028563683629999</v>
      </c>
      <c r="M109" s="75">
        <v>1.2898278046793701</v>
      </c>
      <c r="N109" s="75">
        <v>1.276929526632576</v>
      </c>
      <c r="O109" s="75">
        <v>1.264160231366251</v>
      </c>
      <c r="P109" s="75">
        <v>1.2515186290525879</v>
      </c>
      <c r="Q109" s="75">
        <v>1.239003442762062</v>
      </c>
      <c r="R109" s="75">
        <v>1.2266134083344411</v>
      </c>
      <c r="S109" s="75">
        <v>1.214347274251097</v>
      </c>
      <c r="T109" s="75">
        <v>1.2022038015085861</v>
      </c>
      <c r="U109" s="75">
        <v>1.1901817634934999</v>
      </c>
      <c r="V109" s="75">
        <v>1.1782799458585651</v>
      </c>
      <c r="W109" s="75">
        <v>1.1664971463999789</v>
      </c>
      <c r="X109" s="75">
        <v>1.15483217493598</v>
      </c>
      <c r="Y109" s="75">
        <v>1.1432838531866201</v>
      </c>
      <c r="Z109" s="75">
        <v>1.131851014654754</v>
      </c>
      <c r="AA109" s="75">
        <v>1.120532504508206</v>
      </c>
      <c r="AB109" s="75">
        <v>1.1093271794631241</v>
      </c>
      <c r="AC109" s="75">
        <v>1.098233907668493</v>
      </c>
      <c r="AD109" s="75">
        <v>1.087251568591808</v>
      </c>
      <c r="AE109" s="75">
        <v>1.076379052905889</v>
      </c>
      <c r="AF109" s="75">
        <v>1.06561526237683</v>
      </c>
      <c r="AG109" s="75">
        <v>1.054959109753062</v>
      </c>
      <c r="AH109" s="75">
        <v>1.044409518655532</v>
      </c>
      <c r="AI109" s="75">
        <v>1.0339654234689759</v>
      </c>
      <c r="AJ109" s="75">
        <v>1.0236257692342861</v>
      </c>
      <c r="AK109" s="75">
        <v>1.0133895115419429</v>
      </c>
      <c r="AL109" s="75">
        <v>1.0032556164265241</v>
      </c>
      <c r="AM109" s="75">
        <v>0.99322306026225859</v>
      </c>
      <c r="AN109" s="75">
        <v>0.98329082965963599</v>
      </c>
      <c r="AO109" s="75">
        <v>0.98329082965963599</v>
      </c>
      <c r="AP109" s="75">
        <v>0.98329082965963599</v>
      </c>
      <c r="AQ109" s="75">
        <v>0.98329082965963599</v>
      </c>
      <c r="AR109" s="75">
        <v>0.98329082965963599</v>
      </c>
      <c r="AS109" s="75">
        <v>0.98329082965963599</v>
      </c>
      <c r="AT109" s="75">
        <v>0.98329082965963599</v>
      </c>
      <c r="AU109" s="75">
        <v>0.98329082965963599</v>
      </c>
      <c r="AV109" s="75">
        <v>0.98329082965963599</v>
      </c>
      <c r="AW109" s="75">
        <v>0.98329082965963599</v>
      </c>
      <c r="AX109" s="75">
        <v>0.98329082965963599</v>
      </c>
    </row>
    <row r="110" spans="1:50">
      <c r="A110" t="s">
        <v>44</v>
      </c>
      <c r="B110" t="s">
        <v>70</v>
      </c>
      <c r="C110" t="s">
        <v>361</v>
      </c>
      <c r="D110" s="84">
        <v>25</v>
      </c>
      <c r="E110" s="84">
        <v>25</v>
      </c>
      <c r="F110" s="84">
        <v>25</v>
      </c>
      <c r="G110" s="84">
        <v>25</v>
      </c>
      <c r="H110" s="84">
        <v>25</v>
      </c>
      <c r="I110" s="84">
        <v>25</v>
      </c>
      <c r="J110" s="75">
        <v>25</v>
      </c>
      <c r="K110" s="75">
        <v>25</v>
      </c>
      <c r="L110" s="75">
        <v>25</v>
      </c>
      <c r="M110" s="75">
        <v>25</v>
      </c>
      <c r="N110" s="75">
        <v>25</v>
      </c>
      <c r="O110" s="75">
        <v>25</v>
      </c>
      <c r="P110" s="75">
        <v>25</v>
      </c>
      <c r="Q110" s="75">
        <v>25</v>
      </c>
      <c r="R110" s="75">
        <v>25</v>
      </c>
      <c r="S110" s="75">
        <v>25</v>
      </c>
      <c r="T110" s="75">
        <v>25</v>
      </c>
      <c r="U110" s="75">
        <v>25</v>
      </c>
      <c r="V110" s="75">
        <v>25</v>
      </c>
      <c r="W110" s="75">
        <v>25</v>
      </c>
      <c r="X110" s="75">
        <v>25</v>
      </c>
      <c r="Y110" s="75">
        <v>25</v>
      </c>
      <c r="Z110" s="75">
        <v>25</v>
      </c>
      <c r="AA110" s="75">
        <v>25</v>
      </c>
      <c r="AB110" s="75">
        <v>25</v>
      </c>
      <c r="AC110" s="75">
        <v>25</v>
      </c>
      <c r="AD110" s="75">
        <v>25</v>
      </c>
      <c r="AE110" s="75">
        <v>25</v>
      </c>
      <c r="AF110" s="75">
        <v>25</v>
      </c>
      <c r="AG110" s="75">
        <v>25</v>
      </c>
      <c r="AH110" s="75">
        <v>25</v>
      </c>
      <c r="AI110" s="75">
        <v>25</v>
      </c>
      <c r="AJ110" s="75">
        <v>25</v>
      </c>
      <c r="AK110" s="75">
        <v>25</v>
      </c>
      <c r="AL110" s="75">
        <v>25</v>
      </c>
      <c r="AM110" s="75">
        <v>25</v>
      </c>
      <c r="AN110" s="75">
        <v>25</v>
      </c>
      <c r="AO110" s="75">
        <v>25</v>
      </c>
      <c r="AP110" s="75">
        <v>25</v>
      </c>
      <c r="AQ110" s="75">
        <v>25</v>
      </c>
      <c r="AR110" s="75">
        <v>25</v>
      </c>
      <c r="AS110" s="75">
        <v>25</v>
      </c>
      <c r="AT110" s="75">
        <v>25</v>
      </c>
      <c r="AU110" s="75">
        <v>25</v>
      </c>
      <c r="AV110" s="75">
        <v>25</v>
      </c>
      <c r="AW110" s="75">
        <v>25</v>
      </c>
      <c r="AX110" s="75">
        <v>25</v>
      </c>
    </row>
    <row r="111" spans="1:50">
      <c r="A111" t="s">
        <v>44</v>
      </c>
      <c r="B111" t="s">
        <v>71</v>
      </c>
      <c r="C111" t="s">
        <v>361</v>
      </c>
      <c r="D111" s="54">
        <v>1</v>
      </c>
      <c r="E111" s="54">
        <v>1</v>
      </c>
      <c r="F111" s="54">
        <v>1</v>
      </c>
      <c r="G111" s="54">
        <v>1</v>
      </c>
      <c r="H111" s="54">
        <v>1</v>
      </c>
      <c r="I111" s="54">
        <v>1</v>
      </c>
      <c r="J111" s="75">
        <v>1</v>
      </c>
      <c r="K111" s="75">
        <v>1</v>
      </c>
      <c r="L111" s="75">
        <v>1</v>
      </c>
      <c r="M111" s="75">
        <v>1</v>
      </c>
      <c r="N111" s="75">
        <v>1</v>
      </c>
      <c r="O111" s="75">
        <v>1</v>
      </c>
      <c r="P111" s="75">
        <v>1</v>
      </c>
      <c r="Q111" s="75">
        <v>1</v>
      </c>
      <c r="R111" s="75">
        <v>1</v>
      </c>
      <c r="S111" s="75">
        <v>1</v>
      </c>
      <c r="T111" s="75">
        <v>1</v>
      </c>
      <c r="U111" s="75">
        <v>1</v>
      </c>
      <c r="V111" s="75">
        <v>1</v>
      </c>
      <c r="W111" s="75">
        <v>1</v>
      </c>
      <c r="X111" s="75">
        <v>1</v>
      </c>
      <c r="Y111" s="75">
        <v>1</v>
      </c>
      <c r="Z111" s="75">
        <v>1</v>
      </c>
      <c r="AA111" s="75">
        <v>1</v>
      </c>
      <c r="AB111" s="75">
        <v>1</v>
      </c>
      <c r="AC111" s="75">
        <v>1</v>
      </c>
      <c r="AD111" s="75">
        <v>1</v>
      </c>
      <c r="AE111" s="75">
        <v>1</v>
      </c>
      <c r="AF111" s="75">
        <v>1</v>
      </c>
      <c r="AG111" s="75">
        <v>1</v>
      </c>
      <c r="AH111" s="75">
        <v>1</v>
      </c>
      <c r="AI111" s="75">
        <v>1</v>
      </c>
      <c r="AJ111" s="75">
        <v>1</v>
      </c>
      <c r="AK111" s="75">
        <v>1</v>
      </c>
      <c r="AL111" s="75">
        <v>1</v>
      </c>
      <c r="AM111" s="75">
        <v>1</v>
      </c>
      <c r="AN111" s="75">
        <v>1</v>
      </c>
      <c r="AO111" s="75">
        <v>1</v>
      </c>
      <c r="AP111" s="75">
        <v>1</v>
      </c>
      <c r="AQ111" s="75">
        <v>1</v>
      </c>
      <c r="AR111" s="75">
        <v>1</v>
      </c>
      <c r="AS111" s="75">
        <v>1</v>
      </c>
      <c r="AT111" s="75">
        <v>1</v>
      </c>
      <c r="AU111" s="75">
        <v>1</v>
      </c>
      <c r="AV111" s="75">
        <v>1</v>
      </c>
      <c r="AW111" s="75">
        <v>1</v>
      </c>
      <c r="AX111" s="75">
        <v>1</v>
      </c>
    </row>
    <row r="112" spans="1:50">
      <c r="A112" t="s">
        <v>44</v>
      </c>
      <c r="B112" t="s">
        <v>72</v>
      </c>
      <c r="C112" t="s">
        <v>361</v>
      </c>
      <c r="D112" s="54">
        <v>1.43</v>
      </c>
      <c r="E112" s="54">
        <v>1.43</v>
      </c>
      <c r="F112" s="54">
        <v>1.43</v>
      </c>
      <c r="G112" s="54">
        <v>1.43</v>
      </c>
      <c r="H112" s="54">
        <v>1.43</v>
      </c>
      <c r="I112" s="54">
        <v>1.43</v>
      </c>
      <c r="J112" s="75">
        <v>1.43</v>
      </c>
      <c r="K112" s="75">
        <v>1.43</v>
      </c>
      <c r="L112" s="75">
        <v>1.43</v>
      </c>
      <c r="M112" s="75">
        <v>1.43</v>
      </c>
      <c r="N112" s="75">
        <v>1.43</v>
      </c>
      <c r="O112" s="75">
        <v>1.43</v>
      </c>
      <c r="P112" s="75">
        <v>1.43</v>
      </c>
      <c r="Q112" s="75">
        <v>1.43</v>
      </c>
      <c r="R112" s="75">
        <v>1.43</v>
      </c>
      <c r="S112" s="75">
        <v>1.43</v>
      </c>
      <c r="T112" s="75">
        <v>1.43</v>
      </c>
      <c r="U112" s="75">
        <v>1.43</v>
      </c>
      <c r="V112" s="75">
        <v>1.43</v>
      </c>
      <c r="W112" s="75">
        <v>1.43</v>
      </c>
      <c r="X112" s="75">
        <v>1.43</v>
      </c>
      <c r="Y112" s="75">
        <v>1.43</v>
      </c>
      <c r="Z112" s="75">
        <v>1.43</v>
      </c>
      <c r="AA112" s="75">
        <v>1.43</v>
      </c>
      <c r="AB112" s="75">
        <v>1.43</v>
      </c>
      <c r="AC112" s="75">
        <v>1.43</v>
      </c>
      <c r="AD112" s="75">
        <v>1.43</v>
      </c>
      <c r="AE112" s="75">
        <v>1.43</v>
      </c>
      <c r="AF112" s="75">
        <v>1.43</v>
      </c>
      <c r="AG112" s="75">
        <v>1.43</v>
      </c>
      <c r="AH112" s="75">
        <v>1.43</v>
      </c>
      <c r="AI112" s="75">
        <v>1.43</v>
      </c>
      <c r="AJ112" s="75">
        <v>1.43</v>
      </c>
      <c r="AK112" s="75">
        <v>1.43</v>
      </c>
      <c r="AL112" s="75">
        <v>1.43</v>
      </c>
      <c r="AM112" s="75">
        <v>1.43</v>
      </c>
      <c r="AN112" s="75">
        <v>1.43</v>
      </c>
      <c r="AO112" s="75">
        <v>1.43</v>
      </c>
      <c r="AP112" s="75">
        <v>1.43</v>
      </c>
      <c r="AQ112" s="75">
        <v>1.43</v>
      </c>
      <c r="AR112" s="75">
        <v>1.43</v>
      </c>
      <c r="AS112" s="75">
        <v>1.43</v>
      </c>
      <c r="AT112" s="75">
        <v>1.43</v>
      </c>
      <c r="AU112" s="75">
        <v>1.43</v>
      </c>
      <c r="AV112" s="75">
        <v>1.43</v>
      </c>
      <c r="AW112" s="75">
        <v>1.43</v>
      </c>
      <c r="AX112" s="75">
        <v>1.43</v>
      </c>
    </row>
    <row r="113" spans="1:50">
      <c r="A113" t="s">
        <v>44</v>
      </c>
      <c r="B113" t="s">
        <v>73</v>
      </c>
      <c r="C113" t="s">
        <v>361</v>
      </c>
      <c r="D113" s="54">
        <v>41.9</v>
      </c>
      <c r="E113" s="54">
        <v>41.9</v>
      </c>
      <c r="F113" s="54">
        <v>41.9</v>
      </c>
      <c r="G113" s="54">
        <v>41.9</v>
      </c>
      <c r="H113" s="54">
        <v>41.9</v>
      </c>
      <c r="I113" s="54">
        <v>41.9</v>
      </c>
      <c r="J113" s="75">
        <v>41.9</v>
      </c>
      <c r="K113" s="75">
        <v>41.9</v>
      </c>
      <c r="L113" s="75">
        <v>41.9</v>
      </c>
      <c r="M113" s="75">
        <v>41.9</v>
      </c>
      <c r="N113" s="75">
        <v>41.9</v>
      </c>
      <c r="O113" s="75">
        <v>41.9</v>
      </c>
      <c r="P113" s="75">
        <v>41.9</v>
      </c>
      <c r="Q113" s="75">
        <v>41.9</v>
      </c>
      <c r="R113" s="75">
        <v>41.9</v>
      </c>
      <c r="S113" s="75">
        <v>41.9</v>
      </c>
      <c r="T113" s="75">
        <v>41.9</v>
      </c>
      <c r="U113" s="75">
        <v>41.9</v>
      </c>
      <c r="V113" s="75">
        <v>41.9</v>
      </c>
      <c r="W113" s="75">
        <v>41.9</v>
      </c>
      <c r="X113" s="75">
        <v>41.9</v>
      </c>
      <c r="Y113" s="75">
        <v>41.9</v>
      </c>
      <c r="Z113" s="75">
        <v>41.9</v>
      </c>
      <c r="AA113" s="75">
        <v>41.9</v>
      </c>
      <c r="AB113" s="75">
        <v>41.9</v>
      </c>
      <c r="AC113" s="75">
        <v>41.9</v>
      </c>
      <c r="AD113" s="75">
        <v>41.9</v>
      </c>
      <c r="AE113" s="75">
        <v>41.9</v>
      </c>
      <c r="AF113" s="75">
        <v>41.9</v>
      </c>
      <c r="AG113" s="75">
        <v>41.9</v>
      </c>
      <c r="AH113" s="75">
        <v>41.9</v>
      </c>
      <c r="AI113" s="75">
        <v>41.9</v>
      </c>
      <c r="AJ113" s="75">
        <v>41.9</v>
      </c>
      <c r="AK113" s="75">
        <v>41.9</v>
      </c>
      <c r="AL113" s="75">
        <v>41.9</v>
      </c>
      <c r="AM113" s="75">
        <v>41.9</v>
      </c>
      <c r="AN113" s="75">
        <v>41.9</v>
      </c>
      <c r="AO113" s="75">
        <v>41.9</v>
      </c>
      <c r="AP113" s="75">
        <v>41.9</v>
      </c>
      <c r="AQ113" s="75">
        <v>41.9</v>
      </c>
      <c r="AR113" s="75">
        <v>41.9</v>
      </c>
      <c r="AS113" s="75">
        <v>41.9</v>
      </c>
      <c r="AT113" s="75">
        <v>41.9</v>
      </c>
      <c r="AU113" s="75">
        <v>41.9</v>
      </c>
      <c r="AV113" s="75">
        <v>41.9</v>
      </c>
      <c r="AW113" s="75">
        <v>41.9</v>
      </c>
      <c r="AX113" s="75">
        <v>41.9</v>
      </c>
    </row>
  </sheetData>
  <autoFilter ref="A1:AX113" xr:uid="{00000000-0009-0000-0000-00001C000000}"/>
  <pageMargins left="0.7" right="0.7" top="0.75" bottom="0.75" header="0.3" footer="0.3"/>
  <pageSetup paperSize="9"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F0"/>
  </sheetPr>
  <dimension ref="A1:AY1020"/>
  <sheetViews>
    <sheetView zoomScale="87" zoomScaleNormal="87" workbookViewId="0">
      <pane xSplit="10" ySplit="1" topLeftCell="K2" activePane="bottomRight" state="frozen"/>
      <selection activeCell="B19" sqref="B19"/>
      <selection pane="topRight" activeCell="B19" sqref="B19"/>
      <selection pane="bottomLeft" activeCell="B19" sqref="B19"/>
      <selection pane="bottomRight" activeCell="D20" sqref="D20"/>
    </sheetView>
  </sheetViews>
  <sheetFormatPr baseColWidth="10" defaultColWidth="11.42578125" defaultRowHeight="15"/>
  <cols>
    <col min="1" max="1" width="13.42578125" bestFit="1" customWidth="1"/>
    <col min="2" max="2" width="30.140625" bestFit="1" customWidth="1"/>
    <col min="3" max="3" width="24.5703125" bestFit="1" customWidth="1"/>
    <col min="4" max="4" width="13.5703125" bestFit="1" customWidth="1"/>
    <col min="5" max="9" width="10.42578125" bestFit="1" customWidth="1"/>
    <col min="10" max="10" width="10.42578125" customWidth="1"/>
    <col min="11" max="51" width="10.42578125" bestFit="1" customWidth="1"/>
  </cols>
  <sheetData>
    <row r="1" spans="1:51">
      <c r="A1" s="76" t="s">
        <v>28</v>
      </c>
      <c r="B1" s="76" t="s">
        <v>67</v>
      </c>
      <c r="C1" s="76" t="s">
        <v>49</v>
      </c>
      <c r="D1" s="76" t="s">
        <v>335</v>
      </c>
      <c r="E1" s="55">
        <v>2014</v>
      </c>
      <c r="F1" s="55">
        <v>2015</v>
      </c>
      <c r="G1" s="55">
        <v>2016</v>
      </c>
      <c r="H1" s="55">
        <v>2017</v>
      </c>
      <c r="I1" s="55">
        <v>2018</v>
      </c>
      <c r="J1" s="55">
        <v>2019</v>
      </c>
      <c r="K1" s="49">
        <v>2020</v>
      </c>
      <c r="L1" s="49">
        <v>2021</v>
      </c>
      <c r="M1" s="49">
        <v>2022</v>
      </c>
      <c r="N1" s="49">
        <v>2023</v>
      </c>
      <c r="O1" s="49">
        <v>2024</v>
      </c>
      <c r="P1" s="49">
        <v>2025</v>
      </c>
      <c r="Q1" s="49">
        <v>2026</v>
      </c>
      <c r="R1" s="49">
        <v>2027</v>
      </c>
      <c r="S1" s="49">
        <v>2028</v>
      </c>
      <c r="T1" s="49">
        <v>2029</v>
      </c>
      <c r="U1" s="49">
        <v>2030</v>
      </c>
      <c r="V1" s="49">
        <v>2031</v>
      </c>
      <c r="W1" s="49">
        <v>2032</v>
      </c>
      <c r="X1" s="49">
        <v>2033</v>
      </c>
      <c r="Y1" s="49">
        <v>2034</v>
      </c>
      <c r="Z1" s="49">
        <v>2035</v>
      </c>
      <c r="AA1" s="49">
        <v>2036</v>
      </c>
      <c r="AB1" s="49">
        <v>2037</v>
      </c>
      <c r="AC1" s="49">
        <v>2038</v>
      </c>
      <c r="AD1" s="49">
        <v>2039</v>
      </c>
      <c r="AE1" s="49">
        <v>2040</v>
      </c>
      <c r="AF1" s="49">
        <v>2041</v>
      </c>
      <c r="AG1" s="49">
        <v>2042</v>
      </c>
      <c r="AH1" s="49">
        <v>2043</v>
      </c>
      <c r="AI1" s="49">
        <v>2044</v>
      </c>
      <c r="AJ1" s="49">
        <v>2045</v>
      </c>
      <c r="AK1" s="49">
        <v>2046</v>
      </c>
      <c r="AL1" s="49">
        <v>2047</v>
      </c>
      <c r="AM1" s="49">
        <v>2048</v>
      </c>
      <c r="AN1" s="49">
        <v>2049</v>
      </c>
      <c r="AO1" s="49">
        <v>2050</v>
      </c>
      <c r="AP1" s="49">
        <v>2051</v>
      </c>
      <c r="AQ1" s="49">
        <v>2052</v>
      </c>
      <c r="AR1" s="49">
        <v>2053</v>
      </c>
      <c r="AS1" s="49">
        <v>2054</v>
      </c>
      <c r="AT1" s="49">
        <v>2055</v>
      </c>
      <c r="AU1" s="49">
        <v>2056</v>
      </c>
      <c r="AV1" s="49">
        <v>2057</v>
      </c>
      <c r="AW1" s="49">
        <v>2058</v>
      </c>
      <c r="AX1" s="49">
        <v>2059</v>
      </c>
      <c r="AY1" s="49">
        <v>2060</v>
      </c>
    </row>
    <row r="2" spans="1:51">
      <c r="A2" t="s">
        <v>41</v>
      </c>
      <c r="B2" t="s">
        <v>19</v>
      </c>
      <c r="C2" t="s">
        <v>50</v>
      </c>
      <c r="D2" t="s">
        <v>337</v>
      </c>
      <c r="E2" s="125">
        <v>0.94737156011899049</v>
      </c>
      <c r="F2" s="125">
        <v>0.94163230023951439</v>
      </c>
      <c r="G2" s="125">
        <v>0.93646489444089764</v>
      </c>
      <c r="H2" s="125">
        <v>0.93044369847044117</v>
      </c>
      <c r="I2" s="125">
        <v>0.92788576426632019</v>
      </c>
      <c r="J2" s="125">
        <v>0.92721007347602891</v>
      </c>
      <c r="K2" s="124">
        <v>0.92675197134379794</v>
      </c>
      <c r="L2" s="124">
        <v>0.91631773914428216</v>
      </c>
      <c r="M2" s="124">
        <v>0.90654162022171358</v>
      </c>
      <c r="N2" s="124">
        <v>0.88726602270492405</v>
      </c>
      <c r="O2" s="124">
        <v>0.87318256276769435</v>
      </c>
      <c r="P2" s="124">
        <v>0.8587673971971852</v>
      </c>
      <c r="Q2" s="124">
        <v>0.84318290770340809</v>
      </c>
      <c r="R2" s="124">
        <v>0.82515565348802922</v>
      </c>
      <c r="S2" s="124">
        <v>0.80300786407759894</v>
      </c>
      <c r="T2" s="124">
        <v>0.77500497599668172</v>
      </c>
      <c r="U2" s="124">
        <v>0.74017844649780373</v>
      </c>
      <c r="V2" s="124">
        <v>0.69910937743281831</v>
      </c>
      <c r="W2" s="124">
        <v>0.65377841782581614</v>
      </c>
      <c r="X2" s="124">
        <v>0.60660222738886627</v>
      </c>
      <c r="Y2" s="124">
        <v>0.5595780026127658</v>
      </c>
      <c r="Z2" s="124">
        <v>0.51399232836652253</v>
      </c>
      <c r="AA2" s="124">
        <v>0.47052553505904021</v>
      </c>
      <c r="AB2" s="124">
        <v>0.42945696600008781</v>
      </c>
      <c r="AC2" s="124">
        <v>0.39083507522902738</v>
      </c>
      <c r="AD2" s="124">
        <v>0.3545878403485937</v>
      </c>
      <c r="AE2" s="124">
        <v>0.32058673513421332</v>
      </c>
      <c r="AF2" s="124">
        <v>0.28868145753293228</v>
      </c>
      <c r="AG2" s="124">
        <v>0.25871787862843248</v>
      </c>
      <c r="AH2" s="124">
        <v>0.23554682354313189</v>
      </c>
      <c r="AI2" s="124">
        <v>0.21402799519844351</v>
      </c>
      <c r="AJ2" s="124">
        <v>0.1940313916407814</v>
      </c>
      <c r="AK2" s="124">
        <v>0.17043747091774339</v>
      </c>
      <c r="AL2" s="124">
        <v>0.153136721974553</v>
      </c>
      <c r="AM2" s="124">
        <v>0.13702898196837951</v>
      </c>
      <c r="AN2" s="124">
        <v>0.1170226723062032</v>
      </c>
      <c r="AO2" s="124">
        <v>0.1030340376731131</v>
      </c>
      <c r="AP2" s="124">
        <v>9.004401742523338E-2</v>
      </c>
      <c r="AQ2" s="124">
        <v>7.8001241837844737E-2</v>
      </c>
      <c r="AR2" s="124">
        <v>6.6839952411994696E-2</v>
      </c>
      <c r="AS2" s="124">
        <v>5.6490194526603532E-2</v>
      </c>
      <c r="AT2" s="124">
        <v>4.6883297596280182E-2</v>
      </c>
      <c r="AU2" s="124">
        <v>3.2954592261592593E-2</v>
      </c>
      <c r="AV2" s="124">
        <v>2.4644560664574659E-2</v>
      </c>
      <c r="AW2" s="124">
        <v>1.6899129769661129E-2</v>
      </c>
      <c r="AX2" s="124">
        <v>9.6695190941059606E-3</v>
      </c>
      <c r="AY2" s="124">
        <v>2.9118760718628289E-3</v>
      </c>
    </row>
    <row r="3" spans="1:51">
      <c r="A3" t="s">
        <v>41</v>
      </c>
      <c r="B3" t="s">
        <v>19</v>
      </c>
      <c r="C3" t="s">
        <v>51</v>
      </c>
      <c r="D3" t="s">
        <v>337</v>
      </c>
      <c r="E3" s="125">
        <v>0</v>
      </c>
      <c r="F3" s="125">
        <v>0</v>
      </c>
      <c r="G3" s="125">
        <v>0</v>
      </c>
      <c r="H3" s="125">
        <v>0</v>
      </c>
      <c r="I3" s="125">
        <v>0</v>
      </c>
      <c r="J3" s="125">
        <v>0</v>
      </c>
      <c r="K3" s="124">
        <v>0</v>
      </c>
      <c r="L3" s="124">
        <v>0</v>
      </c>
      <c r="M3" s="124">
        <v>0</v>
      </c>
      <c r="N3" s="124">
        <v>0</v>
      </c>
      <c r="O3" s="124">
        <v>0</v>
      </c>
      <c r="P3" s="124">
        <v>0</v>
      </c>
      <c r="Q3" s="124">
        <v>0</v>
      </c>
      <c r="R3" s="124">
        <v>0</v>
      </c>
      <c r="S3" s="124">
        <v>0</v>
      </c>
      <c r="T3" s="124">
        <v>0</v>
      </c>
      <c r="U3" s="124">
        <v>0</v>
      </c>
      <c r="V3" s="124">
        <v>0</v>
      </c>
      <c r="W3" s="124">
        <v>0</v>
      </c>
      <c r="X3" s="124">
        <v>0</v>
      </c>
      <c r="Y3" s="124">
        <v>0</v>
      </c>
      <c r="Z3" s="124">
        <v>0</v>
      </c>
      <c r="AA3" s="124">
        <v>0</v>
      </c>
      <c r="AB3" s="124">
        <v>0</v>
      </c>
      <c r="AC3" s="124">
        <v>0</v>
      </c>
      <c r="AD3" s="124">
        <v>0</v>
      </c>
      <c r="AE3" s="124">
        <v>0</v>
      </c>
      <c r="AF3" s="124">
        <v>0</v>
      </c>
      <c r="AG3" s="124">
        <v>0</v>
      </c>
      <c r="AH3" s="124">
        <v>0</v>
      </c>
      <c r="AI3" s="124">
        <v>0</v>
      </c>
      <c r="AJ3" s="124">
        <v>0</v>
      </c>
      <c r="AK3" s="124">
        <v>0</v>
      </c>
      <c r="AL3" s="124">
        <v>0</v>
      </c>
      <c r="AM3" s="124">
        <v>0</v>
      </c>
      <c r="AN3" s="124">
        <v>0</v>
      </c>
      <c r="AO3" s="124">
        <v>0</v>
      </c>
      <c r="AP3" s="124">
        <v>0</v>
      </c>
      <c r="AQ3" s="124">
        <v>0</v>
      </c>
      <c r="AR3" s="124">
        <v>0</v>
      </c>
      <c r="AS3" s="124">
        <v>0</v>
      </c>
      <c r="AT3" s="124">
        <v>0</v>
      </c>
      <c r="AU3" s="124">
        <v>0</v>
      </c>
      <c r="AV3" s="124">
        <v>0</v>
      </c>
      <c r="AW3" s="124">
        <v>0</v>
      </c>
      <c r="AX3" s="124">
        <v>0</v>
      </c>
      <c r="AY3" s="124">
        <v>0</v>
      </c>
    </row>
    <row r="4" spans="1:51">
      <c r="A4" t="s">
        <v>41</v>
      </c>
      <c r="B4" t="s">
        <v>19</v>
      </c>
      <c r="C4" t="s">
        <v>52</v>
      </c>
      <c r="D4" t="s">
        <v>337</v>
      </c>
      <c r="E4" s="125">
        <v>0</v>
      </c>
      <c r="F4" s="125">
        <v>0</v>
      </c>
      <c r="G4" s="125">
        <v>0</v>
      </c>
      <c r="H4" s="125">
        <v>0</v>
      </c>
      <c r="I4" s="125">
        <v>0</v>
      </c>
      <c r="J4" s="125">
        <v>0</v>
      </c>
      <c r="K4" s="124">
        <v>0</v>
      </c>
      <c r="L4" s="124">
        <v>0</v>
      </c>
      <c r="M4" s="124">
        <v>0</v>
      </c>
      <c r="N4" s="124">
        <v>0</v>
      </c>
      <c r="O4" s="124">
        <v>0</v>
      </c>
      <c r="P4" s="124">
        <v>0</v>
      </c>
      <c r="Q4" s="124">
        <v>0</v>
      </c>
      <c r="R4" s="124">
        <v>0</v>
      </c>
      <c r="S4" s="124">
        <v>0</v>
      </c>
      <c r="T4" s="124">
        <v>0</v>
      </c>
      <c r="U4" s="124">
        <v>0</v>
      </c>
      <c r="V4" s="124">
        <v>0</v>
      </c>
      <c r="W4" s="124">
        <v>0</v>
      </c>
      <c r="X4" s="124">
        <v>0</v>
      </c>
      <c r="Y4" s="124">
        <v>0</v>
      </c>
      <c r="Z4" s="124">
        <v>0</v>
      </c>
      <c r="AA4" s="124">
        <v>0</v>
      </c>
      <c r="AB4" s="124">
        <v>0</v>
      </c>
      <c r="AC4" s="124">
        <v>0</v>
      </c>
      <c r="AD4" s="124">
        <v>0</v>
      </c>
      <c r="AE4" s="124">
        <v>0</v>
      </c>
      <c r="AF4" s="124">
        <v>0</v>
      </c>
      <c r="AG4" s="124">
        <v>0</v>
      </c>
      <c r="AH4" s="124">
        <v>0</v>
      </c>
      <c r="AI4" s="124">
        <v>0</v>
      </c>
      <c r="AJ4" s="124">
        <v>0</v>
      </c>
      <c r="AK4" s="124">
        <v>0</v>
      </c>
      <c r="AL4" s="124">
        <v>0</v>
      </c>
      <c r="AM4" s="124">
        <v>0</v>
      </c>
      <c r="AN4" s="124">
        <v>0</v>
      </c>
      <c r="AO4" s="124">
        <v>0</v>
      </c>
      <c r="AP4" s="124">
        <v>0</v>
      </c>
      <c r="AQ4" s="124">
        <v>0</v>
      </c>
      <c r="AR4" s="124">
        <v>0</v>
      </c>
      <c r="AS4" s="124">
        <v>0</v>
      </c>
      <c r="AT4" s="124">
        <v>0</v>
      </c>
      <c r="AU4" s="124">
        <v>0</v>
      </c>
      <c r="AV4" s="124">
        <v>0</v>
      </c>
      <c r="AW4" s="124">
        <v>0</v>
      </c>
      <c r="AX4" s="124">
        <v>0</v>
      </c>
      <c r="AY4" s="124">
        <v>0</v>
      </c>
    </row>
    <row r="5" spans="1:51">
      <c r="A5" t="s">
        <v>41</v>
      </c>
      <c r="B5" t="s">
        <v>19</v>
      </c>
      <c r="C5" t="s">
        <v>53</v>
      </c>
      <c r="D5" t="s">
        <v>337</v>
      </c>
      <c r="E5" s="125">
        <v>5.2628439881009612E-2</v>
      </c>
      <c r="F5" s="125">
        <v>5.836769976048551E-2</v>
      </c>
      <c r="G5" s="125">
        <v>6.3502928479859708E-2</v>
      </c>
      <c r="H5" s="125">
        <v>6.9463600994423919E-2</v>
      </c>
      <c r="I5" s="125">
        <v>7.1904556821986598E-2</v>
      </c>
      <c r="J5" s="125">
        <v>7.2439151859041359E-2</v>
      </c>
      <c r="K5" s="124">
        <v>7.2846480168224884E-2</v>
      </c>
      <c r="L5" s="124">
        <v>8.3032608340607605E-2</v>
      </c>
      <c r="M5" s="124">
        <v>9.2339225109300316E-2</v>
      </c>
      <c r="N5" s="124">
        <v>0.10074230085973319</v>
      </c>
      <c r="O5" s="124">
        <v>0.1082248345523761</v>
      </c>
      <c r="P5" s="124">
        <v>0.1147390695338472</v>
      </c>
      <c r="Q5" s="124">
        <v>0.1201604634448144</v>
      </c>
      <c r="R5" s="124">
        <v>0.1242562762525882</v>
      </c>
      <c r="S5" s="124">
        <v>0.1266748975437213</v>
      </c>
      <c r="T5" s="124">
        <v>0.12704681552269639</v>
      </c>
      <c r="U5" s="124">
        <v>0.1251886204512842</v>
      </c>
      <c r="V5" s="124">
        <v>0.1212960311151017</v>
      </c>
      <c r="W5" s="124">
        <v>0.1159106051913993</v>
      </c>
      <c r="X5" s="124">
        <v>0.1096784288036004</v>
      </c>
      <c r="Y5" s="124">
        <v>0.1031355697976374</v>
      </c>
      <c r="Z5" s="124">
        <v>9.6636409581555907E-2</v>
      </c>
      <c r="AA5" s="124">
        <v>9.0380206303865007E-2</v>
      </c>
      <c r="AB5" s="124">
        <v>8.4462839751635807E-2</v>
      </c>
      <c r="AC5" s="124">
        <v>7.8919715043729632E-2</v>
      </c>
      <c r="AD5" s="124">
        <v>7.3753698165493736E-2</v>
      </c>
      <c r="AE5" s="124">
        <v>6.8951398630944308E-2</v>
      </c>
      <c r="AF5" s="124">
        <v>6.4492103004359591E-2</v>
      </c>
      <c r="AG5" s="124">
        <v>6.0352480503063209E-2</v>
      </c>
      <c r="AH5" s="124">
        <v>5.6508967905365623E-2</v>
      </c>
      <c r="AI5" s="124">
        <v>5.2938915492471567E-2</v>
      </c>
      <c r="AJ5" s="124">
        <v>4.9621085189448577E-2</v>
      </c>
      <c r="AK5" s="124">
        <v>4.6535817404456989E-2</v>
      </c>
      <c r="AL5" s="124">
        <v>4.3665033749744619E-2</v>
      </c>
      <c r="AM5" s="124">
        <v>4.099216292754828E-2</v>
      </c>
      <c r="AN5" s="124">
        <v>3.8502034712643622E-2</v>
      </c>
      <c r="AO5" s="124">
        <v>3.6180764674358677E-2</v>
      </c>
      <c r="AP5" s="124">
        <v>3.4025197259276663E-2</v>
      </c>
      <c r="AQ5" s="124">
        <v>3.2026812095537892E-2</v>
      </c>
      <c r="AR5" s="124">
        <v>3.0174699264593301E-2</v>
      </c>
      <c r="AS5" s="124">
        <v>2.8457251543477238E-2</v>
      </c>
      <c r="AT5" s="124">
        <v>2.6863074255035108E-2</v>
      </c>
      <c r="AU5" s="124">
        <v>2.538143641069053E-2</v>
      </c>
      <c r="AV5" s="124">
        <v>2.4002461720420941E-2</v>
      </c>
      <c r="AW5" s="124">
        <v>2.2717177336352631E-2</v>
      </c>
      <c r="AX5" s="124">
        <v>2.1517488621599381E-2</v>
      </c>
      <c r="AY5" s="124">
        <v>2.0396118661403159E-2</v>
      </c>
    </row>
    <row r="6" spans="1:51">
      <c r="A6" t="s">
        <v>41</v>
      </c>
      <c r="B6" t="s">
        <v>19</v>
      </c>
      <c r="C6" t="s">
        <v>54</v>
      </c>
      <c r="D6" t="s">
        <v>337</v>
      </c>
      <c r="E6" s="125">
        <v>0</v>
      </c>
      <c r="F6" s="125">
        <v>0</v>
      </c>
      <c r="G6" s="125">
        <v>0</v>
      </c>
      <c r="H6" s="125">
        <v>0</v>
      </c>
      <c r="I6" s="125">
        <v>0</v>
      </c>
      <c r="J6" s="125">
        <v>0</v>
      </c>
      <c r="K6" s="124">
        <v>0</v>
      </c>
      <c r="L6" s="124">
        <v>0</v>
      </c>
      <c r="M6" s="124">
        <v>0</v>
      </c>
      <c r="N6" s="124">
        <v>0</v>
      </c>
      <c r="O6" s="124">
        <v>0</v>
      </c>
      <c r="P6" s="124">
        <v>0</v>
      </c>
      <c r="Q6" s="124">
        <v>0</v>
      </c>
      <c r="R6" s="124">
        <v>0</v>
      </c>
      <c r="S6" s="124">
        <v>0</v>
      </c>
      <c r="T6" s="124">
        <v>0</v>
      </c>
      <c r="U6" s="124">
        <v>0</v>
      </c>
      <c r="V6" s="124">
        <v>0</v>
      </c>
      <c r="W6" s="124">
        <v>0</v>
      </c>
      <c r="X6" s="124">
        <v>0</v>
      </c>
      <c r="Y6" s="124">
        <v>0</v>
      </c>
      <c r="Z6" s="124">
        <v>0</v>
      </c>
      <c r="AA6" s="124">
        <v>0</v>
      </c>
      <c r="AB6" s="124">
        <v>0</v>
      </c>
      <c r="AC6" s="124">
        <v>0</v>
      </c>
      <c r="AD6" s="124">
        <v>0</v>
      </c>
      <c r="AE6" s="124">
        <v>0</v>
      </c>
      <c r="AF6" s="124">
        <v>0</v>
      </c>
      <c r="AG6" s="124">
        <v>0</v>
      </c>
      <c r="AH6" s="124">
        <v>0</v>
      </c>
      <c r="AI6" s="124">
        <v>0</v>
      </c>
      <c r="AJ6" s="124">
        <v>0</v>
      </c>
      <c r="AK6" s="124">
        <v>0</v>
      </c>
      <c r="AL6" s="124">
        <v>0</v>
      </c>
      <c r="AM6" s="124">
        <v>0</v>
      </c>
      <c r="AN6" s="124">
        <v>0</v>
      </c>
      <c r="AO6" s="124">
        <v>0</v>
      </c>
      <c r="AP6" s="124">
        <v>0</v>
      </c>
      <c r="AQ6" s="124">
        <v>0</v>
      </c>
      <c r="AR6" s="124">
        <v>0</v>
      </c>
      <c r="AS6" s="124">
        <v>0</v>
      </c>
      <c r="AT6" s="124">
        <v>0</v>
      </c>
      <c r="AU6" s="124">
        <v>0</v>
      </c>
      <c r="AV6" s="124">
        <v>0</v>
      </c>
      <c r="AW6" s="124">
        <v>0</v>
      </c>
      <c r="AX6" s="124">
        <v>0</v>
      </c>
      <c r="AY6" s="124">
        <v>0</v>
      </c>
    </row>
    <row r="7" spans="1:51">
      <c r="A7" t="s">
        <v>41</v>
      </c>
      <c r="B7" t="s">
        <v>19</v>
      </c>
      <c r="C7" t="s">
        <v>55</v>
      </c>
      <c r="D7" t="s">
        <v>337</v>
      </c>
      <c r="E7" s="125">
        <v>0</v>
      </c>
      <c r="F7" s="125">
        <v>0</v>
      </c>
      <c r="G7" s="125">
        <v>0</v>
      </c>
      <c r="H7" s="125">
        <v>0</v>
      </c>
      <c r="I7" s="125">
        <v>0</v>
      </c>
      <c r="J7" s="125">
        <v>0</v>
      </c>
      <c r="K7" s="124">
        <v>0</v>
      </c>
      <c r="L7" s="124">
        <v>0</v>
      </c>
      <c r="M7" s="124">
        <v>0</v>
      </c>
      <c r="N7" s="124">
        <v>0</v>
      </c>
      <c r="O7" s="124">
        <v>0</v>
      </c>
      <c r="P7" s="124">
        <v>0</v>
      </c>
      <c r="Q7" s="124">
        <v>0</v>
      </c>
      <c r="R7" s="124">
        <v>0</v>
      </c>
      <c r="S7" s="124">
        <v>0</v>
      </c>
      <c r="T7" s="124">
        <v>0</v>
      </c>
      <c r="U7" s="124">
        <v>0</v>
      </c>
      <c r="V7" s="124">
        <v>0</v>
      </c>
      <c r="W7" s="124">
        <v>0</v>
      </c>
      <c r="X7" s="124">
        <v>0</v>
      </c>
      <c r="Y7" s="124">
        <v>0</v>
      </c>
      <c r="Z7" s="124">
        <v>0</v>
      </c>
      <c r="AA7" s="124">
        <v>0</v>
      </c>
      <c r="AB7" s="124">
        <v>0</v>
      </c>
      <c r="AC7" s="124">
        <v>0</v>
      </c>
      <c r="AD7" s="124">
        <v>0</v>
      </c>
      <c r="AE7" s="124">
        <v>0</v>
      </c>
      <c r="AF7" s="124">
        <v>0</v>
      </c>
      <c r="AG7" s="124">
        <v>0</v>
      </c>
      <c r="AH7" s="124">
        <v>0</v>
      </c>
      <c r="AI7" s="124">
        <v>0</v>
      </c>
      <c r="AJ7" s="124">
        <v>0</v>
      </c>
      <c r="AK7" s="124">
        <v>0</v>
      </c>
      <c r="AL7" s="124">
        <v>0</v>
      </c>
      <c r="AM7" s="124">
        <v>0</v>
      </c>
      <c r="AN7" s="124">
        <v>0</v>
      </c>
      <c r="AO7" s="124">
        <v>0</v>
      </c>
      <c r="AP7" s="124">
        <v>0</v>
      </c>
      <c r="AQ7" s="124">
        <v>0</v>
      </c>
      <c r="AR7" s="124">
        <v>0</v>
      </c>
      <c r="AS7" s="124">
        <v>0</v>
      </c>
      <c r="AT7" s="124">
        <v>0</v>
      </c>
      <c r="AU7" s="124">
        <v>0</v>
      </c>
      <c r="AV7" s="124">
        <v>0</v>
      </c>
      <c r="AW7" s="124">
        <v>0</v>
      </c>
      <c r="AX7" s="124">
        <v>0</v>
      </c>
      <c r="AY7" s="124">
        <v>0</v>
      </c>
    </row>
    <row r="8" spans="1:51">
      <c r="A8" t="s">
        <v>41</v>
      </c>
      <c r="B8" t="s">
        <v>19</v>
      </c>
      <c r="C8" t="s">
        <v>56</v>
      </c>
      <c r="D8" t="s">
        <v>337</v>
      </c>
      <c r="E8" s="125">
        <v>0</v>
      </c>
      <c r="F8" s="125">
        <v>0</v>
      </c>
      <c r="G8" s="125">
        <v>3.1445781987124781E-5</v>
      </c>
      <c r="H8" s="125">
        <v>9.2700535134907365E-5</v>
      </c>
      <c r="I8" s="125">
        <v>2.0169114362872319E-4</v>
      </c>
      <c r="J8" s="125">
        <v>3.5013104169133891E-4</v>
      </c>
      <c r="K8" s="124">
        <v>3.9622996495758151E-4</v>
      </c>
      <c r="L8" s="124">
        <v>6.4476239919958333E-4</v>
      </c>
      <c r="M8" s="124">
        <v>1.114658002387556E-3</v>
      </c>
      <c r="N8" s="124">
        <v>1.9875387748414688E-3</v>
      </c>
      <c r="O8" s="124">
        <v>3.5887915944810668E-3</v>
      </c>
      <c r="P8" s="124">
        <v>6.4900191134689674E-3</v>
      </c>
      <c r="Q8" s="124">
        <v>1.165338482258502E-2</v>
      </c>
      <c r="R8" s="124">
        <v>2.05850724196899E-2</v>
      </c>
      <c r="S8" s="124">
        <v>3.5314465062920318E-2</v>
      </c>
      <c r="T8" s="124">
        <v>5.7945640170476133E-2</v>
      </c>
      <c r="U8" s="124">
        <v>8.9630552194393281E-2</v>
      </c>
      <c r="V8" s="124">
        <v>0.12959238218620581</v>
      </c>
      <c r="W8" s="124">
        <v>0.17530892499803979</v>
      </c>
      <c r="X8" s="124">
        <v>0.22371743619805901</v>
      </c>
      <c r="Y8" s="124">
        <v>0.27228465268066859</v>
      </c>
      <c r="Z8" s="124">
        <v>0.31936960926489433</v>
      </c>
      <c r="AA8" s="124">
        <v>0.36409271837021412</v>
      </c>
      <c r="AB8" s="124">
        <v>0.40607875777182312</v>
      </c>
      <c r="AC8" s="124">
        <v>0.44524386909137559</v>
      </c>
      <c r="AD8" s="124">
        <v>0.48165720943963719</v>
      </c>
      <c r="AE8" s="124">
        <v>0.51546069615467638</v>
      </c>
      <c r="AF8" s="124">
        <v>0.54682534528976512</v>
      </c>
      <c r="AG8" s="124">
        <v>0.57592861705289111</v>
      </c>
      <c r="AH8" s="124">
        <v>0.60294325000306703</v>
      </c>
      <c r="AI8" s="124">
        <v>0.62803219135368893</v>
      </c>
      <c r="AJ8" s="124">
        <v>0.65134668151037678</v>
      </c>
      <c r="AK8" s="124">
        <v>0.67302592235976832</v>
      </c>
      <c r="AL8" s="124">
        <v>0.69319750365576527</v>
      </c>
      <c r="AM8" s="124">
        <v>0.71197815982254431</v>
      </c>
      <c r="AN8" s="124">
        <v>0.72947463993698813</v>
      </c>
      <c r="AO8" s="124">
        <v>0.74578458398088354</v>
      </c>
      <c r="AP8" s="124">
        <v>0.76093020820541801</v>
      </c>
      <c r="AQ8" s="124">
        <v>0.77497140285188681</v>
      </c>
      <c r="AR8" s="124">
        <v>0.78798483652294393</v>
      </c>
      <c r="AS8" s="124">
        <v>0.80005207125956368</v>
      </c>
      <c r="AT8" s="124">
        <v>0.81125317251758955</v>
      </c>
      <c r="AU8" s="124">
        <v>0.82166354082705617</v>
      </c>
      <c r="AV8" s="124">
        <v>0.83135257050347466</v>
      </c>
      <c r="AW8" s="124">
        <v>0.84038330758247903</v>
      </c>
      <c r="AX8" s="124">
        <v>0.8488126273209986</v>
      </c>
      <c r="AY8" s="124">
        <v>0.85669165932326474</v>
      </c>
    </row>
    <row r="9" spans="1:51">
      <c r="A9" t="s">
        <v>41</v>
      </c>
      <c r="B9" t="s">
        <v>19</v>
      </c>
      <c r="C9" t="s">
        <v>57</v>
      </c>
      <c r="D9" t="s">
        <v>337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4">
        <v>0</v>
      </c>
      <c r="AD9" s="124">
        <v>0</v>
      </c>
      <c r="AE9" s="124">
        <v>0</v>
      </c>
      <c r="AF9" s="124">
        <v>0</v>
      </c>
      <c r="AG9" s="124">
        <v>0</v>
      </c>
      <c r="AH9" s="124">
        <v>0</v>
      </c>
      <c r="AI9" s="124">
        <v>0</v>
      </c>
      <c r="AJ9" s="124">
        <v>0</v>
      </c>
      <c r="AK9" s="124">
        <v>0</v>
      </c>
      <c r="AL9" s="124">
        <v>0</v>
      </c>
      <c r="AM9" s="124">
        <v>0</v>
      </c>
      <c r="AN9" s="124">
        <v>0</v>
      </c>
      <c r="AO9" s="124">
        <v>0</v>
      </c>
      <c r="AP9" s="124">
        <v>0</v>
      </c>
      <c r="AQ9" s="124">
        <v>0</v>
      </c>
      <c r="AR9" s="124">
        <v>0</v>
      </c>
      <c r="AS9" s="124">
        <v>0</v>
      </c>
      <c r="AT9" s="124">
        <v>0</v>
      </c>
      <c r="AU9" s="124">
        <v>0</v>
      </c>
      <c r="AV9" s="124">
        <v>0</v>
      </c>
      <c r="AW9" s="124">
        <v>0</v>
      </c>
      <c r="AX9" s="124">
        <v>0</v>
      </c>
      <c r="AY9" s="124">
        <v>0</v>
      </c>
    </row>
    <row r="10" spans="1:51">
      <c r="A10" t="s">
        <v>41</v>
      </c>
      <c r="B10" t="s">
        <v>19</v>
      </c>
      <c r="C10" t="s">
        <v>58</v>
      </c>
      <c r="D10" t="s">
        <v>337</v>
      </c>
      <c r="E10" s="125">
        <v>0</v>
      </c>
      <c r="F10" s="125">
        <v>0</v>
      </c>
      <c r="G10" s="125">
        <v>0</v>
      </c>
      <c r="H10" s="125">
        <v>0</v>
      </c>
      <c r="I10" s="125">
        <v>0</v>
      </c>
      <c r="J10" s="125">
        <v>0</v>
      </c>
      <c r="K10" s="124">
        <v>0</v>
      </c>
      <c r="L10" s="124">
        <v>0</v>
      </c>
      <c r="M10" s="124">
        <v>0</v>
      </c>
      <c r="N10" s="124">
        <v>0</v>
      </c>
      <c r="O10" s="124">
        <v>0</v>
      </c>
      <c r="P10" s="124">
        <v>0</v>
      </c>
      <c r="Q10" s="124">
        <v>0</v>
      </c>
      <c r="R10" s="124">
        <v>0</v>
      </c>
      <c r="S10" s="124">
        <v>0</v>
      </c>
      <c r="T10" s="124">
        <v>0</v>
      </c>
      <c r="U10" s="124">
        <v>0</v>
      </c>
      <c r="V10" s="124">
        <v>0</v>
      </c>
      <c r="W10" s="124">
        <v>0</v>
      </c>
      <c r="X10" s="124">
        <v>0</v>
      </c>
      <c r="Y10" s="124">
        <v>0</v>
      </c>
      <c r="Z10" s="124">
        <v>0</v>
      </c>
      <c r="AA10" s="124">
        <v>0</v>
      </c>
      <c r="AB10" s="124">
        <v>0</v>
      </c>
      <c r="AC10" s="124">
        <v>0</v>
      </c>
      <c r="AD10" s="124">
        <v>0</v>
      </c>
      <c r="AE10" s="124">
        <v>0</v>
      </c>
      <c r="AF10" s="124">
        <v>0</v>
      </c>
      <c r="AG10" s="124">
        <v>0</v>
      </c>
      <c r="AH10" s="124">
        <v>0</v>
      </c>
      <c r="AI10" s="124">
        <v>0</v>
      </c>
      <c r="AJ10" s="124">
        <v>0</v>
      </c>
      <c r="AK10" s="124">
        <v>0</v>
      </c>
      <c r="AL10" s="124">
        <v>0</v>
      </c>
      <c r="AM10" s="124">
        <v>0</v>
      </c>
      <c r="AN10" s="124">
        <v>0</v>
      </c>
      <c r="AO10" s="124">
        <v>0</v>
      </c>
      <c r="AP10" s="124">
        <v>0</v>
      </c>
      <c r="AQ10" s="124">
        <v>0</v>
      </c>
      <c r="AR10" s="124">
        <v>0</v>
      </c>
      <c r="AS10" s="124">
        <v>0</v>
      </c>
      <c r="AT10" s="124">
        <v>0</v>
      </c>
      <c r="AU10" s="124">
        <v>0</v>
      </c>
      <c r="AV10" s="124">
        <v>0</v>
      </c>
      <c r="AW10" s="124">
        <v>0</v>
      </c>
      <c r="AX10" s="124">
        <v>0</v>
      </c>
      <c r="AY10" s="124">
        <v>0</v>
      </c>
    </row>
    <row r="11" spans="1:51">
      <c r="A11" t="s">
        <v>41</v>
      </c>
      <c r="B11" t="s">
        <v>19</v>
      </c>
      <c r="C11" t="s">
        <v>59</v>
      </c>
      <c r="D11" t="s">
        <v>337</v>
      </c>
      <c r="E11" s="125">
        <v>0</v>
      </c>
      <c r="F11" s="125">
        <v>0</v>
      </c>
      <c r="G11" s="125">
        <v>7.3129725551452983E-7</v>
      </c>
      <c r="H11" s="125">
        <v>0</v>
      </c>
      <c r="I11" s="125">
        <v>7.9877680645038891E-6</v>
      </c>
      <c r="J11" s="125">
        <v>6.4362323840319645E-7</v>
      </c>
      <c r="K11" s="124">
        <v>5.3185230195648521E-6</v>
      </c>
      <c r="L11" s="124">
        <v>4.8901159107534598E-6</v>
      </c>
      <c r="M11" s="124">
        <v>4.4966665985940181E-6</v>
      </c>
      <c r="N11" s="124">
        <v>4.1376605013565178E-6</v>
      </c>
      <c r="O11" s="124">
        <v>3.8110854485813271E-6</v>
      </c>
      <c r="P11" s="124">
        <v>3.5141554986165899E-6</v>
      </c>
      <c r="Q11" s="124">
        <v>3.244029192534921E-6</v>
      </c>
      <c r="R11" s="124">
        <v>2.9978396926884272E-6</v>
      </c>
      <c r="S11" s="124">
        <v>2.7733157594165851E-6</v>
      </c>
      <c r="T11" s="124">
        <v>2.5683101457745421E-6</v>
      </c>
      <c r="U11" s="124">
        <v>2.3808565187525129E-6</v>
      </c>
      <c r="V11" s="124">
        <v>2.209265874209131E-6</v>
      </c>
      <c r="W11" s="124">
        <v>2.0519847447185479E-6</v>
      </c>
      <c r="X11" s="124">
        <v>1.907609474277798E-6</v>
      </c>
      <c r="Y11" s="124">
        <v>1.774908928168824E-6</v>
      </c>
      <c r="Z11" s="124">
        <v>1.6527870272693409E-6</v>
      </c>
      <c r="AA11" s="124">
        <v>1.5402668807659281E-6</v>
      </c>
      <c r="AB11" s="124">
        <v>1.43647645340483E-6</v>
      </c>
      <c r="AC11" s="124">
        <v>1.340635867453456E-6</v>
      </c>
      <c r="AD11" s="124">
        <v>1.2520462753522271E-6</v>
      </c>
      <c r="AE11" s="124">
        <v>1.170080165996641E-6</v>
      </c>
      <c r="AF11" s="124">
        <v>1.0941729429790959E-6</v>
      </c>
      <c r="AG11" s="124">
        <v>1.0238156131449181E-6</v>
      </c>
      <c r="AH11" s="124">
        <v>9.5854843541702551E-7</v>
      </c>
      <c r="AI11" s="124">
        <v>8.9795539600530465E-7</v>
      </c>
      <c r="AJ11" s="124">
        <v>8.4165939320468467E-7</v>
      </c>
      <c r="AK11" s="124">
        <v>7.8931803122866076E-7</v>
      </c>
      <c r="AL11" s="124">
        <v>7.4061993716101774E-7</v>
      </c>
      <c r="AM11" s="124">
        <v>6.9528152790719616E-7</v>
      </c>
      <c r="AN11" s="124">
        <v>6.5304416502305608E-7</v>
      </c>
      <c r="AO11" s="124">
        <v>6.1367164464841812E-7</v>
      </c>
      <c r="AP11" s="124">
        <v>5.7711007196274745E-7</v>
      </c>
      <c r="AQ11" s="124">
        <v>5.4321473056540054E-7</v>
      </c>
      <c r="AR11" s="124">
        <v>5.1180046816738157E-7</v>
      </c>
      <c r="AS11" s="124">
        <v>4.8267035556188024E-7</v>
      </c>
      <c r="AT11" s="124">
        <v>4.5563109523472941E-7</v>
      </c>
      <c r="AU11" s="124">
        <v>4.3050066071848988E-7</v>
      </c>
      <c r="AV11" s="124">
        <v>4.0711152969398202E-7</v>
      </c>
      <c r="AW11" s="124">
        <v>3.853115072297603E-7</v>
      </c>
      <c r="AX11" s="124">
        <v>3.6496329598386582E-7</v>
      </c>
      <c r="AY11" s="124">
        <v>3.4594346926817372E-7</v>
      </c>
    </row>
    <row r="12" spans="1:51">
      <c r="A12" t="s">
        <v>41</v>
      </c>
      <c r="B12" t="s">
        <v>19</v>
      </c>
      <c r="C12" t="s">
        <v>60</v>
      </c>
      <c r="D12" t="s">
        <v>337</v>
      </c>
      <c r="E12" s="125">
        <v>0</v>
      </c>
      <c r="F12" s="125">
        <v>0</v>
      </c>
      <c r="G12" s="125">
        <v>0</v>
      </c>
      <c r="H12" s="125">
        <v>0</v>
      </c>
      <c r="I12" s="125">
        <v>0</v>
      </c>
      <c r="J12" s="125">
        <v>0</v>
      </c>
      <c r="K12" s="124">
        <v>0</v>
      </c>
      <c r="L12" s="124">
        <v>0</v>
      </c>
      <c r="M12" s="124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4">
        <v>0</v>
      </c>
      <c r="V12" s="124">
        <v>0</v>
      </c>
      <c r="W12" s="124">
        <v>0</v>
      </c>
      <c r="X12" s="124">
        <v>0</v>
      </c>
      <c r="Y12" s="124">
        <v>0</v>
      </c>
      <c r="Z12" s="124">
        <v>0</v>
      </c>
      <c r="AA12" s="124">
        <v>0</v>
      </c>
      <c r="AB12" s="124">
        <v>0</v>
      </c>
      <c r="AC12" s="124">
        <v>0</v>
      </c>
      <c r="AD12" s="124">
        <v>0</v>
      </c>
      <c r="AE12" s="124">
        <v>0</v>
      </c>
      <c r="AF12" s="124">
        <v>0</v>
      </c>
      <c r="AG12" s="124">
        <v>0</v>
      </c>
      <c r="AH12" s="124">
        <v>0</v>
      </c>
      <c r="AI12" s="124">
        <v>0</v>
      </c>
      <c r="AJ12" s="124">
        <v>0</v>
      </c>
      <c r="AK12" s="124">
        <v>0</v>
      </c>
      <c r="AL12" s="124">
        <v>0</v>
      </c>
      <c r="AM12" s="124">
        <v>0</v>
      </c>
      <c r="AN12" s="124">
        <v>0</v>
      </c>
      <c r="AO12" s="124">
        <v>0</v>
      </c>
      <c r="AP12" s="124">
        <v>0</v>
      </c>
      <c r="AQ12" s="124">
        <v>0</v>
      </c>
      <c r="AR12" s="124">
        <v>0</v>
      </c>
      <c r="AS12" s="124">
        <v>0</v>
      </c>
      <c r="AT12" s="124">
        <v>0</v>
      </c>
      <c r="AU12" s="124">
        <v>0</v>
      </c>
      <c r="AV12" s="124">
        <v>0</v>
      </c>
      <c r="AW12" s="124">
        <v>0</v>
      </c>
      <c r="AX12" s="124">
        <v>0</v>
      </c>
      <c r="AY12" s="124">
        <v>0</v>
      </c>
    </row>
    <row r="13" spans="1:51" ht="13.5" customHeight="1">
      <c r="A13" t="s">
        <v>41</v>
      </c>
      <c r="B13" t="s">
        <v>19</v>
      </c>
      <c r="C13" t="s">
        <v>61</v>
      </c>
      <c r="D13" t="s">
        <v>337</v>
      </c>
      <c r="E13" s="125">
        <v>0</v>
      </c>
      <c r="F13" s="125">
        <v>0</v>
      </c>
      <c r="G13" s="125">
        <v>0</v>
      </c>
      <c r="H13" s="125">
        <v>0</v>
      </c>
      <c r="I13" s="125">
        <v>0</v>
      </c>
      <c r="J13" s="125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</row>
    <row r="14" spans="1:51">
      <c r="A14" t="s">
        <v>41</v>
      </c>
      <c r="B14" t="s">
        <v>19</v>
      </c>
      <c r="C14" t="s">
        <v>62</v>
      </c>
      <c r="D14" t="s">
        <v>337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4">
        <v>0</v>
      </c>
      <c r="V14" s="124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4">
        <v>0</v>
      </c>
      <c r="AD14" s="124">
        <v>0</v>
      </c>
      <c r="AE14" s="124">
        <v>0</v>
      </c>
      <c r="AF14" s="124">
        <v>0</v>
      </c>
      <c r="AG14" s="124">
        <v>0</v>
      </c>
      <c r="AH14" s="124">
        <v>0</v>
      </c>
      <c r="AI14" s="124">
        <v>0</v>
      </c>
      <c r="AJ14" s="124">
        <v>0</v>
      </c>
      <c r="AK14" s="124">
        <v>0</v>
      </c>
      <c r="AL14" s="124">
        <v>0</v>
      </c>
      <c r="AM14" s="124">
        <v>0</v>
      </c>
      <c r="AN14" s="124">
        <v>0</v>
      </c>
      <c r="AO14" s="124">
        <v>0</v>
      </c>
      <c r="AP14" s="124">
        <v>0</v>
      </c>
      <c r="AQ14" s="124">
        <v>0</v>
      </c>
      <c r="AR14" s="124">
        <v>0</v>
      </c>
      <c r="AS14" s="124">
        <v>0</v>
      </c>
      <c r="AT14" s="124">
        <v>0</v>
      </c>
      <c r="AU14" s="124">
        <v>0</v>
      </c>
      <c r="AV14" s="124">
        <v>0</v>
      </c>
      <c r="AW14" s="124">
        <v>0</v>
      </c>
      <c r="AX14" s="124">
        <v>0</v>
      </c>
      <c r="AY14" s="124">
        <v>0</v>
      </c>
    </row>
    <row r="15" spans="1:51">
      <c r="A15" t="s">
        <v>41</v>
      </c>
      <c r="B15" t="s">
        <v>21</v>
      </c>
      <c r="C15" t="s">
        <v>50</v>
      </c>
      <c r="D15" t="s">
        <v>337</v>
      </c>
      <c r="E15" s="125">
        <v>0.47575804986183012</v>
      </c>
      <c r="F15" s="125">
        <v>0.44172082535598889</v>
      </c>
      <c r="G15" s="125">
        <v>0.40818182829676442</v>
      </c>
      <c r="H15" s="125">
        <v>0.37614009972784501</v>
      </c>
      <c r="I15" s="125">
        <v>0.29139645119342261</v>
      </c>
      <c r="J15" s="125">
        <v>0.35464063568961057</v>
      </c>
      <c r="K15" s="124">
        <v>0.35032527702866778</v>
      </c>
      <c r="L15" s="124">
        <v>0.4003469828769432</v>
      </c>
      <c r="M15" s="124">
        <v>0.44310977334577623</v>
      </c>
      <c r="N15" s="124">
        <v>0.47945632690996348</v>
      </c>
      <c r="O15" s="124">
        <v>0.51003013481656267</v>
      </c>
      <c r="P15" s="124">
        <v>0.53513606963299243</v>
      </c>
      <c r="Q15" s="124">
        <v>0.55458287087681979</v>
      </c>
      <c r="R15" s="124">
        <v>0.56759048914572108</v>
      </c>
      <c r="S15" s="124">
        <v>0.57280988472808692</v>
      </c>
      <c r="T15" s="124">
        <v>0.56882364628132565</v>
      </c>
      <c r="U15" s="124">
        <v>0.555090541433508</v>
      </c>
      <c r="V15" s="124">
        <v>0.53277783286062208</v>
      </c>
      <c r="W15" s="124">
        <v>0.50452376735411286</v>
      </c>
      <c r="X15" s="124">
        <v>0.47330413554628759</v>
      </c>
      <c r="Y15" s="124">
        <v>0.44148880606049828</v>
      </c>
      <c r="Z15" s="124">
        <v>0.41057064082387679</v>
      </c>
      <c r="AA15" s="124">
        <v>0.38132776767166587</v>
      </c>
      <c r="AB15" s="124">
        <v>0.35407944499285748</v>
      </c>
      <c r="AC15" s="124">
        <v>0.32888787075512649</v>
      </c>
      <c r="AD15" s="124">
        <v>0.30568533725146241</v>
      </c>
      <c r="AE15" s="124">
        <v>0.28434600919620401</v>
      </c>
      <c r="AF15" s="124">
        <v>0.26472379796392448</v>
      </c>
      <c r="AG15" s="124">
        <v>0.24667123537370461</v>
      </c>
      <c r="AH15" s="124">
        <v>0.23004821170460901</v>
      </c>
      <c r="AI15" s="124">
        <v>0.21472549339796149</v>
      </c>
      <c r="AJ15" s="124">
        <v>0.20058564604024351</v>
      </c>
      <c r="AK15" s="124">
        <v>0.18752273174432549</v>
      </c>
      <c r="AL15" s="124">
        <v>0.1754414801304825</v>
      </c>
      <c r="AM15" s="124">
        <v>0.1642562810754763</v>
      </c>
      <c r="AN15" s="124">
        <v>0.15389016591713431</v>
      </c>
      <c r="AO15" s="124">
        <v>0.1442738513225495</v>
      </c>
      <c r="AP15" s="124">
        <v>0.13538419993733661</v>
      </c>
      <c r="AQ15" s="124">
        <v>0.12717713708962469</v>
      </c>
      <c r="AR15" s="124">
        <v>0.1196001352722926</v>
      </c>
      <c r="AS15" s="124">
        <v>0.11259913268374271</v>
      </c>
      <c r="AT15" s="124">
        <v>0.1061221190434712</v>
      </c>
      <c r="AU15" s="124">
        <v>0.10012080567980711</v>
      </c>
      <c r="AV15" s="124">
        <v>9.45512345414634E-2</v>
      </c>
      <c r="AW15" s="124">
        <v>8.937382489002281E-2</v>
      </c>
      <c r="AX15" s="124">
        <v>8.455314138474998E-2</v>
      </c>
      <c r="AY15" s="124">
        <v>8.0057540956536069E-2</v>
      </c>
    </row>
    <row r="16" spans="1:51">
      <c r="A16" t="s">
        <v>41</v>
      </c>
      <c r="B16" t="s">
        <v>21</v>
      </c>
      <c r="C16" t="s">
        <v>51</v>
      </c>
      <c r="D16" t="s">
        <v>337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4">
        <v>0</v>
      </c>
      <c r="V16" s="124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4">
        <v>0</v>
      </c>
      <c r="AD16" s="124">
        <v>0</v>
      </c>
      <c r="AE16" s="124">
        <v>0</v>
      </c>
      <c r="AF16" s="124">
        <v>0</v>
      </c>
      <c r="AG16" s="124">
        <v>0</v>
      </c>
      <c r="AH16" s="124">
        <v>0</v>
      </c>
      <c r="AI16" s="124">
        <v>0</v>
      </c>
      <c r="AJ16" s="124">
        <v>0</v>
      </c>
      <c r="AK16" s="124">
        <v>0</v>
      </c>
      <c r="AL16" s="124">
        <v>0</v>
      </c>
      <c r="AM16" s="124">
        <v>0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</row>
    <row r="17" spans="1:51">
      <c r="A17" t="s">
        <v>41</v>
      </c>
      <c r="B17" t="s">
        <v>21</v>
      </c>
      <c r="C17" t="s">
        <v>52</v>
      </c>
      <c r="D17" t="s">
        <v>337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4">
        <v>0</v>
      </c>
      <c r="V17" s="124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4">
        <v>0</v>
      </c>
      <c r="AD17" s="124">
        <v>0</v>
      </c>
      <c r="AE17" s="124">
        <v>0</v>
      </c>
      <c r="AF17" s="124">
        <v>0</v>
      </c>
      <c r="AG17" s="124">
        <v>0</v>
      </c>
      <c r="AH17" s="124">
        <v>0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</row>
    <row r="18" spans="1:51">
      <c r="A18" t="s">
        <v>41</v>
      </c>
      <c r="B18" t="s">
        <v>21</v>
      </c>
      <c r="C18" t="s">
        <v>53</v>
      </c>
      <c r="D18" t="s">
        <v>337</v>
      </c>
      <c r="E18" s="125">
        <v>0.52424195013816999</v>
      </c>
      <c r="F18" s="125">
        <v>0.558279174644011</v>
      </c>
      <c r="G18" s="125">
        <v>0.59169578085362051</v>
      </c>
      <c r="H18" s="125">
        <v>0.62377977613315561</v>
      </c>
      <c r="I18" s="125">
        <v>0.70848329767747531</v>
      </c>
      <c r="J18" s="125">
        <v>0.64506685425988919</v>
      </c>
      <c r="K18" s="124">
        <v>0.64921460615278437</v>
      </c>
      <c r="L18" s="124">
        <v>0.59885468827819699</v>
      </c>
      <c r="M18" s="124">
        <v>0.55547542073032874</v>
      </c>
      <c r="N18" s="124">
        <v>0.51801592445943578</v>
      </c>
      <c r="O18" s="124">
        <v>0.48544770774464763</v>
      </c>
      <c r="P18" s="124">
        <v>0.4567995722032035</v>
      </c>
      <c r="Q18" s="124">
        <v>0.43115827260812428</v>
      </c>
      <c r="R18" s="124">
        <v>0.40760391994947581</v>
      </c>
      <c r="S18" s="124">
        <v>0.38524609260876991</v>
      </c>
      <c r="T18" s="124">
        <v>0.36326786252380999</v>
      </c>
      <c r="U18" s="124">
        <v>0.34114924929227652</v>
      </c>
      <c r="V18" s="124">
        <v>0.31887012259201442</v>
      </c>
      <c r="W18" s="124">
        <v>0.2968255399146611</v>
      </c>
      <c r="X18" s="124">
        <v>0.27553590217695029</v>
      </c>
      <c r="Y18" s="124">
        <v>0.25540696948189412</v>
      </c>
      <c r="Z18" s="124">
        <v>0.2366537411197818</v>
      </c>
      <c r="AA18" s="124">
        <v>0.21933594481014121</v>
      </c>
      <c r="AB18" s="124">
        <v>0.2034179262134572</v>
      </c>
      <c r="AC18" s="124">
        <v>0.18881582035943309</v>
      </c>
      <c r="AD18" s="124">
        <v>0.17542668961402569</v>
      </c>
      <c r="AE18" s="124">
        <v>0.1631443165220019</v>
      </c>
      <c r="AF18" s="124">
        <v>0.15186691681271411</v>
      </c>
      <c r="AG18" s="124">
        <v>0.14150041784419831</v>
      </c>
      <c r="AH18" s="124">
        <v>0.13195945556274979</v>
      </c>
      <c r="AI18" s="124">
        <v>0.1231672693379241</v>
      </c>
      <c r="AJ18" s="124">
        <v>0.1150551121051728</v>
      </c>
      <c r="AK18" s="124">
        <v>0.1075614873002616</v>
      </c>
      <c r="AL18" s="124">
        <v>0.1006313629377215</v>
      </c>
      <c r="AM18" s="124">
        <v>9.4215430372428036E-2</v>
      </c>
      <c r="AN18" s="124">
        <v>8.8269433780492221E-2</v>
      </c>
      <c r="AO18" s="124">
        <v>8.2753576313167682E-2</v>
      </c>
      <c r="AP18" s="124">
        <v>7.765455680194297E-2</v>
      </c>
      <c r="AQ18" s="124">
        <v>7.2947078603025545E-2</v>
      </c>
      <c r="AR18" s="124">
        <v>6.8601004167516244E-2</v>
      </c>
      <c r="AS18" s="124">
        <v>6.458531991307298E-2</v>
      </c>
      <c r="AT18" s="124">
        <v>6.0870191106441242E-2</v>
      </c>
      <c r="AU18" s="124">
        <v>5.7427918796210717E-2</v>
      </c>
      <c r="AV18" s="124">
        <v>5.4233288602119019E-2</v>
      </c>
      <c r="AW18" s="124">
        <v>5.1263597217974598E-2</v>
      </c>
      <c r="AX18" s="124">
        <v>4.8498519241872262E-2</v>
      </c>
      <c r="AY18" s="124">
        <v>4.59199045512384E-2</v>
      </c>
    </row>
    <row r="19" spans="1:51">
      <c r="A19" t="s">
        <v>41</v>
      </c>
      <c r="B19" t="s">
        <v>21</v>
      </c>
      <c r="C19" t="s">
        <v>54</v>
      </c>
      <c r="D19" t="s">
        <v>337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4">
        <v>0</v>
      </c>
      <c r="V19" s="124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4">
        <v>0</v>
      </c>
      <c r="AD19" s="124">
        <v>0</v>
      </c>
      <c r="AE19" s="124">
        <v>0</v>
      </c>
      <c r="AF19" s="124">
        <v>0</v>
      </c>
      <c r="AG19" s="124">
        <v>0</v>
      </c>
      <c r="AH19" s="124">
        <v>0</v>
      </c>
      <c r="AI19" s="124">
        <v>0</v>
      </c>
      <c r="AJ19" s="124">
        <v>0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</row>
    <row r="20" spans="1:51">
      <c r="A20" t="s">
        <v>41</v>
      </c>
      <c r="B20" t="s">
        <v>21</v>
      </c>
      <c r="C20" t="s">
        <v>55</v>
      </c>
      <c r="D20" t="s">
        <v>337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</row>
    <row r="21" spans="1:51">
      <c r="A21" t="s">
        <v>41</v>
      </c>
      <c r="B21" t="s">
        <v>21</v>
      </c>
      <c r="C21" t="s">
        <v>56</v>
      </c>
      <c r="D21" t="s">
        <v>337</v>
      </c>
      <c r="E21" s="125">
        <v>0</v>
      </c>
      <c r="F21" s="125">
        <v>0</v>
      </c>
      <c r="G21" s="125">
        <v>9.4574747429792164E-5</v>
      </c>
      <c r="H21" s="125">
        <v>7.2111725099420707E-5</v>
      </c>
      <c r="I21" s="125">
        <v>8.9489212355104377E-5</v>
      </c>
      <c r="J21" s="125">
        <v>2.2723921278534841E-4</v>
      </c>
      <c r="K21" s="124">
        <v>1.942715456090796E-4</v>
      </c>
      <c r="L21" s="124">
        <v>5.622404524576294E-4</v>
      </c>
      <c r="M21" s="124">
        <v>1.204311179488013E-3</v>
      </c>
      <c r="N21" s="124">
        <v>2.3392861805076859E-3</v>
      </c>
      <c r="O21" s="124">
        <v>4.3527289068922403E-3</v>
      </c>
      <c r="P21" s="124">
        <v>7.9114609614273843E-3</v>
      </c>
      <c r="Q21" s="124">
        <v>1.4120397698944369E-2</v>
      </c>
      <c r="R21" s="124">
        <v>2.4679820647106561E-2</v>
      </c>
      <c r="S21" s="124">
        <v>4.1829452971313019E-2</v>
      </c>
      <c r="T21" s="124">
        <v>6.7803853033169048E-2</v>
      </c>
      <c r="U21" s="124">
        <v>0.10366441568892951</v>
      </c>
      <c r="V21" s="124">
        <v>0.14826415624226111</v>
      </c>
      <c r="W21" s="124">
        <v>0.1985698956113375</v>
      </c>
      <c r="X21" s="124">
        <v>0.25108554806143768</v>
      </c>
      <c r="Y21" s="124">
        <v>0.30303557324270403</v>
      </c>
      <c r="Z21" s="124">
        <v>0.35271218482826588</v>
      </c>
      <c r="AA21" s="124">
        <v>0.39927759107201788</v>
      </c>
      <c r="AB21" s="124">
        <v>0.44244824258091348</v>
      </c>
      <c r="AC21" s="124">
        <v>0.48224585341473009</v>
      </c>
      <c r="AD21" s="124">
        <v>0.51884110962710128</v>
      </c>
      <c r="AE21" s="124">
        <v>0.55246609934540913</v>
      </c>
      <c r="AF21" s="124">
        <v>0.58336872635710268</v>
      </c>
      <c r="AG21" s="124">
        <v>0.6117905585629434</v>
      </c>
      <c r="AH21" s="124">
        <v>0.63795709356406738</v>
      </c>
      <c r="AI21" s="124">
        <v>0.6620743465907597</v>
      </c>
      <c r="AJ21" s="124">
        <v>0.68432851776534531</v>
      </c>
      <c r="AK21" s="124">
        <v>0.70488705811192276</v>
      </c>
      <c r="AL21" s="124">
        <v>0.72390028477080415</v>
      </c>
      <c r="AM21" s="124">
        <v>0.74150312971952026</v>
      </c>
      <c r="AN21" s="124">
        <v>0.75781682928417682</v>
      </c>
      <c r="AO21" s="124">
        <v>0.77295047428529517</v>
      </c>
      <c r="AP21" s="124">
        <v>0.78694050680381211</v>
      </c>
      <c r="AQ21" s="124">
        <v>0.79985630491377324</v>
      </c>
      <c r="AR21" s="124">
        <v>0.81178054172071779</v>
      </c>
      <c r="AS21" s="124">
        <v>0.82279830089120576</v>
      </c>
      <c r="AT21" s="124">
        <v>0.83299143540638554</v>
      </c>
      <c r="AU21" s="124">
        <v>0.84243594028616875</v>
      </c>
      <c r="AV21" s="124">
        <v>0.85120099469534882</v>
      </c>
      <c r="AW21" s="124">
        <v>0.85934888874117099</v>
      </c>
      <c r="AX21" s="124">
        <v>0.86693538859389707</v>
      </c>
      <c r="AY21" s="124">
        <v>0.87401029229193772</v>
      </c>
    </row>
    <row r="22" spans="1:51">
      <c r="A22" t="s">
        <v>41</v>
      </c>
      <c r="B22" t="s">
        <v>21</v>
      </c>
      <c r="C22" t="s">
        <v>57</v>
      </c>
      <c r="D22" t="s">
        <v>337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</row>
    <row r="23" spans="1:51">
      <c r="A23" t="s">
        <v>41</v>
      </c>
      <c r="B23" t="s">
        <v>21</v>
      </c>
      <c r="C23" t="s">
        <v>58</v>
      </c>
      <c r="D23" t="s">
        <v>337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0</v>
      </c>
      <c r="X23" s="124">
        <v>0</v>
      </c>
      <c r="Y23" s="124">
        <v>0</v>
      </c>
      <c r="Z23" s="124">
        <v>0</v>
      </c>
      <c r="AA23" s="124">
        <v>0</v>
      </c>
      <c r="AB23" s="124">
        <v>0</v>
      </c>
      <c r="AC23" s="124">
        <v>0</v>
      </c>
      <c r="AD23" s="124">
        <v>0</v>
      </c>
      <c r="AE23" s="124">
        <v>0</v>
      </c>
      <c r="AF23" s="124">
        <v>0</v>
      </c>
      <c r="AG23" s="124">
        <v>0</v>
      </c>
      <c r="AH23" s="124">
        <v>0</v>
      </c>
      <c r="AI23" s="124">
        <v>0</v>
      </c>
      <c r="AJ23" s="124">
        <v>0</v>
      </c>
      <c r="AK23" s="124">
        <v>0</v>
      </c>
      <c r="AL23" s="124">
        <v>0</v>
      </c>
      <c r="AM23" s="124">
        <v>0</v>
      </c>
      <c r="AN23" s="124">
        <v>0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0</v>
      </c>
      <c r="AY23" s="124">
        <v>0</v>
      </c>
    </row>
    <row r="24" spans="1:51">
      <c r="A24" t="s">
        <v>41</v>
      </c>
      <c r="B24" t="s">
        <v>21</v>
      </c>
      <c r="C24" t="s">
        <v>59</v>
      </c>
      <c r="D24" t="s">
        <v>337</v>
      </c>
      <c r="E24" s="125">
        <v>0</v>
      </c>
      <c r="F24" s="125">
        <v>0</v>
      </c>
      <c r="G24" s="125">
        <v>2.7816102185232988E-5</v>
      </c>
      <c r="H24" s="125">
        <v>8.0124138999356337E-6</v>
      </c>
      <c r="I24" s="125">
        <v>3.0761916747067133E-5</v>
      </c>
      <c r="J24" s="125">
        <v>6.5270837714940497E-5</v>
      </c>
      <c r="K24" s="124">
        <v>2.6584527293874058E-4</v>
      </c>
      <c r="L24" s="124">
        <v>2.3608839240207751E-4</v>
      </c>
      <c r="M24" s="124">
        <v>2.1049474440704789E-4</v>
      </c>
      <c r="N24" s="124">
        <v>1.8846245009300629E-4</v>
      </c>
      <c r="O24" s="124">
        <v>1.694285318975836E-4</v>
      </c>
      <c r="P24" s="124">
        <v>1.528972023766167E-4</v>
      </c>
      <c r="Q24" s="124">
        <v>1.384588161116344E-4</v>
      </c>
      <c r="R24" s="124">
        <v>1.257702576964652E-4</v>
      </c>
      <c r="S24" s="124">
        <v>1.145696918303102E-4</v>
      </c>
      <c r="T24" s="124">
        <v>1.046381616952138E-4</v>
      </c>
      <c r="U24" s="124">
        <v>9.5793585285971133E-5</v>
      </c>
      <c r="V24" s="124">
        <v>8.7888305102404031E-5</v>
      </c>
      <c r="W24" s="124">
        <v>8.0797119888572383E-5</v>
      </c>
      <c r="X24" s="124">
        <v>7.4414215324254218E-5</v>
      </c>
      <c r="Y24" s="124">
        <v>6.8651214903682784E-5</v>
      </c>
      <c r="Z24" s="124">
        <v>6.343322807533214E-5</v>
      </c>
      <c r="AA24" s="124">
        <v>5.8696446175040817E-5</v>
      </c>
      <c r="AB24" s="124">
        <v>5.4386212771778072E-5</v>
      </c>
      <c r="AC24" s="124">
        <v>5.0455470710175228E-5</v>
      </c>
      <c r="AD24" s="124">
        <v>4.6863507410531467E-5</v>
      </c>
      <c r="AE24" s="124">
        <v>4.357493638512335E-5</v>
      </c>
      <c r="AF24" s="124">
        <v>4.0558866258758153E-5</v>
      </c>
      <c r="AG24" s="124">
        <v>3.7788219153695691E-5</v>
      </c>
      <c r="AH24" s="124">
        <v>3.5239168573683467E-5</v>
      </c>
      <c r="AI24" s="124">
        <v>3.2890673354749568E-5</v>
      </c>
      <c r="AJ24" s="124">
        <v>3.0724089238346001E-5</v>
      </c>
      <c r="AK24" s="124">
        <v>2.872284349010811E-5</v>
      </c>
      <c r="AL24" s="124">
        <v>2.687216099188374E-5</v>
      </c>
      <c r="AM24" s="124">
        <v>2.515883257543116E-5</v>
      </c>
      <c r="AN24" s="124">
        <v>2.3571018196747831E-5</v>
      </c>
      <c r="AO24" s="124">
        <v>2.2098078987697199E-5</v>
      </c>
      <c r="AP24" s="124">
        <v>2.0736456908278711E-5</v>
      </c>
      <c r="AQ24" s="124">
        <v>1.9479393576343849E-5</v>
      </c>
      <c r="AR24" s="124">
        <v>1.83188394733697E-5</v>
      </c>
      <c r="AS24" s="124">
        <v>1.7246511978345831E-5</v>
      </c>
      <c r="AT24" s="124">
        <v>1.6254443702042502E-5</v>
      </c>
      <c r="AU24" s="124">
        <v>1.533523781343195E-5</v>
      </c>
      <c r="AV24" s="124">
        <v>1.4482161068855879E-5</v>
      </c>
      <c r="AW24" s="124">
        <v>1.368915083161053E-5</v>
      </c>
      <c r="AX24" s="124">
        <v>1.2950779480807271E-5</v>
      </c>
      <c r="AY24" s="124">
        <v>1.226220028768731E-5</v>
      </c>
    </row>
    <row r="25" spans="1:51">
      <c r="A25" t="s">
        <v>41</v>
      </c>
      <c r="B25" t="s">
        <v>21</v>
      </c>
      <c r="C25" t="s">
        <v>60</v>
      </c>
      <c r="D25" t="s">
        <v>337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</v>
      </c>
      <c r="AC25" s="124">
        <v>0</v>
      </c>
      <c r="AD25" s="124">
        <v>0</v>
      </c>
      <c r="AE25" s="124">
        <v>0</v>
      </c>
      <c r="AF25" s="124">
        <v>0</v>
      </c>
      <c r="AG25" s="124">
        <v>0</v>
      </c>
      <c r="AH25" s="124">
        <v>0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0</v>
      </c>
      <c r="AY25" s="124">
        <v>0</v>
      </c>
    </row>
    <row r="26" spans="1:51">
      <c r="A26" t="s">
        <v>41</v>
      </c>
      <c r="B26" t="s">
        <v>21</v>
      </c>
      <c r="C26" t="s">
        <v>61</v>
      </c>
      <c r="D26" t="s">
        <v>337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4">
        <v>0</v>
      </c>
      <c r="L26" s="124">
        <v>0</v>
      </c>
      <c r="M26" s="124">
        <v>0</v>
      </c>
      <c r="N26" s="124">
        <v>0</v>
      </c>
      <c r="O26" s="124">
        <v>0</v>
      </c>
      <c r="P26" s="124">
        <v>0</v>
      </c>
      <c r="Q26" s="124">
        <v>0</v>
      </c>
      <c r="R26" s="124">
        <v>0</v>
      </c>
      <c r="S26" s="124">
        <v>0</v>
      </c>
      <c r="T26" s="124">
        <v>0</v>
      </c>
      <c r="U26" s="124">
        <v>0</v>
      </c>
      <c r="V26" s="124">
        <v>0</v>
      </c>
      <c r="W26" s="124">
        <v>0</v>
      </c>
      <c r="X26" s="124">
        <v>0</v>
      </c>
      <c r="Y26" s="124">
        <v>0</v>
      </c>
      <c r="Z26" s="124">
        <v>0</v>
      </c>
      <c r="AA26" s="124">
        <v>0</v>
      </c>
      <c r="AB26" s="124">
        <v>0</v>
      </c>
      <c r="AC26" s="124">
        <v>0</v>
      </c>
      <c r="AD26" s="124">
        <v>0</v>
      </c>
      <c r="AE26" s="124">
        <v>0</v>
      </c>
      <c r="AF26" s="124">
        <v>0</v>
      </c>
      <c r="AG26" s="124">
        <v>0</v>
      </c>
      <c r="AH26" s="124">
        <v>0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0</v>
      </c>
      <c r="AQ26" s="124">
        <v>0</v>
      </c>
      <c r="AR26" s="124">
        <v>0</v>
      </c>
      <c r="AS26" s="124">
        <v>0</v>
      </c>
      <c r="AT26" s="124">
        <v>0</v>
      </c>
      <c r="AU26" s="124">
        <v>0</v>
      </c>
      <c r="AV26" s="124">
        <v>0</v>
      </c>
      <c r="AW26" s="124">
        <v>0</v>
      </c>
      <c r="AX26" s="124">
        <v>0</v>
      </c>
      <c r="AY26" s="124">
        <v>0</v>
      </c>
    </row>
    <row r="27" spans="1:51">
      <c r="A27" t="s">
        <v>41</v>
      </c>
      <c r="B27" t="s">
        <v>72</v>
      </c>
      <c r="C27" t="s">
        <v>50</v>
      </c>
      <c r="D27" t="s">
        <v>337</v>
      </c>
      <c r="E27" s="125">
        <v>0.94106361752743461</v>
      </c>
      <c r="F27" s="125">
        <v>0.92506381580610109</v>
      </c>
      <c r="G27" s="125">
        <v>0.84432748266827429</v>
      </c>
      <c r="H27" s="125">
        <v>0.81050239234449761</v>
      </c>
      <c r="I27" s="125">
        <v>0.80263157894736847</v>
      </c>
      <c r="J27" s="125">
        <v>0.78274469237968569</v>
      </c>
      <c r="K27" s="124">
        <v>0.80465412476450771</v>
      </c>
      <c r="L27" s="124">
        <v>0.79283036632527337</v>
      </c>
      <c r="M27" s="124">
        <v>0.78243191478477769</v>
      </c>
      <c r="N27" s="124">
        <v>0.77328714983892266</v>
      </c>
      <c r="O27" s="124">
        <v>0.7644755915982967</v>
      </c>
      <c r="P27" s="124">
        <v>0.7541028335790545</v>
      </c>
      <c r="Q27" s="124">
        <v>0.73898313669051063</v>
      </c>
      <c r="R27" s="124">
        <v>0.71433955145718431</v>
      </c>
      <c r="S27" s="124">
        <v>0.67409063584951068</v>
      </c>
      <c r="T27" s="124">
        <v>0.61282658727017669</v>
      </c>
      <c r="U27" s="124">
        <v>0.52985620624718432</v>
      </c>
      <c r="V27" s="124">
        <v>0.4324367584489715</v>
      </c>
      <c r="W27" s="124">
        <v>0.33357718297978001</v>
      </c>
      <c r="X27" s="124">
        <v>0.24537309330325749</v>
      </c>
      <c r="Y27" s="124">
        <v>0.1742199711173848</v>
      </c>
      <c r="Z27" s="124">
        <v>0.1208004377055452</v>
      </c>
      <c r="AA27" s="124">
        <v>8.2558800294431883E-2</v>
      </c>
      <c r="AB27" s="124">
        <v>5.5981823270413122E-2</v>
      </c>
      <c r="AC27" s="124">
        <v>3.7828176937922529E-2</v>
      </c>
      <c r="AD27" s="124">
        <v>2.5542170811364281E-2</v>
      </c>
      <c r="AE27" s="124">
        <v>1.7261730113126279E-2</v>
      </c>
      <c r="AF27" s="124">
        <v>1.1686749670090989E-2</v>
      </c>
      <c r="AG27" s="124">
        <v>7.9302745786361973E-3</v>
      </c>
      <c r="AH27" s="124">
        <v>5.3944672678384077E-3</v>
      </c>
      <c r="AI27" s="124">
        <v>3.6785989418781279E-3</v>
      </c>
      <c r="AJ27" s="124">
        <v>2.5145194772155442E-3</v>
      </c>
      <c r="AK27" s="124">
        <v>1.7226934961052411E-3</v>
      </c>
      <c r="AL27" s="124">
        <v>1.182692317171143E-3</v>
      </c>
      <c r="AM27" s="124">
        <v>8.135278905813749E-4</v>
      </c>
      <c r="AN27" s="124">
        <v>5.6057850612365454E-4</v>
      </c>
      <c r="AO27" s="124">
        <v>3.8689488933435891E-4</v>
      </c>
      <c r="AP27" s="124">
        <v>2.6740870908171539E-4</v>
      </c>
      <c r="AQ27" s="124">
        <v>1.850642108815066E-4</v>
      </c>
      <c r="AR27" s="124">
        <v>1.282263001280729E-4</v>
      </c>
      <c r="AS27" s="124">
        <v>8.8938142954949671E-5</v>
      </c>
      <c r="AT27" s="124">
        <v>6.1745969333903766E-5</v>
      </c>
      <c r="AU27" s="124">
        <v>4.8025464644463938E-5</v>
      </c>
      <c r="AV27" s="124">
        <v>3.7353636338980423E-5</v>
      </c>
      <c r="AW27" s="124">
        <v>2.9053129028572289E-5</v>
      </c>
      <c r="AX27" s="124">
        <v>2.2597060080893932E-5</v>
      </c>
      <c r="AY27" s="124">
        <v>1.7575601242646609E-5</v>
      </c>
    </row>
    <row r="28" spans="1:51">
      <c r="A28" t="s">
        <v>41</v>
      </c>
      <c r="B28" t="s">
        <v>72</v>
      </c>
      <c r="C28" t="s">
        <v>51</v>
      </c>
      <c r="D28" t="s">
        <v>337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4">
        <v>0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4">
        <v>0</v>
      </c>
      <c r="AD28" s="124">
        <v>0</v>
      </c>
      <c r="AE28" s="124">
        <v>0</v>
      </c>
      <c r="AF28" s="124">
        <v>0</v>
      </c>
      <c r="AG28" s="124">
        <v>0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</v>
      </c>
      <c r="AO28" s="124">
        <v>0</v>
      </c>
      <c r="AP28" s="124">
        <v>0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</row>
    <row r="29" spans="1:51">
      <c r="A29" t="s">
        <v>41</v>
      </c>
      <c r="B29" t="s">
        <v>72</v>
      </c>
      <c r="C29" t="s">
        <v>52</v>
      </c>
      <c r="D29" t="s">
        <v>337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4">
        <v>0</v>
      </c>
      <c r="V29" s="124">
        <v>0</v>
      </c>
      <c r="W29" s="124">
        <v>0</v>
      </c>
      <c r="X29" s="124">
        <v>0</v>
      </c>
      <c r="Y29" s="124">
        <v>0</v>
      </c>
      <c r="Z29" s="124">
        <v>0</v>
      </c>
      <c r="AA29" s="124">
        <v>0</v>
      </c>
      <c r="AB29" s="124">
        <v>0</v>
      </c>
      <c r="AC29" s="124">
        <v>0</v>
      </c>
      <c r="AD29" s="124">
        <v>0</v>
      </c>
      <c r="AE29" s="124">
        <v>0</v>
      </c>
      <c r="AF29" s="124">
        <v>0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</row>
    <row r="30" spans="1:51">
      <c r="A30" t="s">
        <v>41</v>
      </c>
      <c r="B30" t="s">
        <v>72</v>
      </c>
      <c r="C30" t="s">
        <v>53</v>
      </c>
      <c r="D30" t="s">
        <v>337</v>
      </c>
      <c r="E30" s="125">
        <v>5.893638247256542E-2</v>
      </c>
      <c r="F30" s="125">
        <v>7.4936184193898955E-2</v>
      </c>
      <c r="G30" s="125">
        <v>8.4073361311414588E-2</v>
      </c>
      <c r="H30" s="125">
        <v>8.7009569377990426E-2</v>
      </c>
      <c r="I30" s="125">
        <v>9.8647456630402822E-2</v>
      </c>
      <c r="J30" s="125">
        <v>0.12294960839367521</v>
      </c>
      <c r="K30" s="124">
        <v>0.13919919335579911</v>
      </c>
      <c r="L30" s="124">
        <v>0.14742229344186331</v>
      </c>
      <c r="M30" s="124">
        <v>0.15517440161690271</v>
      </c>
      <c r="N30" s="124">
        <v>0.16196823019062759</v>
      </c>
      <c r="O30" s="124">
        <v>0.16735827697292291</v>
      </c>
      <c r="P30" s="124">
        <v>0.17086518417041019</v>
      </c>
      <c r="Q30" s="124">
        <v>0.17183148372668081</v>
      </c>
      <c r="R30" s="124">
        <v>0.16927400838581949</v>
      </c>
      <c r="S30" s="124">
        <v>0.16189860400350589</v>
      </c>
      <c r="T30" s="124">
        <v>0.14855917962016629</v>
      </c>
      <c r="U30" s="124">
        <v>0.1292533373954019</v>
      </c>
      <c r="V30" s="124">
        <v>0.10592763041603059</v>
      </c>
      <c r="W30" s="124">
        <v>8.193531961267593E-2</v>
      </c>
      <c r="X30" s="124">
        <v>6.0379718358104378E-2</v>
      </c>
      <c r="Y30" s="124">
        <v>4.2923524528131862E-2</v>
      </c>
      <c r="Z30" s="124">
        <v>2.9787471906701678E-2</v>
      </c>
      <c r="AA30" s="124">
        <v>2.036981693591464E-2</v>
      </c>
      <c r="AB30" s="124">
        <v>1.3818340705164821E-2</v>
      </c>
      <c r="AC30" s="124">
        <v>9.3402543011301131E-3</v>
      </c>
      <c r="AD30" s="124">
        <v>6.3081189038288969E-3</v>
      </c>
      <c r="AE30" s="124">
        <v>4.2638276108141436E-3</v>
      </c>
      <c r="AF30" s="124">
        <v>2.887112889263009E-3</v>
      </c>
      <c r="AG30" s="124">
        <v>1.9592927678860179E-3</v>
      </c>
      <c r="AH30" s="124">
        <v>1.3328788007806961E-3</v>
      </c>
      <c r="AI30" s="124">
        <v>9.0896672849717099E-4</v>
      </c>
      <c r="AJ30" s="124">
        <v>6.2135290664127023E-4</v>
      </c>
      <c r="AK30" s="124">
        <v>4.2570118648154582E-4</v>
      </c>
      <c r="AL30" s="124">
        <v>2.9226641270261439E-4</v>
      </c>
      <c r="AM30" s="124">
        <v>2.0104228785246389E-4</v>
      </c>
      <c r="AN30" s="124">
        <v>1.3853432402229681E-4</v>
      </c>
      <c r="AO30" s="124">
        <v>9.5613342699703746E-5</v>
      </c>
      <c r="AP30" s="124">
        <v>6.6085250095426656E-5</v>
      </c>
      <c r="AQ30" s="124">
        <v>4.5735569287474998E-5</v>
      </c>
      <c r="AR30" s="124">
        <v>3.168916473525975E-5</v>
      </c>
      <c r="AS30" s="124">
        <v>2.1979777423134241E-5</v>
      </c>
      <c r="AT30" s="124">
        <v>1.5259666153736269E-5</v>
      </c>
      <c r="AU30" s="124">
        <v>1.18688323344563E-5</v>
      </c>
      <c r="AV30" s="124">
        <v>9.2314369068934852E-6</v>
      </c>
      <c r="AW30" s="124">
        <v>7.1800808130483976E-6</v>
      </c>
      <c r="AX30" s="124">
        <v>5.5845522648718818E-6</v>
      </c>
      <c r="AY30" s="124">
        <v>4.3435678523993329E-6</v>
      </c>
    </row>
    <row r="31" spans="1:51">
      <c r="A31" t="s">
        <v>41</v>
      </c>
      <c r="B31" t="s">
        <v>72</v>
      </c>
      <c r="C31" t="s">
        <v>54</v>
      </c>
      <c r="D31" t="s">
        <v>337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</row>
    <row r="32" spans="1:51">
      <c r="A32" t="s">
        <v>41</v>
      </c>
      <c r="B32" t="s">
        <v>72</v>
      </c>
      <c r="C32" t="s">
        <v>55</v>
      </c>
      <c r="D32" t="s">
        <v>337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4">
        <v>0</v>
      </c>
      <c r="AD32" s="124">
        <v>0</v>
      </c>
      <c r="AE32" s="124">
        <v>0</v>
      </c>
      <c r="AF32" s="124">
        <v>0</v>
      </c>
      <c r="AG32" s="124">
        <v>0</v>
      </c>
      <c r="AH32" s="124">
        <v>0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0</v>
      </c>
      <c r="AX32" s="124">
        <v>0</v>
      </c>
      <c r="AY32" s="124">
        <v>0</v>
      </c>
    </row>
    <row r="33" spans="1:51">
      <c r="A33" t="s">
        <v>41</v>
      </c>
      <c r="B33" t="s">
        <v>72</v>
      </c>
      <c r="C33" t="s">
        <v>56</v>
      </c>
      <c r="D33" t="s">
        <v>337</v>
      </c>
      <c r="E33" s="125">
        <v>0</v>
      </c>
      <c r="F33" s="125">
        <v>0</v>
      </c>
      <c r="G33" s="125">
        <v>4.1735259338264278E-4</v>
      </c>
      <c r="H33" s="125">
        <v>2.631578947368421E-4</v>
      </c>
      <c r="I33" s="125">
        <v>1.617171420170538E-3</v>
      </c>
      <c r="J33" s="125">
        <v>2.1427515885916949E-3</v>
      </c>
      <c r="K33" s="124">
        <v>1.8574044100087559E-3</v>
      </c>
      <c r="L33" s="124">
        <v>2.5396090361467462E-3</v>
      </c>
      <c r="M33" s="124">
        <v>3.8333756730421832E-3</v>
      </c>
      <c r="N33" s="124">
        <v>6.3608038179981136E-3</v>
      </c>
      <c r="O33" s="124">
        <v>1.127980199258679E-2</v>
      </c>
      <c r="P33" s="124">
        <v>2.0669636734794931E-2</v>
      </c>
      <c r="Q33" s="124">
        <v>3.807490059134138E-2</v>
      </c>
      <c r="R33" s="124">
        <v>6.9008711129094971E-2</v>
      </c>
      <c r="S33" s="124">
        <v>0.1206744499628226</v>
      </c>
      <c r="T33" s="124">
        <v>0.19952215061463319</v>
      </c>
      <c r="U33" s="124">
        <v>0.30616734867714079</v>
      </c>
      <c r="V33" s="124">
        <v>0.43130169971053378</v>
      </c>
      <c r="W33" s="124">
        <v>0.55840470595456626</v>
      </c>
      <c r="X33" s="124">
        <v>0.67209957943052689</v>
      </c>
      <c r="Y33" s="124">
        <v>0.76419501331199513</v>
      </c>
      <c r="Z33" s="124">
        <v>0.83373346425091632</v>
      </c>
      <c r="AA33" s="124">
        <v>0.88388700889183303</v>
      </c>
      <c r="AB33" s="124">
        <v>0.91907525027337977</v>
      </c>
      <c r="AC33" s="124">
        <v>0.94340012653208949</v>
      </c>
      <c r="AD33" s="124">
        <v>0.9601109024879374</v>
      </c>
      <c r="AE33" s="124">
        <v>0.97158549715715137</v>
      </c>
      <c r="AF33" s="124">
        <v>0.97949193483681063</v>
      </c>
      <c r="AG33" s="124">
        <v>0.98497405881516376</v>
      </c>
      <c r="AH33" s="124">
        <v>0.98880741160462726</v>
      </c>
      <c r="AI33" s="124">
        <v>0.99151541081199801</v>
      </c>
      <c r="AJ33" s="124">
        <v>0.99345114457068928</v>
      </c>
      <c r="AK33" s="124">
        <v>0.99485329930936028</v>
      </c>
      <c r="AL33" s="124">
        <v>0.99588383357187404</v>
      </c>
      <c r="AM33" s="124">
        <v>0.99665318173825146</v>
      </c>
      <c r="AN33" s="124">
        <v>0.99723707898043035</v>
      </c>
      <c r="AO33" s="124">
        <v>0.99768780048541095</v>
      </c>
      <c r="AP33" s="124">
        <v>0.99804168727064801</v>
      </c>
      <c r="AQ33" s="124">
        <v>0.99832420272029909</v>
      </c>
      <c r="AR33" s="124">
        <v>0.99855334376120619</v>
      </c>
      <c r="AS33" s="124">
        <v>0.99874195223763285</v>
      </c>
      <c r="AT33" s="124">
        <v>0.99889928837853748</v>
      </c>
      <c r="AU33" s="124">
        <v>0.9989163821987177</v>
      </c>
      <c r="AV33" s="124">
        <v>0.99892967779666919</v>
      </c>
      <c r="AW33" s="124">
        <v>0.99894001906199315</v>
      </c>
      <c r="AX33" s="124">
        <v>0.99894806241638556</v>
      </c>
      <c r="AY33" s="124">
        <v>0.9989543184482419</v>
      </c>
    </row>
    <row r="34" spans="1:51">
      <c r="A34" t="s">
        <v>41</v>
      </c>
      <c r="B34" t="s">
        <v>72</v>
      </c>
      <c r="C34" t="s">
        <v>57</v>
      </c>
      <c r="D34" t="s">
        <v>337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4">
        <v>0</v>
      </c>
      <c r="L34" s="124">
        <v>0</v>
      </c>
      <c r="M34" s="124">
        <v>0</v>
      </c>
      <c r="N34" s="124">
        <v>0</v>
      </c>
      <c r="O34" s="124">
        <v>0</v>
      </c>
      <c r="P34" s="124">
        <v>0</v>
      </c>
      <c r="Q34" s="124">
        <v>0</v>
      </c>
      <c r="R34" s="124">
        <v>0</v>
      </c>
      <c r="S34" s="124">
        <v>0</v>
      </c>
      <c r="T34" s="124">
        <v>0</v>
      </c>
      <c r="U34" s="124">
        <v>0</v>
      </c>
      <c r="V34" s="124">
        <v>0</v>
      </c>
      <c r="W34" s="124">
        <v>0</v>
      </c>
      <c r="X34" s="124">
        <v>0</v>
      </c>
      <c r="Y34" s="124">
        <v>0</v>
      </c>
      <c r="Z34" s="124">
        <v>0</v>
      </c>
      <c r="AA34" s="124">
        <v>0</v>
      </c>
      <c r="AB34" s="124">
        <v>0</v>
      </c>
      <c r="AC34" s="124">
        <v>0</v>
      </c>
      <c r="AD34" s="124">
        <v>0</v>
      </c>
      <c r="AE34" s="124">
        <v>0</v>
      </c>
      <c r="AF34" s="124">
        <v>0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0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</row>
    <row r="35" spans="1:51">
      <c r="A35" t="s">
        <v>41</v>
      </c>
      <c r="B35" t="s">
        <v>72</v>
      </c>
      <c r="C35" t="s">
        <v>58</v>
      </c>
      <c r="D35" t="s">
        <v>337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</row>
    <row r="36" spans="1:51">
      <c r="A36" t="s">
        <v>41</v>
      </c>
      <c r="B36" t="s">
        <v>72</v>
      </c>
      <c r="C36" t="s">
        <v>59</v>
      </c>
      <c r="D36" t="s">
        <v>337</v>
      </c>
      <c r="E36" s="125">
        <v>0</v>
      </c>
      <c r="F36" s="125">
        <v>0</v>
      </c>
      <c r="G36" s="125">
        <v>7.1181803426928522E-2</v>
      </c>
      <c r="H36" s="125">
        <v>0.10222488038277509</v>
      </c>
      <c r="I36" s="125">
        <v>9.7103793002058222E-2</v>
      </c>
      <c r="J36" s="125">
        <v>9.2162947638047388E-2</v>
      </c>
      <c r="K36" s="124">
        <v>5.4289277469684503E-2</v>
      </c>
      <c r="L36" s="124">
        <v>5.7207731196716433E-2</v>
      </c>
      <c r="M36" s="124">
        <v>5.8560307925277388E-2</v>
      </c>
      <c r="N36" s="124">
        <v>5.8383816152451598E-2</v>
      </c>
      <c r="O36" s="124">
        <v>5.6886329436193761E-2</v>
      </c>
      <c r="P36" s="124">
        <v>5.4362345515740193E-2</v>
      </c>
      <c r="Q36" s="124">
        <v>5.1110478991467131E-2</v>
      </c>
      <c r="R36" s="124">
        <v>4.7377729027901223E-2</v>
      </c>
      <c r="S36" s="124">
        <v>4.3336310184160717E-2</v>
      </c>
      <c r="T36" s="124">
        <v>3.909208249502364E-2</v>
      </c>
      <c r="U36" s="124">
        <v>3.4723107680273008E-2</v>
      </c>
      <c r="V36" s="124">
        <v>3.033391142446416E-2</v>
      </c>
      <c r="W36" s="124">
        <v>2.6082791452977622E-2</v>
      </c>
      <c r="X36" s="124">
        <v>2.2147608908111072E-2</v>
      </c>
      <c r="Y36" s="124">
        <v>1.8661491042488199E-2</v>
      </c>
      <c r="Z36" s="124">
        <v>1.5678626136836672E-2</v>
      </c>
      <c r="AA36" s="124">
        <v>1.318437387782048E-2</v>
      </c>
      <c r="AB36" s="124">
        <v>1.112458575104225E-2</v>
      </c>
      <c r="AC36" s="124">
        <v>9.4314422288578233E-3</v>
      </c>
      <c r="AD36" s="124">
        <v>8.0388077968693936E-3</v>
      </c>
      <c r="AE36" s="124">
        <v>6.8889451189080861E-3</v>
      </c>
      <c r="AF36" s="124">
        <v>5.9342026038352574E-3</v>
      </c>
      <c r="AG36" s="124">
        <v>5.1363738383140758E-3</v>
      </c>
      <c r="AH36" s="124">
        <v>4.465242326753484E-3</v>
      </c>
      <c r="AI36" s="124">
        <v>3.8970235176266571E-3</v>
      </c>
      <c r="AJ36" s="124">
        <v>3.4129830454539402E-3</v>
      </c>
      <c r="AK36" s="124">
        <v>2.998306008053014E-3</v>
      </c>
      <c r="AL36" s="124">
        <v>2.6412076982520591E-3</v>
      </c>
      <c r="AM36" s="124">
        <v>2.332248083314815E-3</v>
      </c>
      <c r="AN36" s="124">
        <v>2.063808189423714E-3</v>
      </c>
      <c r="AO36" s="124">
        <v>1.8296912825549641E-3</v>
      </c>
      <c r="AP36" s="124">
        <v>1.624818770174814E-3</v>
      </c>
      <c r="AQ36" s="124">
        <v>1.444997499531811E-3</v>
      </c>
      <c r="AR36" s="124">
        <v>1.286740773930524E-3</v>
      </c>
      <c r="AS36" s="124">
        <v>1.1471298419891451E-3</v>
      </c>
      <c r="AT36" s="124">
        <v>1.02370598597482E-3</v>
      </c>
      <c r="AU36" s="124">
        <v>1.023723504303489E-3</v>
      </c>
      <c r="AV36" s="124">
        <v>1.0237371300847551E-3</v>
      </c>
      <c r="AW36" s="124">
        <v>1.0237477281653999E-3</v>
      </c>
      <c r="AX36" s="124">
        <v>1.023755971268719E-3</v>
      </c>
      <c r="AY36" s="124">
        <v>1.0237623826630749E-3</v>
      </c>
    </row>
    <row r="37" spans="1:51">
      <c r="A37" t="s">
        <v>41</v>
      </c>
      <c r="B37" t="s">
        <v>72</v>
      </c>
      <c r="C37" t="s">
        <v>60</v>
      </c>
      <c r="D37" t="s">
        <v>337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</v>
      </c>
      <c r="Z37" s="124">
        <v>0</v>
      </c>
      <c r="AA37" s="124">
        <v>0</v>
      </c>
      <c r="AB37" s="124">
        <v>0</v>
      </c>
      <c r="AC37" s="124">
        <v>0</v>
      </c>
      <c r="AD37" s="124">
        <v>0</v>
      </c>
      <c r="AE37" s="124">
        <v>0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</row>
    <row r="38" spans="1:51">
      <c r="A38" t="s">
        <v>41</v>
      </c>
      <c r="B38" t="s">
        <v>72</v>
      </c>
      <c r="C38" t="s">
        <v>61</v>
      </c>
      <c r="D38" t="s">
        <v>337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</v>
      </c>
      <c r="V38" s="124">
        <v>0</v>
      </c>
      <c r="W38" s="124">
        <v>0</v>
      </c>
      <c r="X38" s="124">
        <v>0</v>
      </c>
      <c r="Y38" s="124">
        <v>0</v>
      </c>
      <c r="Z38" s="124">
        <v>0</v>
      </c>
      <c r="AA38" s="124">
        <v>0</v>
      </c>
      <c r="AB38" s="124">
        <v>0</v>
      </c>
      <c r="AC38" s="124">
        <v>0</v>
      </c>
      <c r="AD38" s="124">
        <v>0</v>
      </c>
      <c r="AE38" s="124">
        <v>0</v>
      </c>
      <c r="AF38" s="124">
        <v>0</v>
      </c>
      <c r="AG38" s="124">
        <v>0</v>
      </c>
      <c r="AH38" s="124">
        <v>0</v>
      </c>
      <c r="AI38" s="124">
        <v>0</v>
      </c>
      <c r="AJ38" s="124">
        <v>0</v>
      </c>
      <c r="AK38" s="124">
        <v>0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</row>
    <row r="39" spans="1:51">
      <c r="A39" t="s">
        <v>41</v>
      </c>
      <c r="B39" t="s">
        <v>69</v>
      </c>
      <c r="C39" t="s">
        <v>50</v>
      </c>
      <c r="D39" t="s">
        <v>337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4">
        <v>0</v>
      </c>
      <c r="V39" s="124">
        <v>0</v>
      </c>
      <c r="W39" s="124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4">
        <v>0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</row>
    <row r="40" spans="1:51">
      <c r="A40" t="s">
        <v>41</v>
      </c>
      <c r="B40" t="s">
        <v>69</v>
      </c>
      <c r="C40" t="s">
        <v>53</v>
      </c>
      <c r="D40" t="s">
        <v>337</v>
      </c>
      <c r="E40" s="125">
        <v>1</v>
      </c>
      <c r="F40" s="125">
        <v>1</v>
      </c>
      <c r="G40" s="125">
        <v>0.99989044697633656</v>
      </c>
      <c r="H40" s="125">
        <v>0.99956072918954531</v>
      </c>
      <c r="I40" s="125">
        <v>0.98901684794199185</v>
      </c>
      <c r="J40" s="125">
        <v>0.95744470774091628</v>
      </c>
      <c r="K40" s="124">
        <v>0.95744470774091628</v>
      </c>
      <c r="L40" s="124">
        <v>0.89736036325897794</v>
      </c>
      <c r="M40" s="124">
        <v>0.84471697442178628</v>
      </c>
      <c r="N40" s="124">
        <v>0.77182147585944405</v>
      </c>
      <c r="O40" s="124">
        <v>0.67767237674353209</v>
      </c>
      <c r="P40" s="124">
        <v>0.56643381216437405</v>
      </c>
      <c r="Q40" s="124">
        <v>0.4480334720844516</v>
      </c>
      <c r="R40" s="124">
        <v>0.33522395856630732</v>
      </c>
      <c r="S40" s="124">
        <v>0.23853224492828851</v>
      </c>
      <c r="T40" s="124">
        <v>0.16289105654821909</v>
      </c>
      <c r="U40" s="124">
        <v>0.1078372839312218</v>
      </c>
      <c r="V40" s="124">
        <v>6.9837256459557018E-2</v>
      </c>
      <c r="W40" s="124">
        <v>4.4558621718351933E-2</v>
      </c>
      <c r="X40" s="124">
        <v>2.8152872836854512E-2</v>
      </c>
      <c r="Y40" s="124">
        <v>1.7675643646586012E-2</v>
      </c>
      <c r="Z40" s="124">
        <v>1.105319638895768E-2</v>
      </c>
      <c r="AA40" s="124">
        <v>6.8945255182777778E-3</v>
      </c>
      <c r="AB40" s="124">
        <v>4.293722229747797E-3</v>
      </c>
      <c r="AC40" s="124">
        <v>2.6713725267028801E-3</v>
      </c>
      <c r="AD40" s="124">
        <v>1.660992003508161E-3</v>
      </c>
      <c r="AE40" s="124">
        <v>1.032367117465019E-3</v>
      </c>
      <c r="AF40" s="124">
        <v>6.4150086734126232E-4</v>
      </c>
      <c r="AG40" s="124">
        <v>3.9856207211714048E-4</v>
      </c>
      <c r="AH40" s="124">
        <v>2.4760230763029752E-4</v>
      </c>
      <c r="AI40" s="124">
        <v>1.5381141016931611E-4</v>
      </c>
      <c r="AJ40" s="124">
        <v>9.5544783087912419E-5</v>
      </c>
      <c r="AK40" s="124">
        <v>5.9349328761555398E-5</v>
      </c>
      <c r="AL40" s="124">
        <v>3.6865377505298113E-5</v>
      </c>
      <c r="AM40" s="124">
        <v>2.2899070708714151E-5</v>
      </c>
      <c r="AN40" s="124">
        <v>1.422377034536181E-5</v>
      </c>
      <c r="AO40" s="124">
        <v>8.8350737076293717E-6</v>
      </c>
      <c r="AP40" s="124">
        <v>5.4878816292141814E-6</v>
      </c>
      <c r="AQ40" s="124">
        <v>3.4087781903677942E-6</v>
      </c>
      <c r="AR40" s="124">
        <v>2.1173488020171518E-6</v>
      </c>
      <c r="AS40" s="124">
        <v>1.315182010843088E-6</v>
      </c>
      <c r="AT40" s="124">
        <v>8.1691934477895092E-7</v>
      </c>
      <c r="AU40" s="124">
        <v>5.0742565227721534E-7</v>
      </c>
      <c r="AV40" s="124">
        <v>3.1518504721882798E-7</v>
      </c>
      <c r="AW40" s="124">
        <v>1.957756892151635E-7</v>
      </c>
      <c r="AX40" s="124">
        <v>1.2160513029862099E-7</v>
      </c>
      <c r="AY40" s="124">
        <v>7.5534441383889498E-8</v>
      </c>
    </row>
    <row r="41" spans="1:51">
      <c r="A41" t="s">
        <v>41</v>
      </c>
      <c r="B41" t="s">
        <v>69</v>
      </c>
      <c r="C41" t="s">
        <v>54</v>
      </c>
      <c r="D41" t="s">
        <v>337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4">
        <v>0</v>
      </c>
      <c r="L41" s="124">
        <v>0</v>
      </c>
      <c r="M41" s="124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4">
        <v>0</v>
      </c>
      <c r="V41" s="124">
        <v>0</v>
      </c>
      <c r="W41" s="124">
        <v>0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4">
        <v>0</v>
      </c>
      <c r="AD41" s="124">
        <v>0</v>
      </c>
      <c r="AE41" s="124">
        <v>0</v>
      </c>
      <c r="AF41" s="124">
        <v>0</v>
      </c>
      <c r="AG41" s="124">
        <v>0</v>
      </c>
      <c r="AH41" s="124">
        <v>0</v>
      </c>
      <c r="AI41" s="124">
        <v>0</v>
      </c>
      <c r="AJ41" s="124">
        <v>0</v>
      </c>
      <c r="AK41" s="124">
        <v>0</v>
      </c>
      <c r="AL41" s="124">
        <v>0</v>
      </c>
      <c r="AM41" s="124">
        <v>0</v>
      </c>
      <c r="AN41" s="124">
        <v>0</v>
      </c>
      <c r="AO41" s="124">
        <v>0</v>
      </c>
      <c r="AP41" s="124">
        <v>0</v>
      </c>
      <c r="AQ41" s="124">
        <v>0</v>
      </c>
      <c r="AR41" s="124">
        <v>0</v>
      </c>
      <c r="AS41" s="124">
        <v>0</v>
      </c>
      <c r="AT41" s="124">
        <v>0</v>
      </c>
      <c r="AU41" s="124">
        <v>0</v>
      </c>
      <c r="AV41" s="124">
        <v>0</v>
      </c>
      <c r="AW41" s="124">
        <v>0</v>
      </c>
      <c r="AX41" s="124">
        <v>0</v>
      </c>
      <c r="AY41" s="124">
        <v>0</v>
      </c>
    </row>
    <row r="42" spans="1:51">
      <c r="A42" t="s">
        <v>41</v>
      </c>
      <c r="B42" t="s">
        <v>69</v>
      </c>
      <c r="C42" t="s">
        <v>55</v>
      </c>
      <c r="D42" t="s">
        <v>337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4">
        <v>0</v>
      </c>
      <c r="AD42" s="124">
        <v>0</v>
      </c>
      <c r="AE42" s="124">
        <v>0</v>
      </c>
      <c r="AF42" s="124">
        <v>0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</row>
    <row r="43" spans="1:51">
      <c r="A43" t="s">
        <v>41</v>
      </c>
      <c r="B43" t="s">
        <v>69</v>
      </c>
      <c r="C43" t="s">
        <v>56</v>
      </c>
      <c r="D43" t="s">
        <v>337</v>
      </c>
      <c r="E43" s="125">
        <v>0</v>
      </c>
      <c r="F43" s="125">
        <v>0</v>
      </c>
      <c r="G43" s="125">
        <v>1.095530236634531E-4</v>
      </c>
      <c r="H43" s="125">
        <v>4.392708104546453E-4</v>
      </c>
      <c r="I43" s="125">
        <v>1.09831520580081E-2</v>
      </c>
      <c r="J43" s="125">
        <v>4.206161137440758E-2</v>
      </c>
      <c r="K43" s="124">
        <v>4.206161137440758E-2</v>
      </c>
      <c r="L43" s="124">
        <v>0.1021769367496541</v>
      </c>
      <c r="M43" s="124">
        <v>0.1548474697493894</v>
      </c>
      <c r="N43" s="124">
        <v>0.22778055493571961</v>
      </c>
      <c r="O43" s="124">
        <v>0.32197819952915863</v>
      </c>
      <c r="P43" s="124">
        <v>0.4332741213139365</v>
      </c>
      <c r="Q43" s="124">
        <v>0.55173551137843146</v>
      </c>
      <c r="R43" s="124">
        <v>0.66460319212021102</v>
      </c>
      <c r="S43" s="124">
        <v>0.76134476226727277</v>
      </c>
      <c r="T43" s="124">
        <v>0.83702495301321833</v>
      </c>
      <c r="U43" s="124">
        <v>0.89210711264301179</v>
      </c>
      <c r="V43" s="124">
        <v>0.93012673381761135</v>
      </c>
      <c r="W43" s="124">
        <v>0.95541840281412282</v>
      </c>
      <c r="X43" s="124">
        <v>0.9718326108834523</v>
      </c>
      <c r="Y43" s="124">
        <v>0.98231524237813983</v>
      </c>
      <c r="Z43" s="124">
        <v>0.98894110432446447</v>
      </c>
      <c r="AA43" s="124">
        <v>0.99310191950311111</v>
      </c>
      <c r="AB43" s="124">
        <v>0.995704063826646</v>
      </c>
      <c r="AC43" s="124">
        <v>0.99732725005114242</v>
      </c>
      <c r="AD43" s="124">
        <v>0.99833815155016636</v>
      </c>
      <c r="AE43" s="124">
        <v>0.99896710056990345</v>
      </c>
      <c r="AF43" s="124">
        <v>0.99935816835980762</v>
      </c>
      <c r="AG43" s="124">
        <v>0.99960123241995658</v>
      </c>
      <c r="AH43" s="124">
        <v>0.99975227002282874</v>
      </c>
      <c r="AI43" s="124">
        <v>0.99984610928107009</v>
      </c>
      <c r="AJ43" s="124">
        <v>0.9999044059517872</v>
      </c>
      <c r="AK43" s="124">
        <v>0.99994062006933637</v>
      </c>
      <c r="AL43" s="124">
        <v>0.99996311561384377</v>
      </c>
      <c r="AM43" s="124">
        <v>0.99997708912199479</v>
      </c>
      <c r="AN43" s="124">
        <v>0.99998576889554591</v>
      </c>
      <c r="AO43" s="124">
        <v>0.99999116037072167</v>
      </c>
      <c r="AP43" s="124">
        <v>0.9999945092886906</v>
      </c>
      <c r="AQ43" s="124">
        <v>0.99999658946416381</v>
      </c>
      <c r="AR43" s="124">
        <v>0.99999788155944336</v>
      </c>
      <c r="AS43" s="124">
        <v>0.99999868413985049</v>
      </c>
      <c r="AT43" s="124">
        <v>0.99999918265943244</v>
      </c>
      <c r="AU43" s="124">
        <v>0.99999949231270713</v>
      </c>
      <c r="AV43" s="124">
        <v>0.99999968465243594</v>
      </c>
      <c r="AW43" s="124">
        <v>0.9999998041233642</v>
      </c>
      <c r="AX43" s="124">
        <v>0.99999987833216719</v>
      </c>
      <c r="AY43" s="124">
        <v>0.99999992442661123</v>
      </c>
    </row>
    <row r="44" spans="1:51">
      <c r="A44" t="s">
        <v>41</v>
      </c>
      <c r="B44" t="s">
        <v>69</v>
      </c>
      <c r="C44" t="s">
        <v>57</v>
      </c>
      <c r="D44" t="s">
        <v>337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4">
        <v>0</v>
      </c>
      <c r="L44" s="124">
        <v>0</v>
      </c>
      <c r="M44" s="124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4">
        <v>0</v>
      </c>
      <c r="V44" s="124">
        <v>0</v>
      </c>
      <c r="W44" s="124">
        <v>0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4">
        <v>0</v>
      </c>
      <c r="AD44" s="124">
        <v>0</v>
      </c>
      <c r="AE44" s="124">
        <v>0</v>
      </c>
      <c r="AF44" s="124">
        <v>0</v>
      </c>
      <c r="AG44" s="124">
        <v>0</v>
      </c>
      <c r="AH44" s="124">
        <v>0</v>
      </c>
      <c r="AI44" s="124">
        <v>0</v>
      </c>
      <c r="AJ44" s="124">
        <v>0</v>
      </c>
      <c r="AK44" s="124">
        <v>0</v>
      </c>
      <c r="AL44" s="124">
        <v>0</v>
      </c>
      <c r="AM44" s="124">
        <v>0</v>
      </c>
      <c r="AN44" s="124">
        <v>0</v>
      </c>
      <c r="AO44" s="124">
        <v>0</v>
      </c>
      <c r="AP44" s="124">
        <v>0</v>
      </c>
      <c r="AQ44" s="124">
        <v>0</v>
      </c>
      <c r="AR44" s="124">
        <v>0</v>
      </c>
      <c r="AS44" s="124">
        <v>0</v>
      </c>
      <c r="AT44" s="124">
        <v>0</v>
      </c>
      <c r="AU44" s="124">
        <v>0</v>
      </c>
      <c r="AV44" s="124">
        <v>0</v>
      </c>
      <c r="AW44" s="124">
        <v>0</v>
      </c>
      <c r="AX44" s="124">
        <v>0</v>
      </c>
      <c r="AY44" s="124">
        <v>0</v>
      </c>
    </row>
    <row r="45" spans="1:51">
      <c r="A45" t="s">
        <v>41</v>
      </c>
      <c r="B45" t="s">
        <v>69</v>
      </c>
      <c r="C45" t="s">
        <v>58</v>
      </c>
      <c r="D45" t="s">
        <v>337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4">
        <v>0</v>
      </c>
      <c r="L45" s="124">
        <v>0</v>
      </c>
      <c r="M45" s="124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4">
        <v>0</v>
      </c>
      <c r="V45" s="124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4">
        <v>0</v>
      </c>
      <c r="AD45" s="124">
        <v>0</v>
      </c>
      <c r="AE45" s="124">
        <v>0</v>
      </c>
      <c r="AF45" s="124">
        <v>0</v>
      </c>
      <c r="AG45" s="124">
        <v>0</v>
      </c>
      <c r="AH45" s="124">
        <v>0</v>
      </c>
      <c r="AI45" s="124">
        <v>0</v>
      </c>
      <c r="AJ45" s="124">
        <v>0</v>
      </c>
      <c r="AK45" s="124">
        <v>0</v>
      </c>
      <c r="AL45" s="124">
        <v>0</v>
      </c>
      <c r="AM45" s="124">
        <v>0</v>
      </c>
      <c r="AN45" s="124">
        <v>0</v>
      </c>
      <c r="AO45" s="124">
        <v>0</v>
      </c>
      <c r="AP45" s="124">
        <v>0</v>
      </c>
      <c r="AQ45" s="124">
        <v>0</v>
      </c>
      <c r="AR45" s="124">
        <v>0</v>
      </c>
      <c r="AS45" s="124">
        <v>0</v>
      </c>
      <c r="AT45" s="124">
        <v>0</v>
      </c>
      <c r="AU45" s="124">
        <v>0</v>
      </c>
      <c r="AV45" s="124">
        <v>0</v>
      </c>
      <c r="AW45" s="124">
        <v>0</v>
      </c>
      <c r="AX45" s="124">
        <v>0</v>
      </c>
      <c r="AY45" s="124">
        <v>0</v>
      </c>
    </row>
    <row r="46" spans="1:51">
      <c r="A46" t="s">
        <v>41</v>
      </c>
      <c r="B46" t="s">
        <v>69</v>
      </c>
      <c r="C46" t="s">
        <v>59</v>
      </c>
      <c r="D46" t="s">
        <v>337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4.9368088467614531E-4</v>
      </c>
      <c r="K46" s="124">
        <v>4.9368088467614531E-4</v>
      </c>
      <c r="L46" s="124">
        <v>4.6269999136793751E-4</v>
      </c>
      <c r="M46" s="124">
        <v>4.3555582882426851E-4</v>
      </c>
      <c r="N46" s="124">
        <v>3.9796920483626072E-4</v>
      </c>
      <c r="O46" s="124">
        <v>3.4942372730923581E-4</v>
      </c>
      <c r="P46" s="124">
        <v>2.9206652168937503E-4</v>
      </c>
      <c r="Q46" s="124">
        <v>2.3101653711686681E-4</v>
      </c>
      <c r="R46" s="124">
        <v>1.728493134816475E-4</v>
      </c>
      <c r="S46" s="124">
        <v>1.2299280443863489E-4</v>
      </c>
      <c r="T46" s="124">
        <v>8.3990438562554925E-5</v>
      </c>
      <c r="U46" s="124">
        <v>5.5603425766330723E-5</v>
      </c>
      <c r="V46" s="124">
        <v>3.6009722831575228E-5</v>
      </c>
      <c r="W46" s="124">
        <v>2.2975467525189189E-5</v>
      </c>
      <c r="X46" s="124">
        <v>1.4516279693129069E-5</v>
      </c>
      <c r="Y46" s="124">
        <v>9.1139752740981789E-6</v>
      </c>
      <c r="Z46" s="124">
        <v>5.699286577785749E-6</v>
      </c>
      <c r="AA46" s="124">
        <v>3.5549786110538191E-6</v>
      </c>
      <c r="AB46" s="124">
        <v>2.213943606139938E-6</v>
      </c>
      <c r="AC46" s="124">
        <v>1.377422154636939E-6</v>
      </c>
      <c r="AD46" s="124">
        <v>8.5644632541412858E-7</v>
      </c>
      <c r="AE46" s="124">
        <v>5.3231263146592693E-7</v>
      </c>
      <c r="AF46" s="124">
        <v>3.3077285105767882E-7</v>
      </c>
      <c r="AG46" s="124">
        <v>2.0550792622313099E-7</v>
      </c>
      <c r="AH46" s="124">
        <v>1.2766954090455681E-7</v>
      </c>
      <c r="AI46" s="124">
        <v>7.9308760528676953E-8</v>
      </c>
      <c r="AJ46" s="124">
        <v>4.9265124826189741E-8</v>
      </c>
      <c r="AK46" s="124">
        <v>3.0601902011733213E-8</v>
      </c>
      <c r="AL46" s="124">
        <v>1.9008650874135351E-8</v>
      </c>
      <c r="AM46" s="124">
        <v>1.180729643637936E-8</v>
      </c>
      <c r="AN46" s="124">
        <v>7.3341086652376004E-9</v>
      </c>
      <c r="AO46" s="124">
        <v>4.5555706443381299E-9</v>
      </c>
      <c r="AP46" s="124">
        <v>2.829680122313179E-9</v>
      </c>
      <c r="AQ46" s="124">
        <v>1.7576457617653881E-9</v>
      </c>
      <c r="AR46" s="124">
        <v>1.0917545643070799E-9</v>
      </c>
      <c r="AS46" s="124">
        <v>6.7813860515782605E-10</v>
      </c>
      <c r="AT46" s="124">
        <v>4.212227208306439E-10</v>
      </c>
      <c r="AU46" s="124">
        <v>2.6164053432876929E-10</v>
      </c>
      <c r="AV46" s="124">
        <v>1.6251678210726409E-10</v>
      </c>
      <c r="AW46" s="124">
        <v>1.009465242936803E-10</v>
      </c>
      <c r="AX46" s="124">
        <v>6.2702449365072169E-11</v>
      </c>
      <c r="AY46" s="124">
        <v>3.8947324628178559E-11</v>
      </c>
    </row>
    <row r="47" spans="1:51">
      <c r="A47" t="s">
        <v>41</v>
      </c>
      <c r="B47" t="s">
        <v>69</v>
      </c>
      <c r="C47" t="s">
        <v>60</v>
      </c>
      <c r="D47" t="s">
        <v>337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4">
        <v>0</v>
      </c>
      <c r="L47" s="124">
        <v>0</v>
      </c>
      <c r="M47" s="124">
        <v>0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4">
        <v>0</v>
      </c>
      <c r="V47" s="124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4">
        <v>0</v>
      </c>
      <c r="AD47" s="124">
        <v>0</v>
      </c>
      <c r="AE47" s="124">
        <v>0</v>
      </c>
      <c r="AF47" s="124">
        <v>0</v>
      </c>
      <c r="AG47" s="124">
        <v>0</v>
      </c>
      <c r="AH47" s="124">
        <v>0</v>
      </c>
      <c r="AI47" s="124">
        <v>0</v>
      </c>
      <c r="AJ47" s="124">
        <v>0</v>
      </c>
      <c r="AK47" s="124">
        <v>0</v>
      </c>
      <c r="AL47" s="124">
        <v>0</v>
      </c>
      <c r="AM47" s="124">
        <v>0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</row>
    <row r="48" spans="1:51">
      <c r="A48" t="s">
        <v>41</v>
      </c>
      <c r="B48" t="s">
        <v>69</v>
      </c>
      <c r="C48" t="s">
        <v>61</v>
      </c>
      <c r="D48" t="s">
        <v>337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</row>
    <row r="49" spans="1:51">
      <c r="A49" t="s">
        <v>41</v>
      </c>
      <c r="B49" t="s">
        <v>69</v>
      </c>
      <c r="C49" t="s">
        <v>64</v>
      </c>
      <c r="D49" t="s">
        <v>337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4">
        <v>0</v>
      </c>
      <c r="V49" s="124">
        <v>0</v>
      </c>
      <c r="W49" s="124">
        <v>0</v>
      </c>
      <c r="X49" s="124">
        <v>0</v>
      </c>
      <c r="Y49" s="124">
        <v>0</v>
      </c>
      <c r="Z49" s="124">
        <v>0</v>
      </c>
      <c r="AA49" s="124">
        <v>0</v>
      </c>
      <c r="AB49" s="124">
        <v>0</v>
      </c>
      <c r="AC49" s="124">
        <v>0</v>
      </c>
      <c r="AD49" s="124">
        <v>0</v>
      </c>
      <c r="AE49" s="124">
        <v>0</v>
      </c>
      <c r="AF49" s="124">
        <v>0</v>
      </c>
      <c r="AG49" s="124">
        <v>0</v>
      </c>
      <c r="AH49" s="124">
        <v>0</v>
      </c>
      <c r="AI49" s="124">
        <v>0</v>
      </c>
      <c r="AJ49" s="124">
        <v>0</v>
      </c>
      <c r="AK49" s="124">
        <v>0</v>
      </c>
      <c r="AL49" s="124">
        <v>0</v>
      </c>
      <c r="AM49" s="124">
        <v>0</v>
      </c>
      <c r="AN49" s="124">
        <v>0</v>
      </c>
      <c r="AO49" s="124">
        <v>0</v>
      </c>
      <c r="AP49" s="124">
        <v>0</v>
      </c>
      <c r="AQ49" s="124">
        <v>0</v>
      </c>
      <c r="AR49" s="124">
        <v>0</v>
      </c>
      <c r="AS49" s="124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0</v>
      </c>
      <c r="AY49" s="124">
        <v>0</v>
      </c>
    </row>
    <row r="50" spans="1:51">
      <c r="A50" t="s">
        <v>41</v>
      </c>
      <c r="B50" t="s">
        <v>70</v>
      </c>
      <c r="C50" t="s">
        <v>50</v>
      </c>
      <c r="D50" t="s">
        <v>337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0</v>
      </c>
      <c r="AJ50" s="124">
        <v>0</v>
      </c>
      <c r="AK50" s="124">
        <v>0</v>
      </c>
      <c r="AL50" s="124">
        <v>0</v>
      </c>
      <c r="AM50" s="124">
        <v>0</v>
      </c>
      <c r="AN50" s="124">
        <v>0</v>
      </c>
      <c r="AO50" s="124">
        <v>0</v>
      </c>
      <c r="AP50" s="124">
        <v>0</v>
      </c>
      <c r="AQ50" s="124">
        <v>0</v>
      </c>
      <c r="AR50" s="124">
        <v>0</v>
      </c>
      <c r="AS50" s="124">
        <v>0</v>
      </c>
      <c r="AT50" s="124">
        <v>0</v>
      </c>
      <c r="AU50" s="124">
        <v>0</v>
      </c>
      <c r="AV50" s="124">
        <v>0</v>
      </c>
      <c r="AW50" s="124">
        <v>0</v>
      </c>
      <c r="AX50" s="124">
        <v>0</v>
      </c>
      <c r="AY50" s="124">
        <v>0</v>
      </c>
    </row>
    <row r="51" spans="1:51">
      <c r="A51" t="s">
        <v>41</v>
      </c>
      <c r="B51" t="s">
        <v>70</v>
      </c>
      <c r="C51" t="s">
        <v>53</v>
      </c>
      <c r="D51" t="s">
        <v>337</v>
      </c>
      <c r="E51" s="125">
        <v>1</v>
      </c>
      <c r="F51" s="125">
        <v>1</v>
      </c>
      <c r="G51" s="125">
        <v>0.99991770901909149</v>
      </c>
      <c r="H51" s="125">
        <v>0.99967015749979382</v>
      </c>
      <c r="I51" s="125">
        <v>0.99165654110976109</v>
      </c>
      <c r="J51" s="125">
        <v>0.96635703692139563</v>
      </c>
      <c r="K51" s="124">
        <v>0.96635703692139563</v>
      </c>
      <c r="L51" s="124">
        <v>0.91777546640206431</v>
      </c>
      <c r="M51" s="124">
        <v>0.87413422899649285</v>
      </c>
      <c r="N51" s="124">
        <v>0.81197439547257155</v>
      </c>
      <c r="O51" s="124">
        <v>0.72856638847191846</v>
      </c>
      <c r="P51" s="124">
        <v>0.62517713662633367</v>
      </c>
      <c r="Q51" s="124">
        <v>0.50891061785032565</v>
      </c>
      <c r="R51" s="124">
        <v>0.39164907929371268</v>
      </c>
      <c r="S51" s="124">
        <v>0.28567614691190202</v>
      </c>
      <c r="T51" s="124">
        <v>0.19899190607114481</v>
      </c>
      <c r="U51" s="124">
        <v>0.13368533968607149</v>
      </c>
      <c r="V51" s="124">
        <v>8.7469908669020907E-2</v>
      </c>
      <c r="W51" s="124">
        <v>5.6194456598823432E-2</v>
      </c>
      <c r="X51" s="124">
        <v>3.5664502174322467E-2</v>
      </c>
      <c r="Y51" s="124">
        <v>2.2456378531566009E-2</v>
      </c>
      <c r="Z51" s="124">
        <v>1.4068409035056149E-2</v>
      </c>
      <c r="AA51" s="124">
        <v>8.7853680594816713E-3</v>
      </c>
      <c r="AB51" s="124">
        <v>5.4752197959731987E-3</v>
      </c>
      <c r="AC51" s="124">
        <v>3.4079783338215679E-3</v>
      </c>
      <c r="AD51" s="124">
        <v>2.1195870050368559E-3</v>
      </c>
      <c r="AE51" s="124">
        <v>1.3176297091326669E-3</v>
      </c>
      <c r="AF51" s="124">
        <v>8.1884823962401589E-4</v>
      </c>
      <c r="AG51" s="124">
        <v>5.0878151916493753E-4</v>
      </c>
      <c r="AH51" s="124">
        <v>3.1608812887994671E-4</v>
      </c>
      <c r="AI51" s="124">
        <v>1.96360134554575E-4</v>
      </c>
      <c r="AJ51" s="124">
        <v>1.219772245203246E-4</v>
      </c>
      <c r="AK51" s="124">
        <v>7.5769065178738613E-5</v>
      </c>
      <c r="AL51" s="124">
        <v>4.7064939499861251E-5</v>
      </c>
      <c r="AM51" s="124">
        <v>2.9234680751592709E-5</v>
      </c>
      <c r="AN51" s="124">
        <v>1.8159181589989499E-5</v>
      </c>
      <c r="AO51" s="124">
        <v>1.127956534230148E-5</v>
      </c>
      <c r="AP51" s="124">
        <v>7.0062773445343661E-6</v>
      </c>
      <c r="AQ51" s="124">
        <v>4.3519268016515538E-6</v>
      </c>
      <c r="AR51" s="124">
        <v>2.7031827177836551E-6</v>
      </c>
      <c r="AS51" s="124">
        <v>1.6790705754522261E-6</v>
      </c>
      <c r="AT51" s="124">
        <v>1.042947221038019E-6</v>
      </c>
      <c r="AU51" s="124">
        <v>6.4782187193444674E-7</v>
      </c>
      <c r="AV51" s="124">
        <v>4.0239151747069588E-7</v>
      </c>
      <c r="AW51" s="124">
        <v>2.499435805856509E-7</v>
      </c>
      <c r="AX51" s="124">
        <v>1.552512594872232E-7</v>
      </c>
      <c r="AY51" s="124">
        <v>9.6433573668810533E-8</v>
      </c>
    </row>
    <row r="52" spans="1:51">
      <c r="A52" t="s">
        <v>41</v>
      </c>
      <c r="B52" t="s">
        <v>70</v>
      </c>
      <c r="C52" t="s">
        <v>54</v>
      </c>
      <c r="D52" t="s">
        <v>337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4">
        <v>0</v>
      </c>
      <c r="AD52" s="124">
        <v>0</v>
      </c>
      <c r="AE52" s="124">
        <v>0</v>
      </c>
      <c r="AF52" s="124">
        <v>0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</row>
    <row r="53" spans="1:51">
      <c r="A53" t="s">
        <v>41</v>
      </c>
      <c r="B53" t="s">
        <v>70</v>
      </c>
      <c r="C53" t="s">
        <v>55</v>
      </c>
      <c r="D53" t="s">
        <v>337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4">
        <v>0</v>
      </c>
      <c r="V53" s="124">
        <v>0</v>
      </c>
      <c r="W53" s="124">
        <v>0</v>
      </c>
      <c r="X53" s="124">
        <v>0</v>
      </c>
      <c r="Y53" s="124">
        <v>0</v>
      </c>
      <c r="Z53" s="124">
        <v>0</v>
      </c>
      <c r="AA53" s="124">
        <v>0</v>
      </c>
      <c r="AB53" s="124">
        <v>0</v>
      </c>
      <c r="AC53" s="124">
        <v>0</v>
      </c>
      <c r="AD53" s="124">
        <v>0</v>
      </c>
      <c r="AE53" s="124">
        <v>0</v>
      </c>
      <c r="AF53" s="124">
        <v>0</v>
      </c>
      <c r="AG53" s="124">
        <v>0</v>
      </c>
      <c r="AH53" s="124">
        <v>0</v>
      </c>
      <c r="AI53" s="124">
        <v>0</v>
      </c>
      <c r="AJ53" s="124">
        <v>0</v>
      </c>
      <c r="AK53" s="124">
        <v>0</v>
      </c>
      <c r="AL53" s="124">
        <v>0</v>
      </c>
      <c r="AM53" s="124">
        <v>0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</row>
    <row r="54" spans="1:51">
      <c r="A54" t="s">
        <v>41</v>
      </c>
      <c r="B54" t="s">
        <v>70</v>
      </c>
      <c r="C54" t="s">
        <v>56</v>
      </c>
      <c r="D54" t="s">
        <v>337</v>
      </c>
      <c r="E54" s="125">
        <v>0</v>
      </c>
      <c r="F54" s="125">
        <v>0</v>
      </c>
      <c r="G54" s="125">
        <v>8.2290980908492425E-5</v>
      </c>
      <c r="H54" s="125">
        <v>3.2984250020615162E-4</v>
      </c>
      <c r="I54" s="125">
        <v>8.3434588902389639E-3</v>
      </c>
      <c r="J54" s="125">
        <v>3.3252673483724918E-2</v>
      </c>
      <c r="K54" s="124">
        <v>3.3252673483724918E-2</v>
      </c>
      <c r="L54" s="124">
        <v>8.185386499276523E-2</v>
      </c>
      <c r="M54" s="124">
        <v>0.12551272810003519</v>
      </c>
      <c r="N54" s="124">
        <v>0.18769766656479811</v>
      </c>
      <c r="O54" s="124">
        <v>0.27113936015955481</v>
      </c>
      <c r="P54" s="124">
        <v>0.37457036856888981</v>
      </c>
      <c r="Q54" s="124">
        <v>0.49088384474343422</v>
      </c>
      <c r="R54" s="124">
        <v>0.6081927425644077</v>
      </c>
      <c r="S54" s="124">
        <v>0.71420847499968443</v>
      </c>
      <c r="T54" s="124">
        <v>0.80092772563076498</v>
      </c>
      <c r="U54" s="124">
        <v>0.86626066785040412</v>
      </c>
      <c r="V54" s="124">
        <v>0.91249476422731624</v>
      </c>
      <c r="W54" s="124">
        <v>0.9437828477401915</v>
      </c>
      <c r="X54" s="124">
        <v>0.96432109374563935</v>
      </c>
      <c r="Y54" s="124">
        <v>0.97753455184867155</v>
      </c>
      <c r="Z54" s="124">
        <v>0.98592590905499422</v>
      </c>
      <c r="AA54" s="124">
        <v>0.99121108373047806</v>
      </c>
      <c r="AB54" s="124">
        <v>0.99452256888746937</v>
      </c>
      <c r="AC54" s="124">
        <v>0.99659064526135854</v>
      </c>
      <c r="AD54" s="124">
        <v>0.9978795569420531</v>
      </c>
      <c r="AE54" s="124">
        <v>0.99868183813024158</v>
      </c>
      <c r="AF54" s="124">
        <v>0.99918082104622419</v>
      </c>
      <c r="AG54" s="124">
        <v>0.99949101299556875</v>
      </c>
      <c r="AH54" s="124">
        <v>0.99968378421032478</v>
      </c>
      <c r="AI54" s="124">
        <v>0.99980356056005981</v>
      </c>
      <c r="AJ54" s="124">
        <v>0.99987797351165708</v>
      </c>
      <c r="AK54" s="124">
        <v>0.99992420033342166</v>
      </c>
      <c r="AL54" s="124">
        <v>0.99995291605204306</v>
      </c>
      <c r="AM54" s="124">
        <v>0.99997075351202669</v>
      </c>
      <c r="AN54" s="124">
        <v>0.99998183348433012</v>
      </c>
      <c r="AO54" s="124">
        <v>0.9999887158790981</v>
      </c>
      <c r="AP54" s="124">
        <v>0.99999299089297955</v>
      </c>
      <c r="AQ54" s="124">
        <v>0.99999564631555415</v>
      </c>
      <c r="AR54" s="124">
        <v>0.9999972957255282</v>
      </c>
      <c r="AS54" s="124">
        <v>0.9999983202512861</v>
      </c>
      <c r="AT54" s="124">
        <v>0.99999895663155625</v>
      </c>
      <c r="AU54" s="124">
        <v>0.99999935191648748</v>
      </c>
      <c r="AV54" s="124">
        <v>0.99999959744596567</v>
      </c>
      <c r="AW54" s="124">
        <v>0.99999974995547281</v>
      </c>
      <c r="AX54" s="124">
        <v>0.99999984468603798</v>
      </c>
      <c r="AY54" s="124">
        <v>0.99999990352747892</v>
      </c>
    </row>
    <row r="55" spans="1:51">
      <c r="A55" t="s">
        <v>41</v>
      </c>
      <c r="B55" t="s">
        <v>70</v>
      </c>
      <c r="C55" t="s">
        <v>57</v>
      </c>
      <c r="D55" t="s">
        <v>337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4">
        <v>0</v>
      </c>
      <c r="V55" s="124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4">
        <v>0</v>
      </c>
      <c r="AD55" s="124">
        <v>0</v>
      </c>
      <c r="AE55" s="124">
        <v>0</v>
      </c>
      <c r="AF55" s="124">
        <v>0</v>
      </c>
      <c r="AG55" s="124">
        <v>0</v>
      </c>
      <c r="AH55" s="124">
        <v>0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</row>
    <row r="56" spans="1:51">
      <c r="A56" t="s">
        <v>41</v>
      </c>
      <c r="B56" t="s">
        <v>70</v>
      </c>
      <c r="C56" t="s">
        <v>58</v>
      </c>
      <c r="D56" t="s">
        <v>337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</row>
    <row r="57" spans="1:51">
      <c r="A57" t="s">
        <v>41</v>
      </c>
      <c r="B57" t="s">
        <v>70</v>
      </c>
      <c r="C57" t="s">
        <v>59</v>
      </c>
      <c r="D57" t="s">
        <v>337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3.902895948794005E-4</v>
      </c>
      <c r="K57" s="124">
        <v>3.902895948794005E-4</v>
      </c>
      <c r="L57" s="124">
        <v>3.7066860517046208E-4</v>
      </c>
      <c r="M57" s="124">
        <v>3.5304290347192761E-4</v>
      </c>
      <c r="N57" s="124">
        <v>3.279379626302793E-4</v>
      </c>
      <c r="O57" s="124">
        <v>2.9425136852662299E-4</v>
      </c>
      <c r="P57" s="124">
        <v>2.5249480477638678E-4</v>
      </c>
      <c r="Q57" s="124">
        <v>2.0553740624003461E-4</v>
      </c>
      <c r="R57" s="124">
        <v>1.5817814187952861E-4</v>
      </c>
      <c r="S57" s="124">
        <v>1.1537808841353069E-4</v>
      </c>
      <c r="T57" s="124">
        <v>8.0368298090123129E-5</v>
      </c>
      <c r="U57" s="124">
        <v>5.3992463524261543E-5</v>
      </c>
      <c r="V57" s="124">
        <v>3.5327103662770983E-5</v>
      </c>
      <c r="W57" s="124">
        <v>2.269566098498524E-5</v>
      </c>
      <c r="X57" s="124">
        <v>1.44040800380947E-5</v>
      </c>
      <c r="Y57" s="124">
        <v>9.0696197623449201E-6</v>
      </c>
      <c r="Z57" s="124">
        <v>5.6819099495380279E-6</v>
      </c>
      <c r="AA57" s="124">
        <v>3.5482100401783819E-6</v>
      </c>
      <c r="AB57" s="124">
        <v>2.2113165573397421E-6</v>
      </c>
      <c r="AC57" s="124">
        <v>1.376404819798695E-6</v>
      </c>
      <c r="AD57" s="124">
        <v>8.5605290995026542E-7</v>
      </c>
      <c r="AE57" s="124">
        <v>5.3216062565939711E-7</v>
      </c>
      <c r="AF57" s="124">
        <v>3.3071415170598391E-7</v>
      </c>
      <c r="AG57" s="124">
        <v>2.0548526622170341E-7</v>
      </c>
      <c r="AH57" s="124">
        <v>1.2766079518576199E-7</v>
      </c>
      <c r="AI57" s="124">
        <v>7.9305385522849405E-8</v>
      </c>
      <c r="AJ57" s="124">
        <v>4.9263822504169892E-8</v>
      </c>
      <c r="AK57" s="124">
        <v>3.0601399506760359E-8</v>
      </c>
      <c r="AL57" s="124">
        <v>1.9008456987019899E-8</v>
      </c>
      <c r="AM57" s="124">
        <v>1.180722162826847E-8</v>
      </c>
      <c r="AN57" s="124">
        <v>7.334079802095923E-9</v>
      </c>
      <c r="AO57" s="124">
        <v>4.5555595081993077E-9</v>
      </c>
      <c r="AP57" s="124">
        <v>2.8296758257408589E-9</v>
      </c>
      <c r="AQ57" s="124">
        <v>1.757644104059594E-9</v>
      </c>
      <c r="AR57" s="124">
        <v>1.09175392479146E-9</v>
      </c>
      <c r="AS57" s="124">
        <v>6.7813835842173942E-10</v>
      </c>
      <c r="AT57" s="124">
        <v>4.21222625621171E-10</v>
      </c>
      <c r="AU57" s="124">
        <v>2.6164049755026128E-10</v>
      </c>
      <c r="AV57" s="124">
        <v>1.6251676796070121E-10</v>
      </c>
      <c r="AW57" s="124">
        <v>1.009465188148833E-10</v>
      </c>
      <c r="AX57" s="124">
        <v>6.2702447288862376E-11</v>
      </c>
      <c r="AY57" s="124">
        <v>3.8947323775771633E-11</v>
      </c>
    </row>
    <row r="58" spans="1:51">
      <c r="A58" t="s">
        <v>41</v>
      </c>
      <c r="B58" t="s">
        <v>70</v>
      </c>
      <c r="C58" t="s">
        <v>60</v>
      </c>
      <c r="D58" t="s">
        <v>337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</row>
    <row r="59" spans="1:51">
      <c r="A59" t="s">
        <v>41</v>
      </c>
      <c r="B59" t="s">
        <v>70</v>
      </c>
      <c r="C59" t="s">
        <v>61</v>
      </c>
      <c r="D59" t="s">
        <v>337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</row>
    <row r="60" spans="1:51">
      <c r="A60" t="s">
        <v>41</v>
      </c>
      <c r="B60" t="s">
        <v>70</v>
      </c>
      <c r="C60" t="s">
        <v>64</v>
      </c>
      <c r="D60" t="s">
        <v>337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4">
        <v>0</v>
      </c>
      <c r="V60" s="124">
        <v>0</v>
      </c>
      <c r="W60" s="124">
        <v>0</v>
      </c>
      <c r="X60" s="124">
        <v>0</v>
      </c>
      <c r="Y60" s="124">
        <v>0</v>
      </c>
      <c r="Z60" s="124">
        <v>0</v>
      </c>
      <c r="AA60" s="124">
        <v>0</v>
      </c>
      <c r="AB60" s="124">
        <v>0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</row>
    <row r="61" spans="1:51">
      <c r="A61" t="s">
        <v>41</v>
      </c>
      <c r="B61" t="s">
        <v>68</v>
      </c>
      <c r="C61" t="s">
        <v>65</v>
      </c>
      <c r="D61" t="s">
        <v>337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</row>
    <row r="62" spans="1:51">
      <c r="A62" t="s">
        <v>41</v>
      </c>
      <c r="B62" t="s">
        <v>68</v>
      </c>
      <c r="C62" t="s">
        <v>66</v>
      </c>
      <c r="D62" t="s">
        <v>337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</row>
    <row r="63" spans="1:51">
      <c r="A63" t="s">
        <v>29</v>
      </c>
      <c r="B63" t="s">
        <v>19</v>
      </c>
      <c r="C63" t="s">
        <v>50</v>
      </c>
      <c r="D63" t="s">
        <v>337</v>
      </c>
      <c r="E63" s="125">
        <v>0.77225549778332891</v>
      </c>
      <c r="F63" s="125">
        <v>0.7688840594127595</v>
      </c>
      <c r="G63" s="125">
        <v>0.76519708286513755</v>
      </c>
      <c r="H63" s="125">
        <v>0.74630650265093568</v>
      </c>
      <c r="I63" s="125">
        <v>0.74229450357772886</v>
      </c>
      <c r="J63" s="125">
        <v>0.7386187556442797</v>
      </c>
      <c r="K63" s="124">
        <v>0.73160485926904539</v>
      </c>
      <c r="L63" s="124">
        <v>0.73756949662823867</v>
      </c>
      <c r="M63" s="124">
        <v>0.74271427248183253</v>
      </c>
      <c r="N63" s="124">
        <v>0.74692434421139864</v>
      </c>
      <c r="O63" s="124">
        <v>0.74997821306945556</v>
      </c>
      <c r="P63" s="124">
        <v>0.75145151004435018</v>
      </c>
      <c r="Q63" s="124">
        <v>0.75058828249313492</v>
      </c>
      <c r="R63" s="124">
        <v>0.74617709758027306</v>
      </c>
      <c r="S63" s="124">
        <v>0.73657036950096755</v>
      </c>
      <c r="T63" s="124">
        <v>0.72007870092701842</v>
      </c>
      <c r="U63" s="124">
        <v>0.69583538440933745</v>
      </c>
      <c r="V63" s="124">
        <v>0.66459695743778058</v>
      </c>
      <c r="W63" s="124">
        <v>0.62855915859226519</v>
      </c>
      <c r="X63" s="124">
        <v>0.59032740982829102</v>
      </c>
      <c r="Y63" s="124">
        <v>0.55202476230859066</v>
      </c>
      <c r="Z63" s="124">
        <v>0.51500513014877114</v>
      </c>
      <c r="AA63" s="124">
        <v>0.47997754946704219</v>
      </c>
      <c r="AB63" s="124">
        <v>0.44722958645942729</v>
      </c>
      <c r="AC63" s="124">
        <v>0.41680899479657352</v>
      </c>
      <c r="AD63" s="124">
        <v>0.38864027192500827</v>
      </c>
      <c r="AE63" s="124">
        <v>0.36259148499649457</v>
      </c>
      <c r="AF63" s="124">
        <v>0.33851011756502603</v>
      </c>
      <c r="AG63" s="124">
        <v>0.31624130424982672</v>
      </c>
      <c r="AH63" s="124">
        <v>0.29563653382288613</v>
      </c>
      <c r="AI63" s="124">
        <v>0.27655736046838408</v>
      </c>
      <c r="AJ63" s="124">
        <v>0.25887657900760258</v>
      </c>
      <c r="AK63" s="124">
        <v>0.24247816249246129</v>
      </c>
      <c r="AL63" s="124">
        <v>0.22725663645873331</v>
      </c>
      <c r="AM63" s="124">
        <v>0.21311623321108569</v>
      </c>
      <c r="AN63" s="124">
        <v>0.1999699961044524</v>
      </c>
      <c r="AO63" s="124">
        <v>0.18773891392490971</v>
      </c>
      <c r="AP63" s="124">
        <v>0.17640134064090821</v>
      </c>
      <c r="AQ63" s="124">
        <v>0.1659079880097076</v>
      </c>
      <c r="AR63" s="124">
        <v>0.15619768742142179</v>
      </c>
      <c r="AS63" s="124">
        <v>0.14720626562164929</v>
      </c>
      <c r="AT63" s="124">
        <v>0.13887125099867781</v>
      </c>
      <c r="AU63" s="124">
        <v>0.13113415397084471</v>
      </c>
      <c r="AV63" s="124">
        <v>0.1239413840264859</v>
      </c>
      <c r="AW63" s="124">
        <v>0.11724442996914609</v>
      </c>
      <c r="AX63" s="124">
        <v>0.11099966382659809</v>
      </c>
      <c r="AY63" s="124">
        <v>0.10516797109559781</v>
      </c>
    </row>
    <row r="64" spans="1:51">
      <c r="A64" t="s">
        <v>29</v>
      </c>
      <c r="B64" t="s">
        <v>19</v>
      </c>
      <c r="C64" t="s">
        <v>51</v>
      </c>
      <c r="D64" t="s">
        <v>337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4">
        <v>0</v>
      </c>
      <c r="V64" s="124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4">
        <v>0</v>
      </c>
      <c r="AD64" s="124">
        <v>0</v>
      </c>
      <c r="AE64" s="124">
        <v>0</v>
      </c>
      <c r="AF64" s="124">
        <v>0</v>
      </c>
      <c r="AG64" s="124">
        <v>0</v>
      </c>
      <c r="AH64" s="124">
        <v>0</v>
      </c>
      <c r="AI64" s="124">
        <v>0</v>
      </c>
      <c r="AJ64" s="124">
        <v>0</v>
      </c>
      <c r="AK64" s="124">
        <v>0</v>
      </c>
      <c r="AL64" s="124">
        <v>0</v>
      </c>
      <c r="AM64" s="124">
        <v>0</v>
      </c>
      <c r="AN64" s="124">
        <v>0</v>
      </c>
      <c r="AO64" s="124">
        <v>0</v>
      </c>
      <c r="AP64" s="124">
        <v>0</v>
      </c>
      <c r="AQ64" s="124">
        <v>0</v>
      </c>
      <c r="AR64" s="124">
        <v>0</v>
      </c>
      <c r="AS64" s="124">
        <v>0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</row>
    <row r="65" spans="1:51">
      <c r="A65" t="s">
        <v>29</v>
      </c>
      <c r="B65" t="s">
        <v>19</v>
      </c>
      <c r="C65" t="s">
        <v>52</v>
      </c>
      <c r="D65" t="s">
        <v>337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</row>
    <row r="66" spans="1:51">
      <c r="A66" t="s">
        <v>29</v>
      </c>
      <c r="B66" t="s">
        <v>19</v>
      </c>
      <c r="C66" t="s">
        <v>53</v>
      </c>
      <c r="D66" t="s">
        <v>337</v>
      </c>
      <c r="E66" s="125">
        <v>0.22774450221667111</v>
      </c>
      <c r="F66" s="125">
        <v>0.23111594058724039</v>
      </c>
      <c r="G66" s="125">
        <v>0.23404278758234739</v>
      </c>
      <c r="H66" s="125">
        <v>0.25296003688258339</v>
      </c>
      <c r="I66" s="125">
        <v>0.25682345245882138</v>
      </c>
      <c r="J66" s="125">
        <v>0.26051618422928852</v>
      </c>
      <c r="K66" s="124">
        <v>0.26775521999855501</v>
      </c>
      <c r="L66" s="124">
        <v>0.26153223682165611</v>
      </c>
      <c r="M66" s="124">
        <v>0.25588534136685098</v>
      </c>
      <c r="N66" s="124">
        <v>0.25073448075769061</v>
      </c>
      <c r="O66" s="124">
        <v>0.24595390662153069</v>
      </c>
      <c r="P66" s="124">
        <v>0.24136123590860811</v>
      </c>
      <c r="Q66" s="124">
        <v>0.2366967811182647</v>
      </c>
      <c r="R66" s="124">
        <v>0.23159199815495221</v>
      </c>
      <c r="S66" s="124">
        <v>0.2255833242671654</v>
      </c>
      <c r="T66" s="124">
        <v>0.21820204574420729</v>
      </c>
      <c r="U66" s="124">
        <v>0.20919067834256669</v>
      </c>
      <c r="V66" s="124">
        <v>0.1987040448523005</v>
      </c>
      <c r="W66" s="124">
        <v>0.18726056611020611</v>
      </c>
      <c r="X66" s="124">
        <v>0.17548476501936319</v>
      </c>
      <c r="Y66" s="124">
        <v>0.16388431547355539</v>
      </c>
      <c r="Z66" s="124">
        <v>0.1527775415772778</v>
      </c>
      <c r="AA66" s="124">
        <v>0.14232406027980821</v>
      </c>
      <c r="AB66" s="124">
        <v>0.13258027322043639</v>
      </c>
      <c r="AC66" s="124">
        <v>0.1235444759120049</v>
      </c>
      <c r="AD66" s="124">
        <v>0.1151857390392157</v>
      </c>
      <c r="AE66" s="124">
        <v>0.1074603973051852</v>
      </c>
      <c r="AF66" s="124">
        <v>0.1003208271581308</v>
      </c>
      <c r="AG66" s="124">
        <v>9.3719849651715231E-2</v>
      </c>
      <c r="AH66" s="124">
        <v>8.7612773881566852E-2</v>
      </c>
      <c r="AI66" s="124">
        <v>8.1958212043476295E-2</v>
      </c>
      <c r="AJ66" s="124">
        <v>7.6718276840420707E-2</v>
      </c>
      <c r="AK66" s="124">
        <v>7.1858483180054764E-2</v>
      </c>
      <c r="AL66" s="124">
        <v>6.7347520541580067E-2</v>
      </c>
      <c r="AM66" s="124">
        <v>6.3156980043456754E-2</v>
      </c>
      <c r="AN66" s="124">
        <v>5.9261077204396169E-2</v>
      </c>
      <c r="AO66" s="124">
        <v>5.5636389180470022E-2</v>
      </c>
      <c r="AP66" s="124">
        <v>5.2276497019370788E-2</v>
      </c>
      <c r="AQ66" s="124">
        <v>4.9166791932123789E-2</v>
      </c>
      <c r="AR66" s="124">
        <v>4.6289145432025232E-2</v>
      </c>
      <c r="AS66" s="124">
        <v>4.3624539166210251E-2</v>
      </c>
      <c r="AT66" s="124">
        <v>4.1154459359668827E-2</v>
      </c>
      <c r="AU66" s="124">
        <v>3.8861572467249257E-2</v>
      </c>
      <c r="AV66" s="124">
        <v>3.6729996864066437E-2</v>
      </c>
      <c r="AW66" s="124">
        <v>3.4745356222092828E-2</v>
      </c>
      <c r="AX66" s="124">
        <v>3.2894721378150173E-2</v>
      </c>
      <c r="AY66" s="124">
        <v>3.1166500746286359E-2</v>
      </c>
    </row>
    <row r="67" spans="1:51">
      <c r="A67" t="s">
        <v>29</v>
      </c>
      <c r="B67" t="s">
        <v>19</v>
      </c>
      <c r="C67" t="s">
        <v>54</v>
      </c>
      <c r="D67" t="s">
        <v>337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4">
        <v>0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4">
        <v>0</v>
      </c>
      <c r="AD67" s="124">
        <v>0</v>
      </c>
      <c r="AE67" s="124">
        <v>0</v>
      </c>
      <c r="AF67" s="124">
        <v>0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</row>
    <row r="68" spans="1:51">
      <c r="A68" t="s">
        <v>29</v>
      </c>
      <c r="B68" t="s">
        <v>19</v>
      </c>
      <c r="C68" t="s">
        <v>55</v>
      </c>
      <c r="D68" t="s">
        <v>337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4">
        <v>0</v>
      </c>
      <c r="L68" s="124">
        <v>0</v>
      </c>
      <c r="M68" s="124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4">
        <v>0</v>
      </c>
      <c r="V68" s="124">
        <v>0</v>
      </c>
      <c r="W68" s="124">
        <v>0</v>
      </c>
      <c r="X68" s="124">
        <v>0</v>
      </c>
      <c r="Y68" s="124">
        <v>0</v>
      </c>
      <c r="Z68" s="124">
        <v>0</v>
      </c>
      <c r="AA68" s="124">
        <v>0</v>
      </c>
      <c r="AB68" s="124">
        <v>0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</row>
    <row r="69" spans="1:51">
      <c r="A69" t="s">
        <v>29</v>
      </c>
      <c r="B69" t="s">
        <v>19</v>
      </c>
      <c r="C69" t="s">
        <v>56</v>
      </c>
      <c r="D69" t="s">
        <v>337</v>
      </c>
      <c r="E69" s="125">
        <v>0</v>
      </c>
      <c r="F69" s="125">
        <v>0</v>
      </c>
      <c r="G69" s="125">
        <v>2.2032740652609781E-5</v>
      </c>
      <c r="H69" s="125">
        <v>1.047800666401224E-5</v>
      </c>
      <c r="I69" s="125">
        <v>9.9106063308953236E-5</v>
      </c>
      <c r="J69" s="125">
        <v>1.8061694947478491E-4</v>
      </c>
      <c r="K69" s="124">
        <v>1.238556256257289E-4</v>
      </c>
      <c r="L69" s="124">
        <v>4.2911731693150531E-4</v>
      </c>
      <c r="M69" s="124">
        <v>9.7340258284225076E-4</v>
      </c>
      <c r="N69" s="124">
        <v>1.9519191713707981E-3</v>
      </c>
      <c r="O69" s="124">
        <v>3.71234220134061E-3</v>
      </c>
      <c r="P69" s="124">
        <v>6.8618877195518718E-3</v>
      </c>
      <c r="Q69" s="124">
        <v>1.2416625848871101E-2</v>
      </c>
      <c r="R69" s="124">
        <v>2.1956933008822808E-2</v>
      </c>
      <c r="S69" s="124">
        <v>3.7594271979825511E-2</v>
      </c>
      <c r="T69" s="124">
        <v>6.1487035779663912E-2</v>
      </c>
      <c r="U69" s="124">
        <v>9.4759664283277645E-2</v>
      </c>
      <c r="V69" s="124">
        <v>0.13650100588694269</v>
      </c>
      <c r="W69" s="124">
        <v>0.18399708675282969</v>
      </c>
      <c r="X69" s="124">
        <v>0.23401812521278489</v>
      </c>
      <c r="Y69" s="124">
        <v>0.28393353663235049</v>
      </c>
      <c r="Z69" s="124">
        <v>0.33207120536660678</v>
      </c>
      <c r="AA69" s="124">
        <v>0.3775625856436739</v>
      </c>
      <c r="AB69" s="124">
        <v>0.42006380383477471</v>
      </c>
      <c r="AC69" s="124">
        <v>0.45952889372984118</v>
      </c>
      <c r="AD69" s="124">
        <v>0.49606436050569869</v>
      </c>
      <c r="AE69" s="124">
        <v>0.5298458672737737</v>
      </c>
      <c r="AF69" s="124">
        <v>0.56107361177514414</v>
      </c>
      <c r="AG69" s="124">
        <v>0.58994968980477236</v>
      </c>
      <c r="AH69" s="124">
        <v>0.61666734949228819</v>
      </c>
      <c r="AI69" s="124">
        <v>0.64140646567012904</v>
      </c>
      <c r="AJ69" s="124">
        <v>0.66433216782788651</v>
      </c>
      <c r="AK69" s="124">
        <v>0.68559500132424878</v>
      </c>
      <c r="AL69" s="124">
        <v>0.70533178119991846</v>
      </c>
      <c r="AM69" s="124">
        <v>0.72366671119891257</v>
      </c>
      <c r="AN69" s="124">
        <v>0.74071255705041372</v>
      </c>
      <c r="AO69" s="124">
        <v>0.75657177513272744</v>
      </c>
      <c r="AP69" s="124">
        <v>0.77127243655678568</v>
      </c>
      <c r="AQ69" s="124">
        <v>0.78487845226172825</v>
      </c>
      <c r="AR69" s="124">
        <v>0.7974691365941633</v>
      </c>
      <c r="AS69" s="124">
        <v>0.80912769925495154</v>
      </c>
      <c r="AT69" s="124">
        <v>0.81993514324293049</v>
      </c>
      <c r="AU69" s="124">
        <v>0.82996730817358588</v>
      </c>
      <c r="AV69" s="124">
        <v>0.83929368129064008</v>
      </c>
      <c r="AW69" s="124">
        <v>0.84797716379367927</v>
      </c>
      <c r="AX69" s="124">
        <v>0.85607432511654413</v>
      </c>
      <c r="AY69" s="124">
        <v>0.86363588237449185</v>
      </c>
    </row>
    <row r="70" spans="1:51">
      <c r="A70" t="s">
        <v>29</v>
      </c>
      <c r="B70" t="s">
        <v>19</v>
      </c>
      <c r="C70" t="s">
        <v>57</v>
      </c>
      <c r="D70" t="s">
        <v>337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</row>
    <row r="71" spans="1:51">
      <c r="A71" t="s">
        <v>29</v>
      </c>
      <c r="B71" t="s">
        <v>19</v>
      </c>
      <c r="C71" t="s">
        <v>58</v>
      </c>
      <c r="D71" t="s">
        <v>337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4">
        <v>0</v>
      </c>
      <c r="L71" s="124">
        <v>0</v>
      </c>
      <c r="M71" s="124">
        <v>0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4">
        <v>0</v>
      </c>
      <c r="V71" s="124">
        <v>0</v>
      </c>
      <c r="W71" s="124">
        <v>0</v>
      </c>
      <c r="X71" s="124">
        <v>0</v>
      </c>
      <c r="Y71" s="124">
        <v>0</v>
      </c>
      <c r="Z71" s="124">
        <v>0</v>
      </c>
      <c r="AA71" s="124">
        <v>0</v>
      </c>
      <c r="AB71" s="124">
        <v>0</v>
      </c>
      <c r="AC71" s="124">
        <v>0</v>
      </c>
      <c r="AD71" s="124">
        <v>0</v>
      </c>
      <c r="AE71" s="124">
        <v>0</v>
      </c>
      <c r="AF71" s="124">
        <v>0</v>
      </c>
      <c r="AG71" s="124">
        <v>0</v>
      </c>
      <c r="AH71" s="124">
        <v>0</v>
      </c>
      <c r="AI71" s="124">
        <v>0</v>
      </c>
      <c r="AJ71" s="124">
        <v>0</v>
      </c>
      <c r="AK71" s="124">
        <v>0</v>
      </c>
      <c r="AL71" s="124">
        <v>0</v>
      </c>
      <c r="AM71" s="124">
        <v>0</v>
      </c>
      <c r="AN71" s="124">
        <v>0</v>
      </c>
      <c r="AO71" s="124">
        <v>0</v>
      </c>
      <c r="AP71" s="124">
        <v>0</v>
      </c>
      <c r="AQ71" s="124">
        <v>0</v>
      </c>
      <c r="AR71" s="124">
        <v>0</v>
      </c>
      <c r="AS71" s="124">
        <v>0</v>
      </c>
      <c r="AT71" s="124">
        <v>0</v>
      </c>
      <c r="AU71" s="124">
        <v>0</v>
      </c>
      <c r="AV71" s="124">
        <v>0</v>
      </c>
      <c r="AW71" s="124">
        <v>0</v>
      </c>
      <c r="AX71" s="124">
        <v>0</v>
      </c>
      <c r="AY71" s="124">
        <v>0</v>
      </c>
    </row>
    <row r="72" spans="1:51">
      <c r="A72" t="s">
        <v>29</v>
      </c>
      <c r="B72" t="s">
        <v>19</v>
      </c>
      <c r="C72" t="s">
        <v>59</v>
      </c>
      <c r="D72" t="s">
        <v>337</v>
      </c>
      <c r="E72" s="125">
        <v>0</v>
      </c>
      <c r="F72" s="125">
        <v>0</v>
      </c>
      <c r="G72" s="125">
        <v>7.3809681186242759E-4</v>
      </c>
      <c r="H72" s="125">
        <v>7.2298245981684448E-4</v>
      </c>
      <c r="I72" s="125">
        <v>7.8293790014073066E-4</v>
      </c>
      <c r="J72" s="125">
        <v>6.8444317695707971E-4</v>
      </c>
      <c r="K72" s="124">
        <v>5.1606510677387057E-4</v>
      </c>
      <c r="L72" s="124">
        <v>4.6914923317376532E-4</v>
      </c>
      <c r="M72" s="124">
        <v>4.2698356847433708E-4</v>
      </c>
      <c r="N72" s="124">
        <v>3.8925585953985701E-4</v>
      </c>
      <c r="O72" s="124">
        <v>3.5553810767320582E-4</v>
      </c>
      <c r="P72" s="124">
        <v>3.2536632748986189E-4</v>
      </c>
      <c r="Q72" s="124">
        <v>2.9831053972924392E-4</v>
      </c>
      <c r="R72" s="124">
        <v>2.7397125595185609E-4</v>
      </c>
      <c r="S72" s="124">
        <v>2.5203425204149921E-4</v>
      </c>
      <c r="T72" s="124">
        <v>2.3221754911024881E-4</v>
      </c>
      <c r="U72" s="124">
        <v>2.142729648181985E-4</v>
      </c>
      <c r="V72" s="124">
        <v>1.9799182297616151E-4</v>
      </c>
      <c r="W72" s="124">
        <v>1.8318854469904101E-4</v>
      </c>
      <c r="X72" s="124">
        <v>1.6969993956083581E-4</v>
      </c>
      <c r="Y72" s="124">
        <v>1.5738558550346769E-4</v>
      </c>
      <c r="Z72" s="124">
        <v>1.461229073442906E-4</v>
      </c>
      <c r="AA72" s="124">
        <v>1.358046094757341E-4</v>
      </c>
      <c r="AB72" s="124">
        <v>1.2633648536159101E-4</v>
      </c>
      <c r="AC72" s="124">
        <v>1.176355615804257E-4</v>
      </c>
      <c r="AD72" s="124">
        <v>1.0962853007732171E-4</v>
      </c>
      <c r="AE72" s="124">
        <v>1.022504245465197E-4</v>
      </c>
      <c r="AF72" s="124">
        <v>9.5443501699098499E-5</v>
      </c>
      <c r="AG72" s="124">
        <v>8.915629368562283E-5</v>
      </c>
      <c r="AH72" s="124">
        <v>8.3342803258904042E-5</v>
      </c>
      <c r="AI72" s="124">
        <v>7.7961818010522933E-5</v>
      </c>
      <c r="AJ72" s="124">
        <v>7.2976324090132403E-5</v>
      </c>
      <c r="AK72" s="124">
        <v>6.8353003235149251E-5</v>
      </c>
      <c r="AL72" s="124">
        <v>6.4061799768263384E-5</v>
      </c>
      <c r="AM72" s="124">
        <v>6.0075546545144073E-5</v>
      </c>
      <c r="AN72" s="124">
        <v>5.6369640737619187E-5</v>
      </c>
      <c r="AO72" s="124">
        <v>5.2921761892915203E-5</v>
      </c>
      <c r="AP72" s="124">
        <v>4.97257829353427E-5</v>
      </c>
      <c r="AQ72" s="124">
        <v>4.6767796440303378E-5</v>
      </c>
      <c r="AR72" s="124">
        <v>4.4030552389659517E-5</v>
      </c>
      <c r="AS72" s="124">
        <v>4.1495957188979318E-5</v>
      </c>
      <c r="AT72" s="124">
        <v>3.9146398722818137E-5</v>
      </c>
      <c r="AU72" s="124">
        <v>3.6965388320134229E-5</v>
      </c>
      <c r="AV72" s="124">
        <v>3.4937818807632443E-5</v>
      </c>
      <c r="AW72" s="124">
        <v>3.3050015081686487E-5</v>
      </c>
      <c r="AX72" s="124">
        <v>3.1289678707621352E-5</v>
      </c>
      <c r="AY72" s="124">
        <v>2.964578362406506E-5</v>
      </c>
    </row>
    <row r="73" spans="1:51">
      <c r="A73" t="s">
        <v>29</v>
      </c>
      <c r="B73" t="s">
        <v>19</v>
      </c>
      <c r="C73" t="s">
        <v>60</v>
      </c>
      <c r="D73" t="s">
        <v>337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</v>
      </c>
      <c r="Z73" s="124">
        <v>0</v>
      </c>
      <c r="AA73" s="124">
        <v>0</v>
      </c>
      <c r="AB73" s="124">
        <v>0</v>
      </c>
      <c r="AC73" s="124">
        <v>0</v>
      </c>
      <c r="AD73" s="124">
        <v>0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</row>
    <row r="74" spans="1:51">
      <c r="A74" t="s">
        <v>29</v>
      </c>
      <c r="B74" t="s">
        <v>19</v>
      </c>
      <c r="C74" t="s">
        <v>61</v>
      </c>
      <c r="D74" t="s">
        <v>337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0</v>
      </c>
      <c r="W74" s="124">
        <v>0</v>
      </c>
      <c r="X74" s="124">
        <v>0</v>
      </c>
      <c r="Y74" s="124">
        <v>0</v>
      </c>
      <c r="Z74" s="124">
        <v>0</v>
      </c>
      <c r="AA74" s="124">
        <v>0</v>
      </c>
      <c r="AB74" s="124">
        <v>0</v>
      </c>
      <c r="AC74" s="124">
        <v>0</v>
      </c>
      <c r="AD74" s="124">
        <v>0</v>
      </c>
      <c r="AE74" s="124">
        <v>0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0</v>
      </c>
    </row>
    <row r="75" spans="1:51">
      <c r="A75" t="s">
        <v>29</v>
      </c>
      <c r="B75" t="s">
        <v>19</v>
      </c>
      <c r="C75" t="s">
        <v>62</v>
      </c>
      <c r="D75" t="s">
        <v>337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4">
        <v>0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0</v>
      </c>
      <c r="W75" s="124">
        <v>0</v>
      </c>
      <c r="X75" s="124">
        <v>0</v>
      </c>
      <c r="Y75" s="124">
        <v>0</v>
      </c>
      <c r="Z75" s="124">
        <v>0</v>
      </c>
      <c r="AA75" s="124">
        <v>0</v>
      </c>
      <c r="AB75" s="124">
        <v>0</v>
      </c>
      <c r="AC75" s="124">
        <v>0</v>
      </c>
      <c r="AD75" s="124">
        <v>0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</v>
      </c>
      <c r="AV75" s="124">
        <v>0</v>
      </c>
      <c r="AW75" s="124">
        <v>0</v>
      </c>
      <c r="AX75" s="124">
        <v>0</v>
      </c>
      <c r="AY75" s="124">
        <v>0</v>
      </c>
    </row>
    <row r="76" spans="1:51">
      <c r="A76" t="s">
        <v>29</v>
      </c>
      <c r="B76" t="s">
        <v>21</v>
      </c>
      <c r="C76" t="s">
        <v>50</v>
      </c>
      <c r="D76" t="s">
        <v>337</v>
      </c>
      <c r="E76" s="125">
        <v>0.22453711775166499</v>
      </c>
      <c r="F76" s="125">
        <v>0.19434006364731479</v>
      </c>
      <c r="G76" s="125">
        <v>0.16215764863059451</v>
      </c>
      <c r="H76" s="125">
        <v>0.14825981169998939</v>
      </c>
      <c r="I76" s="125">
        <v>0.1287226315243333</v>
      </c>
      <c r="J76" s="125">
        <v>0.14717288265428261</v>
      </c>
      <c r="K76" s="124">
        <v>0.14722024595995531</v>
      </c>
      <c r="L76" s="124">
        <v>0.24170095640334069</v>
      </c>
      <c r="M76" s="124">
        <v>0.31712493993558172</v>
      </c>
      <c r="N76" s="124">
        <v>0.37779430769650701</v>
      </c>
      <c r="O76" s="124">
        <v>0.42670689791949851</v>
      </c>
      <c r="P76" s="124">
        <v>0.46575807606574288</v>
      </c>
      <c r="Q76" s="124">
        <v>0.49580879614511791</v>
      </c>
      <c r="R76" s="124">
        <v>0.51677021039046511</v>
      </c>
      <c r="S76" s="124">
        <v>0.52773945494273578</v>
      </c>
      <c r="T76" s="124">
        <v>0.52765117169515763</v>
      </c>
      <c r="U76" s="124">
        <v>0.51634316308052819</v>
      </c>
      <c r="V76" s="124">
        <v>0.49543863643198288</v>
      </c>
      <c r="W76" s="124">
        <v>0.4680412761726096</v>
      </c>
      <c r="X76" s="124">
        <v>0.43748945495356822</v>
      </c>
      <c r="Y76" s="124">
        <v>0.40636683251590322</v>
      </c>
      <c r="Z76" s="124">
        <v>0.3762580364358391</v>
      </c>
      <c r="AA76" s="124">
        <v>0.34795965344124019</v>
      </c>
      <c r="AB76" s="124">
        <v>0.32177462563873249</v>
      </c>
      <c r="AC76" s="124">
        <v>0.29773660935016388</v>
      </c>
      <c r="AD76" s="124">
        <v>0.27574813980675661</v>
      </c>
      <c r="AE76" s="124">
        <v>0.2556569354914493</v>
      </c>
      <c r="AF76" s="124">
        <v>0.2372951214863854</v>
      </c>
      <c r="AG76" s="124">
        <v>0.2204980606592116</v>
      </c>
      <c r="AH76" s="124">
        <v>0.20511252835646299</v>
      </c>
      <c r="AI76" s="124">
        <v>0.19099953935336761</v>
      </c>
      <c r="AJ76" s="124">
        <v>0.1780346143721164</v>
      </c>
      <c r="AK76" s="124">
        <v>0.1661069107257204</v>
      </c>
      <c r="AL76" s="124">
        <v>0.15511792583913869</v>
      </c>
      <c r="AM76" s="124">
        <v>0.14498011345593659</v>
      </c>
      <c r="AN76" s="124">
        <v>0.13561556537911501</v>
      </c>
      <c r="AO76" s="124">
        <v>0.1269548188215083</v>
      </c>
      <c r="AP76" s="124">
        <v>0.11897107538644409</v>
      </c>
      <c r="AQ76" s="124">
        <v>0.111619517365766</v>
      </c>
      <c r="AR76" s="124">
        <v>0.104848611458687</v>
      </c>
      <c r="AS76" s="124">
        <v>9.8606262155321617E-2</v>
      </c>
      <c r="AT76" s="124">
        <v>9.284291810120901E-2</v>
      </c>
      <c r="AU76" s="124">
        <v>8.7512950057177366E-2</v>
      </c>
      <c r="AV76" s="124">
        <v>8.257508701217188E-2</v>
      </c>
      <c r="AW76" s="124">
        <v>7.7992364337686304E-2</v>
      </c>
      <c r="AX76" s="124">
        <v>7.3731838977843273E-2</v>
      </c>
      <c r="AY76" s="124">
        <v>6.9764211022532621E-2</v>
      </c>
    </row>
    <row r="77" spans="1:51">
      <c r="A77" t="s">
        <v>29</v>
      </c>
      <c r="B77" t="s">
        <v>21</v>
      </c>
      <c r="C77" t="s">
        <v>51</v>
      </c>
      <c r="D77" t="s">
        <v>337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4">
        <v>0</v>
      </c>
      <c r="AD77" s="124">
        <v>0</v>
      </c>
      <c r="AE77" s="124">
        <v>0</v>
      </c>
      <c r="AF77" s="124">
        <v>0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</row>
    <row r="78" spans="1:51">
      <c r="A78" t="s">
        <v>29</v>
      </c>
      <c r="B78" t="s">
        <v>21</v>
      </c>
      <c r="C78" t="s">
        <v>52</v>
      </c>
      <c r="D78" t="s">
        <v>337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4">
        <v>0</v>
      </c>
      <c r="AD78" s="124">
        <v>0</v>
      </c>
      <c r="AE78" s="124">
        <v>0</v>
      </c>
      <c r="AF78" s="124">
        <v>0</v>
      </c>
      <c r="AG78" s="124">
        <v>0</v>
      </c>
      <c r="AH78" s="124">
        <v>0</v>
      </c>
      <c r="AI78" s="124">
        <v>0</v>
      </c>
      <c r="AJ78" s="124">
        <v>0</v>
      </c>
      <c r="AK78" s="124">
        <v>0</v>
      </c>
      <c r="AL78" s="124">
        <v>0</v>
      </c>
      <c r="AM78" s="124">
        <v>0</v>
      </c>
      <c r="AN78" s="124">
        <v>0</v>
      </c>
      <c r="AO78" s="124">
        <v>0</v>
      </c>
      <c r="AP78" s="124">
        <v>0</v>
      </c>
      <c r="AQ78" s="124">
        <v>0</v>
      </c>
      <c r="AR78" s="124">
        <v>0</v>
      </c>
      <c r="AS78" s="124">
        <v>0</v>
      </c>
      <c r="AT78" s="124">
        <v>0</v>
      </c>
      <c r="AU78" s="124">
        <v>0</v>
      </c>
      <c r="AV78" s="124">
        <v>0</v>
      </c>
      <c r="AW78" s="124">
        <v>0</v>
      </c>
      <c r="AX78" s="124">
        <v>0</v>
      </c>
      <c r="AY78" s="124">
        <v>0</v>
      </c>
    </row>
    <row r="79" spans="1:51">
      <c r="A79" t="s">
        <v>29</v>
      </c>
      <c r="B79" t="s">
        <v>21</v>
      </c>
      <c r="C79" t="s">
        <v>53</v>
      </c>
      <c r="D79" t="s">
        <v>337</v>
      </c>
      <c r="E79" s="125">
        <v>0.77546288224833493</v>
      </c>
      <c r="F79" s="125">
        <v>0.80565993635268529</v>
      </c>
      <c r="G79" s="125">
        <v>0.83761968381206853</v>
      </c>
      <c r="H79" s="125">
        <v>0.85158150851581504</v>
      </c>
      <c r="I79" s="125">
        <v>0.87117360174328107</v>
      </c>
      <c r="J79" s="125">
        <v>0.85263561066692206</v>
      </c>
      <c r="K79" s="124">
        <v>0.8526272995223092</v>
      </c>
      <c r="L79" s="124">
        <v>0.75766266665920268</v>
      </c>
      <c r="M79" s="124">
        <v>0.68144114398723588</v>
      </c>
      <c r="N79" s="124">
        <v>0.61941107110446525</v>
      </c>
      <c r="O79" s="124">
        <v>0.56814220215955269</v>
      </c>
      <c r="P79" s="124">
        <v>0.52500112315648562</v>
      </c>
      <c r="Q79" s="124">
        <v>0.48791876382300581</v>
      </c>
      <c r="R79" s="124">
        <v>0.45514864085772799</v>
      </c>
      <c r="S79" s="124">
        <v>0.42521670764815389</v>
      </c>
      <c r="T79" s="124">
        <v>0.39688638218319372</v>
      </c>
      <c r="U79" s="124">
        <v>0.36935777150501542</v>
      </c>
      <c r="V79" s="124">
        <v>0.34244724164012219</v>
      </c>
      <c r="W79" s="124">
        <v>0.31645495789109851</v>
      </c>
      <c r="X79" s="124">
        <v>0.29182988438697288</v>
      </c>
      <c r="Y79" s="124">
        <v>0.26890632450206431</v>
      </c>
      <c r="Z79" s="124">
        <v>0.24782459605645621</v>
      </c>
      <c r="AA79" s="124">
        <v>0.2285720072102618</v>
      </c>
      <c r="AB79" s="124">
        <v>0.21104749220579999</v>
      </c>
      <c r="AC79" s="124">
        <v>0.1951108128429859</v>
      </c>
      <c r="AD79" s="124">
        <v>0.18061175754258499</v>
      </c>
      <c r="AE79" s="124">
        <v>0.1674050374190425</v>
      </c>
      <c r="AF79" s="124">
        <v>0.15535679325827159</v>
      </c>
      <c r="AG79" s="124">
        <v>0.14434667840374479</v>
      </c>
      <c r="AH79" s="124">
        <v>0.13426779737197281</v>
      </c>
      <c r="AI79" s="124">
        <v>0.1250257118256623</v>
      </c>
      <c r="AJ79" s="124">
        <v>0.1165371233553692</v>
      </c>
      <c r="AK79" s="124">
        <v>0.1087285226051501</v>
      </c>
      <c r="AL79" s="124">
        <v>0.10153493076100439</v>
      </c>
      <c r="AM79" s="124">
        <v>9.4898778743463891E-2</v>
      </c>
      <c r="AN79" s="124">
        <v>8.8768931428425832E-2</v>
      </c>
      <c r="AO79" s="124">
        <v>8.3099847659249174E-2</v>
      </c>
      <c r="AP79" s="124">
        <v>7.787394768957559E-2</v>
      </c>
      <c r="AQ79" s="124">
        <v>7.3061874962821544E-2</v>
      </c>
      <c r="AR79" s="124">
        <v>6.8629886854989788E-2</v>
      </c>
      <c r="AS79" s="124">
        <v>6.4543877909282801E-2</v>
      </c>
      <c r="AT79" s="124">
        <v>6.0771410703632081E-2</v>
      </c>
      <c r="AU79" s="124">
        <v>5.7282616515228209E-2</v>
      </c>
      <c r="AV79" s="124">
        <v>5.405048010093684E-2</v>
      </c>
      <c r="AW79" s="124">
        <v>5.1050805403245962E-2</v>
      </c>
      <c r="AX79" s="124">
        <v>4.8262028937252843E-2</v>
      </c>
      <c r="AY79" s="124">
        <v>4.56649719889623E-2</v>
      </c>
    </row>
    <row r="80" spans="1:51">
      <c r="A80" t="s">
        <v>29</v>
      </c>
      <c r="B80" t="s">
        <v>21</v>
      </c>
      <c r="C80" t="s">
        <v>54</v>
      </c>
      <c r="D80" t="s">
        <v>337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</v>
      </c>
      <c r="X80" s="124">
        <v>0</v>
      </c>
      <c r="Y80" s="124">
        <v>0</v>
      </c>
      <c r="Z80" s="124">
        <v>0</v>
      </c>
      <c r="AA80" s="124">
        <v>0</v>
      </c>
      <c r="AB80" s="124">
        <v>0</v>
      </c>
      <c r="AC80" s="124">
        <v>0</v>
      </c>
      <c r="AD80" s="124">
        <v>0</v>
      </c>
      <c r="AE80" s="124">
        <v>0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</row>
    <row r="81" spans="1:51">
      <c r="A81" t="s">
        <v>29</v>
      </c>
      <c r="B81" t="s">
        <v>21</v>
      </c>
      <c r="C81" t="s">
        <v>55</v>
      </c>
      <c r="D81" t="s">
        <v>337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4">
        <v>0</v>
      </c>
      <c r="AD81" s="124">
        <v>0</v>
      </c>
      <c r="AE81" s="124">
        <v>0</v>
      </c>
      <c r="AF81" s="124">
        <v>0</v>
      </c>
      <c r="AG81" s="124">
        <v>0</v>
      </c>
      <c r="AH81" s="124">
        <v>0</v>
      </c>
      <c r="AI81" s="124">
        <v>0</v>
      </c>
      <c r="AJ81" s="124">
        <v>0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0</v>
      </c>
      <c r="AQ81" s="124">
        <v>0</v>
      </c>
      <c r="AR81" s="124">
        <v>0</v>
      </c>
      <c r="AS81" s="124">
        <v>0</v>
      </c>
      <c r="AT81" s="124">
        <v>0</v>
      </c>
      <c r="AU81" s="124">
        <v>0</v>
      </c>
      <c r="AV81" s="124">
        <v>0</v>
      </c>
      <c r="AW81" s="124">
        <v>0</v>
      </c>
      <c r="AX81" s="124">
        <v>0</v>
      </c>
      <c r="AY81" s="124">
        <v>0</v>
      </c>
    </row>
    <row r="82" spans="1:51">
      <c r="A82" t="s">
        <v>29</v>
      </c>
      <c r="B82" t="s">
        <v>21</v>
      </c>
      <c r="C82" t="s">
        <v>56</v>
      </c>
      <c r="D82" t="s">
        <v>337</v>
      </c>
      <c r="E82" s="125">
        <v>0</v>
      </c>
      <c r="F82" s="125">
        <v>0</v>
      </c>
      <c r="G82" s="125">
        <v>0</v>
      </c>
      <c r="H82" s="125">
        <v>0</v>
      </c>
      <c r="I82" s="125">
        <v>0</v>
      </c>
      <c r="J82" s="125">
        <v>4.7876669698855738E-5</v>
      </c>
      <c r="K82" s="124">
        <v>0</v>
      </c>
      <c r="L82" s="124">
        <v>5.0608262723769607E-4</v>
      </c>
      <c r="M82" s="124">
        <v>1.3213891145095751E-3</v>
      </c>
      <c r="N82" s="124">
        <v>2.6965202891131202E-3</v>
      </c>
      <c r="O82" s="124">
        <v>5.0646648398595586E-3</v>
      </c>
      <c r="P82" s="124">
        <v>9.1644519613005987E-3</v>
      </c>
      <c r="Q82" s="124">
        <v>1.6204424789683109E-2</v>
      </c>
      <c r="R82" s="124">
        <v>2.8020236611977771E-2</v>
      </c>
      <c r="S82" s="124">
        <v>4.6989031178059089E-2</v>
      </c>
      <c r="T82" s="124">
        <v>7.5412929917162058E-2</v>
      </c>
      <c r="U82" s="124">
        <v>0.11425416525454329</v>
      </c>
      <c r="V82" s="124">
        <v>0.1620732739797458</v>
      </c>
      <c r="W82" s="124">
        <v>0.21546649527264361</v>
      </c>
      <c r="X82" s="124">
        <v>0.27064656441640378</v>
      </c>
      <c r="Y82" s="124">
        <v>0.32469557652720932</v>
      </c>
      <c r="Z82" s="124">
        <v>0.37588863401796913</v>
      </c>
      <c r="AA82" s="124">
        <v>0.42344188158744223</v>
      </c>
      <c r="AB82" s="124">
        <v>0.46715347592593293</v>
      </c>
      <c r="AC82" s="124">
        <v>0.50713002669066132</v>
      </c>
      <c r="AD82" s="124">
        <v>0.54361923374664689</v>
      </c>
      <c r="AE82" s="124">
        <v>0.57691868753266695</v>
      </c>
      <c r="AF82" s="124">
        <v>0.6073301393524444</v>
      </c>
      <c r="AG82" s="124">
        <v>0.63513858779278021</v>
      </c>
      <c r="AH82" s="124">
        <v>0.66060416580806813</v>
      </c>
      <c r="AI82" s="124">
        <v>0.68396030811515607</v>
      </c>
      <c r="AJ82" s="124">
        <v>0.70541480215202623</v>
      </c>
      <c r="AK82" s="124">
        <v>0.72515200852011319</v>
      </c>
      <c r="AL82" s="124">
        <v>0.74333541614934506</v>
      </c>
      <c r="AM82" s="124">
        <v>0.76011014704369584</v>
      </c>
      <c r="AN82" s="124">
        <v>0.77560525044028295</v>
      </c>
      <c r="AO82" s="124">
        <v>0.78993573554812291</v>
      </c>
      <c r="AP82" s="124">
        <v>0.80314598254344438</v>
      </c>
      <c r="AQ82" s="124">
        <v>0.81531016908311593</v>
      </c>
      <c r="AR82" s="124">
        <v>0.82651357498994571</v>
      </c>
      <c r="AS82" s="124">
        <v>0.83684240517017794</v>
      </c>
      <c r="AT82" s="124">
        <v>0.84637865214705266</v>
      </c>
      <c r="AU82" s="124">
        <v>0.85519781733247635</v>
      </c>
      <c r="AV82" s="124">
        <v>0.86336819010093502</v>
      </c>
      <c r="AW82" s="124">
        <v>0.87095093393310286</v>
      </c>
      <c r="AX82" s="124">
        <v>0.87800055786034092</v>
      </c>
      <c r="AY82" s="124">
        <v>0.88456554272188825</v>
      </c>
    </row>
    <row r="83" spans="1:51">
      <c r="A83" t="s">
        <v>29</v>
      </c>
      <c r="B83" t="s">
        <v>21</v>
      </c>
      <c r="C83" t="s">
        <v>57</v>
      </c>
      <c r="D83" t="s">
        <v>337</v>
      </c>
      <c r="E83" s="125">
        <v>0</v>
      </c>
      <c r="F83" s="125">
        <v>0</v>
      </c>
      <c r="G83" s="125">
        <v>0</v>
      </c>
      <c r="H83" s="125">
        <v>0</v>
      </c>
      <c r="I83" s="125">
        <v>0</v>
      </c>
      <c r="J83" s="125">
        <v>0</v>
      </c>
      <c r="K83" s="124">
        <v>0</v>
      </c>
      <c r="L83" s="124">
        <v>0</v>
      </c>
      <c r="M83" s="124">
        <v>0</v>
      </c>
      <c r="N83" s="124">
        <v>0</v>
      </c>
      <c r="O83" s="124">
        <v>0</v>
      </c>
      <c r="P83" s="124">
        <v>0</v>
      </c>
      <c r="Q83" s="124">
        <v>0</v>
      </c>
      <c r="R83" s="124">
        <v>0</v>
      </c>
      <c r="S83" s="124">
        <v>0</v>
      </c>
      <c r="T83" s="124">
        <v>0</v>
      </c>
      <c r="U83" s="124">
        <v>0</v>
      </c>
      <c r="V83" s="124">
        <v>0</v>
      </c>
      <c r="W83" s="124">
        <v>0</v>
      </c>
      <c r="X83" s="124">
        <v>0</v>
      </c>
      <c r="Y83" s="124">
        <v>0</v>
      </c>
      <c r="Z83" s="124">
        <v>0</v>
      </c>
      <c r="AA83" s="124">
        <v>0</v>
      </c>
      <c r="AB83" s="124">
        <v>0</v>
      </c>
      <c r="AC83" s="124">
        <v>0</v>
      </c>
      <c r="AD83" s="124">
        <v>0</v>
      </c>
      <c r="AE83" s="124">
        <v>0</v>
      </c>
      <c r="AF83" s="124">
        <v>0</v>
      </c>
      <c r="AG83" s="124">
        <v>0</v>
      </c>
      <c r="AH83" s="124">
        <v>0</v>
      </c>
      <c r="AI83" s="124">
        <v>0</v>
      </c>
      <c r="AJ83" s="124">
        <v>0</v>
      </c>
      <c r="AK83" s="124">
        <v>0</v>
      </c>
      <c r="AL83" s="124">
        <v>0</v>
      </c>
      <c r="AM83" s="124">
        <v>0</v>
      </c>
      <c r="AN83" s="124">
        <v>0</v>
      </c>
      <c r="AO83" s="124">
        <v>0</v>
      </c>
      <c r="AP83" s="124">
        <v>0</v>
      </c>
      <c r="AQ83" s="124">
        <v>0</v>
      </c>
      <c r="AR83" s="124">
        <v>0</v>
      </c>
      <c r="AS83" s="124">
        <v>0</v>
      </c>
      <c r="AT83" s="124">
        <v>0</v>
      </c>
      <c r="AU83" s="124">
        <v>0</v>
      </c>
      <c r="AV83" s="124">
        <v>0</v>
      </c>
      <c r="AW83" s="124">
        <v>0</v>
      </c>
      <c r="AX83" s="124">
        <v>0</v>
      </c>
      <c r="AY83" s="124">
        <v>0</v>
      </c>
    </row>
    <row r="84" spans="1:51">
      <c r="A84" t="s">
        <v>29</v>
      </c>
      <c r="B84" t="s">
        <v>21</v>
      </c>
      <c r="C84" t="s">
        <v>58</v>
      </c>
      <c r="D84" t="s">
        <v>337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4">
        <v>0</v>
      </c>
      <c r="AD84" s="124">
        <v>0</v>
      </c>
      <c r="AE84" s="124">
        <v>0</v>
      </c>
      <c r="AF84" s="124">
        <v>0</v>
      </c>
      <c r="AG84" s="124">
        <v>0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  <c r="AO84" s="124">
        <v>0</v>
      </c>
      <c r="AP84" s="124">
        <v>0</v>
      </c>
      <c r="AQ84" s="124">
        <v>0</v>
      </c>
      <c r="AR84" s="124">
        <v>0</v>
      </c>
      <c r="AS84" s="124">
        <v>0</v>
      </c>
      <c r="AT84" s="124">
        <v>0</v>
      </c>
      <c r="AU84" s="124">
        <v>0</v>
      </c>
      <c r="AV84" s="124">
        <v>0</v>
      </c>
      <c r="AW84" s="124">
        <v>0</v>
      </c>
      <c r="AX84" s="124">
        <v>0</v>
      </c>
      <c r="AY84" s="124">
        <v>0</v>
      </c>
    </row>
    <row r="85" spans="1:51">
      <c r="A85" t="s">
        <v>29</v>
      </c>
      <c r="B85" t="s">
        <v>21</v>
      </c>
      <c r="C85" t="s">
        <v>59</v>
      </c>
      <c r="D85" t="s">
        <v>337</v>
      </c>
      <c r="E85" s="125">
        <v>0</v>
      </c>
      <c r="F85" s="125">
        <v>0</v>
      </c>
      <c r="G85" s="125">
        <v>2.22667557336896E-4</v>
      </c>
      <c r="H85" s="125">
        <v>1.5867978419549351E-4</v>
      </c>
      <c r="I85" s="125">
        <v>1.0376673238559721E-4</v>
      </c>
      <c r="J85" s="125">
        <v>1.4363000909656731E-4</v>
      </c>
      <c r="K85" s="124">
        <v>1.5245451773554221E-4</v>
      </c>
      <c r="L85" s="124">
        <v>1.3029431021880259E-4</v>
      </c>
      <c r="M85" s="124">
        <v>1.125269626728971E-4</v>
      </c>
      <c r="N85" s="124">
        <v>9.8100909914569214E-5</v>
      </c>
      <c r="O85" s="124">
        <v>8.6235081089404902E-5</v>
      </c>
      <c r="P85" s="124">
        <v>7.634881647092732E-5</v>
      </c>
      <c r="Q85" s="124">
        <v>6.8015242193268145E-5</v>
      </c>
      <c r="R85" s="124">
        <v>6.0912139829032788E-5</v>
      </c>
      <c r="S85" s="124">
        <v>5.4806231051150648E-5</v>
      </c>
      <c r="T85" s="124">
        <v>4.9516204486690809E-5</v>
      </c>
      <c r="U85" s="124">
        <v>4.4900159913082593E-5</v>
      </c>
      <c r="V85" s="124">
        <v>4.0847948148960797E-5</v>
      </c>
      <c r="W85" s="124">
        <v>3.7270663648296372E-5</v>
      </c>
      <c r="X85" s="124">
        <v>3.409624305509569E-5</v>
      </c>
      <c r="Y85" s="124">
        <v>3.1266454823282113E-5</v>
      </c>
      <c r="Z85" s="124">
        <v>2.8733489735575119E-5</v>
      </c>
      <c r="AA85" s="124">
        <v>2.645776105581905E-5</v>
      </c>
      <c r="AB85" s="124">
        <v>2.4406229534429681E-5</v>
      </c>
      <c r="AC85" s="124">
        <v>2.255111618882408E-5</v>
      </c>
      <c r="AD85" s="124">
        <v>2.0868904011379749E-5</v>
      </c>
      <c r="AE85" s="124">
        <v>1.933955684114556E-5</v>
      </c>
      <c r="AF85" s="124">
        <v>1.7945902898701268E-5</v>
      </c>
      <c r="AG85" s="124">
        <v>1.6673144263292109E-5</v>
      </c>
      <c r="AH85" s="124">
        <v>1.550846349597889E-5</v>
      </c>
      <c r="AI85" s="124">
        <v>1.444070581402856E-5</v>
      </c>
      <c r="AJ85" s="124">
        <v>1.346012048817379E-5</v>
      </c>
      <c r="AK85" s="124">
        <v>1.255814901634571E-5</v>
      </c>
      <c r="AL85" s="124">
        <v>1.1727250511790639E-5</v>
      </c>
      <c r="AM85" s="124">
        <v>1.096075690342998E-5</v>
      </c>
      <c r="AN85" s="124">
        <v>1.0252752176341421E-5</v>
      </c>
      <c r="AO85" s="124">
        <v>9.5979711196210329E-6</v>
      </c>
      <c r="AP85" s="124">
        <v>8.994380535942918E-6</v>
      </c>
      <c r="AQ85" s="124">
        <v>8.4385882964503605E-6</v>
      </c>
      <c r="AR85" s="124">
        <v>7.9266963775413232E-6</v>
      </c>
      <c r="AS85" s="124">
        <v>7.4547652175570856E-6</v>
      </c>
      <c r="AT85" s="124">
        <v>7.019048106205053E-6</v>
      </c>
      <c r="AU85" s="124">
        <v>6.6160951181376009E-6</v>
      </c>
      <c r="AV85" s="124">
        <v>6.2427859561586248E-6</v>
      </c>
      <c r="AW85" s="124">
        <v>5.8963259647417632E-6</v>
      </c>
      <c r="AX85" s="124">
        <v>5.5742245630071483E-6</v>
      </c>
      <c r="AY85" s="124">
        <v>5.2742666168332853E-6</v>
      </c>
    </row>
    <row r="86" spans="1:51">
      <c r="A86" t="s">
        <v>29</v>
      </c>
      <c r="B86" t="s">
        <v>21</v>
      </c>
      <c r="C86" t="s">
        <v>60</v>
      </c>
      <c r="D86" t="s">
        <v>337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4">
        <v>0</v>
      </c>
      <c r="L86" s="124">
        <v>0</v>
      </c>
      <c r="M86" s="124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4">
        <v>0</v>
      </c>
      <c r="V86" s="124">
        <v>0</v>
      </c>
      <c r="W86" s="124">
        <v>0</v>
      </c>
      <c r="X86" s="124">
        <v>0</v>
      </c>
      <c r="Y86" s="124">
        <v>0</v>
      </c>
      <c r="Z86" s="124">
        <v>0</v>
      </c>
      <c r="AA86" s="124">
        <v>0</v>
      </c>
      <c r="AB86" s="124">
        <v>0</v>
      </c>
      <c r="AC86" s="124">
        <v>0</v>
      </c>
      <c r="AD86" s="124">
        <v>0</v>
      </c>
      <c r="AE86" s="124">
        <v>0</v>
      </c>
      <c r="AF86" s="124">
        <v>0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</v>
      </c>
      <c r="AT86" s="124">
        <v>0</v>
      </c>
      <c r="AU86" s="124">
        <v>0</v>
      </c>
      <c r="AV86" s="124">
        <v>0</v>
      </c>
      <c r="AW86" s="124">
        <v>0</v>
      </c>
      <c r="AX86" s="124">
        <v>0</v>
      </c>
      <c r="AY86" s="124">
        <v>0</v>
      </c>
    </row>
    <row r="87" spans="1:51">
      <c r="A87" t="s">
        <v>29</v>
      </c>
      <c r="B87" t="s">
        <v>21</v>
      </c>
      <c r="C87" t="s">
        <v>61</v>
      </c>
      <c r="D87" t="s">
        <v>337</v>
      </c>
      <c r="E87" s="125">
        <v>0</v>
      </c>
      <c r="F87" s="125">
        <v>0</v>
      </c>
      <c r="G87" s="125">
        <v>0</v>
      </c>
      <c r="H87" s="125">
        <v>0</v>
      </c>
      <c r="I87" s="125">
        <v>0</v>
      </c>
      <c r="J87" s="125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24">
        <v>0</v>
      </c>
      <c r="Q87" s="124">
        <v>0</v>
      </c>
      <c r="R87" s="124">
        <v>0</v>
      </c>
      <c r="S87" s="124">
        <v>0</v>
      </c>
      <c r="T87" s="124">
        <v>0</v>
      </c>
      <c r="U87" s="124">
        <v>0</v>
      </c>
      <c r="V87" s="124">
        <v>0</v>
      </c>
      <c r="W87" s="124">
        <v>0</v>
      </c>
      <c r="X87" s="124">
        <v>0</v>
      </c>
      <c r="Y87" s="124">
        <v>0</v>
      </c>
      <c r="Z87" s="124">
        <v>0</v>
      </c>
      <c r="AA87" s="124">
        <v>0</v>
      </c>
      <c r="AB87" s="124">
        <v>0</v>
      </c>
      <c r="AC87" s="124">
        <v>0</v>
      </c>
      <c r="AD87" s="124">
        <v>0</v>
      </c>
      <c r="AE87" s="124">
        <v>0</v>
      </c>
      <c r="AF87" s="124">
        <v>0</v>
      </c>
      <c r="AG87" s="124">
        <v>0</v>
      </c>
      <c r="AH87" s="124">
        <v>0</v>
      </c>
      <c r="AI87" s="124">
        <v>0</v>
      </c>
      <c r="AJ87" s="124">
        <v>0</v>
      </c>
      <c r="AK87" s="124">
        <v>0</v>
      </c>
      <c r="AL87" s="124">
        <v>0</v>
      </c>
      <c r="AM87" s="124">
        <v>0</v>
      </c>
      <c r="AN87" s="124">
        <v>0</v>
      </c>
      <c r="AO87" s="124">
        <v>0</v>
      </c>
      <c r="AP87" s="124">
        <v>0</v>
      </c>
      <c r="AQ87" s="124">
        <v>0</v>
      </c>
      <c r="AR87" s="124">
        <v>0</v>
      </c>
      <c r="AS87" s="124">
        <v>0</v>
      </c>
      <c r="AT87" s="124">
        <v>0</v>
      </c>
      <c r="AU87" s="124">
        <v>0</v>
      </c>
      <c r="AV87" s="124">
        <v>0</v>
      </c>
      <c r="AW87" s="124">
        <v>0</v>
      </c>
      <c r="AX87" s="124">
        <v>0</v>
      </c>
      <c r="AY87" s="124">
        <v>0</v>
      </c>
    </row>
    <row r="88" spans="1:51">
      <c r="A88" t="s">
        <v>29</v>
      </c>
      <c r="B88" t="s">
        <v>72</v>
      </c>
      <c r="C88" t="s">
        <v>50</v>
      </c>
      <c r="D88" t="s">
        <v>337</v>
      </c>
      <c r="E88" s="125">
        <v>0.84097472924187722</v>
      </c>
      <c r="F88" s="125">
        <v>0.82514152214933945</v>
      </c>
      <c r="G88" s="125">
        <v>0.73722806159863119</v>
      </c>
      <c r="H88" s="125">
        <v>0.72593320235756387</v>
      </c>
      <c r="I88" s="125">
        <v>0.69015132721409078</v>
      </c>
      <c r="J88" s="125">
        <v>0.65667641325536064</v>
      </c>
      <c r="K88" s="124">
        <v>0.61998292058070026</v>
      </c>
      <c r="L88" s="124">
        <v>0.63624271337886551</v>
      </c>
      <c r="M88" s="124">
        <v>0.65091147132589766</v>
      </c>
      <c r="N88" s="124">
        <v>0.66390898393624198</v>
      </c>
      <c r="O88" s="124">
        <v>0.67500787233021464</v>
      </c>
      <c r="P88" s="124">
        <v>0.68372620094246195</v>
      </c>
      <c r="Q88" s="124">
        <v>0.68917126248580962</v>
      </c>
      <c r="R88" s="124">
        <v>0.6898729068034064</v>
      </c>
      <c r="S88" s="124">
        <v>0.68376826727910955</v>
      </c>
      <c r="T88" s="124">
        <v>0.66865927531018299</v>
      </c>
      <c r="U88" s="124">
        <v>0.64331218826724101</v>
      </c>
      <c r="V88" s="124">
        <v>0.60854330168341753</v>
      </c>
      <c r="W88" s="124">
        <v>0.56711856105961622</v>
      </c>
      <c r="X88" s="124">
        <v>0.52247492140198626</v>
      </c>
      <c r="Y88" s="124">
        <v>0.47750534945352058</v>
      </c>
      <c r="Z88" s="124">
        <v>0.43411903970631671</v>
      </c>
      <c r="AA88" s="124">
        <v>0.39335852814549072</v>
      </c>
      <c r="AB88" s="124">
        <v>0.35567730039172951</v>
      </c>
      <c r="AC88" s="124">
        <v>0.32117994119005161</v>
      </c>
      <c r="AD88" s="124">
        <v>0.28978280524100131</v>
      </c>
      <c r="AE88" s="124">
        <v>0.26130979215308642</v>
      </c>
      <c r="AF88" s="124">
        <v>0.23554595818904731</v>
      </c>
      <c r="AG88" s="124">
        <v>0.212266262321058</v>
      </c>
      <c r="AH88" s="124">
        <v>0.19125033916005879</v>
      </c>
      <c r="AI88" s="124">
        <v>0.1722896318400291</v>
      </c>
      <c r="AJ88" s="124">
        <v>0.15519042727546911</v>
      </c>
      <c r="AK88" s="124">
        <v>0.13977473559682729</v>
      </c>
      <c r="AL88" s="124">
        <v>0.12588006591609879</v>
      </c>
      <c r="AM88" s="124">
        <v>0.1133586639285534</v>
      </c>
      <c r="AN88" s="124">
        <v>0.1020765128701446</v>
      </c>
      <c r="AO88" s="124">
        <v>9.1912256792056349E-2</v>
      </c>
      <c r="AP88" s="124">
        <v>8.2756128340044796E-2</v>
      </c>
      <c r="AQ88" s="124">
        <v>7.4508921977215911E-2</v>
      </c>
      <c r="AR88" s="124">
        <v>6.7081031499273747E-2</v>
      </c>
      <c r="AS88" s="124">
        <v>6.0391558933412692E-2</v>
      </c>
      <c r="AT88" s="124">
        <v>5.4367495728690658E-2</v>
      </c>
      <c r="AU88" s="124">
        <v>5.4367495728690658E-2</v>
      </c>
      <c r="AV88" s="124">
        <v>5.4367495728690658E-2</v>
      </c>
      <c r="AW88" s="124">
        <v>5.4367495728690672E-2</v>
      </c>
      <c r="AX88" s="124">
        <v>5.4367495728690672E-2</v>
      </c>
      <c r="AY88" s="124">
        <v>5.4367495728690658E-2</v>
      </c>
    </row>
    <row r="89" spans="1:51">
      <c r="A89" t="s">
        <v>29</v>
      </c>
      <c r="B89" t="s">
        <v>72</v>
      </c>
      <c r="C89" t="s">
        <v>51</v>
      </c>
      <c r="D89" t="s">
        <v>337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0</v>
      </c>
      <c r="K89" s="124">
        <v>0</v>
      </c>
      <c r="L89" s="124">
        <v>0</v>
      </c>
      <c r="M89" s="124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4">
        <v>0</v>
      </c>
      <c r="V89" s="124">
        <v>0</v>
      </c>
      <c r="W89" s="124">
        <v>0</v>
      </c>
      <c r="X89" s="124">
        <v>0</v>
      </c>
      <c r="Y89" s="124">
        <v>0</v>
      </c>
      <c r="Z89" s="124">
        <v>0</v>
      </c>
      <c r="AA89" s="124">
        <v>0</v>
      </c>
      <c r="AB89" s="124">
        <v>0</v>
      </c>
      <c r="AC89" s="124">
        <v>0</v>
      </c>
      <c r="AD89" s="124">
        <v>0</v>
      </c>
      <c r="AE89" s="124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24">
        <v>0</v>
      </c>
      <c r="AM89" s="124">
        <v>0</v>
      </c>
      <c r="AN89" s="124">
        <v>0</v>
      </c>
      <c r="AO89" s="124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4">
        <v>0</v>
      </c>
      <c r="AW89" s="124">
        <v>0</v>
      </c>
      <c r="AX89" s="124">
        <v>0</v>
      </c>
      <c r="AY89" s="124">
        <v>0</v>
      </c>
    </row>
    <row r="90" spans="1:51">
      <c r="A90" t="s">
        <v>29</v>
      </c>
      <c r="B90" t="s">
        <v>72</v>
      </c>
      <c r="C90" t="s">
        <v>52</v>
      </c>
      <c r="D90" t="s">
        <v>337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4">
        <v>0</v>
      </c>
      <c r="V90" s="124">
        <v>0</v>
      </c>
      <c r="W90" s="124">
        <v>0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4">
        <v>0</v>
      </c>
      <c r="AD90" s="124">
        <v>0</v>
      </c>
      <c r="AE90" s="124">
        <v>0</v>
      </c>
      <c r="AF90" s="124">
        <v>0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0</v>
      </c>
      <c r="AX90" s="124">
        <v>0</v>
      </c>
      <c r="AY90" s="124">
        <v>0</v>
      </c>
    </row>
    <row r="91" spans="1:51">
      <c r="A91" t="s">
        <v>29</v>
      </c>
      <c r="B91" t="s">
        <v>72</v>
      </c>
      <c r="C91" t="s">
        <v>53</v>
      </c>
      <c r="D91" t="s">
        <v>337</v>
      </c>
      <c r="E91" s="125">
        <v>0.15902527075812281</v>
      </c>
      <c r="F91" s="125">
        <v>0.17485847785066039</v>
      </c>
      <c r="G91" s="125">
        <v>0.17355169885113661</v>
      </c>
      <c r="H91" s="125">
        <v>0.18664047151277011</v>
      </c>
      <c r="I91" s="125">
        <v>0.22699082113619451</v>
      </c>
      <c r="J91" s="125">
        <v>0.27412280701754388</v>
      </c>
      <c r="K91" s="124">
        <v>0.32593225163677769</v>
      </c>
      <c r="L91" s="124">
        <v>0.31431495015819028</v>
      </c>
      <c r="M91" s="124">
        <v>0.30362004234490447</v>
      </c>
      <c r="N91" s="124">
        <v>0.29373751868805542</v>
      </c>
      <c r="O91" s="124">
        <v>0.28452283821863023</v>
      </c>
      <c r="P91" s="124">
        <v>0.27577083267970831</v>
      </c>
      <c r="Q91" s="124">
        <v>0.26717721321701471</v>
      </c>
      <c r="R91" s="124">
        <v>0.25829729798708179</v>
      </c>
      <c r="S91" s="124">
        <v>0.24854244905898751</v>
      </c>
      <c r="T91" s="124">
        <v>0.23729458963619071</v>
      </c>
      <c r="U91" s="124">
        <v>0.22418112931424719</v>
      </c>
      <c r="V91" s="124">
        <v>0.20934635912551949</v>
      </c>
      <c r="W91" s="124">
        <v>0.19342626190951689</v>
      </c>
      <c r="X91" s="124">
        <v>0.17722871440056071</v>
      </c>
      <c r="Y91" s="124">
        <v>0.16142956693491151</v>
      </c>
      <c r="Z91" s="124">
        <v>0.14646250368974381</v>
      </c>
      <c r="AA91" s="124">
        <v>0.13254811276906159</v>
      </c>
      <c r="AB91" s="124">
        <v>0.11976307203424549</v>
      </c>
      <c r="AC91" s="124">
        <v>0.1080999677646699</v>
      </c>
      <c r="AD91" s="124">
        <v>9.7507245316267213E-2</v>
      </c>
      <c r="AE91" s="124">
        <v>8.7912940648219626E-2</v>
      </c>
      <c r="AF91" s="124">
        <v>7.9237878235488016E-2</v>
      </c>
      <c r="AG91" s="124">
        <v>7.140266141726076E-2</v>
      </c>
      <c r="AH91" s="124">
        <v>6.4331179443830266E-2</v>
      </c>
      <c r="AI91" s="124">
        <v>5.7952215172953007E-2</v>
      </c>
      <c r="AJ91" s="124">
        <v>5.2200039353603983E-2</v>
      </c>
      <c r="AK91" s="124">
        <v>4.7014477011823083E-2</v>
      </c>
      <c r="AL91" s="124">
        <v>4.234070883471857E-2</v>
      </c>
      <c r="AM91" s="124">
        <v>3.8128948634349333E-2</v>
      </c>
      <c r="AN91" s="124">
        <v>3.4334071866625467E-2</v>
      </c>
      <c r="AO91" s="124">
        <v>3.0915234465230559E-2</v>
      </c>
      <c r="AP91" s="124">
        <v>2.783550200881256E-2</v>
      </c>
      <c r="AQ91" s="124">
        <v>2.5061498900552821E-2</v>
      </c>
      <c r="AR91" s="124">
        <v>2.2563081706513919E-2</v>
      </c>
      <c r="AS91" s="124">
        <v>2.0313037862008179E-2</v>
      </c>
      <c r="AT91" s="124">
        <v>1.828680942109509E-2</v>
      </c>
      <c r="AU91" s="124">
        <v>1.828680942109508E-2</v>
      </c>
      <c r="AV91" s="124">
        <v>1.828680942109508E-2</v>
      </c>
      <c r="AW91" s="124">
        <v>1.828680942109509E-2</v>
      </c>
      <c r="AX91" s="124">
        <v>1.828680942109509E-2</v>
      </c>
      <c r="AY91" s="124">
        <v>1.828680942109508E-2</v>
      </c>
    </row>
    <row r="92" spans="1:51">
      <c r="A92" t="s">
        <v>29</v>
      </c>
      <c r="B92" t="s">
        <v>72</v>
      </c>
      <c r="C92" t="s">
        <v>54</v>
      </c>
      <c r="D92" t="s">
        <v>337</v>
      </c>
      <c r="E92" s="125">
        <v>0</v>
      </c>
      <c r="F92" s="125">
        <v>0</v>
      </c>
      <c r="G92" s="125">
        <v>0</v>
      </c>
      <c r="H92" s="125">
        <v>0</v>
      </c>
      <c r="I92" s="125">
        <v>0</v>
      </c>
      <c r="J92" s="125">
        <v>0</v>
      </c>
      <c r="K92" s="124">
        <v>0</v>
      </c>
      <c r="L92" s="124">
        <v>0</v>
      </c>
      <c r="M92" s="124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4">
        <v>0</v>
      </c>
      <c r="V92" s="124">
        <v>0</v>
      </c>
      <c r="W92" s="124">
        <v>0</v>
      </c>
      <c r="X92" s="124">
        <v>0</v>
      </c>
      <c r="Y92" s="124">
        <v>0</v>
      </c>
      <c r="Z92" s="124">
        <v>0</v>
      </c>
      <c r="AA92" s="124">
        <v>0</v>
      </c>
      <c r="AB92" s="124">
        <v>0</v>
      </c>
      <c r="AC92" s="124">
        <v>0</v>
      </c>
      <c r="AD92" s="124">
        <v>0</v>
      </c>
      <c r="AE92" s="124">
        <v>0</v>
      </c>
      <c r="AF92" s="124">
        <v>0</v>
      </c>
      <c r="AG92" s="124">
        <v>0</v>
      </c>
      <c r="AH92" s="124">
        <v>0</v>
      </c>
      <c r="AI92" s="124">
        <v>0</v>
      </c>
      <c r="AJ92" s="124">
        <v>0</v>
      </c>
      <c r="AK92" s="124">
        <v>0</v>
      </c>
      <c r="AL92" s="124">
        <v>0</v>
      </c>
      <c r="AM92" s="124">
        <v>0</v>
      </c>
      <c r="AN92" s="124">
        <v>0</v>
      </c>
      <c r="AO92" s="124">
        <v>0</v>
      </c>
      <c r="AP92" s="124">
        <v>0</v>
      </c>
      <c r="AQ92" s="124">
        <v>0</v>
      </c>
      <c r="AR92" s="124">
        <v>0</v>
      </c>
      <c r="AS92" s="124">
        <v>0</v>
      </c>
      <c r="AT92" s="124">
        <v>0</v>
      </c>
      <c r="AU92" s="124">
        <v>0</v>
      </c>
      <c r="AV92" s="124">
        <v>0</v>
      </c>
      <c r="AW92" s="124">
        <v>0</v>
      </c>
      <c r="AX92" s="124">
        <v>0</v>
      </c>
      <c r="AY92" s="124">
        <v>0</v>
      </c>
    </row>
    <row r="93" spans="1:51">
      <c r="A93" t="s">
        <v>29</v>
      </c>
      <c r="B93" t="s">
        <v>72</v>
      </c>
      <c r="C93" t="s">
        <v>55</v>
      </c>
      <c r="D93" t="s">
        <v>337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4">
        <v>0</v>
      </c>
      <c r="L93" s="124">
        <v>0</v>
      </c>
      <c r="M93" s="124">
        <v>0</v>
      </c>
      <c r="N93" s="124">
        <v>0</v>
      </c>
      <c r="O93" s="124">
        <v>0</v>
      </c>
      <c r="P93" s="124">
        <v>0</v>
      </c>
      <c r="Q93" s="124">
        <v>0</v>
      </c>
      <c r="R93" s="124">
        <v>0</v>
      </c>
      <c r="S93" s="124">
        <v>0</v>
      </c>
      <c r="T93" s="124">
        <v>0</v>
      </c>
      <c r="U93" s="124">
        <v>0</v>
      </c>
      <c r="V93" s="124">
        <v>0</v>
      </c>
      <c r="W93" s="124">
        <v>0</v>
      </c>
      <c r="X93" s="124">
        <v>0</v>
      </c>
      <c r="Y93" s="124">
        <v>0</v>
      </c>
      <c r="Z93" s="124">
        <v>0</v>
      </c>
      <c r="AA93" s="124">
        <v>0</v>
      </c>
      <c r="AB93" s="124">
        <v>0</v>
      </c>
      <c r="AC93" s="124">
        <v>0</v>
      </c>
      <c r="AD93" s="124">
        <v>0</v>
      </c>
      <c r="AE93" s="124">
        <v>0</v>
      </c>
      <c r="AF93" s="124">
        <v>0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0</v>
      </c>
      <c r="AN93" s="124">
        <v>0</v>
      </c>
      <c r="AO93" s="124">
        <v>0</v>
      </c>
      <c r="AP93" s="124">
        <v>0</v>
      </c>
      <c r="AQ93" s="124">
        <v>0</v>
      </c>
      <c r="AR93" s="124">
        <v>0</v>
      </c>
      <c r="AS93" s="124">
        <v>0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</row>
    <row r="94" spans="1:51">
      <c r="A94" t="s">
        <v>29</v>
      </c>
      <c r="B94" t="s">
        <v>72</v>
      </c>
      <c r="C94" t="s">
        <v>56</v>
      </c>
      <c r="D94" t="s">
        <v>337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4">
        <v>0</v>
      </c>
      <c r="L94" s="124">
        <v>3.1941948615802718E-4</v>
      </c>
      <c r="M94" s="124">
        <v>8.8977998856214961E-4</v>
      </c>
      <c r="N94" s="124">
        <v>1.9297641304752489E-3</v>
      </c>
      <c r="O94" s="124">
        <v>3.8390391166763108E-3</v>
      </c>
      <c r="P94" s="124">
        <v>7.331503156551413E-3</v>
      </c>
      <c r="Q94" s="124">
        <v>1.3629816481760461E-2</v>
      </c>
      <c r="R94" s="124">
        <v>2.4673219781728629E-2</v>
      </c>
      <c r="S94" s="124">
        <v>4.3136290114109681E-2</v>
      </c>
      <c r="T94" s="124">
        <v>7.1856865355637053E-2</v>
      </c>
      <c r="U94" s="124">
        <v>0.1124615772944268</v>
      </c>
      <c r="V94" s="124">
        <v>0.16400875483821289</v>
      </c>
      <c r="W94" s="124">
        <v>0.22311403113165559</v>
      </c>
      <c r="X94" s="124">
        <v>0.28554882553048838</v>
      </c>
      <c r="Y94" s="124">
        <v>0.34775931572049212</v>
      </c>
      <c r="Z94" s="124">
        <v>0.40741642277379581</v>
      </c>
      <c r="AA94" s="124">
        <v>0.46326969324163281</v>
      </c>
      <c r="AB94" s="124">
        <v>0.51480057358917986</v>
      </c>
      <c r="AC94" s="124">
        <v>0.56192251124717729</v>
      </c>
      <c r="AD94" s="124">
        <v>0.6047804017971975</v>
      </c>
      <c r="AE94" s="124">
        <v>0.64363114963684531</v>
      </c>
      <c r="AF94" s="124">
        <v>0.67877692319117988</v>
      </c>
      <c r="AG94" s="124">
        <v>0.71052948057637011</v>
      </c>
      <c r="AH94" s="124">
        <v>0.73919194853312187</v>
      </c>
      <c r="AI94" s="124">
        <v>0.76505013738258887</v>
      </c>
      <c r="AJ94" s="124">
        <v>0.78836896354311681</v>
      </c>
      <c r="AK94" s="124">
        <v>0.8093915522682904</v>
      </c>
      <c r="AL94" s="124">
        <v>0.82833970560291814</v>
      </c>
      <c r="AM94" s="124">
        <v>0.84541502906254251</v>
      </c>
      <c r="AN94" s="124">
        <v>0.86080034066984612</v>
      </c>
      <c r="AO94" s="124">
        <v>0.8746611642784814</v>
      </c>
      <c r="AP94" s="124">
        <v>0.88714720514569345</v>
      </c>
      <c r="AQ94" s="124">
        <v>0.8983937573117613</v>
      </c>
      <c r="AR94" s="124">
        <v>0.90852301996986251</v>
      </c>
      <c r="AS94" s="124">
        <v>0.91764531470425537</v>
      </c>
      <c r="AT94" s="124">
        <v>0.92586020318844031</v>
      </c>
      <c r="AU94" s="124">
        <v>0.9258602031884402</v>
      </c>
      <c r="AV94" s="124">
        <v>0.9258602031884402</v>
      </c>
      <c r="AW94" s="124">
        <v>0.92586020318844031</v>
      </c>
      <c r="AX94" s="124">
        <v>0.92586020318844031</v>
      </c>
      <c r="AY94" s="124">
        <v>0.92586020318844031</v>
      </c>
    </row>
    <row r="95" spans="1:51">
      <c r="A95" t="s">
        <v>29</v>
      </c>
      <c r="B95" t="s">
        <v>72</v>
      </c>
      <c r="C95" t="s">
        <v>57</v>
      </c>
      <c r="D95" t="s">
        <v>337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4">
        <v>0</v>
      </c>
      <c r="L95" s="124">
        <v>0</v>
      </c>
      <c r="M95" s="124">
        <v>0</v>
      </c>
      <c r="N95" s="124">
        <v>0</v>
      </c>
      <c r="O95" s="124">
        <v>0</v>
      </c>
      <c r="P95" s="124">
        <v>0</v>
      </c>
      <c r="Q95" s="124">
        <v>0</v>
      </c>
      <c r="R95" s="124">
        <v>0</v>
      </c>
      <c r="S95" s="124">
        <v>0</v>
      </c>
      <c r="T95" s="124">
        <v>0</v>
      </c>
      <c r="U95" s="124">
        <v>0</v>
      </c>
      <c r="V95" s="124">
        <v>0</v>
      </c>
      <c r="W95" s="124">
        <v>0</v>
      </c>
      <c r="X95" s="124">
        <v>0</v>
      </c>
      <c r="Y95" s="124">
        <v>0</v>
      </c>
      <c r="Z95" s="124">
        <v>0</v>
      </c>
      <c r="AA95" s="124">
        <v>0</v>
      </c>
      <c r="AB95" s="124">
        <v>0</v>
      </c>
      <c r="AC95" s="124">
        <v>0</v>
      </c>
      <c r="AD95" s="124">
        <v>0</v>
      </c>
      <c r="AE95" s="124">
        <v>0</v>
      </c>
      <c r="AF95" s="124">
        <v>0</v>
      </c>
      <c r="AG95" s="124">
        <v>0</v>
      </c>
      <c r="AH95" s="124">
        <v>0</v>
      </c>
      <c r="AI95" s="124">
        <v>0</v>
      </c>
      <c r="AJ95" s="124">
        <v>0</v>
      </c>
      <c r="AK95" s="124">
        <v>0</v>
      </c>
      <c r="AL95" s="124">
        <v>0</v>
      </c>
      <c r="AM95" s="124">
        <v>0</v>
      </c>
      <c r="AN95" s="124">
        <v>0</v>
      </c>
      <c r="AO95" s="124">
        <v>0</v>
      </c>
      <c r="AP95" s="124">
        <v>0</v>
      </c>
      <c r="AQ95" s="124">
        <v>0</v>
      </c>
      <c r="AR95" s="124">
        <v>0</v>
      </c>
      <c r="AS95" s="124">
        <v>0</v>
      </c>
      <c r="AT95" s="124">
        <v>0</v>
      </c>
      <c r="AU95" s="124">
        <v>0</v>
      </c>
      <c r="AV95" s="124">
        <v>0</v>
      </c>
      <c r="AW95" s="124">
        <v>0</v>
      </c>
      <c r="AX95" s="124">
        <v>0</v>
      </c>
      <c r="AY95" s="124">
        <v>0</v>
      </c>
    </row>
    <row r="96" spans="1:51">
      <c r="A96" t="s">
        <v>29</v>
      </c>
      <c r="B96" t="s">
        <v>72</v>
      </c>
      <c r="C96" t="s">
        <v>58</v>
      </c>
      <c r="D96" t="s">
        <v>337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5">
        <v>0</v>
      </c>
      <c r="K96" s="124">
        <v>0</v>
      </c>
      <c r="L96" s="124">
        <v>0</v>
      </c>
      <c r="M96" s="124">
        <v>0</v>
      </c>
      <c r="N96" s="124">
        <v>0</v>
      </c>
      <c r="O96" s="124">
        <v>0</v>
      </c>
      <c r="P96" s="124">
        <v>0</v>
      </c>
      <c r="Q96" s="124">
        <v>0</v>
      </c>
      <c r="R96" s="124">
        <v>0</v>
      </c>
      <c r="S96" s="124">
        <v>0</v>
      </c>
      <c r="T96" s="124">
        <v>0</v>
      </c>
      <c r="U96" s="124">
        <v>0</v>
      </c>
      <c r="V96" s="124">
        <v>0</v>
      </c>
      <c r="W96" s="124">
        <v>0</v>
      </c>
      <c r="X96" s="124">
        <v>0</v>
      </c>
      <c r="Y96" s="124">
        <v>0</v>
      </c>
      <c r="Z96" s="124">
        <v>0</v>
      </c>
      <c r="AA96" s="124">
        <v>0</v>
      </c>
      <c r="AB96" s="124">
        <v>0</v>
      </c>
      <c r="AC96" s="124">
        <v>0</v>
      </c>
      <c r="AD96" s="124">
        <v>0</v>
      </c>
      <c r="AE96" s="124">
        <v>0</v>
      </c>
      <c r="AF96" s="124">
        <v>0</v>
      </c>
      <c r="AG96" s="124">
        <v>0</v>
      </c>
      <c r="AH96" s="124">
        <v>0</v>
      </c>
      <c r="AI96" s="124">
        <v>0</v>
      </c>
      <c r="AJ96" s="124">
        <v>0</v>
      </c>
      <c r="AK96" s="124">
        <v>0</v>
      </c>
      <c r="AL96" s="124">
        <v>0</v>
      </c>
      <c r="AM96" s="124">
        <v>0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</row>
    <row r="97" spans="1:51">
      <c r="A97" t="s">
        <v>29</v>
      </c>
      <c r="B97" t="s">
        <v>72</v>
      </c>
      <c r="C97" t="s">
        <v>59</v>
      </c>
      <c r="D97" t="s">
        <v>337</v>
      </c>
      <c r="E97" s="125">
        <v>0</v>
      </c>
      <c r="F97" s="125">
        <v>0</v>
      </c>
      <c r="G97" s="125">
        <v>8.9220239550232214E-2</v>
      </c>
      <c r="H97" s="125">
        <v>8.7426326129666013E-2</v>
      </c>
      <c r="I97" s="125">
        <v>8.2857851649714709E-2</v>
      </c>
      <c r="J97" s="125">
        <v>6.9200779727095513E-2</v>
      </c>
      <c r="K97" s="124">
        <v>5.4084827782522063E-2</v>
      </c>
      <c r="L97" s="124">
        <v>4.9122916976786092E-2</v>
      </c>
      <c r="M97" s="124">
        <v>4.4578706340635661E-2</v>
      </c>
      <c r="N97" s="124">
        <v>4.0423733245227363E-2</v>
      </c>
      <c r="O97" s="124">
        <v>3.6630250334478837E-2</v>
      </c>
      <c r="P97" s="124">
        <v>3.3171463221278327E-2</v>
      </c>
      <c r="Q97" s="124">
        <v>3.002170781541523E-2</v>
      </c>
      <c r="R97" s="124">
        <v>2.715657542778311E-2</v>
      </c>
      <c r="S97" s="124">
        <v>2.4552993547793379E-2</v>
      </c>
      <c r="T97" s="124">
        <v>2.218926969798924E-2</v>
      </c>
      <c r="U97" s="124">
        <v>2.0045105124084979E-2</v>
      </c>
      <c r="V97" s="124">
        <v>1.8101584352849941E-2</v>
      </c>
      <c r="W97" s="124">
        <v>1.6341145899211401E-2</v>
      </c>
      <c r="X97" s="124">
        <v>1.4747538666964519E-2</v>
      </c>
      <c r="Y97" s="124">
        <v>1.3305767891075701E-2</v>
      </c>
      <c r="Z97" s="124">
        <v>1.2002033830143701E-2</v>
      </c>
      <c r="AA97" s="124">
        <v>1.0823665843814971E-2</v>
      </c>
      <c r="AB97" s="124">
        <v>9.7590539848451292E-3</v>
      </c>
      <c r="AC97" s="124">
        <v>8.7975797981012967E-3</v>
      </c>
      <c r="AD97" s="124">
        <v>7.9295476455340762E-3</v>
      </c>
      <c r="AE97" s="124">
        <v>7.1461175618486757E-3</v>
      </c>
      <c r="AF97" s="124">
        <v>6.439240384284727E-3</v>
      </c>
      <c r="AG97" s="124">
        <v>5.8015956853110628E-3</v>
      </c>
      <c r="AH97" s="124">
        <v>5.2265328629891089E-3</v>
      </c>
      <c r="AI97" s="124">
        <v>4.7080156044291294E-3</v>
      </c>
      <c r="AJ97" s="124">
        <v>4.2405698278101126E-3</v>
      </c>
      <c r="AK97" s="124">
        <v>3.8192351230592701E-3</v>
      </c>
      <c r="AL97" s="124">
        <v>3.439519646264504E-3</v>
      </c>
      <c r="AM97" s="124">
        <v>3.097358374554683E-3</v>
      </c>
      <c r="AN97" s="124">
        <v>2.7890745933838029E-3</v>
      </c>
      <c r="AO97" s="124">
        <v>2.5113444642316921E-3</v>
      </c>
      <c r="AP97" s="124">
        <v>2.2611645054492258E-3</v>
      </c>
      <c r="AQ97" s="124">
        <v>2.035821810470074E-3</v>
      </c>
      <c r="AR97" s="124">
        <v>1.8328668243499471E-3</v>
      </c>
      <c r="AS97" s="124">
        <v>1.650088500323818E-3</v>
      </c>
      <c r="AT97" s="124">
        <v>1.4854916617739571E-3</v>
      </c>
      <c r="AU97" s="124">
        <v>1.485491661773956E-3</v>
      </c>
      <c r="AV97" s="124">
        <v>1.485491661773956E-3</v>
      </c>
      <c r="AW97" s="124">
        <v>1.4854916617739571E-3</v>
      </c>
      <c r="AX97" s="124">
        <v>1.4854916617739571E-3</v>
      </c>
      <c r="AY97" s="124">
        <v>1.4854916617739571E-3</v>
      </c>
    </row>
    <row r="98" spans="1:51">
      <c r="A98" t="s">
        <v>29</v>
      </c>
      <c r="B98" t="s">
        <v>72</v>
      </c>
      <c r="C98" t="s">
        <v>60</v>
      </c>
      <c r="D98" t="s">
        <v>337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5">
        <v>0</v>
      </c>
      <c r="K98" s="124">
        <v>0</v>
      </c>
      <c r="L98" s="124">
        <v>0</v>
      </c>
      <c r="M98" s="124">
        <v>0</v>
      </c>
      <c r="N98" s="124">
        <v>0</v>
      </c>
      <c r="O98" s="124">
        <v>0</v>
      </c>
      <c r="P98" s="124">
        <v>0</v>
      </c>
      <c r="Q98" s="124">
        <v>0</v>
      </c>
      <c r="R98" s="124">
        <v>0</v>
      </c>
      <c r="S98" s="124">
        <v>0</v>
      </c>
      <c r="T98" s="124">
        <v>0</v>
      </c>
      <c r="U98" s="124">
        <v>0</v>
      </c>
      <c r="V98" s="124">
        <v>0</v>
      </c>
      <c r="W98" s="124">
        <v>0</v>
      </c>
      <c r="X98" s="124">
        <v>0</v>
      </c>
      <c r="Y98" s="124">
        <v>0</v>
      </c>
      <c r="Z98" s="124">
        <v>0</v>
      </c>
      <c r="AA98" s="124">
        <v>0</v>
      </c>
      <c r="AB98" s="124">
        <v>0</v>
      </c>
      <c r="AC98" s="124">
        <v>0</v>
      </c>
      <c r="AD98" s="124">
        <v>0</v>
      </c>
      <c r="AE98" s="124">
        <v>0</v>
      </c>
      <c r="AF98" s="124">
        <v>0</v>
      </c>
      <c r="AG98" s="124">
        <v>0</v>
      </c>
      <c r="AH98" s="124">
        <v>0</v>
      </c>
      <c r="AI98" s="124">
        <v>0</v>
      </c>
      <c r="AJ98" s="124">
        <v>0</v>
      </c>
      <c r="AK98" s="124">
        <v>0</v>
      </c>
      <c r="AL98" s="124">
        <v>0</v>
      </c>
      <c r="AM98" s="124">
        <v>0</v>
      </c>
      <c r="AN98" s="124">
        <v>0</v>
      </c>
      <c r="AO98" s="124">
        <v>0</v>
      </c>
      <c r="AP98" s="124">
        <v>0</v>
      </c>
      <c r="AQ98" s="124">
        <v>0</v>
      </c>
      <c r="AR98" s="124">
        <v>0</v>
      </c>
      <c r="AS98" s="124">
        <v>0</v>
      </c>
      <c r="AT98" s="124">
        <v>0</v>
      </c>
      <c r="AU98" s="124">
        <v>0</v>
      </c>
      <c r="AV98" s="124">
        <v>0</v>
      </c>
      <c r="AW98" s="124">
        <v>0</v>
      </c>
      <c r="AX98" s="124">
        <v>0</v>
      </c>
      <c r="AY98" s="124">
        <v>0</v>
      </c>
    </row>
    <row r="99" spans="1:51">
      <c r="A99" t="s">
        <v>29</v>
      </c>
      <c r="B99" t="s">
        <v>72</v>
      </c>
      <c r="C99" t="s">
        <v>61</v>
      </c>
      <c r="D99" t="s">
        <v>337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0</v>
      </c>
      <c r="U99" s="124">
        <v>0</v>
      </c>
      <c r="V99" s="124">
        <v>0</v>
      </c>
      <c r="W99" s="124">
        <v>0</v>
      </c>
      <c r="X99" s="124">
        <v>0</v>
      </c>
      <c r="Y99" s="124">
        <v>0</v>
      </c>
      <c r="Z99" s="124">
        <v>0</v>
      </c>
      <c r="AA99" s="124">
        <v>0</v>
      </c>
      <c r="AB99" s="124">
        <v>0</v>
      </c>
      <c r="AC99" s="124">
        <v>0</v>
      </c>
      <c r="AD99" s="124">
        <v>0</v>
      </c>
      <c r="AE99" s="124">
        <v>0</v>
      </c>
      <c r="AF99" s="124">
        <v>0</v>
      </c>
      <c r="AG99" s="124">
        <v>0</v>
      </c>
      <c r="AH99" s="124">
        <v>0</v>
      </c>
      <c r="AI99" s="124">
        <v>0</v>
      </c>
      <c r="AJ99" s="124">
        <v>0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</row>
    <row r="100" spans="1:51">
      <c r="A100" t="s">
        <v>29</v>
      </c>
      <c r="B100" t="s">
        <v>70</v>
      </c>
      <c r="C100" t="s">
        <v>50</v>
      </c>
      <c r="D100" t="s">
        <v>337</v>
      </c>
      <c r="E100" s="125">
        <v>0</v>
      </c>
      <c r="F100" s="125">
        <v>0</v>
      </c>
      <c r="G100" s="125">
        <v>0</v>
      </c>
      <c r="H100" s="125">
        <v>0</v>
      </c>
      <c r="I100" s="125">
        <v>0</v>
      </c>
      <c r="J100" s="125">
        <v>0</v>
      </c>
      <c r="K100" s="124">
        <v>0</v>
      </c>
      <c r="L100" s="124">
        <v>0</v>
      </c>
      <c r="M100" s="124">
        <v>0</v>
      </c>
      <c r="N100" s="124">
        <v>0</v>
      </c>
      <c r="O100" s="124">
        <v>0</v>
      </c>
      <c r="P100" s="124">
        <v>0</v>
      </c>
      <c r="Q100" s="124">
        <v>0</v>
      </c>
      <c r="R100" s="124">
        <v>0</v>
      </c>
      <c r="S100" s="124">
        <v>0</v>
      </c>
      <c r="T100" s="124">
        <v>0</v>
      </c>
      <c r="U100" s="124">
        <v>0</v>
      </c>
      <c r="V100" s="124">
        <v>0</v>
      </c>
      <c r="W100" s="124">
        <v>0</v>
      </c>
      <c r="X100" s="124">
        <v>0</v>
      </c>
      <c r="Y100" s="124">
        <v>0</v>
      </c>
      <c r="Z100" s="124">
        <v>0</v>
      </c>
      <c r="AA100" s="124">
        <v>0</v>
      </c>
      <c r="AB100" s="124">
        <v>0</v>
      </c>
      <c r="AC100" s="124">
        <v>0</v>
      </c>
      <c r="AD100" s="124">
        <v>0</v>
      </c>
      <c r="AE100" s="124">
        <v>0</v>
      </c>
      <c r="AF100" s="124">
        <v>0</v>
      </c>
      <c r="AG100" s="124">
        <v>0</v>
      </c>
      <c r="AH100" s="124">
        <v>0</v>
      </c>
      <c r="AI100" s="124">
        <v>0</v>
      </c>
      <c r="AJ100" s="124">
        <v>0</v>
      </c>
      <c r="AK100" s="124">
        <v>0</v>
      </c>
      <c r="AL100" s="124">
        <v>0</v>
      </c>
      <c r="AM100" s="124">
        <v>0</v>
      </c>
      <c r="AN100" s="124">
        <v>0</v>
      </c>
      <c r="AO100" s="124">
        <v>0</v>
      </c>
      <c r="AP100" s="124">
        <v>0</v>
      </c>
      <c r="AQ100" s="124">
        <v>0</v>
      </c>
      <c r="AR100" s="124">
        <v>0</v>
      </c>
      <c r="AS100" s="124">
        <v>0</v>
      </c>
      <c r="AT100" s="124">
        <v>0</v>
      </c>
      <c r="AU100" s="124">
        <v>0</v>
      </c>
      <c r="AV100" s="124">
        <v>0</v>
      </c>
      <c r="AW100" s="124">
        <v>0</v>
      </c>
      <c r="AX100" s="124">
        <v>0</v>
      </c>
      <c r="AY100" s="124">
        <v>0</v>
      </c>
    </row>
    <row r="101" spans="1:51">
      <c r="A101" t="s">
        <v>29</v>
      </c>
      <c r="B101" t="s">
        <v>70</v>
      </c>
      <c r="C101" t="s">
        <v>53</v>
      </c>
      <c r="D101" t="s">
        <v>337</v>
      </c>
      <c r="E101" s="125">
        <v>1</v>
      </c>
      <c r="F101" s="125">
        <v>1</v>
      </c>
      <c r="G101" s="125">
        <v>1</v>
      </c>
      <c r="H101" s="125">
        <v>1</v>
      </c>
      <c r="I101" s="125">
        <v>1</v>
      </c>
      <c r="J101" s="125">
        <v>1</v>
      </c>
      <c r="K101" s="124">
        <v>1</v>
      </c>
      <c r="L101" s="124">
        <v>0.99741224593117161</v>
      </c>
      <c r="M101" s="124">
        <v>0.99584046321968489</v>
      </c>
      <c r="N101" s="124">
        <v>0.99332038479784646</v>
      </c>
      <c r="O101" s="124">
        <v>0.98928992337491994</v>
      </c>
      <c r="P101" s="124">
        <v>0.98286943378829827</v>
      </c>
      <c r="Q101" s="124">
        <v>0.97270617163575179</v>
      </c>
      <c r="R101" s="124">
        <v>0.95677838063521992</v>
      </c>
      <c r="S101" s="124">
        <v>0.93220349530034652</v>
      </c>
      <c r="T101" s="124">
        <v>0.89518654885354165</v>
      </c>
      <c r="U101" s="124">
        <v>0.84139702127454874</v>
      </c>
      <c r="V101" s="124">
        <v>0.76718236356176783</v>
      </c>
      <c r="W101" s="124">
        <v>0.67178701103419924</v>
      </c>
      <c r="X101" s="124">
        <v>0.5597353629657561</v>
      </c>
      <c r="Y101" s="124">
        <v>0.44124708418994812</v>
      </c>
      <c r="Z101" s="124">
        <v>0.32909240436601622</v>
      </c>
      <c r="AA101" s="124">
        <v>0.2335303031259614</v>
      </c>
      <c r="AB101" s="124">
        <v>0.15913559312395989</v>
      </c>
      <c r="AC101" s="124">
        <v>0.1051880137436645</v>
      </c>
      <c r="AD101" s="124">
        <v>6.8048838861982264E-2</v>
      </c>
      <c r="AE101" s="124">
        <v>4.3386744437774523E-2</v>
      </c>
      <c r="AF101" s="124">
        <v>2.739984508929233E-2</v>
      </c>
      <c r="AG101" s="124">
        <v>1.7197804001599371E-2</v>
      </c>
      <c r="AH101" s="124">
        <v>1.075238956307983E-2</v>
      </c>
      <c r="AI101" s="124">
        <v>6.7061126960654138E-3</v>
      </c>
      <c r="AJ101" s="124">
        <v>4.1760793554876394E-3</v>
      </c>
      <c r="AK101" s="124">
        <v>2.5980619357169328E-3</v>
      </c>
      <c r="AL101" s="124">
        <v>1.615363574094697E-3</v>
      </c>
      <c r="AM101" s="124">
        <v>1.003989691794327E-3</v>
      </c>
      <c r="AN101" s="124">
        <v>6.2386063094893585E-4</v>
      </c>
      <c r="AO101" s="124">
        <v>3.8759962012696603E-4</v>
      </c>
      <c r="AP101" s="124">
        <v>2.4079098584511849E-4</v>
      </c>
      <c r="AQ101" s="124">
        <v>1.4957980024715711E-4</v>
      </c>
      <c r="AR101" s="124">
        <v>9.2916034062084929E-5</v>
      </c>
      <c r="AS101" s="124">
        <v>5.7716376336391928E-5</v>
      </c>
      <c r="AT101" s="124">
        <v>3.5851031599698491E-5</v>
      </c>
      <c r="AU101" s="124">
        <v>2.2268997138585881E-5</v>
      </c>
      <c r="AV101" s="124">
        <v>1.383239643765188E-5</v>
      </c>
      <c r="AW101" s="124">
        <v>8.5919710912096825E-6</v>
      </c>
      <c r="AX101" s="124">
        <v>5.336878609873974E-6</v>
      </c>
      <c r="AY101" s="124">
        <v>3.3149830078182951E-6</v>
      </c>
    </row>
    <row r="102" spans="1:51">
      <c r="A102" t="s">
        <v>29</v>
      </c>
      <c r="B102" t="s">
        <v>70</v>
      </c>
      <c r="C102" t="s">
        <v>54</v>
      </c>
      <c r="D102" t="s">
        <v>337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4">
        <v>0</v>
      </c>
      <c r="L102" s="124">
        <v>0</v>
      </c>
      <c r="M102" s="124">
        <v>0</v>
      </c>
      <c r="N102" s="124">
        <v>0</v>
      </c>
      <c r="O102" s="124">
        <v>0</v>
      </c>
      <c r="P102" s="124">
        <v>0</v>
      </c>
      <c r="Q102" s="124">
        <v>0</v>
      </c>
      <c r="R102" s="124">
        <v>0</v>
      </c>
      <c r="S102" s="124">
        <v>0</v>
      </c>
      <c r="T102" s="124">
        <v>0</v>
      </c>
      <c r="U102" s="124">
        <v>0</v>
      </c>
      <c r="V102" s="124">
        <v>0</v>
      </c>
      <c r="W102" s="124">
        <v>0</v>
      </c>
      <c r="X102" s="124">
        <v>0</v>
      </c>
      <c r="Y102" s="124">
        <v>0</v>
      </c>
      <c r="Z102" s="124">
        <v>0</v>
      </c>
      <c r="AA102" s="124">
        <v>0</v>
      </c>
      <c r="AB102" s="124">
        <v>0</v>
      </c>
      <c r="AC102" s="124">
        <v>0</v>
      </c>
      <c r="AD102" s="124">
        <v>0</v>
      </c>
      <c r="AE102" s="124">
        <v>0</v>
      </c>
      <c r="AF102" s="124">
        <v>0</v>
      </c>
      <c r="AG102" s="124">
        <v>0</v>
      </c>
      <c r="AH102" s="124">
        <v>0</v>
      </c>
      <c r="AI102" s="124">
        <v>0</v>
      </c>
      <c r="AJ102" s="124">
        <v>0</v>
      </c>
      <c r="AK102" s="124">
        <v>0</v>
      </c>
      <c r="AL102" s="124">
        <v>0</v>
      </c>
      <c r="AM102" s="124">
        <v>0</v>
      </c>
      <c r="AN102" s="124">
        <v>0</v>
      </c>
      <c r="AO102" s="124">
        <v>0</v>
      </c>
      <c r="AP102" s="124">
        <v>0</v>
      </c>
      <c r="AQ102" s="124">
        <v>0</v>
      </c>
      <c r="AR102" s="124">
        <v>0</v>
      </c>
      <c r="AS102" s="124">
        <v>0</v>
      </c>
      <c r="AT102" s="124">
        <v>0</v>
      </c>
      <c r="AU102" s="124">
        <v>0</v>
      </c>
      <c r="AV102" s="124">
        <v>0</v>
      </c>
      <c r="AW102" s="124">
        <v>0</v>
      </c>
      <c r="AX102" s="124">
        <v>0</v>
      </c>
      <c r="AY102" s="124">
        <v>0</v>
      </c>
    </row>
    <row r="103" spans="1:51">
      <c r="A103" t="s">
        <v>29</v>
      </c>
      <c r="B103" t="s">
        <v>70</v>
      </c>
      <c r="C103" t="s">
        <v>55</v>
      </c>
      <c r="D103" t="s">
        <v>337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0</v>
      </c>
      <c r="K103" s="124">
        <v>0</v>
      </c>
      <c r="L103" s="124">
        <v>0</v>
      </c>
      <c r="M103" s="124">
        <v>0</v>
      </c>
      <c r="N103" s="124">
        <v>0</v>
      </c>
      <c r="O103" s="124">
        <v>0</v>
      </c>
      <c r="P103" s="124">
        <v>0</v>
      </c>
      <c r="Q103" s="124">
        <v>0</v>
      </c>
      <c r="R103" s="124">
        <v>0</v>
      </c>
      <c r="S103" s="124">
        <v>0</v>
      </c>
      <c r="T103" s="124">
        <v>0</v>
      </c>
      <c r="U103" s="124">
        <v>0</v>
      </c>
      <c r="V103" s="124">
        <v>0</v>
      </c>
      <c r="W103" s="124">
        <v>0</v>
      </c>
      <c r="X103" s="124">
        <v>0</v>
      </c>
      <c r="Y103" s="124">
        <v>0</v>
      </c>
      <c r="Z103" s="124">
        <v>0</v>
      </c>
      <c r="AA103" s="124">
        <v>0</v>
      </c>
      <c r="AB103" s="124">
        <v>0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0</v>
      </c>
      <c r="AJ103" s="124">
        <v>0</v>
      </c>
      <c r="AK103" s="124">
        <v>0</v>
      </c>
      <c r="AL103" s="124">
        <v>0</v>
      </c>
      <c r="AM103" s="124">
        <v>0</v>
      </c>
      <c r="AN103" s="124">
        <v>0</v>
      </c>
      <c r="AO103" s="124">
        <v>0</v>
      </c>
      <c r="AP103" s="124">
        <v>0</v>
      </c>
      <c r="AQ103" s="124">
        <v>0</v>
      </c>
      <c r="AR103" s="124">
        <v>0</v>
      </c>
      <c r="AS103" s="124">
        <v>0</v>
      </c>
      <c r="AT103" s="124">
        <v>0</v>
      </c>
      <c r="AU103" s="124">
        <v>0</v>
      </c>
      <c r="AV103" s="124">
        <v>0</v>
      </c>
      <c r="AW103" s="124">
        <v>0</v>
      </c>
      <c r="AX103" s="124">
        <v>0</v>
      </c>
      <c r="AY103" s="124">
        <v>0</v>
      </c>
    </row>
    <row r="104" spans="1:51">
      <c r="A104" t="s">
        <v>29</v>
      </c>
      <c r="B104" t="s">
        <v>70</v>
      </c>
      <c r="C104" t="s">
        <v>56</v>
      </c>
      <c r="D104" t="s">
        <v>337</v>
      </c>
      <c r="E104" s="125">
        <v>0</v>
      </c>
      <c r="F104" s="125">
        <v>0</v>
      </c>
      <c r="G104" s="125">
        <v>0</v>
      </c>
      <c r="H104" s="125">
        <v>0</v>
      </c>
      <c r="I104" s="125">
        <v>0</v>
      </c>
      <c r="J104" s="125">
        <v>0</v>
      </c>
      <c r="K104" s="124">
        <v>0</v>
      </c>
      <c r="L104" s="124">
        <v>2.5877540688284068E-3</v>
      </c>
      <c r="M104" s="124">
        <v>4.1595367803151173E-3</v>
      </c>
      <c r="N104" s="124">
        <v>6.6796152021535316E-3</v>
      </c>
      <c r="O104" s="124">
        <v>1.071007662507999E-2</v>
      </c>
      <c r="P104" s="124">
        <v>1.713056621170168E-2</v>
      </c>
      <c r="Q104" s="124">
        <v>2.729382836424819E-2</v>
      </c>
      <c r="R104" s="124">
        <v>4.3221619364780042E-2</v>
      </c>
      <c r="S104" s="124">
        <v>6.7796504699653384E-2</v>
      </c>
      <c r="T104" s="124">
        <v>0.10481345114645831</v>
      </c>
      <c r="U104" s="124">
        <v>0.15860297872545109</v>
      </c>
      <c r="V104" s="124">
        <v>0.23281763643823211</v>
      </c>
      <c r="W104" s="124">
        <v>0.32821298896580059</v>
      </c>
      <c r="X104" s="124">
        <v>0.44026463703424368</v>
      </c>
      <c r="Y104" s="124">
        <v>0.55875291581005171</v>
      </c>
      <c r="Z104" s="124">
        <v>0.67090759563398361</v>
      </c>
      <c r="AA104" s="124">
        <v>0.76646969687403843</v>
      </c>
      <c r="AB104" s="124">
        <v>0.84086440687603992</v>
      </c>
      <c r="AC104" s="124">
        <v>0.89481198625633529</v>
      </c>
      <c r="AD104" s="124">
        <v>0.93195116113801757</v>
      </c>
      <c r="AE104" s="124">
        <v>0.95661325556222532</v>
      </c>
      <c r="AF104" s="124">
        <v>0.9726001549107075</v>
      </c>
      <c r="AG104" s="124">
        <v>0.98280219599840046</v>
      </c>
      <c r="AH104" s="124">
        <v>0.98924761043692</v>
      </c>
      <c r="AI104" s="124">
        <v>0.99329388730393442</v>
      </c>
      <c r="AJ104" s="124">
        <v>0.99582392064451219</v>
      </c>
      <c r="AK104" s="124">
        <v>0.9974019380642829</v>
      </c>
      <c r="AL104" s="124">
        <v>0.99838463642590514</v>
      </c>
      <c r="AM104" s="124">
        <v>0.99899601030820551</v>
      </c>
      <c r="AN104" s="124">
        <v>0.9993761393690509</v>
      </c>
      <c r="AO104" s="124">
        <v>0.99961240037987287</v>
      </c>
      <c r="AP104" s="124">
        <v>0.99975920901415471</v>
      </c>
      <c r="AQ104" s="124">
        <v>0.99985042019975268</v>
      </c>
      <c r="AR104" s="124">
        <v>0.99990708396593775</v>
      </c>
      <c r="AS104" s="124">
        <v>0.99994228362366344</v>
      </c>
      <c r="AT104" s="124">
        <v>0.99996414896840013</v>
      </c>
      <c r="AU104" s="124">
        <v>0.99997773100286125</v>
      </c>
      <c r="AV104" s="124">
        <v>0.99998616760356218</v>
      </c>
      <c r="AW104" s="124">
        <v>0.99999140802890862</v>
      </c>
      <c r="AX104" s="124">
        <v>0.99999466312138996</v>
      </c>
      <c r="AY104" s="124">
        <v>0.99999668501699202</v>
      </c>
    </row>
    <row r="105" spans="1:51">
      <c r="A105" t="s">
        <v>29</v>
      </c>
      <c r="B105" t="s">
        <v>70</v>
      </c>
      <c r="C105" t="s">
        <v>57</v>
      </c>
      <c r="D105" t="s">
        <v>337</v>
      </c>
      <c r="E105" s="125">
        <v>0</v>
      </c>
      <c r="F105" s="125">
        <v>0</v>
      </c>
      <c r="G105" s="125">
        <v>0</v>
      </c>
      <c r="H105" s="125">
        <v>0</v>
      </c>
      <c r="I105" s="125">
        <v>0</v>
      </c>
      <c r="J105" s="125">
        <v>0</v>
      </c>
      <c r="K105" s="124">
        <v>0</v>
      </c>
      <c r="L105" s="124">
        <v>0</v>
      </c>
      <c r="M105" s="124">
        <v>0</v>
      </c>
      <c r="N105" s="124">
        <v>0</v>
      </c>
      <c r="O105" s="124">
        <v>0</v>
      </c>
      <c r="P105" s="124">
        <v>0</v>
      </c>
      <c r="Q105" s="124">
        <v>0</v>
      </c>
      <c r="R105" s="124">
        <v>0</v>
      </c>
      <c r="S105" s="124">
        <v>0</v>
      </c>
      <c r="T105" s="124">
        <v>0</v>
      </c>
      <c r="U105" s="124">
        <v>0</v>
      </c>
      <c r="V105" s="124">
        <v>0</v>
      </c>
      <c r="W105" s="124">
        <v>0</v>
      </c>
      <c r="X105" s="124">
        <v>0</v>
      </c>
      <c r="Y105" s="124">
        <v>0</v>
      </c>
      <c r="Z105" s="124">
        <v>0</v>
      </c>
      <c r="AA105" s="124">
        <v>0</v>
      </c>
      <c r="AB105" s="124">
        <v>0</v>
      </c>
      <c r="AC105" s="124">
        <v>0</v>
      </c>
      <c r="AD105" s="124">
        <v>0</v>
      </c>
      <c r="AE105" s="124">
        <v>0</v>
      </c>
      <c r="AF105" s="124">
        <v>0</v>
      </c>
      <c r="AG105" s="124">
        <v>0</v>
      </c>
      <c r="AH105" s="124">
        <v>0</v>
      </c>
      <c r="AI105" s="124">
        <v>0</v>
      </c>
      <c r="AJ105" s="124">
        <v>0</v>
      </c>
      <c r="AK105" s="124">
        <v>0</v>
      </c>
      <c r="AL105" s="124">
        <v>0</v>
      </c>
      <c r="AM105" s="124">
        <v>0</v>
      </c>
      <c r="AN105" s="124">
        <v>0</v>
      </c>
      <c r="AO105" s="124">
        <v>0</v>
      </c>
      <c r="AP105" s="124">
        <v>0</v>
      </c>
      <c r="AQ105" s="124">
        <v>0</v>
      </c>
      <c r="AR105" s="124">
        <v>0</v>
      </c>
      <c r="AS105" s="124">
        <v>0</v>
      </c>
      <c r="AT105" s="124">
        <v>0</v>
      </c>
      <c r="AU105" s="124">
        <v>0</v>
      </c>
      <c r="AV105" s="124">
        <v>0</v>
      </c>
      <c r="AW105" s="124">
        <v>0</v>
      </c>
      <c r="AX105" s="124">
        <v>0</v>
      </c>
      <c r="AY105" s="124">
        <v>0</v>
      </c>
    </row>
    <row r="106" spans="1:51">
      <c r="A106" t="s">
        <v>29</v>
      </c>
      <c r="B106" t="s">
        <v>70</v>
      </c>
      <c r="C106" t="s">
        <v>58</v>
      </c>
      <c r="D106" t="s">
        <v>337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4">
        <v>0</v>
      </c>
      <c r="L106" s="124">
        <v>0</v>
      </c>
      <c r="M106" s="124">
        <v>0</v>
      </c>
      <c r="N106" s="124">
        <v>0</v>
      </c>
      <c r="O106" s="124">
        <v>0</v>
      </c>
      <c r="P106" s="124">
        <v>0</v>
      </c>
      <c r="Q106" s="124">
        <v>0</v>
      </c>
      <c r="R106" s="124">
        <v>0</v>
      </c>
      <c r="S106" s="124">
        <v>0</v>
      </c>
      <c r="T106" s="124">
        <v>0</v>
      </c>
      <c r="U106" s="124">
        <v>0</v>
      </c>
      <c r="V106" s="124">
        <v>0</v>
      </c>
      <c r="W106" s="124">
        <v>0</v>
      </c>
      <c r="X106" s="124">
        <v>0</v>
      </c>
      <c r="Y106" s="124">
        <v>0</v>
      </c>
      <c r="Z106" s="124">
        <v>0</v>
      </c>
      <c r="AA106" s="124">
        <v>0</v>
      </c>
      <c r="AB106" s="124">
        <v>0</v>
      </c>
      <c r="AC106" s="124">
        <v>0</v>
      </c>
      <c r="AD106" s="124">
        <v>0</v>
      </c>
      <c r="AE106" s="124">
        <v>0</v>
      </c>
      <c r="AF106" s="124">
        <v>0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</v>
      </c>
      <c r="AP106" s="124">
        <v>0</v>
      </c>
      <c r="AQ106" s="124">
        <v>0</v>
      </c>
      <c r="AR106" s="124">
        <v>0</v>
      </c>
      <c r="AS106" s="124">
        <v>0</v>
      </c>
      <c r="AT106" s="124">
        <v>0</v>
      </c>
      <c r="AU106" s="124">
        <v>0</v>
      </c>
      <c r="AV106" s="124">
        <v>0</v>
      </c>
      <c r="AW106" s="124">
        <v>0</v>
      </c>
      <c r="AX106" s="124">
        <v>0</v>
      </c>
      <c r="AY106" s="124">
        <v>0</v>
      </c>
    </row>
    <row r="107" spans="1:51">
      <c r="A107" t="s">
        <v>29</v>
      </c>
      <c r="B107" t="s">
        <v>70</v>
      </c>
      <c r="C107" t="s">
        <v>59</v>
      </c>
      <c r="D107" t="s">
        <v>337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4">
        <v>0</v>
      </c>
      <c r="L107" s="124">
        <v>0</v>
      </c>
      <c r="M107" s="124">
        <v>0</v>
      </c>
      <c r="N107" s="124">
        <v>0</v>
      </c>
      <c r="O107" s="124">
        <v>0</v>
      </c>
      <c r="P107" s="124">
        <v>0</v>
      </c>
      <c r="Q107" s="124">
        <v>0</v>
      </c>
      <c r="R107" s="124">
        <v>0</v>
      </c>
      <c r="S107" s="124">
        <v>0</v>
      </c>
      <c r="T107" s="124">
        <v>0</v>
      </c>
      <c r="U107" s="124">
        <v>0</v>
      </c>
      <c r="V107" s="124">
        <v>0</v>
      </c>
      <c r="W107" s="124">
        <v>0</v>
      </c>
      <c r="X107" s="124">
        <v>0</v>
      </c>
      <c r="Y107" s="124">
        <v>0</v>
      </c>
      <c r="Z107" s="124">
        <v>0</v>
      </c>
      <c r="AA107" s="124">
        <v>0</v>
      </c>
      <c r="AB107" s="124">
        <v>0</v>
      </c>
      <c r="AC107" s="124">
        <v>0</v>
      </c>
      <c r="AD107" s="124">
        <v>0</v>
      </c>
      <c r="AE107" s="124">
        <v>0</v>
      </c>
      <c r="AF107" s="124">
        <v>0</v>
      </c>
      <c r="AG107" s="124">
        <v>0</v>
      </c>
      <c r="AH107" s="124">
        <v>0</v>
      </c>
      <c r="AI107" s="124">
        <v>0</v>
      </c>
      <c r="AJ107" s="124">
        <v>0</v>
      </c>
      <c r="AK107" s="124">
        <v>0</v>
      </c>
      <c r="AL107" s="124">
        <v>0</v>
      </c>
      <c r="AM107" s="124">
        <v>0</v>
      </c>
      <c r="AN107" s="124">
        <v>0</v>
      </c>
      <c r="AO107" s="124">
        <v>0</v>
      </c>
      <c r="AP107" s="124">
        <v>0</v>
      </c>
      <c r="AQ107" s="124">
        <v>0</v>
      </c>
      <c r="AR107" s="124">
        <v>0</v>
      </c>
      <c r="AS107" s="124">
        <v>0</v>
      </c>
      <c r="AT107" s="124">
        <v>0</v>
      </c>
      <c r="AU107" s="124">
        <v>0</v>
      </c>
      <c r="AV107" s="124">
        <v>0</v>
      </c>
      <c r="AW107" s="124">
        <v>0</v>
      </c>
      <c r="AX107" s="124">
        <v>0</v>
      </c>
      <c r="AY107" s="124">
        <v>0</v>
      </c>
    </row>
    <row r="108" spans="1:51">
      <c r="A108" t="s">
        <v>29</v>
      </c>
      <c r="B108" t="s">
        <v>70</v>
      </c>
      <c r="C108" t="s">
        <v>60</v>
      </c>
      <c r="D108" t="s">
        <v>337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4">
        <v>0</v>
      </c>
      <c r="L108" s="124">
        <v>0</v>
      </c>
      <c r="M108" s="124">
        <v>0</v>
      </c>
      <c r="N108" s="124">
        <v>0</v>
      </c>
      <c r="O108" s="124">
        <v>0</v>
      </c>
      <c r="P108" s="124">
        <v>0</v>
      </c>
      <c r="Q108" s="124">
        <v>0</v>
      </c>
      <c r="R108" s="124">
        <v>0</v>
      </c>
      <c r="S108" s="124">
        <v>0</v>
      </c>
      <c r="T108" s="124">
        <v>0</v>
      </c>
      <c r="U108" s="124">
        <v>0</v>
      </c>
      <c r="V108" s="124">
        <v>0</v>
      </c>
      <c r="W108" s="124">
        <v>0</v>
      </c>
      <c r="X108" s="124">
        <v>0</v>
      </c>
      <c r="Y108" s="124">
        <v>0</v>
      </c>
      <c r="Z108" s="124">
        <v>0</v>
      </c>
      <c r="AA108" s="124">
        <v>0</v>
      </c>
      <c r="AB108" s="124">
        <v>0</v>
      </c>
      <c r="AC108" s="124">
        <v>0</v>
      </c>
      <c r="AD108" s="124">
        <v>0</v>
      </c>
      <c r="AE108" s="124">
        <v>0</v>
      </c>
      <c r="AF108" s="124">
        <v>0</v>
      </c>
      <c r="AG108" s="124">
        <v>0</v>
      </c>
      <c r="AH108" s="124">
        <v>0</v>
      </c>
      <c r="AI108" s="124">
        <v>0</v>
      </c>
      <c r="AJ108" s="124">
        <v>0</v>
      </c>
      <c r="AK108" s="124">
        <v>0</v>
      </c>
      <c r="AL108" s="124">
        <v>0</v>
      </c>
      <c r="AM108" s="124">
        <v>0</v>
      </c>
      <c r="AN108" s="124">
        <v>0</v>
      </c>
      <c r="AO108" s="124">
        <v>0</v>
      </c>
      <c r="AP108" s="124">
        <v>0</v>
      </c>
      <c r="AQ108" s="124">
        <v>0</v>
      </c>
      <c r="AR108" s="124">
        <v>0</v>
      </c>
      <c r="AS108" s="124">
        <v>0</v>
      </c>
      <c r="AT108" s="124">
        <v>0</v>
      </c>
      <c r="AU108" s="124">
        <v>0</v>
      </c>
      <c r="AV108" s="124">
        <v>0</v>
      </c>
      <c r="AW108" s="124">
        <v>0</v>
      </c>
      <c r="AX108" s="124">
        <v>0</v>
      </c>
      <c r="AY108" s="124">
        <v>0</v>
      </c>
    </row>
    <row r="109" spans="1:51">
      <c r="A109" t="s">
        <v>29</v>
      </c>
      <c r="B109" t="s">
        <v>70</v>
      </c>
      <c r="C109" t="s">
        <v>61</v>
      </c>
      <c r="D109" t="s">
        <v>337</v>
      </c>
      <c r="E109" s="125">
        <v>0</v>
      </c>
      <c r="F109" s="125">
        <v>0</v>
      </c>
      <c r="G109" s="125">
        <v>0</v>
      </c>
      <c r="H109" s="125">
        <v>0</v>
      </c>
      <c r="I109" s="125">
        <v>0</v>
      </c>
      <c r="J109" s="125">
        <v>0</v>
      </c>
      <c r="K109" s="124">
        <v>0</v>
      </c>
      <c r="L109" s="124">
        <v>0</v>
      </c>
      <c r="M109" s="124">
        <v>0</v>
      </c>
      <c r="N109" s="124">
        <v>0</v>
      </c>
      <c r="O109" s="124">
        <v>0</v>
      </c>
      <c r="P109" s="124">
        <v>0</v>
      </c>
      <c r="Q109" s="124">
        <v>0</v>
      </c>
      <c r="R109" s="124">
        <v>0</v>
      </c>
      <c r="S109" s="124">
        <v>0</v>
      </c>
      <c r="T109" s="124">
        <v>0</v>
      </c>
      <c r="U109" s="124">
        <v>0</v>
      </c>
      <c r="V109" s="124">
        <v>0</v>
      </c>
      <c r="W109" s="124">
        <v>0</v>
      </c>
      <c r="X109" s="124">
        <v>0</v>
      </c>
      <c r="Y109" s="124">
        <v>0</v>
      </c>
      <c r="Z109" s="124">
        <v>0</v>
      </c>
      <c r="AA109" s="124">
        <v>0</v>
      </c>
      <c r="AB109" s="124">
        <v>0</v>
      </c>
      <c r="AC109" s="124">
        <v>0</v>
      </c>
      <c r="AD109" s="124">
        <v>0</v>
      </c>
      <c r="AE109" s="124">
        <v>0</v>
      </c>
      <c r="AF109" s="124">
        <v>0</v>
      </c>
      <c r="AG109" s="124">
        <v>0</v>
      </c>
      <c r="AH109" s="124">
        <v>0</v>
      </c>
      <c r="AI109" s="124">
        <v>0</v>
      </c>
      <c r="AJ109" s="124">
        <v>0</v>
      </c>
      <c r="AK109" s="124">
        <v>0</v>
      </c>
      <c r="AL109" s="124">
        <v>0</v>
      </c>
      <c r="AM109" s="124">
        <v>0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0</v>
      </c>
      <c r="AT109" s="124">
        <v>0</v>
      </c>
      <c r="AU109" s="124">
        <v>0</v>
      </c>
      <c r="AV109" s="124">
        <v>0</v>
      </c>
      <c r="AW109" s="124">
        <v>0</v>
      </c>
      <c r="AX109" s="124">
        <v>0</v>
      </c>
      <c r="AY109" s="124">
        <v>0</v>
      </c>
    </row>
    <row r="110" spans="1:51">
      <c r="A110" t="s">
        <v>29</v>
      </c>
      <c r="B110" t="s">
        <v>70</v>
      </c>
      <c r="C110" t="s">
        <v>64</v>
      </c>
      <c r="D110" t="s">
        <v>337</v>
      </c>
      <c r="E110" s="125">
        <v>0</v>
      </c>
      <c r="F110" s="125">
        <v>0</v>
      </c>
      <c r="G110" s="125">
        <v>0</v>
      </c>
      <c r="H110" s="125">
        <v>0</v>
      </c>
      <c r="I110" s="125">
        <v>0</v>
      </c>
      <c r="J110" s="125">
        <v>0</v>
      </c>
      <c r="K110" s="124">
        <v>0</v>
      </c>
      <c r="L110" s="124">
        <v>0</v>
      </c>
      <c r="M110" s="124">
        <v>0</v>
      </c>
      <c r="N110" s="124">
        <v>0</v>
      </c>
      <c r="O110" s="124">
        <v>0</v>
      </c>
      <c r="P110" s="124">
        <v>0</v>
      </c>
      <c r="Q110" s="124">
        <v>0</v>
      </c>
      <c r="R110" s="124">
        <v>0</v>
      </c>
      <c r="S110" s="124">
        <v>0</v>
      </c>
      <c r="T110" s="124">
        <v>0</v>
      </c>
      <c r="U110" s="124">
        <v>0</v>
      </c>
      <c r="V110" s="124">
        <v>0</v>
      </c>
      <c r="W110" s="124">
        <v>0</v>
      </c>
      <c r="X110" s="124">
        <v>0</v>
      </c>
      <c r="Y110" s="124">
        <v>0</v>
      </c>
      <c r="Z110" s="124">
        <v>0</v>
      </c>
      <c r="AA110" s="124">
        <v>0</v>
      </c>
      <c r="AB110" s="124">
        <v>0</v>
      </c>
      <c r="AC110" s="124">
        <v>0</v>
      </c>
      <c r="AD110" s="124">
        <v>0</v>
      </c>
      <c r="AE110" s="124">
        <v>0</v>
      </c>
      <c r="AF110" s="124">
        <v>0</v>
      </c>
      <c r="AG110" s="124">
        <v>0</v>
      </c>
      <c r="AH110" s="124">
        <v>0</v>
      </c>
      <c r="AI110" s="124">
        <v>0</v>
      </c>
      <c r="AJ110" s="124">
        <v>0</v>
      </c>
      <c r="AK110" s="124">
        <v>0</v>
      </c>
      <c r="AL110" s="124">
        <v>0</v>
      </c>
      <c r="AM110" s="124">
        <v>0</v>
      </c>
      <c r="AN110" s="124">
        <v>0</v>
      </c>
      <c r="AO110" s="124">
        <v>0</v>
      </c>
      <c r="AP110" s="124">
        <v>0</v>
      </c>
      <c r="AQ110" s="124">
        <v>0</v>
      </c>
      <c r="AR110" s="124">
        <v>0</v>
      </c>
      <c r="AS110" s="124">
        <v>0</v>
      </c>
      <c r="AT110" s="124">
        <v>0</v>
      </c>
      <c r="AU110" s="124">
        <v>0</v>
      </c>
      <c r="AV110" s="124">
        <v>0</v>
      </c>
      <c r="AW110" s="124">
        <v>0</v>
      </c>
      <c r="AX110" s="124">
        <v>0</v>
      </c>
      <c r="AY110" s="124">
        <v>0</v>
      </c>
    </row>
    <row r="111" spans="1:51">
      <c r="A111" t="s">
        <v>29</v>
      </c>
      <c r="B111" t="s">
        <v>68</v>
      </c>
      <c r="C111" t="s">
        <v>65</v>
      </c>
      <c r="D111" t="s">
        <v>337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4">
        <v>0</v>
      </c>
      <c r="L111" s="124">
        <v>0</v>
      </c>
      <c r="M111" s="124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124">
        <v>0</v>
      </c>
      <c r="V111" s="124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4">
        <v>0</v>
      </c>
      <c r="AD111" s="124">
        <v>0</v>
      </c>
      <c r="AE111" s="124">
        <v>0</v>
      </c>
      <c r="AF111" s="124">
        <v>0</v>
      </c>
      <c r="AG111" s="124">
        <v>0</v>
      </c>
      <c r="AH111" s="124">
        <v>0</v>
      </c>
      <c r="AI111" s="124">
        <v>0</v>
      </c>
      <c r="AJ111" s="124">
        <v>0</v>
      </c>
      <c r="AK111" s="124">
        <v>0</v>
      </c>
      <c r="AL111" s="124">
        <v>0</v>
      </c>
      <c r="AM111" s="124">
        <v>0</v>
      </c>
      <c r="AN111" s="124">
        <v>0</v>
      </c>
      <c r="AO111" s="124">
        <v>0</v>
      </c>
      <c r="AP111" s="124">
        <v>0</v>
      </c>
      <c r="AQ111" s="124">
        <v>0</v>
      </c>
      <c r="AR111" s="124">
        <v>0</v>
      </c>
      <c r="AS111" s="124">
        <v>0</v>
      </c>
      <c r="AT111" s="124">
        <v>0</v>
      </c>
      <c r="AU111" s="124">
        <v>0</v>
      </c>
      <c r="AV111" s="124">
        <v>0</v>
      </c>
      <c r="AW111" s="124">
        <v>0</v>
      </c>
      <c r="AX111" s="124">
        <v>0</v>
      </c>
      <c r="AY111" s="124">
        <v>0</v>
      </c>
    </row>
    <row r="112" spans="1:51">
      <c r="A112" t="s">
        <v>29</v>
      </c>
      <c r="B112" t="s">
        <v>68</v>
      </c>
      <c r="C112" t="s">
        <v>66</v>
      </c>
      <c r="D112" t="s">
        <v>337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0</v>
      </c>
      <c r="K112" s="124">
        <v>0</v>
      </c>
      <c r="L112" s="124">
        <v>0</v>
      </c>
      <c r="M112" s="124">
        <v>0</v>
      </c>
      <c r="N112" s="124">
        <v>0</v>
      </c>
      <c r="O112" s="124">
        <v>0</v>
      </c>
      <c r="P112" s="124">
        <v>0</v>
      </c>
      <c r="Q112" s="124">
        <v>0</v>
      </c>
      <c r="R112" s="124">
        <v>0</v>
      </c>
      <c r="S112" s="124">
        <v>0</v>
      </c>
      <c r="T112" s="124">
        <v>0</v>
      </c>
      <c r="U112" s="124">
        <v>0</v>
      </c>
      <c r="V112" s="124">
        <v>0</v>
      </c>
      <c r="W112" s="124">
        <v>0</v>
      </c>
      <c r="X112" s="124">
        <v>0</v>
      </c>
      <c r="Y112" s="124">
        <v>0</v>
      </c>
      <c r="Z112" s="124">
        <v>0</v>
      </c>
      <c r="AA112" s="124">
        <v>0</v>
      </c>
      <c r="AB112" s="124">
        <v>0</v>
      </c>
      <c r="AC112" s="124">
        <v>0</v>
      </c>
      <c r="AD112" s="124">
        <v>0</v>
      </c>
      <c r="AE112" s="124">
        <v>0</v>
      </c>
      <c r="AF112" s="124">
        <v>0</v>
      </c>
      <c r="AG112" s="124">
        <v>0</v>
      </c>
      <c r="AH112" s="124">
        <v>0</v>
      </c>
      <c r="AI112" s="124">
        <v>0</v>
      </c>
      <c r="AJ112" s="124">
        <v>0</v>
      </c>
      <c r="AK112" s="124">
        <v>0</v>
      </c>
      <c r="AL112" s="124">
        <v>0</v>
      </c>
      <c r="AM112" s="124">
        <v>0</v>
      </c>
      <c r="AN112" s="124">
        <v>0</v>
      </c>
      <c r="AO112" s="124">
        <v>0</v>
      </c>
      <c r="AP112" s="124">
        <v>0</v>
      </c>
      <c r="AQ112" s="124">
        <v>0</v>
      </c>
      <c r="AR112" s="124">
        <v>0</v>
      </c>
      <c r="AS112" s="124">
        <v>0</v>
      </c>
      <c r="AT112" s="124">
        <v>0</v>
      </c>
      <c r="AU112" s="124">
        <v>0</v>
      </c>
      <c r="AV112" s="124">
        <v>0</v>
      </c>
      <c r="AW112" s="124">
        <v>0</v>
      </c>
      <c r="AX112" s="124">
        <v>0</v>
      </c>
      <c r="AY112" s="124">
        <v>0</v>
      </c>
    </row>
    <row r="113" spans="1:51">
      <c r="A113" t="s">
        <v>30</v>
      </c>
      <c r="B113" t="s">
        <v>19</v>
      </c>
      <c r="C113" t="s">
        <v>50</v>
      </c>
      <c r="D113" t="s">
        <v>337</v>
      </c>
      <c r="E113" s="125">
        <v>0.9393103924820343</v>
      </c>
      <c r="F113" s="125">
        <v>0.9356179874188284</v>
      </c>
      <c r="G113" s="125">
        <v>0.93206145635224891</v>
      </c>
      <c r="H113" s="125">
        <v>0.92790377869897955</v>
      </c>
      <c r="I113" s="125">
        <v>0.93007165333434427</v>
      </c>
      <c r="J113" s="125">
        <v>0.93327542713521405</v>
      </c>
      <c r="K113" s="124">
        <v>0.93011626332385433</v>
      </c>
      <c r="L113" s="124">
        <v>0.91907166948796137</v>
      </c>
      <c r="M113" s="124">
        <v>0.90878327800928382</v>
      </c>
      <c r="N113" s="124">
        <v>0.89907633970120482</v>
      </c>
      <c r="O113" s="124">
        <v>0.88962363236975173</v>
      </c>
      <c r="P113" s="124">
        <v>0.87988106223579499</v>
      </c>
      <c r="Q113" s="124">
        <v>0.86898894398799753</v>
      </c>
      <c r="R113" s="124">
        <v>0.85564924053123947</v>
      </c>
      <c r="S113" s="124">
        <v>0.83815970881515645</v>
      </c>
      <c r="T113" s="124">
        <v>0.81476810289081225</v>
      </c>
      <c r="U113" s="124">
        <v>0.78450613951933001</v>
      </c>
      <c r="V113" s="124">
        <v>0.74797844949417791</v>
      </c>
      <c r="W113" s="124">
        <v>0.70720224828703293</v>
      </c>
      <c r="X113" s="124">
        <v>0.66462662388770055</v>
      </c>
      <c r="Y113" s="124">
        <v>0.62226741231803628</v>
      </c>
      <c r="Z113" s="124">
        <v>0.58141646833410932</v>
      </c>
      <c r="AA113" s="124">
        <v>0.54275082046166012</v>
      </c>
      <c r="AB113" s="124">
        <v>0.50654240379335358</v>
      </c>
      <c r="AC113" s="124">
        <v>0.47283098910907378</v>
      </c>
      <c r="AD113" s="124">
        <v>0.44153606047782618</v>
      </c>
      <c r="AE113" s="124">
        <v>0.41252142073230652</v>
      </c>
      <c r="AF113" s="124">
        <v>0.38563011673993908</v>
      </c>
      <c r="AG113" s="124">
        <v>0.36070238083026512</v>
      </c>
      <c r="AH113" s="124">
        <v>0.33758431953507562</v>
      </c>
      <c r="AI113" s="124">
        <v>0.31613171881401508</v>
      </c>
      <c r="AJ113" s="124">
        <v>0.29621134278960448</v>
      </c>
      <c r="AK113" s="124">
        <v>0.27770099063204662</v>
      </c>
      <c r="AL113" s="124">
        <v>0.26048897336721372</v>
      </c>
      <c r="AM113" s="124">
        <v>0.24447335104718371</v>
      </c>
      <c r="AN113" s="124">
        <v>0.2295611013266606</v>
      </c>
      <c r="AO113" s="124">
        <v>0.2156673020515541</v>
      </c>
      <c r="AP113" s="124">
        <v>0.20277152451033559</v>
      </c>
      <c r="AQ113" s="124">
        <v>0.19082142984125891</v>
      </c>
      <c r="AR113" s="124">
        <v>0.17975059687486769</v>
      </c>
      <c r="AS113" s="124">
        <v>0.1694886355996163</v>
      </c>
      <c r="AT113" s="124">
        <v>0.15996660509261579</v>
      </c>
      <c r="AU113" s="124">
        <v>0.15111968397698969</v>
      </c>
      <c r="AV113" s="124">
        <v>0.1428882864489589</v>
      </c>
      <c r="AW113" s="124">
        <v>0.13521833081206541</v>
      </c>
      <c r="AX113" s="124">
        <v>0.1280610693644097</v>
      </c>
      <c r="AY113" s="124">
        <v>0.1213727109314626</v>
      </c>
    </row>
    <row r="114" spans="1:51">
      <c r="A114" t="s">
        <v>30</v>
      </c>
      <c r="B114" t="s">
        <v>19</v>
      </c>
      <c r="C114" t="s">
        <v>51</v>
      </c>
      <c r="D114" t="s">
        <v>337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</v>
      </c>
      <c r="S114" s="124">
        <v>0</v>
      </c>
      <c r="T114" s="124">
        <v>0</v>
      </c>
      <c r="U114" s="124">
        <v>0</v>
      </c>
      <c r="V114" s="124">
        <v>0</v>
      </c>
      <c r="W114" s="124">
        <v>0</v>
      </c>
      <c r="X114" s="124">
        <v>0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0</v>
      </c>
      <c r="AQ114" s="124">
        <v>0</v>
      </c>
      <c r="AR114" s="124">
        <v>0</v>
      </c>
      <c r="AS114" s="124">
        <v>0</v>
      </c>
      <c r="AT114" s="124">
        <v>0</v>
      </c>
      <c r="AU114" s="124">
        <v>0</v>
      </c>
      <c r="AV114" s="124">
        <v>0</v>
      </c>
      <c r="AW114" s="124">
        <v>0</v>
      </c>
      <c r="AX114" s="124">
        <v>0</v>
      </c>
      <c r="AY114" s="124">
        <v>0</v>
      </c>
    </row>
    <row r="115" spans="1:51">
      <c r="A115" t="s">
        <v>30</v>
      </c>
      <c r="B115" t="s">
        <v>19</v>
      </c>
      <c r="C115" t="s">
        <v>52</v>
      </c>
      <c r="D115" t="s">
        <v>337</v>
      </c>
      <c r="E115" s="125">
        <v>0</v>
      </c>
      <c r="F115" s="125">
        <v>0</v>
      </c>
      <c r="G115" s="125">
        <v>0</v>
      </c>
      <c r="H115" s="125">
        <v>0</v>
      </c>
      <c r="I115" s="125">
        <v>0</v>
      </c>
      <c r="J115" s="125">
        <v>0</v>
      </c>
      <c r="K115" s="124">
        <v>0</v>
      </c>
      <c r="L115" s="124">
        <v>0</v>
      </c>
      <c r="M115" s="124">
        <v>0</v>
      </c>
      <c r="N115" s="124">
        <v>0</v>
      </c>
      <c r="O115" s="124">
        <v>0</v>
      </c>
      <c r="P115" s="124">
        <v>0</v>
      </c>
      <c r="Q115" s="124">
        <v>0</v>
      </c>
      <c r="R115" s="124">
        <v>0</v>
      </c>
      <c r="S115" s="124">
        <v>0</v>
      </c>
      <c r="T115" s="124">
        <v>0</v>
      </c>
      <c r="U115" s="124">
        <v>0</v>
      </c>
      <c r="V115" s="124">
        <v>0</v>
      </c>
      <c r="W115" s="124">
        <v>0</v>
      </c>
      <c r="X115" s="124">
        <v>0</v>
      </c>
      <c r="Y115" s="124">
        <v>0</v>
      </c>
      <c r="Z115" s="124">
        <v>0</v>
      </c>
      <c r="AA115" s="124">
        <v>0</v>
      </c>
      <c r="AB115" s="124">
        <v>0</v>
      </c>
      <c r="AC115" s="124">
        <v>0</v>
      </c>
      <c r="AD115" s="124">
        <v>0</v>
      </c>
      <c r="AE115" s="124">
        <v>0</v>
      </c>
      <c r="AF115" s="124">
        <v>0</v>
      </c>
      <c r="AG115" s="124">
        <v>0</v>
      </c>
      <c r="AH115" s="124">
        <v>0</v>
      </c>
      <c r="AI115" s="124">
        <v>0</v>
      </c>
      <c r="AJ115" s="124">
        <v>0</v>
      </c>
      <c r="AK115" s="124">
        <v>0</v>
      </c>
      <c r="AL115" s="124">
        <v>0</v>
      </c>
      <c r="AM115" s="124">
        <v>0</v>
      </c>
      <c r="AN115" s="124">
        <v>0</v>
      </c>
      <c r="AO115" s="124">
        <v>0</v>
      </c>
      <c r="AP115" s="124">
        <v>0</v>
      </c>
      <c r="AQ115" s="124">
        <v>0</v>
      </c>
      <c r="AR115" s="124">
        <v>0</v>
      </c>
      <c r="AS115" s="124">
        <v>0</v>
      </c>
      <c r="AT115" s="124">
        <v>0</v>
      </c>
      <c r="AU115" s="124">
        <v>0</v>
      </c>
      <c r="AV115" s="124">
        <v>0</v>
      </c>
      <c r="AW115" s="124">
        <v>0</v>
      </c>
      <c r="AX115" s="124">
        <v>0</v>
      </c>
      <c r="AY115" s="124">
        <v>0</v>
      </c>
    </row>
    <row r="116" spans="1:51">
      <c r="A116" t="s">
        <v>30</v>
      </c>
      <c r="B116" t="s">
        <v>19</v>
      </c>
      <c r="C116" t="s">
        <v>53</v>
      </c>
      <c r="D116" t="s">
        <v>337</v>
      </c>
      <c r="E116" s="125">
        <v>6.0689607517965732E-2</v>
      </c>
      <c r="F116" s="125">
        <v>6.4382012581171558E-2</v>
      </c>
      <c r="G116" s="125">
        <v>6.7928586364496307E-2</v>
      </c>
      <c r="H116" s="125">
        <v>7.2096221301020405E-2</v>
      </c>
      <c r="I116" s="125">
        <v>6.9880956894263949E-2</v>
      </c>
      <c r="J116" s="125">
        <v>6.6669130760203657E-2</v>
      </c>
      <c r="K116" s="124">
        <v>6.9535527053953147E-2</v>
      </c>
      <c r="L116" s="124">
        <v>8.0319719033530065E-2</v>
      </c>
      <c r="M116" s="124">
        <v>9.0121558847095787E-2</v>
      </c>
      <c r="N116" s="124">
        <v>9.8930718600842099E-2</v>
      </c>
      <c r="O116" s="124">
        <v>0.1067433240881463</v>
      </c>
      <c r="P116" s="124">
        <v>0.113522683195188</v>
      </c>
      <c r="Q116" s="124">
        <v>0.11915233237922319</v>
      </c>
      <c r="R116" s="124">
        <v>0.1234047548955419</v>
      </c>
      <c r="S116" s="124">
        <v>0.12593117686241639</v>
      </c>
      <c r="T116" s="124">
        <v>0.12636507345706899</v>
      </c>
      <c r="U116" s="124">
        <v>0.12452917148168979</v>
      </c>
      <c r="V116" s="124">
        <v>0.12062998099077089</v>
      </c>
      <c r="W116" s="124">
        <v>0.115222246785291</v>
      </c>
      <c r="X116" s="124">
        <v>0.1089634820042866</v>
      </c>
      <c r="Y116" s="124">
        <v>0.1023971251589717</v>
      </c>
      <c r="Z116" s="124">
        <v>9.588110253415788E-2</v>
      </c>
      <c r="AA116" s="124">
        <v>8.96156813858007E-2</v>
      </c>
      <c r="AB116" s="124">
        <v>8.3696404107001701E-2</v>
      </c>
      <c r="AC116" s="124">
        <v>7.815775844827412E-2</v>
      </c>
      <c r="AD116" s="124">
        <v>7.3001526579710652E-2</v>
      </c>
      <c r="AE116" s="124">
        <v>6.8213264226359052E-2</v>
      </c>
      <c r="AF116" s="124">
        <v>6.3771314514319943E-2</v>
      </c>
      <c r="AG116" s="124">
        <v>5.9651536896301427E-2</v>
      </c>
      <c r="AH116" s="124">
        <v>5.5829689576360982E-2</v>
      </c>
      <c r="AI116" s="124">
        <v>5.2282562636149658E-2</v>
      </c>
      <c r="AJ116" s="124">
        <v>4.8988460329392837E-2</v>
      </c>
      <c r="AK116" s="124">
        <v>4.5927352282554262E-2</v>
      </c>
      <c r="AL116" s="124">
        <v>4.3080862069600948E-2</v>
      </c>
      <c r="AM116" s="124">
        <v>4.0432180821561331E-2</v>
      </c>
      <c r="AN116" s="124">
        <v>3.796595078194278E-2</v>
      </c>
      <c r="AO116" s="124">
        <v>3.5668141273406187E-2</v>
      </c>
      <c r="AP116" s="124">
        <v>3.3535381168747949E-2</v>
      </c>
      <c r="AQ116" s="124">
        <v>3.1559018416947388E-2</v>
      </c>
      <c r="AR116" s="124">
        <v>2.9728070081309281E-2</v>
      </c>
      <c r="AS116" s="124">
        <v>2.8030895830350691E-2</v>
      </c>
      <c r="AT116" s="124">
        <v>2.6456094455933291E-2</v>
      </c>
      <c r="AU116" s="124">
        <v>2.4992945779594121E-2</v>
      </c>
      <c r="AV116" s="124">
        <v>2.3631595360430999E-2</v>
      </c>
      <c r="AW116" s="124">
        <v>2.2363098977064531E-2</v>
      </c>
      <c r="AX116" s="124">
        <v>2.1179394530518088E-2</v>
      </c>
      <c r="AY116" s="124">
        <v>2.0073239636187221E-2</v>
      </c>
    </row>
    <row r="117" spans="1:51">
      <c r="A117" t="s">
        <v>30</v>
      </c>
      <c r="B117" t="s">
        <v>19</v>
      </c>
      <c r="C117" t="s">
        <v>54</v>
      </c>
      <c r="D117" t="s">
        <v>337</v>
      </c>
      <c r="E117" s="125">
        <v>0</v>
      </c>
      <c r="F117" s="125">
        <v>0</v>
      </c>
      <c r="G117" s="125">
        <v>0</v>
      </c>
      <c r="H117" s="125">
        <v>0</v>
      </c>
      <c r="I117" s="125">
        <v>0</v>
      </c>
      <c r="J117" s="125">
        <v>0</v>
      </c>
      <c r="K117" s="124">
        <v>0</v>
      </c>
      <c r="L117" s="124">
        <v>0</v>
      </c>
      <c r="M117" s="124">
        <v>0</v>
      </c>
      <c r="N117" s="124">
        <v>0</v>
      </c>
      <c r="O117" s="124">
        <v>0</v>
      </c>
      <c r="P117" s="124">
        <v>0</v>
      </c>
      <c r="Q117" s="124">
        <v>0</v>
      </c>
      <c r="R117" s="124">
        <v>0</v>
      </c>
      <c r="S117" s="124">
        <v>0</v>
      </c>
      <c r="T117" s="124">
        <v>0</v>
      </c>
      <c r="U117" s="124">
        <v>0</v>
      </c>
      <c r="V117" s="124">
        <v>0</v>
      </c>
      <c r="W117" s="124">
        <v>0</v>
      </c>
      <c r="X117" s="124">
        <v>0</v>
      </c>
      <c r="Y117" s="124">
        <v>0</v>
      </c>
      <c r="Z117" s="124">
        <v>0</v>
      </c>
      <c r="AA117" s="124">
        <v>0</v>
      </c>
      <c r="AB117" s="124">
        <v>0</v>
      </c>
      <c r="AC117" s="124">
        <v>0</v>
      </c>
      <c r="AD117" s="124">
        <v>0</v>
      </c>
      <c r="AE117" s="124">
        <v>0</v>
      </c>
      <c r="AF117" s="124">
        <v>0</v>
      </c>
      <c r="AG117" s="124">
        <v>0</v>
      </c>
      <c r="AH117" s="124">
        <v>0</v>
      </c>
      <c r="AI117" s="124">
        <v>0</v>
      </c>
      <c r="AJ117" s="124">
        <v>0</v>
      </c>
      <c r="AK117" s="124">
        <v>0</v>
      </c>
      <c r="AL117" s="124">
        <v>0</v>
      </c>
      <c r="AM117" s="124">
        <v>0</v>
      </c>
      <c r="AN117" s="124">
        <v>0</v>
      </c>
      <c r="AO117" s="124">
        <v>0</v>
      </c>
      <c r="AP117" s="124">
        <v>0</v>
      </c>
      <c r="AQ117" s="124">
        <v>0</v>
      </c>
      <c r="AR117" s="124">
        <v>0</v>
      </c>
      <c r="AS117" s="124">
        <v>0</v>
      </c>
      <c r="AT117" s="124">
        <v>0</v>
      </c>
      <c r="AU117" s="124">
        <v>0</v>
      </c>
      <c r="AV117" s="124">
        <v>0</v>
      </c>
      <c r="AW117" s="124">
        <v>0</v>
      </c>
      <c r="AX117" s="124">
        <v>0</v>
      </c>
      <c r="AY117" s="124">
        <v>0</v>
      </c>
    </row>
    <row r="118" spans="1:51">
      <c r="A118" t="s">
        <v>30</v>
      </c>
      <c r="B118" t="s">
        <v>19</v>
      </c>
      <c r="C118" t="s">
        <v>55</v>
      </c>
      <c r="D118" t="s">
        <v>337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0</v>
      </c>
      <c r="R118" s="124">
        <v>0</v>
      </c>
      <c r="S118" s="124">
        <v>0</v>
      </c>
      <c r="T118" s="124">
        <v>0</v>
      </c>
      <c r="U118" s="124">
        <v>0</v>
      </c>
      <c r="V118" s="124">
        <v>0</v>
      </c>
      <c r="W118" s="124">
        <v>0</v>
      </c>
      <c r="X118" s="124">
        <v>0</v>
      </c>
      <c r="Y118" s="124">
        <v>0</v>
      </c>
      <c r="Z118" s="124">
        <v>0</v>
      </c>
      <c r="AA118" s="124">
        <v>0</v>
      </c>
      <c r="AB118" s="124">
        <v>0</v>
      </c>
      <c r="AC118" s="124">
        <v>0</v>
      </c>
      <c r="AD118" s="124">
        <v>0</v>
      </c>
      <c r="AE118" s="124">
        <v>0</v>
      </c>
      <c r="AF118" s="124">
        <v>0</v>
      </c>
      <c r="AG118" s="124">
        <v>0</v>
      </c>
      <c r="AH118" s="124">
        <v>0</v>
      </c>
      <c r="AI118" s="124">
        <v>0</v>
      </c>
      <c r="AJ118" s="124">
        <v>0</v>
      </c>
      <c r="AK118" s="124">
        <v>0</v>
      </c>
      <c r="AL118" s="124">
        <v>0</v>
      </c>
      <c r="AM118" s="124">
        <v>0</v>
      </c>
      <c r="AN118" s="124">
        <v>0</v>
      </c>
      <c r="AO118" s="124">
        <v>0</v>
      </c>
      <c r="AP118" s="124">
        <v>0</v>
      </c>
      <c r="AQ118" s="124">
        <v>0</v>
      </c>
      <c r="AR118" s="124">
        <v>0</v>
      </c>
      <c r="AS118" s="124">
        <v>0</v>
      </c>
      <c r="AT118" s="124">
        <v>0</v>
      </c>
      <c r="AU118" s="124">
        <v>0</v>
      </c>
      <c r="AV118" s="124">
        <v>0</v>
      </c>
      <c r="AW118" s="124">
        <v>0</v>
      </c>
      <c r="AX118" s="124">
        <v>0</v>
      </c>
      <c r="AY118" s="124">
        <v>0</v>
      </c>
    </row>
    <row r="119" spans="1:51">
      <c r="A119" t="s">
        <v>30</v>
      </c>
      <c r="B119" t="s">
        <v>19</v>
      </c>
      <c r="C119" t="s">
        <v>56</v>
      </c>
      <c r="D119" t="s">
        <v>337</v>
      </c>
      <c r="E119" s="125">
        <v>0</v>
      </c>
      <c r="F119" s="125">
        <v>0</v>
      </c>
      <c r="G119" s="125">
        <v>9.9572832548367508E-6</v>
      </c>
      <c r="H119" s="125">
        <v>0</v>
      </c>
      <c r="I119" s="125">
        <v>3.7911817113394237E-5</v>
      </c>
      <c r="J119" s="125">
        <v>4.6201753818574951E-5</v>
      </c>
      <c r="K119" s="124">
        <v>3.4820962219255988E-4</v>
      </c>
      <c r="L119" s="124">
        <v>6.0861147850851862E-4</v>
      </c>
      <c r="M119" s="124">
        <v>1.0951631436204529E-3</v>
      </c>
      <c r="N119" s="124">
        <v>1.992941697953163E-3</v>
      </c>
      <c r="O119" s="124">
        <v>3.6330435421019218E-3</v>
      </c>
      <c r="P119" s="124">
        <v>6.5962545690168867E-3</v>
      </c>
      <c r="Q119" s="124">
        <v>1.1858723632779121E-2</v>
      </c>
      <c r="R119" s="124">
        <v>2.0946004573218598E-2</v>
      </c>
      <c r="S119" s="124">
        <v>3.5909114322427209E-2</v>
      </c>
      <c r="T119" s="124">
        <v>5.8866823652118719E-2</v>
      </c>
      <c r="U119" s="124">
        <v>9.0964688998980095E-2</v>
      </c>
      <c r="V119" s="124">
        <v>0.1313915695150511</v>
      </c>
      <c r="W119" s="124">
        <v>0.17757550492767599</v>
      </c>
      <c r="X119" s="124">
        <v>0.2264098941080129</v>
      </c>
      <c r="Y119" s="124">
        <v>0.27533546252299201</v>
      </c>
      <c r="Z119" s="124">
        <v>0.32270242913173269</v>
      </c>
      <c r="AA119" s="124">
        <v>0.3676334981525391</v>
      </c>
      <c r="AB119" s="124">
        <v>0.40976119209964479</v>
      </c>
      <c r="AC119" s="124">
        <v>0.44901125244265211</v>
      </c>
      <c r="AD119" s="124">
        <v>0.48546241294246312</v>
      </c>
      <c r="AE119" s="124">
        <v>0.51926531504133455</v>
      </c>
      <c r="AF119" s="124">
        <v>0.55059856874574087</v>
      </c>
      <c r="AG119" s="124">
        <v>0.57964608227343362</v>
      </c>
      <c r="AH119" s="124">
        <v>0.60658599088856346</v>
      </c>
      <c r="AI119" s="124">
        <v>0.63158571854983525</v>
      </c>
      <c r="AJ119" s="124">
        <v>0.65480019688100266</v>
      </c>
      <c r="AK119" s="124">
        <v>0.67637165708539926</v>
      </c>
      <c r="AL119" s="124">
        <v>0.69643016456318529</v>
      </c>
      <c r="AM119" s="124">
        <v>0.71509446813125499</v>
      </c>
      <c r="AN119" s="124">
        <v>0.73247294789139661</v>
      </c>
      <c r="AO119" s="124">
        <v>0.74866455667503973</v>
      </c>
      <c r="AP119" s="124">
        <v>0.76369309432091648</v>
      </c>
      <c r="AQ119" s="124">
        <v>0.77761955174179365</v>
      </c>
      <c r="AR119" s="124">
        <v>0.79052133304382299</v>
      </c>
      <c r="AS119" s="124">
        <v>0.80248046857003308</v>
      </c>
      <c r="AT119" s="124">
        <v>0.81357730045145094</v>
      </c>
      <c r="AU119" s="124">
        <v>0.82388737024341629</v>
      </c>
      <c r="AV119" s="124">
        <v>0.83348011819061008</v>
      </c>
      <c r="AW119" s="124">
        <v>0.84241857021087019</v>
      </c>
      <c r="AX119" s="124">
        <v>0.85075953610507227</v>
      </c>
      <c r="AY119" s="124">
        <v>0.85855404943235014</v>
      </c>
    </row>
    <row r="120" spans="1:51">
      <c r="A120" t="s">
        <v>30</v>
      </c>
      <c r="B120" t="s">
        <v>19</v>
      </c>
      <c r="C120" t="s">
        <v>57</v>
      </c>
      <c r="D120" t="s">
        <v>337</v>
      </c>
      <c r="E120" s="125">
        <v>0</v>
      </c>
      <c r="F120" s="125">
        <v>0</v>
      </c>
      <c r="G120" s="125">
        <v>0</v>
      </c>
      <c r="H120" s="125">
        <v>0</v>
      </c>
      <c r="I120" s="125">
        <v>0</v>
      </c>
      <c r="J120" s="125">
        <v>0</v>
      </c>
      <c r="K120" s="124">
        <v>0</v>
      </c>
      <c r="L120" s="124">
        <v>0</v>
      </c>
      <c r="M120" s="124">
        <v>0</v>
      </c>
      <c r="N120" s="124">
        <v>0</v>
      </c>
      <c r="O120" s="124">
        <v>0</v>
      </c>
      <c r="P120" s="124">
        <v>0</v>
      </c>
      <c r="Q120" s="124">
        <v>0</v>
      </c>
      <c r="R120" s="124">
        <v>0</v>
      </c>
      <c r="S120" s="124">
        <v>0</v>
      </c>
      <c r="T120" s="124">
        <v>0</v>
      </c>
      <c r="U120" s="124">
        <v>0</v>
      </c>
      <c r="V120" s="124">
        <v>0</v>
      </c>
      <c r="W120" s="124">
        <v>0</v>
      </c>
      <c r="X120" s="124">
        <v>0</v>
      </c>
      <c r="Y120" s="124">
        <v>0</v>
      </c>
      <c r="Z120" s="124">
        <v>0</v>
      </c>
      <c r="AA120" s="124">
        <v>0</v>
      </c>
      <c r="AB120" s="124">
        <v>0</v>
      </c>
      <c r="AC120" s="124">
        <v>0</v>
      </c>
      <c r="AD120" s="124">
        <v>0</v>
      </c>
      <c r="AE120" s="124">
        <v>0</v>
      </c>
      <c r="AF120" s="124">
        <v>0</v>
      </c>
      <c r="AG120" s="124">
        <v>0</v>
      </c>
      <c r="AH120" s="124">
        <v>0</v>
      </c>
      <c r="AI120" s="124">
        <v>0</v>
      </c>
      <c r="AJ120" s="124">
        <v>0</v>
      </c>
      <c r="AK120" s="124">
        <v>0</v>
      </c>
      <c r="AL120" s="124">
        <v>0</v>
      </c>
      <c r="AM120" s="124">
        <v>0</v>
      </c>
      <c r="AN120" s="124">
        <v>0</v>
      </c>
      <c r="AO120" s="124">
        <v>0</v>
      </c>
      <c r="AP120" s="124">
        <v>0</v>
      </c>
      <c r="AQ120" s="124">
        <v>0</v>
      </c>
      <c r="AR120" s="124">
        <v>0</v>
      </c>
      <c r="AS120" s="124">
        <v>0</v>
      </c>
      <c r="AT120" s="124">
        <v>0</v>
      </c>
      <c r="AU120" s="124">
        <v>0</v>
      </c>
      <c r="AV120" s="124">
        <v>0</v>
      </c>
      <c r="AW120" s="124">
        <v>0</v>
      </c>
      <c r="AX120" s="124">
        <v>0</v>
      </c>
      <c r="AY120" s="124">
        <v>0</v>
      </c>
    </row>
    <row r="121" spans="1:51">
      <c r="A121" t="s">
        <v>30</v>
      </c>
      <c r="B121" t="s">
        <v>19</v>
      </c>
      <c r="C121" t="s">
        <v>58</v>
      </c>
      <c r="D121" t="s">
        <v>337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0</v>
      </c>
      <c r="K121" s="124">
        <v>0</v>
      </c>
      <c r="L121" s="124">
        <v>0</v>
      </c>
      <c r="M121" s="124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124">
        <v>0</v>
      </c>
      <c r="V121" s="124">
        <v>0</v>
      </c>
      <c r="W121" s="124">
        <v>0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4">
        <v>0</v>
      </c>
      <c r="AD121" s="124">
        <v>0</v>
      </c>
      <c r="AE121" s="124">
        <v>0</v>
      </c>
      <c r="AF121" s="124">
        <v>0</v>
      </c>
      <c r="AG121" s="124">
        <v>0</v>
      </c>
      <c r="AH121" s="124">
        <v>0</v>
      </c>
      <c r="AI121" s="124">
        <v>0</v>
      </c>
      <c r="AJ121" s="124">
        <v>0</v>
      </c>
      <c r="AK121" s="124">
        <v>0</v>
      </c>
      <c r="AL121" s="124">
        <v>0</v>
      </c>
      <c r="AM121" s="124">
        <v>0</v>
      </c>
      <c r="AN121" s="124">
        <v>0</v>
      </c>
      <c r="AO121" s="124">
        <v>0</v>
      </c>
      <c r="AP121" s="124">
        <v>0</v>
      </c>
      <c r="AQ121" s="124">
        <v>0</v>
      </c>
      <c r="AR121" s="124">
        <v>0</v>
      </c>
      <c r="AS121" s="124">
        <v>0</v>
      </c>
      <c r="AT121" s="124">
        <v>0</v>
      </c>
      <c r="AU121" s="124">
        <v>0</v>
      </c>
      <c r="AV121" s="124">
        <v>0</v>
      </c>
      <c r="AW121" s="124">
        <v>0</v>
      </c>
      <c r="AX121" s="124">
        <v>0</v>
      </c>
      <c r="AY121" s="124">
        <v>0</v>
      </c>
    </row>
    <row r="122" spans="1:51">
      <c r="A122" t="s">
        <v>30</v>
      </c>
      <c r="B122" t="s">
        <v>19</v>
      </c>
      <c r="C122" t="s">
        <v>59</v>
      </c>
      <c r="D122" t="s">
        <v>337</v>
      </c>
      <c r="E122" s="125">
        <v>0</v>
      </c>
      <c r="F122" s="125">
        <v>0</v>
      </c>
      <c r="G122" s="125">
        <v>0</v>
      </c>
      <c r="H122" s="125">
        <v>0</v>
      </c>
      <c r="I122" s="125">
        <v>9.4779542783485609E-6</v>
      </c>
      <c r="J122" s="125">
        <v>9.2403507637149906E-6</v>
      </c>
      <c r="K122" s="124">
        <v>0</v>
      </c>
      <c r="L122" s="124">
        <v>0</v>
      </c>
      <c r="M122" s="124">
        <v>0</v>
      </c>
      <c r="N122" s="124">
        <v>0</v>
      </c>
      <c r="O122" s="124">
        <v>0</v>
      </c>
      <c r="P122" s="124">
        <v>0</v>
      </c>
      <c r="Q122" s="124">
        <v>0</v>
      </c>
      <c r="R122" s="124">
        <v>0</v>
      </c>
      <c r="S122" s="124">
        <v>0</v>
      </c>
      <c r="T122" s="124">
        <v>0</v>
      </c>
      <c r="U122" s="124">
        <v>0</v>
      </c>
      <c r="V122" s="124">
        <v>0</v>
      </c>
      <c r="W122" s="124">
        <v>0</v>
      </c>
      <c r="X122" s="124">
        <v>0</v>
      </c>
      <c r="Y122" s="124">
        <v>0</v>
      </c>
      <c r="Z122" s="124">
        <v>0</v>
      </c>
      <c r="AA122" s="124">
        <v>0</v>
      </c>
      <c r="AB122" s="124">
        <v>0</v>
      </c>
      <c r="AC122" s="124">
        <v>0</v>
      </c>
      <c r="AD122" s="124">
        <v>0</v>
      </c>
      <c r="AE122" s="124">
        <v>0</v>
      </c>
      <c r="AF122" s="124">
        <v>0</v>
      </c>
      <c r="AG122" s="124">
        <v>0</v>
      </c>
      <c r="AH122" s="124">
        <v>0</v>
      </c>
      <c r="AI122" s="124">
        <v>0</v>
      </c>
      <c r="AJ122" s="124">
        <v>0</v>
      </c>
      <c r="AK122" s="124">
        <v>0</v>
      </c>
      <c r="AL122" s="124">
        <v>0</v>
      </c>
      <c r="AM122" s="124">
        <v>0</v>
      </c>
      <c r="AN122" s="124">
        <v>0</v>
      </c>
      <c r="AO122" s="124">
        <v>0</v>
      </c>
      <c r="AP122" s="124">
        <v>0</v>
      </c>
      <c r="AQ122" s="124">
        <v>0</v>
      </c>
      <c r="AR122" s="124">
        <v>0</v>
      </c>
      <c r="AS122" s="124">
        <v>0</v>
      </c>
      <c r="AT122" s="124">
        <v>0</v>
      </c>
      <c r="AU122" s="124">
        <v>0</v>
      </c>
      <c r="AV122" s="124">
        <v>0</v>
      </c>
      <c r="AW122" s="124">
        <v>0</v>
      </c>
      <c r="AX122" s="124">
        <v>0</v>
      </c>
      <c r="AY122" s="124">
        <v>0</v>
      </c>
    </row>
    <row r="123" spans="1:51">
      <c r="A123" t="s">
        <v>30</v>
      </c>
      <c r="B123" t="s">
        <v>19</v>
      </c>
      <c r="C123" t="s">
        <v>60</v>
      </c>
      <c r="D123" t="s">
        <v>337</v>
      </c>
      <c r="E123" s="125">
        <v>0</v>
      </c>
      <c r="F123" s="125">
        <v>0</v>
      </c>
      <c r="G123" s="125">
        <v>0</v>
      </c>
      <c r="H123" s="125">
        <v>0</v>
      </c>
      <c r="I123" s="125">
        <v>0</v>
      </c>
      <c r="J123" s="125">
        <v>0</v>
      </c>
      <c r="K123" s="124">
        <v>0</v>
      </c>
      <c r="L123" s="124">
        <v>0</v>
      </c>
      <c r="M123" s="124">
        <v>0</v>
      </c>
      <c r="N123" s="124">
        <v>0</v>
      </c>
      <c r="O123" s="124">
        <v>0</v>
      </c>
      <c r="P123" s="124">
        <v>0</v>
      </c>
      <c r="Q123" s="124">
        <v>0</v>
      </c>
      <c r="R123" s="124">
        <v>0</v>
      </c>
      <c r="S123" s="124">
        <v>0</v>
      </c>
      <c r="T123" s="124">
        <v>0</v>
      </c>
      <c r="U123" s="124">
        <v>0</v>
      </c>
      <c r="V123" s="124">
        <v>0</v>
      </c>
      <c r="W123" s="124">
        <v>0</v>
      </c>
      <c r="X123" s="124">
        <v>0</v>
      </c>
      <c r="Y123" s="124">
        <v>0</v>
      </c>
      <c r="Z123" s="124">
        <v>0</v>
      </c>
      <c r="AA123" s="124">
        <v>0</v>
      </c>
      <c r="AB123" s="124">
        <v>0</v>
      </c>
      <c r="AC123" s="124">
        <v>0</v>
      </c>
      <c r="AD123" s="124">
        <v>0</v>
      </c>
      <c r="AE123" s="124">
        <v>0</v>
      </c>
      <c r="AF123" s="124">
        <v>0</v>
      </c>
      <c r="AG123" s="124">
        <v>0</v>
      </c>
      <c r="AH123" s="124">
        <v>0</v>
      </c>
      <c r="AI123" s="124">
        <v>0</v>
      </c>
      <c r="AJ123" s="124">
        <v>0</v>
      </c>
      <c r="AK123" s="124">
        <v>0</v>
      </c>
      <c r="AL123" s="124">
        <v>0</v>
      </c>
      <c r="AM123" s="124">
        <v>0</v>
      </c>
      <c r="AN123" s="124">
        <v>0</v>
      </c>
      <c r="AO123" s="124">
        <v>0</v>
      </c>
      <c r="AP123" s="124">
        <v>0</v>
      </c>
      <c r="AQ123" s="124">
        <v>0</v>
      </c>
      <c r="AR123" s="124">
        <v>0</v>
      </c>
      <c r="AS123" s="124">
        <v>0</v>
      </c>
      <c r="AT123" s="124">
        <v>0</v>
      </c>
      <c r="AU123" s="124">
        <v>0</v>
      </c>
      <c r="AV123" s="124">
        <v>0</v>
      </c>
      <c r="AW123" s="124">
        <v>0</v>
      </c>
      <c r="AX123" s="124">
        <v>0</v>
      </c>
      <c r="AY123" s="124">
        <v>0</v>
      </c>
    </row>
    <row r="124" spans="1:51">
      <c r="A124" t="s">
        <v>30</v>
      </c>
      <c r="B124" t="s">
        <v>19</v>
      </c>
      <c r="C124" t="s">
        <v>61</v>
      </c>
      <c r="D124" t="s">
        <v>337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124">
        <v>0</v>
      </c>
      <c r="V124" s="124">
        <v>0</v>
      </c>
      <c r="W124" s="124">
        <v>0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4">
        <v>0</v>
      </c>
      <c r="AD124" s="124">
        <v>0</v>
      </c>
      <c r="AE124" s="124">
        <v>0</v>
      </c>
      <c r="AF124" s="124">
        <v>0</v>
      </c>
      <c r="AG124" s="124">
        <v>0</v>
      </c>
      <c r="AH124" s="124">
        <v>0</v>
      </c>
      <c r="AI124" s="124">
        <v>0</v>
      </c>
      <c r="AJ124" s="124">
        <v>0</v>
      </c>
      <c r="AK124" s="124">
        <v>0</v>
      </c>
      <c r="AL124" s="124">
        <v>0</v>
      </c>
      <c r="AM124" s="124">
        <v>0</v>
      </c>
      <c r="AN124" s="124">
        <v>0</v>
      </c>
      <c r="AO124" s="124">
        <v>0</v>
      </c>
      <c r="AP124" s="124">
        <v>0</v>
      </c>
      <c r="AQ124" s="124">
        <v>0</v>
      </c>
      <c r="AR124" s="124">
        <v>0</v>
      </c>
      <c r="AS124" s="124">
        <v>0</v>
      </c>
      <c r="AT124" s="124">
        <v>0</v>
      </c>
      <c r="AU124" s="124">
        <v>0</v>
      </c>
      <c r="AV124" s="124">
        <v>0</v>
      </c>
      <c r="AW124" s="124">
        <v>0</v>
      </c>
      <c r="AX124" s="124">
        <v>0</v>
      </c>
      <c r="AY124" s="124">
        <v>0</v>
      </c>
    </row>
    <row r="125" spans="1:51">
      <c r="A125" t="s">
        <v>30</v>
      </c>
      <c r="B125" t="s">
        <v>19</v>
      </c>
      <c r="C125" t="s">
        <v>62</v>
      </c>
      <c r="D125" t="s">
        <v>337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</v>
      </c>
      <c r="T125" s="124">
        <v>0</v>
      </c>
      <c r="U125" s="124">
        <v>0</v>
      </c>
      <c r="V125" s="124">
        <v>0</v>
      </c>
      <c r="W125" s="124">
        <v>0</v>
      </c>
      <c r="X125" s="124">
        <v>0</v>
      </c>
      <c r="Y125" s="124">
        <v>0</v>
      </c>
      <c r="Z125" s="124">
        <v>0</v>
      </c>
      <c r="AA125" s="124">
        <v>0</v>
      </c>
      <c r="AB125" s="124">
        <v>0</v>
      </c>
      <c r="AC125" s="124">
        <v>0</v>
      </c>
      <c r="AD125" s="124">
        <v>0</v>
      </c>
      <c r="AE125" s="124">
        <v>0</v>
      </c>
      <c r="AF125" s="124">
        <v>0</v>
      </c>
      <c r="AG125" s="124">
        <v>0</v>
      </c>
      <c r="AH125" s="124">
        <v>0</v>
      </c>
      <c r="AI125" s="124">
        <v>0</v>
      </c>
      <c r="AJ125" s="124">
        <v>0</v>
      </c>
      <c r="AK125" s="124">
        <v>0</v>
      </c>
      <c r="AL125" s="124">
        <v>0</v>
      </c>
      <c r="AM125" s="124">
        <v>0</v>
      </c>
      <c r="AN125" s="124">
        <v>0</v>
      </c>
      <c r="AO125" s="124">
        <v>0</v>
      </c>
      <c r="AP125" s="124">
        <v>0</v>
      </c>
      <c r="AQ125" s="124">
        <v>0</v>
      </c>
      <c r="AR125" s="124">
        <v>0</v>
      </c>
      <c r="AS125" s="124">
        <v>0</v>
      </c>
      <c r="AT125" s="124">
        <v>0</v>
      </c>
      <c r="AU125" s="124">
        <v>0</v>
      </c>
      <c r="AV125" s="124">
        <v>0</v>
      </c>
      <c r="AW125" s="124">
        <v>0</v>
      </c>
      <c r="AX125" s="124">
        <v>0</v>
      </c>
      <c r="AY125" s="124">
        <v>0</v>
      </c>
    </row>
    <row r="126" spans="1:51">
      <c r="A126" t="s">
        <v>30</v>
      </c>
      <c r="B126" t="s">
        <v>21</v>
      </c>
      <c r="C126" t="s">
        <v>50</v>
      </c>
      <c r="D126" t="s">
        <v>337</v>
      </c>
      <c r="E126" s="125">
        <v>0.41083687987325651</v>
      </c>
      <c r="F126" s="125">
        <v>0.37818008652418161</v>
      </c>
      <c r="G126" s="125">
        <v>0.34285210202641397</v>
      </c>
      <c r="H126" s="125">
        <v>0.3200563057192013</v>
      </c>
      <c r="I126" s="125">
        <v>0.29680663133577928</v>
      </c>
      <c r="J126" s="125">
        <v>0.34604758250191858</v>
      </c>
      <c r="K126" s="124">
        <v>0.31823429168270018</v>
      </c>
      <c r="L126" s="124">
        <v>0.38336546474765482</v>
      </c>
      <c r="M126" s="124">
        <v>0.43631787025641999</v>
      </c>
      <c r="N126" s="124">
        <v>0.47946621716819082</v>
      </c>
      <c r="O126" s="124">
        <v>0.51448280233120403</v>
      </c>
      <c r="P126" s="124">
        <v>0.5423451558875938</v>
      </c>
      <c r="Q126" s="124">
        <v>0.56328256675467259</v>
      </c>
      <c r="R126" s="124">
        <v>0.57676282867860318</v>
      </c>
      <c r="S126" s="124">
        <v>0.58157864207046228</v>
      </c>
      <c r="T126" s="124">
        <v>0.57642864444153719</v>
      </c>
      <c r="U126" s="124">
        <v>0.56094150608388127</v>
      </c>
      <c r="V126" s="124">
        <v>0.5365395762831443</v>
      </c>
      <c r="W126" s="124">
        <v>0.50614240894847118</v>
      </c>
      <c r="X126" s="124">
        <v>0.47294453842325263</v>
      </c>
      <c r="Y126" s="124">
        <v>0.43943390967167889</v>
      </c>
      <c r="Z126" s="124">
        <v>0.40713744278181602</v>
      </c>
      <c r="AA126" s="124">
        <v>0.37681795275446128</v>
      </c>
      <c r="AB126" s="124">
        <v>0.34875773037880392</v>
      </c>
      <c r="AC126" s="124">
        <v>0.32297645449415457</v>
      </c>
      <c r="AD126" s="124">
        <v>0.29936599485005749</v>
      </c>
      <c r="AE126" s="124">
        <v>0.2777650981781018</v>
      </c>
      <c r="AF126" s="124">
        <v>0.25799787514042488</v>
      </c>
      <c r="AG126" s="124">
        <v>0.23989231171436359</v>
      </c>
      <c r="AH126" s="124">
        <v>0.22328831023817561</v>
      </c>
      <c r="AI126" s="124">
        <v>0.20804046070798279</v>
      </c>
      <c r="AJ126" s="124">
        <v>0.1940182811463507</v>
      </c>
      <c r="AK126" s="124">
        <v>0.18110533105143309</v>
      </c>
      <c r="AL126" s="124">
        <v>0.16919789875846319</v>
      </c>
      <c r="AM126" s="124">
        <v>0.15820360006171311</v>
      </c>
      <c r="AN126" s="124">
        <v>0.14804004067980081</v>
      </c>
      <c r="AO126" s="124">
        <v>0.13863360313037851</v>
      </c>
      <c r="AP126" s="124">
        <v>0.12995671907519241</v>
      </c>
      <c r="AQ126" s="124">
        <v>0.1219620294347864</v>
      </c>
      <c r="AR126" s="124">
        <v>0.114594647404855</v>
      </c>
      <c r="AS126" s="124">
        <v>0.10779886289566511</v>
      </c>
      <c r="AT126" s="124">
        <v>0.10152154897360829</v>
      </c>
      <c r="AU126" s="124">
        <v>9.5713691556963465E-2</v>
      </c>
      <c r="AV126" s="124">
        <v>9.0330892385665496E-2</v>
      </c>
      <c r="AW126" s="124">
        <v>8.5333337096726136E-2</v>
      </c>
      <c r="AX126" s="124">
        <v>8.0685505545517969E-2</v>
      </c>
      <c r="AY126" s="124">
        <v>7.6355776378267043E-2</v>
      </c>
    </row>
    <row r="127" spans="1:51">
      <c r="A127" t="s">
        <v>30</v>
      </c>
      <c r="B127" t="s">
        <v>21</v>
      </c>
      <c r="C127" t="s">
        <v>51</v>
      </c>
      <c r="D127" t="s">
        <v>337</v>
      </c>
      <c r="E127" s="125">
        <v>0</v>
      </c>
      <c r="F127" s="125">
        <v>0</v>
      </c>
      <c r="G127" s="125">
        <v>0</v>
      </c>
      <c r="H127" s="125">
        <v>0</v>
      </c>
      <c r="I127" s="125">
        <v>0</v>
      </c>
      <c r="J127" s="125">
        <v>0</v>
      </c>
      <c r="K127" s="124">
        <v>0</v>
      </c>
      <c r="L127" s="124">
        <v>0</v>
      </c>
      <c r="M127" s="124">
        <v>0</v>
      </c>
      <c r="N127" s="124">
        <v>0</v>
      </c>
      <c r="O127" s="124">
        <v>0</v>
      </c>
      <c r="P127" s="124">
        <v>0</v>
      </c>
      <c r="Q127" s="124">
        <v>0</v>
      </c>
      <c r="R127" s="124">
        <v>0</v>
      </c>
      <c r="S127" s="124">
        <v>0</v>
      </c>
      <c r="T127" s="124">
        <v>0</v>
      </c>
      <c r="U127" s="124">
        <v>0</v>
      </c>
      <c r="V127" s="124">
        <v>0</v>
      </c>
      <c r="W127" s="124">
        <v>0</v>
      </c>
      <c r="X127" s="124">
        <v>0</v>
      </c>
      <c r="Y127" s="124">
        <v>0</v>
      </c>
      <c r="Z127" s="124">
        <v>0</v>
      </c>
      <c r="AA127" s="124">
        <v>0</v>
      </c>
      <c r="AB127" s="124">
        <v>0</v>
      </c>
      <c r="AC127" s="124">
        <v>0</v>
      </c>
      <c r="AD127" s="124">
        <v>0</v>
      </c>
      <c r="AE127" s="124">
        <v>0</v>
      </c>
      <c r="AF127" s="124">
        <v>0</v>
      </c>
      <c r="AG127" s="124">
        <v>0</v>
      </c>
      <c r="AH127" s="124">
        <v>0</v>
      </c>
      <c r="AI127" s="124">
        <v>0</v>
      </c>
      <c r="AJ127" s="124">
        <v>0</v>
      </c>
      <c r="AK127" s="124">
        <v>0</v>
      </c>
      <c r="AL127" s="124">
        <v>0</v>
      </c>
      <c r="AM127" s="124">
        <v>0</v>
      </c>
      <c r="AN127" s="124">
        <v>0</v>
      </c>
      <c r="AO127" s="124">
        <v>0</v>
      </c>
      <c r="AP127" s="124">
        <v>0</v>
      </c>
      <c r="AQ127" s="124">
        <v>0</v>
      </c>
      <c r="AR127" s="124">
        <v>0</v>
      </c>
      <c r="AS127" s="124">
        <v>0</v>
      </c>
      <c r="AT127" s="124">
        <v>0</v>
      </c>
      <c r="AU127" s="124">
        <v>0</v>
      </c>
      <c r="AV127" s="124">
        <v>0</v>
      </c>
      <c r="AW127" s="124">
        <v>0</v>
      </c>
      <c r="AX127" s="124">
        <v>0</v>
      </c>
      <c r="AY127" s="124">
        <v>0</v>
      </c>
    </row>
    <row r="128" spans="1:51">
      <c r="A128" t="s">
        <v>30</v>
      </c>
      <c r="B128" t="s">
        <v>21</v>
      </c>
      <c r="C128" t="s">
        <v>52</v>
      </c>
      <c r="D128" t="s">
        <v>337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124">
        <v>0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0</v>
      </c>
      <c r="AO128" s="124">
        <v>0</v>
      </c>
      <c r="AP128" s="124">
        <v>0</v>
      </c>
      <c r="AQ128" s="124">
        <v>0</v>
      </c>
      <c r="AR128" s="124">
        <v>0</v>
      </c>
      <c r="AS128" s="124">
        <v>0</v>
      </c>
      <c r="AT128" s="124">
        <v>0</v>
      </c>
      <c r="AU128" s="124">
        <v>0</v>
      </c>
      <c r="AV128" s="124">
        <v>0</v>
      </c>
      <c r="AW128" s="124">
        <v>0</v>
      </c>
      <c r="AX128" s="124">
        <v>0</v>
      </c>
      <c r="AY128" s="124">
        <v>0</v>
      </c>
    </row>
    <row r="129" spans="1:51">
      <c r="A129" t="s">
        <v>30</v>
      </c>
      <c r="B129" t="s">
        <v>21</v>
      </c>
      <c r="C129" t="s">
        <v>53</v>
      </c>
      <c r="D129" t="s">
        <v>337</v>
      </c>
      <c r="E129" s="125">
        <v>0.58916312012674354</v>
      </c>
      <c r="F129" s="125">
        <v>0.62181991347581844</v>
      </c>
      <c r="G129" s="125">
        <v>0.65714789797358608</v>
      </c>
      <c r="H129" s="125">
        <v>0.6799436942807987</v>
      </c>
      <c r="I129" s="125">
        <v>0.70319336866422066</v>
      </c>
      <c r="J129" s="125">
        <v>0.65392683550780251</v>
      </c>
      <c r="K129" s="124">
        <v>0.68168324995877083</v>
      </c>
      <c r="L129" s="124">
        <v>0.6160898558683936</v>
      </c>
      <c r="M129" s="124">
        <v>0.56237293997033844</v>
      </c>
      <c r="N129" s="124">
        <v>0.51791585151487241</v>
      </c>
      <c r="O129" s="124">
        <v>0.4806254009647169</v>
      </c>
      <c r="P129" s="124">
        <v>0.44880344912502679</v>
      </c>
      <c r="Q129" s="124">
        <v>0.42103770864169948</v>
      </c>
      <c r="R129" s="124">
        <v>0.39605758895705401</v>
      </c>
      <c r="S129" s="124">
        <v>0.37272582071406679</v>
      </c>
      <c r="T129" s="124">
        <v>0.35005616432081749</v>
      </c>
      <c r="U129" s="124">
        <v>0.32743088699371847</v>
      </c>
      <c r="V129" s="124">
        <v>0.30479364978096618</v>
      </c>
      <c r="W129" s="124">
        <v>0.28253793283430728</v>
      </c>
      <c r="X129" s="124">
        <v>0.26118695311907031</v>
      </c>
      <c r="Y129" s="124">
        <v>0.24113835528554239</v>
      </c>
      <c r="Z129" s="124">
        <v>0.22258828249686091</v>
      </c>
      <c r="AA129" s="124">
        <v>0.20557272009620539</v>
      </c>
      <c r="AB129" s="124">
        <v>0.19003231375090851</v>
      </c>
      <c r="AC129" s="124">
        <v>0.17586212781707339</v>
      </c>
      <c r="AD129" s="124">
        <v>0.16294165118778831</v>
      </c>
      <c r="AE129" s="124">
        <v>0.15115055318718529</v>
      </c>
      <c r="AF129" s="124">
        <v>0.1403759866158022</v>
      </c>
      <c r="AG129" s="124">
        <v>0.13051535766403499</v>
      </c>
      <c r="AH129" s="124">
        <v>0.12147683659665599</v>
      </c>
      <c r="AI129" s="124">
        <v>0.11317883179883351</v>
      </c>
      <c r="AJ129" s="124">
        <v>0.1055490527226995</v>
      </c>
      <c r="AK129" s="124">
        <v>9.8523467272749188E-2</v>
      </c>
      <c r="AL129" s="124">
        <v>9.2045293652383259E-2</v>
      </c>
      <c r="AM129" s="124">
        <v>8.6064083586527826E-2</v>
      </c>
      <c r="AN129" s="124">
        <v>8.0534913548762882E-2</v>
      </c>
      <c r="AO129" s="124">
        <v>7.5417682139134135E-2</v>
      </c>
      <c r="AP129" s="124">
        <v>7.0697364184448441E-2</v>
      </c>
      <c r="AQ129" s="124">
        <v>6.6348181152076274E-2</v>
      </c>
      <c r="AR129" s="124">
        <v>6.2340266376603469E-2</v>
      </c>
      <c r="AS129" s="124">
        <v>5.864330905034297E-2</v>
      </c>
      <c r="AT129" s="124">
        <v>5.5228405590316602E-2</v>
      </c>
      <c r="AU129" s="124">
        <v>5.2068890868112033E-2</v>
      </c>
      <c r="AV129" s="124">
        <v>4.9140611336046552E-2</v>
      </c>
      <c r="AW129" s="124">
        <v>4.6421907401366549E-2</v>
      </c>
      <c r="AX129" s="124">
        <v>4.3893455703645903E-2</v>
      </c>
      <c r="AY129" s="124">
        <v>4.1538053928701239E-2</v>
      </c>
    </row>
    <row r="130" spans="1:51">
      <c r="A130" t="s">
        <v>30</v>
      </c>
      <c r="B130" t="s">
        <v>21</v>
      </c>
      <c r="C130" t="s">
        <v>54</v>
      </c>
      <c r="D130" t="s">
        <v>337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4">
        <v>0</v>
      </c>
      <c r="L130" s="124">
        <v>0</v>
      </c>
      <c r="M130" s="124">
        <v>0</v>
      </c>
      <c r="N130" s="124">
        <v>0</v>
      </c>
      <c r="O130" s="124">
        <v>0</v>
      </c>
      <c r="P130" s="124">
        <v>0</v>
      </c>
      <c r="Q130" s="124">
        <v>0</v>
      </c>
      <c r="R130" s="124">
        <v>0</v>
      </c>
      <c r="S130" s="124">
        <v>0</v>
      </c>
      <c r="T130" s="124">
        <v>0</v>
      </c>
      <c r="U130" s="124">
        <v>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4">
        <v>0</v>
      </c>
      <c r="AI130" s="124">
        <v>0</v>
      </c>
      <c r="AJ130" s="124">
        <v>0</v>
      </c>
      <c r="AK130" s="124">
        <v>0</v>
      </c>
      <c r="AL130" s="124">
        <v>0</v>
      </c>
      <c r="AM130" s="124">
        <v>0</v>
      </c>
      <c r="AN130" s="124">
        <v>0</v>
      </c>
      <c r="AO130" s="124">
        <v>0</v>
      </c>
      <c r="AP130" s="124">
        <v>0</v>
      </c>
      <c r="AQ130" s="124">
        <v>0</v>
      </c>
      <c r="AR130" s="124">
        <v>0</v>
      </c>
      <c r="AS130" s="124">
        <v>0</v>
      </c>
      <c r="AT130" s="124">
        <v>0</v>
      </c>
      <c r="AU130" s="124">
        <v>0</v>
      </c>
      <c r="AV130" s="124">
        <v>0</v>
      </c>
      <c r="AW130" s="124">
        <v>0</v>
      </c>
      <c r="AX130" s="124">
        <v>0</v>
      </c>
      <c r="AY130" s="124">
        <v>0</v>
      </c>
    </row>
    <row r="131" spans="1:51">
      <c r="A131" t="s">
        <v>30</v>
      </c>
      <c r="B131" t="s">
        <v>21</v>
      </c>
      <c r="C131" t="s">
        <v>55</v>
      </c>
      <c r="D131" t="s">
        <v>337</v>
      </c>
      <c r="E131" s="125">
        <v>0</v>
      </c>
      <c r="F131" s="125">
        <v>0</v>
      </c>
      <c r="G131" s="125">
        <v>0</v>
      </c>
      <c r="H131" s="125">
        <v>0</v>
      </c>
      <c r="I131" s="125">
        <v>0</v>
      </c>
      <c r="J131" s="125">
        <v>0</v>
      </c>
      <c r="K131" s="124">
        <v>0</v>
      </c>
      <c r="L131" s="124">
        <v>0</v>
      </c>
      <c r="M131" s="124">
        <v>0</v>
      </c>
      <c r="N131" s="124">
        <v>0</v>
      </c>
      <c r="O131" s="124">
        <v>0</v>
      </c>
      <c r="P131" s="124">
        <v>0</v>
      </c>
      <c r="Q131" s="124">
        <v>0</v>
      </c>
      <c r="R131" s="124">
        <v>0</v>
      </c>
      <c r="S131" s="124">
        <v>0</v>
      </c>
      <c r="T131" s="124">
        <v>0</v>
      </c>
      <c r="U131" s="124">
        <v>0</v>
      </c>
      <c r="V131" s="124">
        <v>0</v>
      </c>
      <c r="W131" s="124">
        <v>0</v>
      </c>
      <c r="X131" s="124">
        <v>0</v>
      </c>
      <c r="Y131" s="124">
        <v>0</v>
      </c>
      <c r="Z131" s="124">
        <v>0</v>
      </c>
      <c r="AA131" s="124">
        <v>0</v>
      </c>
      <c r="AB131" s="124">
        <v>0</v>
      </c>
      <c r="AC131" s="124">
        <v>0</v>
      </c>
      <c r="AD131" s="124">
        <v>0</v>
      </c>
      <c r="AE131" s="124">
        <v>0</v>
      </c>
      <c r="AF131" s="124">
        <v>0</v>
      </c>
      <c r="AG131" s="124">
        <v>0</v>
      </c>
      <c r="AH131" s="124">
        <v>0</v>
      </c>
      <c r="AI131" s="124">
        <v>0</v>
      </c>
      <c r="AJ131" s="124">
        <v>0</v>
      </c>
      <c r="AK131" s="124">
        <v>0</v>
      </c>
      <c r="AL131" s="124">
        <v>0</v>
      </c>
      <c r="AM131" s="124">
        <v>0</v>
      </c>
      <c r="AN131" s="124">
        <v>0</v>
      </c>
      <c r="AO131" s="124">
        <v>0</v>
      </c>
      <c r="AP131" s="124">
        <v>0</v>
      </c>
      <c r="AQ131" s="124">
        <v>0</v>
      </c>
      <c r="AR131" s="124">
        <v>0</v>
      </c>
      <c r="AS131" s="124">
        <v>0</v>
      </c>
      <c r="AT131" s="124">
        <v>0</v>
      </c>
      <c r="AU131" s="124">
        <v>0</v>
      </c>
      <c r="AV131" s="124">
        <v>0</v>
      </c>
      <c r="AW131" s="124">
        <v>0</v>
      </c>
      <c r="AX131" s="124">
        <v>0</v>
      </c>
      <c r="AY131" s="124">
        <v>0</v>
      </c>
    </row>
    <row r="132" spans="1:51">
      <c r="A132" t="s">
        <v>30</v>
      </c>
      <c r="B132" t="s">
        <v>21</v>
      </c>
      <c r="C132" t="s">
        <v>56</v>
      </c>
      <c r="D132" t="s">
        <v>337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2.5581990278843689E-5</v>
      </c>
      <c r="K132" s="124">
        <v>8.2458358528942878E-5</v>
      </c>
      <c r="L132" s="124">
        <v>5.4467938395167022E-4</v>
      </c>
      <c r="M132" s="124">
        <v>1.3091897732415371E-3</v>
      </c>
      <c r="N132" s="124">
        <v>2.6179313169368409E-3</v>
      </c>
      <c r="O132" s="124">
        <v>4.8917967040790359E-3</v>
      </c>
      <c r="P132" s="124">
        <v>8.851394987379366E-3</v>
      </c>
      <c r="Q132" s="124">
        <v>1.5679724603627911E-2</v>
      </c>
      <c r="R132" s="124">
        <v>2.7179582364342911E-2</v>
      </c>
      <c r="S132" s="124">
        <v>4.5695537215470927E-2</v>
      </c>
      <c r="T132" s="124">
        <v>7.3515191237645369E-2</v>
      </c>
      <c r="U132" s="124">
        <v>0.1116276069224003</v>
      </c>
      <c r="V132" s="124">
        <v>0.1586667739358894</v>
      </c>
      <c r="W132" s="124">
        <v>0.2113196582172214</v>
      </c>
      <c r="X132" s="124">
        <v>0.26586850845767712</v>
      </c>
      <c r="Y132" s="124">
        <v>0.3194277350427786</v>
      </c>
      <c r="Z132" s="124">
        <v>0.37027427472132313</v>
      </c>
      <c r="AA132" s="124">
        <v>0.4176093271493333</v>
      </c>
      <c r="AB132" s="124">
        <v>0.46120995587028751</v>
      </c>
      <c r="AC132" s="124">
        <v>0.50116141768877209</v>
      </c>
      <c r="AD132" s="124">
        <v>0.5376923539621542</v>
      </c>
      <c r="AE132" s="124">
        <v>0.57108434863471291</v>
      </c>
      <c r="AF132" s="124">
        <v>0.60162613824377287</v>
      </c>
      <c r="AG132" s="124">
        <v>0.62959233062160147</v>
      </c>
      <c r="AH132" s="124">
        <v>0.65523485316516827</v>
      </c>
      <c r="AI132" s="124">
        <v>0.67878070749318387</v>
      </c>
      <c r="AJ132" s="124">
        <v>0.70043266613094979</v>
      </c>
      <c r="AK132" s="124">
        <v>0.7203712016758177</v>
      </c>
      <c r="AL132" s="124">
        <v>0.73875680758915341</v>
      </c>
      <c r="AM132" s="124">
        <v>0.75573231635175919</v>
      </c>
      <c r="AN132" s="124">
        <v>0.77142504577143634</v>
      </c>
      <c r="AO132" s="124">
        <v>0.78594871473048733</v>
      </c>
      <c r="AP132" s="124">
        <v>0.79934591674035926</v>
      </c>
      <c r="AQ132" s="124">
        <v>0.81168978941313719</v>
      </c>
      <c r="AR132" s="124">
        <v>0.82306508621854146</v>
      </c>
      <c r="AS132" s="124">
        <v>0.83355782805399181</v>
      </c>
      <c r="AT132" s="124">
        <v>0.84325004543607518</v>
      </c>
      <c r="AU132" s="124">
        <v>0.85221741757492453</v>
      </c>
      <c r="AV132" s="124">
        <v>0.86052849627828798</v>
      </c>
      <c r="AW132" s="124">
        <v>0.86824475550190727</v>
      </c>
      <c r="AX132" s="124">
        <v>0.87542103875083621</v>
      </c>
      <c r="AY132" s="124">
        <v>0.88210616969303179</v>
      </c>
    </row>
    <row r="133" spans="1:51">
      <c r="A133" t="s">
        <v>30</v>
      </c>
      <c r="B133" t="s">
        <v>21</v>
      </c>
      <c r="C133" t="s">
        <v>57</v>
      </c>
      <c r="D133" t="s">
        <v>337</v>
      </c>
      <c r="E133" s="125">
        <v>0</v>
      </c>
      <c r="F133" s="125">
        <v>0</v>
      </c>
      <c r="G133" s="125">
        <v>0</v>
      </c>
      <c r="H133" s="125">
        <v>0</v>
      </c>
      <c r="I133" s="125">
        <v>0</v>
      </c>
      <c r="J133" s="125">
        <v>0</v>
      </c>
      <c r="K133" s="124">
        <v>0</v>
      </c>
      <c r="L133" s="124">
        <v>0</v>
      </c>
      <c r="M133" s="124">
        <v>0</v>
      </c>
      <c r="N133" s="124">
        <v>0</v>
      </c>
      <c r="O133" s="124">
        <v>0</v>
      </c>
      <c r="P133" s="124">
        <v>0</v>
      </c>
      <c r="Q133" s="124">
        <v>0</v>
      </c>
      <c r="R133" s="124">
        <v>0</v>
      </c>
      <c r="S133" s="124">
        <v>0</v>
      </c>
      <c r="T133" s="124">
        <v>0</v>
      </c>
      <c r="U133" s="124">
        <v>0</v>
      </c>
      <c r="V133" s="124">
        <v>0</v>
      </c>
      <c r="W133" s="124">
        <v>0</v>
      </c>
      <c r="X133" s="124">
        <v>0</v>
      </c>
      <c r="Y133" s="124">
        <v>0</v>
      </c>
      <c r="Z133" s="124">
        <v>0</v>
      </c>
      <c r="AA133" s="124">
        <v>0</v>
      </c>
      <c r="AB133" s="124">
        <v>0</v>
      </c>
      <c r="AC133" s="124">
        <v>0</v>
      </c>
      <c r="AD133" s="124">
        <v>0</v>
      </c>
      <c r="AE133" s="124">
        <v>0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</row>
    <row r="134" spans="1:51">
      <c r="A134" t="s">
        <v>30</v>
      </c>
      <c r="B134" t="s">
        <v>21</v>
      </c>
      <c r="C134" t="s">
        <v>58</v>
      </c>
      <c r="D134" t="s">
        <v>337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4">
        <v>0</v>
      </c>
      <c r="L134" s="124">
        <v>0</v>
      </c>
      <c r="M134" s="124">
        <v>0</v>
      </c>
      <c r="N134" s="124">
        <v>0</v>
      </c>
      <c r="O134" s="124">
        <v>0</v>
      </c>
      <c r="P134" s="124">
        <v>0</v>
      </c>
      <c r="Q134" s="124">
        <v>0</v>
      </c>
      <c r="R134" s="124">
        <v>0</v>
      </c>
      <c r="S134" s="124">
        <v>0</v>
      </c>
      <c r="T134" s="124">
        <v>0</v>
      </c>
      <c r="U134" s="124">
        <v>0</v>
      </c>
      <c r="V134" s="124">
        <v>0</v>
      </c>
      <c r="W134" s="124">
        <v>0</v>
      </c>
      <c r="X134" s="124">
        <v>0</v>
      </c>
      <c r="Y134" s="124">
        <v>0</v>
      </c>
      <c r="Z134" s="124">
        <v>0</v>
      </c>
      <c r="AA134" s="124">
        <v>0</v>
      </c>
      <c r="AB134" s="124">
        <v>0</v>
      </c>
      <c r="AC134" s="124">
        <v>0</v>
      </c>
      <c r="AD134" s="124">
        <v>0</v>
      </c>
      <c r="AE134" s="124">
        <v>0</v>
      </c>
      <c r="AF134" s="124">
        <v>0</v>
      </c>
      <c r="AG134" s="124">
        <v>0</v>
      </c>
      <c r="AH134" s="124">
        <v>0</v>
      </c>
      <c r="AI134" s="124">
        <v>0</v>
      </c>
      <c r="AJ134" s="124">
        <v>0</v>
      </c>
      <c r="AK134" s="124">
        <v>0</v>
      </c>
      <c r="AL134" s="124">
        <v>0</v>
      </c>
      <c r="AM134" s="124">
        <v>0</v>
      </c>
      <c r="AN134" s="124">
        <v>0</v>
      </c>
      <c r="AO134" s="124">
        <v>0</v>
      </c>
      <c r="AP134" s="124">
        <v>0</v>
      </c>
      <c r="AQ134" s="124">
        <v>0</v>
      </c>
      <c r="AR134" s="124">
        <v>0</v>
      </c>
      <c r="AS134" s="124">
        <v>0</v>
      </c>
      <c r="AT134" s="124">
        <v>0</v>
      </c>
      <c r="AU134" s="124">
        <v>0</v>
      </c>
      <c r="AV134" s="124">
        <v>0</v>
      </c>
      <c r="AW134" s="124">
        <v>0</v>
      </c>
      <c r="AX134" s="124">
        <v>0</v>
      </c>
      <c r="AY134" s="124">
        <v>0</v>
      </c>
    </row>
    <row r="135" spans="1:51">
      <c r="A135" t="s">
        <v>30</v>
      </c>
      <c r="B135" t="s">
        <v>21</v>
      </c>
      <c r="C135" t="s">
        <v>59</v>
      </c>
      <c r="D135" t="s">
        <v>337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4">
        <v>0</v>
      </c>
      <c r="L135" s="124">
        <v>0</v>
      </c>
      <c r="M135" s="124">
        <v>0</v>
      </c>
      <c r="N135" s="124">
        <v>0</v>
      </c>
      <c r="O135" s="124">
        <v>0</v>
      </c>
      <c r="P135" s="124">
        <v>0</v>
      </c>
      <c r="Q135" s="124">
        <v>0</v>
      </c>
      <c r="R135" s="124">
        <v>0</v>
      </c>
      <c r="S135" s="124">
        <v>0</v>
      </c>
      <c r="T135" s="124">
        <v>0</v>
      </c>
      <c r="U135" s="124">
        <v>0</v>
      </c>
      <c r="V135" s="124">
        <v>0</v>
      </c>
      <c r="W135" s="124">
        <v>0</v>
      </c>
      <c r="X135" s="124">
        <v>0</v>
      </c>
      <c r="Y135" s="124">
        <v>0</v>
      </c>
      <c r="Z135" s="124">
        <v>0</v>
      </c>
      <c r="AA135" s="124">
        <v>0</v>
      </c>
      <c r="AB135" s="124">
        <v>0</v>
      </c>
      <c r="AC135" s="124">
        <v>0</v>
      </c>
      <c r="AD135" s="124">
        <v>0</v>
      </c>
      <c r="AE135" s="124">
        <v>0</v>
      </c>
      <c r="AF135" s="124">
        <v>0</v>
      </c>
      <c r="AG135" s="124">
        <v>0</v>
      </c>
      <c r="AH135" s="124">
        <v>0</v>
      </c>
      <c r="AI135" s="124">
        <v>0</v>
      </c>
      <c r="AJ135" s="124">
        <v>0</v>
      </c>
      <c r="AK135" s="124">
        <v>0</v>
      </c>
      <c r="AL135" s="124">
        <v>0</v>
      </c>
      <c r="AM135" s="124">
        <v>0</v>
      </c>
      <c r="AN135" s="124">
        <v>0</v>
      </c>
      <c r="AO135" s="124">
        <v>0</v>
      </c>
      <c r="AP135" s="124">
        <v>0</v>
      </c>
      <c r="AQ135" s="124">
        <v>0</v>
      </c>
      <c r="AR135" s="124">
        <v>0</v>
      </c>
      <c r="AS135" s="124">
        <v>0</v>
      </c>
      <c r="AT135" s="124">
        <v>0</v>
      </c>
      <c r="AU135" s="124">
        <v>0</v>
      </c>
      <c r="AV135" s="124">
        <v>0</v>
      </c>
      <c r="AW135" s="124">
        <v>0</v>
      </c>
      <c r="AX135" s="124">
        <v>0</v>
      </c>
      <c r="AY135" s="124">
        <v>0</v>
      </c>
    </row>
    <row r="136" spans="1:51">
      <c r="A136" t="s">
        <v>30</v>
      </c>
      <c r="B136" t="s">
        <v>21</v>
      </c>
      <c r="C136" t="s">
        <v>60</v>
      </c>
      <c r="D136" t="s">
        <v>337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0</v>
      </c>
      <c r="S136" s="124">
        <v>0</v>
      </c>
      <c r="T136" s="124">
        <v>0</v>
      </c>
      <c r="U136" s="124">
        <v>0</v>
      </c>
      <c r="V136" s="124">
        <v>0</v>
      </c>
      <c r="W136" s="124">
        <v>0</v>
      </c>
      <c r="X136" s="124">
        <v>0</v>
      </c>
      <c r="Y136" s="124">
        <v>0</v>
      </c>
      <c r="Z136" s="124">
        <v>0</v>
      </c>
      <c r="AA136" s="124">
        <v>0</v>
      </c>
      <c r="AB136" s="124">
        <v>0</v>
      </c>
      <c r="AC136" s="124">
        <v>0</v>
      </c>
      <c r="AD136" s="124">
        <v>0</v>
      </c>
      <c r="AE136" s="124">
        <v>0</v>
      </c>
      <c r="AF136" s="124">
        <v>0</v>
      </c>
      <c r="AG136" s="124">
        <v>0</v>
      </c>
      <c r="AH136" s="124">
        <v>0</v>
      </c>
      <c r="AI136" s="124">
        <v>0</v>
      </c>
      <c r="AJ136" s="124">
        <v>0</v>
      </c>
      <c r="AK136" s="124">
        <v>0</v>
      </c>
      <c r="AL136" s="124">
        <v>0</v>
      </c>
      <c r="AM136" s="124">
        <v>0</v>
      </c>
      <c r="AN136" s="124">
        <v>0</v>
      </c>
      <c r="AO136" s="124">
        <v>0</v>
      </c>
      <c r="AP136" s="124">
        <v>0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0</v>
      </c>
    </row>
    <row r="137" spans="1:51">
      <c r="A137" t="s">
        <v>30</v>
      </c>
      <c r="B137" t="s">
        <v>21</v>
      </c>
      <c r="C137" t="s">
        <v>61</v>
      </c>
      <c r="D137" t="s">
        <v>337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4">
        <v>0</v>
      </c>
      <c r="L137" s="124">
        <v>0</v>
      </c>
      <c r="M137" s="124">
        <v>0</v>
      </c>
      <c r="N137" s="124">
        <v>0</v>
      </c>
      <c r="O137" s="124">
        <v>0</v>
      </c>
      <c r="P137" s="124">
        <v>0</v>
      </c>
      <c r="Q137" s="124">
        <v>0</v>
      </c>
      <c r="R137" s="124">
        <v>0</v>
      </c>
      <c r="S137" s="124">
        <v>0</v>
      </c>
      <c r="T137" s="124">
        <v>0</v>
      </c>
      <c r="U137" s="124">
        <v>0</v>
      </c>
      <c r="V137" s="124">
        <v>0</v>
      </c>
      <c r="W137" s="124">
        <v>0</v>
      </c>
      <c r="X137" s="124">
        <v>0</v>
      </c>
      <c r="Y137" s="124">
        <v>0</v>
      </c>
      <c r="Z137" s="124">
        <v>0</v>
      </c>
      <c r="AA137" s="124">
        <v>0</v>
      </c>
      <c r="AB137" s="124">
        <v>0</v>
      </c>
      <c r="AC137" s="124">
        <v>0</v>
      </c>
      <c r="AD137" s="124">
        <v>0</v>
      </c>
      <c r="AE137" s="124">
        <v>0</v>
      </c>
      <c r="AF137" s="124">
        <v>0</v>
      </c>
      <c r="AG137" s="124">
        <v>0</v>
      </c>
      <c r="AH137" s="124">
        <v>0</v>
      </c>
      <c r="AI137" s="124">
        <v>0</v>
      </c>
      <c r="AJ137" s="124">
        <v>0</v>
      </c>
      <c r="AK137" s="124">
        <v>0</v>
      </c>
      <c r="AL137" s="124">
        <v>0</v>
      </c>
      <c r="AM137" s="124">
        <v>0</v>
      </c>
      <c r="AN137" s="124">
        <v>0</v>
      </c>
      <c r="AO137" s="124">
        <v>0</v>
      </c>
      <c r="AP137" s="124">
        <v>0</v>
      </c>
      <c r="AQ137" s="124">
        <v>0</v>
      </c>
      <c r="AR137" s="124">
        <v>0</v>
      </c>
      <c r="AS137" s="124">
        <v>0</v>
      </c>
      <c r="AT137" s="124">
        <v>0</v>
      </c>
      <c r="AU137" s="124">
        <v>0</v>
      </c>
      <c r="AV137" s="124">
        <v>0</v>
      </c>
      <c r="AW137" s="124">
        <v>0</v>
      </c>
      <c r="AX137" s="124">
        <v>0</v>
      </c>
      <c r="AY137" s="124">
        <v>0</v>
      </c>
    </row>
    <row r="138" spans="1:51">
      <c r="A138" t="s">
        <v>30</v>
      </c>
      <c r="B138" t="s">
        <v>72</v>
      </c>
      <c r="C138" t="s">
        <v>50</v>
      </c>
      <c r="D138" t="s">
        <v>337</v>
      </c>
      <c r="E138" s="125">
        <v>0.95331792670848459</v>
      </c>
      <c r="F138" s="125">
        <v>0.94182860783689082</v>
      </c>
      <c r="G138" s="125">
        <v>0.93111726685133889</v>
      </c>
      <c r="H138" s="125">
        <v>0.91836734693877553</v>
      </c>
      <c r="I138" s="125">
        <v>0.90567107750472586</v>
      </c>
      <c r="J138" s="125">
        <v>0.89352657004830915</v>
      </c>
      <c r="K138" s="124">
        <v>0.88551251872458803</v>
      </c>
      <c r="L138" s="124">
        <v>0.87580945755493034</v>
      </c>
      <c r="M138" s="124">
        <v>0.86699580458772163</v>
      </c>
      <c r="N138" s="124">
        <v>0.85872981165649098</v>
      </c>
      <c r="O138" s="124">
        <v>0.85053730498312796</v>
      </c>
      <c r="P138" s="124">
        <v>0.84169539284655603</v>
      </c>
      <c r="Q138" s="124">
        <v>0.83106813187485373</v>
      </c>
      <c r="R138" s="124">
        <v>0.8169377992549397</v>
      </c>
      <c r="S138" s="124">
        <v>0.79700588209406198</v>
      </c>
      <c r="T138" s="124">
        <v>0.76889885137957614</v>
      </c>
      <c r="U138" s="124">
        <v>0.73133421041098923</v>
      </c>
      <c r="V138" s="124">
        <v>0.68522508386160008</v>
      </c>
      <c r="W138" s="124">
        <v>0.63350137775662729</v>
      </c>
      <c r="X138" s="124">
        <v>0.57971756258940954</v>
      </c>
      <c r="Y138" s="124">
        <v>0.52678401722678203</v>
      </c>
      <c r="Z138" s="124">
        <v>0.47654211892717679</v>
      </c>
      <c r="AA138" s="124">
        <v>0.42992008320151309</v>
      </c>
      <c r="AB138" s="124">
        <v>0.38724254215368409</v>
      </c>
      <c r="AC138" s="124">
        <v>0.34848920512217352</v>
      </c>
      <c r="AD138" s="124">
        <v>0.31346387373903328</v>
      </c>
      <c r="AE138" s="124">
        <v>0.2818927573625063</v>
      </c>
      <c r="AF138" s="124">
        <v>0.25347780810831377</v>
      </c>
      <c r="AG138" s="124">
        <v>0.22792402940024761</v>
      </c>
      <c r="AH138" s="124">
        <v>0.20495247120603879</v>
      </c>
      <c r="AI138" s="124">
        <v>0.1843056152371613</v>
      </c>
      <c r="AJ138" s="124">
        <v>0.16574883876251589</v>
      </c>
      <c r="AK138" s="124">
        <v>0.1490699401591562</v>
      </c>
      <c r="AL138" s="124">
        <v>0.13407777383051539</v>
      </c>
      <c r="AM138" s="124">
        <v>0.12060053779481431</v>
      </c>
      <c r="AN138" s="124">
        <v>0.108483988459577</v>
      </c>
      <c r="AO138" s="124">
        <v>9.7589715277855912E-2</v>
      </c>
      <c r="AP138" s="124">
        <v>8.7793534044906141E-2</v>
      </c>
      <c r="AQ138" s="124">
        <v>7.8984019725758151E-2</v>
      </c>
      <c r="AR138" s="124">
        <v>7.1061180877135297E-2</v>
      </c>
      <c r="AS138" s="124">
        <v>6.3935268866871078E-2</v>
      </c>
      <c r="AT138" s="124">
        <v>5.7525711382728877E-2</v>
      </c>
      <c r="AU138" s="124">
        <v>5.7525711382728877E-2</v>
      </c>
      <c r="AV138" s="124">
        <v>5.752571138272889E-2</v>
      </c>
      <c r="AW138" s="124">
        <v>5.7525711382728877E-2</v>
      </c>
      <c r="AX138" s="124">
        <v>5.7525711382728877E-2</v>
      </c>
      <c r="AY138" s="124">
        <v>5.7525711382728877E-2</v>
      </c>
    </row>
    <row r="139" spans="1:51">
      <c r="A139" t="s">
        <v>30</v>
      </c>
      <c r="B139" t="s">
        <v>72</v>
      </c>
      <c r="C139" t="s">
        <v>51</v>
      </c>
      <c r="D139" t="s">
        <v>337</v>
      </c>
      <c r="E139" s="125">
        <v>0</v>
      </c>
      <c r="F139" s="125">
        <v>0</v>
      </c>
      <c r="G139" s="125">
        <v>0</v>
      </c>
      <c r="H139" s="125">
        <v>0</v>
      </c>
      <c r="I139" s="125">
        <v>0</v>
      </c>
      <c r="J139" s="125">
        <v>0</v>
      </c>
      <c r="K139" s="124">
        <v>0</v>
      </c>
      <c r="L139" s="124">
        <v>0</v>
      </c>
      <c r="M139" s="124">
        <v>0</v>
      </c>
      <c r="N139" s="124">
        <v>0</v>
      </c>
      <c r="O139" s="124">
        <v>0</v>
      </c>
      <c r="P139" s="124">
        <v>0</v>
      </c>
      <c r="Q139" s="124">
        <v>0</v>
      </c>
      <c r="R139" s="124">
        <v>0</v>
      </c>
      <c r="S139" s="124">
        <v>0</v>
      </c>
      <c r="T139" s="124">
        <v>0</v>
      </c>
      <c r="U139" s="124">
        <v>0</v>
      </c>
      <c r="V139" s="124">
        <v>0</v>
      </c>
      <c r="W139" s="124">
        <v>0</v>
      </c>
      <c r="X139" s="124">
        <v>0</v>
      </c>
      <c r="Y139" s="124">
        <v>0</v>
      </c>
      <c r="Z139" s="124">
        <v>0</v>
      </c>
      <c r="AA139" s="124">
        <v>0</v>
      </c>
      <c r="AB139" s="124">
        <v>0</v>
      </c>
      <c r="AC139" s="124">
        <v>0</v>
      </c>
      <c r="AD139" s="124">
        <v>0</v>
      </c>
      <c r="AE139" s="124">
        <v>0</v>
      </c>
      <c r="AF139" s="124">
        <v>0</v>
      </c>
      <c r="AG139" s="124">
        <v>0</v>
      </c>
      <c r="AH139" s="124">
        <v>0</v>
      </c>
      <c r="AI139" s="124">
        <v>0</v>
      </c>
      <c r="AJ139" s="124">
        <v>0</v>
      </c>
      <c r="AK139" s="124">
        <v>0</v>
      </c>
      <c r="AL139" s="124">
        <v>0</v>
      </c>
      <c r="AM139" s="124">
        <v>0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</row>
    <row r="140" spans="1:51">
      <c r="A140" t="s">
        <v>30</v>
      </c>
      <c r="B140" t="s">
        <v>72</v>
      </c>
      <c r="C140" t="s">
        <v>52</v>
      </c>
      <c r="D140" t="s">
        <v>337</v>
      </c>
      <c r="E140" s="125">
        <v>0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0</v>
      </c>
      <c r="Z140" s="124">
        <v>0</v>
      </c>
      <c r="AA140" s="124">
        <v>0</v>
      </c>
      <c r="AB140" s="124">
        <v>0</v>
      </c>
      <c r="AC140" s="124">
        <v>0</v>
      </c>
      <c r="AD140" s="124">
        <v>0</v>
      </c>
      <c r="AE140" s="124">
        <v>0</v>
      </c>
      <c r="AF140" s="124">
        <v>0</v>
      </c>
      <c r="AG140" s="124">
        <v>0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  <c r="AO140" s="124">
        <v>0</v>
      </c>
      <c r="AP140" s="124">
        <v>0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</row>
    <row r="141" spans="1:51">
      <c r="A141" t="s">
        <v>30</v>
      </c>
      <c r="B141" t="s">
        <v>72</v>
      </c>
      <c r="C141" t="s">
        <v>53</v>
      </c>
      <c r="D141" t="s">
        <v>337</v>
      </c>
      <c r="E141" s="125">
        <v>4.6682073291515351E-2</v>
      </c>
      <c r="F141" s="125">
        <v>5.8171392163109271E-2</v>
      </c>
      <c r="G141" s="125">
        <v>6.8882733148661127E-2</v>
      </c>
      <c r="H141" s="125">
        <v>8.1632653061224483E-2</v>
      </c>
      <c r="I141" s="125">
        <v>9.4328922495274109E-2</v>
      </c>
      <c r="J141" s="125">
        <v>0.106280193236715</v>
      </c>
      <c r="K141" s="124">
        <v>0.1138454953991012</v>
      </c>
      <c r="L141" s="124">
        <v>0.1232365031047138</v>
      </c>
      <c r="M141" s="124">
        <v>0.13144830871862639</v>
      </c>
      <c r="N141" s="124">
        <v>0.13858261325017029</v>
      </c>
      <c r="O141" s="124">
        <v>0.14467882028231349</v>
      </c>
      <c r="P141" s="124">
        <v>0.14969034487779409</v>
      </c>
      <c r="Q141" s="124">
        <v>0.15344775838222541</v>
      </c>
      <c r="R141" s="124">
        <v>0.15561996081192739</v>
      </c>
      <c r="S141" s="124">
        <v>0.1557171134433635</v>
      </c>
      <c r="T141" s="124">
        <v>0.1532192501193046</v>
      </c>
      <c r="U141" s="124">
        <v>0.14786955326468529</v>
      </c>
      <c r="V141" s="124">
        <v>0.13995194699915639</v>
      </c>
      <c r="W141" s="124">
        <v>0.1302475804535124</v>
      </c>
      <c r="X141" s="124">
        <v>0.1196877648198732</v>
      </c>
      <c r="Y141" s="124">
        <v>0.1090376377481162</v>
      </c>
      <c r="Z141" s="124">
        <v>9.8790632102770004E-2</v>
      </c>
      <c r="AA141" s="124">
        <v>8.9208024208978609E-2</v>
      </c>
      <c r="AB141" s="124">
        <v>8.0396827961996389E-2</v>
      </c>
      <c r="AC141" s="124">
        <v>7.2374886117922338E-2</v>
      </c>
      <c r="AD141" s="124">
        <v>6.5113489155457352E-2</v>
      </c>
      <c r="AE141" s="124">
        <v>5.856226820435248E-2</v>
      </c>
      <c r="AF141" s="124">
        <v>5.2662799995236688E-2</v>
      </c>
      <c r="AG141" s="124">
        <v>4.7355668983743729E-2</v>
      </c>
      <c r="AH141" s="124">
        <v>4.2583920434404857E-2</v>
      </c>
      <c r="AI141" s="124">
        <v>3.8294584831005278E-2</v>
      </c>
      <c r="AJ141" s="124">
        <v>3.4439199558103498E-2</v>
      </c>
      <c r="AK141" s="124">
        <v>3.097382679574642E-2</v>
      </c>
      <c r="AL141" s="124">
        <v>2.7858832189506511E-2</v>
      </c>
      <c r="AM141" s="124">
        <v>2.5058562360472429E-2</v>
      </c>
      <c r="AN141" s="124">
        <v>2.254099178073514E-2</v>
      </c>
      <c r="AO141" s="124">
        <v>2.027737380138555E-2</v>
      </c>
      <c r="AP141" s="124">
        <v>1.8241911900125821E-2</v>
      </c>
      <c r="AQ141" s="124">
        <v>1.6411457551664371E-2</v>
      </c>
      <c r="AR141" s="124">
        <v>1.476523625219181E-2</v>
      </c>
      <c r="AS141" s="124">
        <v>1.32846008750839E-2</v>
      </c>
      <c r="AT141" s="124">
        <v>1.1952810489551951E-2</v>
      </c>
      <c r="AU141" s="124">
        <v>1.1952810489551951E-2</v>
      </c>
      <c r="AV141" s="124">
        <v>1.1952810489551951E-2</v>
      </c>
      <c r="AW141" s="124">
        <v>1.1952810489551951E-2</v>
      </c>
      <c r="AX141" s="124">
        <v>1.1952810489551951E-2</v>
      </c>
      <c r="AY141" s="124">
        <v>1.1952810489551951E-2</v>
      </c>
    </row>
    <row r="142" spans="1:51">
      <c r="A142" t="s">
        <v>30</v>
      </c>
      <c r="B142" t="s">
        <v>72</v>
      </c>
      <c r="C142" t="s">
        <v>54</v>
      </c>
      <c r="D142" t="s">
        <v>337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</v>
      </c>
      <c r="X142" s="124">
        <v>0</v>
      </c>
      <c r="Y142" s="124">
        <v>0</v>
      </c>
      <c r="Z142" s="124">
        <v>0</v>
      </c>
      <c r="AA142" s="124">
        <v>0</v>
      </c>
      <c r="AB142" s="124">
        <v>0</v>
      </c>
      <c r="AC142" s="124">
        <v>0</v>
      </c>
      <c r="AD142" s="124">
        <v>0</v>
      </c>
      <c r="AE142" s="124">
        <v>0</v>
      </c>
      <c r="AF142" s="124">
        <v>0</v>
      </c>
      <c r="AG142" s="124">
        <v>0</v>
      </c>
      <c r="AH142" s="124">
        <v>0</v>
      </c>
      <c r="AI142" s="124">
        <v>0</v>
      </c>
      <c r="AJ142" s="124">
        <v>0</v>
      </c>
      <c r="AK142" s="124">
        <v>0</v>
      </c>
      <c r="AL142" s="124">
        <v>0</v>
      </c>
      <c r="AM142" s="124">
        <v>0</v>
      </c>
      <c r="AN142" s="124">
        <v>0</v>
      </c>
      <c r="AO142" s="124">
        <v>0</v>
      </c>
      <c r="AP142" s="124">
        <v>0</v>
      </c>
      <c r="AQ142" s="124">
        <v>0</v>
      </c>
      <c r="AR142" s="124">
        <v>0</v>
      </c>
      <c r="AS142" s="124">
        <v>0</v>
      </c>
      <c r="AT142" s="124">
        <v>0</v>
      </c>
      <c r="AU142" s="124">
        <v>0</v>
      </c>
      <c r="AV142" s="124">
        <v>0</v>
      </c>
      <c r="AW142" s="124">
        <v>0</v>
      </c>
      <c r="AX142" s="124">
        <v>0</v>
      </c>
      <c r="AY142" s="124">
        <v>0</v>
      </c>
    </row>
    <row r="143" spans="1:51">
      <c r="A143" t="s">
        <v>30</v>
      </c>
      <c r="B143" t="s">
        <v>72</v>
      </c>
      <c r="C143" t="s">
        <v>55</v>
      </c>
      <c r="D143" t="s">
        <v>337</v>
      </c>
      <c r="E143" s="125">
        <v>0</v>
      </c>
      <c r="F143" s="125">
        <v>0</v>
      </c>
      <c r="G143" s="125">
        <v>0</v>
      </c>
      <c r="H143" s="125">
        <v>0</v>
      </c>
      <c r="I143" s="125">
        <v>0</v>
      </c>
      <c r="J143" s="125">
        <v>0</v>
      </c>
      <c r="K143" s="124">
        <v>0</v>
      </c>
      <c r="L143" s="124">
        <v>0</v>
      </c>
      <c r="M143" s="124">
        <v>0</v>
      </c>
      <c r="N143" s="124">
        <v>0</v>
      </c>
      <c r="O143" s="124">
        <v>0</v>
      </c>
      <c r="P143" s="124">
        <v>0</v>
      </c>
      <c r="Q143" s="124">
        <v>0</v>
      </c>
      <c r="R143" s="124">
        <v>0</v>
      </c>
      <c r="S143" s="124">
        <v>0</v>
      </c>
      <c r="T143" s="124">
        <v>0</v>
      </c>
      <c r="U143" s="124">
        <v>0</v>
      </c>
      <c r="V143" s="124">
        <v>0</v>
      </c>
      <c r="W143" s="124">
        <v>0</v>
      </c>
      <c r="X143" s="124">
        <v>0</v>
      </c>
      <c r="Y143" s="124">
        <v>0</v>
      </c>
      <c r="Z143" s="124">
        <v>0</v>
      </c>
      <c r="AA143" s="124">
        <v>0</v>
      </c>
      <c r="AB143" s="124">
        <v>0</v>
      </c>
      <c r="AC143" s="124">
        <v>0</v>
      </c>
      <c r="AD143" s="124">
        <v>0</v>
      </c>
      <c r="AE143" s="124">
        <v>0</v>
      </c>
      <c r="AF143" s="124">
        <v>0</v>
      </c>
      <c r="AG143" s="124">
        <v>0</v>
      </c>
      <c r="AH143" s="124">
        <v>0</v>
      </c>
      <c r="AI143" s="124">
        <v>0</v>
      </c>
      <c r="AJ143" s="124">
        <v>0</v>
      </c>
      <c r="AK143" s="124">
        <v>0</v>
      </c>
      <c r="AL143" s="124">
        <v>0</v>
      </c>
      <c r="AM143" s="124">
        <v>0</v>
      </c>
      <c r="AN143" s="124">
        <v>0</v>
      </c>
      <c r="AO143" s="124">
        <v>0</v>
      </c>
      <c r="AP143" s="124">
        <v>0</v>
      </c>
      <c r="AQ143" s="124">
        <v>0</v>
      </c>
      <c r="AR143" s="124">
        <v>0</v>
      </c>
      <c r="AS143" s="124">
        <v>0</v>
      </c>
      <c r="AT143" s="124">
        <v>0</v>
      </c>
      <c r="AU143" s="124">
        <v>0</v>
      </c>
      <c r="AV143" s="124">
        <v>0</v>
      </c>
      <c r="AW143" s="124">
        <v>0</v>
      </c>
      <c r="AX143" s="124">
        <v>0</v>
      </c>
      <c r="AY143" s="124">
        <v>0</v>
      </c>
    </row>
    <row r="144" spans="1:51">
      <c r="A144" t="s">
        <v>30</v>
      </c>
      <c r="B144" t="s">
        <v>72</v>
      </c>
      <c r="C144" t="s">
        <v>56</v>
      </c>
      <c r="D144" t="s">
        <v>337</v>
      </c>
      <c r="E144" s="125">
        <v>0</v>
      </c>
      <c r="F144" s="125">
        <v>0</v>
      </c>
      <c r="G144" s="125">
        <v>0</v>
      </c>
      <c r="H144" s="125">
        <v>0</v>
      </c>
      <c r="I144" s="125">
        <v>0</v>
      </c>
      <c r="J144" s="125">
        <v>0</v>
      </c>
      <c r="K144" s="124">
        <v>0</v>
      </c>
      <c r="L144" s="124">
        <v>3.8260136254093363E-4</v>
      </c>
      <c r="M144" s="124">
        <v>1.046629126915869E-3</v>
      </c>
      <c r="N144" s="124">
        <v>2.233247692359934E-3</v>
      </c>
      <c r="O144" s="124">
        <v>4.3781702213438094E-3</v>
      </c>
      <c r="P144" s="124">
        <v>8.2516741960448683E-3</v>
      </c>
      <c r="Q144" s="124">
        <v>1.5159815566284989E-2</v>
      </c>
      <c r="R144" s="124">
        <v>2.7152004177898151E-2</v>
      </c>
      <c r="S144" s="124">
        <v>4.7017097853140649E-2</v>
      </c>
      <c r="T144" s="124">
        <v>7.7649030066936672E-2</v>
      </c>
      <c r="U144" s="124">
        <v>0.1205874960297699</v>
      </c>
      <c r="V144" s="124">
        <v>0.17463577914541509</v>
      </c>
      <c r="W144" s="124">
        <v>0.23608311484069239</v>
      </c>
      <c r="X144" s="124">
        <v>0.30044397631712039</v>
      </c>
      <c r="Y144" s="124">
        <v>0.36404307119490142</v>
      </c>
      <c r="Z144" s="124">
        <v>0.42454578689465611</v>
      </c>
      <c r="AA144" s="124">
        <v>0.48076280604269378</v>
      </c>
      <c r="AB144" s="124">
        <v>0.53226263700326637</v>
      </c>
      <c r="AC144" s="124">
        <v>0.57904786449027645</v>
      </c>
      <c r="AD144" s="124">
        <v>0.62134351782622976</v>
      </c>
      <c r="AE144" s="124">
        <v>0.65947386445620837</v>
      </c>
      <c r="AF144" s="124">
        <v>0.69379547158581156</v>
      </c>
      <c r="AG144" s="124">
        <v>0.72466283690934408</v>
      </c>
      <c r="AH144" s="124">
        <v>0.75241194150960344</v>
      </c>
      <c r="AI144" s="124">
        <v>0.77735334131106748</v>
      </c>
      <c r="AJ144" s="124">
        <v>0.79977018251441023</v>
      </c>
      <c r="AK144" s="124">
        <v>0.81991865896602845</v>
      </c>
      <c r="AL144" s="124">
        <v>0.83802959928583998</v>
      </c>
      <c r="AM144" s="124">
        <v>0.85431050239941031</v>
      </c>
      <c r="AN144" s="124">
        <v>0.86894767644426019</v>
      </c>
      <c r="AO144" s="124">
        <v>0.88210831357736708</v>
      </c>
      <c r="AP144" s="124">
        <v>0.89394242586624506</v>
      </c>
      <c r="AQ144" s="124">
        <v>0.90458461497702647</v>
      </c>
      <c r="AR144" s="124">
        <v>0.91415567207086934</v>
      </c>
      <c r="AS144" s="124">
        <v>0.92276401553361742</v>
      </c>
      <c r="AT144" s="124">
        <v>0.93050697891962286</v>
      </c>
      <c r="AU144" s="124">
        <v>0.93050697891962275</v>
      </c>
      <c r="AV144" s="124">
        <v>0.93050697891962286</v>
      </c>
      <c r="AW144" s="124">
        <v>0.93050697891962286</v>
      </c>
      <c r="AX144" s="124">
        <v>0.93050697891962275</v>
      </c>
      <c r="AY144" s="124">
        <v>0.93050697891962297</v>
      </c>
    </row>
    <row r="145" spans="1:51">
      <c r="A145" t="s">
        <v>30</v>
      </c>
      <c r="B145" t="s">
        <v>72</v>
      </c>
      <c r="C145" t="s">
        <v>57</v>
      </c>
      <c r="D145" t="s">
        <v>337</v>
      </c>
      <c r="E145" s="125">
        <v>0</v>
      </c>
      <c r="F145" s="125">
        <v>0</v>
      </c>
      <c r="G145" s="125">
        <v>0</v>
      </c>
      <c r="H145" s="125">
        <v>0</v>
      </c>
      <c r="I145" s="125">
        <v>0</v>
      </c>
      <c r="J145" s="125">
        <v>0</v>
      </c>
      <c r="K145" s="124">
        <v>0</v>
      </c>
      <c r="L145" s="124">
        <v>0</v>
      </c>
      <c r="M145" s="124">
        <v>0</v>
      </c>
      <c r="N145" s="124">
        <v>0</v>
      </c>
      <c r="O145" s="124">
        <v>0</v>
      </c>
      <c r="P145" s="124">
        <v>0</v>
      </c>
      <c r="Q145" s="124">
        <v>0</v>
      </c>
      <c r="R145" s="124">
        <v>0</v>
      </c>
      <c r="S145" s="124">
        <v>0</v>
      </c>
      <c r="T145" s="124">
        <v>0</v>
      </c>
      <c r="U145" s="124">
        <v>0</v>
      </c>
      <c r="V145" s="124">
        <v>0</v>
      </c>
      <c r="W145" s="124">
        <v>0</v>
      </c>
      <c r="X145" s="124">
        <v>0</v>
      </c>
      <c r="Y145" s="124">
        <v>0</v>
      </c>
      <c r="Z145" s="124">
        <v>0</v>
      </c>
      <c r="AA145" s="124">
        <v>0</v>
      </c>
      <c r="AB145" s="124">
        <v>0</v>
      </c>
      <c r="AC145" s="124">
        <v>0</v>
      </c>
      <c r="AD145" s="124">
        <v>0</v>
      </c>
      <c r="AE145" s="124">
        <v>0</v>
      </c>
      <c r="AF145" s="124">
        <v>0</v>
      </c>
      <c r="AG145" s="124">
        <v>0</v>
      </c>
      <c r="AH145" s="124">
        <v>0</v>
      </c>
      <c r="AI145" s="124">
        <v>0</v>
      </c>
      <c r="AJ145" s="124">
        <v>0</v>
      </c>
      <c r="AK145" s="124">
        <v>0</v>
      </c>
      <c r="AL145" s="124">
        <v>0</v>
      </c>
      <c r="AM145" s="124">
        <v>0</v>
      </c>
      <c r="AN145" s="124">
        <v>0</v>
      </c>
      <c r="AO145" s="124">
        <v>0</v>
      </c>
      <c r="AP145" s="124">
        <v>0</v>
      </c>
      <c r="AQ145" s="124">
        <v>0</v>
      </c>
      <c r="AR145" s="124">
        <v>0</v>
      </c>
      <c r="AS145" s="124">
        <v>0</v>
      </c>
      <c r="AT145" s="124">
        <v>0</v>
      </c>
      <c r="AU145" s="124">
        <v>0</v>
      </c>
      <c r="AV145" s="124">
        <v>0</v>
      </c>
      <c r="AW145" s="124">
        <v>0</v>
      </c>
      <c r="AX145" s="124">
        <v>0</v>
      </c>
      <c r="AY145" s="124">
        <v>0</v>
      </c>
    </row>
    <row r="146" spans="1:51">
      <c r="A146" t="s">
        <v>30</v>
      </c>
      <c r="B146" t="s">
        <v>72</v>
      </c>
      <c r="C146" t="s">
        <v>58</v>
      </c>
      <c r="D146" t="s">
        <v>337</v>
      </c>
      <c r="E146" s="125">
        <v>0</v>
      </c>
      <c r="F146" s="125">
        <v>0</v>
      </c>
      <c r="G146" s="125">
        <v>0</v>
      </c>
      <c r="H146" s="125">
        <v>0</v>
      </c>
      <c r="I146" s="125">
        <v>0</v>
      </c>
      <c r="J146" s="125">
        <v>0</v>
      </c>
      <c r="K146" s="124">
        <v>0</v>
      </c>
      <c r="L146" s="124">
        <v>0</v>
      </c>
      <c r="M146" s="124">
        <v>0</v>
      </c>
      <c r="N146" s="124">
        <v>0</v>
      </c>
      <c r="O146" s="124">
        <v>0</v>
      </c>
      <c r="P146" s="124">
        <v>0</v>
      </c>
      <c r="Q146" s="124">
        <v>0</v>
      </c>
      <c r="R146" s="124">
        <v>0</v>
      </c>
      <c r="S146" s="124">
        <v>0</v>
      </c>
      <c r="T146" s="124">
        <v>0</v>
      </c>
      <c r="U146" s="124">
        <v>0</v>
      </c>
      <c r="V146" s="124">
        <v>0</v>
      </c>
      <c r="W146" s="124">
        <v>0</v>
      </c>
      <c r="X146" s="124">
        <v>0</v>
      </c>
      <c r="Y146" s="124">
        <v>0</v>
      </c>
      <c r="Z146" s="124">
        <v>0</v>
      </c>
      <c r="AA146" s="124">
        <v>0</v>
      </c>
      <c r="AB146" s="124">
        <v>0</v>
      </c>
      <c r="AC146" s="124">
        <v>0</v>
      </c>
      <c r="AD146" s="124">
        <v>0</v>
      </c>
      <c r="AE146" s="124">
        <v>0</v>
      </c>
      <c r="AF146" s="124">
        <v>0</v>
      </c>
      <c r="AG146" s="124">
        <v>0</v>
      </c>
      <c r="AH146" s="124">
        <v>0</v>
      </c>
      <c r="AI146" s="124">
        <v>0</v>
      </c>
      <c r="AJ146" s="124">
        <v>0</v>
      </c>
      <c r="AK146" s="124">
        <v>0</v>
      </c>
      <c r="AL146" s="124">
        <v>0</v>
      </c>
      <c r="AM146" s="124">
        <v>0</v>
      </c>
      <c r="AN146" s="124">
        <v>0</v>
      </c>
      <c r="AO146" s="124">
        <v>0</v>
      </c>
      <c r="AP146" s="124">
        <v>0</v>
      </c>
      <c r="AQ146" s="124">
        <v>0</v>
      </c>
      <c r="AR146" s="124">
        <v>0</v>
      </c>
      <c r="AS146" s="124">
        <v>0</v>
      </c>
      <c r="AT146" s="124">
        <v>0</v>
      </c>
      <c r="AU146" s="124">
        <v>0</v>
      </c>
      <c r="AV146" s="124">
        <v>0</v>
      </c>
      <c r="AW146" s="124">
        <v>0</v>
      </c>
      <c r="AX146" s="124">
        <v>0</v>
      </c>
      <c r="AY146" s="124">
        <v>0</v>
      </c>
    </row>
    <row r="147" spans="1:51">
      <c r="A147" t="s">
        <v>30</v>
      </c>
      <c r="B147" t="s">
        <v>72</v>
      </c>
      <c r="C147" t="s">
        <v>59</v>
      </c>
      <c r="D147" t="s">
        <v>337</v>
      </c>
      <c r="E147" s="125">
        <v>0</v>
      </c>
      <c r="F147" s="125">
        <v>0</v>
      </c>
      <c r="G147" s="125">
        <v>0</v>
      </c>
      <c r="H147" s="125">
        <v>0</v>
      </c>
      <c r="I147" s="125">
        <v>0</v>
      </c>
      <c r="J147" s="125">
        <v>1.9323671497584541E-4</v>
      </c>
      <c r="K147" s="124">
        <v>6.4198587631072112E-4</v>
      </c>
      <c r="L147" s="124">
        <v>5.7143797781503754E-4</v>
      </c>
      <c r="M147" s="124">
        <v>5.0925756673614331E-4</v>
      </c>
      <c r="N147" s="124">
        <v>4.5432740097882022E-4</v>
      </c>
      <c r="O147" s="124">
        <v>4.0570451321473661E-4</v>
      </c>
      <c r="P147" s="124">
        <v>3.6258807960504419E-4</v>
      </c>
      <c r="Q147" s="124">
        <v>3.242941766357493E-4</v>
      </c>
      <c r="R147" s="124">
        <v>2.9023575523467147E-4</v>
      </c>
      <c r="S147" s="124">
        <v>2.5990660943374339E-4</v>
      </c>
      <c r="T147" s="124">
        <v>2.3286843418262351E-4</v>
      </c>
      <c r="U147" s="124">
        <v>2.0874029455559439E-4</v>
      </c>
      <c r="V147" s="124">
        <v>1.8718999382832041E-4</v>
      </c>
      <c r="W147" s="124">
        <v>1.679269491680265E-4</v>
      </c>
      <c r="X147" s="124">
        <v>1.5069627359689091E-4</v>
      </c>
      <c r="Y147" s="124">
        <v>1.352738302004736E-4</v>
      </c>
      <c r="Z147" s="124">
        <v>1.214620753971595E-4</v>
      </c>
      <c r="AA147" s="124">
        <v>1.090865468143265E-4</v>
      </c>
      <c r="AB147" s="124">
        <v>9.7992881053281513E-5</v>
      </c>
      <c r="AC147" s="124">
        <v>8.8044269627588241E-5</v>
      </c>
      <c r="AD147" s="124">
        <v>7.9119279279408897E-5</v>
      </c>
      <c r="AE147" s="124">
        <v>7.1109976932979703E-5</v>
      </c>
      <c r="AF147" s="124">
        <v>6.3920310637861243E-5</v>
      </c>
      <c r="AG147" s="124">
        <v>5.7464706664586098E-5</v>
      </c>
      <c r="AH147" s="124">
        <v>5.1666849952864902E-5</v>
      </c>
      <c r="AI147" s="124">
        <v>4.6458620765880927E-5</v>
      </c>
      <c r="AJ147" s="124">
        <v>4.1779164970301438E-5</v>
      </c>
      <c r="AK147" s="124">
        <v>3.7574079068911178E-5</v>
      </c>
      <c r="AL147" s="124">
        <v>3.3794694138043738E-5</v>
      </c>
      <c r="AM147" s="124">
        <v>3.039744530287244E-5</v>
      </c>
      <c r="AN147" s="124">
        <v>2.734331542781558E-5</v>
      </c>
      <c r="AO147" s="124">
        <v>2.4597343391513001E-5</v>
      </c>
      <c r="AP147" s="124">
        <v>2.2128188722989349E-5</v>
      </c>
      <c r="AQ147" s="124">
        <v>1.9907745550896519E-5</v>
      </c>
      <c r="AR147" s="124">
        <v>1.7910799803534429E-5</v>
      </c>
      <c r="AS147" s="124">
        <v>1.6114724427664881E-5</v>
      </c>
      <c r="AT147" s="124">
        <v>1.449920809630013E-5</v>
      </c>
      <c r="AU147" s="124">
        <v>1.449920809630013E-5</v>
      </c>
      <c r="AV147" s="124">
        <v>1.449920809630013E-5</v>
      </c>
      <c r="AW147" s="124">
        <v>1.449920809630013E-5</v>
      </c>
      <c r="AX147" s="124">
        <v>1.449920809630013E-5</v>
      </c>
      <c r="AY147" s="124">
        <v>1.449920809630013E-5</v>
      </c>
    </row>
    <row r="148" spans="1:51">
      <c r="A148" t="s">
        <v>30</v>
      </c>
      <c r="B148" t="s">
        <v>72</v>
      </c>
      <c r="C148" t="s">
        <v>60</v>
      </c>
      <c r="D148" t="s">
        <v>337</v>
      </c>
      <c r="E148" s="125">
        <v>0</v>
      </c>
      <c r="F148" s="125">
        <v>0</v>
      </c>
      <c r="G148" s="125">
        <v>0</v>
      </c>
      <c r="H148" s="125">
        <v>0</v>
      </c>
      <c r="I148" s="125">
        <v>0</v>
      </c>
      <c r="J148" s="125">
        <v>0</v>
      </c>
      <c r="K148" s="124">
        <v>0</v>
      </c>
      <c r="L148" s="124">
        <v>0</v>
      </c>
      <c r="M148" s="124">
        <v>0</v>
      </c>
      <c r="N148" s="124">
        <v>0</v>
      </c>
      <c r="O148" s="124">
        <v>0</v>
      </c>
      <c r="P148" s="124">
        <v>0</v>
      </c>
      <c r="Q148" s="124">
        <v>0</v>
      </c>
      <c r="R148" s="124">
        <v>0</v>
      </c>
      <c r="S148" s="124">
        <v>0</v>
      </c>
      <c r="T148" s="124">
        <v>0</v>
      </c>
      <c r="U148" s="124">
        <v>0</v>
      </c>
      <c r="V148" s="124">
        <v>0</v>
      </c>
      <c r="W148" s="124">
        <v>0</v>
      </c>
      <c r="X148" s="124">
        <v>0</v>
      </c>
      <c r="Y148" s="124">
        <v>0</v>
      </c>
      <c r="Z148" s="124">
        <v>0</v>
      </c>
      <c r="AA148" s="124">
        <v>0</v>
      </c>
      <c r="AB148" s="124">
        <v>0</v>
      </c>
      <c r="AC148" s="124">
        <v>0</v>
      </c>
      <c r="AD148" s="124">
        <v>0</v>
      </c>
      <c r="AE148" s="124">
        <v>0</v>
      </c>
      <c r="AF148" s="124">
        <v>0</v>
      </c>
      <c r="AG148" s="124">
        <v>0</v>
      </c>
      <c r="AH148" s="124">
        <v>0</v>
      </c>
      <c r="AI148" s="124">
        <v>0</v>
      </c>
      <c r="AJ148" s="124">
        <v>0</v>
      </c>
      <c r="AK148" s="124">
        <v>0</v>
      </c>
      <c r="AL148" s="124">
        <v>0</v>
      </c>
      <c r="AM148" s="124">
        <v>0</v>
      </c>
      <c r="AN148" s="124">
        <v>0</v>
      </c>
      <c r="AO148" s="124">
        <v>0</v>
      </c>
      <c r="AP148" s="124">
        <v>0</v>
      </c>
      <c r="AQ148" s="124">
        <v>0</v>
      </c>
      <c r="AR148" s="124">
        <v>0</v>
      </c>
      <c r="AS148" s="124">
        <v>0</v>
      </c>
      <c r="AT148" s="124">
        <v>0</v>
      </c>
      <c r="AU148" s="124">
        <v>0</v>
      </c>
      <c r="AV148" s="124">
        <v>0</v>
      </c>
      <c r="AW148" s="124">
        <v>0</v>
      </c>
      <c r="AX148" s="124">
        <v>0</v>
      </c>
      <c r="AY148" s="124">
        <v>0</v>
      </c>
    </row>
    <row r="149" spans="1:51">
      <c r="A149" t="s">
        <v>30</v>
      </c>
      <c r="B149" t="s">
        <v>72</v>
      </c>
      <c r="C149" t="s">
        <v>61</v>
      </c>
      <c r="D149" t="s">
        <v>337</v>
      </c>
      <c r="E149" s="125">
        <v>0</v>
      </c>
      <c r="F149" s="125">
        <v>0</v>
      </c>
      <c r="G149" s="125">
        <v>0</v>
      </c>
      <c r="H149" s="125">
        <v>0</v>
      </c>
      <c r="I149" s="125">
        <v>0</v>
      </c>
      <c r="J149" s="125">
        <v>0</v>
      </c>
      <c r="K149" s="124">
        <v>0</v>
      </c>
      <c r="L149" s="124">
        <v>0</v>
      </c>
      <c r="M149" s="124">
        <v>0</v>
      </c>
      <c r="N149" s="124">
        <v>0</v>
      </c>
      <c r="O149" s="124">
        <v>0</v>
      </c>
      <c r="P149" s="124">
        <v>0</v>
      </c>
      <c r="Q149" s="124">
        <v>0</v>
      </c>
      <c r="R149" s="124">
        <v>0</v>
      </c>
      <c r="S149" s="124">
        <v>0</v>
      </c>
      <c r="T149" s="124">
        <v>0</v>
      </c>
      <c r="U149" s="124">
        <v>0</v>
      </c>
      <c r="V149" s="124">
        <v>0</v>
      </c>
      <c r="W149" s="124">
        <v>0</v>
      </c>
      <c r="X149" s="124">
        <v>0</v>
      </c>
      <c r="Y149" s="124">
        <v>0</v>
      </c>
      <c r="Z149" s="124">
        <v>0</v>
      </c>
      <c r="AA149" s="124">
        <v>0</v>
      </c>
      <c r="AB149" s="124">
        <v>0</v>
      </c>
      <c r="AC149" s="124">
        <v>0</v>
      </c>
      <c r="AD149" s="124">
        <v>0</v>
      </c>
      <c r="AE149" s="124">
        <v>0</v>
      </c>
      <c r="AF149" s="124">
        <v>0</v>
      </c>
      <c r="AG149" s="124">
        <v>0</v>
      </c>
      <c r="AH149" s="124">
        <v>0</v>
      </c>
      <c r="AI149" s="124">
        <v>0</v>
      </c>
      <c r="AJ149" s="124">
        <v>0</v>
      </c>
      <c r="AK149" s="124">
        <v>0</v>
      </c>
      <c r="AL149" s="124">
        <v>0</v>
      </c>
      <c r="AM149" s="124">
        <v>0</v>
      </c>
      <c r="AN149" s="124">
        <v>0</v>
      </c>
      <c r="AO149" s="124">
        <v>0</v>
      </c>
      <c r="AP149" s="124">
        <v>0</v>
      </c>
      <c r="AQ149" s="124">
        <v>0</v>
      </c>
      <c r="AR149" s="124">
        <v>0</v>
      </c>
      <c r="AS149" s="124">
        <v>0</v>
      </c>
      <c r="AT149" s="124">
        <v>0</v>
      </c>
      <c r="AU149" s="124">
        <v>0</v>
      </c>
      <c r="AV149" s="124">
        <v>0</v>
      </c>
      <c r="AW149" s="124">
        <v>0</v>
      </c>
      <c r="AX149" s="124">
        <v>0</v>
      </c>
      <c r="AY149" s="124">
        <v>0</v>
      </c>
    </row>
    <row r="150" spans="1:51">
      <c r="A150" t="s">
        <v>30</v>
      </c>
      <c r="B150" t="s">
        <v>70</v>
      </c>
      <c r="C150" t="s">
        <v>50</v>
      </c>
      <c r="D150" t="s">
        <v>337</v>
      </c>
      <c r="E150" s="125">
        <v>0</v>
      </c>
      <c r="F150" s="125">
        <v>0</v>
      </c>
      <c r="G150" s="125">
        <v>0</v>
      </c>
      <c r="H150" s="125">
        <v>0</v>
      </c>
      <c r="I150" s="125">
        <v>0</v>
      </c>
      <c r="J150" s="125">
        <v>0</v>
      </c>
      <c r="K150" s="124">
        <v>0</v>
      </c>
      <c r="L150" s="124">
        <v>0</v>
      </c>
      <c r="M150" s="124">
        <v>0</v>
      </c>
      <c r="N150" s="124">
        <v>0</v>
      </c>
      <c r="O150" s="124">
        <v>0</v>
      </c>
      <c r="P150" s="124">
        <v>0</v>
      </c>
      <c r="Q150" s="124">
        <v>0</v>
      </c>
      <c r="R150" s="124">
        <v>0</v>
      </c>
      <c r="S150" s="124">
        <v>0</v>
      </c>
      <c r="T150" s="124">
        <v>0</v>
      </c>
      <c r="U150" s="124">
        <v>0</v>
      </c>
      <c r="V150" s="124">
        <v>0</v>
      </c>
      <c r="W150" s="124">
        <v>0</v>
      </c>
      <c r="X150" s="124">
        <v>0</v>
      </c>
      <c r="Y150" s="124">
        <v>0</v>
      </c>
      <c r="Z150" s="124">
        <v>0</v>
      </c>
      <c r="AA150" s="124">
        <v>0</v>
      </c>
      <c r="AB150" s="124">
        <v>0</v>
      </c>
      <c r="AC150" s="124">
        <v>0</v>
      </c>
      <c r="AD150" s="124">
        <v>0</v>
      </c>
      <c r="AE150" s="124">
        <v>0</v>
      </c>
      <c r="AF150" s="124">
        <v>0</v>
      </c>
      <c r="AG150" s="124">
        <v>0</v>
      </c>
      <c r="AH150" s="124">
        <v>0</v>
      </c>
      <c r="AI150" s="124">
        <v>0</v>
      </c>
      <c r="AJ150" s="124">
        <v>0</v>
      </c>
      <c r="AK150" s="124">
        <v>0</v>
      </c>
      <c r="AL150" s="124">
        <v>0</v>
      </c>
      <c r="AM150" s="124">
        <v>0</v>
      </c>
      <c r="AN150" s="124">
        <v>0</v>
      </c>
      <c r="AO150" s="124">
        <v>0</v>
      </c>
      <c r="AP150" s="124">
        <v>0</v>
      </c>
      <c r="AQ150" s="124">
        <v>0</v>
      </c>
      <c r="AR150" s="124">
        <v>0</v>
      </c>
      <c r="AS150" s="124">
        <v>0</v>
      </c>
      <c r="AT150" s="124">
        <v>0</v>
      </c>
      <c r="AU150" s="124">
        <v>0</v>
      </c>
      <c r="AV150" s="124">
        <v>0</v>
      </c>
      <c r="AW150" s="124">
        <v>0</v>
      </c>
      <c r="AX150" s="124">
        <v>0</v>
      </c>
      <c r="AY150" s="124">
        <v>0</v>
      </c>
    </row>
    <row r="151" spans="1:51">
      <c r="A151" t="s">
        <v>30</v>
      </c>
      <c r="B151" t="s">
        <v>70</v>
      </c>
      <c r="C151" t="s">
        <v>53</v>
      </c>
      <c r="D151" t="s">
        <v>337</v>
      </c>
      <c r="E151" s="125">
        <v>1</v>
      </c>
      <c r="F151" s="125">
        <v>1</v>
      </c>
      <c r="G151" s="125">
        <v>1</v>
      </c>
      <c r="H151" s="125">
        <v>1</v>
      </c>
      <c r="I151" s="125">
        <v>1</v>
      </c>
      <c r="J151" s="125">
        <v>1</v>
      </c>
      <c r="K151" s="124">
        <v>1</v>
      </c>
      <c r="L151" s="124">
        <v>0.99741224593117161</v>
      </c>
      <c r="M151" s="124">
        <v>0.99584046321968489</v>
      </c>
      <c r="N151" s="124">
        <v>0.99332038479784646</v>
      </c>
      <c r="O151" s="124">
        <v>0.98928992337491994</v>
      </c>
      <c r="P151" s="124">
        <v>0.98286943378829827</v>
      </c>
      <c r="Q151" s="124">
        <v>0.97270617163575179</v>
      </c>
      <c r="R151" s="124">
        <v>0.95677838063521992</v>
      </c>
      <c r="S151" s="124">
        <v>0.93220349530034652</v>
      </c>
      <c r="T151" s="124">
        <v>0.89518654885354165</v>
      </c>
      <c r="U151" s="124">
        <v>0.84139702127454874</v>
      </c>
      <c r="V151" s="124">
        <v>0.76718236356176783</v>
      </c>
      <c r="W151" s="124">
        <v>0.67178701103419924</v>
      </c>
      <c r="X151" s="124">
        <v>0.5597353629657561</v>
      </c>
      <c r="Y151" s="124">
        <v>0.44124708418994812</v>
      </c>
      <c r="Z151" s="124">
        <v>0.32909240436601622</v>
      </c>
      <c r="AA151" s="124">
        <v>0.2335303031259614</v>
      </c>
      <c r="AB151" s="124">
        <v>0.15913559312395989</v>
      </c>
      <c r="AC151" s="124">
        <v>0.1051880137436645</v>
      </c>
      <c r="AD151" s="124">
        <v>6.8048838861982264E-2</v>
      </c>
      <c r="AE151" s="124">
        <v>4.3386744437774523E-2</v>
      </c>
      <c r="AF151" s="124">
        <v>2.739984508929233E-2</v>
      </c>
      <c r="AG151" s="124">
        <v>1.7197804001599371E-2</v>
      </c>
      <c r="AH151" s="124">
        <v>1.075238956307983E-2</v>
      </c>
      <c r="AI151" s="124">
        <v>6.7061126960654138E-3</v>
      </c>
      <c r="AJ151" s="124">
        <v>4.1760793554876394E-3</v>
      </c>
      <c r="AK151" s="124">
        <v>2.5980619357169328E-3</v>
      </c>
      <c r="AL151" s="124">
        <v>1.615363574094697E-3</v>
      </c>
      <c r="AM151" s="124">
        <v>1.003989691794327E-3</v>
      </c>
      <c r="AN151" s="124">
        <v>6.2386063094893585E-4</v>
      </c>
      <c r="AO151" s="124">
        <v>3.8759962012696603E-4</v>
      </c>
      <c r="AP151" s="124">
        <v>2.4079098584511849E-4</v>
      </c>
      <c r="AQ151" s="124">
        <v>1.4957980024715711E-4</v>
      </c>
      <c r="AR151" s="124">
        <v>9.2916034062084929E-5</v>
      </c>
      <c r="AS151" s="124">
        <v>5.7716376336391928E-5</v>
      </c>
      <c r="AT151" s="124">
        <v>3.5851031599698491E-5</v>
      </c>
      <c r="AU151" s="124">
        <v>2.2268997138585881E-5</v>
      </c>
      <c r="AV151" s="124">
        <v>1.383239643765188E-5</v>
      </c>
      <c r="AW151" s="124">
        <v>8.5919710912096825E-6</v>
      </c>
      <c r="AX151" s="124">
        <v>5.336878609873974E-6</v>
      </c>
      <c r="AY151" s="124">
        <v>3.3149830078182951E-6</v>
      </c>
    </row>
    <row r="152" spans="1:51">
      <c r="A152" t="s">
        <v>30</v>
      </c>
      <c r="B152" t="s">
        <v>70</v>
      </c>
      <c r="C152" t="s">
        <v>54</v>
      </c>
      <c r="D152" t="s">
        <v>337</v>
      </c>
      <c r="E152" s="125">
        <v>0</v>
      </c>
      <c r="F152" s="125">
        <v>0</v>
      </c>
      <c r="G152" s="125">
        <v>0</v>
      </c>
      <c r="H152" s="125">
        <v>0</v>
      </c>
      <c r="I152" s="125">
        <v>0</v>
      </c>
      <c r="J152" s="125">
        <v>0</v>
      </c>
      <c r="K152" s="124">
        <v>0</v>
      </c>
      <c r="L152" s="124">
        <v>0</v>
      </c>
      <c r="M152" s="124">
        <v>0</v>
      </c>
      <c r="N152" s="124">
        <v>0</v>
      </c>
      <c r="O152" s="124">
        <v>0</v>
      </c>
      <c r="P152" s="124">
        <v>0</v>
      </c>
      <c r="Q152" s="124">
        <v>0</v>
      </c>
      <c r="R152" s="124">
        <v>0</v>
      </c>
      <c r="S152" s="124">
        <v>0</v>
      </c>
      <c r="T152" s="124">
        <v>0</v>
      </c>
      <c r="U152" s="124">
        <v>0</v>
      </c>
      <c r="V152" s="124">
        <v>0</v>
      </c>
      <c r="W152" s="124">
        <v>0</v>
      </c>
      <c r="X152" s="124">
        <v>0</v>
      </c>
      <c r="Y152" s="124">
        <v>0</v>
      </c>
      <c r="Z152" s="124">
        <v>0</v>
      </c>
      <c r="AA152" s="124">
        <v>0</v>
      </c>
      <c r="AB152" s="124">
        <v>0</v>
      </c>
      <c r="AC152" s="124">
        <v>0</v>
      </c>
      <c r="AD152" s="124">
        <v>0</v>
      </c>
      <c r="AE152" s="124">
        <v>0</v>
      </c>
      <c r="AF152" s="124">
        <v>0</v>
      </c>
      <c r="AG152" s="124">
        <v>0</v>
      </c>
      <c r="AH152" s="124">
        <v>0</v>
      </c>
      <c r="AI152" s="124">
        <v>0</v>
      </c>
      <c r="AJ152" s="124">
        <v>0</v>
      </c>
      <c r="AK152" s="124">
        <v>0</v>
      </c>
      <c r="AL152" s="124">
        <v>0</v>
      </c>
      <c r="AM152" s="124">
        <v>0</v>
      </c>
      <c r="AN152" s="124">
        <v>0</v>
      </c>
      <c r="AO152" s="124">
        <v>0</v>
      </c>
      <c r="AP152" s="124">
        <v>0</v>
      </c>
      <c r="AQ152" s="124">
        <v>0</v>
      </c>
      <c r="AR152" s="124">
        <v>0</v>
      </c>
      <c r="AS152" s="124">
        <v>0</v>
      </c>
      <c r="AT152" s="124">
        <v>0</v>
      </c>
      <c r="AU152" s="124">
        <v>0</v>
      </c>
      <c r="AV152" s="124">
        <v>0</v>
      </c>
      <c r="AW152" s="124">
        <v>0</v>
      </c>
      <c r="AX152" s="124">
        <v>0</v>
      </c>
      <c r="AY152" s="124">
        <v>0</v>
      </c>
    </row>
    <row r="153" spans="1:51">
      <c r="A153" t="s">
        <v>30</v>
      </c>
      <c r="B153" t="s">
        <v>70</v>
      </c>
      <c r="C153" t="s">
        <v>55</v>
      </c>
      <c r="D153" t="s">
        <v>337</v>
      </c>
      <c r="E153" s="125">
        <v>0</v>
      </c>
      <c r="F153" s="125">
        <v>0</v>
      </c>
      <c r="G153" s="125">
        <v>0</v>
      </c>
      <c r="H153" s="125">
        <v>0</v>
      </c>
      <c r="I153" s="125">
        <v>0</v>
      </c>
      <c r="J153" s="125">
        <v>0</v>
      </c>
      <c r="K153" s="124">
        <v>0</v>
      </c>
      <c r="L153" s="124">
        <v>0</v>
      </c>
      <c r="M153" s="124">
        <v>0</v>
      </c>
      <c r="N153" s="124">
        <v>0</v>
      </c>
      <c r="O153" s="124">
        <v>0</v>
      </c>
      <c r="P153" s="124">
        <v>0</v>
      </c>
      <c r="Q153" s="124">
        <v>0</v>
      </c>
      <c r="R153" s="124">
        <v>0</v>
      </c>
      <c r="S153" s="124">
        <v>0</v>
      </c>
      <c r="T153" s="124">
        <v>0</v>
      </c>
      <c r="U153" s="124">
        <v>0</v>
      </c>
      <c r="V153" s="124">
        <v>0</v>
      </c>
      <c r="W153" s="124">
        <v>0</v>
      </c>
      <c r="X153" s="124">
        <v>0</v>
      </c>
      <c r="Y153" s="124">
        <v>0</v>
      </c>
      <c r="Z153" s="124">
        <v>0</v>
      </c>
      <c r="AA153" s="124">
        <v>0</v>
      </c>
      <c r="AB153" s="124">
        <v>0</v>
      </c>
      <c r="AC153" s="124">
        <v>0</v>
      </c>
      <c r="AD153" s="124">
        <v>0</v>
      </c>
      <c r="AE153" s="124">
        <v>0</v>
      </c>
      <c r="AF153" s="124">
        <v>0</v>
      </c>
      <c r="AG153" s="124">
        <v>0</v>
      </c>
      <c r="AH153" s="124">
        <v>0</v>
      </c>
      <c r="AI153" s="124">
        <v>0</v>
      </c>
      <c r="AJ153" s="124">
        <v>0</v>
      </c>
      <c r="AK153" s="124">
        <v>0</v>
      </c>
      <c r="AL153" s="124">
        <v>0</v>
      </c>
      <c r="AM153" s="124">
        <v>0</v>
      </c>
      <c r="AN153" s="124">
        <v>0</v>
      </c>
      <c r="AO153" s="124">
        <v>0</v>
      </c>
      <c r="AP153" s="124">
        <v>0</v>
      </c>
      <c r="AQ153" s="124">
        <v>0</v>
      </c>
      <c r="AR153" s="124">
        <v>0</v>
      </c>
      <c r="AS153" s="124">
        <v>0</v>
      </c>
      <c r="AT153" s="124">
        <v>0</v>
      </c>
      <c r="AU153" s="124">
        <v>0</v>
      </c>
      <c r="AV153" s="124">
        <v>0</v>
      </c>
      <c r="AW153" s="124">
        <v>0</v>
      </c>
      <c r="AX153" s="124">
        <v>0</v>
      </c>
      <c r="AY153" s="124">
        <v>0</v>
      </c>
    </row>
    <row r="154" spans="1:51">
      <c r="A154" t="s">
        <v>30</v>
      </c>
      <c r="B154" t="s">
        <v>70</v>
      </c>
      <c r="C154" t="s">
        <v>56</v>
      </c>
      <c r="D154" t="s">
        <v>337</v>
      </c>
      <c r="E154" s="125">
        <v>0</v>
      </c>
      <c r="F154" s="125">
        <v>0</v>
      </c>
      <c r="G154" s="125">
        <v>0</v>
      </c>
      <c r="H154" s="125">
        <v>0</v>
      </c>
      <c r="I154" s="125">
        <v>0</v>
      </c>
      <c r="J154" s="125">
        <v>0</v>
      </c>
      <c r="K154" s="124">
        <v>0</v>
      </c>
      <c r="L154" s="124">
        <v>2.5877540688284068E-3</v>
      </c>
      <c r="M154" s="124">
        <v>4.1595367803151173E-3</v>
      </c>
      <c r="N154" s="124">
        <v>6.6796152021535316E-3</v>
      </c>
      <c r="O154" s="124">
        <v>1.071007662507999E-2</v>
      </c>
      <c r="P154" s="124">
        <v>1.713056621170168E-2</v>
      </c>
      <c r="Q154" s="124">
        <v>2.729382836424819E-2</v>
      </c>
      <c r="R154" s="124">
        <v>4.3221619364780042E-2</v>
      </c>
      <c r="S154" s="124">
        <v>6.7796504699653384E-2</v>
      </c>
      <c r="T154" s="124">
        <v>0.10481345114645831</v>
      </c>
      <c r="U154" s="124">
        <v>0.15860297872545109</v>
      </c>
      <c r="V154" s="124">
        <v>0.23281763643823211</v>
      </c>
      <c r="W154" s="124">
        <v>0.32821298896580059</v>
      </c>
      <c r="X154" s="124">
        <v>0.44026463703424368</v>
      </c>
      <c r="Y154" s="124">
        <v>0.55875291581005171</v>
      </c>
      <c r="Z154" s="124">
        <v>0.67090759563398361</v>
      </c>
      <c r="AA154" s="124">
        <v>0.76646969687403843</v>
      </c>
      <c r="AB154" s="124">
        <v>0.84086440687603992</v>
      </c>
      <c r="AC154" s="124">
        <v>0.89481198625633529</v>
      </c>
      <c r="AD154" s="124">
        <v>0.93195116113801757</v>
      </c>
      <c r="AE154" s="124">
        <v>0.95661325556222532</v>
      </c>
      <c r="AF154" s="124">
        <v>0.9726001549107075</v>
      </c>
      <c r="AG154" s="124">
        <v>0.98280219599840046</v>
      </c>
      <c r="AH154" s="124">
        <v>0.98924761043692</v>
      </c>
      <c r="AI154" s="124">
        <v>0.99329388730393442</v>
      </c>
      <c r="AJ154" s="124">
        <v>0.99582392064451219</v>
      </c>
      <c r="AK154" s="124">
        <v>0.9974019380642829</v>
      </c>
      <c r="AL154" s="124">
        <v>0.99838463642590514</v>
      </c>
      <c r="AM154" s="124">
        <v>0.99899601030820551</v>
      </c>
      <c r="AN154" s="124">
        <v>0.9993761393690509</v>
      </c>
      <c r="AO154" s="124">
        <v>0.99961240037987287</v>
      </c>
      <c r="AP154" s="124">
        <v>0.99975920901415471</v>
      </c>
      <c r="AQ154" s="124">
        <v>0.99985042019975268</v>
      </c>
      <c r="AR154" s="124">
        <v>0.99990708396593775</v>
      </c>
      <c r="AS154" s="124">
        <v>0.99994228362366344</v>
      </c>
      <c r="AT154" s="124">
        <v>0.99996414896840013</v>
      </c>
      <c r="AU154" s="124">
        <v>0.99997773100286125</v>
      </c>
      <c r="AV154" s="124">
        <v>0.99998616760356218</v>
      </c>
      <c r="AW154" s="124">
        <v>0.99999140802890862</v>
      </c>
      <c r="AX154" s="124">
        <v>0.99999466312138996</v>
      </c>
      <c r="AY154" s="124">
        <v>0.99999668501699202</v>
      </c>
    </row>
    <row r="155" spans="1:51">
      <c r="A155" t="s">
        <v>30</v>
      </c>
      <c r="B155" t="s">
        <v>70</v>
      </c>
      <c r="C155" t="s">
        <v>57</v>
      </c>
      <c r="D155" t="s">
        <v>337</v>
      </c>
      <c r="E155" s="125">
        <v>0</v>
      </c>
      <c r="F155" s="125">
        <v>0</v>
      </c>
      <c r="G155" s="125">
        <v>0</v>
      </c>
      <c r="H155" s="125">
        <v>0</v>
      </c>
      <c r="I155" s="125">
        <v>0</v>
      </c>
      <c r="J155" s="125">
        <v>0</v>
      </c>
      <c r="K155" s="124">
        <v>0</v>
      </c>
      <c r="L155" s="124">
        <v>0</v>
      </c>
      <c r="M155" s="124">
        <v>0</v>
      </c>
      <c r="N155" s="124">
        <v>0</v>
      </c>
      <c r="O155" s="124">
        <v>0</v>
      </c>
      <c r="P155" s="124">
        <v>0</v>
      </c>
      <c r="Q155" s="124">
        <v>0</v>
      </c>
      <c r="R155" s="124">
        <v>0</v>
      </c>
      <c r="S155" s="124">
        <v>0</v>
      </c>
      <c r="T155" s="124">
        <v>0</v>
      </c>
      <c r="U155" s="124">
        <v>0</v>
      </c>
      <c r="V155" s="124">
        <v>0</v>
      </c>
      <c r="W155" s="124">
        <v>0</v>
      </c>
      <c r="X155" s="124">
        <v>0</v>
      </c>
      <c r="Y155" s="124">
        <v>0</v>
      </c>
      <c r="Z155" s="124">
        <v>0</v>
      </c>
      <c r="AA155" s="124">
        <v>0</v>
      </c>
      <c r="AB155" s="124">
        <v>0</v>
      </c>
      <c r="AC155" s="124">
        <v>0</v>
      </c>
      <c r="AD155" s="124">
        <v>0</v>
      </c>
      <c r="AE155" s="124">
        <v>0</v>
      </c>
      <c r="AF155" s="124">
        <v>0</v>
      </c>
      <c r="AG155" s="124">
        <v>0</v>
      </c>
      <c r="AH155" s="124">
        <v>0</v>
      </c>
      <c r="AI155" s="124">
        <v>0</v>
      </c>
      <c r="AJ155" s="124">
        <v>0</v>
      </c>
      <c r="AK155" s="124">
        <v>0</v>
      </c>
      <c r="AL155" s="124">
        <v>0</v>
      </c>
      <c r="AM155" s="124">
        <v>0</v>
      </c>
      <c r="AN155" s="124">
        <v>0</v>
      </c>
      <c r="AO155" s="124">
        <v>0</v>
      </c>
      <c r="AP155" s="124">
        <v>0</v>
      </c>
      <c r="AQ155" s="124">
        <v>0</v>
      </c>
      <c r="AR155" s="124">
        <v>0</v>
      </c>
      <c r="AS155" s="124">
        <v>0</v>
      </c>
      <c r="AT155" s="124">
        <v>0</v>
      </c>
      <c r="AU155" s="124">
        <v>0</v>
      </c>
      <c r="AV155" s="124">
        <v>0</v>
      </c>
      <c r="AW155" s="124">
        <v>0</v>
      </c>
      <c r="AX155" s="124">
        <v>0</v>
      </c>
      <c r="AY155" s="124">
        <v>0</v>
      </c>
    </row>
    <row r="156" spans="1:51">
      <c r="A156" t="s">
        <v>30</v>
      </c>
      <c r="B156" t="s">
        <v>70</v>
      </c>
      <c r="C156" t="s">
        <v>58</v>
      </c>
      <c r="D156" t="s">
        <v>337</v>
      </c>
      <c r="E156" s="125">
        <v>0</v>
      </c>
      <c r="F156" s="125">
        <v>0</v>
      </c>
      <c r="G156" s="125">
        <v>0</v>
      </c>
      <c r="H156" s="125">
        <v>0</v>
      </c>
      <c r="I156" s="125">
        <v>0</v>
      </c>
      <c r="J156" s="125">
        <v>0</v>
      </c>
      <c r="K156" s="124">
        <v>0</v>
      </c>
      <c r="L156" s="124">
        <v>0</v>
      </c>
      <c r="M156" s="124">
        <v>0</v>
      </c>
      <c r="N156" s="124">
        <v>0</v>
      </c>
      <c r="O156" s="124">
        <v>0</v>
      </c>
      <c r="P156" s="124">
        <v>0</v>
      </c>
      <c r="Q156" s="124">
        <v>0</v>
      </c>
      <c r="R156" s="124">
        <v>0</v>
      </c>
      <c r="S156" s="124">
        <v>0</v>
      </c>
      <c r="T156" s="124">
        <v>0</v>
      </c>
      <c r="U156" s="124">
        <v>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4">
        <v>0</v>
      </c>
      <c r="AI156" s="124">
        <v>0</v>
      </c>
      <c r="AJ156" s="124">
        <v>0</v>
      </c>
      <c r="AK156" s="124">
        <v>0</v>
      </c>
      <c r="AL156" s="124">
        <v>0</v>
      </c>
      <c r="AM156" s="124">
        <v>0</v>
      </c>
      <c r="AN156" s="124">
        <v>0</v>
      </c>
      <c r="AO156" s="124">
        <v>0</v>
      </c>
      <c r="AP156" s="124">
        <v>0</v>
      </c>
      <c r="AQ156" s="124">
        <v>0</v>
      </c>
      <c r="AR156" s="124">
        <v>0</v>
      </c>
      <c r="AS156" s="124">
        <v>0</v>
      </c>
      <c r="AT156" s="124">
        <v>0</v>
      </c>
      <c r="AU156" s="124">
        <v>0</v>
      </c>
      <c r="AV156" s="124">
        <v>0</v>
      </c>
      <c r="AW156" s="124">
        <v>0</v>
      </c>
      <c r="AX156" s="124">
        <v>0</v>
      </c>
      <c r="AY156" s="124">
        <v>0</v>
      </c>
    </row>
    <row r="157" spans="1:51">
      <c r="A157" t="s">
        <v>30</v>
      </c>
      <c r="B157" t="s">
        <v>70</v>
      </c>
      <c r="C157" t="s">
        <v>59</v>
      </c>
      <c r="D157" t="s">
        <v>337</v>
      </c>
      <c r="E157" s="125">
        <v>0</v>
      </c>
      <c r="F157" s="125">
        <v>0</v>
      </c>
      <c r="G157" s="125">
        <v>0</v>
      </c>
      <c r="H157" s="125">
        <v>0</v>
      </c>
      <c r="I157" s="125">
        <v>0</v>
      </c>
      <c r="J157" s="125">
        <v>0</v>
      </c>
      <c r="K157" s="124">
        <v>0</v>
      </c>
      <c r="L157" s="124">
        <v>0</v>
      </c>
      <c r="M157" s="124">
        <v>0</v>
      </c>
      <c r="N157" s="124">
        <v>0</v>
      </c>
      <c r="O157" s="124">
        <v>0</v>
      </c>
      <c r="P157" s="124">
        <v>0</v>
      </c>
      <c r="Q157" s="124">
        <v>0</v>
      </c>
      <c r="R157" s="124">
        <v>0</v>
      </c>
      <c r="S157" s="124">
        <v>0</v>
      </c>
      <c r="T157" s="124">
        <v>0</v>
      </c>
      <c r="U157" s="124">
        <v>0</v>
      </c>
      <c r="V157" s="124">
        <v>0</v>
      </c>
      <c r="W157" s="124">
        <v>0</v>
      </c>
      <c r="X157" s="124">
        <v>0</v>
      </c>
      <c r="Y157" s="124">
        <v>0</v>
      </c>
      <c r="Z157" s="124">
        <v>0</v>
      </c>
      <c r="AA157" s="124">
        <v>0</v>
      </c>
      <c r="AB157" s="124">
        <v>0</v>
      </c>
      <c r="AC157" s="124">
        <v>0</v>
      </c>
      <c r="AD157" s="124">
        <v>0</v>
      </c>
      <c r="AE157" s="124">
        <v>0</v>
      </c>
      <c r="AF157" s="124">
        <v>0</v>
      </c>
      <c r="AG157" s="124">
        <v>0</v>
      </c>
      <c r="AH157" s="124">
        <v>0</v>
      </c>
      <c r="AI157" s="124">
        <v>0</v>
      </c>
      <c r="AJ157" s="124">
        <v>0</v>
      </c>
      <c r="AK157" s="124">
        <v>0</v>
      </c>
      <c r="AL157" s="124">
        <v>0</v>
      </c>
      <c r="AM157" s="124">
        <v>0</v>
      </c>
      <c r="AN157" s="124">
        <v>0</v>
      </c>
      <c r="AO157" s="124">
        <v>0</v>
      </c>
      <c r="AP157" s="124">
        <v>0</v>
      </c>
      <c r="AQ157" s="124">
        <v>0</v>
      </c>
      <c r="AR157" s="124">
        <v>0</v>
      </c>
      <c r="AS157" s="124">
        <v>0</v>
      </c>
      <c r="AT157" s="124">
        <v>0</v>
      </c>
      <c r="AU157" s="124">
        <v>0</v>
      </c>
      <c r="AV157" s="124">
        <v>0</v>
      </c>
      <c r="AW157" s="124">
        <v>0</v>
      </c>
      <c r="AX157" s="124">
        <v>0</v>
      </c>
      <c r="AY157" s="124">
        <v>0</v>
      </c>
    </row>
    <row r="158" spans="1:51">
      <c r="A158" t="s">
        <v>30</v>
      </c>
      <c r="B158" t="s">
        <v>70</v>
      </c>
      <c r="C158" t="s">
        <v>60</v>
      </c>
      <c r="D158" t="s">
        <v>337</v>
      </c>
      <c r="E158" s="125">
        <v>0</v>
      </c>
      <c r="F158" s="125">
        <v>0</v>
      </c>
      <c r="G158" s="125">
        <v>0</v>
      </c>
      <c r="H158" s="125">
        <v>0</v>
      </c>
      <c r="I158" s="125">
        <v>0</v>
      </c>
      <c r="J158" s="125">
        <v>0</v>
      </c>
      <c r="K158" s="124">
        <v>0</v>
      </c>
      <c r="L158" s="124">
        <v>0</v>
      </c>
      <c r="M158" s="124">
        <v>0</v>
      </c>
      <c r="N158" s="124">
        <v>0</v>
      </c>
      <c r="O158" s="124">
        <v>0</v>
      </c>
      <c r="P158" s="124">
        <v>0</v>
      </c>
      <c r="Q158" s="124">
        <v>0</v>
      </c>
      <c r="R158" s="124">
        <v>0</v>
      </c>
      <c r="S158" s="124">
        <v>0</v>
      </c>
      <c r="T158" s="124">
        <v>0</v>
      </c>
      <c r="U158" s="124">
        <v>0</v>
      </c>
      <c r="V158" s="124">
        <v>0</v>
      </c>
      <c r="W158" s="124">
        <v>0</v>
      </c>
      <c r="X158" s="124">
        <v>0</v>
      </c>
      <c r="Y158" s="124">
        <v>0</v>
      </c>
      <c r="Z158" s="124">
        <v>0</v>
      </c>
      <c r="AA158" s="124">
        <v>0</v>
      </c>
      <c r="AB158" s="124">
        <v>0</v>
      </c>
      <c r="AC158" s="124">
        <v>0</v>
      </c>
      <c r="AD158" s="124">
        <v>0</v>
      </c>
      <c r="AE158" s="124">
        <v>0</v>
      </c>
      <c r="AF158" s="124">
        <v>0</v>
      </c>
      <c r="AG158" s="124">
        <v>0</v>
      </c>
      <c r="AH158" s="124">
        <v>0</v>
      </c>
      <c r="AI158" s="124">
        <v>0</v>
      </c>
      <c r="AJ158" s="124">
        <v>0</v>
      </c>
      <c r="AK158" s="124">
        <v>0</v>
      </c>
      <c r="AL158" s="124">
        <v>0</v>
      </c>
      <c r="AM158" s="124">
        <v>0</v>
      </c>
      <c r="AN158" s="124">
        <v>0</v>
      </c>
      <c r="AO158" s="124">
        <v>0</v>
      </c>
      <c r="AP158" s="124">
        <v>0</v>
      </c>
      <c r="AQ158" s="124">
        <v>0</v>
      </c>
      <c r="AR158" s="124">
        <v>0</v>
      </c>
      <c r="AS158" s="124">
        <v>0</v>
      </c>
      <c r="AT158" s="124">
        <v>0</v>
      </c>
      <c r="AU158" s="124">
        <v>0</v>
      </c>
      <c r="AV158" s="124">
        <v>0</v>
      </c>
      <c r="AW158" s="124">
        <v>0</v>
      </c>
      <c r="AX158" s="124">
        <v>0</v>
      </c>
      <c r="AY158" s="124">
        <v>0</v>
      </c>
    </row>
    <row r="159" spans="1:51">
      <c r="A159" t="s">
        <v>30</v>
      </c>
      <c r="B159" t="s">
        <v>70</v>
      </c>
      <c r="C159" t="s">
        <v>61</v>
      </c>
      <c r="D159" t="s">
        <v>337</v>
      </c>
      <c r="E159" s="125">
        <v>0</v>
      </c>
      <c r="F159" s="125">
        <v>0</v>
      </c>
      <c r="G159" s="125">
        <v>0</v>
      </c>
      <c r="H159" s="125">
        <v>0</v>
      </c>
      <c r="I159" s="125">
        <v>0</v>
      </c>
      <c r="J159" s="125">
        <v>0</v>
      </c>
      <c r="K159" s="124">
        <v>0</v>
      </c>
      <c r="L159" s="124">
        <v>0</v>
      </c>
      <c r="M159" s="124">
        <v>0</v>
      </c>
      <c r="N159" s="124">
        <v>0</v>
      </c>
      <c r="O159" s="124">
        <v>0</v>
      </c>
      <c r="P159" s="124">
        <v>0</v>
      </c>
      <c r="Q159" s="124">
        <v>0</v>
      </c>
      <c r="R159" s="124">
        <v>0</v>
      </c>
      <c r="S159" s="124">
        <v>0</v>
      </c>
      <c r="T159" s="124">
        <v>0</v>
      </c>
      <c r="U159" s="124">
        <v>0</v>
      </c>
      <c r="V159" s="124">
        <v>0</v>
      </c>
      <c r="W159" s="124">
        <v>0</v>
      </c>
      <c r="X159" s="124">
        <v>0</v>
      </c>
      <c r="Y159" s="124">
        <v>0</v>
      </c>
      <c r="Z159" s="124">
        <v>0</v>
      </c>
      <c r="AA159" s="124">
        <v>0</v>
      </c>
      <c r="AB159" s="124">
        <v>0</v>
      </c>
      <c r="AC159" s="124">
        <v>0</v>
      </c>
      <c r="AD159" s="124">
        <v>0</v>
      </c>
      <c r="AE159" s="124">
        <v>0</v>
      </c>
      <c r="AF159" s="124">
        <v>0</v>
      </c>
      <c r="AG159" s="124">
        <v>0</v>
      </c>
      <c r="AH159" s="124">
        <v>0</v>
      </c>
      <c r="AI159" s="124">
        <v>0</v>
      </c>
      <c r="AJ159" s="124">
        <v>0</v>
      </c>
      <c r="AK159" s="124">
        <v>0</v>
      </c>
      <c r="AL159" s="124">
        <v>0</v>
      </c>
      <c r="AM159" s="124">
        <v>0</v>
      </c>
      <c r="AN159" s="124">
        <v>0</v>
      </c>
      <c r="AO159" s="124">
        <v>0</v>
      </c>
      <c r="AP159" s="124">
        <v>0</v>
      </c>
      <c r="AQ159" s="124">
        <v>0</v>
      </c>
      <c r="AR159" s="124">
        <v>0</v>
      </c>
      <c r="AS159" s="124">
        <v>0</v>
      </c>
      <c r="AT159" s="124">
        <v>0</v>
      </c>
      <c r="AU159" s="124">
        <v>0</v>
      </c>
      <c r="AV159" s="124">
        <v>0</v>
      </c>
      <c r="AW159" s="124">
        <v>0</v>
      </c>
      <c r="AX159" s="124">
        <v>0</v>
      </c>
      <c r="AY159" s="124">
        <v>0</v>
      </c>
    </row>
    <row r="160" spans="1:51">
      <c r="A160" t="s">
        <v>30</v>
      </c>
      <c r="B160" t="s">
        <v>70</v>
      </c>
      <c r="C160" t="s">
        <v>64</v>
      </c>
      <c r="D160" t="s">
        <v>337</v>
      </c>
      <c r="E160" s="125">
        <v>0</v>
      </c>
      <c r="F160" s="125">
        <v>0</v>
      </c>
      <c r="G160" s="125">
        <v>0</v>
      </c>
      <c r="H160" s="125">
        <v>0</v>
      </c>
      <c r="I160" s="125">
        <v>0</v>
      </c>
      <c r="J160" s="125">
        <v>0</v>
      </c>
      <c r="K160" s="124">
        <v>0</v>
      </c>
      <c r="L160" s="124">
        <v>0</v>
      </c>
      <c r="M160" s="124">
        <v>0</v>
      </c>
      <c r="N160" s="124">
        <v>0</v>
      </c>
      <c r="O160" s="124">
        <v>0</v>
      </c>
      <c r="P160" s="124">
        <v>0</v>
      </c>
      <c r="Q160" s="124">
        <v>0</v>
      </c>
      <c r="R160" s="124">
        <v>0</v>
      </c>
      <c r="S160" s="124">
        <v>0</v>
      </c>
      <c r="T160" s="124">
        <v>0</v>
      </c>
      <c r="U160" s="124">
        <v>0</v>
      </c>
      <c r="V160" s="124">
        <v>0</v>
      </c>
      <c r="W160" s="124">
        <v>0</v>
      </c>
      <c r="X160" s="124">
        <v>0</v>
      </c>
      <c r="Y160" s="124">
        <v>0</v>
      </c>
      <c r="Z160" s="124">
        <v>0</v>
      </c>
      <c r="AA160" s="124">
        <v>0</v>
      </c>
      <c r="AB160" s="124">
        <v>0</v>
      </c>
      <c r="AC160" s="124">
        <v>0</v>
      </c>
      <c r="AD160" s="124">
        <v>0</v>
      </c>
      <c r="AE160" s="124">
        <v>0</v>
      </c>
      <c r="AF160" s="124">
        <v>0</v>
      </c>
      <c r="AG160" s="124">
        <v>0</v>
      </c>
      <c r="AH160" s="124">
        <v>0</v>
      </c>
      <c r="AI160" s="124">
        <v>0</v>
      </c>
      <c r="AJ160" s="124">
        <v>0</v>
      </c>
      <c r="AK160" s="124">
        <v>0</v>
      </c>
      <c r="AL160" s="124">
        <v>0</v>
      </c>
      <c r="AM160" s="124">
        <v>0</v>
      </c>
      <c r="AN160" s="124">
        <v>0</v>
      </c>
      <c r="AO160" s="124">
        <v>0</v>
      </c>
      <c r="AP160" s="124">
        <v>0</v>
      </c>
      <c r="AQ160" s="124">
        <v>0</v>
      </c>
      <c r="AR160" s="124">
        <v>0</v>
      </c>
      <c r="AS160" s="124">
        <v>0</v>
      </c>
      <c r="AT160" s="124">
        <v>0</v>
      </c>
      <c r="AU160" s="124">
        <v>0</v>
      </c>
      <c r="AV160" s="124">
        <v>0</v>
      </c>
      <c r="AW160" s="124">
        <v>0</v>
      </c>
      <c r="AX160" s="124">
        <v>0</v>
      </c>
      <c r="AY160" s="124">
        <v>0</v>
      </c>
    </row>
    <row r="161" spans="1:51">
      <c r="A161" t="s">
        <v>30</v>
      </c>
      <c r="B161" t="s">
        <v>68</v>
      </c>
      <c r="C161" t="s">
        <v>65</v>
      </c>
      <c r="D161" t="s">
        <v>337</v>
      </c>
      <c r="E161" s="125">
        <v>0</v>
      </c>
      <c r="F161" s="125">
        <v>0</v>
      </c>
      <c r="G161" s="125">
        <v>0</v>
      </c>
      <c r="H161" s="125">
        <v>0</v>
      </c>
      <c r="I161" s="125">
        <v>0</v>
      </c>
      <c r="J161" s="125">
        <v>0</v>
      </c>
      <c r="K161" s="124">
        <v>0</v>
      </c>
      <c r="L161" s="124">
        <v>0</v>
      </c>
      <c r="M161" s="124">
        <v>0</v>
      </c>
      <c r="N161" s="124">
        <v>0</v>
      </c>
      <c r="O161" s="124">
        <v>0</v>
      </c>
      <c r="P161" s="124">
        <v>0</v>
      </c>
      <c r="Q161" s="124">
        <v>0</v>
      </c>
      <c r="R161" s="124">
        <v>0</v>
      </c>
      <c r="S161" s="124">
        <v>0</v>
      </c>
      <c r="T161" s="124">
        <v>0</v>
      </c>
      <c r="U161" s="124">
        <v>0</v>
      </c>
      <c r="V161" s="124">
        <v>0</v>
      </c>
      <c r="W161" s="124">
        <v>0</v>
      </c>
      <c r="X161" s="124">
        <v>0</v>
      </c>
      <c r="Y161" s="124">
        <v>0</v>
      </c>
      <c r="Z161" s="124">
        <v>0</v>
      </c>
      <c r="AA161" s="124">
        <v>0</v>
      </c>
      <c r="AB161" s="124">
        <v>0</v>
      </c>
      <c r="AC161" s="124">
        <v>0</v>
      </c>
      <c r="AD161" s="124">
        <v>0</v>
      </c>
      <c r="AE161" s="124">
        <v>0</v>
      </c>
      <c r="AF161" s="124">
        <v>0</v>
      </c>
      <c r="AG161" s="124">
        <v>0</v>
      </c>
      <c r="AH161" s="124">
        <v>0</v>
      </c>
      <c r="AI161" s="124">
        <v>0</v>
      </c>
      <c r="AJ161" s="124">
        <v>0</v>
      </c>
      <c r="AK161" s="124">
        <v>0</v>
      </c>
      <c r="AL161" s="124">
        <v>0</v>
      </c>
      <c r="AM161" s="124">
        <v>0</v>
      </c>
      <c r="AN161" s="124">
        <v>0</v>
      </c>
      <c r="AO161" s="124">
        <v>0</v>
      </c>
      <c r="AP161" s="124">
        <v>0</v>
      </c>
      <c r="AQ161" s="124">
        <v>0</v>
      </c>
      <c r="AR161" s="124">
        <v>0</v>
      </c>
      <c r="AS161" s="124">
        <v>0</v>
      </c>
      <c r="AT161" s="124">
        <v>0</v>
      </c>
      <c r="AU161" s="124">
        <v>0</v>
      </c>
      <c r="AV161" s="124">
        <v>0</v>
      </c>
      <c r="AW161" s="124">
        <v>0</v>
      </c>
      <c r="AX161" s="124">
        <v>0</v>
      </c>
      <c r="AY161" s="124">
        <v>0</v>
      </c>
    </row>
    <row r="162" spans="1:51">
      <c r="A162" t="s">
        <v>30</v>
      </c>
      <c r="B162" t="s">
        <v>68</v>
      </c>
      <c r="C162" t="s">
        <v>66</v>
      </c>
      <c r="D162" t="s">
        <v>337</v>
      </c>
      <c r="E162" s="125">
        <v>0</v>
      </c>
      <c r="F162" s="125">
        <v>0</v>
      </c>
      <c r="G162" s="125">
        <v>0</v>
      </c>
      <c r="H162" s="125">
        <v>0</v>
      </c>
      <c r="I162" s="125">
        <v>0</v>
      </c>
      <c r="J162" s="125">
        <v>0</v>
      </c>
      <c r="K162" s="124">
        <v>0</v>
      </c>
      <c r="L162" s="124">
        <v>0</v>
      </c>
      <c r="M162" s="124">
        <v>0</v>
      </c>
      <c r="N162" s="124">
        <v>0</v>
      </c>
      <c r="O162" s="124">
        <v>0</v>
      </c>
      <c r="P162" s="124">
        <v>0</v>
      </c>
      <c r="Q162" s="124">
        <v>0</v>
      </c>
      <c r="R162" s="124">
        <v>0</v>
      </c>
      <c r="S162" s="124">
        <v>0</v>
      </c>
      <c r="T162" s="124">
        <v>0</v>
      </c>
      <c r="U162" s="124">
        <v>0</v>
      </c>
      <c r="V162" s="124">
        <v>0</v>
      </c>
      <c r="W162" s="124">
        <v>0</v>
      </c>
      <c r="X162" s="124">
        <v>0</v>
      </c>
      <c r="Y162" s="124">
        <v>0</v>
      </c>
      <c r="Z162" s="124">
        <v>0</v>
      </c>
      <c r="AA162" s="124">
        <v>0</v>
      </c>
      <c r="AB162" s="124">
        <v>0</v>
      </c>
      <c r="AC162" s="124">
        <v>0</v>
      </c>
      <c r="AD162" s="124">
        <v>0</v>
      </c>
      <c r="AE162" s="124">
        <v>0</v>
      </c>
      <c r="AF162" s="124">
        <v>0</v>
      </c>
      <c r="AG162" s="124">
        <v>0</v>
      </c>
      <c r="AH162" s="124">
        <v>0</v>
      </c>
      <c r="AI162" s="124">
        <v>0</v>
      </c>
      <c r="AJ162" s="124">
        <v>0</v>
      </c>
      <c r="AK162" s="124">
        <v>0</v>
      </c>
      <c r="AL162" s="124">
        <v>0</v>
      </c>
      <c r="AM162" s="124">
        <v>0</v>
      </c>
      <c r="AN162" s="124">
        <v>0</v>
      </c>
      <c r="AO162" s="124">
        <v>0</v>
      </c>
      <c r="AP162" s="124">
        <v>0</v>
      </c>
      <c r="AQ162" s="124">
        <v>0</v>
      </c>
      <c r="AR162" s="124">
        <v>0</v>
      </c>
      <c r="AS162" s="124">
        <v>0</v>
      </c>
      <c r="AT162" s="124">
        <v>0</v>
      </c>
      <c r="AU162" s="124">
        <v>0</v>
      </c>
      <c r="AV162" s="124">
        <v>0</v>
      </c>
      <c r="AW162" s="124">
        <v>0</v>
      </c>
      <c r="AX162" s="124">
        <v>0</v>
      </c>
      <c r="AY162" s="124">
        <v>0</v>
      </c>
    </row>
    <row r="163" spans="1:51">
      <c r="A163" t="s">
        <v>31</v>
      </c>
      <c r="B163" t="s">
        <v>19</v>
      </c>
      <c r="C163" t="s">
        <v>50</v>
      </c>
      <c r="D163" t="s">
        <v>337</v>
      </c>
      <c r="E163" s="125">
        <v>0.93865008015010598</v>
      </c>
      <c r="F163" s="125">
        <v>0.93520293241182484</v>
      </c>
      <c r="G163" s="125">
        <v>0.93210307100579926</v>
      </c>
      <c r="H163" s="125">
        <v>0.92370643645012074</v>
      </c>
      <c r="I163" s="125">
        <v>0.92495073660504834</v>
      </c>
      <c r="J163" s="125">
        <v>0.92851327145416052</v>
      </c>
      <c r="K163" s="124">
        <v>0.92801964404136716</v>
      </c>
      <c r="L163" s="124">
        <v>0.91901934249345929</v>
      </c>
      <c r="M163" s="124">
        <v>0.91038143976096808</v>
      </c>
      <c r="N163" s="124">
        <v>0.90200838677459139</v>
      </c>
      <c r="O163" s="124">
        <v>0.89366090066171089</v>
      </c>
      <c r="P163" s="124">
        <v>0.88489410445416095</v>
      </c>
      <c r="Q163" s="124">
        <v>0.87496303277245624</v>
      </c>
      <c r="R163" s="124">
        <v>0.86270385072556799</v>
      </c>
      <c r="S163" s="124">
        <v>0.84655387741181254</v>
      </c>
      <c r="T163" s="124">
        <v>0.82486346645314979</v>
      </c>
      <c r="U163" s="124">
        <v>0.79666081309210812</v>
      </c>
      <c r="V163" s="124">
        <v>0.76240541403161821</v>
      </c>
      <c r="W163" s="124">
        <v>0.72388640767550061</v>
      </c>
      <c r="X163" s="124">
        <v>0.68334623049381182</v>
      </c>
      <c r="Y163" s="124">
        <v>0.64267649640846081</v>
      </c>
      <c r="Z163" s="124">
        <v>0.60312688117184743</v>
      </c>
      <c r="AA163" s="124">
        <v>0.56538619480455976</v>
      </c>
      <c r="AB163" s="124">
        <v>0.52976511908909829</v>
      </c>
      <c r="AC163" s="124">
        <v>0.49635164516740021</v>
      </c>
      <c r="AD163" s="124">
        <v>0.46511366180399821</v>
      </c>
      <c r="AE163" s="124">
        <v>0.43595936178262767</v>
      </c>
      <c r="AF163" s="124">
        <v>0.40877068738285322</v>
      </c>
      <c r="AG163" s="124">
        <v>0.3834211069906191</v>
      </c>
      <c r="AH163" s="124">
        <v>0.35978471054820621</v>
      </c>
      <c r="AI163" s="124">
        <v>0.33774062518981368</v>
      </c>
      <c r="AJ163" s="124">
        <v>0.31717495666573042</v>
      </c>
      <c r="AK163" s="124">
        <v>0.29798144766460172</v>
      </c>
      <c r="AL163" s="124">
        <v>0.28006148826582439</v>
      </c>
      <c r="AM163" s="124">
        <v>0.26332381400628119</v>
      </c>
      <c r="AN163" s="124">
        <v>0.24768406687201319</v>
      </c>
      <c r="AO163" s="124">
        <v>0.23306430944823839</v>
      </c>
      <c r="AP163" s="124">
        <v>0.21945295871043011</v>
      </c>
      <c r="AQ163" s="124">
        <v>0.20680371201284839</v>
      </c>
      <c r="AR163" s="124">
        <v>0.19505409225612561</v>
      </c>
      <c r="AS163" s="124">
        <v>0.18413614165784389</v>
      </c>
      <c r="AT163" s="124">
        <v>0.17398227941837199</v>
      </c>
      <c r="AU163" s="124">
        <v>0.1645282936487335</v>
      </c>
      <c r="AV163" s="124">
        <v>0.15571468784643031</v>
      </c>
      <c r="AW163" s="124">
        <v>0.1474871129977402</v>
      </c>
      <c r="AX163" s="124">
        <v>0.13979631309713739</v>
      </c>
      <c r="AY163" s="124">
        <v>0.13259782938048029</v>
      </c>
    </row>
    <row r="164" spans="1:51">
      <c r="A164" t="s">
        <v>31</v>
      </c>
      <c r="B164" t="s">
        <v>19</v>
      </c>
      <c r="C164" t="s">
        <v>51</v>
      </c>
      <c r="D164" t="s">
        <v>337</v>
      </c>
      <c r="E164" s="125">
        <v>0</v>
      </c>
      <c r="F164" s="125">
        <v>0</v>
      </c>
      <c r="G164" s="125">
        <v>0</v>
      </c>
      <c r="H164" s="125">
        <v>0</v>
      </c>
      <c r="I164" s="125">
        <v>0</v>
      </c>
      <c r="J164" s="125">
        <v>0</v>
      </c>
      <c r="K164" s="124">
        <v>0</v>
      </c>
      <c r="L164" s="124">
        <v>0</v>
      </c>
      <c r="M164" s="124">
        <v>0</v>
      </c>
      <c r="N164" s="124">
        <v>0</v>
      </c>
      <c r="O164" s="124">
        <v>0</v>
      </c>
      <c r="P164" s="124">
        <v>0</v>
      </c>
      <c r="Q164" s="124">
        <v>0</v>
      </c>
      <c r="R164" s="124">
        <v>0</v>
      </c>
      <c r="S164" s="124">
        <v>0</v>
      </c>
      <c r="T164" s="124">
        <v>0</v>
      </c>
      <c r="U164" s="124">
        <v>0</v>
      </c>
      <c r="V164" s="124">
        <v>0</v>
      </c>
      <c r="W164" s="124">
        <v>0</v>
      </c>
      <c r="X164" s="124">
        <v>0</v>
      </c>
      <c r="Y164" s="124">
        <v>0</v>
      </c>
      <c r="Z164" s="124">
        <v>0</v>
      </c>
      <c r="AA164" s="124">
        <v>0</v>
      </c>
      <c r="AB164" s="124">
        <v>0</v>
      </c>
      <c r="AC164" s="124">
        <v>0</v>
      </c>
      <c r="AD164" s="124">
        <v>0</v>
      </c>
      <c r="AE164" s="124">
        <v>0</v>
      </c>
      <c r="AF164" s="124">
        <v>0</v>
      </c>
      <c r="AG164" s="124">
        <v>0</v>
      </c>
      <c r="AH164" s="124">
        <v>0</v>
      </c>
      <c r="AI164" s="124">
        <v>0</v>
      </c>
      <c r="AJ164" s="124">
        <v>0</v>
      </c>
      <c r="AK164" s="124">
        <v>0</v>
      </c>
      <c r="AL164" s="124">
        <v>0</v>
      </c>
      <c r="AM164" s="124">
        <v>0</v>
      </c>
      <c r="AN164" s="124">
        <v>0</v>
      </c>
      <c r="AO164" s="124">
        <v>0</v>
      </c>
      <c r="AP164" s="124">
        <v>0</v>
      </c>
      <c r="AQ164" s="124">
        <v>0</v>
      </c>
      <c r="AR164" s="124">
        <v>0</v>
      </c>
      <c r="AS164" s="124">
        <v>0</v>
      </c>
      <c r="AT164" s="124">
        <v>0</v>
      </c>
      <c r="AU164" s="124">
        <v>0</v>
      </c>
      <c r="AV164" s="124">
        <v>0</v>
      </c>
      <c r="AW164" s="124">
        <v>0</v>
      </c>
      <c r="AX164" s="124">
        <v>0</v>
      </c>
      <c r="AY164" s="124">
        <v>0</v>
      </c>
    </row>
    <row r="165" spans="1:51">
      <c r="A165" t="s">
        <v>31</v>
      </c>
      <c r="B165" t="s">
        <v>19</v>
      </c>
      <c r="C165" t="s">
        <v>52</v>
      </c>
      <c r="D165" t="s">
        <v>337</v>
      </c>
      <c r="E165" s="125">
        <v>0</v>
      </c>
      <c r="F165" s="125">
        <v>0</v>
      </c>
      <c r="G165" s="125">
        <v>0</v>
      </c>
      <c r="H165" s="125">
        <v>0</v>
      </c>
      <c r="I165" s="125">
        <v>0</v>
      </c>
      <c r="J165" s="125">
        <v>0</v>
      </c>
      <c r="K165" s="124">
        <v>0</v>
      </c>
      <c r="L165" s="124">
        <v>0</v>
      </c>
      <c r="M165" s="124">
        <v>0</v>
      </c>
      <c r="N165" s="124">
        <v>0</v>
      </c>
      <c r="O165" s="124">
        <v>0</v>
      </c>
      <c r="P165" s="124">
        <v>0</v>
      </c>
      <c r="Q165" s="124">
        <v>0</v>
      </c>
      <c r="R165" s="124">
        <v>0</v>
      </c>
      <c r="S165" s="124">
        <v>0</v>
      </c>
      <c r="T165" s="124">
        <v>0</v>
      </c>
      <c r="U165" s="124">
        <v>0</v>
      </c>
      <c r="V165" s="124">
        <v>0</v>
      </c>
      <c r="W165" s="124">
        <v>0</v>
      </c>
      <c r="X165" s="124">
        <v>0</v>
      </c>
      <c r="Y165" s="124">
        <v>0</v>
      </c>
      <c r="Z165" s="124">
        <v>0</v>
      </c>
      <c r="AA165" s="124">
        <v>0</v>
      </c>
      <c r="AB165" s="124">
        <v>0</v>
      </c>
      <c r="AC165" s="124">
        <v>0</v>
      </c>
      <c r="AD165" s="124">
        <v>0</v>
      </c>
      <c r="AE165" s="124">
        <v>0</v>
      </c>
      <c r="AF165" s="124">
        <v>0</v>
      </c>
      <c r="AG165" s="124">
        <v>0</v>
      </c>
      <c r="AH165" s="124">
        <v>0</v>
      </c>
      <c r="AI165" s="124">
        <v>0</v>
      </c>
      <c r="AJ165" s="124">
        <v>0</v>
      </c>
      <c r="AK165" s="124">
        <v>0</v>
      </c>
      <c r="AL165" s="124">
        <v>0</v>
      </c>
      <c r="AM165" s="124">
        <v>0</v>
      </c>
      <c r="AN165" s="124">
        <v>0</v>
      </c>
      <c r="AO165" s="124">
        <v>0</v>
      </c>
      <c r="AP165" s="124">
        <v>0</v>
      </c>
      <c r="AQ165" s="124">
        <v>0</v>
      </c>
      <c r="AR165" s="124">
        <v>0</v>
      </c>
      <c r="AS165" s="124">
        <v>0</v>
      </c>
      <c r="AT165" s="124">
        <v>0</v>
      </c>
      <c r="AU165" s="124">
        <v>0</v>
      </c>
      <c r="AV165" s="124">
        <v>0</v>
      </c>
      <c r="AW165" s="124">
        <v>0</v>
      </c>
      <c r="AX165" s="124">
        <v>0</v>
      </c>
      <c r="AY165" s="124">
        <v>0</v>
      </c>
    </row>
    <row r="166" spans="1:51">
      <c r="A166" t="s">
        <v>31</v>
      </c>
      <c r="B166" t="s">
        <v>19</v>
      </c>
      <c r="C166" t="s">
        <v>53</v>
      </c>
      <c r="D166" t="s">
        <v>337</v>
      </c>
      <c r="E166" s="125">
        <v>6.1349919849893991E-2</v>
      </c>
      <c r="F166" s="125">
        <v>6.4797067588175217E-2</v>
      </c>
      <c r="G166" s="125">
        <v>6.7896928994200759E-2</v>
      </c>
      <c r="H166" s="125">
        <v>7.6293563549879206E-2</v>
      </c>
      <c r="I166" s="125">
        <v>7.5030496387351042E-2</v>
      </c>
      <c r="J166" s="125">
        <v>7.1414355244350358E-2</v>
      </c>
      <c r="K166" s="124">
        <v>7.176527521373649E-2</v>
      </c>
      <c r="L166" s="124">
        <v>8.0540812310923734E-2</v>
      </c>
      <c r="M166" s="124">
        <v>8.87583083647661E-2</v>
      </c>
      <c r="N166" s="124">
        <v>9.6350875185985063E-2</v>
      </c>
      <c r="O166" s="124">
        <v>0.1032609257931866</v>
      </c>
      <c r="P166" s="124">
        <v>0.1094080047982119</v>
      </c>
      <c r="Q166" s="124">
        <v>0.11464614132524489</v>
      </c>
      <c r="R166" s="124">
        <v>0.1187328632373502</v>
      </c>
      <c r="S166" s="124">
        <v>0.12131521826575491</v>
      </c>
      <c r="T166" s="124">
        <v>0.12202014243141179</v>
      </c>
      <c r="U166" s="124">
        <v>0.12064323969593151</v>
      </c>
      <c r="V166" s="124">
        <v>0.1173334380638795</v>
      </c>
      <c r="W166" s="124">
        <v>0.1125711632957847</v>
      </c>
      <c r="X166" s="124">
        <v>0.10694829314035</v>
      </c>
      <c r="Y166" s="124">
        <v>0.10096592746959129</v>
      </c>
      <c r="Z166" s="124">
        <v>9.4962349696220055E-2</v>
      </c>
      <c r="AA166" s="124">
        <v>8.913345011506614E-2</v>
      </c>
      <c r="AB166" s="124">
        <v>8.3578579234431682E-2</v>
      </c>
      <c r="AC166" s="124">
        <v>7.8339575958504284E-2</v>
      </c>
      <c r="AD166" s="124">
        <v>7.3426575994013185E-2</v>
      </c>
      <c r="AE166" s="124">
        <v>6.8833263901781475E-2</v>
      </c>
      <c r="AF166" s="124">
        <v>6.4545372744324606E-2</v>
      </c>
      <c r="AG166" s="124">
        <v>6.0545254244550401E-2</v>
      </c>
      <c r="AH166" s="124">
        <v>5.681426690424865E-2</v>
      </c>
      <c r="AI166" s="124">
        <v>5.333398323655783E-2</v>
      </c>
      <c r="AJ166" s="124">
        <v>5.0086768442525798E-2</v>
      </c>
      <c r="AK166" s="124">
        <v>4.705602924972254E-2</v>
      </c>
      <c r="AL166" s="124">
        <v>4.4226292620356128E-2</v>
      </c>
      <c r="AM166" s="124">
        <v>4.1583199033537688E-2</v>
      </c>
      <c r="AN166" s="124">
        <v>3.9113454927898077E-2</v>
      </c>
      <c r="AO166" s="124">
        <v>3.6804767545696913E-2</v>
      </c>
      <c r="AP166" s="124">
        <v>3.465531559224886E-2</v>
      </c>
      <c r="AQ166" s="124">
        <v>3.2657791330707613E-2</v>
      </c>
      <c r="AR166" s="124">
        <v>3.080233082726682E-2</v>
      </c>
      <c r="AS166" s="124">
        <v>2.9078203594546499E-2</v>
      </c>
      <c r="AT166" s="124">
        <v>2.7474738113057388E-2</v>
      </c>
      <c r="AU166" s="124">
        <v>2.5981794573023031E-2</v>
      </c>
      <c r="AV166" s="124">
        <v>2.4589977646683161E-2</v>
      </c>
      <c r="AW166" s="124">
        <v>2.3290704798991899E-2</v>
      </c>
      <c r="AX166" s="124">
        <v>2.2076197723411729E-2</v>
      </c>
      <c r="AY166" s="124">
        <v>2.0939435655951359E-2</v>
      </c>
    </row>
    <row r="167" spans="1:51">
      <c r="A167" t="s">
        <v>31</v>
      </c>
      <c r="B167" t="s">
        <v>19</v>
      </c>
      <c r="C167" t="s">
        <v>54</v>
      </c>
      <c r="D167" t="s">
        <v>337</v>
      </c>
      <c r="E167" s="125">
        <v>0</v>
      </c>
      <c r="F167" s="125">
        <v>0</v>
      </c>
      <c r="G167" s="125">
        <v>0</v>
      </c>
      <c r="H167" s="125">
        <v>0</v>
      </c>
      <c r="I167" s="125">
        <v>0</v>
      </c>
      <c r="J167" s="125">
        <v>0</v>
      </c>
      <c r="K167" s="124">
        <v>0</v>
      </c>
      <c r="L167" s="124">
        <v>0</v>
      </c>
      <c r="M167" s="124">
        <v>0</v>
      </c>
      <c r="N167" s="124">
        <v>0</v>
      </c>
      <c r="O167" s="124">
        <v>0</v>
      </c>
      <c r="P167" s="124">
        <v>0</v>
      </c>
      <c r="Q167" s="124">
        <v>0</v>
      </c>
      <c r="R167" s="124">
        <v>0</v>
      </c>
      <c r="S167" s="124">
        <v>0</v>
      </c>
      <c r="T167" s="124">
        <v>0</v>
      </c>
      <c r="U167" s="124">
        <v>0</v>
      </c>
      <c r="V167" s="124">
        <v>0</v>
      </c>
      <c r="W167" s="124">
        <v>0</v>
      </c>
      <c r="X167" s="124">
        <v>0</v>
      </c>
      <c r="Y167" s="124">
        <v>0</v>
      </c>
      <c r="Z167" s="124">
        <v>0</v>
      </c>
      <c r="AA167" s="124">
        <v>0</v>
      </c>
      <c r="AB167" s="124">
        <v>0</v>
      </c>
      <c r="AC167" s="124">
        <v>0</v>
      </c>
      <c r="AD167" s="124">
        <v>0</v>
      </c>
      <c r="AE167" s="124">
        <v>0</v>
      </c>
      <c r="AF167" s="124">
        <v>0</v>
      </c>
      <c r="AG167" s="124">
        <v>0</v>
      </c>
      <c r="AH167" s="124">
        <v>0</v>
      </c>
      <c r="AI167" s="124">
        <v>0</v>
      </c>
      <c r="AJ167" s="124">
        <v>0</v>
      </c>
      <c r="AK167" s="124">
        <v>0</v>
      </c>
      <c r="AL167" s="124">
        <v>0</v>
      </c>
      <c r="AM167" s="124">
        <v>0</v>
      </c>
      <c r="AN167" s="124">
        <v>0</v>
      </c>
      <c r="AO167" s="124">
        <v>0</v>
      </c>
      <c r="AP167" s="124">
        <v>0</v>
      </c>
      <c r="AQ167" s="124">
        <v>0</v>
      </c>
      <c r="AR167" s="124">
        <v>0</v>
      </c>
      <c r="AS167" s="124">
        <v>0</v>
      </c>
      <c r="AT167" s="124">
        <v>0</v>
      </c>
      <c r="AU167" s="124">
        <v>0</v>
      </c>
      <c r="AV167" s="124">
        <v>0</v>
      </c>
      <c r="AW167" s="124">
        <v>0</v>
      </c>
      <c r="AX167" s="124">
        <v>0</v>
      </c>
      <c r="AY167" s="124">
        <v>0</v>
      </c>
    </row>
    <row r="168" spans="1:51">
      <c r="A168" t="s">
        <v>31</v>
      </c>
      <c r="B168" t="s">
        <v>19</v>
      </c>
      <c r="C168" t="s">
        <v>55</v>
      </c>
      <c r="D168" t="s">
        <v>337</v>
      </c>
      <c r="E168" s="125">
        <v>0</v>
      </c>
      <c r="F168" s="125">
        <v>0</v>
      </c>
      <c r="G168" s="125">
        <v>0</v>
      </c>
      <c r="H168" s="125">
        <v>0</v>
      </c>
      <c r="I168" s="125">
        <v>0</v>
      </c>
      <c r="J168" s="125">
        <v>0</v>
      </c>
      <c r="K168" s="124">
        <v>0</v>
      </c>
      <c r="L168" s="124">
        <v>0</v>
      </c>
      <c r="M168" s="124">
        <v>0</v>
      </c>
      <c r="N168" s="124">
        <v>0</v>
      </c>
      <c r="O168" s="124">
        <v>0</v>
      </c>
      <c r="P168" s="124">
        <v>0</v>
      </c>
      <c r="Q168" s="124">
        <v>0</v>
      </c>
      <c r="R168" s="124">
        <v>0</v>
      </c>
      <c r="S168" s="124">
        <v>0</v>
      </c>
      <c r="T168" s="124">
        <v>0</v>
      </c>
      <c r="U168" s="124">
        <v>0</v>
      </c>
      <c r="V168" s="124">
        <v>0</v>
      </c>
      <c r="W168" s="124">
        <v>0</v>
      </c>
      <c r="X168" s="124">
        <v>0</v>
      </c>
      <c r="Y168" s="124">
        <v>0</v>
      </c>
      <c r="Z168" s="124">
        <v>0</v>
      </c>
      <c r="AA168" s="124">
        <v>0</v>
      </c>
      <c r="AB168" s="124">
        <v>0</v>
      </c>
      <c r="AC168" s="124">
        <v>0</v>
      </c>
      <c r="AD168" s="124">
        <v>0</v>
      </c>
      <c r="AE168" s="124">
        <v>0</v>
      </c>
      <c r="AF168" s="124">
        <v>0</v>
      </c>
      <c r="AG168" s="124">
        <v>0</v>
      </c>
      <c r="AH168" s="124">
        <v>0</v>
      </c>
      <c r="AI168" s="124">
        <v>0</v>
      </c>
      <c r="AJ168" s="124">
        <v>0</v>
      </c>
      <c r="AK168" s="124">
        <v>0</v>
      </c>
      <c r="AL168" s="124">
        <v>0</v>
      </c>
      <c r="AM168" s="124">
        <v>0</v>
      </c>
      <c r="AN168" s="124">
        <v>0</v>
      </c>
      <c r="AO168" s="124">
        <v>0</v>
      </c>
      <c r="AP168" s="124">
        <v>0</v>
      </c>
      <c r="AQ168" s="124">
        <v>0</v>
      </c>
      <c r="AR168" s="124">
        <v>0</v>
      </c>
      <c r="AS168" s="124">
        <v>0</v>
      </c>
      <c r="AT168" s="124">
        <v>0</v>
      </c>
      <c r="AU168" s="124">
        <v>0</v>
      </c>
      <c r="AV168" s="124">
        <v>0</v>
      </c>
      <c r="AW168" s="124">
        <v>0</v>
      </c>
      <c r="AX168" s="124">
        <v>0</v>
      </c>
      <c r="AY168" s="124">
        <v>0</v>
      </c>
    </row>
    <row r="169" spans="1:51">
      <c r="A169" t="s">
        <v>31</v>
      </c>
      <c r="B169" t="s">
        <v>19</v>
      </c>
      <c r="C169" t="s">
        <v>56</v>
      </c>
      <c r="D169" t="s">
        <v>337</v>
      </c>
      <c r="E169" s="125">
        <v>0</v>
      </c>
      <c r="F169" s="125">
        <v>0</v>
      </c>
      <c r="G169" s="125">
        <v>0</v>
      </c>
      <c r="H169" s="125">
        <v>0</v>
      </c>
      <c r="I169" s="125">
        <v>1.8767007600638081E-5</v>
      </c>
      <c r="J169" s="125">
        <v>7.2373301489080683E-5</v>
      </c>
      <c r="K169" s="124">
        <v>2.150807448963132E-4</v>
      </c>
      <c r="L169" s="124">
        <v>4.3984519561697462E-4</v>
      </c>
      <c r="M169" s="124">
        <v>8.6025187426589007E-4</v>
      </c>
      <c r="N169" s="124">
        <v>1.64073803942355E-3</v>
      </c>
      <c r="O169" s="124">
        <v>3.078173545102474E-3</v>
      </c>
      <c r="P169" s="124">
        <v>5.6978907476271266E-3</v>
      </c>
      <c r="Q169" s="124">
        <v>1.039082590229878E-2</v>
      </c>
      <c r="R169" s="124">
        <v>1.856328603708177E-2</v>
      </c>
      <c r="S169" s="124">
        <v>3.2130904322432471E-2</v>
      </c>
      <c r="T169" s="124">
        <v>5.3116391115438463E-2</v>
      </c>
      <c r="U169" s="124">
        <v>8.2695947211960247E-2</v>
      </c>
      <c r="V169" s="124">
        <v>0.1202611479045024</v>
      </c>
      <c r="W169" s="124">
        <v>0.16354242902871469</v>
      </c>
      <c r="X169" s="124">
        <v>0.20970547636583831</v>
      </c>
      <c r="Y169" s="124">
        <v>0.25635757612194782</v>
      </c>
      <c r="Z169" s="124">
        <v>0.30191076913193249</v>
      </c>
      <c r="AA169" s="124">
        <v>0.34548035508037411</v>
      </c>
      <c r="AB169" s="124">
        <v>0.38665630167647008</v>
      </c>
      <c r="AC169" s="124">
        <v>0.42530877887409552</v>
      </c>
      <c r="AD169" s="124">
        <v>0.46145976220198848</v>
      </c>
      <c r="AE169" s="124">
        <v>0.49520737431559092</v>
      </c>
      <c r="AF169" s="124">
        <v>0.52668393987282214</v>
      </c>
      <c r="AG169" s="124">
        <v>0.55603363876483058</v>
      </c>
      <c r="AH169" s="124">
        <v>0.58340102254754511</v>
      </c>
      <c r="AI169" s="124">
        <v>0.60892539157362835</v>
      </c>
      <c r="AJ169" s="124">
        <v>0.63273827489174372</v>
      </c>
      <c r="AK169" s="124">
        <v>0.65496252308567571</v>
      </c>
      <c r="AL169" s="124">
        <v>0.67571221911381951</v>
      </c>
      <c r="AM169" s="124">
        <v>0.69509298696018107</v>
      </c>
      <c r="AN169" s="124">
        <v>0.71320247820008864</v>
      </c>
      <c r="AO169" s="124">
        <v>0.73013092300606475</v>
      </c>
      <c r="AP169" s="124">
        <v>0.74589172569732098</v>
      </c>
      <c r="AQ169" s="124">
        <v>0.76053849665644402</v>
      </c>
      <c r="AR169" s="124">
        <v>0.77414357691660751</v>
      </c>
      <c r="AS169" s="124">
        <v>0.78678565474760953</v>
      </c>
      <c r="AT169" s="124">
        <v>0.79854298246857058</v>
      </c>
      <c r="AU169" s="124">
        <v>0.80948991177824348</v>
      </c>
      <c r="AV169" s="124">
        <v>0.81969533450688659</v>
      </c>
      <c r="AW169" s="124">
        <v>0.82922218220326793</v>
      </c>
      <c r="AX169" s="124">
        <v>0.8381274891794509</v>
      </c>
      <c r="AY169" s="124">
        <v>0.84646273496356828</v>
      </c>
    </row>
    <row r="170" spans="1:51">
      <c r="A170" t="s">
        <v>31</v>
      </c>
      <c r="B170" t="s">
        <v>19</v>
      </c>
      <c r="C170" t="s">
        <v>57</v>
      </c>
      <c r="D170" t="s">
        <v>337</v>
      </c>
      <c r="E170" s="125">
        <v>0</v>
      </c>
      <c r="F170" s="125">
        <v>0</v>
      </c>
      <c r="G170" s="125">
        <v>0</v>
      </c>
      <c r="H170" s="125">
        <v>0</v>
      </c>
      <c r="I170" s="125">
        <v>0</v>
      </c>
      <c r="J170" s="125">
        <v>0</v>
      </c>
      <c r="K170" s="124">
        <v>0</v>
      </c>
      <c r="L170" s="124">
        <v>0</v>
      </c>
      <c r="M170" s="124">
        <v>0</v>
      </c>
      <c r="N170" s="124">
        <v>0</v>
      </c>
      <c r="O170" s="124">
        <v>0</v>
      </c>
      <c r="P170" s="124">
        <v>0</v>
      </c>
      <c r="Q170" s="124">
        <v>0</v>
      </c>
      <c r="R170" s="124">
        <v>0</v>
      </c>
      <c r="S170" s="124">
        <v>0</v>
      </c>
      <c r="T170" s="124">
        <v>0</v>
      </c>
      <c r="U170" s="124">
        <v>0</v>
      </c>
      <c r="V170" s="124">
        <v>0</v>
      </c>
      <c r="W170" s="124">
        <v>0</v>
      </c>
      <c r="X170" s="124">
        <v>0</v>
      </c>
      <c r="Y170" s="124">
        <v>0</v>
      </c>
      <c r="Z170" s="124">
        <v>0</v>
      </c>
      <c r="AA170" s="124">
        <v>0</v>
      </c>
      <c r="AB170" s="124">
        <v>0</v>
      </c>
      <c r="AC170" s="124">
        <v>0</v>
      </c>
      <c r="AD170" s="124">
        <v>0</v>
      </c>
      <c r="AE170" s="124">
        <v>0</v>
      </c>
      <c r="AF170" s="124">
        <v>0</v>
      </c>
      <c r="AG170" s="124">
        <v>0</v>
      </c>
      <c r="AH170" s="124">
        <v>0</v>
      </c>
      <c r="AI170" s="124">
        <v>0</v>
      </c>
      <c r="AJ170" s="124">
        <v>0</v>
      </c>
      <c r="AK170" s="124">
        <v>0</v>
      </c>
      <c r="AL170" s="124">
        <v>0</v>
      </c>
      <c r="AM170" s="124">
        <v>0</v>
      </c>
      <c r="AN170" s="124">
        <v>0</v>
      </c>
      <c r="AO170" s="124">
        <v>0</v>
      </c>
      <c r="AP170" s="124">
        <v>0</v>
      </c>
      <c r="AQ170" s="124">
        <v>0</v>
      </c>
      <c r="AR170" s="124">
        <v>0</v>
      </c>
      <c r="AS170" s="124">
        <v>0</v>
      </c>
      <c r="AT170" s="124">
        <v>0</v>
      </c>
      <c r="AU170" s="124">
        <v>0</v>
      </c>
      <c r="AV170" s="124">
        <v>0</v>
      </c>
      <c r="AW170" s="124">
        <v>0</v>
      </c>
      <c r="AX170" s="124">
        <v>0</v>
      </c>
      <c r="AY170" s="124">
        <v>0</v>
      </c>
    </row>
    <row r="171" spans="1:51">
      <c r="A171" t="s">
        <v>31</v>
      </c>
      <c r="B171" t="s">
        <v>19</v>
      </c>
      <c r="C171" t="s">
        <v>58</v>
      </c>
      <c r="D171" t="s">
        <v>337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0</v>
      </c>
      <c r="K171" s="124">
        <v>0</v>
      </c>
      <c r="L171" s="124">
        <v>0</v>
      </c>
      <c r="M171" s="124">
        <v>0</v>
      </c>
      <c r="N171" s="124">
        <v>0</v>
      </c>
      <c r="O171" s="124">
        <v>0</v>
      </c>
      <c r="P171" s="124">
        <v>0</v>
      </c>
      <c r="Q171" s="124">
        <v>0</v>
      </c>
      <c r="R171" s="124">
        <v>0</v>
      </c>
      <c r="S171" s="124">
        <v>0</v>
      </c>
      <c r="T171" s="124">
        <v>0</v>
      </c>
      <c r="U171" s="124">
        <v>0</v>
      </c>
      <c r="V171" s="124">
        <v>0</v>
      </c>
      <c r="W171" s="124">
        <v>0</v>
      </c>
      <c r="X171" s="124">
        <v>0</v>
      </c>
      <c r="Y171" s="124">
        <v>0</v>
      </c>
      <c r="Z171" s="124">
        <v>0</v>
      </c>
      <c r="AA171" s="124">
        <v>0</v>
      </c>
      <c r="AB171" s="124">
        <v>0</v>
      </c>
      <c r="AC171" s="124">
        <v>0</v>
      </c>
      <c r="AD171" s="124">
        <v>0</v>
      </c>
      <c r="AE171" s="124">
        <v>0</v>
      </c>
      <c r="AF171" s="124">
        <v>0</v>
      </c>
      <c r="AG171" s="124">
        <v>0</v>
      </c>
      <c r="AH171" s="124">
        <v>0</v>
      </c>
      <c r="AI171" s="124">
        <v>0</v>
      </c>
      <c r="AJ171" s="124">
        <v>0</v>
      </c>
      <c r="AK171" s="124">
        <v>0</v>
      </c>
      <c r="AL171" s="124">
        <v>0</v>
      </c>
      <c r="AM171" s="124">
        <v>0</v>
      </c>
      <c r="AN171" s="124">
        <v>0</v>
      </c>
      <c r="AO171" s="124">
        <v>0</v>
      </c>
      <c r="AP171" s="124">
        <v>0</v>
      </c>
      <c r="AQ171" s="124">
        <v>0</v>
      </c>
      <c r="AR171" s="124">
        <v>0</v>
      </c>
      <c r="AS171" s="124">
        <v>0</v>
      </c>
      <c r="AT171" s="124">
        <v>0</v>
      </c>
      <c r="AU171" s="124">
        <v>0</v>
      </c>
      <c r="AV171" s="124">
        <v>0</v>
      </c>
      <c r="AW171" s="124">
        <v>0</v>
      </c>
      <c r="AX171" s="124">
        <v>0</v>
      </c>
      <c r="AY171" s="124">
        <v>0</v>
      </c>
    </row>
    <row r="172" spans="1:51">
      <c r="A172" t="s">
        <v>31</v>
      </c>
      <c r="B172" t="s">
        <v>19</v>
      </c>
      <c r="C172" t="s">
        <v>59</v>
      </c>
      <c r="D172" t="s">
        <v>337</v>
      </c>
      <c r="E172" s="125">
        <v>0</v>
      </c>
      <c r="F172" s="125">
        <v>0</v>
      </c>
      <c r="G172" s="125">
        <v>0</v>
      </c>
      <c r="H172" s="125">
        <v>0</v>
      </c>
      <c r="I172" s="125">
        <v>0</v>
      </c>
      <c r="J172" s="125">
        <v>0</v>
      </c>
      <c r="K172" s="124">
        <v>0</v>
      </c>
      <c r="L172" s="124">
        <v>0</v>
      </c>
      <c r="M172" s="124">
        <v>0</v>
      </c>
      <c r="N172" s="124">
        <v>0</v>
      </c>
      <c r="O172" s="124">
        <v>0</v>
      </c>
      <c r="P172" s="124">
        <v>0</v>
      </c>
      <c r="Q172" s="124">
        <v>0</v>
      </c>
      <c r="R172" s="124">
        <v>0</v>
      </c>
      <c r="S172" s="124">
        <v>0</v>
      </c>
      <c r="T172" s="124">
        <v>0</v>
      </c>
      <c r="U172" s="124">
        <v>0</v>
      </c>
      <c r="V172" s="124">
        <v>0</v>
      </c>
      <c r="W172" s="124">
        <v>0</v>
      </c>
      <c r="X172" s="124">
        <v>0</v>
      </c>
      <c r="Y172" s="124">
        <v>0</v>
      </c>
      <c r="Z172" s="124">
        <v>0</v>
      </c>
      <c r="AA172" s="124">
        <v>0</v>
      </c>
      <c r="AB172" s="124">
        <v>0</v>
      </c>
      <c r="AC172" s="124">
        <v>0</v>
      </c>
      <c r="AD172" s="124">
        <v>0</v>
      </c>
      <c r="AE172" s="124">
        <v>0</v>
      </c>
      <c r="AF172" s="124">
        <v>0</v>
      </c>
      <c r="AG172" s="124">
        <v>0</v>
      </c>
      <c r="AH172" s="124">
        <v>0</v>
      </c>
      <c r="AI172" s="124">
        <v>0</v>
      </c>
      <c r="AJ172" s="124">
        <v>0</v>
      </c>
      <c r="AK172" s="124">
        <v>0</v>
      </c>
      <c r="AL172" s="124">
        <v>0</v>
      </c>
      <c r="AM172" s="124">
        <v>0</v>
      </c>
      <c r="AN172" s="124">
        <v>0</v>
      </c>
      <c r="AO172" s="124">
        <v>0</v>
      </c>
      <c r="AP172" s="124">
        <v>0</v>
      </c>
      <c r="AQ172" s="124">
        <v>0</v>
      </c>
      <c r="AR172" s="124">
        <v>0</v>
      </c>
      <c r="AS172" s="124">
        <v>0</v>
      </c>
      <c r="AT172" s="124">
        <v>0</v>
      </c>
      <c r="AU172" s="124">
        <v>0</v>
      </c>
      <c r="AV172" s="124">
        <v>0</v>
      </c>
      <c r="AW172" s="124">
        <v>0</v>
      </c>
      <c r="AX172" s="124">
        <v>0</v>
      </c>
      <c r="AY172" s="124">
        <v>0</v>
      </c>
    </row>
    <row r="173" spans="1:51">
      <c r="A173" t="s">
        <v>31</v>
      </c>
      <c r="B173" t="s">
        <v>19</v>
      </c>
      <c r="C173" t="s">
        <v>60</v>
      </c>
      <c r="D173" t="s">
        <v>337</v>
      </c>
      <c r="E173" s="125">
        <v>0</v>
      </c>
      <c r="F173" s="125">
        <v>0</v>
      </c>
      <c r="G173" s="125">
        <v>0</v>
      </c>
      <c r="H173" s="125">
        <v>0</v>
      </c>
      <c r="I173" s="125">
        <v>0</v>
      </c>
      <c r="J173" s="125">
        <v>0</v>
      </c>
      <c r="K173" s="124">
        <v>0</v>
      </c>
      <c r="L173" s="124">
        <v>0</v>
      </c>
      <c r="M173" s="124">
        <v>0</v>
      </c>
      <c r="N173" s="124">
        <v>0</v>
      </c>
      <c r="O173" s="124">
        <v>0</v>
      </c>
      <c r="P173" s="124">
        <v>0</v>
      </c>
      <c r="Q173" s="124">
        <v>0</v>
      </c>
      <c r="R173" s="124">
        <v>0</v>
      </c>
      <c r="S173" s="124">
        <v>0</v>
      </c>
      <c r="T173" s="124">
        <v>0</v>
      </c>
      <c r="U173" s="124">
        <v>0</v>
      </c>
      <c r="V173" s="124">
        <v>0</v>
      </c>
      <c r="W173" s="124">
        <v>0</v>
      </c>
      <c r="X173" s="124">
        <v>0</v>
      </c>
      <c r="Y173" s="124">
        <v>0</v>
      </c>
      <c r="Z173" s="124">
        <v>0</v>
      </c>
      <c r="AA173" s="124">
        <v>0</v>
      </c>
      <c r="AB173" s="124">
        <v>0</v>
      </c>
      <c r="AC173" s="124">
        <v>0</v>
      </c>
      <c r="AD173" s="124">
        <v>0</v>
      </c>
      <c r="AE173" s="124">
        <v>0</v>
      </c>
      <c r="AF173" s="124">
        <v>0</v>
      </c>
      <c r="AG173" s="124">
        <v>0</v>
      </c>
      <c r="AH173" s="124">
        <v>0</v>
      </c>
      <c r="AI173" s="124">
        <v>0</v>
      </c>
      <c r="AJ173" s="124">
        <v>0</v>
      </c>
      <c r="AK173" s="124">
        <v>0</v>
      </c>
      <c r="AL173" s="124">
        <v>0</v>
      </c>
      <c r="AM173" s="124">
        <v>0</v>
      </c>
      <c r="AN173" s="124">
        <v>0</v>
      </c>
      <c r="AO173" s="124">
        <v>0</v>
      </c>
      <c r="AP173" s="124">
        <v>0</v>
      </c>
      <c r="AQ173" s="124">
        <v>0</v>
      </c>
      <c r="AR173" s="124">
        <v>0</v>
      </c>
      <c r="AS173" s="124">
        <v>0</v>
      </c>
      <c r="AT173" s="124">
        <v>0</v>
      </c>
      <c r="AU173" s="124">
        <v>0</v>
      </c>
      <c r="AV173" s="124">
        <v>0</v>
      </c>
      <c r="AW173" s="124">
        <v>0</v>
      </c>
      <c r="AX173" s="124">
        <v>0</v>
      </c>
      <c r="AY173" s="124">
        <v>0</v>
      </c>
    </row>
    <row r="174" spans="1:51">
      <c r="A174" t="s">
        <v>31</v>
      </c>
      <c r="B174" t="s">
        <v>19</v>
      </c>
      <c r="C174" t="s">
        <v>61</v>
      </c>
      <c r="D174" t="s">
        <v>337</v>
      </c>
      <c r="E174" s="125">
        <v>0</v>
      </c>
      <c r="F174" s="125">
        <v>0</v>
      </c>
      <c r="G174" s="125">
        <v>0</v>
      </c>
      <c r="H174" s="125">
        <v>0</v>
      </c>
      <c r="I174" s="125">
        <v>0</v>
      </c>
      <c r="J174" s="125">
        <v>0</v>
      </c>
      <c r="K174" s="124">
        <v>0</v>
      </c>
      <c r="L174" s="124">
        <v>0</v>
      </c>
      <c r="M174" s="124">
        <v>0</v>
      </c>
      <c r="N174" s="124">
        <v>0</v>
      </c>
      <c r="O174" s="124">
        <v>0</v>
      </c>
      <c r="P174" s="124">
        <v>0</v>
      </c>
      <c r="Q174" s="124">
        <v>0</v>
      </c>
      <c r="R174" s="124">
        <v>0</v>
      </c>
      <c r="S174" s="124">
        <v>0</v>
      </c>
      <c r="T174" s="124">
        <v>0</v>
      </c>
      <c r="U174" s="124">
        <v>0</v>
      </c>
      <c r="V174" s="124">
        <v>0</v>
      </c>
      <c r="W174" s="124">
        <v>0</v>
      </c>
      <c r="X174" s="124">
        <v>0</v>
      </c>
      <c r="Y174" s="124">
        <v>0</v>
      </c>
      <c r="Z174" s="124">
        <v>0</v>
      </c>
      <c r="AA174" s="124">
        <v>0</v>
      </c>
      <c r="AB174" s="124">
        <v>0</v>
      </c>
      <c r="AC174" s="124">
        <v>0</v>
      </c>
      <c r="AD174" s="124">
        <v>0</v>
      </c>
      <c r="AE174" s="124">
        <v>0</v>
      </c>
      <c r="AF174" s="124">
        <v>0</v>
      </c>
      <c r="AG174" s="124">
        <v>0</v>
      </c>
      <c r="AH174" s="124">
        <v>0</v>
      </c>
      <c r="AI174" s="124">
        <v>0</v>
      </c>
      <c r="AJ174" s="124">
        <v>0</v>
      </c>
      <c r="AK174" s="124">
        <v>0</v>
      </c>
      <c r="AL174" s="124">
        <v>0</v>
      </c>
      <c r="AM174" s="124">
        <v>0</v>
      </c>
      <c r="AN174" s="124">
        <v>0</v>
      </c>
      <c r="AO174" s="124">
        <v>0</v>
      </c>
      <c r="AP174" s="124">
        <v>0</v>
      </c>
      <c r="AQ174" s="124">
        <v>0</v>
      </c>
      <c r="AR174" s="124">
        <v>0</v>
      </c>
      <c r="AS174" s="124">
        <v>0</v>
      </c>
      <c r="AT174" s="124">
        <v>0</v>
      </c>
      <c r="AU174" s="124">
        <v>0</v>
      </c>
      <c r="AV174" s="124">
        <v>0</v>
      </c>
      <c r="AW174" s="124">
        <v>0</v>
      </c>
      <c r="AX174" s="124">
        <v>0</v>
      </c>
      <c r="AY174" s="124">
        <v>0</v>
      </c>
    </row>
    <row r="175" spans="1:51">
      <c r="A175" t="s">
        <v>31</v>
      </c>
      <c r="B175" t="s">
        <v>19</v>
      </c>
      <c r="C175" t="s">
        <v>62</v>
      </c>
      <c r="D175" t="s">
        <v>337</v>
      </c>
      <c r="E175" s="125">
        <v>0</v>
      </c>
      <c r="F175" s="125">
        <v>0</v>
      </c>
      <c r="G175" s="125">
        <v>0</v>
      </c>
      <c r="H175" s="125">
        <v>0</v>
      </c>
      <c r="I175" s="125">
        <v>0</v>
      </c>
      <c r="J175" s="125">
        <v>0</v>
      </c>
      <c r="K175" s="124">
        <v>0</v>
      </c>
      <c r="L175" s="124">
        <v>0</v>
      </c>
      <c r="M175" s="124">
        <v>0</v>
      </c>
      <c r="N175" s="124">
        <v>0</v>
      </c>
      <c r="O175" s="124">
        <v>0</v>
      </c>
      <c r="P175" s="124">
        <v>0</v>
      </c>
      <c r="Q175" s="124">
        <v>0</v>
      </c>
      <c r="R175" s="124">
        <v>0</v>
      </c>
      <c r="S175" s="124">
        <v>0</v>
      </c>
      <c r="T175" s="124">
        <v>0</v>
      </c>
      <c r="U175" s="124">
        <v>0</v>
      </c>
      <c r="V175" s="124">
        <v>0</v>
      </c>
      <c r="W175" s="124">
        <v>0</v>
      </c>
      <c r="X175" s="124">
        <v>0</v>
      </c>
      <c r="Y175" s="124">
        <v>0</v>
      </c>
      <c r="Z175" s="124">
        <v>0</v>
      </c>
      <c r="AA175" s="124">
        <v>0</v>
      </c>
      <c r="AB175" s="124">
        <v>0</v>
      </c>
      <c r="AC175" s="124">
        <v>0</v>
      </c>
      <c r="AD175" s="124">
        <v>0</v>
      </c>
      <c r="AE175" s="124">
        <v>0</v>
      </c>
      <c r="AF175" s="124">
        <v>0</v>
      </c>
      <c r="AG175" s="124">
        <v>0</v>
      </c>
      <c r="AH175" s="124">
        <v>0</v>
      </c>
      <c r="AI175" s="124">
        <v>0</v>
      </c>
      <c r="AJ175" s="124">
        <v>0</v>
      </c>
      <c r="AK175" s="124">
        <v>0</v>
      </c>
      <c r="AL175" s="124">
        <v>0</v>
      </c>
      <c r="AM175" s="124">
        <v>0</v>
      </c>
      <c r="AN175" s="124">
        <v>0</v>
      </c>
      <c r="AO175" s="124">
        <v>0</v>
      </c>
      <c r="AP175" s="124">
        <v>0</v>
      </c>
      <c r="AQ175" s="124">
        <v>0</v>
      </c>
      <c r="AR175" s="124">
        <v>0</v>
      </c>
      <c r="AS175" s="124">
        <v>0</v>
      </c>
      <c r="AT175" s="124">
        <v>0</v>
      </c>
      <c r="AU175" s="124">
        <v>0</v>
      </c>
      <c r="AV175" s="124">
        <v>0</v>
      </c>
      <c r="AW175" s="124">
        <v>0</v>
      </c>
      <c r="AX175" s="124">
        <v>0</v>
      </c>
      <c r="AY175" s="124">
        <v>0</v>
      </c>
    </row>
    <row r="176" spans="1:51">
      <c r="A176" t="s">
        <v>31</v>
      </c>
      <c r="B176" t="s">
        <v>21</v>
      </c>
      <c r="C176" t="s">
        <v>50</v>
      </c>
      <c r="D176" t="s">
        <v>337</v>
      </c>
      <c r="E176" s="125">
        <v>0.46185959690235351</v>
      </c>
      <c r="F176" s="125">
        <v>0.43261837312828821</v>
      </c>
      <c r="G176" s="125">
        <v>0.40321844327779038</v>
      </c>
      <c r="H176" s="125">
        <v>0.3624933593058261</v>
      </c>
      <c r="I176" s="125">
        <v>0.34823171207744552</v>
      </c>
      <c r="J176" s="125">
        <v>0.36936936936936943</v>
      </c>
      <c r="K176" s="124">
        <v>0.37164765574333353</v>
      </c>
      <c r="L176" s="124">
        <v>0.41968885503702902</v>
      </c>
      <c r="M176" s="124">
        <v>0.46066372408749201</v>
      </c>
      <c r="N176" s="124">
        <v>0.49540741096919272</v>
      </c>
      <c r="O176" s="124">
        <v>0.52454703055748064</v>
      </c>
      <c r="P176" s="124">
        <v>0.54836696130497875</v>
      </c>
      <c r="Q176" s="124">
        <v>0.56665502305433013</v>
      </c>
      <c r="R176" s="124">
        <v>0.5786101787997272</v>
      </c>
      <c r="S176" s="124">
        <v>0.582865667446546</v>
      </c>
      <c r="T176" s="124">
        <v>0.57798946617941271</v>
      </c>
      <c r="U176" s="124">
        <v>0.56343167659134674</v>
      </c>
      <c r="V176" s="124">
        <v>0.54035800090517216</v>
      </c>
      <c r="W176" s="124">
        <v>0.51140857247161464</v>
      </c>
      <c r="X176" s="124">
        <v>0.4795601745272331</v>
      </c>
      <c r="Y176" s="124">
        <v>0.44718074187368723</v>
      </c>
      <c r="Z176" s="124">
        <v>0.41575856867117489</v>
      </c>
      <c r="AA176" s="124">
        <v>0.38606588045812529</v>
      </c>
      <c r="AB176" s="124">
        <v>0.35841577298748378</v>
      </c>
      <c r="AC176" s="124">
        <v>0.3328646243343617</v>
      </c>
      <c r="AD176" s="124">
        <v>0.30933950162045781</v>
      </c>
      <c r="AE176" s="124">
        <v>0.28770999597769731</v>
      </c>
      <c r="AF176" s="124">
        <v>0.26782606311841251</v>
      </c>
      <c r="AG176" s="124">
        <v>0.2495368294084237</v>
      </c>
      <c r="AH176" s="124">
        <v>0.23269925511181619</v>
      </c>
      <c r="AI176" s="124">
        <v>0.21718158174285929</v>
      </c>
      <c r="AJ176" s="124">
        <v>0.20286419313359069</v>
      </c>
      <c r="AK176" s="124">
        <v>0.18963926000981179</v>
      </c>
      <c r="AL176" s="124">
        <v>0.17740986660137151</v>
      </c>
      <c r="AM176" s="124">
        <v>0.16608896634113041</v>
      </c>
      <c r="AN176" s="124">
        <v>0.15559833218148131</v>
      </c>
      <c r="AO176" s="124">
        <v>0.14586757468579031</v>
      </c>
      <c r="AP176" s="124">
        <v>0.13687304313315979</v>
      </c>
      <c r="AQ176" s="124">
        <v>0.1285699330875896</v>
      </c>
      <c r="AR176" s="124">
        <v>0.1209049220581765</v>
      </c>
      <c r="AS176" s="124">
        <v>0.1138231674789164</v>
      </c>
      <c r="AT176" s="124">
        <v>0.1072719304366843</v>
      </c>
      <c r="AU176" s="124">
        <v>0.1012022607005733</v>
      </c>
      <c r="AV176" s="124">
        <v>9.556960855761254E-2</v>
      </c>
      <c r="AW176" s="124">
        <v>9.0333868346595458E-2</v>
      </c>
      <c r="AX176" s="124">
        <v>8.5459140766458344E-2</v>
      </c>
      <c r="AY176" s="124">
        <v>8.091337314002621E-2</v>
      </c>
    </row>
    <row r="177" spans="1:51">
      <c r="A177" t="s">
        <v>31</v>
      </c>
      <c r="B177" t="s">
        <v>21</v>
      </c>
      <c r="C177" t="s">
        <v>51</v>
      </c>
      <c r="D177" t="s">
        <v>337</v>
      </c>
      <c r="E177" s="125">
        <v>0</v>
      </c>
      <c r="F177" s="125">
        <v>0</v>
      </c>
      <c r="G177" s="125">
        <v>0</v>
      </c>
      <c r="H177" s="125">
        <v>0</v>
      </c>
      <c r="I177" s="125">
        <v>0</v>
      </c>
      <c r="J177" s="125">
        <v>0</v>
      </c>
      <c r="K177" s="124">
        <v>0</v>
      </c>
      <c r="L177" s="124">
        <v>0</v>
      </c>
      <c r="M177" s="124">
        <v>0</v>
      </c>
      <c r="N177" s="124">
        <v>0</v>
      </c>
      <c r="O177" s="124">
        <v>0</v>
      </c>
      <c r="P177" s="124">
        <v>0</v>
      </c>
      <c r="Q177" s="124">
        <v>0</v>
      </c>
      <c r="R177" s="124">
        <v>0</v>
      </c>
      <c r="S177" s="124">
        <v>0</v>
      </c>
      <c r="T177" s="124">
        <v>0</v>
      </c>
      <c r="U177" s="124">
        <v>0</v>
      </c>
      <c r="V177" s="124">
        <v>0</v>
      </c>
      <c r="W177" s="124">
        <v>0</v>
      </c>
      <c r="X177" s="124">
        <v>0</v>
      </c>
      <c r="Y177" s="124">
        <v>0</v>
      </c>
      <c r="Z177" s="124">
        <v>0</v>
      </c>
      <c r="AA177" s="124">
        <v>0</v>
      </c>
      <c r="AB177" s="124">
        <v>0</v>
      </c>
      <c r="AC177" s="124">
        <v>0</v>
      </c>
      <c r="AD177" s="124">
        <v>0</v>
      </c>
      <c r="AE177" s="124">
        <v>0</v>
      </c>
      <c r="AF177" s="124">
        <v>0</v>
      </c>
      <c r="AG177" s="124">
        <v>0</v>
      </c>
      <c r="AH177" s="124">
        <v>0</v>
      </c>
      <c r="AI177" s="124">
        <v>0</v>
      </c>
      <c r="AJ177" s="124">
        <v>0</v>
      </c>
      <c r="AK177" s="124">
        <v>0</v>
      </c>
      <c r="AL177" s="124">
        <v>0</v>
      </c>
      <c r="AM177" s="124">
        <v>0</v>
      </c>
      <c r="AN177" s="124">
        <v>0</v>
      </c>
      <c r="AO177" s="124">
        <v>0</v>
      </c>
      <c r="AP177" s="124">
        <v>0</v>
      </c>
      <c r="AQ177" s="124">
        <v>0</v>
      </c>
      <c r="AR177" s="124">
        <v>0</v>
      </c>
      <c r="AS177" s="124">
        <v>0</v>
      </c>
      <c r="AT177" s="124">
        <v>0</v>
      </c>
      <c r="AU177" s="124">
        <v>0</v>
      </c>
      <c r="AV177" s="124">
        <v>0</v>
      </c>
      <c r="AW177" s="124">
        <v>0</v>
      </c>
      <c r="AX177" s="124">
        <v>0</v>
      </c>
      <c r="AY177" s="124">
        <v>0</v>
      </c>
    </row>
    <row r="178" spans="1:51">
      <c r="A178" t="s">
        <v>31</v>
      </c>
      <c r="B178" t="s">
        <v>21</v>
      </c>
      <c r="C178" t="s">
        <v>52</v>
      </c>
      <c r="D178" t="s">
        <v>337</v>
      </c>
      <c r="E178" s="125">
        <v>0</v>
      </c>
      <c r="F178" s="125">
        <v>0</v>
      </c>
      <c r="G178" s="125">
        <v>0</v>
      </c>
      <c r="H178" s="125">
        <v>0</v>
      </c>
      <c r="I178" s="125">
        <v>0</v>
      </c>
      <c r="J178" s="125">
        <v>0</v>
      </c>
      <c r="K178" s="124">
        <v>0</v>
      </c>
      <c r="L178" s="124">
        <v>0</v>
      </c>
      <c r="M178" s="124">
        <v>0</v>
      </c>
      <c r="N178" s="124">
        <v>0</v>
      </c>
      <c r="O178" s="124">
        <v>0</v>
      </c>
      <c r="P178" s="124">
        <v>0</v>
      </c>
      <c r="Q178" s="124">
        <v>0</v>
      </c>
      <c r="R178" s="124">
        <v>0</v>
      </c>
      <c r="S178" s="124">
        <v>0</v>
      </c>
      <c r="T178" s="124">
        <v>0</v>
      </c>
      <c r="U178" s="124">
        <v>0</v>
      </c>
      <c r="V178" s="124">
        <v>0</v>
      </c>
      <c r="W178" s="124">
        <v>0</v>
      </c>
      <c r="X178" s="124">
        <v>0</v>
      </c>
      <c r="Y178" s="124">
        <v>0</v>
      </c>
      <c r="Z178" s="124">
        <v>0</v>
      </c>
      <c r="AA178" s="124">
        <v>0</v>
      </c>
      <c r="AB178" s="124">
        <v>0</v>
      </c>
      <c r="AC178" s="124">
        <v>0</v>
      </c>
      <c r="AD178" s="124">
        <v>0</v>
      </c>
      <c r="AE178" s="124">
        <v>0</v>
      </c>
      <c r="AF178" s="124">
        <v>0</v>
      </c>
      <c r="AG178" s="124">
        <v>0</v>
      </c>
      <c r="AH178" s="124">
        <v>0</v>
      </c>
      <c r="AI178" s="124">
        <v>0</v>
      </c>
      <c r="AJ178" s="124">
        <v>0</v>
      </c>
      <c r="AK178" s="124">
        <v>0</v>
      </c>
      <c r="AL178" s="124">
        <v>0</v>
      </c>
      <c r="AM178" s="124">
        <v>0</v>
      </c>
      <c r="AN178" s="124">
        <v>0</v>
      </c>
      <c r="AO178" s="124">
        <v>0</v>
      </c>
      <c r="AP178" s="124">
        <v>0</v>
      </c>
      <c r="AQ178" s="124">
        <v>0</v>
      </c>
      <c r="AR178" s="124">
        <v>0</v>
      </c>
      <c r="AS178" s="124">
        <v>0</v>
      </c>
      <c r="AT178" s="124">
        <v>0</v>
      </c>
      <c r="AU178" s="124">
        <v>0</v>
      </c>
      <c r="AV178" s="124">
        <v>0</v>
      </c>
      <c r="AW178" s="124">
        <v>0</v>
      </c>
      <c r="AX178" s="124">
        <v>0</v>
      </c>
      <c r="AY178" s="124">
        <v>0</v>
      </c>
    </row>
    <row r="179" spans="1:51">
      <c r="A179" t="s">
        <v>31</v>
      </c>
      <c r="B179" t="s">
        <v>21</v>
      </c>
      <c r="C179" t="s">
        <v>53</v>
      </c>
      <c r="D179" t="s">
        <v>337</v>
      </c>
      <c r="E179" s="125">
        <v>0.53814040309764655</v>
      </c>
      <c r="F179" s="125">
        <v>0.5673816268717119</v>
      </c>
      <c r="G179" s="125">
        <v>0.59678155672220956</v>
      </c>
      <c r="H179" s="125">
        <v>0.63750664069417384</v>
      </c>
      <c r="I179" s="125">
        <v>0.65176828792255448</v>
      </c>
      <c r="J179" s="125">
        <v>0.63063063063063063</v>
      </c>
      <c r="K179" s="124">
        <v>0.62831419524663334</v>
      </c>
      <c r="L179" s="124">
        <v>0.57988426517507163</v>
      </c>
      <c r="M179" s="124">
        <v>0.53824766311440175</v>
      </c>
      <c r="N179" s="124">
        <v>0.50234909676219675</v>
      </c>
      <c r="O179" s="124">
        <v>0.47117400948237342</v>
      </c>
      <c r="P179" s="124">
        <v>0.44376851629104958</v>
      </c>
      <c r="Q179" s="124">
        <v>0.41923612329518423</v>
      </c>
      <c r="R179" s="124">
        <v>0.39667270684751588</v>
      </c>
      <c r="S179" s="124">
        <v>0.37520026744368379</v>
      </c>
      <c r="T179" s="124">
        <v>0.35401347244035902</v>
      </c>
      <c r="U179" s="124">
        <v>0.33260364301012468</v>
      </c>
      <c r="V179" s="124">
        <v>0.31096161846858478</v>
      </c>
      <c r="W179" s="124">
        <v>0.28949300730035987</v>
      </c>
      <c r="X179" s="124">
        <v>0.26872729524140898</v>
      </c>
      <c r="Y179" s="124">
        <v>0.24907734486614669</v>
      </c>
      <c r="Z179" s="124">
        <v>0.23076361136961751</v>
      </c>
      <c r="AA179" s="124">
        <v>0.21385009939444641</v>
      </c>
      <c r="AB179" s="124">
        <v>0.198304643620099</v>
      </c>
      <c r="AC179" s="124">
        <v>0.18404633510456819</v>
      </c>
      <c r="AD179" s="124">
        <v>0.1709748103166755</v>
      </c>
      <c r="AE179" s="124">
        <v>0.15898613253157209</v>
      </c>
      <c r="AF179" s="124">
        <v>0.14798055916677241</v>
      </c>
      <c r="AG179" s="124">
        <v>0.1378658563357481</v>
      </c>
      <c r="AH179" s="124">
        <v>0.12855832204276779</v>
      </c>
      <c r="AI179" s="124">
        <v>0.1199827015921834</v>
      </c>
      <c r="AJ179" s="124">
        <v>0.11207161476542429</v>
      </c>
      <c r="AK179" s="124">
        <v>0.1047648073437779</v>
      </c>
      <c r="AL179" s="124">
        <v>9.8008377924856394E-2</v>
      </c>
      <c r="AM179" s="124">
        <v>9.1754047925066931E-2</v>
      </c>
      <c r="AN179" s="124">
        <v>8.5958501037115359E-2</v>
      </c>
      <c r="AO179" s="124">
        <v>8.0582798266492686E-2</v>
      </c>
      <c r="AP179" s="124">
        <v>7.5613846090037726E-2</v>
      </c>
      <c r="AQ179" s="124">
        <v>7.1026877868590327E-2</v>
      </c>
      <c r="AR179" s="124">
        <v>6.6792428310672655E-2</v>
      </c>
      <c r="AS179" s="124">
        <v>6.2880196136402028E-2</v>
      </c>
      <c r="AT179" s="124">
        <v>5.9261044190572883E-2</v>
      </c>
      <c r="AU179" s="124">
        <v>5.5907929374326593E-2</v>
      </c>
      <c r="AV179" s="124">
        <v>5.2796240149068953E-2</v>
      </c>
      <c r="AW179" s="124">
        <v>4.9903820324960511E-2</v>
      </c>
      <c r="AX179" s="124">
        <v>4.7210837614173197E-2</v>
      </c>
      <c r="AY179" s="124">
        <v>4.4699584827329913E-2</v>
      </c>
    </row>
    <row r="180" spans="1:51">
      <c r="A180" t="s">
        <v>31</v>
      </c>
      <c r="B180" t="s">
        <v>21</v>
      </c>
      <c r="C180" t="s">
        <v>54</v>
      </c>
      <c r="D180" t="s">
        <v>337</v>
      </c>
      <c r="E180" s="125">
        <v>0</v>
      </c>
      <c r="F180" s="125">
        <v>0</v>
      </c>
      <c r="G180" s="125">
        <v>0</v>
      </c>
      <c r="H180" s="125">
        <v>0</v>
      </c>
      <c r="I180" s="125">
        <v>0</v>
      </c>
      <c r="J180" s="125">
        <v>0</v>
      </c>
      <c r="K180" s="124">
        <v>0</v>
      </c>
      <c r="L180" s="124">
        <v>0</v>
      </c>
      <c r="M180" s="124">
        <v>0</v>
      </c>
      <c r="N180" s="124">
        <v>0</v>
      </c>
      <c r="O180" s="124">
        <v>0</v>
      </c>
      <c r="P180" s="124">
        <v>0</v>
      </c>
      <c r="Q180" s="124">
        <v>0</v>
      </c>
      <c r="R180" s="124">
        <v>0</v>
      </c>
      <c r="S180" s="124">
        <v>0</v>
      </c>
      <c r="T180" s="124">
        <v>0</v>
      </c>
      <c r="U180" s="124">
        <v>0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4">
        <v>0</v>
      </c>
      <c r="AI180" s="124">
        <v>0</v>
      </c>
      <c r="AJ180" s="124">
        <v>0</v>
      </c>
      <c r="AK180" s="124">
        <v>0</v>
      </c>
      <c r="AL180" s="124">
        <v>0</v>
      </c>
      <c r="AM180" s="124">
        <v>0</v>
      </c>
      <c r="AN180" s="124">
        <v>0</v>
      </c>
      <c r="AO180" s="124">
        <v>0</v>
      </c>
      <c r="AP180" s="124">
        <v>0</v>
      </c>
      <c r="AQ180" s="124">
        <v>0</v>
      </c>
      <c r="AR180" s="124">
        <v>0</v>
      </c>
      <c r="AS180" s="124">
        <v>0</v>
      </c>
      <c r="AT180" s="124">
        <v>0</v>
      </c>
      <c r="AU180" s="124">
        <v>0</v>
      </c>
      <c r="AV180" s="124">
        <v>0</v>
      </c>
      <c r="AW180" s="124">
        <v>0</v>
      </c>
      <c r="AX180" s="124">
        <v>0</v>
      </c>
      <c r="AY180" s="124">
        <v>0</v>
      </c>
    </row>
    <row r="181" spans="1:51">
      <c r="A181" t="s">
        <v>31</v>
      </c>
      <c r="B181" t="s">
        <v>21</v>
      </c>
      <c r="C181" t="s">
        <v>55</v>
      </c>
      <c r="D181" t="s">
        <v>337</v>
      </c>
      <c r="E181" s="125">
        <v>0</v>
      </c>
      <c r="F181" s="125">
        <v>0</v>
      </c>
      <c r="G181" s="125">
        <v>0</v>
      </c>
      <c r="H181" s="125">
        <v>0</v>
      </c>
      <c r="I181" s="125">
        <v>0</v>
      </c>
      <c r="J181" s="125">
        <v>0</v>
      </c>
      <c r="K181" s="124">
        <v>0</v>
      </c>
      <c r="L181" s="124">
        <v>0</v>
      </c>
      <c r="M181" s="124">
        <v>0</v>
      </c>
      <c r="N181" s="124">
        <v>0</v>
      </c>
      <c r="O181" s="124">
        <v>0</v>
      </c>
      <c r="P181" s="124">
        <v>0</v>
      </c>
      <c r="Q181" s="124">
        <v>0</v>
      </c>
      <c r="R181" s="124">
        <v>0</v>
      </c>
      <c r="S181" s="124">
        <v>0</v>
      </c>
      <c r="T181" s="124">
        <v>0</v>
      </c>
      <c r="U181" s="124">
        <v>0</v>
      </c>
      <c r="V181" s="124">
        <v>0</v>
      </c>
      <c r="W181" s="124">
        <v>0</v>
      </c>
      <c r="X181" s="124">
        <v>0</v>
      </c>
      <c r="Y181" s="124">
        <v>0</v>
      </c>
      <c r="Z181" s="124">
        <v>0</v>
      </c>
      <c r="AA181" s="124">
        <v>0</v>
      </c>
      <c r="AB181" s="124">
        <v>0</v>
      </c>
      <c r="AC181" s="124">
        <v>0</v>
      </c>
      <c r="AD181" s="124">
        <v>0</v>
      </c>
      <c r="AE181" s="124">
        <v>0</v>
      </c>
      <c r="AF181" s="124">
        <v>0</v>
      </c>
      <c r="AG181" s="124">
        <v>0</v>
      </c>
      <c r="AH181" s="124">
        <v>0</v>
      </c>
      <c r="AI181" s="124">
        <v>0</v>
      </c>
      <c r="AJ181" s="124">
        <v>0</v>
      </c>
      <c r="AK181" s="124">
        <v>0</v>
      </c>
      <c r="AL181" s="124">
        <v>0</v>
      </c>
      <c r="AM181" s="124">
        <v>0</v>
      </c>
      <c r="AN181" s="124">
        <v>0</v>
      </c>
      <c r="AO181" s="124">
        <v>0</v>
      </c>
      <c r="AP181" s="124">
        <v>0</v>
      </c>
      <c r="AQ181" s="124">
        <v>0</v>
      </c>
      <c r="AR181" s="124">
        <v>0</v>
      </c>
      <c r="AS181" s="124">
        <v>0</v>
      </c>
      <c r="AT181" s="124">
        <v>0</v>
      </c>
      <c r="AU181" s="124">
        <v>0</v>
      </c>
      <c r="AV181" s="124">
        <v>0</v>
      </c>
      <c r="AW181" s="124">
        <v>0</v>
      </c>
      <c r="AX181" s="124">
        <v>0</v>
      </c>
      <c r="AY181" s="124">
        <v>0</v>
      </c>
    </row>
    <row r="182" spans="1:51">
      <c r="A182" t="s">
        <v>31</v>
      </c>
      <c r="B182" t="s">
        <v>21</v>
      </c>
      <c r="C182" t="s">
        <v>56</v>
      </c>
      <c r="D182" t="s">
        <v>337</v>
      </c>
      <c r="E182" s="125">
        <v>0</v>
      </c>
      <c r="F182" s="125">
        <v>0</v>
      </c>
      <c r="G182" s="125">
        <v>0</v>
      </c>
      <c r="H182" s="125">
        <v>0</v>
      </c>
      <c r="I182" s="125">
        <v>0</v>
      </c>
      <c r="J182" s="125">
        <v>0</v>
      </c>
      <c r="K182" s="124">
        <v>3.8149010033189642E-5</v>
      </c>
      <c r="L182" s="124">
        <v>4.2687978789945062E-4</v>
      </c>
      <c r="M182" s="124">
        <v>1.0886127981064261E-3</v>
      </c>
      <c r="N182" s="124">
        <v>2.243492268610738E-3</v>
      </c>
      <c r="O182" s="124">
        <v>4.2789599601459581E-3</v>
      </c>
      <c r="P182" s="124">
        <v>7.864522403971775E-3</v>
      </c>
      <c r="Q182" s="124">
        <v>1.4108853650485699E-2</v>
      </c>
      <c r="R182" s="124">
        <v>2.4717114352756919E-2</v>
      </c>
      <c r="S182" s="124">
        <v>4.1934065109770248E-2</v>
      </c>
      <c r="T182" s="124">
        <v>6.7997061380228374E-2</v>
      </c>
      <c r="U182" s="124">
        <v>0.10396468039852851</v>
      </c>
      <c r="V182" s="124">
        <v>0.148680380626243</v>
      </c>
      <c r="W182" s="124">
        <v>0.19909842022802551</v>
      </c>
      <c r="X182" s="124">
        <v>0.25171253023135792</v>
      </c>
      <c r="Y182" s="124">
        <v>0.30374191326016609</v>
      </c>
      <c r="Z182" s="124">
        <v>0.35347781995920752</v>
      </c>
      <c r="AA182" s="124">
        <v>0.40008402014742822</v>
      </c>
      <c r="AB182" s="124">
        <v>0.44327958339241719</v>
      </c>
      <c r="AC182" s="124">
        <v>0.4830890405610701</v>
      </c>
      <c r="AD182" s="124">
        <v>0.51968568806286675</v>
      </c>
      <c r="AE182" s="124">
        <v>0.55330387149073068</v>
      </c>
      <c r="AF182" s="124">
        <v>0.58419337771481494</v>
      </c>
      <c r="AG182" s="124">
        <v>0.61259731425582831</v>
      </c>
      <c r="AH182" s="124">
        <v>0.63874242284541594</v>
      </c>
      <c r="AI182" s="124">
        <v>0.66283571666495733</v>
      </c>
      <c r="AJ182" s="124">
        <v>0.68506419210098501</v>
      </c>
      <c r="AK182" s="124">
        <v>0.7055959326464103</v>
      </c>
      <c r="AL182" s="124">
        <v>0.72458175547377213</v>
      </c>
      <c r="AM182" s="124">
        <v>0.74215698573380262</v>
      </c>
      <c r="AN182" s="124">
        <v>0.75844316678140344</v>
      </c>
      <c r="AO182" s="124">
        <v>0.77354962704771701</v>
      </c>
      <c r="AP182" s="124">
        <v>0.78751311077680231</v>
      </c>
      <c r="AQ182" s="124">
        <v>0.80040318904382002</v>
      </c>
      <c r="AR182" s="124">
        <v>0.81230264963115073</v>
      </c>
      <c r="AS182" s="124">
        <v>0.82329663638468153</v>
      </c>
      <c r="AT182" s="124">
        <v>0.83346702537274286</v>
      </c>
      <c r="AU182" s="124">
        <v>0.84288980992510021</v>
      </c>
      <c r="AV182" s="124">
        <v>0.85163415129331843</v>
      </c>
      <c r="AW182" s="124">
        <v>0.85976231132844405</v>
      </c>
      <c r="AX182" s="124">
        <v>0.86733002161936845</v>
      </c>
      <c r="AY182" s="124">
        <v>0.87438704203264395</v>
      </c>
    </row>
    <row r="183" spans="1:51">
      <c r="A183" t="s">
        <v>31</v>
      </c>
      <c r="B183" t="s">
        <v>21</v>
      </c>
      <c r="C183" t="s">
        <v>57</v>
      </c>
      <c r="D183" t="s">
        <v>337</v>
      </c>
      <c r="E183" s="125">
        <v>0</v>
      </c>
      <c r="F183" s="125">
        <v>0</v>
      </c>
      <c r="G183" s="125">
        <v>0</v>
      </c>
      <c r="H183" s="125">
        <v>0</v>
      </c>
      <c r="I183" s="125">
        <v>0</v>
      </c>
      <c r="J183" s="125">
        <v>0</v>
      </c>
      <c r="K183" s="124">
        <v>0</v>
      </c>
      <c r="L183" s="124">
        <v>0</v>
      </c>
      <c r="M183" s="124">
        <v>0</v>
      </c>
      <c r="N183" s="124">
        <v>0</v>
      </c>
      <c r="O183" s="124">
        <v>0</v>
      </c>
      <c r="P183" s="124">
        <v>0</v>
      </c>
      <c r="Q183" s="124">
        <v>0</v>
      </c>
      <c r="R183" s="124">
        <v>0</v>
      </c>
      <c r="S183" s="124">
        <v>0</v>
      </c>
      <c r="T183" s="124">
        <v>0</v>
      </c>
      <c r="U183" s="124">
        <v>0</v>
      </c>
      <c r="V183" s="124">
        <v>0</v>
      </c>
      <c r="W183" s="124">
        <v>0</v>
      </c>
      <c r="X183" s="124">
        <v>0</v>
      </c>
      <c r="Y183" s="124">
        <v>0</v>
      </c>
      <c r="Z183" s="124">
        <v>0</v>
      </c>
      <c r="AA183" s="124">
        <v>0</v>
      </c>
      <c r="AB183" s="124">
        <v>0</v>
      </c>
      <c r="AC183" s="124">
        <v>0</v>
      </c>
      <c r="AD183" s="124">
        <v>0</v>
      </c>
      <c r="AE183" s="124">
        <v>0</v>
      </c>
      <c r="AF183" s="124">
        <v>0</v>
      </c>
      <c r="AG183" s="124">
        <v>0</v>
      </c>
      <c r="AH183" s="124">
        <v>0</v>
      </c>
      <c r="AI183" s="124">
        <v>0</v>
      </c>
      <c r="AJ183" s="124">
        <v>0</v>
      </c>
      <c r="AK183" s="124">
        <v>0</v>
      </c>
      <c r="AL183" s="124">
        <v>0</v>
      </c>
      <c r="AM183" s="124">
        <v>0</v>
      </c>
      <c r="AN183" s="124">
        <v>0</v>
      </c>
      <c r="AO183" s="124">
        <v>0</v>
      </c>
      <c r="AP183" s="124">
        <v>0</v>
      </c>
      <c r="AQ183" s="124">
        <v>0</v>
      </c>
      <c r="AR183" s="124">
        <v>0</v>
      </c>
      <c r="AS183" s="124">
        <v>0</v>
      </c>
      <c r="AT183" s="124">
        <v>0</v>
      </c>
      <c r="AU183" s="124">
        <v>0</v>
      </c>
      <c r="AV183" s="124">
        <v>0</v>
      </c>
      <c r="AW183" s="124">
        <v>0</v>
      </c>
      <c r="AX183" s="124">
        <v>0</v>
      </c>
      <c r="AY183" s="124">
        <v>0</v>
      </c>
    </row>
    <row r="184" spans="1:51">
      <c r="A184" t="s">
        <v>31</v>
      </c>
      <c r="B184" t="s">
        <v>21</v>
      </c>
      <c r="C184" t="s">
        <v>58</v>
      </c>
      <c r="D184" t="s">
        <v>337</v>
      </c>
      <c r="E184" s="125">
        <v>0</v>
      </c>
      <c r="F184" s="125">
        <v>0</v>
      </c>
      <c r="G184" s="125">
        <v>0</v>
      </c>
      <c r="H184" s="125">
        <v>0</v>
      </c>
      <c r="I184" s="125">
        <v>0</v>
      </c>
      <c r="J184" s="125">
        <v>0</v>
      </c>
      <c r="K184" s="124">
        <v>0</v>
      </c>
      <c r="L184" s="124">
        <v>0</v>
      </c>
      <c r="M184" s="124">
        <v>0</v>
      </c>
      <c r="N184" s="124">
        <v>0</v>
      </c>
      <c r="O184" s="124">
        <v>0</v>
      </c>
      <c r="P184" s="124">
        <v>0</v>
      </c>
      <c r="Q184" s="124">
        <v>0</v>
      </c>
      <c r="R184" s="124">
        <v>0</v>
      </c>
      <c r="S184" s="124">
        <v>0</v>
      </c>
      <c r="T184" s="124">
        <v>0</v>
      </c>
      <c r="U184" s="124">
        <v>0</v>
      </c>
      <c r="V184" s="124">
        <v>0</v>
      </c>
      <c r="W184" s="124">
        <v>0</v>
      </c>
      <c r="X184" s="124">
        <v>0</v>
      </c>
      <c r="Y184" s="124">
        <v>0</v>
      </c>
      <c r="Z184" s="124">
        <v>0</v>
      </c>
      <c r="AA184" s="124">
        <v>0</v>
      </c>
      <c r="AB184" s="124">
        <v>0</v>
      </c>
      <c r="AC184" s="124">
        <v>0</v>
      </c>
      <c r="AD184" s="124">
        <v>0</v>
      </c>
      <c r="AE184" s="124">
        <v>0</v>
      </c>
      <c r="AF184" s="124">
        <v>0</v>
      </c>
      <c r="AG184" s="124">
        <v>0</v>
      </c>
      <c r="AH184" s="124">
        <v>0</v>
      </c>
      <c r="AI184" s="124">
        <v>0</v>
      </c>
      <c r="AJ184" s="124">
        <v>0</v>
      </c>
      <c r="AK184" s="124">
        <v>0</v>
      </c>
      <c r="AL184" s="124">
        <v>0</v>
      </c>
      <c r="AM184" s="124">
        <v>0</v>
      </c>
      <c r="AN184" s="124">
        <v>0</v>
      </c>
      <c r="AO184" s="124">
        <v>0</v>
      </c>
      <c r="AP184" s="124">
        <v>0</v>
      </c>
      <c r="AQ184" s="124">
        <v>0</v>
      </c>
      <c r="AR184" s="124">
        <v>0</v>
      </c>
      <c r="AS184" s="124">
        <v>0</v>
      </c>
      <c r="AT184" s="124">
        <v>0</v>
      </c>
      <c r="AU184" s="124">
        <v>0</v>
      </c>
      <c r="AV184" s="124">
        <v>0</v>
      </c>
      <c r="AW184" s="124">
        <v>0</v>
      </c>
      <c r="AX184" s="124">
        <v>0</v>
      </c>
      <c r="AY184" s="124">
        <v>0</v>
      </c>
    </row>
    <row r="185" spans="1:51">
      <c r="A185" t="s">
        <v>31</v>
      </c>
      <c r="B185" t="s">
        <v>21</v>
      </c>
      <c r="C185" t="s">
        <v>59</v>
      </c>
      <c r="D185" t="s">
        <v>337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4">
        <v>0</v>
      </c>
      <c r="L185" s="124">
        <v>0</v>
      </c>
      <c r="M185" s="124">
        <v>0</v>
      </c>
      <c r="N185" s="124">
        <v>0</v>
      </c>
      <c r="O185" s="124">
        <v>0</v>
      </c>
      <c r="P185" s="124">
        <v>0</v>
      </c>
      <c r="Q185" s="124">
        <v>0</v>
      </c>
      <c r="R185" s="124">
        <v>0</v>
      </c>
      <c r="S185" s="124">
        <v>0</v>
      </c>
      <c r="T185" s="124">
        <v>0</v>
      </c>
      <c r="U185" s="124">
        <v>0</v>
      </c>
      <c r="V185" s="124">
        <v>0</v>
      </c>
      <c r="W185" s="124">
        <v>0</v>
      </c>
      <c r="X185" s="124">
        <v>0</v>
      </c>
      <c r="Y185" s="124">
        <v>0</v>
      </c>
      <c r="Z185" s="124">
        <v>0</v>
      </c>
      <c r="AA185" s="124">
        <v>0</v>
      </c>
      <c r="AB185" s="124">
        <v>0</v>
      </c>
      <c r="AC185" s="124">
        <v>0</v>
      </c>
      <c r="AD185" s="124">
        <v>0</v>
      </c>
      <c r="AE185" s="124">
        <v>0</v>
      </c>
      <c r="AF185" s="124">
        <v>0</v>
      </c>
      <c r="AG185" s="124">
        <v>0</v>
      </c>
      <c r="AH185" s="124">
        <v>0</v>
      </c>
      <c r="AI185" s="124">
        <v>0</v>
      </c>
      <c r="AJ185" s="124">
        <v>0</v>
      </c>
      <c r="AK185" s="124">
        <v>0</v>
      </c>
      <c r="AL185" s="124">
        <v>0</v>
      </c>
      <c r="AM185" s="124">
        <v>0</v>
      </c>
      <c r="AN185" s="124">
        <v>0</v>
      </c>
      <c r="AO185" s="124">
        <v>0</v>
      </c>
      <c r="AP185" s="124">
        <v>0</v>
      </c>
      <c r="AQ185" s="124">
        <v>0</v>
      </c>
      <c r="AR185" s="124">
        <v>0</v>
      </c>
      <c r="AS185" s="124">
        <v>0</v>
      </c>
      <c r="AT185" s="124">
        <v>0</v>
      </c>
      <c r="AU185" s="124">
        <v>0</v>
      </c>
      <c r="AV185" s="124">
        <v>0</v>
      </c>
      <c r="AW185" s="124">
        <v>0</v>
      </c>
      <c r="AX185" s="124">
        <v>0</v>
      </c>
      <c r="AY185" s="124">
        <v>0</v>
      </c>
    </row>
    <row r="186" spans="1:51">
      <c r="A186" t="s">
        <v>31</v>
      </c>
      <c r="B186" t="s">
        <v>21</v>
      </c>
      <c r="C186" t="s">
        <v>60</v>
      </c>
      <c r="D186" t="s">
        <v>337</v>
      </c>
      <c r="E186" s="125">
        <v>0</v>
      </c>
      <c r="F186" s="125">
        <v>0</v>
      </c>
      <c r="G186" s="125">
        <v>0</v>
      </c>
      <c r="H186" s="125">
        <v>0</v>
      </c>
      <c r="I186" s="125">
        <v>0</v>
      </c>
      <c r="J186" s="125">
        <v>0</v>
      </c>
      <c r="K186" s="124">
        <v>0</v>
      </c>
      <c r="L186" s="124">
        <v>0</v>
      </c>
      <c r="M186" s="124">
        <v>0</v>
      </c>
      <c r="N186" s="124">
        <v>0</v>
      </c>
      <c r="O186" s="124">
        <v>0</v>
      </c>
      <c r="P186" s="124">
        <v>0</v>
      </c>
      <c r="Q186" s="124">
        <v>0</v>
      </c>
      <c r="R186" s="124">
        <v>0</v>
      </c>
      <c r="S186" s="124">
        <v>0</v>
      </c>
      <c r="T186" s="124">
        <v>0</v>
      </c>
      <c r="U186" s="124">
        <v>0</v>
      </c>
      <c r="V186" s="124">
        <v>0</v>
      </c>
      <c r="W186" s="124">
        <v>0</v>
      </c>
      <c r="X186" s="124">
        <v>0</v>
      </c>
      <c r="Y186" s="124">
        <v>0</v>
      </c>
      <c r="Z186" s="124">
        <v>0</v>
      </c>
      <c r="AA186" s="124">
        <v>0</v>
      </c>
      <c r="AB186" s="124">
        <v>0</v>
      </c>
      <c r="AC186" s="124">
        <v>0</v>
      </c>
      <c r="AD186" s="124">
        <v>0</v>
      </c>
      <c r="AE186" s="124">
        <v>0</v>
      </c>
      <c r="AF186" s="124">
        <v>0</v>
      </c>
      <c r="AG186" s="124">
        <v>0</v>
      </c>
      <c r="AH186" s="124">
        <v>0</v>
      </c>
      <c r="AI186" s="124">
        <v>0</v>
      </c>
      <c r="AJ186" s="124">
        <v>0</v>
      </c>
      <c r="AK186" s="124">
        <v>0</v>
      </c>
      <c r="AL186" s="124">
        <v>0</v>
      </c>
      <c r="AM186" s="124">
        <v>0</v>
      </c>
      <c r="AN186" s="124">
        <v>0</v>
      </c>
      <c r="AO186" s="124">
        <v>0</v>
      </c>
      <c r="AP186" s="124">
        <v>0</v>
      </c>
      <c r="AQ186" s="124">
        <v>0</v>
      </c>
      <c r="AR186" s="124">
        <v>0</v>
      </c>
      <c r="AS186" s="124">
        <v>0</v>
      </c>
      <c r="AT186" s="124">
        <v>0</v>
      </c>
      <c r="AU186" s="124">
        <v>0</v>
      </c>
      <c r="AV186" s="124">
        <v>0</v>
      </c>
      <c r="AW186" s="124">
        <v>0</v>
      </c>
      <c r="AX186" s="124">
        <v>0</v>
      </c>
      <c r="AY186" s="124">
        <v>0</v>
      </c>
    </row>
    <row r="187" spans="1:51">
      <c r="A187" t="s">
        <v>31</v>
      </c>
      <c r="B187" t="s">
        <v>21</v>
      </c>
      <c r="C187" t="s">
        <v>61</v>
      </c>
      <c r="D187" t="s">
        <v>337</v>
      </c>
      <c r="E187" s="125">
        <v>0</v>
      </c>
      <c r="F187" s="125">
        <v>0</v>
      </c>
      <c r="G187" s="125">
        <v>0</v>
      </c>
      <c r="H187" s="125">
        <v>0</v>
      </c>
      <c r="I187" s="125">
        <v>0</v>
      </c>
      <c r="J187" s="125">
        <v>0</v>
      </c>
      <c r="K187" s="124">
        <v>0</v>
      </c>
      <c r="L187" s="124">
        <v>0</v>
      </c>
      <c r="M187" s="124">
        <v>0</v>
      </c>
      <c r="N187" s="124">
        <v>0</v>
      </c>
      <c r="O187" s="124">
        <v>0</v>
      </c>
      <c r="P187" s="124">
        <v>0</v>
      </c>
      <c r="Q187" s="124">
        <v>0</v>
      </c>
      <c r="R187" s="124">
        <v>0</v>
      </c>
      <c r="S187" s="124">
        <v>0</v>
      </c>
      <c r="T187" s="124">
        <v>0</v>
      </c>
      <c r="U187" s="124">
        <v>0</v>
      </c>
      <c r="V187" s="124">
        <v>0</v>
      </c>
      <c r="W187" s="124">
        <v>0</v>
      </c>
      <c r="X187" s="124">
        <v>0</v>
      </c>
      <c r="Y187" s="124">
        <v>0</v>
      </c>
      <c r="Z187" s="124">
        <v>0</v>
      </c>
      <c r="AA187" s="124">
        <v>0</v>
      </c>
      <c r="AB187" s="124">
        <v>0</v>
      </c>
      <c r="AC187" s="124">
        <v>0</v>
      </c>
      <c r="AD187" s="124">
        <v>0</v>
      </c>
      <c r="AE187" s="124">
        <v>0</v>
      </c>
      <c r="AF187" s="124">
        <v>0</v>
      </c>
      <c r="AG187" s="124">
        <v>0</v>
      </c>
      <c r="AH187" s="124">
        <v>0</v>
      </c>
      <c r="AI187" s="124">
        <v>0</v>
      </c>
      <c r="AJ187" s="124">
        <v>0</v>
      </c>
      <c r="AK187" s="124">
        <v>0</v>
      </c>
      <c r="AL187" s="124">
        <v>0</v>
      </c>
      <c r="AM187" s="124">
        <v>0</v>
      </c>
      <c r="AN187" s="124">
        <v>0</v>
      </c>
      <c r="AO187" s="124">
        <v>0</v>
      </c>
      <c r="AP187" s="124">
        <v>0</v>
      </c>
      <c r="AQ187" s="124">
        <v>0</v>
      </c>
      <c r="AR187" s="124">
        <v>0</v>
      </c>
      <c r="AS187" s="124">
        <v>0</v>
      </c>
      <c r="AT187" s="124">
        <v>0</v>
      </c>
      <c r="AU187" s="124">
        <v>0</v>
      </c>
      <c r="AV187" s="124">
        <v>0</v>
      </c>
      <c r="AW187" s="124">
        <v>0</v>
      </c>
      <c r="AX187" s="124">
        <v>0</v>
      </c>
      <c r="AY187" s="124">
        <v>0</v>
      </c>
    </row>
    <row r="188" spans="1:51">
      <c r="A188" t="s">
        <v>31</v>
      </c>
      <c r="B188" t="s">
        <v>72</v>
      </c>
      <c r="C188" t="s">
        <v>50</v>
      </c>
      <c r="D188" t="s">
        <v>337</v>
      </c>
      <c r="E188" s="125">
        <v>0.93406054663561711</v>
      </c>
      <c r="F188" s="125">
        <v>0.9263811146264298</v>
      </c>
      <c r="G188" s="125">
        <v>0.91847826086956519</v>
      </c>
      <c r="H188" s="125">
        <v>0.90658554044380812</v>
      </c>
      <c r="I188" s="125">
        <v>0.90192517253904836</v>
      </c>
      <c r="J188" s="125">
        <v>0.89315770215879986</v>
      </c>
      <c r="K188" s="124">
        <v>0.90129081245254361</v>
      </c>
      <c r="L188" s="124">
        <v>0.88703380555229128</v>
      </c>
      <c r="M188" s="124">
        <v>0.87485126674568514</v>
      </c>
      <c r="N188" s="124">
        <v>0.86403730506343712</v>
      </c>
      <c r="O188" s="124">
        <v>0.8538455079952969</v>
      </c>
      <c r="P188" s="124">
        <v>0.84333254107649569</v>
      </c>
      <c r="Q188" s="124">
        <v>0.83116671603362302</v>
      </c>
      <c r="R188" s="124">
        <v>0.81544672795713269</v>
      </c>
      <c r="S188" s="124">
        <v>0.7937155542940193</v>
      </c>
      <c r="T188" s="124">
        <v>0.76351656857335026</v>
      </c>
      <c r="U188" s="124">
        <v>0.72362740670592085</v>
      </c>
      <c r="V188" s="124">
        <v>0.67517439304612237</v>
      </c>
      <c r="W188" s="124">
        <v>0.62135667205885903</v>
      </c>
      <c r="X188" s="124">
        <v>0.56592764541891705</v>
      </c>
      <c r="Y188" s="124">
        <v>0.51187434295885248</v>
      </c>
      <c r="Z188" s="124">
        <v>0.46101649420099289</v>
      </c>
      <c r="AA188" s="124">
        <v>0.41420887265065037</v>
      </c>
      <c r="AB188" s="124">
        <v>0.37168674607077051</v>
      </c>
      <c r="AC188" s="124">
        <v>0.33334415005686568</v>
      </c>
      <c r="AD188" s="124">
        <v>0.29891104385097478</v>
      </c>
      <c r="AE188" s="124">
        <v>0.26805357726741758</v>
      </c>
      <c r="AF188" s="124">
        <v>0.24042658422982061</v>
      </c>
      <c r="AG188" s="124">
        <v>0.2156990452609546</v>
      </c>
      <c r="AH188" s="124">
        <v>0.1935650646787371</v>
      </c>
      <c r="AI188" s="124">
        <v>0.17374740676413691</v>
      </c>
      <c r="AJ188" s="124">
        <v>0.15599738879626709</v>
      </c>
      <c r="AK188" s="124">
        <v>0.1400931226207871</v>
      </c>
      <c r="AL188" s="124">
        <v>0.12583712229805011</v>
      </c>
      <c r="AM188" s="124">
        <v>0.1130537802574115</v>
      </c>
      <c r="AN188" s="124">
        <v>0.10158694639289451</v>
      </c>
      <c r="AO188" s="124">
        <v>9.1297707679668508E-2</v>
      </c>
      <c r="AP188" s="124">
        <v>8.2062397859072087E-2</v>
      </c>
      <c r="AQ188" s="124">
        <v>7.37708344236504E-2</v>
      </c>
      <c r="AR188" s="124">
        <v>6.6324766076544805E-2</v>
      </c>
      <c r="AS188" s="124">
        <v>5.9636508904785952E-2</v>
      </c>
      <c r="AT188" s="124">
        <v>5.36277489543086E-2</v>
      </c>
      <c r="AU188" s="124">
        <v>5.3627748954308607E-2</v>
      </c>
      <c r="AV188" s="124">
        <v>5.36277489543086E-2</v>
      </c>
      <c r="AW188" s="124">
        <v>5.3627748954308607E-2</v>
      </c>
      <c r="AX188" s="124">
        <v>5.3627748954308607E-2</v>
      </c>
      <c r="AY188" s="124">
        <v>5.3627748954308607E-2</v>
      </c>
    </row>
    <row r="189" spans="1:51">
      <c r="A189" t="s">
        <v>31</v>
      </c>
      <c r="B189" t="s">
        <v>72</v>
      </c>
      <c r="C189" t="s">
        <v>51</v>
      </c>
      <c r="D189" t="s">
        <v>337</v>
      </c>
      <c r="E189" s="125">
        <v>0</v>
      </c>
      <c r="F189" s="125">
        <v>0</v>
      </c>
      <c r="G189" s="125">
        <v>0</v>
      </c>
      <c r="H189" s="125">
        <v>0</v>
      </c>
      <c r="I189" s="125">
        <v>0</v>
      </c>
      <c r="J189" s="125">
        <v>0</v>
      </c>
      <c r="K189" s="124">
        <v>0</v>
      </c>
      <c r="L189" s="124">
        <v>0</v>
      </c>
      <c r="M189" s="124">
        <v>0</v>
      </c>
      <c r="N189" s="124">
        <v>0</v>
      </c>
      <c r="O189" s="124">
        <v>0</v>
      </c>
      <c r="P189" s="124">
        <v>0</v>
      </c>
      <c r="Q189" s="124">
        <v>0</v>
      </c>
      <c r="R189" s="124">
        <v>0</v>
      </c>
      <c r="S189" s="124">
        <v>0</v>
      </c>
      <c r="T189" s="124">
        <v>0</v>
      </c>
      <c r="U189" s="124">
        <v>0</v>
      </c>
      <c r="V189" s="124">
        <v>0</v>
      </c>
      <c r="W189" s="124">
        <v>0</v>
      </c>
      <c r="X189" s="124">
        <v>0</v>
      </c>
      <c r="Y189" s="124">
        <v>0</v>
      </c>
      <c r="Z189" s="124">
        <v>0</v>
      </c>
      <c r="AA189" s="124">
        <v>0</v>
      </c>
      <c r="AB189" s="124">
        <v>0</v>
      </c>
      <c r="AC189" s="124">
        <v>0</v>
      </c>
      <c r="AD189" s="124">
        <v>0</v>
      </c>
      <c r="AE189" s="124">
        <v>0</v>
      </c>
      <c r="AF189" s="124">
        <v>0</v>
      </c>
      <c r="AG189" s="124">
        <v>0</v>
      </c>
      <c r="AH189" s="124">
        <v>0</v>
      </c>
      <c r="AI189" s="124">
        <v>0</v>
      </c>
      <c r="AJ189" s="124">
        <v>0</v>
      </c>
      <c r="AK189" s="124">
        <v>0</v>
      </c>
      <c r="AL189" s="124">
        <v>0</v>
      </c>
      <c r="AM189" s="124">
        <v>0</v>
      </c>
      <c r="AN189" s="124">
        <v>0</v>
      </c>
      <c r="AO189" s="124">
        <v>0</v>
      </c>
      <c r="AP189" s="124">
        <v>0</v>
      </c>
      <c r="AQ189" s="124">
        <v>0</v>
      </c>
      <c r="AR189" s="124">
        <v>0</v>
      </c>
      <c r="AS189" s="124">
        <v>0</v>
      </c>
      <c r="AT189" s="124">
        <v>0</v>
      </c>
      <c r="AU189" s="124">
        <v>0</v>
      </c>
      <c r="AV189" s="124">
        <v>0</v>
      </c>
      <c r="AW189" s="124">
        <v>0</v>
      </c>
      <c r="AX189" s="124">
        <v>0</v>
      </c>
      <c r="AY189" s="124">
        <v>0</v>
      </c>
    </row>
    <row r="190" spans="1:51">
      <c r="A190" t="s">
        <v>31</v>
      </c>
      <c r="B190" t="s">
        <v>72</v>
      </c>
      <c r="C190" t="s">
        <v>52</v>
      </c>
      <c r="D190" t="s">
        <v>337</v>
      </c>
      <c r="E190" s="125">
        <v>0</v>
      </c>
      <c r="F190" s="125">
        <v>0</v>
      </c>
      <c r="G190" s="125">
        <v>0</v>
      </c>
      <c r="H190" s="125">
        <v>0</v>
      </c>
      <c r="I190" s="125">
        <v>0</v>
      </c>
      <c r="J190" s="125">
        <v>0</v>
      </c>
      <c r="K190" s="124">
        <v>0</v>
      </c>
      <c r="L190" s="124">
        <v>0</v>
      </c>
      <c r="M190" s="124">
        <v>0</v>
      </c>
      <c r="N190" s="124">
        <v>0</v>
      </c>
      <c r="O190" s="124">
        <v>0</v>
      </c>
      <c r="P190" s="124">
        <v>0</v>
      </c>
      <c r="Q190" s="124">
        <v>0</v>
      </c>
      <c r="R190" s="124">
        <v>0</v>
      </c>
      <c r="S190" s="124">
        <v>0</v>
      </c>
      <c r="T190" s="124">
        <v>0</v>
      </c>
      <c r="U190" s="124">
        <v>0</v>
      </c>
      <c r="V190" s="124">
        <v>0</v>
      </c>
      <c r="W190" s="124">
        <v>0</v>
      </c>
      <c r="X190" s="124">
        <v>0</v>
      </c>
      <c r="Y190" s="124">
        <v>0</v>
      </c>
      <c r="Z190" s="124">
        <v>0</v>
      </c>
      <c r="AA190" s="124">
        <v>0</v>
      </c>
      <c r="AB190" s="124">
        <v>0</v>
      </c>
      <c r="AC190" s="124">
        <v>0</v>
      </c>
      <c r="AD190" s="124">
        <v>0</v>
      </c>
      <c r="AE190" s="124">
        <v>0</v>
      </c>
      <c r="AF190" s="124">
        <v>0</v>
      </c>
      <c r="AG190" s="124">
        <v>0</v>
      </c>
      <c r="AH190" s="124">
        <v>0</v>
      </c>
      <c r="AI190" s="124">
        <v>0</v>
      </c>
      <c r="AJ190" s="124">
        <v>0</v>
      </c>
      <c r="AK190" s="124">
        <v>0</v>
      </c>
      <c r="AL190" s="124">
        <v>0</v>
      </c>
      <c r="AM190" s="124">
        <v>0</v>
      </c>
      <c r="AN190" s="124">
        <v>0</v>
      </c>
      <c r="AO190" s="124">
        <v>0</v>
      </c>
      <c r="AP190" s="124">
        <v>0</v>
      </c>
      <c r="AQ190" s="124">
        <v>0</v>
      </c>
      <c r="AR190" s="124">
        <v>0</v>
      </c>
      <c r="AS190" s="124">
        <v>0</v>
      </c>
      <c r="AT190" s="124">
        <v>0</v>
      </c>
      <c r="AU190" s="124">
        <v>0</v>
      </c>
      <c r="AV190" s="124">
        <v>0</v>
      </c>
      <c r="AW190" s="124">
        <v>0</v>
      </c>
      <c r="AX190" s="124">
        <v>0</v>
      </c>
      <c r="AY190" s="124">
        <v>0</v>
      </c>
    </row>
    <row r="191" spans="1:51">
      <c r="A191" t="s">
        <v>31</v>
      </c>
      <c r="B191" t="s">
        <v>72</v>
      </c>
      <c r="C191" t="s">
        <v>53</v>
      </c>
      <c r="D191" t="s">
        <v>337</v>
      </c>
      <c r="E191" s="125">
        <v>6.593945336438288E-2</v>
      </c>
      <c r="F191" s="125">
        <v>7.3618885373570211E-2</v>
      </c>
      <c r="G191" s="125">
        <v>8.1159420289855067E-2</v>
      </c>
      <c r="H191" s="125">
        <v>9.234073013600573E-2</v>
      </c>
      <c r="I191" s="125">
        <v>9.7348347257537229E-2</v>
      </c>
      <c r="J191" s="125">
        <v>0.1053787047200878</v>
      </c>
      <c r="K191" s="124">
        <v>9.7570235383447224E-2</v>
      </c>
      <c r="L191" s="124">
        <v>0.111506321703547</v>
      </c>
      <c r="M191" s="124">
        <v>0.12302503702627141</v>
      </c>
      <c r="N191" s="124">
        <v>0.1325687985780824</v>
      </c>
      <c r="O191" s="124">
        <v>0.14040974925598759</v>
      </c>
      <c r="P191" s="124">
        <v>0.14665935420641571</v>
      </c>
      <c r="Q191" s="124">
        <v>0.15125247408545489</v>
      </c>
      <c r="R191" s="124">
        <v>0.1539235842959798</v>
      </c>
      <c r="S191" s="124">
        <v>0.1542251347518093</v>
      </c>
      <c r="T191" s="124">
        <v>0.15167709250836811</v>
      </c>
      <c r="U191" s="124">
        <v>0.14608297986969071</v>
      </c>
      <c r="V191" s="124">
        <v>0.13781402844516999</v>
      </c>
      <c r="W191" s="124">
        <v>0.12774434054348291</v>
      </c>
      <c r="X191" s="124">
        <v>0.1168743646365986</v>
      </c>
      <c r="Y191" s="124">
        <v>0.10600312076014171</v>
      </c>
      <c r="Z191" s="124">
        <v>9.5629811880227095E-2</v>
      </c>
      <c r="AA191" s="124">
        <v>8.6005851903577457E-2</v>
      </c>
      <c r="AB191" s="124">
        <v>7.7222367512499071E-2</v>
      </c>
      <c r="AC191" s="124">
        <v>6.928067513040119E-2</v>
      </c>
      <c r="AD191" s="124">
        <v>6.2137300787239592E-2</v>
      </c>
      <c r="AE191" s="124">
        <v>5.5729639623206463E-2</v>
      </c>
      <c r="AF191" s="124">
        <v>4.9989563664302357E-2</v>
      </c>
      <c r="AG191" s="124">
        <v>4.4850186082920393E-2</v>
      </c>
      <c r="AH191" s="124">
        <v>4.0248935744717607E-2</v>
      </c>
      <c r="AI191" s="124">
        <v>3.6128716545649357E-2</v>
      </c>
      <c r="AJ191" s="124">
        <v>3.2438111496429077E-2</v>
      </c>
      <c r="AK191" s="124">
        <v>2.9131137712156609E-2</v>
      </c>
      <c r="AL191" s="124">
        <v>2.6166813219088481E-2</v>
      </c>
      <c r="AM191" s="124">
        <v>2.350866638738652E-2</v>
      </c>
      <c r="AN191" s="124">
        <v>2.1124250773160588E-2</v>
      </c>
      <c r="AO191" s="124">
        <v>1.8984693135434241E-2</v>
      </c>
      <c r="AP191" s="124">
        <v>1.7064284753018549E-2</v>
      </c>
      <c r="AQ191" s="124">
        <v>1.5340117586033659E-2</v>
      </c>
      <c r="AR191" s="124">
        <v>1.379176291317237E-2</v>
      </c>
      <c r="AS191" s="124">
        <v>1.240098852204981E-2</v>
      </c>
      <c r="AT191" s="124">
        <v>1.115151013414112E-2</v>
      </c>
      <c r="AU191" s="124">
        <v>1.115151013414112E-2</v>
      </c>
      <c r="AV191" s="124">
        <v>1.115151013414112E-2</v>
      </c>
      <c r="AW191" s="124">
        <v>1.115151013414112E-2</v>
      </c>
      <c r="AX191" s="124">
        <v>1.115151013414112E-2</v>
      </c>
      <c r="AY191" s="124">
        <v>1.115151013414112E-2</v>
      </c>
    </row>
    <row r="192" spans="1:51">
      <c r="A192" t="s">
        <v>31</v>
      </c>
      <c r="B192" t="s">
        <v>72</v>
      </c>
      <c r="C192" t="s">
        <v>54</v>
      </c>
      <c r="D192" t="s">
        <v>337</v>
      </c>
      <c r="E192" s="125">
        <v>0</v>
      </c>
      <c r="F192" s="125">
        <v>0</v>
      </c>
      <c r="G192" s="125">
        <v>0</v>
      </c>
      <c r="H192" s="125">
        <v>0</v>
      </c>
      <c r="I192" s="125">
        <v>0</v>
      </c>
      <c r="J192" s="125">
        <v>0</v>
      </c>
      <c r="K192" s="124">
        <v>0</v>
      </c>
      <c r="L192" s="124">
        <v>0</v>
      </c>
      <c r="M192" s="124">
        <v>0</v>
      </c>
      <c r="N192" s="124">
        <v>0</v>
      </c>
      <c r="O192" s="124">
        <v>0</v>
      </c>
      <c r="P192" s="124">
        <v>0</v>
      </c>
      <c r="Q192" s="124">
        <v>0</v>
      </c>
      <c r="R192" s="124">
        <v>0</v>
      </c>
      <c r="S192" s="124">
        <v>0</v>
      </c>
      <c r="T192" s="124">
        <v>0</v>
      </c>
      <c r="U192" s="124">
        <v>0</v>
      </c>
      <c r="V192" s="124">
        <v>0</v>
      </c>
      <c r="W192" s="124">
        <v>0</v>
      </c>
      <c r="X192" s="124">
        <v>0</v>
      </c>
      <c r="Y192" s="124">
        <v>0</v>
      </c>
      <c r="Z192" s="124">
        <v>0</v>
      </c>
      <c r="AA192" s="124">
        <v>0</v>
      </c>
      <c r="AB192" s="124">
        <v>0</v>
      </c>
      <c r="AC192" s="124">
        <v>0</v>
      </c>
      <c r="AD192" s="124">
        <v>0</v>
      </c>
      <c r="AE192" s="124">
        <v>0</v>
      </c>
      <c r="AF192" s="124">
        <v>0</v>
      </c>
      <c r="AG192" s="124">
        <v>0</v>
      </c>
      <c r="AH192" s="124">
        <v>0</v>
      </c>
      <c r="AI192" s="124">
        <v>0</v>
      </c>
      <c r="AJ192" s="124">
        <v>0</v>
      </c>
      <c r="AK192" s="124">
        <v>0</v>
      </c>
      <c r="AL192" s="124">
        <v>0</v>
      </c>
      <c r="AM192" s="124">
        <v>0</v>
      </c>
      <c r="AN192" s="124">
        <v>0</v>
      </c>
      <c r="AO192" s="124">
        <v>0</v>
      </c>
      <c r="AP192" s="124">
        <v>0</v>
      </c>
      <c r="AQ192" s="124">
        <v>0</v>
      </c>
      <c r="AR192" s="124">
        <v>0</v>
      </c>
      <c r="AS192" s="124">
        <v>0</v>
      </c>
      <c r="AT192" s="124">
        <v>0</v>
      </c>
      <c r="AU192" s="124">
        <v>0</v>
      </c>
      <c r="AV192" s="124">
        <v>0</v>
      </c>
      <c r="AW192" s="124">
        <v>0</v>
      </c>
      <c r="AX192" s="124">
        <v>0</v>
      </c>
      <c r="AY192" s="124">
        <v>0</v>
      </c>
    </row>
    <row r="193" spans="1:51">
      <c r="A193" t="s">
        <v>31</v>
      </c>
      <c r="B193" t="s">
        <v>72</v>
      </c>
      <c r="C193" t="s">
        <v>55</v>
      </c>
      <c r="D193" t="s">
        <v>337</v>
      </c>
      <c r="E193" s="125">
        <v>0</v>
      </c>
      <c r="F193" s="125">
        <v>0</v>
      </c>
      <c r="G193" s="125">
        <v>0</v>
      </c>
      <c r="H193" s="125">
        <v>0</v>
      </c>
      <c r="I193" s="125">
        <v>0</v>
      </c>
      <c r="J193" s="125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4">
        <v>0</v>
      </c>
      <c r="X193" s="124">
        <v>0</v>
      </c>
      <c r="Y193" s="124">
        <v>0</v>
      </c>
      <c r="Z193" s="124">
        <v>0</v>
      </c>
      <c r="AA193" s="124">
        <v>0</v>
      </c>
      <c r="AB193" s="124">
        <v>0</v>
      </c>
      <c r="AC193" s="124">
        <v>0</v>
      </c>
      <c r="AD193" s="124">
        <v>0</v>
      </c>
      <c r="AE193" s="124">
        <v>0</v>
      </c>
      <c r="AF193" s="124">
        <v>0</v>
      </c>
      <c r="AG193" s="124">
        <v>0</v>
      </c>
      <c r="AH193" s="124">
        <v>0</v>
      </c>
      <c r="AI193" s="124">
        <v>0</v>
      </c>
      <c r="AJ193" s="124">
        <v>0</v>
      </c>
      <c r="AK193" s="124">
        <v>0</v>
      </c>
      <c r="AL193" s="124">
        <v>0</v>
      </c>
      <c r="AM193" s="124">
        <v>0</v>
      </c>
      <c r="AN193" s="124">
        <v>0</v>
      </c>
      <c r="AO193" s="124">
        <v>0</v>
      </c>
      <c r="AP193" s="124">
        <v>0</v>
      </c>
      <c r="AQ193" s="124">
        <v>0</v>
      </c>
      <c r="AR193" s="124">
        <v>0</v>
      </c>
      <c r="AS193" s="124">
        <v>0</v>
      </c>
      <c r="AT193" s="124">
        <v>0</v>
      </c>
      <c r="AU193" s="124">
        <v>0</v>
      </c>
      <c r="AV193" s="124">
        <v>0</v>
      </c>
      <c r="AW193" s="124">
        <v>0</v>
      </c>
      <c r="AX193" s="124">
        <v>0</v>
      </c>
      <c r="AY193" s="124">
        <v>0</v>
      </c>
    </row>
    <row r="194" spans="1:51">
      <c r="A194" t="s">
        <v>31</v>
      </c>
      <c r="B194" t="s">
        <v>72</v>
      </c>
      <c r="C194" t="s">
        <v>56</v>
      </c>
      <c r="D194" t="s">
        <v>337</v>
      </c>
      <c r="E194" s="125">
        <v>0</v>
      </c>
      <c r="F194" s="125">
        <v>0</v>
      </c>
      <c r="G194" s="125">
        <v>0</v>
      </c>
      <c r="H194" s="125">
        <v>3.5790980672870441E-4</v>
      </c>
      <c r="I194" s="125">
        <v>3.6324010170722849E-4</v>
      </c>
      <c r="J194" s="125">
        <v>1.0976948408342479E-3</v>
      </c>
      <c r="K194" s="124">
        <v>1.138952164009112E-3</v>
      </c>
      <c r="L194" s="124">
        <v>1.45987274416163E-3</v>
      </c>
      <c r="M194" s="124">
        <v>2.1236962280433949E-3</v>
      </c>
      <c r="N194" s="124">
        <v>3.3938963584804098E-3</v>
      </c>
      <c r="O194" s="124">
        <v>5.7447427487155997E-3</v>
      </c>
      <c r="P194" s="124">
        <v>1.000810471708876E-2</v>
      </c>
      <c r="Q194" s="124">
        <v>1.7580809880922151E-2</v>
      </c>
      <c r="R194" s="124">
        <v>3.0629687746887561E-2</v>
      </c>
      <c r="S194" s="124">
        <v>5.2059310954171309E-2</v>
      </c>
      <c r="T194" s="124">
        <v>8.4806338918281599E-2</v>
      </c>
      <c r="U194" s="124">
        <v>0.13028961342438841</v>
      </c>
      <c r="V194" s="124">
        <v>0.1870115785087075</v>
      </c>
      <c r="W194" s="124">
        <v>0.25089898739765809</v>
      </c>
      <c r="X194" s="124">
        <v>0.31719798994448439</v>
      </c>
      <c r="Y194" s="124">
        <v>0.3821225362810059</v>
      </c>
      <c r="Z194" s="124">
        <v>0.44335369391877988</v>
      </c>
      <c r="AA194" s="124">
        <v>0.49978527544577223</v>
      </c>
      <c r="AB194" s="124">
        <v>0.55109088641673043</v>
      </c>
      <c r="AC194" s="124">
        <v>0.59737517481273306</v>
      </c>
      <c r="AD194" s="124">
        <v>0.63895165536178555</v>
      </c>
      <c r="AE194" s="124">
        <v>0.67621678310937594</v>
      </c>
      <c r="AF194" s="124">
        <v>0.70958385210587716</v>
      </c>
      <c r="AG194" s="124">
        <v>0.73945076865612502</v>
      </c>
      <c r="AH194" s="124">
        <v>0.76618599957654532</v>
      </c>
      <c r="AI194" s="124">
        <v>0.79012387669021367</v>
      </c>
      <c r="AJ194" s="124">
        <v>0.81156449970730393</v>
      </c>
      <c r="AK194" s="124">
        <v>0.83077573966705631</v>
      </c>
      <c r="AL194" s="124">
        <v>0.84799606448286136</v>
      </c>
      <c r="AM194" s="124">
        <v>0.863437553355202</v>
      </c>
      <c r="AN194" s="124">
        <v>0.87728880283394484</v>
      </c>
      <c r="AO194" s="124">
        <v>0.88971759918489723</v>
      </c>
      <c r="AP194" s="124">
        <v>0.90087331738790932</v>
      </c>
      <c r="AQ194" s="124">
        <v>0.91088904799031589</v>
      </c>
      <c r="AR194" s="124">
        <v>0.91988347101028289</v>
      </c>
      <c r="AS194" s="124">
        <v>0.92796250257316415</v>
      </c>
      <c r="AT194" s="124">
        <v>0.93522074091155027</v>
      </c>
      <c r="AU194" s="124">
        <v>0.93522074091155027</v>
      </c>
      <c r="AV194" s="124">
        <v>0.93522074091155027</v>
      </c>
      <c r="AW194" s="124">
        <v>0.93522074091155027</v>
      </c>
      <c r="AX194" s="124">
        <v>0.93522074091155027</v>
      </c>
      <c r="AY194" s="124">
        <v>0.93522074091155039</v>
      </c>
    </row>
    <row r="195" spans="1:51">
      <c r="A195" t="s">
        <v>31</v>
      </c>
      <c r="B195" t="s">
        <v>72</v>
      </c>
      <c r="C195" t="s">
        <v>57</v>
      </c>
      <c r="D195" t="s">
        <v>337</v>
      </c>
      <c r="E195" s="125">
        <v>0</v>
      </c>
      <c r="F195" s="125">
        <v>0</v>
      </c>
      <c r="G195" s="125">
        <v>0</v>
      </c>
      <c r="H195" s="125">
        <v>0</v>
      </c>
      <c r="I195" s="125">
        <v>0</v>
      </c>
      <c r="J195" s="125">
        <v>0</v>
      </c>
      <c r="K195" s="124">
        <v>0</v>
      </c>
      <c r="L195" s="124">
        <v>0</v>
      </c>
      <c r="M195" s="124">
        <v>0</v>
      </c>
      <c r="N195" s="124">
        <v>0</v>
      </c>
      <c r="O195" s="124">
        <v>0</v>
      </c>
      <c r="P195" s="124">
        <v>0</v>
      </c>
      <c r="Q195" s="124">
        <v>0</v>
      </c>
      <c r="R195" s="124">
        <v>0</v>
      </c>
      <c r="S195" s="124">
        <v>0</v>
      </c>
      <c r="T195" s="124">
        <v>0</v>
      </c>
      <c r="U195" s="124">
        <v>0</v>
      </c>
      <c r="V195" s="124">
        <v>0</v>
      </c>
      <c r="W195" s="124">
        <v>0</v>
      </c>
      <c r="X195" s="124">
        <v>0</v>
      </c>
      <c r="Y195" s="124">
        <v>0</v>
      </c>
      <c r="Z195" s="124">
        <v>0</v>
      </c>
      <c r="AA195" s="124">
        <v>0</v>
      </c>
      <c r="AB195" s="124">
        <v>0</v>
      </c>
      <c r="AC195" s="124">
        <v>0</v>
      </c>
      <c r="AD195" s="124">
        <v>0</v>
      </c>
      <c r="AE195" s="124">
        <v>0</v>
      </c>
      <c r="AF195" s="124">
        <v>0</v>
      </c>
      <c r="AG195" s="124">
        <v>0</v>
      </c>
      <c r="AH195" s="124">
        <v>0</v>
      </c>
      <c r="AI195" s="124">
        <v>0</v>
      </c>
      <c r="AJ195" s="124">
        <v>0</v>
      </c>
      <c r="AK195" s="124">
        <v>0</v>
      </c>
      <c r="AL195" s="124">
        <v>0</v>
      </c>
      <c r="AM195" s="124">
        <v>0</v>
      </c>
      <c r="AN195" s="124">
        <v>0</v>
      </c>
      <c r="AO195" s="124">
        <v>0</v>
      </c>
      <c r="AP195" s="124">
        <v>0</v>
      </c>
      <c r="AQ195" s="124">
        <v>0</v>
      </c>
      <c r="AR195" s="124">
        <v>0</v>
      </c>
      <c r="AS195" s="124">
        <v>0</v>
      </c>
      <c r="AT195" s="124">
        <v>0</v>
      </c>
      <c r="AU195" s="124">
        <v>0</v>
      </c>
      <c r="AV195" s="124">
        <v>0</v>
      </c>
      <c r="AW195" s="124">
        <v>0</v>
      </c>
      <c r="AX195" s="124">
        <v>0</v>
      </c>
      <c r="AY195" s="124">
        <v>0</v>
      </c>
    </row>
    <row r="196" spans="1:51">
      <c r="A196" t="s">
        <v>31</v>
      </c>
      <c r="B196" t="s">
        <v>72</v>
      </c>
      <c r="C196" t="s">
        <v>58</v>
      </c>
      <c r="D196" t="s">
        <v>337</v>
      </c>
      <c r="E196" s="125">
        <v>0</v>
      </c>
      <c r="F196" s="125">
        <v>0</v>
      </c>
      <c r="G196" s="125">
        <v>0</v>
      </c>
      <c r="H196" s="125">
        <v>0</v>
      </c>
      <c r="I196" s="125">
        <v>0</v>
      </c>
      <c r="J196" s="125">
        <v>0</v>
      </c>
      <c r="K196" s="124">
        <v>0</v>
      </c>
      <c r="L196" s="124">
        <v>0</v>
      </c>
      <c r="M196" s="124">
        <v>0</v>
      </c>
      <c r="N196" s="124">
        <v>0</v>
      </c>
      <c r="O196" s="124">
        <v>0</v>
      </c>
      <c r="P196" s="124">
        <v>0</v>
      </c>
      <c r="Q196" s="124">
        <v>0</v>
      </c>
      <c r="R196" s="124">
        <v>0</v>
      </c>
      <c r="S196" s="124">
        <v>0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4">
        <v>0</v>
      </c>
      <c r="Z196" s="124">
        <v>0</v>
      </c>
      <c r="AA196" s="124">
        <v>0</v>
      </c>
      <c r="AB196" s="124">
        <v>0</v>
      </c>
      <c r="AC196" s="124">
        <v>0</v>
      </c>
      <c r="AD196" s="124">
        <v>0</v>
      </c>
      <c r="AE196" s="124">
        <v>0</v>
      </c>
      <c r="AF196" s="124">
        <v>0</v>
      </c>
      <c r="AG196" s="124">
        <v>0</v>
      </c>
      <c r="AH196" s="124">
        <v>0</v>
      </c>
      <c r="AI196" s="124">
        <v>0</v>
      </c>
      <c r="AJ196" s="124">
        <v>0</v>
      </c>
      <c r="AK196" s="124">
        <v>0</v>
      </c>
      <c r="AL196" s="124">
        <v>0</v>
      </c>
      <c r="AM196" s="124">
        <v>0</v>
      </c>
      <c r="AN196" s="124">
        <v>0</v>
      </c>
      <c r="AO196" s="124">
        <v>0</v>
      </c>
      <c r="AP196" s="124">
        <v>0</v>
      </c>
      <c r="AQ196" s="124">
        <v>0</v>
      </c>
      <c r="AR196" s="124">
        <v>0</v>
      </c>
      <c r="AS196" s="124">
        <v>0</v>
      </c>
      <c r="AT196" s="124">
        <v>0</v>
      </c>
      <c r="AU196" s="124">
        <v>0</v>
      </c>
      <c r="AV196" s="124">
        <v>0</v>
      </c>
      <c r="AW196" s="124">
        <v>0</v>
      </c>
      <c r="AX196" s="124">
        <v>0</v>
      </c>
      <c r="AY196" s="124">
        <v>0</v>
      </c>
    </row>
    <row r="197" spans="1:51">
      <c r="A197" t="s">
        <v>31</v>
      </c>
      <c r="B197" t="s">
        <v>72</v>
      </c>
      <c r="C197" t="s">
        <v>59</v>
      </c>
      <c r="D197" t="s">
        <v>337</v>
      </c>
      <c r="E197" s="125">
        <v>0</v>
      </c>
      <c r="F197" s="125">
        <v>0</v>
      </c>
      <c r="G197" s="125">
        <v>3.623188405797101E-4</v>
      </c>
      <c r="H197" s="125">
        <v>7.158196134574087E-4</v>
      </c>
      <c r="I197" s="125">
        <v>3.6324010170722849E-4</v>
      </c>
      <c r="J197" s="125">
        <v>3.6589828027808272E-4</v>
      </c>
      <c r="K197" s="124">
        <v>0</v>
      </c>
      <c r="L197" s="124">
        <v>0</v>
      </c>
      <c r="M197" s="124">
        <v>0</v>
      </c>
      <c r="N197" s="124">
        <v>0</v>
      </c>
      <c r="O197" s="124">
        <v>0</v>
      </c>
      <c r="P197" s="124">
        <v>0</v>
      </c>
      <c r="Q197" s="124">
        <v>0</v>
      </c>
      <c r="R197" s="124">
        <v>0</v>
      </c>
      <c r="S197" s="124">
        <v>0</v>
      </c>
      <c r="T197" s="124">
        <v>0</v>
      </c>
      <c r="U197" s="124">
        <v>0</v>
      </c>
      <c r="V197" s="124">
        <v>0</v>
      </c>
      <c r="W197" s="124">
        <v>0</v>
      </c>
      <c r="X197" s="124">
        <v>0</v>
      </c>
      <c r="Y197" s="124">
        <v>0</v>
      </c>
      <c r="Z197" s="124">
        <v>0</v>
      </c>
      <c r="AA197" s="124">
        <v>0</v>
      </c>
      <c r="AB197" s="124">
        <v>0</v>
      </c>
      <c r="AC197" s="124">
        <v>0</v>
      </c>
      <c r="AD197" s="124">
        <v>0</v>
      </c>
      <c r="AE197" s="124">
        <v>0</v>
      </c>
      <c r="AF197" s="124">
        <v>0</v>
      </c>
      <c r="AG197" s="124">
        <v>0</v>
      </c>
      <c r="AH197" s="124">
        <v>0</v>
      </c>
      <c r="AI197" s="124">
        <v>0</v>
      </c>
      <c r="AJ197" s="124">
        <v>0</v>
      </c>
      <c r="AK197" s="124">
        <v>0</v>
      </c>
      <c r="AL197" s="124">
        <v>0</v>
      </c>
      <c r="AM197" s="124">
        <v>0</v>
      </c>
      <c r="AN197" s="124">
        <v>0</v>
      </c>
      <c r="AO197" s="124">
        <v>0</v>
      </c>
      <c r="AP197" s="124">
        <v>0</v>
      </c>
      <c r="AQ197" s="124">
        <v>0</v>
      </c>
      <c r="AR197" s="124">
        <v>0</v>
      </c>
      <c r="AS197" s="124">
        <v>0</v>
      </c>
      <c r="AT197" s="124">
        <v>0</v>
      </c>
      <c r="AU197" s="124">
        <v>0</v>
      </c>
      <c r="AV197" s="124">
        <v>0</v>
      </c>
      <c r="AW197" s="124">
        <v>0</v>
      </c>
      <c r="AX197" s="124">
        <v>0</v>
      </c>
      <c r="AY197" s="124">
        <v>0</v>
      </c>
    </row>
    <row r="198" spans="1:51">
      <c r="A198" t="s">
        <v>31</v>
      </c>
      <c r="B198" t="s">
        <v>72</v>
      </c>
      <c r="C198" t="s">
        <v>60</v>
      </c>
      <c r="D198" t="s">
        <v>337</v>
      </c>
      <c r="E198" s="125">
        <v>0</v>
      </c>
      <c r="F198" s="125">
        <v>0</v>
      </c>
      <c r="G198" s="125">
        <v>0</v>
      </c>
      <c r="H198" s="125">
        <v>0</v>
      </c>
      <c r="I198" s="125">
        <v>0</v>
      </c>
      <c r="J198" s="125">
        <v>0</v>
      </c>
      <c r="K198" s="124">
        <v>0</v>
      </c>
      <c r="L198" s="124">
        <v>0</v>
      </c>
      <c r="M198" s="124">
        <v>0</v>
      </c>
      <c r="N198" s="124">
        <v>0</v>
      </c>
      <c r="O198" s="124">
        <v>0</v>
      </c>
      <c r="P198" s="124">
        <v>0</v>
      </c>
      <c r="Q198" s="124">
        <v>0</v>
      </c>
      <c r="R198" s="124">
        <v>0</v>
      </c>
      <c r="S198" s="124">
        <v>0</v>
      </c>
      <c r="T198" s="124">
        <v>0</v>
      </c>
      <c r="U198" s="124">
        <v>0</v>
      </c>
      <c r="V198" s="124">
        <v>0</v>
      </c>
      <c r="W198" s="124">
        <v>0</v>
      </c>
      <c r="X198" s="124">
        <v>0</v>
      </c>
      <c r="Y198" s="124">
        <v>0</v>
      </c>
      <c r="Z198" s="124">
        <v>0</v>
      </c>
      <c r="AA198" s="124">
        <v>0</v>
      </c>
      <c r="AB198" s="124">
        <v>0</v>
      </c>
      <c r="AC198" s="124">
        <v>0</v>
      </c>
      <c r="AD198" s="124">
        <v>0</v>
      </c>
      <c r="AE198" s="124">
        <v>0</v>
      </c>
      <c r="AF198" s="124">
        <v>0</v>
      </c>
      <c r="AG198" s="124">
        <v>0</v>
      </c>
      <c r="AH198" s="124">
        <v>0</v>
      </c>
      <c r="AI198" s="124">
        <v>0</v>
      </c>
      <c r="AJ198" s="124">
        <v>0</v>
      </c>
      <c r="AK198" s="124">
        <v>0</v>
      </c>
      <c r="AL198" s="124">
        <v>0</v>
      </c>
      <c r="AM198" s="124">
        <v>0</v>
      </c>
      <c r="AN198" s="124">
        <v>0</v>
      </c>
      <c r="AO198" s="124">
        <v>0</v>
      </c>
      <c r="AP198" s="124">
        <v>0</v>
      </c>
      <c r="AQ198" s="124">
        <v>0</v>
      </c>
      <c r="AR198" s="124">
        <v>0</v>
      </c>
      <c r="AS198" s="124">
        <v>0</v>
      </c>
      <c r="AT198" s="124">
        <v>0</v>
      </c>
      <c r="AU198" s="124">
        <v>0</v>
      </c>
      <c r="AV198" s="124">
        <v>0</v>
      </c>
      <c r="AW198" s="124">
        <v>0</v>
      </c>
      <c r="AX198" s="124">
        <v>0</v>
      </c>
      <c r="AY198" s="124">
        <v>0</v>
      </c>
    </row>
    <row r="199" spans="1:51">
      <c r="A199" t="s">
        <v>31</v>
      </c>
      <c r="B199" t="s">
        <v>72</v>
      </c>
      <c r="C199" t="s">
        <v>61</v>
      </c>
      <c r="D199" t="s">
        <v>337</v>
      </c>
      <c r="E199" s="125">
        <v>0</v>
      </c>
      <c r="F199" s="125">
        <v>0</v>
      </c>
      <c r="G199" s="125">
        <v>0</v>
      </c>
      <c r="H199" s="125">
        <v>0</v>
      </c>
      <c r="I199" s="125">
        <v>0</v>
      </c>
      <c r="J199" s="125">
        <v>0</v>
      </c>
      <c r="K199" s="124">
        <v>0</v>
      </c>
      <c r="L199" s="124">
        <v>0</v>
      </c>
      <c r="M199" s="124">
        <v>0</v>
      </c>
      <c r="N199" s="124">
        <v>0</v>
      </c>
      <c r="O199" s="124">
        <v>0</v>
      </c>
      <c r="P199" s="124">
        <v>0</v>
      </c>
      <c r="Q199" s="124">
        <v>0</v>
      </c>
      <c r="R199" s="124">
        <v>0</v>
      </c>
      <c r="S199" s="124">
        <v>0</v>
      </c>
      <c r="T199" s="124">
        <v>0</v>
      </c>
      <c r="U199" s="124">
        <v>0</v>
      </c>
      <c r="V199" s="124">
        <v>0</v>
      </c>
      <c r="W199" s="124">
        <v>0</v>
      </c>
      <c r="X199" s="124">
        <v>0</v>
      </c>
      <c r="Y199" s="124">
        <v>0</v>
      </c>
      <c r="Z199" s="124">
        <v>0</v>
      </c>
      <c r="AA199" s="124">
        <v>0</v>
      </c>
      <c r="AB199" s="124">
        <v>0</v>
      </c>
      <c r="AC199" s="124">
        <v>0</v>
      </c>
      <c r="AD199" s="124">
        <v>0</v>
      </c>
      <c r="AE199" s="124">
        <v>0</v>
      </c>
      <c r="AF199" s="124">
        <v>0</v>
      </c>
      <c r="AG199" s="124">
        <v>0</v>
      </c>
      <c r="AH199" s="124">
        <v>0</v>
      </c>
      <c r="AI199" s="124">
        <v>0</v>
      </c>
      <c r="AJ199" s="124">
        <v>0</v>
      </c>
      <c r="AK199" s="124">
        <v>0</v>
      </c>
      <c r="AL199" s="124">
        <v>0</v>
      </c>
      <c r="AM199" s="124">
        <v>0</v>
      </c>
      <c r="AN199" s="124">
        <v>0</v>
      </c>
      <c r="AO199" s="124">
        <v>0</v>
      </c>
      <c r="AP199" s="124">
        <v>0</v>
      </c>
      <c r="AQ199" s="124">
        <v>0</v>
      </c>
      <c r="AR199" s="124">
        <v>0</v>
      </c>
      <c r="AS199" s="124">
        <v>0</v>
      </c>
      <c r="AT199" s="124">
        <v>0</v>
      </c>
      <c r="AU199" s="124">
        <v>0</v>
      </c>
      <c r="AV199" s="124">
        <v>0</v>
      </c>
      <c r="AW199" s="124">
        <v>0</v>
      </c>
      <c r="AX199" s="124">
        <v>0</v>
      </c>
      <c r="AY199" s="124">
        <v>0</v>
      </c>
    </row>
    <row r="200" spans="1:51">
      <c r="A200" t="s">
        <v>31</v>
      </c>
      <c r="B200" t="s">
        <v>70</v>
      </c>
      <c r="C200" t="s">
        <v>50</v>
      </c>
      <c r="D200" t="s">
        <v>337</v>
      </c>
      <c r="E200" s="125">
        <v>0</v>
      </c>
      <c r="F200" s="125">
        <v>0</v>
      </c>
      <c r="G200" s="125">
        <v>0</v>
      </c>
      <c r="H200" s="125">
        <v>0</v>
      </c>
      <c r="I200" s="125">
        <v>0</v>
      </c>
      <c r="J200" s="125">
        <v>0</v>
      </c>
      <c r="K200" s="124">
        <v>0</v>
      </c>
      <c r="L200" s="124">
        <v>0</v>
      </c>
      <c r="M200" s="124">
        <v>0</v>
      </c>
      <c r="N200" s="124">
        <v>0</v>
      </c>
      <c r="O200" s="124">
        <v>0</v>
      </c>
      <c r="P200" s="124">
        <v>0</v>
      </c>
      <c r="Q200" s="124">
        <v>0</v>
      </c>
      <c r="R200" s="124">
        <v>0</v>
      </c>
      <c r="S200" s="124">
        <v>0</v>
      </c>
      <c r="T200" s="124">
        <v>0</v>
      </c>
      <c r="U200" s="124">
        <v>0</v>
      </c>
      <c r="V200" s="124">
        <v>0</v>
      </c>
      <c r="W200" s="124">
        <v>0</v>
      </c>
      <c r="X200" s="124">
        <v>0</v>
      </c>
      <c r="Y200" s="124">
        <v>0</v>
      </c>
      <c r="Z200" s="124">
        <v>0</v>
      </c>
      <c r="AA200" s="124">
        <v>0</v>
      </c>
      <c r="AB200" s="124">
        <v>0</v>
      </c>
      <c r="AC200" s="124">
        <v>0</v>
      </c>
      <c r="AD200" s="124">
        <v>0</v>
      </c>
      <c r="AE200" s="124">
        <v>0</v>
      </c>
      <c r="AF200" s="124">
        <v>0</v>
      </c>
      <c r="AG200" s="124">
        <v>0</v>
      </c>
      <c r="AH200" s="124">
        <v>0</v>
      </c>
      <c r="AI200" s="124">
        <v>0</v>
      </c>
      <c r="AJ200" s="124">
        <v>0</v>
      </c>
      <c r="AK200" s="124">
        <v>0</v>
      </c>
      <c r="AL200" s="124">
        <v>0</v>
      </c>
      <c r="AM200" s="124">
        <v>0</v>
      </c>
      <c r="AN200" s="124">
        <v>0</v>
      </c>
      <c r="AO200" s="124">
        <v>0</v>
      </c>
      <c r="AP200" s="124">
        <v>0</v>
      </c>
      <c r="AQ200" s="124">
        <v>0</v>
      </c>
      <c r="AR200" s="124">
        <v>0</v>
      </c>
      <c r="AS200" s="124">
        <v>0</v>
      </c>
      <c r="AT200" s="124">
        <v>0</v>
      </c>
      <c r="AU200" s="124">
        <v>0</v>
      </c>
      <c r="AV200" s="124">
        <v>0</v>
      </c>
      <c r="AW200" s="124">
        <v>0</v>
      </c>
      <c r="AX200" s="124">
        <v>0</v>
      </c>
      <c r="AY200" s="124">
        <v>0</v>
      </c>
    </row>
    <row r="201" spans="1:51">
      <c r="A201" t="s">
        <v>31</v>
      </c>
      <c r="B201" t="s">
        <v>70</v>
      </c>
      <c r="C201" t="s">
        <v>53</v>
      </c>
      <c r="D201" t="s">
        <v>337</v>
      </c>
      <c r="E201" s="125">
        <v>1</v>
      </c>
      <c r="F201" s="125">
        <v>1</v>
      </c>
      <c r="G201" s="125">
        <v>1</v>
      </c>
      <c r="H201" s="125">
        <v>1</v>
      </c>
      <c r="I201" s="125">
        <v>1</v>
      </c>
      <c r="J201" s="125">
        <v>1</v>
      </c>
      <c r="K201" s="124">
        <v>1</v>
      </c>
      <c r="L201" s="124">
        <v>0.99741224593117161</v>
      </c>
      <c r="M201" s="124">
        <v>0.99584046321968489</v>
      </c>
      <c r="N201" s="124">
        <v>0.99332038479784646</v>
      </c>
      <c r="O201" s="124">
        <v>0.98928992337491994</v>
      </c>
      <c r="P201" s="124">
        <v>0.98286943378829827</v>
      </c>
      <c r="Q201" s="124">
        <v>0.97270617163575179</v>
      </c>
      <c r="R201" s="124">
        <v>0.95677838063521992</v>
      </c>
      <c r="S201" s="124">
        <v>0.93220349530034652</v>
      </c>
      <c r="T201" s="124">
        <v>0.89518654885354165</v>
      </c>
      <c r="U201" s="124">
        <v>0.84139702127454874</v>
      </c>
      <c r="V201" s="124">
        <v>0.76718236356176783</v>
      </c>
      <c r="W201" s="124">
        <v>0.67178701103419924</v>
      </c>
      <c r="X201" s="124">
        <v>0.5597353629657561</v>
      </c>
      <c r="Y201" s="124">
        <v>0.44124708418994812</v>
      </c>
      <c r="Z201" s="124">
        <v>0.32909240436601622</v>
      </c>
      <c r="AA201" s="124">
        <v>0.2335303031259614</v>
      </c>
      <c r="AB201" s="124">
        <v>0.15913559312395989</v>
      </c>
      <c r="AC201" s="124">
        <v>0.1051880137436645</v>
      </c>
      <c r="AD201" s="124">
        <v>6.8048838861982264E-2</v>
      </c>
      <c r="AE201" s="124">
        <v>4.3386744437774523E-2</v>
      </c>
      <c r="AF201" s="124">
        <v>2.739984508929233E-2</v>
      </c>
      <c r="AG201" s="124">
        <v>1.7197804001599371E-2</v>
      </c>
      <c r="AH201" s="124">
        <v>1.075238956307983E-2</v>
      </c>
      <c r="AI201" s="124">
        <v>6.7061126960654138E-3</v>
      </c>
      <c r="AJ201" s="124">
        <v>4.1760793554876394E-3</v>
      </c>
      <c r="AK201" s="124">
        <v>2.5980619357169328E-3</v>
      </c>
      <c r="AL201" s="124">
        <v>1.615363574094697E-3</v>
      </c>
      <c r="AM201" s="124">
        <v>1.003989691794327E-3</v>
      </c>
      <c r="AN201" s="124">
        <v>6.2386063094893585E-4</v>
      </c>
      <c r="AO201" s="124">
        <v>3.8759962012696603E-4</v>
      </c>
      <c r="AP201" s="124">
        <v>2.4079098584511849E-4</v>
      </c>
      <c r="AQ201" s="124">
        <v>1.4957980024715711E-4</v>
      </c>
      <c r="AR201" s="124">
        <v>9.2916034062084929E-5</v>
      </c>
      <c r="AS201" s="124">
        <v>5.7716376336391928E-5</v>
      </c>
      <c r="AT201" s="124">
        <v>3.5851031599698491E-5</v>
      </c>
      <c r="AU201" s="124">
        <v>2.2268997138585881E-5</v>
      </c>
      <c r="AV201" s="124">
        <v>1.383239643765188E-5</v>
      </c>
      <c r="AW201" s="124">
        <v>8.5919710912096825E-6</v>
      </c>
      <c r="AX201" s="124">
        <v>5.336878609873974E-6</v>
      </c>
      <c r="AY201" s="124">
        <v>3.3149830078182951E-6</v>
      </c>
    </row>
    <row r="202" spans="1:51">
      <c r="A202" t="s">
        <v>31</v>
      </c>
      <c r="B202" t="s">
        <v>70</v>
      </c>
      <c r="C202" t="s">
        <v>54</v>
      </c>
      <c r="D202" t="s">
        <v>337</v>
      </c>
      <c r="E202" s="125">
        <v>0</v>
      </c>
      <c r="F202" s="125">
        <v>0</v>
      </c>
      <c r="G202" s="125">
        <v>0</v>
      </c>
      <c r="H202" s="125">
        <v>0</v>
      </c>
      <c r="I202" s="125">
        <v>0</v>
      </c>
      <c r="J202" s="125">
        <v>0</v>
      </c>
      <c r="K202" s="124">
        <v>0</v>
      </c>
      <c r="L202" s="124">
        <v>0</v>
      </c>
      <c r="M202" s="124">
        <v>0</v>
      </c>
      <c r="N202" s="124">
        <v>0</v>
      </c>
      <c r="O202" s="124">
        <v>0</v>
      </c>
      <c r="P202" s="124">
        <v>0</v>
      </c>
      <c r="Q202" s="124">
        <v>0</v>
      </c>
      <c r="R202" s="124">
        <v>0</v>
      </c>
      <c r="S202" s="124">
        <v>0</v>
      </c>
      <c r="T202" s="124">
        <v>0</v>
      </c>
      <c r="U202" s="124">
        <v>0</v>
      </c>
      <c r="V202" s="124">
        <v>0</v>
      </c>
      <c r="W202" s="124">
        <v>0</v>
      </c>
      <c r="X202" s="124">
        <v>0</v>
      </c>
      <c r="Y202" s="124">
        <v>0</v>
      </c>
      <c r="Z202" s="124">
        <v>0</v>
      </c>
      <c r="AA202" s="124">
        <v>0</v>
      </c>
      <c r="AB202" s="124">
        <v>0</v>
      </c>
      <c r="AC202" s="124">
        <v>0</v>
      </c>
      <c r="AD202" s="124">
        <v>0</v>
      </c>
      <c r="AE202" s="124">
        <v>0</v>
      </c>
      <c r="AF202" s="124">
        <v>0</v>
      </c>
      <c r="AG202" s="124">
        <v>0</v>
      </c>
      <c r="AH202" s="124">
        <v>0</v>
      </c>
      <c r="AI202" s="124">
        <v>0</v>
      </c>
      <c r="AJ202" s="124">
        <v>0</v>
      </c>
      <c r="AK202" s="124">
        <v>0</v>
      </c>
      <c r="AL202" s="124">
        <v>0</v>
      </c>
      <c r="AM202" s="124">
        <v>0</v>
      </c>
      <c r="AN202" s="124">
        <v>0</v>
      </c>
      <c r="AO202" s="124">
        <v>0</v>
      </c>
      <c r="AP202" s="124">
        <v>0</v>
      </c>
      <c r="AQ202" s="124">
        <v>0</v>
      </c>
      <c r="AR202" s="124">
        <v>0</v>
      </c>
      <c r="AS202" s="124">
        <v>0</v>
      </c>
      <c r="AT202" s="124">
        <v>0</v>
      </c>
      <c r="AU202" s="124">
        <v>0</v>
      </c>
      <c r="AV202" s="124">
        <v>0</v>
      </c>
      <c r="AW202" s="124">
        <v>0</v>
      </c>
      <c r="AX202" s="124">
        <v>0</v>
      </c>
      <c r="AY202" s="124">
        <v>0</v>
      </c>
    </row>
    <row r="203" spans="1:51">
      <c r="A203" t="s">
        <v>31</v>
      </c>
      <c r="B203" t="s">
        <v>70</v>
      </c>
      <c r="C203" t="s">
        <v>55</v>
      </c>
      <c r="D203" t="s">
        <v>337</v>
      </c>
      <c r="E203" s="125">
        <v>0</v>
      </c>
      <c r="F203" s="125">
        <v>0</v>
      </c>
      <c r="G203" s="125">
        <v>0</v>
      </c>
      <c r="H203" s="125">
        <v>0</v>
      </c>
      <c r="I203" s="125">
        <v>0</v>
      </c>
      <c r="J203" s="125">
        <v>0</v>
      </c>
      <c r="K203" s="124">
        <v>0</v>
      </c>
      <c r="L203" s="124">
        <v>0</v>
      </c>
      <c r="M203" s="124">
        <v>0</v>
      </c>
      <c r="N203" s="124">
        <v>0</v>
      </c>
      <c r="O203" s="124">
        <v>0</v>
      </c>
      <c r="P203" s="124">
        <v>0</v>
      </c>
      <c r="Q203" s="124">
        <v>0</v>
      </c>
      <c r="R203" s="124">
        <v>0</v>
      </c>
      <c r="S203" s="124">
        <v>0</v>
      </c>
      <c r="T203" s="124">
        <v>0</v>
      </c>
      <c r="U203" s="124">
        <v>0</v>
      </c>
      <c r="V203" s="124">
        <v>0</v>
      </c>
      <c r="W203" s="124">
        <v>0</v>
      </c>
      <c r="X203" s="124">
        <v>0</v>
      </c>
      <c r="Y203" s="124">
        <v>0</v>
      </c>
      <c r="Z203" s="124">
        <v>0</v>
      </c>
      <c r="AA203" s="124">
        <v>0</v>
      </c>
      <c r="AB203" s="124">
        <v>0</v>
      </c>
      <c r="AC203" s="124">
        <v>0</v>
      </c>
      <c r="AD203" s="124">
        <v>0</v>
      </c>
      <c r="AE203" s="124">
        <v>0</v>
      </c>
      <c r="AF203" s="124">
        <v>0</v>
      </c>
      <c r="AG203" s="124">
        <v>0</v>
      </c>
      <c r="AH203" s="124">
        <v>0</v>
      </c>
      <c r="AI203" s="124">
        <v>0</v>
      </c>
      <c r="AJ203" s="124">
        <v>0</v>
      </c>
      <c r="AK203" s="124">
        <v>0</v>
      </c>
      <c r="AL203" s="124">
        <v>0</v>
      </c>
      <c r="AM203" s="124">
        <v>0</v>
      </c>
      <c r="AN203" s="124">
        <v>0</v>
      </c>
      <c r="AO203" s="124">
        <v>0</v>
      </c>
      <c r="AP203" s="124">
        <v>0</v>
      </c>
      <c r="AQ203" s="124">
        <v>0</v>
      </c>
      <c r="AR203" s="124">
        <v>0</v>
      </c>
      <c r="AS203" s="124">
        <v>0</v>
      </c>
      <c r="AT203" s="124">
        <v>0</v>
      </c>
      <c r="AU203" s="124">
        <v>0</v>
      </c>
      <c r="AV203" s="124">
        <v>0</v>
      </c>
      <c r="AW203" s="124">
        <v>0</v>
      </c>
      <c r="AX203" s="124">
        <v>0</v>
      </c>
      <c r="AY203" s="124">
        <v>0</v>
      </c>
    </row>
    <row r="204" spans="1:51">
      <c r="A204" t="s">
        <v>31</v>
      </c>
      <c r="B204" t="s">
        <v>70</v>
      </c>
      <c r="C204" t="s">
        <v>56</v>
      </c>
      <c r="D204" t="s">
        <v>337</v>
      </c>
      <c r="E204" s="125">
        <v>0</v>
      </c>
      <c r="F204" s="125">
        <v>0</v>
      </c>
      <c r="G204" s="125">
        <v>0</v>
      </c>
      <c r="H204" s="125">
        <v>0</v>
      </c>
      <c r="I204" s="125">
        <v>0</v>
      </c>
      <c r="J204" s="125">
        <v>0</v>
      </c>
      <c r="K204" s="124">
        <v>0</v>
      </c>
      <c r="L204" s="124">
        <v>2.5877540688284068E-3</v>
      </c>
      <c r="M204" s="124">
        <v>4.1595367803151173E-3</v>
      </c>
      <c r="N204" s="124">
        <v>6.6796152021535316E-3</v>
      </c>
      <c r="O204" s="124">
        <v>1.071007662507999E-2</v>
      </c>
      <c r="P204" s="124">
        <v>1.713056621170168E-2</v>
      </c>
      <c r="Q204" s="124">
        <v>2.729382836424819E-2</v>
      </c>
      <c r="R204" s="124">
        <v>4.3221619364780042E-2</v>
      </c>
      <c r="S204" s="124">
        <v>6.7796504699653384E-2</v>
      </c>
      <c r="T204" s="124">
        <v>0.10481345114645831</v>
      </c>
      <c r="U204" s="124">
        <v>0.15860297872545109</v>
      </c>
      <c r="V204" s="124">
        <v>0.23281763643823211</v>
      </c>
      <c r="W204" s="124">
        <v>0.32821298896580059</v>
      </c>
      <c r="X204" s="124">
        <v>0.44026463703424368</v>
      </c>
      <c r="Y204" s="124">
        <v>0.55875291581005171</v>
      </c>
      <c r="Z204" s="124">
        <v>0.67090759563398361</v>
      </c>
      <c r="AA204" s="124">
        <v>0.76646969687403843</v>
      </c>
      <c r="AB204" s="124">
        <v>0.84086440687603992</v>
      </c>
      <c r="AC204" s="124">
        <v>0.89481198625633529</v>
      </c>
      <c r="AD204" s="124">
        <v>0.93195116113801757</v>
      </c>
      <c r="AE204" s="124">
        <v>0.95661325556222532</v>
      </c>
      <c r="AF204" s="124">
        <v>0.9726001549107075</v>
      </c>
      <c r="AG204" s="124">
        <v>0.98280219599840046</v>
      </c>
      <c r="AH204" s="124">
        <v>0.98924761043692</v>
      </c>
      <c r="AI204" s="124">
        <v>0.99329388730393442</v>
      </c>
      <c r="AJ204" s="124">
        <v>0.99582392064451219</v>
      </c>
      <c r="AK204" s="124">
        <v>0.9974019380642829</v>
      </c>
      <c r="AL204" s="124">
        <v>0.99838463642590514</v>
      </c>
      <c r="AM204" s="124">
        <v>0.99899601030820551</v>
      </c>
      <c r="AN204" s="124">
        <v>0.9993761393690509</v>
      </c>
      <c r="AO204" s="124">
        <v>0.99961240037987287</v>
      </c>
      <c r="AP204" s="124">
        <v>0.99975920901415471</v>
      </c>
      <c r="AQ204" s="124">
        <v>0.99985042019975268</v>
      </c>
      <c r="AR204" s="124">
        <v>0.99990708396593775</v>
      </c>
      <c r="AS204" s="124">
        <v>0.99994228362366344</v>
      </c>
      <c r="AT204" s="124">
        <v>0.99996414896840013</v>
      </c>
      <c r="AU204" s="124">
        <v>0.99997773100286125</v>
      </c>
      <c r="AV204" s="124">
        <v>0.99998616760356218</v>
      </c>
      <c r="AW204" s="124">
        <v>0.99999140802890862</v>
      </c>
      <c r="AX204" s="124">
        <v>0.99999466312138996</v>
      </c>
      <c r="AY204" s="124">
        <v>0.99999668501699202</v>
      </c>
    </row>
    <row r="205" spans="1:51">
      <c r="A205" t="s">
        <v>31</v>
      </c>
      <c r="B205" t="s">
        <v>70</v>
      </c>
      <c r="C205" t="s">
        <v>57</v>
      </c>
      <c r="D205" t="s">
        <v>337</v>
      </c>
      <c r="E205" s="125">
        <v>0</v>
      </c>
      <c r="F205" s="125">
        <v>0</v>
      </c>
      <c r="G205" s="125">
        <v>0</v>
      </c>
      <c r="H205" s="125">
        <v>0</v>
      </c>
      <c r="I205" s="125">
        <v>0</v>
      </c>
      <c r="J205" s="125">
        <v>0</v>
      </c>
      <c r="K205" s="124">
        <v>0</v>
      </c>
      <c r="L205" s="124">
        <v>0</v>
      </c>
      <c r="M205" s="124">
        <v>0</v>
      </c>
      <c r="N205" s="124">
        <v>0</v>
      </c>
      <c r="O205" s="124">
        <v>0</v>
      </c>
      <c r="P205" s="124">
        <v>0</v>
      </c>
      <c r="Q205" s="124">
        <v>0</v>
      </c>
      <c r="R205" s="124">
        <v>0</v>
      </c>
      <c r="S205" s="124">
        <v>0</v>
      </c>
      <c r="T205" s="124">
        <v>0</v>
      </c>
      <c r="U205" s="124">
        <v>0</v>
      </c>
      <c r="V205" s="124">
        <v>0</v>
      </c>
      <c r="W205" s="124">
        <v>0</v>
      </c>
      <c r="X205" s="124">
        <v>0</v>
      </c>
      <c r="Y205" s="124">
        <v>0</v>
      </c>
      <c r="Z205" s="124">
        <v>0</v>
      </c>
      <c r="AA205" s="124">
        <v>0</v>
      </c>
      <c r="AB205" s="124">
        <v>0</v>
      </c>
      <c r="AC205" s="124">
        <v>0</v>
      </c>
      <c r="AD205" s="124">
        <v>0</v>
      </c>
      <c r="AE205" s="124">
        <v>0</v>
      </c>
      <c r="AF205" s="124">
        <v>0</v>
      </c>
      <c r="AG205" s="124">
        <v>0</v>
      </c>
      <c r="AH205" s="124">
        <v>0</v>
      </c>
      <c r="AI205" s="124">
        <v>0</v>
      </c>
      <c r="AJ205" s="124">
        <v>0</v>
      </c>
      <c r="AK205" s="124">
        <v>0</v>
      </c>
      <c r="AL205" s="124">
        <v>0</v>
      </c>
      <c r="AM205" s="124">
        <v>0</v>
      </c>
      <c r="AN205" s="124">
        <v>0</v>
      </c>
      <c r="AO205" s="124">
        <v>0</v>
      </c>
      <c r="AP205" s="124">
        <v>0</v>
      </c>
      <c r="AQ205" s="124">
        <v>0</v>
      </c>
      <c r="AR205" s="124">
        <v>0</v>
      </c>
      <c r="AS205" s="124">
        <v>0</v>
      </c>
      <c r="AT205" s="124">
        <v>0</v>
      </c>
      <c r="AU205" s="124">
        <v>0</v>
      </c>
      <c r="AV205" s="124">
        <v>0</v>
      </c>
      <c r="AW205" s="124">
        <v>0</v>
      </c>
      <c r="AX205" s="124">
        <v>0</v>
      </c>
      <c r="AY205" s="124">
        <v>0</v>
      </c>
    </row>
    <row r="206" spans="1:51">
      <c r="A206" t="s">
        <v>31</v>
      </c>
      <c r="B206" t="s">
        <v>70</v>
      </c>
      <c r="C206" t="s">
        <v>58</v>
      </c>
      <c r="D206" t="s">
        <v>337</v>
      </c>
      <c r="E206" s="125">
        <v>0</v>
      </c>
      <c r="F206" s="125">
        <v>0</v>
      </c>
      <c r="G206" s="125">
        <v>0</v>
      </c>
      <c r="H206" s="125">
        <v>0</v>
      </c>
      <c r="I206" s="125">
        <v>0</v>
      </c>
      <c r="J206" s="125">
        <v>0</v>
      </c>
      <c r="K206" s="124">
        <v>0</v>
      </c>
      <c r="L206" s="124">
        <v>0</v>
      </c>
      <c r="M206" s="124">
        <v>0</v>
      </c>
      <c r="N206" s="124">
        <v>0</v>
      </c>
      <c r="O206" s="124">
        <v>0</v>
      </c>
      <c r="P206" s="124">
        <v>0</v>
      </c>
      <c r="Q206" s="124">
        <v>0</v>
      </c>
      <c r="R206" s="124">
        <v>0</v>
      </c>
      <c r="S206" s="124">
        <v>0</v>
      </c>
      <c r="T206" s="124">
        <v>0</v>
      </c>
      <c r="U206" s="124">
        <v>0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4">
        <v>0</v>
      </c>
      <c r="AI206" s="124">
        <v>0</v>
      </c>
      <c r="AJ206" s="124">
        <v>0</v>
      </c>
      <c r="AK206" s="124">
        <v>0</v>
      </c>
      <c r="AL206" s="124">
        <v>0</v>
      </c>
      <c r="AM206" s="124">
        <v>0</v>
      </c>
      <c r="AN206" s="124">
        <v>0</v>
      </c>
      <c r="AO206" s="124">
        <v>0</v>
      </c>
      <c r="AP206" s="124">
        <v>0</v>
      </c>
      <c r="AQ206" s="124">
        <v>0</v>
      </c>
      <c r="AR206" s="124">
        <v>0</v>
      </c>
      <c r="AS206" s="124">
        <v>0</v>
      </c>
      <c r="AT206" s="124">
        <v>0</v>
      </c>
      <c r="AU206" s="124">
        <v>0</v>
      </c>
      <c r="AV206" s="124">
        <v>0</v>
      </c>
      <c r="AW206" s="124">
        <v>0</v>
      </c>
      <c r="AX206" s="124">
        <v>0</v>
      </c>
      <c r="AY206" s="124">
        <v>0</v>
      </c>
    </row>
    <row r="207" spans="1:51">
      <c r="A207" t="s">
        <v>31</v>
      </c>
      <c r="B207" t="s">
        <v>70</v>
      </c>
      <c r="C207" t="s">
        <v>59</v>
      </c>
      <c r="D207" t="s">
        <v>337</v>
      </c>
      <c r="E207" s="125">
        <v>0</v>
      </c>
      <c r="F207" s="125">
        <v>0</v>
      </c>
      <c r="G207" s="125">
        <v>0</v>
      </c>
      <c r="H207" s="125">
        <v>0</v>
      </c>
      <c r="I207" s="125">
        <v>0</v>
      </c>
      <c r="J207" s="125">
        <v>0</v>
      </c>
      <c r="K207" s="124">
        <v>0</v>
      </c>
      <c r="L207" s="124">
        <v>0</v>
      </c>
      <c r="M207" s="124">
        <v>0</v>
      </c>
      <c r="N207" s="124">
        <v>0</v>
      </c>
      <c r="O207" s="124">
        <v>0</v>
      </c>
      <c r="P207" s="124">
        <v>0</v>
      </c>
      <c r="Q207" s="124">
        <v>0</v>
      </c>
      <c r="R207" s="124">
        <v>0</v>
      </c>
      <c r="S207" s="124">
        <v>0</v>
      </c>
      <c r="T207" s="124">
        <v>0</v>
      </c>
      <c r="U207" s="124">
        <v>0</v>
      </c>
      <c r="V207" s="124">
        <v>0</v>
      </c>
      <c r="W207" s="124">
        <v>0</v>
      </c>
      <c r="X207" s="124">
        <v>0</v>
      </c>
      <c r="Y207" s="124">
        <v>0</v>
      </c>
      <c r="Z207" s="124">
        <v>0</v>
      </c>
      <c r="AA207" s="124">
        <v>0</v>
      </c>
      <c r="AB207" s="124">
        <v>0</v>
      </c>
      <c r="AC207" s="124">
        <v>0</v>
      </c>
      <c r="AD207" s="124">
        <v>0</v>
      </c>
      <c r="AE207" s="124">
        <v>0</v>
      </c>
      <c r="AF207" s="124">
        <v>0</v>
      </c>
      <c r="AG207" s="124">
        <v>0</v>
      </c>
      <c r="AH207" s="124">
        <v>0</v>
      </c>
      <c r="AI207" s="124">
        <v>0</v>
      </c>
      <c r="AJ207" s="124">
        <v>0</v>
      </c>
      <c r="AK207" s="124">
        <v>0</v>
      </c>
      <c r="AL207" s="124">
        <v>0</v>
      </c>
      <c r="AM207" s="124">
        <v>0</v>
      </c>
      <c r="AN207" s="124">
        <v>0</v>
      </c>
      <c r="AO207" s="124">
        <v>0</v>
      </c>
      <c r="AP207" s="124">
        <v>0</v>
      </c>
      <c r="AQ207" s="124">
        <v>0</v>
      </c>
      <c r="AR207" s="124">
        <v>0</v>
      </c>
      <c r="AS207" s="124">
        <v>0</v>
      </c>
      <c r="AT207" s="124">
        <v>0</v>
      </c>
      <c r="AU207" s="124">
        <v>0</v>
      </c>
      <c r="AV207" s="124">
        <v>0</v>
      </c>
      <c r="AW207" s="124">
        <v>0</v>
      </c>
      <c r="AX207" s="124">
        <v>0</v>
      </c>
      <c r="AY207" s="124">
        <v>0</v>
      </c>
    </row>
    <row r="208" spans="1:51">
      <c r="A208" t="s">
        <v>31</v>
      </c>
      <c r="B208" t="s">
        <v>70</v>
      </c>
      <c r="C208" t="s">
        <v>60</v>
      </c>
      <c r="D208" t="s">
        <v>337</v>
      </c>
      <c r="E208" s="125">
        <v>0</v>
      </c>
      <c r="F208" s="125">
        <v>0</v>
      </c>
      <c r="G208" s="125">
        <v>0</v>
      </c>
      <c r="H208" s="125">
        <v>0</v>
      </c>
      <c r="I208" s="125">
        <v>0</v>
      </c>
      <c r="J208" s="125">
        <v>0</v>
      </c>
      <c r="K208" s="124">
        <v>0</v>
      </c>
      <c r="L208" s="124">
        <v>0</v>
      </c>
      <c r="M208" s="124">
        <v>0</v>
      </c>
      <c r="N208" s="124">
        <v>0</v>
      </c>
      <c r="O208" s="124">
        <v>0</v>
      </c>
      <c r="P208" s="124">
        <v>0</v>
      </c>
      <c r="Q208" s="124">
        <v>0</v>
      </c>
      <c r="R208" s="124">
        <v>0</v>
      </c>
      <c r="S208" s="124">
        <v>0</v>
      </c>
      <c r="T208" s="124">
        <v>0</v>
      </c>
      <c r="U208" s="124">
        <v>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4">
        <v>0</v>
      </c>
      <c r="AI208" s="124">
        <v>0</v>
      </c>
      <c r="AJ208" s="124">
        <v>0</v>
      </c>
      <c r="AK208" s="124">
        <v>0</v>
      </c>
      <c r="AL208" s="124">
        <v>0</v>
      </c>
      <c r="AM208" s="124">
        <v>0</v>
      </c>
      <c r="AN208" s="124">
        <v>0</v>
      </c>
      <c r="AO208" s="124">
        <v>0</v>
      </c>
      <c r="AP208" s="124">
        <v>0</v>
      </c>
      <c r="AQ208" s="124">
        <v>0</v>
      </c>
      <c r="AR208" s="124">
        <v>0</v>
      </c>
      <c r="AS208" s="124">
        <v>0</v>
      </c>
      <c r="AT208" s="124">
        <v>0</v>
      </c>
      <c r="AU208" s="124">
        <v>0</v>
      </c>
      <c r="AV208" s="124">
        <v>0</v>
      </c>
      <c r="AW208" s="124">
        <v>0</v>
      </c>
      <c r="AX208" s="124">
        <v>0</v>
      </c>
      <c r="AY208" s="124">
        <v>0</v>
      </c>
    </row>
    <row r="209" spans="1:51">
      <c r="A209" t="s">
        <v>31</v>
      </c>
      <c r="B209" t="s">
        <v>70</v>
      </c>
      <c r="C209" t="s">
        <v>61</v>
      </c>
      <c r="D209" t="s">
        <v>337</v>
      </c>
      <c r="E209" s="125">
        <v>0</v>
      </c>
      <c r="F209" s="125">
        <v>0</v>
      </c>
      <c r="G209" s="125">
        <v>0</v>
      </c>
      <c r="H209" s="125">
        <v>0</v>
      </c>
      <c r="I209" s="125">
        <v>0</v>
      </c>
      <c r="J209" s="125">
        <v>0</v>
      </c>
      <c r="K209" s="124">
        <v>0</v>
      </c>
      <c r="L209" s="124">
        <v>0</v>
      </c>
      <c r="M209" s="124">
        <v>0</v>
      </c>
      <c r="N209" s="124">
        <v>0</v>
      </c>
      <c r="O209" s="124">
        <v>0</v>
      </c>
      <c r="P209" s="124">
        <v>0</v>
      </c>
      <c r="Q209" s="124">
        <v>0</v>
      </c>
      <c r="R209" s="124">
        <v>0</v>
      </c>
      <c r="S209" s="124">
        <v>0</v>
      </c>
      <c r="T209" s="124">
        <v>0</v>
      </c>
      <c r="U209" s="124">
        <v>0</v>
      </c>
      <c r="V209" s="124">
        <v>0</v>
      </c>
      <c r="W209" s="124">
        <v>0</v>
      </c>
      <c r="X209" s="124">
        <v>0</v>
      </c>
      <c r="Y209" s="124">
        <v>0</v>
      </c>
      <c r="Z209" s="124">
        <v>0</v>
      </c>
      <c r="AA209" s="124">
        <v>0</v>
      </c>
      <c r="AB209" s="124">
        <v>0</v>
      </c>
      <c r="AC209" s="124">
        <v>0</v>
      </c>
      <c r="AD209" s="124">
        <v>0</v>
      </c>
      <c r="AE209" s="124">
        <v>0</v>
      </c>
      <c r="AF209" s="124">
        <v>0</v>
      </c>
      <c r="AG209" s="124">
        <v>0</v>
      </c>
      <c r="AH209" s="124">
        <v>0</v>
      </c>
      <c r="AI209" s="124">
        <v>0</v>
      </c>
      <c r="AJ209" s="124">
        <v>0</v>
      </c>
      <c r="AK209" s="124">
        <v>0</v>
      </c>
      <c r="AL209" s="124">
        <v>0</v>
      </c>
      <c r="AM209" s="124">
        <v>0</v>
      </c>
      <c r="AN209" s="124">
        <v>0</v>
      </c>
      <c r="AO209" s="124">
        <v>0</v>
      </c>
      <c r="AP209" s="124">
        <v>0</v>
      </c>
      <c r="AQ209" s="124">
        <v>0</v>
      </c>
      <c r="AR209" s="124">
        <v>0</v>
      </c>
      <c r="AS209" s="124">
        <v>0</v>
      </c>
      <c r="AT209" s="124">
        <v>0</v>
      </c>
      <c r="AU209" s="124">
        <v>0</v>
      </c>
      <c r="AV209" s="124">
        <v>0</v>
      </c>
      <c r="AW209" s="124">
        <v>0</v>
      </c>
      <c r="AX209" s="124">
        <v>0</v>
      </c>
      <c r="AY209" s="124">
        <v>0</v>
      </c>
    </row>
    <row r="210" spans="1:51">
      <c r="A210" t="s">
        <v>31</v>
      </c>
      <c r="B210" t="s">
        <v>70</v>
      </c>
      <c r="C210" t="s">
        <v>64</v>
      </c>
      <c r="D210" t="s">
        <v>337</v>
      </c>
      <c r="E210" s="125">
        <v>0</v>
      </c>
      <c r="F210" s="125">
        <v>0</v>
      </c>
      <c r="G210" s="125">
        <v>0</v>
      </c>
      <c r="H210" s="125">
        <v>0</v>
      </c>
      <c r="I210" s="125">
        <v>0</v>
      </c>
      <c r="J210" s="125">
        <v>0</v>
      </c>
      <c r="K210" s="124">
        <v>0</v>
      </c>
      <c r="L210" s="124">
        <v>0</v>
      </c>
      <c r="M210" s="124">
        <v>0</v>
      </c>
      <c r="N210" s="124">
        <v>0</v>
      </c>
      <c r="O210" s="124">
        <v>0</v>
      </c>
      <c r="P210" s="124">
        <v>0</v>
      </c>
      <c r="Q210" s="124">
        <v>0</v>
      </c>
      <c r="R210" s="124">
        <v>0</v>
      </c>
      <c r="S210" s="124">
        <v>0</v>
      </c>
      <c r="T210" s="124">
        <v>0</v>
      </c>
      <c r="U210" s="124">
        <v>0</v>
      </c>
      <c r="V210" s="124">
        <v>0</v>
      </c>
      <c r="W210" s="124">
        <v>0</v>
      </c>
      <c r="X210" s="124">
        <v>0</v>
      </c>
      <c r="Y210" s="124">
        <v>0</v>
      </c>
      <c r="Z210" s="124">
        <v>0</v>
      </c>
      <c r="AA210" s="124">
        <v>0</v>
      </c>
      <c r="AB210" s="124">
        <v>0</v>
      </c>
      <c r="AC210" s="124">
        <v>0</v>
      </c>
      <c r="AD210" s="124">
        <v>0</v>
      </c>
      <c r="AE210" s="124">
        <v>0</v>
      </c>
      <c r="AF210" s="124">
        <v>0</v>
      </c>
      <c r="AG210" s="124">
        <v>0</v>
      </c>
      <c r="AH210" s="124">
        <v>0</v>
      </c>
      <c r="AI210" s="124">
        <v>0</v>
      </c>
      <c r="AJ210" s="124">
        <v>0</v>
      </c>
      <c r="AK210" s="124">
        <v>0</v>
      </c>
      <c r="AL210" s="124">
        <v>0</v>
      </c>
      <c r="AM210" s="124">
        <v>0</v>
      </c>
      <c r="AN210" s="124">
        <v>0</v>
      </c>
      <c r="AO210" s="124">
        <v>0</v>
      </c>
      <c r="AP210" s="124">
        <v>0</v>
      </c>
      <c r="AQ210" s="124">
        <v>0</v>
      </c>
      <c r="AR210" s="124">
        <v>0</v>
      </c>
      <c r="AS210" s="124">
        <v>0</v>
      </c>
      <c r="AT210" s="124">
        <v>0</v>
      </c>
      <c r="AU210" s="124">
        <v>0</v>
      </c>
      <c r="AV210" s="124">
        <v>0</v>
      </c>
      <c r="AW210" s="124">
        <v>0</v>
      </c>
      <c r="AX210" s="124">
        <v>0</v>
      </c>
      <c r="AY210" s="124">
        <v>0</v>
      </c>
    </row>
    <row r="211" spans="1:51">
      <c r="A211" t="s">
        <v>31</v>
      </c>
      <c r="B211" t="s">
        <v>68</v>
      </c>
      <c r="C211" t="s">
        <v>65</v>
      </c>
      <c r="D211" t="s">
        <v>337</v>
      </c>
      <c r="E211" s="125">
        <v>0</v>
      </c>
      <c r="F211" s="125">
        <v>0</v>
      </c>
      <c r="G211" s="125">
        <v>0</v>
      </c>
      <c r="H211" s="125">
        <v>0</v>
      </c>
      <c r="I211" s="125">
        <v>0</v>
      </c>
      <c r="J211" s="125">
        <v>0</v>
      </c>
      <c r="K211" s="124">
        <v>0</v>
      </c>
      <c r="L211" s="124">
        <v>0</v>
      </c>
      <c r="M211" s="124">
        <v>0</v>
      </c>
      <c r="N211" s="124">
        <v>0</v>
      </c>
      <c r="O211" s="124">
        <v>0</v>
      </c>
      <c r="P211" s="124">
        <v>0</v>
      </c>
      <c r="Q211" s="124">
        <v>0</v>
      </c>
      <c r="R211" s="124">
        <v>0</v>
      </c>
      <c r="S211" s="124">
        <v>0</v>
      </c>
      <c r="T211" s="124">
        <v>0</v>
      </c>
      <c r="U211" s="124">
        <v>0</v>
      </c>
      <c r="V211" s="124">
        <v>0</v>
      </c>
      <c r="W211" s="124">
        <v>0</v>
      </c>
      <c r="X211" s="124">
        <v>0</v>
      </c>
      <c r="Y211" s="124">
        <v>0</v>
      </c>
      <c r="Z211" s="124">
        <v>0</v>
      </c>
      <c r="AA211" s="124">
        <v>0</v>
      </c>
      <c r="AB211" s="124">
        <v>0</v>
      </c>
      <c r="AC211" s="124">
        <v>0</v>
      </c>
      <c r="AD211" s="124">
        <v>0</v>
      </c>
      <c r="AE211" s="124">
        <v>0</v>
      </c>
      <c r="AF211" s="124">
        <v>0</v>
      </c>
      <c r="AG211" s="124">
        <v>0</v>
      </c>
      <c r="AH211" s="124">
        <v>0</v>
      </c>
      <c r="AI211" s="124">
        <v>0</v>
      </c>
      <c r="AJ211" s="124">
        <v>0</v>
      </c>
      <c r="AK211" s="124">
        <v>0</v>
      </c>
      <c r="AL211" s="124">
        <v>0</v>
      </c>
      <c r="AM211" s="124">
        <v>0</v>
      </c>
      <c r="AN211" s="124">
        <v>0</v>
      </c>
      <c r="AO211" s="124">
        <v>0</v>
      </c>
      <c r="AP211" s="124">
        <v>0</v>
      </c>
      <c r="AQ211" s="124">
        <v>0</v>
      </c>
      <c r="AR211" s="124">
        <v>0</v>
      </c>
      <c r="AS211" s="124">
        <v>0</v>
      </c>
      <c r="AT211" s="124">
        <v>0</v>
      </c>
      <c r="AU211" s="124">
        <v>0</v>
      </c>
      <c r="AV211" s="124">
        <v>0</v>
      </c>
      <c r="AW211" s="124">
        <v>0</v>
      </c>
      <c r="AX211" s="124">
        <v>0</v>
      </c>
      <c r="AY211" s="124">
        <v>0</v>
      </c>
    </row>
    <row r="212" spans="1:51">
      <c r="A212" t="s">
        <v>31</v>
      </c>
      <c r="B212" t="s">
        <v>68</v>
      </c>
      <c r="C212" t="s">
        <v>66</v>
      </c>
      <c r="D212" t="s">
        <v>337</v>
      </c>
      <c r="E212" s="125">
        <v>0</v>
      </c>
      <c r="F212" s="125">
        <v>0</v>
      </c>
      <c r="G212" s="125">
        <v>0</v>
      </c>
      <c r="H212" s="125">
        <v>0</v>
      </c>
      <c r="I212" s="125">
        <v>0</v>
      </c>
      <c r="J212" s="125">
        <v>0</v>
      </c>
      <c r="K212" s="124">
        <v>0</v>
      </c>
      <c r="L212" s="124">
        <v>0</v>
      </c>
      <c r="M212" s="124">
        <v>0</v>
      </c>
      <c r="N212" s="124">
        <v>0</v>
      </c>
      <c r="O212" s="124">
        <v>0</v>
      </c>
      <c r="P212" s="124">
        <v>0</v>
      </c>
      <c r="Q212" s="124">
        <v>0</v>
      </c>
      <c r="R212" s="124">
        <v>0</v>
      </c>
      <c r="S212" s="124">
        <v>0</v>
      </c>
      <c r="T212" s="124">
        <v>0</v>
      </c>
      <c r="U212" s="124">
        <v>0</v>
      </c>
      <c r="V212" s="124">
        <v>0</v>
      </c>
      <c r="W212" s="124">
        <v>0</v>
      </c>
      <c r="X212" s="124">
        <v>0</v>
      </c>
      <c r="Y212" s="124">
        <v>0</v>
      </c>
      <c r="Z212" s="124">
        <v>0</v>
      </c>
      <c r="AA212" s="124">
        <v>0</v>
      </c>
      <c r="AB212" s="124">
        <v>0</v>
      </c>
      <c r="AC212" s="124">
        <v>0</v>
      </c>
      <c r="AD212" s="124">
        <v>0</v>
      </c>
      <c r="AE212" s="124">
        <v>0</v>
      </c>
      <c r="AF212" s="124">
        <v>0</v>
      </c>
      <c r="AG212" s="124">
        <v>0</v>
      </c>
      <c r="AH212" s="124">
        <v>0</v>
      </c>
      <c r="AI212" s="124">
        <v>0</v>
      </c>
      <c r="AJ212" s="124">
        <v>0</v>
      </c>
      <c r="AK212" s="124">
        <v>0</v>
      </c>
      <c r="AL212" s="124">
        <v>0</v>
      </c>
      <c r="AM212" s="124">
        <v>0</v>
      </c>
      <c r="AN212" s="124">
        <v>0</v>
      </c>
      <c r="AO212" s="124">
        <v>0</v>
      </c>
      <c r="AP212" s="124">
        <v>0</v>
      </c>
      <c r="AQ212" s="124">
        <v>0</v>
      </c>
      <c r="AR212" s="124">
        <v>0</v>
      </c>
      <c r="AS212" s="124">
        <v>0</v>
      </c>
      <c r="AT212" s="124">
        <v>0</v>
      </c>
      <c r="AU212" s="124">
        <v>0</v>
      </c>
      <c r="AV212" s="124">
        <v>0</v>
      </c>
      <c r="AW212" s="124">
        <v>0</v>
      </c>
      <c r="AX212" s="124">
        <v>0</v>
      </c>
      <c r="AY212" s="124">
        <v>0</v>
      </c>
    </row>
    <row r="213" spans="1:51">
      <c r="A213" t="s">
        <v>32</v>
      </c>
      <c r="B213" t="s">
        <v>19</v>
      </c>
      <c r="C213" t="s">
        <v>50</v>
      </c>
      <c r="D213" t="s">
        <v>337</v>
      </c>
      <c r="E213" s="125">
        <v>0.92910042156672545</v>
      </c>
      <c r="F213" s="125">
        <v>0.9253190596861407</v>
      </c>
      <c r="G213" s="125">
        <v>0.92193053311793216</v>
      </c>
      <c r="H213" s="125">
        <v>0.91673163765486898</v>
      </c>
      <c r="I213" s="125">
        <v>0.91881295787545791</v>
      </c>
      <c r="J213" s="125">
        <v>0.91869567564649357</v>
      </c>
      <c r="K213" s="124">
        <v>0.91955041475533861</v>
      </c>
      <c r="L213" s="124">
        <v>0.91211130608975621</v>
      </c>
      <c r="M213" s="124">
        <v>0.90484328438602502</v>
      </c>
      <c r="N213" s="124">
        <v>0.89767289488032009</v>
      </c>
      <c r="O213" s="124">
        <v>0.89039793709339987</v>
      </c>
      <c r="P213" s="124">
        <v>0.88262382592219646</v>
      </c>
      <c r="Q213" s="124">
        <v>0.87367099749666555</v>
      </c>
      <c r="R213" s="124">
        <v>0.86245870066479646</v>
      </c>
      <c r="S213" s="124">
        <v>0.84751522770158416</v>
      </c>
      <c r="T213" s="124">
        <v>0.82726266559130734</v>
      </c>
      <c r="U213" s="124">
        <v>0.80073448057191299</v>
      </c>
      <c r="V213" s="124">
        <v>0.76830116463041964</v>
      </c>
      <c r="W213" s="124">
        <v>0.73160311706475312</v>
      </c>
      <c r="X213" s="124">
        <v>0.69274236151131063</v>
      </c>
      <c r="Y213" s="124">
        <v>0.65352120284971105</v>
      </c>
      <c r="Z213" s="124">
        <v>0.61515390836782036</v>
      </c>
      <c r="AA213" s="124">
        <v>0.5783309554417233</v>
      </c>
      <c r="AB213" s="124">
        <v>0.54338442794312369</v>
      </c>
      <c r="AC213" s="124">
        <v>0.51043174433998939</v>
      </c>
      <c r="AD213" s="124">
        <v>0.47947174015233662</v>
      </c>
      <c r="AE213" s="124">
        <v>0.45044192142635769</v>
      </c>
      <c r="AF213" s="124">
        <v>0.42325061457848778</v>
      </c>
      <c r="AG213" s="124">
        <v>0.39779438882928247</v>
      </c>
      <c r="AH213" s="124">
        <v>0.37396723917525998</v>
      </c>
      <c r="AI213" s="124">
        <v>0.35166527500909822</v>
      </c>
      <c r="AJ213" s="124">
        <v>0.3307889944224543</v>
      </c>
      <c r="AK213" s="124">
        <v>0.31124427674330662</v>
      </c>
      <c r="AL213" s="124">
        <v>0.29294270335546119</v>
      </c>
      <c r="AM213" s="124">
        <v>0.27580153328282381</v>
      </c>
      <c r="AN213" s="124">
        <v>0.25974350742030922</v>
      </c>
      <c r="AO213" s="124">
        <v>0.24469657354488061</v>
      </c>
      <c r="AP213" s="124">
        <v>0.23065597516274439</v>
      </c>
      <c r="AQ213" s="124">
        <v>0.21758047031227709</v>
      </c>
      <c r="AR213" s="124">
        <v>0.2054112309472314</v>
      </c>
      <c r="AS213" s="124">
        <v>0.19408286420331669</v>
      </c>
      <c r="AT213" s="124">
        <v>0.18352954017586179</v>
      </c>
      <c r="AU213" s="124">
        <v>0.17368819427489421</v>
      </c>
      <c r="AV213" s="124">
        <v>0.16450003277353489</v>
      </c>
      <c r="AW213" s="124">
        <v>0.1559110833409878</v>
      </c>
      <c r="AX213" s="124">
        <v>0.14787222816587939</v>
      </c>
      <c r="AY213" s="124">
        <v>0.1403389729163074</v>
      </c>
    </row>
    <row r="214" spans="1:51">
      <c r="A214" t="s">
        <v>32</v>
      </c>
      <c r="B214" t="s">
        <v>19</v>
      </c>
      <c r="C214" t="s">
        <v>51</v>
      </c>
      <c r="D214" t="s">
        <v>337</v>
      </c>
      <c r="E214" s="125">
        <v>0</v>
      </c>
      <c r="F214" s="125">
        <v>0</v>
      </c>
      <c r="G214" s="125">
        <v>0</v>
      </c>
      <c r="H214" s="125">
        <v>0</v>
      </c>
      <c r="I214" s="125">
        <v>0</v>
      </c>
      <c r="J214" s="125">
        <v>0</v>
      </c>
      <c r="K214" s="124">
        <v>0</v>
      </c>
      <c r="L214" s="124">
        <v>0</v>
      </c>
      <c r="M214" s="124">
        <v>0</v>
      </c>
      <c r="N214" s="124">
        <v>0</v>
      </c>
      <c r="O214" s="124">
        <v>0</v>
      </c>
      <c r="P214" s="124">
        <v>0</v>
      </c>
      <c r="Q214" s="124">
        <v>0</v>
      </c>
      <c r="R214" s="124">
        <v>0</v>
      </c>
      <c r="S214" s="124">
        <v>0</v>
      </c>
      <c r="T214" s="124">
        <v>0</v>
      </c>
      <c r="U214" s="124">
        <v>0</v>
      </c>
      <c r="V214" s="124">
        <v>0</v>
      </c>
      <c r="W214" s="124">
        <v>0</v>
      </c>
      <c r="X214" s="124">
        <v>0</v>
      </c>
      <c r="Y214" s="124">
        <v>0</v>
      </c>
      <c r="Z214" s="124">
        <v>0</v>
      </c>
      <c r="AA214" s="124">
        <v>0</v>
      </c>
      <c r="AB214" s="124">
        <v>0</v>
      </c>
      <c r="AC214" s="124">
        <v>0</v>
      </c>
      <c r="AD214" s="124">
        <v>0</v>
      </c>
      <c r="AE214" s="124">
        <v>0</v>
      </c>
      <c r="AF214" s="124">
        <v>0</v>
      </c>
      <c r="AG214" s="124">
        <v>0</v>
      </c>
      <c r="AH214" s="124">
        <v>0</v>
      </c>
      <c r="AI214" s="124">
        <v>0</v>
      </c>
      <c r="AJ214" s="124">
        <v>0</v>
      </c>
      <c r="AK214" s="124">
        <v>0</v>
      </c>
      <c r="AL214" s="124">
        <v>0</v>
      </c>
      <c r="AM214" s="124">
        <v>0</v>
      </c>
      <c r="AN214" s="124">
        <v>0</v>
      </c>
      <c r="AO214" s="124">
        <v>0</v>
      </c>
      <c r="AP214" s="124">
        <v>0</v>
      </c>
      <c r="AQ214" s="124">
        <v>0</v>
      </c>
      <c r="AR214" s="124">
        <v>0</v>
      </c>
      <c r="AS214" s="124">
        <v>0</v>
      </c>
      <c r="AT214" s="124">
        <v>0</v>
      </c>
      <c r="AU214" s="124">
        <v>0</v>
      </c>
      <c r="AV214" s="124">
        <v>0</v>
      </c>
      <c r="AW214" s="124">
        <v>0</v>
      </c>
      <c r="AX214" s="124">
        <v>0</v>
      </c>
      <c r="AY214" s="124">
        <v>0</v>
      </c>
    </row>
    <row r="215" spans="1:51">
      <c r="A215" t="s">
        <v>32</v>
      </c>
      <c r="B215" t="s">
        <v>19</v>
      </c>
      <c r="C215" t="s">
        <v>52</v>
      </c>
      <c r="D215" t="s">
        <v>337</v>
      </c>
      <c r="E215" s="125">
        <v>0</v>
      </c>
      <c r="F215" s="125">
        <v>0</v>
      </c>
      <c r="G215" s="125">
        <v>0</v>
      </c>
      <c r="H215" s="125">
        <v>0</v>
      </c>
      <c r="I215" s="125">
        <v>0</v>
      </c>
      <c r="J215" s="125">
        <v>0</v>
      </c>
      <c r="K215" s="124">
        <v>0</v>
      </c>
      <c r="L215" s="124">
        <v>0</v>
      </c>
      <c r="M215" s="124">
        <v>0</v>
      </c>
      <c r="N215" s="124">
        <v>0</v>
      </c>
      <c r="O215" s="124">
        <v>0</v>
      </c>
      <c r="P215" s="124">
        <v>0</v>
      </c>
      <c r="Q215" s="124">
        <v>0</v>
      </c>
      <c r="R215" s="124">
        <v>0</v>
      </c>
      <c r="S215" s="124">
        <v>0</v>
      </c>
      <c r="T215" s="124">
        <v>0</v>
      </c>
      <c r="U215" s="124">
        <v>0</v>
      </c>
      <c r="V215" s="124">
        <v>0</v>
      </c>
      <c r="W215" s="124">
        <v>0</v>
      </c>
      <c r="X215" s="124">
        <v>0</v>
      </c>
      <c r="Y215" s="124">
        <v>0</v>
      </c>
      <c r="Z215" s="124">
        <v>0</v>
      </c>
      <c r="AA215" s="124">
        <v>0</v>
      </c>
      <c r="AB215" s="124">
        <v>0</v>
      </c>
      <c r="AC215" s="124">
        <v>0</v>
      </c>
      <c r="AD215" s="124">
        <v>0</v>
      </c>
      <c r="AE215" s="124">
        <v>0</v>
      </c>
      <c r="AF215" s="124">
        <v>0</v>
      </c>
      <c r="AG215" s="124">
        <v>0</v>
      </c>
      <c r="AH215" s="124">
        <v>0</v>
      </c>
      <c r="AI215" s="124">
        <v>0</v>
      </c>
      <c r="AJ215" s="124">
        <v>0</v>
      </c>
      <c r="AK215" s="124">
        <v>0</v>
      </c>
      <c r="AL215" s="124">
        <v>0</v>
      </c>
      <c r="AM215" s="124">
        <v>0</v>
      </c>
      <c r="AN215" s="124">
        <v>0</v>
      </c>
      <c r="AO215" s="124">
        <v>0</v>
      </c>
      <c r="AP215" s="124">
        <v>0</v>
      </c>
      <c r="AQ215" s="124">
        <v>0</v>
      </c>
      <c r="AR215" s="124">
        <v>0</v>
      </c>
      <c r="AS215" s="124">
        <v>0</v>
      </c>
      <c r="AT215" s="124">
        <v>0</v>
      </c>
      <c r="AU215" s="124">
        <v>0</v>
      </c>
      <c r="AV215" s="124">
        <v>0</v>
      </c>
      <c r="AW215" s="124">
        <v>0</v>
      </c>
      <c r="AX215" s="124">
        <v>0</v>
      </c>
      <c r="AY215" s="124">
        <v>0</v>
      </c>
    </row>
    <row r="216" spans="1:51">
      <c r="A216" t="s">
        <v>32</v>
      </c>
      <c r="B216" t="s">
        <v>19</v>
      </c>
      <c r="C216" t="s">
        <v>53</v>
      </c>
      <c r="D216" t="s">
        <v>337</v>
      </c>
      <c r="E216" s="125">
        <v>7.0899578433274518E-2</v>
      </c>
      <c r="F216" s="125">
        <v>7.4680940313859356E-2</v>
      </c>
      <c r="G216" s="125">
        <v>7.7980613893376419E-2</v>
      </c>
      <c r="H216" s="125">
        <v>8.3237485043807166E-2</v>
      </c>
      <c r="I216" s="125">
        <v>8.1122653388278385E-2</v>
      </c>
      <c r="J216" s="125">
        <v>8.0865680505317714E-2</v>
      </c>
      <c r="K216" s="124">
        <v>8.0061071616012211E-2</v>
      </c>
      <c r="L216" s="124">
        <v>8.7312088544630018E-2</v>
      </c>
      <c r="M216" s="124">
        <v>9.4214017241693288E-2</v>
      </c>
      <c r="N216" s="124">
        <v>0.10068885604462049</v>
      </c>
      <c r="O216" s="124">
        <v>0.1066638838890973</v>
      </c>
      <c r="P216" s="124">
        <v>0.11204447295255091</v>
      </c>
      <c r="Q216" s="124">
        <v>0.1166756225504707</v>
      </c>
      <c r="R216" s="124">
        <v>0.12031216309414999</v>
      </c>
      <c r="S216" s="124">
        <v>0.1226041890968631</v>
      </c>
      <c r="T216" s="124">
        <v>0.1231790086335781</v>
      </c>
      <c r="U216" s="124">
        <v>0.1218182006616091</v>
      </c>
      <c r="V216" s="124">
        <v>0.1186353407324526</v>
      </c>
      <c r="W216" s="124">
        <v>0.11406229806625751</v>
      </c>
      <c r="X216" s="124">
        <v>0.1086460801906558</v>
      </c>
      <c r="Y216" s="124">
        <v>0.1028571512324209</v>
      </c>
      <c r="Z216" s="124">
        <v>9.7017857010513922E-2</v>
      </c>
      <c r="AA216" s="124">
        <v>9.1318469756235546E-2</v>
      </c>
      <c r="AB216" s="124">
        <v>8.5858555437902578E-2</v>
      </c>
      <c r="AC216" s="124">
        <v>8.0682944114389463E-2</v>
      </c>
      <c r="AD216" s="124">
        <v>7.5805799662664083E-2</v>
      </c>
      <c r="AE216" s="124">
        <v>7.1224987395310732E-2</v>
      </c>
      <c r="AF216" s="124">
        <v>6.6930167502097251E-2</v>
      </c>
      <c r="AG216" s="124">
        <v>6.2907206341516725E-2</v>
      </c>
      <c r="AH216" s="124">
        <v>5.9140526382539547E-2</v>
      </c>
      <c r="AI216" s="124">
        <v>5.5614330403860317E-2</v>
      </c>
      <c r="AJ216" s="124">
        <v>5.2313219605866983E-2</v>
      </c>
      <c r="AK216" s="124">
        <v>4.9222488614466021E-2</v>
      </c>
      <c r="AL216" s="124">
        <v>4.6328249848917938E-2</v>
      </c>
      <c r="AM216" s="124">
        <v>4.3617468907034329E-2</v>
      </c>
      <c r="AN216" s="124">
        <v>4.1077954514389628E-2</v>
      </c>
      <c r="AO216" s="124">
        <v>3.8698326172474422E-2</v>
      </c>
      <c r="AP216" s="124">
        <v>3.647783929129824E-2</v>
      </c>
      <c r="AQ216" s="124">
        <v>3.4409975645914227E-2</v>
      </c>
      <c r="AR216" s="124">
        <v>3.2485433879610101E-2</v>
      </c>
      <c r="AS216" s="124">
        <v>3.0693873387664591E-2</v>
      </c>
      <c r="AT216" s="124">
        <v>2.9024883898167781E-2</v>
      </c>
      <c r="AU216" s="124">
        <v>2.746849217790558E-2</v>
      </c>
      <c r="AV216" s="124">
        <v>2.601540026979772E-2</v>
      </c>
      <c r="AW216" s="124">
        <v>2.465707263144731E-2</v>
      </c>
      <c r="AX216" s="124">
        <v>2.3385741411861491E-2</v>
      </c>
      <c r="AY216" s="124">
        <v>2.219436993304947E-2</v>
      </c>
    </row>
    <row r="217" spans="1:51">
      <c r="A217" t="s">
        <v>32</v>
      </c>
      <c r="B217" t="s">
        <v>19</v>
      </c>
      <c r="C217" t="s">
        <v>54</v>
      </c>
      <c r="D217" t="s">
        <v>337</v>
      </c>
      <c r="E217" s="125">
        <v>0</v>
      </c>
      <c r="F217" s="125">
        <v>0</v>
      </c>
      <c r="G217" s="125">
        <v>0</v>
      </c>
      <c r="H217" s="125">
        <v>0</v>
      </c>
      <c r="I217" s="125">
        <v>0</v>
      </c>
      <c r="J217" s="125">
        <v>0</v>
      </c>
      <c r="K217" s="124">
        <v>0</v>
      </c>
      <c r="L217" s="124">
        <v>0</v>
      </c>
      <c r="M217" s="124">
        <v>0</v>
      </c>
      <c r="N217" s="124">
        <v>0</v>
      </c>
      <c r="O217" s="124">
        <v>0</v>
      </c>
      <c r="P217" s="124">
        <v>0</v>
      </c>
      <c r="Q217" s="124">
        <v>0</v>
      </c>
      <c r="R217" s="124">
        <v>0</v>
      </c>
      <c r="S217" s="124">
        <v>0</v>
      </c>
      <c r="T217" s="124">
        <v>0</v>
      </c>
      <c r="U217" s="124">
        <v>0</v>
      </c>
      <c r="V217" s="124">
        <v>0</v>
      </c>
      <c r="W217" s="124">
        <v>0</v>
      </c>
      <c r="X217" s="124">
        <v>0</v>
      </c>
      <c r="Y217" s="124">
        <v>0</v>
      </c>
      <c r="Z217" s="124">
        <v>0</v>
      </c>
      <c r="AA217" s="124">
        <v>0</v>
      </c>
      <c r="AB217" s="124">
        <v>0</v>
      </c>
      <c r="AC217" s="124">
        <v>0</v>
      </c>
      <c r="AD217" s="124">
        <v>0</v>
      </c>
      <c r="AE217" s="124">
        <v>0</v>
      </c>
      <c r="AF217" s="124">
        <v>0</v>
      </c>
      <c r="AG217" s="124">
        <v>0</v>
      </c>
      <c r="AH217" s="124">
        <v>0</v>
      </c>
      <c r="AI217" s="124">
        <v>0</v>
      </c>
      <c r="AJ217" s="124">
        <v>0</v>
      </c>
      <c r="AK217" s="124">
        <v>0</v>
      </c>
      <c r="AL217" s="124">
        <v>0</v>
      </c>
      <c r="AM217" s="124">
        <v>0</v>
      </c>
      <c r="AN217" s="124">
        <v>0</v>
      </c>
      <c r="AO217" s="124">
        <v>0</v>
      </c>
      <c r="AP217" s="124">
        <v>0</v>
      </c>
      <c r="AQ217" s="124">
        <v>0</v>
      </c>
      <c r="AR217" s="124">
        <v>0</v>
      </c>
      <c r="AS217" s="124">
        <v>0</v>
      </c>
      <c r="AT217" s="124">
        <v>0</v>
      </c>
      <c r="AU217" s="124">
        <v>0</v>
      </c>
      <c r="AV217" s="124">
        <v>0</v>
      </c>
      <c r="AW217" s="124">
        <v>0</v>
      </c>
      <c r="AX217" s="124">
        <v>0</v>
      </c>
      <c r="AY217" s="124">
        <v>0</v>
      </c>
    </row>
    <row r="218" spans="1:51">
      <c r="A218" t="s">
        <v>32</v>
      </c>
      <c r="B218" t="s">
        <v>19</v>
      </c>
      <c r="C218" t="s">
        <v>55</v>
      </c>
      <c r="D218" t="s">
        <v>337</v>
      </c>
      <c r="E218" s="125">
        <v>0</v>
      </c>
      <c r="F218" s="125">
        <v>0</v>
      </c>
      <c r="G218" s="125">
        <v>0</v>
      </c>
      <c r="H218" s="125">
        <v>0</v>
      </c>
      <c r="I218" s="125">
        <v>0</v>
      </c>
      <c r="J218" s="125">
        <v>0</v>
      </c>
      <c r="K218" s="124">
        <v>0</v>
      </c>
      <c r="L218" s="124">
        <v>0</v>
      </c>
      <c r="M218" s="124">
        <v>0</v>
      </c>
      <c r="N218" s="124">
        <v>0</v>
      </c>
      <c r="O218" s="124">
        <v>0</v>
      </c>
      <c r="P218" s="124">
        <v>0</v>
      </c>
      <c r="Q218" s="124">
        <v>0</v>
      </c>
      <c r="R218" s="124">
        <v>0</v>
      </c>
      <c r="S218" s="124">
        <v>0</v>
      </c>
      <c r="T218" s="124">
        <v>0</v>
      </c>
      <c r="U218" s="124">
        <v>0</v>
      </c>
      <c r="V218" s="124">
        <v>0</v>
      </c>
      <c r="W218" s="124">
        <v>0</v>
      </c>
      <c r="X218" s="124">
        <v>0</v>
      </c>
      <c r="Y218" s="124">
        <v>0</v>
      </c>
      <c r="Z218" s="124">
        <v>0</v>
      </c>
      <c r="AA218" s="124">
        <v>0</v>
      </c>
      <c r="AB218" s="124">
        <v>0</v>
      </c>
      <c r="AC218" s="124">
        <v>0</v>
      </c>
      <c r="AD218" s="124">
        <v>0</v>
      </c>
      <c r="AE218" s="124">
        <v>0</v>
      </c>
      <c r="AF218" s="124">
        <v>0</v>
      </c>
      <c r="AG218" s="124">
        <v>0</v>
      </c>
      <c r="AH218" s="124">
        <v>0</v>
      </c>
      <c r="AI218" s="124">
        <v>0</v>
      </c>
      <c r="AJ218" s="124">
        <v>0</v>
      </c>
      <c r="AK218" s="124">
        <v>0</v>
      </c>
      <c r="AL218" s="124">
        <v>0</v>
      </c>
      <c r="AM218" s="124">
        <v>0</v>
      </c>
      <c r="AN218" s="124">
        <v>0</v>
      </c>
      <c r="AO218" s="124">
        <v>0</v>
      </c>
      <c r="AP218" s="124">
        <v>0</v>
      </c>
      <c r="AQ218" s="124">
        <v>0</v>
      </c>
      <c r="AR218" s="124">
        <v>0</v>
      </c>
      <c r="AS218" s="124">
        <v>0</v>
      </c>
      <c r="AT218" s="124">
        <v>0</v>
      </c>
      <c r="AU218" s="124">
        <v>0</v>
      </c>
      <c r="AV218" s="124">
        <v>0</v>
      </c>
      <c r="AW218" s="124">
        <v>0</v>
      </c>
      <c r="AX218" s="124">
        <v>0</v>
      </c>
      <c r="AY218" s="124">
        <v>0</v>
      </c>
    </row>
    <row r="219" spans="1:51">
      <c r="A219" t="s">
        <v>32</v>
      </c>
      <c r="B219" t="s">
        <v>19</v>
      </c>
      <c r="C219" t="s">
        <v>56</v>
      </c>
      <c r="D219" t="s">
        <v>337</v>
      </c>
      <c r="E219" s="125">
        <v>0</v>
      </c>
      <c r="F219" s="125">
        <v>0</v>
      </c>
      <c r="G219" s="125">
        <v>8.8852988691437798E-5</v>
      </c>
      <c r="H219" s="125">
        <v>3.0877301323864287E-5</v>
      </c>
      <c r="I219" s="125">
        <v>6.4388736263736265E-5</v>
      </c>
      <c r="J219" s="125">
        <v>4.3864384818873827E-4</v>
      </c>
      <c r="K219" s="124">
        <v>3.8851362864913128E-4</v>
      </c>
      <c r="L219" s="124">
        <v>5.7660536561378588E-4</v>
      </c>
      <c r="M219" s="124">
        <v>9.4269837228169414E-4</v>
      </c>
      <c r="N219" s="124">
        <v>1.638249075059306E-3</v>
      </c>
      <c r="O219" s="124">
        <v>2.938179017502868E-3</v>
      </c>
      <c r="P219" s="124">
        <v>5.3317011252528041E-3</v>
      </c>
      <c r="Q219" s="124">
        <v>9.6533799528637568E-3</v>
      </c>
      <c r="R219" s="124">
        <v>1.7229136241053669E-2</v>
      </c>
      <c r="S219" s="124">
        <v>2.9880583201552759E-2</v>
      </c>
      <c r="T219" s="124">
        <v>4.9558325775114577E-2</v>
      </c>
      <c r="U219" s="124">
        <v>7.744731876647791E-2</v>
      </c>
      <c r="V219" s="124">
        <v>0.1130634946371277</v>
      </c>
      <c r="W219" s="124">
        <v>0.15433458486898941</v>
      </c>
      <c r="X219" s="124">
        <v>0.19861155829803351</v>
      </c>
      <c r="Y219" s="124">
        <v>0.24362164591786811</v>
      </c>
      <c r="Z219" s="124">
        <v>0.28782823462166562</v>
      </c>
      <c r="AA219" s="124">
        <v>0.33035057480204127</v>
      </c>
      <c r="AB219" s="124">
        <v>0.37075701661897392</v>
      </c>
      <c r="AC219" s="124">
        <v>0.40888531154562108</v>
      </c>
      <c r="AD219" s="124">
        <v>0.44472246018499928</v>
      </c>
      <c r="AE219" s="124">
        <v>0.47833309117833162</v>
      </c>
      <c r="AF219" s="124">
        <v>0.50981921791941476</v>
      </c>
      <c r="AG219" s="124">
        <v>0.53929840482920077</v>
      </c>
      <c r="AH219" s="124">
        <v>0.56689223444220049</v>
      </c>
      <c r="AI219" s="124">
        <v>0.59272039458704162</v>
      </c>
      <c r="AJ219" s="124">
        <v>0.61689778597167866</v>
      </c>
      <c r="AK219" s="124">
        <v>0.63953323464222733</v>
      </c>
      <c r="AL219" s="124">
        <v>0.66072904679562083</v>
      </c>
      <c r="AM219" s="124">
        <v>0.68058099781014192</v>
      </c>
      <c r="AN219" s="124">
        <v>0.69917853806530117</v>
      </c>
      <c r="AO219" s="124">
        <v>0.71660510028264501</v>
      </c>
      <c r="AP219" s="124">
        <v>0.73286618554595739</v>
      </c>
      <c r="AQ219" s="124">
        <v>0.74800955404180869</v>
      </c>
      <c r="AR219" s="124">
        <v>0.76210333517315854</v>
      </c>
      <c r="AS219" s="124">
        <v>0.77522326240901873</v>
      </c>
      <c r="AT219" s="124">
        <v>0.78744557592597042</v>
      </c>
      <c r="AU219" s="124">
        <v>0.79884331354720028</v>
      </c>
      <c r="AV219" s="124">
        <v>0.80948456695666737</v>
      </c>
      <c r="AW219" s="124">
        <v>0.81943184402756486</v>
      </c>
      <c r="AX219" s="124">
        <v>0.82874203042225891</v>
      </c>
      <c r="AY219" s="124">
        <v>0.83746665715064306</v>
      </c>
    </row>
    <row r="220" spans="1:51">
      <c r="A220" t="s">
        <v>32</v>
      </c>
      <c r="B220" t="s">
        <v>19</v>
      </c>
      <c r="C220" t="s">
        <v>57</v>
      </c>
      <c r="D220" t="s">
        <v>337</v>
      </c>
      <c r="E220" s="125">
        <v>0</v>
      </c>
      <c r="F220" s="125">
        <v>0</v>
      </c>
      <c r="G220" s="125">
        <v>0</v>
      </c>
      <c r="H220" s="125">
        <v>0</v>
      </c>
      <c r="I220" s="125">
        <v>0</v>
      </c>
      <c r="J220" s="125">
        <v>0</v>
      </c>
      <c r="K220" s="124">
        <v>0</v>
      </c>
      <c r="L220" s="124">
        <v>0</v>
      </c>
      <c r="M220" s="124">
        <v>0</v>
      </c>
      <c r="N220" s="124">
        <v>0</v>
      </c>
      <c r="O220" s="124">
        <v>0</v>
      </c>
      <c r="P220" s="124">
        <v>0</v>
      </c>
      <c r="Q220" s="124">
        <v>0</v>
      </c>
      <c r="R220" s="124">
        <v>0</v>
      </c>
      <c r="S220" s="124">
        <v>0</v>
      </c>
      <c r="T220" s="124">
        <v>0</v>
      </c>
      <c r="U220" s="124">
        <v>0</v>
      </c>
      <c r="V220" s="124">
        <v>0</v>
      </c>
      <c r="W220" s="124">
        <v>0</v>
      </c>
      <c r="X220" s="124">
        <v>0</v>
      </c>
      <c r="Y220" s="124">
        <v>0</v>
      </c>
      <c r="Z220" s="124">
        <v>0</v>
      </c>
      <c r="AA220" s="124">
        <v>0</v>
      </c>
      <c r="AB220" s="124">
        <v>0</v>
      </c>
      <c r="AC220" s="124">
        <v>0</v>
      </c>
      <c r="AD220" s="124">
        <v>0</v>
      </c>
      <c r="AE220" s="124">
        <v>0</v>
      </c>
      <c r="AF220" s="124">
        <v>0</v>
      </c>
      <c r="AG220" s="124">
        <v>0</v>
      </c>
      <c r="AH220" s="124">
        <v>0</v>
      </c>
      <c r="AI220" s="124">
        <v>0</v>
      </c>
      <c r="AJ220" s="124">
        <v>0</v>
      </c>
      <c r="AK220" s="124">
        <v>0</v>
      </c>
      <c r="AL220" s="124">
        <v>0</v>
      </c>
      <c r="AM220" s="124">
        <v>0</v>
      </c>
      <c r="AN220" s="124">
        <v>0</v>
      </c>
      <c r="AO220" s="124">
        <v>0</v>
      </c>
      <c r="AP220" s="124">
        <v>0</v>
      </c>
      <c r="AQ220" s="124">
        <v>0</v>
      </c>
      <c r="AR220" s="124">
        <v>0</v>
      </c>
      <c r="AS220" s="124">
        <v>0</v>
      </c>
      <c r="AT220" s="124">
        <v>0</v>
      </c>
      <c r="AU220" s="124">
        <v>0</v>
      </c>
      <c r="AV220" s="124">
        <v>0</v>
      </c>
      <c r="AW220" s="124">
        <v>0</v>
      </c>
      <c r="AX220" s="124">
        <v>0</v>
      </c>
      <c r="AY220" s="124">
        <v>0</v>
      </c>
    </row>
    <row r="221" spans="1:51">
      <c r="A221" t="s">
        <v>32</v>
      </c>
      <c r="B221" t="s">
        <v>19</v>
      </c>
      <c r="C221" t="s">
        <v>58</v>
      </c>
      <c r="D221" t="s">
        <v>337</v>
      </c>
      <c r="E221" s="125">
        <v>0</v>
      </c>
      <c r="F221" s="125">
        <v>0</v>
      </c>
      <c r="G221" s="125">
        <v>0</v>
      </c>
      <c r="H221" s="125">
        <v>0</v>
      </c>
      <c r="I221" s="125">
        <v>0</v>
      </c>
      <c r="J221" s="125">
        <v>0</v>
      </c>
      <c r="K221" s="124">
        <v>0</v>
      </c>
      <c r="L221" s="124">
        <v>0</v>
      </c>
      <c r="M221" s="124">
        <v>0</v>
      </c>
      <c r="N221" s="124">
        <v>0</v>
      </c>
      <c r="O221" s="124">
        <v>0</v>
      </c>
      <c r="P221" s="124">
        <v>0</v>
      </c>
      <c r="Q221" s="124">
        <v>0</v>
      </c>
      <c r="R221" s="124">
        <v>0</v>
      </c>
      <c r="S221" s="124">
        <v>0</v>
      </c>
      <c r="T221" s="124">
        <v>0</v>
      </c>
      <c r="U221" s="124">
        <v>0</v>
      </c>
      <c r="V221" s="124">
        <v>0</v>
      </c>
      <c r="W221" s="124">
        <v>0</v>
      </c>
      <c r="X221" s="124">
        <v>0</v>
      </c>
      <c r="Y221" s="124">
        <v>0</v>
      </c>
      <c r="Z221" s="124">
        <v>0</v>
      </c>
      <c r="AA221" s="124">
        <v>0</v>
      </c>
      <c r="AB221" s="124">
        <v>0</v>
      </c>
      <c r="AC221" s="124">
        <v>0</v>
      </c>
      <c r="AD221" s="124">
        <v>0</v>
      </c>
      <c r="AE221" s="124">
        <v>0</v>
      </c>
      <c r="AF221" s="124">
        <v>0</v>
      </c>
      <c r="AG221" s="124">
        <v>0</v>
      </c>
      <c r="AH221" s="124">
        <v>0</v>
      </c>
      <c r="AI221" s="124">
        <v>0</v>
      </c>
      <c r="AJ221" s="124">
        <v>0</v>
      </c>
      <c r="AK221" s="124">
        <v>0</v>
      </c>
      <c r="AL221" s="124">
        <v>0</v>
      </c>
      <c r="AM221" s="124">
        <v>0</v>
      </c>
      <c r="AN221" s="124">
        <v>0</v>
      </c>
      <c r="AO221" s="124">
        <v>0</v>
      </c>
      <c r="AP221" s="124">
        <v>0</v>
      </c>
      <c r="AQ221" s="124">
        <v>0</v>
      </c>
      <c r="AR221" s="124">
        <v>0</v>
      </c>
      <c r="AS221" s="124">
        <v>0</v>
      </c>
      <c r="AT221" s="124">
        <v>0</v>
      </c>
      <c r="AU221" s="124">
        <v>0</v>
      </c>
      <c r="AV221" s="124">
        <v>0</v>
      </c>
      <c r="AW221" s="124">
        <v>0</v>
      </c>
      <c r="AX221" s="124">
        <v>0</v>
      </c>
      <c r="AY221" s="124">
        <v>0</v>
      </c>
    </row>
    <row r="222" spans="1:51">
      <c r="A222" t="s">
        <v>32</v>
      </c>
      <c r="B222" t="s">
        <v>19</v>
      </c>
      <c r="C222" t="s">
        <v>59</v>
      </c>
      <c r="D222" t="s">
        <v>337</v>
      </c>
      <c r="E222" s="125">
        <v>0</v>
      </c>
      <c r="F222" s="125">
        <v>0</v>
      </c>
      <c r="G222" s="125">
        <v>0</v>
      </c>
      <c r="H222" s="125">
        <v>0</v>
      </c>
      <c r="I222" s="125">
        <v>0</v>
      </c>
      <c r="J222" s="125">
        <v>0</v>
      </c>
      <c r="K222" s="124">
        <v>0</v>
      </c>
      <c r="L222" s="124">
        <v>0</v>
      </c>
      <c r="M222" s="124">
        <v>0</v>
      </c>
      <c r="N222" s="124">
        <v>0</v>
      </c>
      <c r="O222" s="124">
        <v>0</v>
      </c>
      <c r="P222" s="124">
        <v>0</v>
      </c>
      <c r="Q222" s="124">
        <v>0</v>
      </c>
      <c r="R222" s="124">
        <v>0</v>
      </c>
      <c r="S222" s="124">
        <v>0</v>
      </c>
      <c r="T222" s="124">
        <v>0</v>
      </c>
      <c r="U222" s="124">
        <v>0</v>
      </c>
      <c r="V222" s="124">
        <v>0</v>
      </c>
      <c r="W222" s="124">
        <v>0</v>
      </c>
      <c r="X222" s="124">
        <v>0</v>
      </c>
      <c r="Y222" s="124">
        <v>0</v>
      </c>
      <c r="Z222" s="124">
        <v>0</v>
      </c>
      <c r="AA222" s="124">
        <v>0</v>
      </c>
      <c r="AB222" s="124">
        <v>0</v>
      </c>
      <c r="AC222" s="124">
        <v>0</v>
      </c>
      <c r="AD222" s="124">
        <v>0</v>
      </c>
      <c r="AE222" s="124">
        <v>0</v>
      </c>
      <c r="AF222" s="124">
        <v>0</v>
      </c>
      <c r="AG222" s="124">
        <v>0</v>
      </c>
      <c r="AH222" s="124">
        <v>0</v>
      </c>
      <c r="AI222" s="124">
        <v>0</v>
      </c>
      <c r="AJ222" s="124">
        <v>0</v>
      </c>
      <c r="AK222" s="124">
        <v>0</v>
      </c>
      <c r="AL222" s="124">
        <v>0</v>
      </c>
      <c r="AM222" s="124">
        <v>0</v>
      </c>
      <c r="AN222" s="124">
        <v>0</v>
      </c>
      <c r="AO222" s="124">
        <v>0</v>
      </c>
      <c r="AP222" s="124">
        <v>0</v>
      </c>
      <c r="AQ222" s="124">
        <v>0</v>
      </c>
      <c r="AR222" s="124">
        <v>0</v>
      </c>
      <c r="AS222" s="124">
        <v>0</v>
      </c>
      <c r="AT222" s="124">
        <v>0</v>
      </c>
      <c r="AU222" s="124">
        <v>0</v>
      </c>
      <c r="AV222" s="124">
        <v>0</v>
      </c>
      <c r="AW222" s="124">
        <v>0</v>
      </c>
      <c r="AX222" s="124">
        <v>0</v>
      </c>
      <c r="AY222" s="124">
        <v>0</v>
      </c>
    </row>
    <row r="223" spans="1:51">
      <c r="A223" t="s">
        <v>32</v>
      </c>
      <c r="B223" t="s">
        <v>19</v>
      </c>
      <c r="C223" t="s">
        <v>60</v>
      </c>
      <c r="D223" t="s">
        <v>337</v>
      </c>
      <c r="E223" s="125">
        <v>0</v>
      </c>
      <c r="F223" s="125">
        <v>0</v>
      </c>
      <c r="G223" s="125">
        <v>0</v>
      </c>
      <c r="H223" s="125">
        <v>0</v>
      </c>
      <c r="I223" s="125">
        <v>0</v>
      </c>
      <c r="J223" s="125">
        <v>0</v>
      </c>
      <c r="K223" s="124">
        <v>0</v>
      </c>
      <c r="L223" s="124">
        <v>0</v>
      </c>
      <c r="M223" s="124">
        <v>0</v>
      </c>
      <c r="N223" s="124">
        <v>0</v>
      </c>
      <c r="O223" s="124">
        <v>0</v>
      </c>
      <c r="P223" s="124">
        <v>0</v>
      </c>
      <c r="Q223" s="124">
        <v>0</v>
      </c>
      <c r="R223" s="124">
        <v>0</v>
      </c>
      <c r="S223" s="124">
        <v>0</v>
      </c>
      <c r="T223" s="124">
        <v>0</v>
      </c>
      <c r="U223" s="124">
        <v>0</v>
      </c>
      <c r="V223" s="124">
        <v>0</v>
      </c>
      <c r="W223" s="124">
        <v>0</v>
      </c>
      <c r="X223" s="124">
        <v>0</v>
      </c>
      <c r="Y223" s="124">
        <v>0</v>
      </c>
      <c r="Z223" s="124">
        <v>0</v>
      </c>
      <c r="AA223" s="124">
        <v>0</v>
      </c>
      <c r="AB223" s="124">
        <v>0</v>
      </c>
      <c r="AC223" s="124">
        <v>0</v>
      </c>
      <c r="AD223" s="124">
        <v>0</v>
      </c>
      <c r="AE223" s="124">
        <v>0</v>
      </c>
      <c r="AF223" s="124">
        <v>0</v>
      </c>
      <c r="AG223" s="124">
        <v>0</v>
      </c>
      <c r="AH223" s="124">
        <v>0</v>
      </c>
      <c r="AI223" s="124">
        <v>0</v>
      </c>
      <c r="AJ223" s="124">
        <v>0</v>
      </c>
      <c r="AK223" s="124">
        <v>0</v>
      </c>
      <c r="AL223" s="124">
        <v>0</v>
      </c>
      <c r="AM223" s="124">
        <v>0</v>
      </c>
      <c r="AN223" s="124">
        <v>0</v>
      </c>
      <c r="AO223" s="124">
        <v>0</v>
      </c>
      <c r="AP223" s="124">
        <v>0</v>
      </c>
      <c r="AQ223" s="124">
        <v>0</v>
      </c>
      <c r="AR223" s="124">
        <v>0</v>
      </c>
      <c r="AS223" s="124">
        <v>0</v>
      </c>
      <c r="AT223" s="124">
        <v>0</v>
      </c>
      <c r="AU223" s="124">
        <v>0</v>
      </c>
      <c r="AV223" s="124">
        <v>0</v>
      </c>
      <c r="AW223" s="124">
        <v>0</v>
      </c>
      <c r="AX223" s="124">
        <v>0</v>
      </c>
      <c r="AY223" s="124">
        <v>0</v>
      </c>
    </row>
    <row r="224" spans="1:51">
      <c r="A224" t="s">
        <v>32</v>
      </c>
      <c r="B224" t="s">
        <v>19</v>
      </c>
      <c r="C224" t="s">
        <v>61</v>
      </c>
      <c r="D224" t="s">
        <v>337</v>
      </c>
      <c r="E224" s="125">
        <v>0</v>
      </c>
      <c r="F224" s="125">
        <v>0</v>
      </c>
      <c r="G224" s="125">
        <v>0</v>
      </c>
      <c r="H224" s="125">
        <v>0</v>
      </c>
      <c r="I224" s="125">
        <v>0</v>
      </c>
      <c r="J224" s="125">
        <v>0</v>
      </c>
      <c r="K224" s="124">
        <v>0</v>
      </c>
      <c r="L224" s="124">
        <v>0</v>
      </c>
      <c r="M224" s="124">
        <v>0</v>
      </c>
      <c r="N224" s="124">
        <v>0</v>
      </c>
      <c r="O224" s="124">
        <v>0</v>
      </c>
      <c r="P224" s="124">
        <v>0</v>
      </c>
      <c r="Q224" s="124">
        <v>0</v>
      </c>
      <c r="R224" s="124">
        <v>0</v>
      </c>
      <c r="S224" s="124">
        <v>0</v>
      </c>
      <c r="T224" s="124">
        <v>0</v>
      </c>
      <c r="U224" s="124">
        <v>0</v>
      </c>
      <c r="V224" s="124">
        <v>0</v>
      </c>
      <c r="W224" s="124">
        <v>0</v>
      </c>
      <c r="X224" s="124">
        <v>0</v>
      </c>
      <c r="Y224" s="124">
        <v>0</v>
      </c>
      <c r="Z224" s="124">
        <v>0</v>
      </c>
      <c r="AA224" s="124">
        <v>0</v>
      </c>
      <c r="AB224" s="124">
        <v>0</v>
      </c>
      <c r="AC224" s="124">
        <v>0</v>
      </c>
      <c r="AD224" s="124">
        <v>0</v>
      </c>
      <c r="AE224" s="124">
        <v>0</v>
      </c>
      <c r="AF224" s="124">
        <v>0</v>
      </c>
      <c r="AG224" s="124">
        <v>0</v>
      </c>
      <c r="AH224" s="124">
        <v>0</v>
      </c>
      <c r="AI224" s="124">
        <v>0</v>
      </c>
      <c r="AJ224" s="124">
        <v>0</v>
      </c>
      <c r="AK224" s="124">
        <v>0</v>
      </c>
      <c r="AL224" s="124">
        <v>0</v>
      </c>
      <c r="AM224" s="124">
        <v>0</v>
      </c>
      <c r="AN224" s="124">
        <v>0</v>
      </c>
      <c r="AO224" s="124">
        <v>0</v>
      </c>
      <c r="AP224" s="124">
        <v>0</v>
      </c>
      <c r="AQ224" s="124">
        <v>0</v>
      </c>
      <c r="AR224" s="124">
        <v>0</v>
      </c>
      <c r="AS224" s="124">
        <v>0</v>
      </c>
      <c r="AT224" s="124">
        <v>0</v>
      </c>
      <c r="AU224" s="124">
        <v>0</v>
      </c>
      <c r="AV224" s="124">
        <v>0</v>
      </c>
      <c r="AW224" s="124">
        <v>0</v>
      </c>
      <c r="AX224" s="124">
        <v>0</v>
      </c>
      <c r="AY224" s="124">
        <v>0</v>
      </c>
    </row>
    <row r="225" spans="1:51">
      <c r="A225" t="s">
        <v>32</v>
      </c>
      <c r="B225" t="s">
        <v>19</v>
      </c>
      <c r="C225" t="s">
        <v>62</v>
      </c>
      <c r="D225" t="s">
        <v>337</v>
      </c>
      <c r="E225" s="125">
        <v>0</v>
      </c>
      <c r="F225" s="125">
        <v>0</v>
      </c>
      <c r="G225" s="125">
        <v>0</v>
      </c>
      <c r="H225" s="125">
        <v>0</v>
      </c>
      <c r="I225" s="125">
        <v>0</v>
      </c>
      <c r="J225" s="125">
        <v>0</v>
      </c>
      <c r="K225" s="124">
        <v>0</v>
      </c>
      <c r="L225" s="124">
        <v>0</v>
      </c>
      <c r="M225" s="124">
        <v>0</v>
      </c>
      <c r="N225" s="124">
        <v>0</v>
      </c>
      <c r="O225" s="124">
        <v>0</v>
      </c>
      <c r="P225" s="124">
        <v>0</v>
      </c>
      <c r="Q225" s="124">
        <v>0</v>
      </c>
      <c r="R225" s="124">
        <v>0</v>
      </c>
      <c r="S225" s="124">
        <v>0</v>
      </c>
      <c r="T225" s="124">
        <v>0</v>
      </c>
      <c r="U225" s="124">
        <v>0</v>
      </c>
      <c r="V225" s="124">
        <v>0</v>
      </c>
      <c r="W225" s="124">
        <v>0</v>
      </c>
      <c r="X225" s="124">
        <v>0</v>
      </c>
      <c r="Y225" s="124">
        <v>0</v>
      </c>
      <c r="Z225" s="124">
        <v>0</v>
      </c>
      <c r="AA225" s="124">
        <v>0</v>
      </c>
      <c r="AB225" s="124">
        <v>0</v>
      </c>
      <c r="AC225" s="124">
        <v>0</v>
      </c>
      <c r="AD225" s="124">
        <v>0</v>
      </c>
      <c r="AE225" s="124">
        <v>0</v>
      </c>
      <c r="AF225" s="124">
        <v>0</v>
      </c>
      <c r="AG225" s="124">
        <v>0</v>
      </c>
      <c r="AH225" s="124">
        <v>0</v>
      </c>
      <c r="AI225" s="124">
        <v>0</v>
      </c>
      <c r="AJ225" s="124">
        <v>0</v>
      </c>
      <c r="AK225" s="124">
        <v>0</v>
      </c>
      <c r="AL225" s="124">
        <v>0</v>
      </c>
      <c r="AM225" s="124">
        <v>0</v>
      </c>
      <c r="AN225" s="124">
        <v>0</v>
      </c>
      <c r="AO225" s="124">
        <v>0</v>
      </c>
      <c r="AP225" s="124">
        <v>0</v>
      </c>
      <c r="AQ225" s="124">
        <v>0</v>
      </c>
      <c r="AR225" s="124">
        <v>0</v>
      </c>
      <c r="AS225" s="124">
        <v>0</v>
      </c>
      <c r="AT225" s="124">
        <v>0</v>
      </c>
      <c r="AU225" s="124">
        <v>0</v>
      </c>
      <c r="AV225" s="124">
        <v>0</v>
      </c>
      <c r="AW225" s="124">
        <v>0</v>
      </c>
      <c r="AX225" s="124">
        <v>0</v>
      </c>
      <c r="AY225" s="124">
        <v>0</v>
      </c>
    </row>
    <row r="226" spans="1:51">
      <c r="A226" t="s">
        <v>32</v>
      </c>
      <c r="B226" t="s">
        <v>21</v>
      </c>
      <c r="C226" t="s">
        <v>50</v>
      </c>
      <c r="D226" t="s">
        <v>337</v>
      </c>
      <c r="E226" s="125">
        <v>0.50654849766080412</v>
      </c>
      <c r="F226" s="125">
        <v>0.47650333115771593</v>
      </c>
      <c r="G226" s="125">
        <v>0.44737703725261929</v>
      </c>
      <c r="H226" s="125">
        <v>0.41498655913978488</v>
      </c>
      <c r="I226" s="125">
        <v>0.38257248505373742</v>
      </c>
      <c r="J226" s="125">
        <v>0.3966718204568277</v>
      </c>
      <c r="K226" s="124">
        <v>0.3794468334636435</v>
      </c>
      <c r="L226" s="124">
        <v>0.41956254775578178</v>
      </c>
      <c r="M226" s="124">
        <v>0.45500651903959533</v>
      </c>
      <c r="N226" s="124">
        <v>0.48600773589297641</v>
      </c>
      <c r="O226" s="124">
        <v>0.51274128112213002</v>
      </c>
      <c r="P226" s="124">
        <v>0.53517553379696603</v>
      </c>
      <c r="Q226" s="124">
        <v>0.55289671679097585</v>
      </c>
      <c r="R226" s="124">
        <v>0.56499136677197248</v>
      </c>
      <c r="S226" s="124">
        <v>0.57003658764900278</v>
      </c>
      <c r="T226" s="124">
        <v>0.56654699961325294</v>
      </c>
      <c r="U226" s="124">
        <v>0.55385925873869735</v>
      </c>
      <c r="V226" s="124">
        <v>0.53293849177813812</v>
      </c>
      <c r="W226" s="124">
        <v>0.50618822242968187</v>
      </c>
      <c r="X226" s="124">
        <v>0.47639304546494671</v>
      </c>
      <c r="Y226" s="124">
        <v>0.44581181105649392</v>
      </c>
      <c r="Z226" s="124">
        <v>0.41589674441898578</v>
      </c>
      <c r="AA226" s="124">
        <v>0.38742878152583632</v>
      </c>
      <c r="AB226" s="124">
        <v>0.36075065377831911</v>
      </c>
      <c r="AC226" s="124">
        <v>0.33595488771223547</v>
      </c>
      <c r="AD226" s="124">
        <v>0.31300403773065411</v>
      </c>
      <c r="AE226" s="124">
        <v>0.29179955252641782</v>
      </c>
      <c r="AF226" s="124">
        <v>0.27221876392481698</v>
      </c>
      <c r="AG226" s="124">
        <v>0.25413379333205022</v>
      </c>
      <c r="AH226" s="124">
        <v>0.2374206831964609</v>
      </c>
      <c r="AI226" s="124">
        <v>0.2219634086165076</v>
      </c>
      <c r="AJ226" s="124">
        <v>0.2076552825264136</v>
      </c>
      <c r="AK226" s="124">
        <v>0.1943990816073467</v>
      </c>
      <c r="AL226" s="124">
        <v>0.1821065817491736</v>
      </c>
      <c r="AM226" s="124">
        <v>0.17069785403276189</v>
      </c>
      <c r="AN226" s="124">
        <v>0.1601004954119023</v>
      </c>
      <c r="AO226" s="124">
        <v>0.15024887674984261</v>
      </c>
      <c r="AP226" s="124">
        <v>0.14112384966169331</v>
      </c>
      <c r="AQ226" s="124">
        <v>0.13268421356610041</v>
      </c>
      <c r="AR226" s="124">
        <v>0.1248794426649275</v>
      </c>
      <c r="AS226" s="124">
        <v>0.1176568214828974</v>
      </c>
      <c r="AT226" s="124">
        <v>0.1109652053013563</v>
      </c>
      <c r="AU226" s="124">
        <v>0.10475682338387179</v>
      </c>
      <c r="AV226" s="124">
        <v>9.8987986611035403E-2</v>
      </c>
      <c r="AW226" s="124">
        <v>9.3619206136985073E-2</v>
      </c>
      <c r="AX226" s="124">
        <v>8.8615013620837402E-2</v>
      </c>
      <c r="AY226" s="124">
        <v>8.3943645805212741E-2</v>
      </c>
    </row>
    <row r="227" spans="1:51">
      <c r="A227" t="s">
        <v>32</v>
      </c>
      <c r="B227" t="s">
        <v>21</v>
      </c>
      <c r="C227" t="s">
        <v>51</v>
      </c>
      <c r="D227" t="s">
        <v>337</v>
      </c>
      <c r="E227" s="125">
        <v>0</v>
      </c>
      <c r="F227" s="125">
        <v>0</v>
      </c>
      <c r="G227" s="125">
        <v>0</v>
      </c>
      <c r="H227" s="125">
        <v>0</v>
      </c>
      <c r="I227" s="125">
        <v>0</v>
      </c>
      <c r="J227" s="125">
        <v>0</v>
      </c>
      <c r="K227" s="124">
        <v>0</v>
      </c>
      <c r="L227" s="124">
        <v>0</v>
      </c>
      <c r="M227" s="124">
        <v>0</v>
      </c>
      <c r="N227" s="124">
        <v>0</v>
      </c>
      <c r="O227" s="124">
        <v>0</v>
      </c>
      <c r="P227" s="124">
        <v>0</v>
      </c>
      <c r="Q227" s="124">
        <v>0</v>
      </c>
      <c r="R227" s="124">
        <v>0</v>
      </c>
      <c r="S227" s="124">
        <v>0</v>
      </c>
      <c r="T227" s="124">
        <v>0</v>
      </c>
      <c r="U227" s="124">
        <v>0</v>
      </c>
      <c r="V227" s="124">
        <v>0</v>
      </c>
      <c r="W227" s="124">
        <v>0</v>
      </c>
      <c r="X227" s="124">
        <v>0</v>
      </c>
      <c r="Y227" s="124">
        <v>0</v>
      </c>
      <c r="Z227" s="124">
        <v>0</v>
      </c>
      <c r="AA227" s="124">
        <v>0</v>
      </c>
      <c r="AB227" s="124">
        <v>0</v>
      </c>
      <c r="AC227" s="124">
        <v>0</v>
      </c>
      <c r="AD227" s="124">
        <v>0</v>
      </c>
      <c r="AE227" s="124">
        <v>0</v>
      </c>
      <c r="AF227" s="124">
        <v>0</v>
      </c>
      <c r="AG227" s="124">
        <v>0</v>
      </c>
      <c r="AH227" s="124">
        <v>0</v>
      </c>
      <c r="AI227" s="124">
        <v>0</v>
      </c>
      <c r="AJ227" s="124">
        <v>0</v>
      </c>
      <c r="AK227" s="124">
        <v>0</v>
      </c>
      <c r="AL227" s="124">
        <v>0</v>
      </c>
      <c r="AM227" s="124">
        <v>0</v>
      </c>
      <c r="AN227" s="124">
        <v>0</v>
      </c>
      <c r="AO227" s="124">
        <v>0</v>
      </c>
      <c r="AP227" s="124">
        <v>0</v>
      </c>
      <c r="AQ227" s="124">
        <v>0</v>
      </c>
      <c r="AR227" s="124">
        <v>0</v>
      </c>
      <c r="AS227" s="124">
        <v>0</v>
      </c>
      <c r="AT227" s="124">
        <v>0</v>
      </c>
      <c r="AU227" s="124">
        <v>0</v>
      </c>
      <c r="AV227" s="124">
        <v>0</v>
      </c>
      <c r="AW227" s="124">
        <v>0</v>
      </c>
      <c r="AX227" s="124">
        <v>0</v>
      </c>
      <c r="AY227" s="124">
        <v>0</v>
      </c>
    </row>
    <row r="228" spans="1:51">
      <c r="A228" t="s">
        <v>32</v>
      </c>
      <c r="B228" t="s">
        <v>21</v>
      </c>
      <c r="C228" t="s">
        <v>52</v>
      </c>
      <c r="D228" t="s">
        <v>337</v>
      </c>
      <c r="E228" s="125">
        <v>0</v>
      </c>
      <c r="F228" s="125">
        <v>0</v>
      </c>
      <c r="G228" s="125">
        <v>0</v>
      </c>
      <c r="H228" s="125">
        <v>0</v>
      </c>
      <c r="I228" s="125">
        <v>0</v>
      </c>
      <c r="J228" s="125">
        <v>0</v>
      </c>
      <c r="K228" s="124">
        <v>0</v>
      </c>
      <c r="L228" s="124">
        <v>0</v>
      </c>
      <c r="M228" s="124">
        <v>0</v>
      </c>
      <c r="N228" s="124">
        <v>0</v>
      </c>
      <c r="O228" s="124">
        <v>0</v>
      </c>
      <c r="P228" s="124">
        <v>0</v>
      </c>
      <c r="Q228" s="124">
        <v>0</v>
      </c>
      <c r="R228" s="124">
        <v>0</v>
      </c>
      <c r="S228" s="124">
        <v>0</v>
      </c>
      <c r="T228" s="124">
        <v>0</v>
      </c>
      <c r="U228" s="124">
        <v>0</v>
      </c>
      <c r="V228" s="124">
        <v>0</v>
      </c>
      <c r="W228" s="124">
        <v>0</v>
      </c>
      <c r="X228" s="124">
        <v>0</v>
      </c>
      <c r="Y228" s="124">
        <v>0</v>
      </c>
      <c r="Z228" s="124">
        <v>0</v>
      </c>
      <c r="AA228" s="124">
        <v>0</v>
      </c>
      <c r="AB228" s="124">
        <v>0</v>
      </c>
      <c r="AC228" s="124">
        <v>0</v>
      </c>
      <c r="AD228" s="124">
        <v>0</v>
      </c>
      <c r="AE228" s="124">
        <v>0</v>
      </c>
      <c r="AF228" s="124">
        <v>0</v>
      </c>
      <c r="AG228" s="124">
        <v>0</v>
      </c>
      <c r="AH228" s="124">
        <v>0</v>
      </c>
      <c r="AI228" s="124">
        <v>0</v>
      </c>
      <c r="AJ228" s="124">
        <v>0</v>
      </c>
      <c r="AK228" s="124">
        <v>0</v>
      </c>
      <c r="AL228" s="124">
        <v>0</v>
      </c>
      <c r="AM228" s="124">
        <v>0</v>
      </c>
      <c r="AN228" s="124">
        <v>0</v>
      </c>
      <c r="AO228" s="124">
        <v>0</v>
      </c>
      <c r="AP228" s="124">
        <v>0</v>
      </c>
      <c r="AQ228" s="124">
        <v>0</v>
      </c>
      <c r="AR228" s="124">
        <v>0</v>
      </c>
      <c r="AS228" s="124">
        <v>0</v>
      </c>
      <c r="AT228" s="124">
        <v>0</v>
      </c>
      <c r="AU228" s="124">
        <v>0</v>
      </c>
      <c r="AV228" s="124">
        <v>0</v>
      </c>
      <c r="AW228" s="124">
        <v>0</v>
      </c>
      <c r="AX228" s="124">
        <v>0</v>
      </c>
      <c r="AY228" s="124">
        <v>0</v>
      </c>
    </row>
    <row r="229" spans="1:51">
      <c r="A229" t="s">
        <v>32</v>
      </c>
      <c r="B229" t="s">
        <v>21</v>
      </c>
      <c r="C229" t="s">
        <v>53</v>
      </c>
      <c r="D229" t="s">
        <v>337</v>
      </c>
      <c r="E229" s="125">
        <v>0.49345150233919588</v>
      </c>
      <c r="F229" s="125">
        <v>0.52349666884228419</v>
      </c>
      <c r="G229" s="125">
        <v>0.55262296274738065</v>
      </c>
      <c r="H229" s="125">
        <v>0.58501344086021501</v>
      </c>
      <c r="I229" s="125">
        <v>0.61742751494626258</v>
      </c>
      <c r="J229" s="125">
        <v>0.6033281795431723</v>
      </c>
      <c r="K229" s="124">
        <v>0.62053687776909039</v>
      </c>
      <c r="L229" s="124">
        <v>0.58008840367553705</v>
      </c>
      <c r="M229" s="124">
        <v>0.54406486304626167</v>
      </c>
      <c r="N229" s="124">
        <v>0.51203575942266466</v>
      </c>
      <c r="O229" s="124">
        <v>0.48346817766121902</v>
      </c>
      <c r="P229" s="124">
        <v>0.45777049904558142</v>
      </c>
      <c r="Q229" s="124">
        <v>0.43431644321080809</v>
      </c>
      <c r="R229" s="124">
        <v>0.41240647422775317</v>
      </c>
      <c r="S229" s="124">
        <v>0.39131660162178222</v>
      </c>
      <c r="T229" s="124">
        <v>0.37035163597818349</v>
      </c>
      <c r="U229" s="124">
        <v>0.34906523630661718</v>
      </c>
      <c r="V229" s="124">
        <v>0.32746508345933889</v>
      </c>
      <c r="W229" s="124">
        <v>0.30594710851104828</v>
      </c>
      <c r="X229" s="124">
        <v>0.28502923484598253</v>
      </c>
      <c r="Y229" s="124">
        <v>0.26512406552549278</v>
      </c>
      <c r="Z229" s="124">
        <v>0.24646297201733031</v>
      </c>
      <c r="AA229" s="124">
        <v>0.22912678410789469</v>
      </c>
      <c r="AB229" s="124">
        <v>0.21310142885382821</v>
      </c>
      <c r="AC229" s="124">
        <v>0.19832273487157531</v>
      </c>
      <c r="AD229" s="124">
        <v>0.18470466037483191</v>
      </c>
      <c r="AE229" s="124">
        <v>0.17215498251775169</v>
      </c>
      <c r="AF229" s="124">
        <v>0.1605832670942936</v>
      </c>
      <c r="AG229" s="124">
        <v>0.149904523224582</v>
      </c>
      <c r="AH229" s="124">
        <v>0.1400405835913176</v>
      </c>
      <c r="AI229" s="124">
        <v>0.13092034437404429</v>
      </c>
      <c r="AJ229" s="124">
        <v>0.1224794690993198</v>
      </c>
      <c r="AK229" s="124">
        <v>0.1146598685368666</v>
      </c>
      <c r="AL229" s="124">
        <v>0.107409112822034</v>
      </c>
      <c r="AM229" s="124">
        <v>0.10067985045232231</v>
      </c>
      <c r="AN229" s="124">
        <v>9.4429266972112569E-2</v>
      </c>
      <c r="AO229" s="124">
        <v>8.8618595186802582E-2</v>
      </c>
      <c r="AP229" s="124">
        <v>8.3236510428575688E-2</v>
      </c>
      <c r="AQ229" s="124">
        <v>7.8258695634962253E-2</v>
      </c>
      <c r="AR229" s="124">
        <v>7.3655341356925613E-2</v>
      </c>
      <c r="AS229" s="124">
        <v>6.9395350782737994E-2</v>
      </c>
      <c r="AT229" s="124">
        <v>6.5448555740714148E-2</v>
      </c>
      <c r="AU229" s="124">
        <v>6.1786779226416351E-2</v>
      </c>
      <c r="AV229" s="124">
        <v>5.8384252226209563E-2</v>
      </c>
      <c r="AW229" s="124">
        <v>5.5217683414115058E-2</v>
      </c>
      <c r="AX229" s="124">
        <v>5.226615297099553E-2</v>
      </c>
      <c r="AY229" s="124">
        <v>4.9510926466031592E-2</v>
      </c>
    </row>
    <row r="230" spans="1:51">
      <c r="A230" t="s">
        <v>32</v>
      </c>
      <c r="B230" t="s">
        <v>21</v>
      </c>
      <c r="C230" t="s">
        <v>54</v>
      </c>
      <c r="D230" t="s">
        <v>337</v>
      </c>
      <c r="E230" s="125">
        <v>0</v>
      </c>
      <c r="F230" s="125">
        <v>0</v>
      </c>
      <c r="G230" s="125">
        <v>0</v>
      </c>
      <c r="H230" s="125">
        <v>0</v>
      </c>
      <c r="I230" s="125">
        <v>0</v>
      </c>
      <c r="J230" s="125">
        <v>0</v>
      </c>
      <c r="K230" s="124">
        <v>0</v>
      </c>
      <c r="L230" s="124">
        <v>0</v>
      </c>
      <c r="M230" s="124">
        <v>0</v>
      </c>
      <c r="N230" s="124">
        <v>0</v>
      </c>
      <c r="O230" s="124">
        <v>0</v>
      </c>
      <c r="P230" s="124">
        <v>0</v>
      </c>
      <c r="Q230" s="124">
        <v>0</v>
      </c>
      <c r="R230" s="124">
        <v>0</v>
      </c>
      <c r="S230" s="124">
        <v>0</v>
      </c>
      <c r="T230" s="124">
        <v>0</v>
      </c>
      <c r="U230" s="124">
        <v>0</v>
      </c>
      <c r="V230" s="124">
        <v>0</v>
      </c>
      <c r="W230" s="124">
        <v>0</v>
      </c>
      <c r="X230" s="124">
        <v>0</v>
      </c>
      <c r="Y230" s="124">
        <v>0</v>
      </c>
      <c r="Z230" s="124">
        <v>0</v>
      </c>
      <c r="AA230" s="124">
        <v>0</v>
      </c>
      <c r="AB230" s="124">
        <v>0</v>
      </c>
      <c r="AC230" s="124">
        <v>0</v>
      </c>
      <c r="AD230" s="124">
        <v>0</v>
      </c>
      <c r="AE230" s="124">
        <v>0</v>
      </c>
      <c r="AF230" s="124">
        <v>0</v>
      </c>
      <c r="AG230" s="124">
        <v>0</v>
      </c>
      <c r="AH230" s="124">
        <v>0</v>
      </c>
      <c r="AI230" s="124">
        <v>0</v>
      </c>
      <c r="AJ230" s="124">
        <v>0</v>
      </c>
      <c r="AK230" s="124">
        <v>0</v>
      </c>
      <c r="AL230" s="124">
        <v>0</v>
      </c>
      <c r="AM230" s="124">
        <v>0</v>
      </c>
      <c r="AN230" s="124">
        <v>0</v>
      </c>
      <c r="AO230" s="124">
        <v>0</v>
      </c>
      <c r="AP230" s="124">
        <v>0</v>
      </c>
      <c r="AQ230" s="124">
        <v>0</v>
      </c>
      <c r="AR230" s="124">
        <v>0</v>
      </c>
      <c r="AS230" s="124">
        <v>0</v>
      </c>
      <c r="AT230" s="124">
        <v>0</v>
      </c>
      <c r="AU230" s="124">
        <v>0</v>
      </c>
      <c r="AV230" s="124">
        <v>0</v>
      </c>
      <c r="AW230" s="124">
        <v>0</v>
      </c>
      <c r="AX230" s="124">
        <v>0</v>
      </c>
      <c r="AY230" s="124">
        <v>0</v>
      </c>
    </row>
    <row r="231" spans="1:51">
      <c r="A231" t="s">
        <v>32</v>
      </c>
      <c r="B231" t="s">
        <v>21</v>
      </c>
      <c r="C231" t="s">
        <v>55</v>
      </c>
      <c r="D231" t="s">
        <v>337</v>
      </c>
      <c r="E231" s="125">
        <v>0</v>
      </c>
      <c r="F231" s="125">
        <v>0</v>
      </c>
      <c r="G231" s="125">
        <v>0</v>
      </c>
      <c r="H231" s="125">
        <v>0</v>
      </c>
      <c r="I231" s="125">
        <v>0</v>
      </c>
      <c r="J231" s="125">
        <v>0</v>
      </c>
      <c r="K231" s="124">
        <v>0</v>
      </c>
      <c r="L231" s="124">
        <v>0</v>
      </c>
      <c r="M231" s="124">
        <v>0</v>
      </c>
      <c r="N231" s="124">
        <v>0</v>
      </c>
      <c r="O231" s="124">
        <v>0</v>
      </c>
      <c r="P231" s="124">
        <v>0</v>
      </c>
      <c r="Q231" s="124">
        <v>0</v>
      </c>
      <c r="R231" s="124">
        <v>0</v>
      </c>
      <c r="S231" s="124">
        <v>0</v>
      </c>
      <c r="T231" s="124">
        <v>0</v>
      </c>
      <c r="U231" s="124">
        <v>0</v>
      </c>
      <c r="V231" s="124">
        <v>0</v>
      </c>
      <c r="W231" s="124">
        <v>0</v>
      </c>
      <c r="X231" s="124">
        <v>0</v>
      </c>
      <c r="Y231" s="124">
        <v>0</v>
      </c>
      <c r="Z231" s="124">
        <v>0</v>
      </c>
      <c r="AA231" s="124">
        <v>0</v>
      </c>
      <c r="AB231" s="124">
        <v>0</v>
      </c>
      <c r="AC231" s="124">
        <v>0</v>
      </c>
      <c r="AD231" s="124">
        <v>0</v>
      </c>
      <c r="AE231" s="124">
        <v>0</v>
      </c>
      <c r="AF231" s="124">
        <v>0</v>
      </c>
      <c r="AG231" s="124">
        <v>0</v>
      </c>
      <c r="AH231" s="124">
        <v>0</v>
      </c>
      <c r="AI231" s="124">
        <v>0</v>
      </c>
      <c r="AJ231" s="124">
        <v>0</v>
      </c>
      <c r="AK231" s="124">
        <v>0</v>
      </c>
      <c r="AL231" s="124">
        <v>0</v>
      </c>
      <c r="AM231" s="124">
        <v>0</v>
      </c>
      <c r="AN231" s="124">
        <v>0</v>
      </c>
      <c r="AO231" s="124">
        <v>0</v>
      </c>
      <c r="AP231" s="124">
        <v>0</v>
      </c>
      <c r="AQ231" s="124">
        <v>0</v>
      </c>
      <c r="AR231" s="124">
        <v>0</v>
      </c>
      <c r="AS231" s="124">
        <v>0</v>
      </c>
      <c r="AT231" s="124">
        <v>0</v>
      </c>
      <c r="AU231" s="124">
        <v>0</v>
      </c>
      <c r="AV231" s="124">
        <v>0</v>
      </c>
      <c r="AW231" s="124">
        <v>0</v>
      </c>
      <c r="AX231" s="124">
        <v>0</v>
      </c>
      <c r="AY231" s="124">
        <v>0</v>
      </c>
    </row>
    <row r="232" spans="1:51">
      <c r="A232" t="s">
        <v>32</v>
      </c>
      <c r="B232" t="s">
        <v>21</v>
      </c>
      <c r="C232" t="s">
        <v>56</v>
      </c>
      <c r="D232" t="s">
        <v>337</v>
      </c>
      <c r="E232" s="125">
        <v>0</v>
      </c>
      <c r="F232" s="125">
        <v>0</v>
      </c>
      <c r="G232" s="125">
        <v>0</v>
      </c>
      <c r="H232" s="125">
        <v>0</v>
      </c>
      <c r="I232" s="125">
        <v>0</v>
      </c>
      <c r="J232" s="125">
        <v>0</v>
      </c>
      <c r="K232" s="124">
        <v>1.6288767266093298E-5</v>
      </c>
      <c r="L232" s="124">
        <v>3.4904856868113129E-4</v>
      </c>
      <c r="M232" s="124">
        <v>9.286179141429192E-4</v>
      </c>
      <c r="N232" s="124">
        <v>1.9565046843589241E-3</v>
      </c>
      <c r="O232" s="124">
        <v>3.7905412166510128E-3</v>
      </c>
      <c r="P232" s="124">
        <v>7.0539671574524829E-3</v>
      </c>
      <c r="Q232" s="124">
        <v>1.278683999821595E-2</v>
      </c>
      <c r="R232" s="124">
        <v>2.260215900027426E-2</v>
      </c>
      <c r="S232" s="124">
        <v>3.8646810729215032E-2</v>
      </c>
      <c r="T232" s="124">
        <v>6.3101364408563593E-2</v>
      </c>
      <c r="U232" s="124">
        <v>9.7075504954685324E-2</v>
      </c>
      <c r="V232" s="124">
        <v>0.13959642476252301</v>
      </c>
      <c r="W232" s="124">
        <v>0.18786466905926991</v>
      </c>
      <c r="X232" s="124">
        <v>0.23857771968907071</v>
      </c>
      <c r="Y232" s="124">
        <v>0.28906412341801341</v>
      </c>
      <c r="Z232" s="124">
        <v>0.33764028356368397</v>
      </c>
      <c r="AA232" s="124">
        <v>0.3834444343662689</v>
      </c>
      <c r="AB232" s="124">
        <v>0.42614791736785268</v>
      </c>
      <c r="AC232" s="124">
        <v>0.46572237741618933</v>
      </c>
      <c r="AD232" s="124">
        <v>0.5022913018945141</v>
      </c>
      <c r="AE232" s="124">
        <v>0.5360454649558305</v>
      </c>
      <c r="AF232" s="124">
        <v>0.56719796898088948</v>
      </c>
      <c r="AG232" s="124">
        <v>0.59596168344336786</v>
      </c>
      <c r="AH232" s="124">
        <v>0.62253873321222153</v>
      </c>
      <c r="AI232" s="124">
        <v>0.64711624700944803</v>
      </c>
      <c r="AJ232" s="124">
        <v>0.66986524837426664</v>
      </c>
      <c r="AK232" s="124">
        <v>0.69094104985578675</v>
      </c>
      <c r="AL232" s="124">
        <v>0.71048430542879248</v>
      </c>
      <c r="AM232" s="124">
        <v>0.72862229551491564</v>
      </c>
      <c r="AN232" s="124">
        <v>0.74547023761598519</v>
      </c>
      <c r="AO232" s="124">
        <v>0.76113252806335474</v>
      </c>
      <c r="AP232" s="124">
        <v>0.77563963990973095</v>
      </c>
      <c r="AQ232" s="124">
        <v>0.78905709079893727</v>
      </c>
      <c r="AR232" s="124">
        <v>0.80146521597814691</v>
      </c>
      <c r="AS232" s="124">
        <v>0.81294782773436458</v>
      </c>
      <c r="AT232" s="124">
        <v>0.8235862389579296</v>
      </c>
      <c r="AU232" s="124">
        <v>0.83345639738971189</v>
      </c>
      <c r="AV232" s="124">
        <v>0.84262776116275506</v>
      </c>
      <c r="AW232" s="124">
        <v>0.85116311044889992</v>
      </c>
      <c r="AX232" s="124">
        <v>0.85911883340816697</v>
      </c>
      <c r="AY232" s="124">
        <v>0.86654542772875576</v>
      </c>
    </row>
    <row r="233" spans="1:51">
      <c r="A233" t="s">
        <v>32</v>
      </c>
      <c r="B233" t="s">
        <v>21</v>
      </c>
      <c r="C233" t="s">
        <v>57</v>
      </c>
      <c r="D233" t="s">
        <v>337</v>
      </c>
      <c r="E233" s="125">
        <v>0</v>
      </c>
      <c r="F233" s="125">
        <v>0</v>
      </c>
      <c r="G233" s="125">
        <v>0</v>
      </c>
      <c r="H233" s="125">
        <v>0</v>
      </c>
      <c r="I233" s="125">
        <v>0</v>
      </c>
      <c r="J233" s="125">
        <v>0</v>
      </c>
      <c r="K233" s="124">
        <v>0</v>
      </c>
      <c r="L233" s="124">
        <v>0</v>
      </c>
      <c r="M233" s="124">
        <v>0</v>
      </c>
      <c r="N233" s="124">
        <v>0</v>
      </c>
      <c r="O233" s="124">
        <v>0</v>
      </c>
      <c r="P233" s="124">
        <v>0</v>
      </c>
      <c r="Q233" s="124">
        <v>0</v>
      </c>
      <c r="R233" s="124">
        <v>0</v>
      </c>
      <c r="S233" s="124">
        <v>0</v>
      </c>
      <c r="T233" s="124">
        <v>0</v>
      </c>
      <c r="U233" s="124">
        <v>0</v>
      </c>
      <c r="V233" s="124">
        <v>0</v>
      </c>
      <c r="W233" s="124">
        <v>0</v>
      </c>
      <c r="X233" s="124">
        <v>0</v>
      </c>
      <c r="Y233" s="124">
        <v>0</v>
      </c>
      <c r="Z233" s="124">
        <v>0</v>
      </c>
      <c r="AA233" s="124">
        <v>0</v>
      </c>
      <c r="AB233" s="124">
        <v>0</v>
      </c>
      <c r="AC233" s="124">
        <v>0</v>
      </c>
      <c r="AD233" s="124">
        <v>0</v>
      </c>
      <c r="AE233" s="124">
        <v>0</v>
      </c>
      <c r="AF233" s="124">
        <v>0</v>
      </c>
      <c r="AG233" s="124">
        <v>0</v>
      </c>
      <c r="AH233" s="124">
        <v>0</v>
      </c>
      <c r="AI233" s="124">
        <v>0</v>
      </c>
      <c r="AJ233" s="124">
        <v>0</v>
      </c>
      <c r="AK233" s="124">
        <v>0</v>
      </c>
      <c r="AL233" s="124">
        <v>0</v>
      </c>
      <c r="AM233" s="124">
        <v>0</v>
      </c>
      <c r="AN233" s="124">
        <v>0</v>
      </c>
      <c r="AO233" s="124">
        <v>0</v>
      </c>
      <c r="AP233" s="124">
        <v>0</v>
      </c>
      <c r="AQ233" s="124">
        <v>0</v>
      </c>
      <c r="AR233" s="124">
        <v>0</v>
      </c>
      <c r="AS233" s="124">
        <v>0</v>
      </c>
      <c r="AT233" s="124">
        <v>0</v>
      </c>
      <c r="AU233" s="124">
        <v>0</v>
      </c>
      <c r="AV233" s="124">
        <v>0</v>
      </c>
      <c r="AW233" s="124">
        <v>0</v>
      </c>
      <c r="AX233" s="124">
        <v>0</v>
      </c>
      <c r="AY233" s="124">
        <v>0</v>
      </c>
    </row>
    <row r="234" spans="1:51">
      <c r="A234" t="s">
        <v>32</v>
      </c>
      <c r="B234" t="s">
        <v>21</v>
      </c>
      <c r="C234" t="s">
        <v>58</v>
      </c>
      <c r="D234" t="s">
        <v>337</v>
      </c>
      <c r="E234" s="125">
        <v>0</v>
      </c>
      <c r="F234" s="125">
        <v>0</v>
      </c>
      <c r="G234" s="125">
        <v>0</v>
      </c>
      <c r="H234" s="125">
        <v>0</v>
      </c>
      <c r="I234" s="125">
        <v>0</v>
      </c>
      <c r="J234" s="125">
        <v>0</v>
      </c>
      <c r="K234" s="124">
        <v>0</v>
      </c>
      <c r="L234" s="124">
        <v>0</v>
      </c>
      <c r="M234" s="124">
        <v>0</v>
      </c>
      <c r="N234" s="124">
        <v>0</v>
      </c>
      <c r="O234" s="124">
        <v>0</v>
      </c>
      <c r="P234" s="124">
        <v>0</v>
      </c>
      <c r="Q234" s="124">
        <v>0</v>
      </c>
      <c r="R234" s="124">
        <v>0</v>
      </c>
      <c r="S234" s="124">
        <v>0</v>
      </c>
      <c r="T234" s="124">
        <v>0</v>
      </c>
      <c r="U234" s="124">
        <v>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4">
        <v>0</v>
      </c>
      <c r="AI234" s="124">
        <v>0</v>
      </c>
      <c r="AJ234" s="124">
        <v>0</v>
      </c>
      <c r="AK234" s="124">
        <v>0</v>
      </c>
      <c r="AL234" s="124">
        <v>0</v>
      </c>
      <c r="AM234" s="124">
        <v>0</v>
      </c>
      <c r="AN234" s="124">
        <v>0</v>
      </c>
      <c r="AO234" s="124">
        <v>0</v>
      </c>
      <c r="AP234" s="124">
        <v>0</v>
      </c>
      <c r="AQ234" s="124">
        <v>0</v>
      </c>
      <c r="AR234" s="124">
        <v>0</v>
      </c>
      <c r="AS234" s="124">
        <v>0</v>
      </c>
      <c r="AT234" s="124">
        <v>0</v>
      </c>
      <c r="AU234" s="124">
        <v>0</v>
      </c>
      <c r="AV234" s="124">
        <v>0</v>
      </c>
      <c r="AW234" s="124">
        <v>0</v>
      </c>
      <c r="AX234" s="124">
        <v>0</v>
      </c>
      <c r="AY234" s="124">
        <v>0</v>
      </c>
    </row>
    <row r="235" spans="1:51">
      <c r="A235" t="s">
        <v>32</v>
      </c>
      <c r="B235" t="s">
        <v>21</v>
      </c>
      <c r="C235" t="s">
        <v>59</v>
      </c>
      <c r="D235" t="s">
        <v>337</v>
      </c>
      <c r="E235" s="125">
        <v>0</v>
      </c>
      <c r="F235" s="125">
        <v>0</v>
      </c>
      <c r="G235" s="125">
        <v>0</v>
      </c>
      <c r="H235" s="125">
        <v>0</v>
      </c>
      <c r="I235" s="125">
        <v>0</v>
      </c>
      <c r="J235" s="125">
        <v>0</v>
      </c>
      <c r="K235" s="124">
        <v>0</v>
      </c>
      <c r="L235" s="124">
        <v>0</v>
      </c>
      <c r="M235" s="124">
        <v>0</v>
      </c>
      <c r="N235" s="124">
        <v>0</v>
      </c>
      <c r="O235" s="124">
        <v>0</v>
      </c>
      <c r="P235" s="124">
        <v>0</v>
      </c>
      <c r="Q235" s="124">
        <v>0</v>
      </c>
      <c r="R235" s="124">
        <v>0</v>
      </c>
      <c r="S235" s="124">
        <v>0</v>
      </c>
      <c r="T235" s="124">
        <v>0</v>
      </c>
      <c r="U235" s="124">
        <v>0</v>
      </c>
      <c r="V235" s="124">
        <v>0</v>
      </c>
      <c r="W235" s="124">
        <v>0</v>
      </c>
      <c r="X235" s="124">
        <v>0</v>
      </c>
      <c r="Y235" s="124">
        <v>0</v>
      </c>
      <c r="Z235" s="124">
        <v>0</v>
      </c>
      <c r="AA235" s="124">
        <v>0</v>
      </c>
      <c r="AB235" s="124">
        <v>0</v>
      </c>
      <c r="AC235" s="124">
        <v>0</v>
      </c>
      <c r="AD235" s="124">
        <v>0</v>
      </c>
      <c r="AE235" s="124">
        <v>0</v>
      </c>
      <c r="AF235" s="124">
        <v>0</v>
      </c>
      <c r="AG235" s="124">
        <v>0</v>
      </c>
      <c r="AH235" s="124">
        <v>0</v>
      </c>
      <c r="AI235" s="124">
        <v>0</v>
      </c>
      <c r="AJ235" s="124">
        <v>0</v>
      </c>
      <c r="AK235" s="124">
        <v>0</v>
      </c>
      <c r="AL235" s="124">
        <v>0</v>
      </c>
      <c r="AM235" s="124">
        <v>0</v>
      </c>
      <c r="AN235" s="124">
        <v>0</v>
      </c>
      <c r="AO235" s="124">
        <v>0</v>
      </c>
      <c r="AP235" s="124">
        <v>0</v>
      </c>
      <c r="AQ235" s="124">
        <v>0</v>
      </c>
      <c r="AR235" s="124">
        <v>0</v>
      </c>
      <c r="AS235" s="124">
        <v>0</v>
      </c>
      <c r="AT235" s="124">
        <v>0</v>
      </c>
      <c r="AU235" s="124">
        <v>0</v>
      </c>
      <c r="AV235" s="124">
        <v>0</v>
      </c>
      <c r="AW235" s="124">
        <v>0</v>
      </c>
      <c r="AX235" s="124">
        <v>0</v>
      </c>
      <c r="AY235" s="124">
        <v>0</v>
      </c>
    </row>
    <row r="236" spans="1:51">
      <c r="A236" t="s">
        <v>32</v>
      </c>
      <c r="B236" t="s">
        <v>21</v>
      </c>
      <c r="C236" t="s">
        <v>60</v>
      </c>
      <c r="D236" t="s">
        <v>337</v>
      </c>
      <c r="E236" s="125">
        <v>0</v>
      </c>
      <c r="F236" s="125">
        <v>0</v>
      </c>
      <c r="G236" s="125">
        <v>0</v>
      </c>
      <c r="H236" s="125">
        <v>0</v>
      </c>
      <c r="I236" s="125">
        <v>0</v>
      </c>
      <c r="J236" s="125">
        <v>0</v>
      </c>
      <c r="K236" s="124">
        <v>0</v>
      </c>
      <c r="L236" s="124">
        <v>0</v>
      </c>
      <c r="M236" s="124">
        <v>0</v>
      </c>
      <c r="N236" s="124">
        <v>0</v>
      </c>
      <c r="O236" s="124">
        <v>0</v>
      </c>
      <c r="P236" s="124">
        <v>0</v>
      </c>
      <c r="Q236" s="124">
        <v>0</v>
      </c>
      <c r="R236" s="124">
        <v>0</v>
      </c>
      <c r="S236" s="124">
        <v>0</v>
      </c>
      <c r="T236" s="124">
        <v>0</v>
      </c>
      <c r="U236" s="124">
        <v>0</v>
      </c>
      <c r="V236" s="124">
        <v>0</v>
      </c>
      <c r="W236" s="124">
        <v>0</v>
      </c>
      <c r="X236" s="124">
        <v>0</v>
      </c>
      <c r="Y236" s="124">
        <v>0</v>
      </c>
      <c r="Z236" s="124">
        <v>0</v>
      </c>
      <c r="AA236" s="124">
        <v>0</v>
      </c>
      <c r="AB236" s="124">
        <v>0</v>
      </c>
      <c r="AC236" s="124">
        <v>0</v>
      </c>
      <c r="AD236" s="124">
        <v>0</v>
      </c>
      <c r="AE236" s="124">
        <v>0</v>
      </c>
      <c r="AF236" s="124">
        <v>0</v>
      </c>
      <c r="AG236" s="124">
        <v>0</v>
      </c>
      <c r="AH236" s="124">
        <v>0</v>
      </c>
      <c r="AI236" s="124">
        <v>0</v>
      </c>
      <c r="AJ236" s="124">
        <v>0</v>
      </c>
      <c r="AK236" s="124">
        <v>0</v>
      </c>
      <c r="AL236" s="124">
        <v>0</v>
      </c>
      <c r="AM236" s="124">
        <v>0</v>
      </c>
      <c r="AN236" s="124">
        <v>0</v>
      </c>
      <c r="AO236" s="124">
        <v>0</v>
      </c>
      <c r="AP236" s="124">
        <v>0</v>
      </c>
      <c r="AQ236" s="124">
        <v>0</v>
      </c>
      <c r="AR236" s="124">
        <v>0</v>
      </c>
      <c r="AS236" s="124">
        <v>0</v>
      </c>
      <c r="AT236" s="124">
        <v>0</v>
      </c>
      <c r="AU236" s="124">
        <v>0</v>
      </c>
      <c r="AV236" s="124">
        <v>0</v>
      </c>
      <c r="AW236" s="124">
        <v>0</v>
      </c>
      <c r="AX236" s="124">
        <v>0</v>
      </c>
      <c r="AY236" s="124">
        <v>0</v>
      </c>
    </row>
    <row r="237" spans="1:51">
      <c r="A237" t="s">
        <v>32</v>
      </c>
      <c r="B237" t="s">
        <v>21</v>
      </c>
      <c r="C237" t="s">
        <v>61</v>
      </c>
      <c r="D237" t="s">
        <v>337</v>
      </c>
      <c r="E237" s="125">
        <v>0</v>
      </c>
      <c r="F237" s="125">
        <v>0</v>
      </c>
      <c r="G237" s="125">
        <v>0</v>
      </c>
      <c r="H237" s="125">
        <v>0</v>
      </c>
      <c r="I237" s="125">
        <v>0</v>
      </c>
      <c r="J237" s="125">
        <v>0</v>
      </c>
      <c r="K237" s="124">
        <v>0</v>
      </c>
      <c r="L237" s="124">
        <v>0</v>
      </c>
      <c r="M237" s="124">
        <v>0</v>
      </c>
      <c r="N237" s="124">
        <v>0</v>
      </c>
      <c r="O237" s="124">
        <v>0</v>
      </c>
      <c r="P237" s="124">
        <v>0</v>
      </c>
      <c r="Q237" s="124">
        <v>0</v>
      </c>
      <c r="R237" s="124">
        <v>0</v>
      </c>
      <c r="S237" s="124">
        <v>0</v>
      </c>
      <c r="T237" s="124">
        <v>0</v>
      </c>
      <c r="U237" s="124">
        <v>0</v>
      </c>
      <c r="V237" s="124">
        <v>0</v>
      </c>
      <c r="W237" s="124">
        <v>0</v>
      </c>
      <c r="X237" s="124">
        <v>0</v>
      </c>
      <c r="Y237" s="124">
        <v>0</v>
      </c>
      <c r="Z237" s="124">
        <v>0</v>
      </c>
      <c r="AA237" s="124">
        <v>0</v>
      </c>
      <c r="AB237" s="124">
        <v>0</v>
      </c>
      <c r="AC237" s="124">
        <v>0</v>
      </c>
      <c r="AD237" s="124">
        <v>0</v>
      </c>
      <c r="AE237" s="124">
        <v>0</v>
      </c>
      <c r="AF237" s="124">
        <v>0</v>
      </c>
      <c r="AG237" s="124">
        <v>0</v>
      </c>
      <c r="AH237" s="124">
        <v>0</v>
      </c>
      <c r="AI237" s="124">
        <v>0</v>
      </c>
      <c r="AJ237" s="124">
        <v>0</v>
      </c>
      <c r="AK237" s="124">
        <v>0</v>
      </c>
      <c r="AL237" s="124">
        <v>0</v>
      </c>
      <c r="AM237" s="124">
        <v>0</v>
      </c>
      <c r="AN237" s="124">
        <v>0</v>
      </c>
      <c r="AO237" s="124">
        <v>0</v>
      </c>
      <c r="AP237" s="124">
        <v>0</v>
      </c>
      <c r="AQ237" s="124">
        <v>0</v>
      </c>
      <c r="AR237" s="124">
        <v>0</v>
      </c>
      <c r="AS237" s="124">
        <v>0</v>
      </c>
      <c r="AT237" s="124">
        <v>0</v>
      </c>
      <c r="AU237" s="124">
        <v>0</v>
      </c>
      <c r="AV237" s="124">
        <v>0</v>
      </c>
      <c r="AW237" s="124">
        <v>0</v>
      </c>
      <c r="AX237" s="124">
        <v>0</v>
      </c>
      <c r="AY237" s="124">
        <v>0</v>
      </c>
    </row>
    <row r="238" spans="1:51">
      <c r="A238" t="s">
        <v>32</v>
      </c>
      <c r="B238" t="s">
        <v>72</v>
      </c>
      <c r="C238" t="s">
        <v>50</v>
      </c>
      <c r="D238" t="s">
        <v>337</v>
      </c>
      <c r="E238" s="125">
        <v>0.72917873276960499</v>
      </c>
      <c r="F238" s="125">
        <v>0.71941026236359407</v>
      </c>
      <c r="G238" s="125">
        <v>0.70346020761245676</v>
      </c>
      <c r="H238" s="125">
        <v>0.68563592732259171</v>
      </c>
      <c r="I238" s="125">
        <v>0.67941276886309321</v>
      </c>
      <c r="J238" s="125">
        <v>0.67157511581733953</v>
      </c>
      <c r="K238" s="124">
        <v>0.66852825229960577</v>
      </c>
      <c r="L238" s="124">
        <v>0.68422171690705647</v>
      </c>
      <c r="M238" s="124">
        <v>0.69741864648691643</v>
      </c>
      <c r="N238" s="124">
        <v>0.7082993696940536</v>
      </c>
      <c r="O238" s="124">
        <v>0.71680330381514301</v>
      </c>
      <c r="P238" s="124">
        <v>0.72253363898841527</v>
      </c>
      <c r="Q238" s="124">
        <v>0.72460778709065377</v>
      </c>
      <c r="R238" s="124">
        <v>0.72150226617234448</v>
      </c>
      <c r="S238" s="124">
        <v>0.71107411015116984</v>
      </c>
      <c r="T238" s="124">
        <v>0.69110163106665445</v>
      </c>
      <c r="U238" s="124">
        <v>0.66049192097780551</v>
      </c>
      <c r="V238" s="124">
        <v>0.62039757019681518</v>
      </c>
      <c r="W238" s="124">
        <v>0.5739964354993945</v>
      </c>
      <c r="X238" s="124">
        <v>0.52504148885683966</v>
      </c>
      <c r="Y238" s="124">
        <v>0.4765686965814418</v>
      </c>
      <c r="Z238" s="124">
        <v>0.43048512680799611</v>
      </c>
      <c r="AA238" s="124">
        <v>0.38774888359947951</v>
      </c>
      <c r="AB238" s="124">
        <v>0.34869767542993341</v>
      </c>
      <c r="AC238" s="124">
        <v>0.31331844534220521</v>
      </c>
      <c r="AD238" s="124">
        <v>0.28142157128551409</v>
      </c>
      <c r="AE238" s="124">
        <v>0.25274114209886678</v>
      </c>
      <c r="AF238" s="124">
        <v>0.2269887067854667</v>
      </c>
      <c r="AG238" s="124">
        <v>0.20388035575292479</v>
      </c>
      <c r="AH238" s="124">
        <v>0.18314928401021621</v>
      </c>
      <c r="AI238" s="124">
        <v>0.16455073130796949</v>
      </c>
      <c r="AJ238" s="124">
        <v>0.14786306105323249</v>
      </c>
      <c r="AK238" s="124">
        <v>0.13288698058594181</v>
      </c>
      <c r="AL238" s="124">
        <v>0.1194439474998381</v>
      </c>
      <c r="AM238" s="124">
        <v>0.1073742944054266</v>
      </c>
      <c r="AN238" s="124">
        <v>9.6535334120087024E-2</v>
      </c>
      <c r="AO238" s="124">
        <v>8.6799566363811517E-2</v>
      </c>
      <c r="AP238" s="124">
        <v>7.8053034846142247E-2</v>
      </c>
      <c r="AQ238" s="124">
        <v>7.0193847605515378E-2</v>
      </c>
      <c r="AR238" s="124">
        <v>6.3130856297969495E-2</v>
      </c>
      <c r="AS238" s="124">
        <v>5.6782482671281623E-2</v>
      </c>
      <c r="AT238" s="124">
        <v>5.107567788617183E-2</v>
      </c>
      <c r="AU238" s="124">
        <v>5.107567788617183E-2</v>
      </c>
      <c r="AV238" s="124">
        <v>5.107567788617183E-2</v>
      </c>
      <c r="AW238" s="124">
        <v>5.1075677886171837E-2</v>
      </c>
      <c r="AX238" s="124">
        <v>5.107567788617183E-2</v>
      </c>
      <c r="AY238" s="124">
        <v>5.107567788617183E-2</v>
      </c>
    </row>
    <row r="239" spans="1:51">
      <c r="A239" t="s">
        <v>32</v>
      </c>
      <c r="B239" t="s">
        <v>72</v>
      </c>
      <c r="C239" t="s">
        <v>51</v>
      </c>
      <c r="D239" t="s">
        <v>337</v>
      </c>
      <c r="E239" s="125">
        <v>0</v>
      </c>
      <c r="F239" s="125">
        <v>0</v>
      </c>
      <c r="G239" s="125">
        <v>0</v>
      </c>
      <c r="H239" s="125">
        <v>0</v>
      </c>
      <c r="I239" s="125">
        <v>0</v>
      </c>
      <c r="J239" s="125">
        <v>0</v>
      </c>
      <c r="K239" s="124">
        <v>0</v>
      </c>
      <c r="L239" s="124">
        <v>0</v>
      </c>
      <c r="M239" s="124">
        <v>0</v>
      </c>
      <c r="N239" s="124">
        <v>0</v>
      </c>
      <c r="O239" s="124">
        <v>0</v>
      </c>
      <c r="P239" s="124">
        <v>0</v>
      </c>
      <c r="Q239" s="124">
        <v>0</v>
      </c>
      <c r="R239" s="124">
        <v>0</v>
      </c>
      <c r="S239" s="124">
        <v>0</v>
      </c>
      <c r="T239" s="124">
        <v>0</v>
      </c>
      <c r="U239" s="124">
        <v>0</v>
      </c>
      <c r="V239" s="124">
        <v>0</v>
      </c>
      <c r="W239" s="124">
        <v>0</v>
      </c>
      <c r="X239" s="124">
        <v>0</v>
      </c>
      <c r="Y239" s="124">
        <v>0</v>
      </c>
      <c r="Z239" s="124">
        <v>0</v>
      </c>
      <c r="AA239" s="124">
        <v>0</v>
      </c>
      <c r="AB239" s="124">
        <v>0</v>
      </c>
      <c r="AC239" s="124">
        <v>0</v>
      </c>
      <c r="AD239" s="124">
        <v>0</v>
      </c>
      <c r="AE239" s="124">
        <v>0</v>
      </c>
      <c r="AF239" s="124">
        <v>0</v>
      </c>
      <c r="AG239" s="124">
        <v>0</v>
      </c>
      <c r="AH239" s="124">
        <v>0</v>
      </c>
      <c r="AI239" s="124">
        <v>0</v>
      </c>
      <c r="AJ239" s="124">
        <v>0</v>
      </c>
      <c r="AK239" s="124">
        <v>0</v>
      </c>
      <c r="AL239" s="124">
        <v>0</v>
      </c>
      <c r="AM239" s="124">
        <v>0</v>
      </c>
      <c r="AN239" s="124">
        <v>0</v>
      </c>
      <c r="AO239" s="124">
        <v>0</v>
      </c>
      <c r="AP239" s="124">
        <v>0</v>
      </c>
      <c r="AQ239" s="124">
        <v>0</v>
      </c>
      <c r="AR239" s="124">
        <v>0</v>
      </c>
      <c r="AS239" s="124">
        <v>0</v>
      </c>
      <c r="AT239" s="124">
        <v>0</v>
      </c>
      <c r="AU239" s="124">
        <v>0</v>
      </c>
      <c r="AV239" s="124">
        <v>0</v>
      </c>
      <c r="AW239" s="124">
        <v>0</v>
      </c>
      <c r="AX239" s="124">
        <v>0</v>
      </c>
      <c r="AY239" s="124">
        <v>0</v>
      </c>
    </row>
    <row r="240" spans="1:51">
      <c r="A240" t="s">
        <v>32</v>
      </c>
      <c r="B240" t="s">
        <v>72</v>
      </c>
      <c r="C240" t="s">
        <v>52</v>
      </c>
      <c r="D240" t="s">
        <v>337</v>
      </c>
      <c r="E240" s="125">
        <v>0</v>
      </c>
      <c r="F240" s="125">
        <v>0</v>
      </c>
      <c r="G240" s="125">
        <v>0</v>
      </c>
      <c r="H240" s="125">
        <v>0</v>
      </c>
      <c r="I240" s="125">
        <v>0</v>
      </c>
      <c r="J240" s="125">
        <v>0</v>
      </c>
      <c r="K240" s="124">
        <v>0</v>
      </c>
      <c r="L240" s="124">
        <v>0</v>
      </c>
      <c r="M240" s="124">
        <v>0</v>
      </c>
      <c r="N240" s="124">
        <v>0</v>
      </c>
      <c r="O240" s="124">
        <v>0</v>
      </c>
      <c r="P240" s="124">
        <v>0</v>
      </c>
      <c r="Q240" s="124">
        <v>0</v>
      </c>
      <c r="R240" s="124">
        <v>0</v>
      </c>
      <c r="S240" s="124">
        <v>0</v>
      </c>
      <c r="T240" s="124">
        <v>0</v>
      </c>
      <c r="U240" s="124">
        <v>0</v>
      </c>
      <c r="V240" s="124">
        <v>0</v>
      </c>
      <c r="W240" s="124">
        <v>0</v>
      </c>
      <c r="X240" s="124">
        <v>0</v>
      </c>
      <c r="Y240" s="124">
        <v>0</v>
      </c>
      <c r="Z240" s="124">
        <v>0</v>
      </c>
      <c r="AA240" s="124">
        <v>0</v>
      </c>
      <c r="AB240" s="124">
        <v>0</v>
      </c>
      <c r="AC240" s="124">
        <v>0</v>
      </c>
      <c r="AD240" s="124">
        <v>0</v>
      </c>
      <c r="AE240" s="124">
        <v>0</v>
      </c>
      <c r="AF240" s="124">
        <v>0</v>
      </c>
      <c r="AG240" s="124">
        <v>0</v>
      </c>
      <c r="AH240" s="124">
        <v>0</v>
      </c>
      <c r="AI240" s="124">
        <v>0</v>
      </c>
      <c r="AJ240" s="124">
        <v>0</v>
      </c>
      <c r="AK240" s="124">
        <v>0</v>
      </c>
      <c r="AL240" s="124">
        <v>0</v>
      </c>
      <c r="AM240" s="124">
        <v>0</v>
      </c>
      <c r="AN240" s="124">
        <v>0</v>
      </c>
      <c r="AO240" s="124">
        <v>0</v>
      </c>
      <c r="AP240" s="124">
        <v>0</v>
      </c>
      <c r="AQ240" s="124">
        <v>0</v>
      </c>
      <c r="AR240" s="124">
        <v>0</v>
      </c>
      <c r="AS240" s="124">
        <v>0</v>
      </c>
      <c r="AT240" s="124">
        <v>0</v>
      </c>
      <c r="AU240" s="124">
        <v>0</v>
      </c>
      <c r="AV240" s="124">
        <v>0</v>
      </c>
      <c r="AW240" s="124">
        <v>0</v>
      </c>
      <c r="AX240" s="124">
        <v>0</v>
      </c>
      <c r="AY240" s="124">
        <v>0</v>
      </c>
    </row>
    <row r="241" spans="1:51">
      <c r="A241" t="s">
        <v>32</v>
      </c>
      <c r="B241" t="s">
        <v>72</v>
      </c>
      <c r="C241" t="s">
        <v>53</v>
      </c>
      <c r="D241" t="s">
        <v>337</v>
      </c>
      <c r="E241" s="125">
        <v>0.27082126723039501</v>
      </c>
      <c r="F241" s="125">
        <v>0.28058973763640582</v>
      </c>
      <c r="G241" s="125">
        <v>0.28788927335640141</v>
      </c>
      <c r="H241" s="125">
        <v>0.30853616729516631</v>
      </c>
      <c r="I241" s="125">
        <v>0.31427108228064188</v>
      </c>
      <c r="J241" s="125">
        <v>0.32213765718067511</v>
      </c>
      <c r="K241" s="124">
        <v>0.32637976346911962</v>
      </c>
      <c r="L241" s="124">
        <v>0.31088267835339473</v>
      </c>
      <c r="M241" s="124">
        <v>0.29749608149697182</v>
      </c>
      <c r="N241" s="124">
        <v>0.28580026840092859</v>
      </c>
      <c r="O241" s="124">
        <v>0.27541152714731831</v>
      </c>
      <c r="P241" s="124">
        <v>0.2659346560132711</v>
      </c>
      <c r="Q241" s="124">
        <v>0.25690858970404568</v>
      </c>
      <c r="R241" s="124">
        <v>0.24775520624626191</v>
      </c>
      <c r="S241" s="124">
        <v>0.23777546167130589</v>
      </c>
      <c r="T241" s="124">
        <v>0.22627763732105699</v>
      </c>
      <c r="U241" s="124">
        <v>0.21287391644432299</v>
      </c>
      <c r="V241" s="124">
        <v>0.197755471063636</v>
      </c>
      <c r="W241" s="124">
        <v>0.18163420791008791</v>
      </c>
      <c r="X241" s="124">
        <v>0.16537770909962549</v>
      </c>
      <c r="Y241" s="124">
        <v>0.14968419375990161</v>
      </c>
      <c r="Z241" s="124">
        <v>0.1349779314745026</v>
      </c>
      <c r="AA241" s="124">
        <v>0.1214529188743783</v>
      </c>
      <c r="AB241" s="124">
        <v>0.10915395497016191</v>
      </c>
      <c r="AC241" s="124">
        <v>9.8043171675522747E-2</v>
      </c>
      <c r="AD241" s="124">
        <v>8.8042858046018552E-2</v>
      </c>
      <c r="AE241" s="124">
        <v>7.9059924763140929E-2</v>
      </c>
      <c r="AF241" s="124">
        <v>7.0998835024839141E-2</v>
      </c>
      <c r="AG241" s="124">
        <v>6.3767948254560794E-2</v>
      </c>
      <c r="AH241" s="124">
        <v>5.7282299686404782E-2</v>
      </c>
      <c r="AI241" s="124">
        <v>5.1464528072576093E-2</v>
      </c>
      <c r="AJ241" s="124">
        <v>4.6244882751357803E-2</v>
      </c>
      <c r="AK241" s="124">
        <v>4.1560803284852101E-2</v>
      </c>
      <c r="AL241" s="124">
        <v>3.7356326801059901E-2</v>
      </c>
      <c r="AM241" s="124">
        <v>3.3581451212655829E-2</v>
      </c>
      <c r="AN241" s="124">
        <v>3.0191515764664369E-2</v>
      </c>
      <c r="AO241" s="124">
        <v>2.7146625843610779E-2</v>
      </c>
      <c r="AP241" s="124">
        <v>2.4411131501765181E-2</v>
      </c>
      <c r="AQ241" s="124">
        <v>2.195316060482071E-2</v>
      </c>
      <c r="AR241" s="124">
        <v>1.9744203595230679E-2</v>
      </c>
      <c r="AS241" s="124">
        <v>1.775874530481434E-2</v>
      </c>
      <c r="AT241" s="124">
        <v>1.5973938858581921E-2</v>
      </c>
      <c r="AU241" s="124">
        <v>1.5973938858581921E-2</v>
      </c>
      <c r="AV241" s="124">
        <v>1.5973938858581921E-2</v>
      </c>
      <c r="AW241" s="124">
        <v>1.5973938858581921E-2</v>
      </c>
      <c r="AX241" s="124">
        <v>1.5973938858581921E-2</v>
      </c>
      <c r="AY241" s="124">
        <v>1.5973938858581921E-2</v>
      </c>
    </row>
    <row r="242" spans="1:51">
      <c r="A242" t="s">
        <v>32</v>
      </c>
      <c r="B242" t="s">
        <v>72</v>
      </c>
      <c r="C242" t="s">
        <v>54</v>
      </c>
      <c r="D242" t="s">
        <v>337</v>
      </c>
      <c r="E242" s="125">
        <v>0</v>
      </c>
      <c r="F242" s="125">
        <v>0</v>
      </c>
      <c r="G242" s="125">
        <v>0</v>
      </c>
      <c r="H242" s="125">
        <v>0</v>
      </c>
      <c r="I242" s="125">
        <v>0</v>
      </c>
      <c r="J242" s="125">
        <v>0</v>
      </c>
      <c r="K242" s="124">
        <v>0</v>
      </c>
      <c r="L242" s="124">
        <v>0</v>
      </c>
      <c r="M242" s="124">
        <v>0</v>
      </c>
      <c r="N242" s="124">
        <v>0</v>
      </c>
      <c r="O242" s="124">
        <v>0</v>
      </c>
      <c r="P242" s="124">
        <v>0</v>
      </c>
      <c r="Q242" s="124">
        <v>0</v>
      </c>
      <c r="R242" s="124">
        <v>0</v>
      </c>
      <c r="S242" s="124">
        <v>0</v>
      </c>
      <c r="T242" s="124">
        <v>0</v>
      </c>
      <c r="U242" s="124">
        <v>0</v>
      </c>
      <c r="V242" s="124">
        <v>0</v>
      </c>
      <c r="W242" s="124">
        <v>0</v>
      </c>
      <c r="X242" s="124">
        <v>0</v>
      </c>
      <c r="Y242" s="124">
        <v>0</v>
      </c>
      <c r="Z242" s="124">
        <v>0</v>
      </c>
      <c r="AA242" s="124">
        <v>0</v>
      </c>
      <c r="AB242" s="124">
        <v>0</v>
      </c>
      <c r="AC242" s="124">
        <v>0</v>
      </c>
      <c r="AD242" s="124">
        <v>0</v>
      </c>
      <c r="AE242" s="124">
        <v>0</v>
      </c>
      <c r="AF242" s="124">
        <v>0</v>
      </c>
      <c r="AG242" s="124">
        <v>0</v>
      </c>
      <c r="AH242" s="124">
        <v>0</v>
      </c>
      <c r="AI242" s="124">
        <v>0</v>
      </c>
      <c r="AJ242" s="124">
        <v>0</v>
      </c>
      <c r="AK242" s="124">
        <v>0</v>
      </c>
      <c r="AL242" s="124">
        <v>0</v>
      </c>
      <c r="AM242" s="124">
        <v>0</v>
      </c>
      <c r="AN242" s="124">
        <v>0</v>
      </c>
      <c r="AO242" s="124">
        <v>0</v>
      </c>
      <c r="AP242" s="124">
        <v>0</v>
      </c>
      <c r="AQ242" s="124">
        <v>0</v>
      </c>
      <c r="AR242" s="124">
        <v>0</v>
      </c>
      <c r="AS242" s="124">
        <v>0</v>
      </c>
      <c r="AT242" s="124">
        <v>0</v>
      </c>
      <c r="AU242" s="124">
        <v>0</v>
      </c>
      <c r="AV242" s="124">
        <v>0</v>
      </c>
      <c r="AW242" s="124">
        <v>0</v>
      </c>
      <c r="AX242" s="124">
        <v>0</v>
      </c>
      <c r="AY242" s="124">
        <v>0</v>
      </c>
    </row>
    <row r="243" spans="1:51">
      <c r="A243" t="s">
        <v>32</v>
      </c>
      <c r="B243" t="s">
        <v>72</v>
      </c>
      <c r="C243" t="s">
        <v>55</v>
      </c>
      <c r="D243" t="s">
        <v>337</v>
      </c>
      <c r="E243" s="125">
        <v>0</v>
      </c>
      <c r="F243" s="125">
        <v>0</v>
      </c>
      <c r="G243" s="125">
        <v>0</v>
      </c>
      <c r="H243" s="125">
        <v>0</v>
      </c>
      <c r="I243" s="125">
        <v>0</v>
      </c>
      <c r="J243" s="125">
        <v>0</v>
      </c>
      <c r="K243" s="124">
        <v>0</v>
      </c>
      <c r="L243" s="124">
        <v>0</v>
      </c>
      <c r="M243" s="124">
        <v>0</v>
      </c>
      <c r="N243" s="124">
        <v>0</v>
      </c>
      <c r="O243" s="124">
        <v>0</v>
      </c>
      <c r="P243" s="124">
        <v>0</v>
      </c>
      <c r="Q243" s="124">
        <v>0</v>
      </c>
      <c r="R243" s="124">
        <v>0</v>
      </c>
      <c r="S243" s="124">
        <v>0</v>
      </c>
      <c r="T243" s="124">
        <v>0</v>
      </c>
      <c r="U243" s="124">
        <v>0</v>
      </c>
      <c r="V243" s="124">
        <v>0</v>
      </c>
      <c r="W243" s="124">
        <v>0</v>
      </c>
      <c r="X243" s="124">
        <v>0</v>
      </c>
      <c r="Y243" s="124">
        <v>0</v>
      </c>
      <c r="Z243" s="124">
        <v>0</v>
      </c>
      <c r="AA243" s="124">
        <v>0</v>
      </c>
      <c r="AB243" s="124">
        <v>0</v>
      </c>
      <c r="AC243" s="124">
        <v>0</v>
      </c>
      <c r="AD243" s="124">
        <v>0</v>
      </c>
      <c r="AE243" s="124">
        <v>0</v>
      </c>
      <c r="AF243" s="124">
        <v>0</v>
      </c>
      <c r="AG243" s="124">
        <v>0</v>
      </c>
      <c r="AH243" s="124">
        <v>0</v>
      </c>
      <c r="AI243" s="124">
        <v>0</v>
      </c>
      <c r="AJ243" s="124">
        <v>0</v>
      </c>
      <c r="AK243" s="124">
        <v>0</v>
      </c>
      <c r="AL243" s="124">
        <v>0</v>
      </c>
      <c r="AM243" s="124">
        <v>0</v>
      </c>
      <c r="AN243" s="124">
        <v>0</v>
      </c>
      <c r="AO243" s="124">
        <v>0</v>
      </c>
      <c r="AP243" s="124">
        <v>0</v>
      </c>
      <c r="AQ243" s="124">
        <v>0</v>
      </c>
      <c r="AR243" s="124">
        <v>0</v>
      </c>
      <c r="AS243" s="124">
        <v>0</v>
      </c>
      <c r="AT243" s="124">
        <v>0</v>
      </c>
      <c r="AU243" s="124">
        <v>0</v>
      </c>
      <c r="AV243" s="124">
        <v>0</v>
      </c>
      <c r="AW243" s="124">
        <v>0</v>
      </c>
      <c r="AX243" s="124">
        <v>0</v>
      </c>
      <c r="AY243" s="124">
        <v>0</v>
      </c>
    </row>
    <row r="244" spans="1:51">
      <c r="A244" t="s">
        <v>32</v>
      </c>
      <c r="B244" t="s">
        <v>72</v>
      </c>
      <c r="C244" t="s">
        <v>56</v>
      </c>
      <c r="D244" t="s">
        <v>337</v>
      </c>
      <c r="E244" s="125">
        <v>0</v>
      </c>
      <c r="F244" s="125">
        <v>0</v>
      </c>
      <c r="G244" s="125">
        <v>0</v>
      </c>
      <c r="H244" s="125">
        <v>1.7140898183064791E-4</v>
      </c>
      <c r="I244" s="125">
        <v>5.1212017753499487E-4</v>
      </c>
      <c r="J244" s="125">
        <v>1.8199867637326271E-3</v>
      </c>
      <c r="K244" s="124">
        <v>6.5703022339027597E-4</v>
      </c>
      <c r="L244" s="124">
        <v>1.0014987814064001E-3</v>
      </c>
      <c r="M244" s="124">
        <v>1.655856506435063E-3</v>
      </c>
      <c r="N244" s="124">
        <v>2.872423275425081E-3</v>
      </c>
      <c r="O244" s="124">
        <v>5.1057580708286686E-3</v>
      </c>
      <c r="P244" s="124">
        <v>9.1561158810507231E-3</v>
      </c>
      <c r="Q244" s="124">
        <v>1.6373845630110049E-2</v>
      </c>
      <c r="R244" s="124">
        <v>2.8866044577798209E-2</v>
      </c>
      <c r="S244" s="124">
        <v>4.9479270651371768E-2</v>
      </c>
      <c r="T244" s="124">
        <v>8.1130726250794344E-2</v>
      </c>
      <c r="U244" s="124">
        <v>0.12530432732527061</v>
      </c>
      <c r="V244" s="124">
        <v>0.18065901225178219</v>
      </c>
      <c r="W244" s="124">
        <v>0.24330731669990241</v>
      </c>
      <c r="X244" s="124">
        <v>0.30863065444590088</v>
      </c>
      <c r="Y244" s="124">
        <v>0.37289653252653437</v>
      </c>
      <c r="Z244" s="124">
        <v>0.43377507524627129</v>
      </c>
      <c r="AA244" s="124">
        <v>0.4901154498775484</v>
      </c>
      <c r="AB244" s="124">
        <v>0.54153625255499271</v>
      </c>
      <c r="AC244" s="124">
        <v>0.58808937201870404</v>
      </c>
      <c r="AD244" s="124">
        <v>0.63004298525220614</v>
      </c>
      <c r="AE244" s="124">
        <v>0.66775683385027951</v>
      </c>
      <c r="AF244" s="124">
        <v>0.70161555795775121</v>
      </c>
      <c r="AG244" s="124">
        <v>0.73199528320082707</v>
      </c>
      <c r="AH244" s="124">
        <v>0.75924828796458177</v>
      </c>
      <c r="AI244" s="124">
        <v>0.7836971441041054</v>
      </c>
      <c r="AJ244" s="124">
        <v>0.80563363827671219</v>
      </c>
      <c r="AK244" s="124">
        <v>0.82531997830585802</v>
      </c>
      <c r="AL244" s="124">
        <v>0.84299098492756541</v>
      </c>
      <c r="AM244" s="124">
        <v>0.85885660848660539</v>
      </c>
      <c r="AN244" s="124">
        <v>0.87310444725775982</v>
      </c>
      <c r="AO244" s="124">
        <v>0.88590211947404063</v>
      </c>
      <c r="AP244" s="124">
        <v>0.89739943079976026</v>
      </c>
      <c r="AQ244" s="124">
        <v>0.90773032354315231</v>
      </c>
      <c r="AR244" s="124">
        <v>0.91701461497316394</v>
      </c>
      <c r="AS244" s="124">
        <v>0.92535954111601459</v>
      </c>
      <c r="AT244" s="124">
        <v>0.93286112536617971</v>
      </c>
      <c r="AU244" s="124">
        <v>0.9328611253661796</v>
      </c>
      <c r="AV244" s="124">
        <v>0.9328611253661796</v>
      </c>
      <c r="AW244" s="124">
        <v>0.93286112536617982</v>
      </c>
      <c r="AX244" s="124">
        <v>0.9328611253661796</v>
      </c>
      <c r="AY244" s="124">
        <v>0.93286112536617982</v>
      </c>
    </row>
    <row r="245" spans="1:51">
      <c r="A245" t="s">
        <v>32</v>
      </c>
      <c r="B245" t="s">
        <v>72</v>
      </c>
      <c r="C245" t="s">
        <v>57</v>
      </c>
      <c r="D245" t="s">
        <v>337</v>
      </c>
      <c r="E245" s="125">
        <v>0</v>
      </c>
      <c r="F245" s="125">
        <v>0</v>
      </c>
      <c r="G245" s="125">
        <v>0</v>
      </c>
      <c r="H245" s="125">
        <v>0</v>
      </c>
      <c r="I245" s="125">
        <v>0</v>
      </c>
      <c r="J245" s="125">
        <v>0</v>
      </c>
      <c r="K245" s="124">
        <v>0</v>
      </c>
      <c r="L245" s="124">
        <v>0</v>
      </c>
      <c r="M245" s="124">
        <v>0</v>
      </c>
      <c r="N245" s="124">
        <v>0</v>
      </c>
      <c r="O245" s="124">
        <v>0</v>
      </c>
      <c r="P245" s="124">
        <v>0</v>
      </c>
      <c r="Q245" s="124">
        <v>0</v>
      </c>
      <c r="R245" s="124">
        <v>0</v>
      </c>
      <c r="S245" s="124">
        <v>0</v>
      </c>
      <c r="T245" s="124">
        <v>0</v>
      </c>
      <c r="U245" s="124">
        <v>0</v>
      </c>
      <c r="V245" s="124">
        <v>0</v>
      </c>
      <c r="W245" s="124">
        <v>0</v>
      </c>
      <c r="X245" s="124">
        <v>0</v>
      </c>
      <c r="Y245" s="124">
        <v>0</v>
      </c>
      <c r="Z245" s="124">
        <v>0</v>
      </c>
      <c r="AA245" s="124">
        <v>0</v>
      </c>
      <c r="AB245" s="124">
        <v>0</v>
      </c>
      <c r="AC245" s="124">
        <v>0</v>
      </c>
      <c r="AD245" s="124">
        <v>0</v>
      </c>
      <c r="AE245" s="124">
        <v>0</v>
      </c>
      <c r="AF245" s="124">
        <v>0</v>
      </c>
      <c r="AG245" s="124">
        <v>0</v>
      </c>
      <c r="AH245" s="124">
        <v>0</v>
      </c>
      <c r="AI245" s="124">
        <v>0</v>
      </c>
      <c r="AJ245" s="124">
        <v>0</v>
      </c>
      <c r="AK245" s="124">
        <v>0</v>
      </c>
      <c r="AL245" s="124">
        <v>0</v>
      </c>
      <c r="AM245" s="124">
        <v>0</v>
      </c>
      <c r="AN245" s="124">
        <v>0</v>
      </c>
      <c r="AO245" s="124">
        <v>0</v>
      </c>
      <c r="AP245" s="124">
        <v>0</v>
      </c>
      <c r="AQ245" s="124">
        <v>0</v>
      </c>
      <c r="AR245" s="124">
        <v>0</v>
      </c>
      <c r="AS245" s="124">
        <v>0</v>
      </c>
      <c r="AT245" s="124">
        <v>0</v>
      </c>
      <c r="AU245" s="124">
        <v>0</v>
      </c>
      <c r="AV245" s="124">
        <v>0</v>
      </c>
      <c r="AW245" s="124">
        <v>0</v>
      </c>
      <c r="AX245" s="124">
        <v>0</v>
      </c>
      <c r="AY245" s="124">
        <v>0</v>
      </c>
    </row>
    <row r="246" spans="1:51">
      <c r="A246" t="s">
        <v>32</v>
      </c>
      <c r="B246" t="s">
        <v>72</v>
      </c>
      <c r="C246" t="s">
        <v>58</v>
      </c>
      <c r="D246" t="s">
        <v>337</v>
      </c>
      <c r="E246" s="125">
        <v>0</v>
      </c>
      <c r="F246" s="125">
        <v>0</v>
      </c>
      <c r="G246" s="125">
        <v>0</v>
      </c>
      <c r="H246" s="125">
        <v>0</v>
      </c>
      <c r="I246" s="125">
        <v>0</v>
      </c>
      <c r="J246" s="125">
        <v>0</v>
      </c>
      <c r="K246" s="124">
        <v>0</v>
      </c>
      <c r="L246" s="124">
        <v>0</v>
      </c>
      <c r="M246" s="124">
        <v>0</v>
      </c>
      <c r="N246" s="124">
        <v>0</v>
      </c>
      <c r="O246" s="124">
        <v>0</v>
      </c>
      <c r="P246" s="124">
        <v>0</v>
      </c>
      <c r="Q246" s="124">
        <v>0</v>
      </c>
      <c r="R246" s="124">
        <v>0</v>
      </c>
      <c r="S246" s="124">
        <v>0</v>
      </c>
      <c r="T246" s="124">
        <v>0</v>
      </c>
      <c r="U246" s="124">
        <v>0</v>
      </c>
      <c r="V246" s="124">
        <v>0</v>
      </c>
      <c r="W246" s="124">
        <v>0</v>
      </c>
      <c r="X246" s="124">
        <v>0</v>
      </c>
      <c r="Y246" s="124">
        <v>0</v>
      </c>
      <c r="Z246" s="124">
        <v>0</v>
      </c>
      <c r="AA246" s="124">
        <v>0</v>
      </c>
      <c r="AB246" s="124">
        <v>0</v>
      </c>
      <c r="AC246" s="124">
        <v>0</v>
      </c>
      <c r="AD246" s="124">
        <v>0</v>
      </c>
      <c r="AE246" s="124">
        <v>0</v>
      </c>
      <c r="AF246" s="124">
        <v>0</v>
      </c>
      <c r="AG246" s="124">
        <v>0</v>
      </c>
      <c r="AH246" s="124">
        <v>0</v>
      </c>
      <c r="AI246" s="124">
        <v>0</v>
      </c>
      <c r="AJ246" s="124">
        <v>0</v>
      </c>
      <c r="AK246" s="124">
        <v>0</v>
      </c>
      <c r="AL246" s="124">
        <v>0</v>
      </c>
      <c r="AM246" s="124">
        <v>0</v>
      </c>
      <c r="AN246" s="124">
        <v>0</v>
      </c>
      <c r="AO246" s="124">
        <v>0</v>
      </c>
      <c r="AP246" s="124">
        <v>0</v>
      </c>
      <c r="AQ246" s="124">
        <v>0</v>
      </c>
      <c r="AR246" s="124">
        <v>0</v>
      </c>
      <c r="AS246" s="124">
        <v>0</v>
      </c>
      <c r="AT246" s="124">
        <v>0</v>
      </c>
      <c r="AU246" s="124">
        <v>0</v>
      </c>
      <c r="AV246" s="124">
        <v>0</v>
      </c>
      <c r="AW246" s="124">
        <v>0</v>
      </c>
      <c r="AX246" s="124">
        <v>0</v>
      </c>
      <c r="AY246" s="124">
        <v>0</v>
      </c>
    </row>
    <row r="247" spans="1:51">
      <c r="A247" t="s">
        <v>32</v>
      </c>
      <c r="B247" t="s">
        <v>72</v>
      </c>
      <c r="C247" t="s">
        <v>59</v>
      </c>
      <c r="D247" t="s">
        <v>337</v>
      </c>
      <c r="E247" s="125">
        <v>0</v>
      </c>
      <c r="F247" s="125">
        <v>0</v>
      </c>
      <c r="G247" s="125">
        <v>8.6505190311418692E-3</v>
      </c>
      <c r="H247" s="125">
        <v>5.6564964004113816E-3</v>
      </c>
      <c r="I247" s="125">
        <v>5.8040286787299422E-3</v>
      </c>
      <c r="J247" s="125">
        <v>4.4672402382528124E-3</v>
      </c>
      <c r="K247" s="124">
        <v>4.4349540078843629E-3</v>
      </c>
      <c r="L247" s="124">
        <v>3.8941059581423681E-3</v>
      </c>
      <c r="M247" s="124">
        <v>3.4294155096766909E-3</v>
      </c>
      <c r="N247" s="124">
        <v>3.0279386295927889E-3</v>
      </c>
      <c r="O247" s="124">
        <v>2.6794109667100351E-3</v>
      </c>
      <c r="P247" s="124">
        <v>2.37558911726304E-3</v>
      </c>
      <c r="Q247" s="124">
        <v>2.1097775751906371E-3</v>
      </c>
      <c r="R247" s="124">
        <v>1.8764830035954069E-3</v>
      </c>
      <c r="S247" s="124">
        <v>1.6711575261525149E-3</v>
      </c>
      <c r="T247" s="124">
        <v>1.4900053614941961E-3</v>
      </c>
      <c r="U247" s="124">
        <v>1.329835252600862E-3</v>
      </c>
      <c r="V247" s="124">
        <v>1.1879464877665501E-3</v>
      </c>
      <c r="W247" s="124">
        <v>1.0620398906152251E-3</v>
      </c>
      <c r="X247" s="124">
        <v>9.501475976340586E-4</v>
      </c>
      <c r="Y247" s="124">
        <v>8.5057713212234197E-4</v>
      </c>
      <c r="Z247" s="124">
        <v>7.6186647123011476E-4</v>
      </c>
      <c r="AA247" s="124">
        <v>6.8274764859383916E-4</v>
      </c>
      <c r="AB247" s="124">
        <v>6.1211704491214163E-4</v>
      </c>
      <c r="AC247" s="124">
        <v>5.4901096356805472E-4</v>
      </c>
      <c r="AD247" s="124">
        <v>4.9258541626124859E-4</v>
      </c>
      <c r="AE247" s="124">
        <v>4.4209928771269112E-4</v>
      </c>
      <c r="AF247" s="124">
        <v>3.9690023194301883E-4</v>
      </c>
      <c r="AG247" s="124">
        <v>3.5641279168736358E-4</v>
      </c>
      <c r="AH247" s="124">
        <v>3.2012833879728692E-4</v>
      </c>
      <c r="AI247" s="124">
        <v>2.8759651534890173E-4</v>
      </c>
      <c r="AJ247" s="124">
        <v>2.58417918697619E-4</v>
      </c>
      <c r="AK247" s="124">
        <v>2.3223782334801389E-4</v>
      </c>
      <c r="AL247" s="124">
        <v>2.087407715365762E-4</v>
      </c>
      <c r="AM247" s="124">
        <v>1.876458953120968E-4</v>
      </c>
      <c r="AN247" s="124">
        <v>1.6870285748875769E-4</v>
      </c>
      <c r="AO247" s="124">
        <v>1.516883185371464E-4</v>
      </c>
      <c r="AP247" s="124">
        <v>1.3640285233233599E-4</v>
      </c>
      <c r="AQ247" s="124">
        <v>1.2266824651153239E-4</v>
      </c>
      <c r="AR247" s="124">
        <v>1.103251336358272E-4</v>
      </c>
      <c r="AS247" s="124">
        <v>9.9230907889465264E-5</v>
      </c>
      <c r="AT247" s="124">
        <v>8.925788906658293E-5</v>
      </c>
      <c r="AU247" s="124">
        <v>8.925788906658293E-5</v>
      </c>
      <c r="AV247" s="124">
        <v>8.9257889066582917E-5</v>
      </c>
      <c r="AW247" s="124">
        <v>8.9257889066582944E-5</v>
      </c>
      <c r="AX247" s="124">
        <v>8.925788906658293E-5</v>
      </c>
      <c r="AY247" s="124">
        <v>8.925788906658293E-5</v>
      </c>
    </row>
    <row r="248" spans="1:51">
      <c r="A248" t="s">
        <v>32</v>
      </c>
      <c r="B248" t="s">
        <v>72</v>
      </c>
      <c r="C248" t="s">
        <v>60</v>
      </c>
      <c r="D248" t="s">
        <v>337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25">
        <v>0</v>
      </c>
      <c r="K248" s="124">
        <v>0</v>
      </c>
      <c r="L248" s="124">
        <v>0</v>
      </c>
      <c r="M248" s="124">
        <v>0</v>
      </c>
      <c r="N248" s="124">
        <v>0</v>
      </c>
      <c r="O248" s="124">
        <v>0</v>
      </c>
      <c r="P248" s="124">
        <v>0</v>
      </c>
      <c r="Q248" s="124">
        <v>0</v>
      </c>
      <c r="R248" s="124">
        <v>0</v>
      </c>
      <c r="S248" s="124">
        <v>0</v>
      </c>
      <c r="T248" s="124">
        <v>0</v>
      </c>
      <c r="U248" s="124">
        <v>0</v>
      </c>
      <c r="V248" s="124">
        <v>0</v>
      </c>
      <c r="W248" s="124">
        <v>0</v>
      </c>
      <c r="X248" s="124">
        <v>0</v>
      </c>
      <c r="Y248" s="124">
        <v>0</v>
      </c>
      <c r="Z248" s="124">
        <v>0</v>
      </c>
      <c r="AA248" s="124">
        <v>0</v>
      </c>
      <c r="AB248" s="124">
        <v>0</v>
      </c>
      <c r="AC248" s="124">
        <v>0</v>
      </c>
      <c r="AD248" s="124">
        <v>0</v>
      </c>
      <c r="AE248" s="124">
        <v>0</v>
      </c>
      <c r="AF248" s="124">
        <v>0</v>
      </c>
      <c r="AG248" s="124">
        <v>0</v>
      </c>
      <c r="AH248" s="124">
        <v>0</v>
      </c>
      <c r="AI248" s="124">
        <v>0</v>
      </c>
      <c r="AJ248" s="124">
        <v>0</v>
      </c>
      <c r="AK248" s="124">
        <v>0</v>
      </c>
      <c r="AL248" s="124">
        <v>0</v>
      </c>
      <c r="AM248" s="124">
        <v>0</v>
      </c>
      <c r="AN248" s="124">
        <v>0</v>
      </c>
      <c r="AO248" s="124">
        <v>0</v>
      </c>
      <c r="AP248" s="124">
        <v>0</v>
      </c>
      <c r="AQ248" s="124">
        <v>0</v>
      </c>
      <c r="AR248" s="124">
        <v>0</v>
      </c>
      <c r="AS248" s="124">
        <v>0</v>
      </c>
      <c r="AT248" s="124">
        <v>0</v>
      </c>
      <c r="AU248" s="124">
        <v>0</v>
      </c>
      <c r="AV248" s="124">
        <v>0</v>
      </c>
      <c r="AW248" s="124">
        <v>0</v>
      </c>
      <c r="AX248" s="124">
        <v>0</v>
      </c>
      <c r="AY248" s="124">
        <v>0</v>
      </c>
    </row>
    <row r="249" spans="1:51">
      <c r="A249" t="s">
        <v>32</v>
      </c>
      <c r="B249" t="s">
        <v>72</v>
      </c>
      <c r="C249" t="s">
        <v>61</v>
      </c>
      <c r="D249" t="s">
        <v>337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25">
        <v>0</v>
      </c>
      <c r="K249" s="124">
        <v>0</v>
      </c>
      <c r="L249" s="124">
        <v>0</v>
      </c>
      <c r="M249" s="124">
        <v>0</v>
      </c>
      <c r="N249" s="124">
        <v>0</v>
      </c>
      <c r="O249" s="124">
        <v>0</v>
      </c>
      <c r="P249" s="124">
        <v>0</v>
      </c>
      <c r="Q249" s="124">
        <v>0</v>
      </c>
      <c r="R249" s="124">
        <v>0</v>
      </c>
      <c r="S249" s="124">
        <v>0</v>
      </c>
      <c r="T249" s="124">
        <v>0</v>
      </c>
      <c r="U249" s="124">
        <v>0</v>
      </c>
      <c r="V249" s="124">
        <v>0</v>
      </c>
      <c r="W249" s="124">
        <v>0</v>
      </c>
      <c r="X249" s="124">
        <v>0</v>
      </c>
      <c r="Y249" s="124">
        <v>0</v>
      </c>
      <c r="Z249" s="124">
        <v>0</v>
      </c>
      <c r="AA249" s="124">
        <v>0</v>
      </c>
      <c r="AB249" s="124">
        <v>0</v>
      </c>
      <c r="AC249" s="124">
        <v>0</v>
      </c>
      <c r="AD249" s="124">
        <v>0</v>
      </c>
      <c r="AE249" s="124">
        <v>0</v>
      </c>
      <c r="AF249" s="124">
        <v>0</v>
      </c>
      <c r="AG249" s="124">
        <v>0</v>
      </c>
      <c r="AH249" s="124">
        <v>0</v>
      </c>
      <c r="AI249" s="124">
        <v>0</v>
      </c>
      <c r="AJ249" s="124">
        <v>0</v>
      </c>
      <c r="AK249" s="124">
        <v>0</v>
      </c>
      <c r="AL249" s="124">
        <v>0</v>
      </c>
      <c r="AM249" s="124">
        <v>0</v>
      </c>
      <c r="AN249" s="124">
        <v>0</v>
      </c>
      <c r="AO249" s="124">
        <v>0</v>
      </c>
      <c r="AP249" s="124">
        <v>0</v>
      </c>
      <c r="AQ249" s="124">
        <v>0</v>
      </c>
      <c r="AR249" s="124">
        <v>0</v>
      </c>
      <c r="AS249" s="124">
        <v>0</v>
      </c>
      <c r="AT249" s="124">
        <v>0</v>
      </c>
      <c r="AU249" s="124">
        <v>0</v>
      </c>
      <c r="AV249" s="124">
        <v>0</v>
      </c>
      <c r="AW249" s="124">
        <v>0</v>
      </c>
      <c r="AX249" s="124">
        <v>0</v>
      </c>
      <c r="AY249" s="124">
        <v>0</v>
      </c>
    </row>
    <row r="250" spans="1:51">
      <c r="A250" t="s">
        <v>32</v>
      </c>
      <c r="B250" t="s">
        <v>70</v>
      </c>
      <c r="C250" t="s">
        <v>50</v>
      </c>
      <c r="D250" t="s">
        <v>337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125">
        <v>0</v>
      </c>
      <c r="K250" s="124">
        <v>0</v>
      </c>
      <c r="L250" s="124">
        <v>0</v>
      </c>
      <c r="M250" s="124">
        <v>0</v>
      </c>
      <c r="N250" s="124">
        <v>0</v>
      </c>
      <c r="O250" s="124">
        <v>0</v>
      </c>
      <c r="P250" s="124">
        <v>0</v>
      </c>
      <c r="Q250" s="124">
        <v>0</v>
      </c>
      <c r="R250" s="124">
        <v>0</v>
      </c>
      <c r="S250" s="124">
        <v>0</v>
      </c>
      <c r="T250" s="124">
        <v>0</v>
      </c>
      <c r="U250" s="124">
        <v>0</v>
      </c>
      <c r="V250" s="124">
        <v>0</v>
      </c>
      <c r="W250" s="124">
        <v>0</v>
      </c>
      <c r="X250" s="124">
        <v>0</v>
      </c>
      <c r="Y250" s="124">
        <v>0</v>
      </c>
      <c r="Z250" s="124">
        <v>0</v>
      </c>
      <c r="AA250" s="124">
        <v>0</v>
      </c>
      <c r="AB250" s="124">
        <v>0</v>
      </c>
      <c r="AC250" s="124">
        <v>0</v>
      </c>
      <c r="AD250" s="124">
        <v>0</v>
      </c>
      <c r="AE250" s="124">
        <v>0</v>
      </c>
      <c r="AF250" s="124">
        <v>0</v>
      </c>
      <c r="AG250" s="124">
        <v>0</v>
      </c>
      <c r="AH250" s="124">
        <v>0</v>
      </c>
      <c r="AI250" s="124">
        <v>0</v>
      </c>
      <c r="AJ250" s="124">
        <v>0</v>
      </c>
      <c r="AK250" s="124">
        <v>0</v>
      </c>
      <c r="AL250" s="124">
        <v>0</v>
      </c>
      <c r="AM250" s="124">
        <v>0</v>
      </c>
      <c r="AN250" s="124">
        <v>0</v>
      </c>
      <c r="AO250" s="124">
        <v>0</v>
      </c>
      <c r="AP250" s="124">
        <v>0</v>
      </c>
      <c r="AQ250" s="124">
        <v>0</v>
      </c>
      <c r="AR250" s="124">
        <v>0</v>
      </c>
      <c r="AS250" s="124">
        <v>0</v>
      </c>
      <c r="AT250" s="124">
        <v>0</v>
      </c>
      <c r="AU250" s="124">
        <v>0</v>
      </c>
      <c r="AV250" s="124">
        <v>0</v>
      </c>
      <c r="AW250" s="124">
        <v>0</v>
      </c>
      <c r="AX250" s="124">
        <v>0</v>
      </c>
      <c r="AY250" s="124">
        <v>0</v>
      </c>
    </row>
    <row r="251" spans="1:51">
      <c r="A251" t="s">
        <v>32</v>
      </c>
      <c r="B251" t="s">
        <v>70</v>
      </c>
      <c r="C251" t="s">
        <v>53</v>
      </c>
      <c r="D251" t="s">
        <v>337</v>
      </c>
      <c r="E251" s="125">
        <v>1</v>
      </c>
      <c r="F251" s="125">
        <v>1</v>
      </c>
      <c r="G251" s="125">
        <v>1</v>
      </c>
      <c r="H251" s="125">
        <v>1</v>
      </c>
      <c r="I251" s="125">
        <v>1</v>
      </c>
      <c r="J251" s="125">
        <v>1</v>
      </c>
      <c r="K251" s="124">
        <v>1</v>
      </c>
      <c r="L251" s="124">
        <v>0.99741224593117161</v>
      </c>
      <c r="M251" s="124">
        <v>0.99584046321968489</v>
      </c>
      <c r="N251" s="124">
        <v>0.99332038479784646</v>
      </c>
      <c r="O251" s="124">
        <v>0.98928992337491994</v>
      </c>
      <c r="P251" s="124">
        <v>0.98286943378829827</v>
      </c>
      <c r="Q251" s="124">
        <v>0.97270617163575179</v>
      </c>
      <c r="R251" s="124">
        <v>0.95677838063521992</v>
      </c>
      <c r="S251" s="124">
        <v>0.93220349530034652</v>
      </c>
      <c r="T251" s="124">
        <v>0.89518654885354165</v>
      </c>
      <c r="U251" s="124">
        <v>0.84139702127454874</v>
      </c>
      <c r="V251" s="124">
        <v>0.76718236356176783</v>
      </c>
      <c r="W251" s="124">
        <v>0.67178701103419924</v>
      </c>
      <c r="X251" s="124">
        <v>0.5597353629657561</v>
      </c>
      <c r="Y251" s="124">
        <v>0.44124708418994812</v>
      </c>
      <c r="Z251" s="124">
        <v>0.32909240436601622</v>
      </c>
      <c r="AA251" s="124">
        <v>0.2335303031259614</v>
      </c>
      <c r="AB251" s="124">
        <v>0.15913559312395989</v>
      </c>
      <c r="AC251" s="124">
        <v>0.1051880137436645</v>
      </c>
      <c r="AD251" s="124">
        <v>6.8048838861982264E-2</v>
      </c>
      <c r="AE251" s="124">
        <v>4.3386744437774523E-2</v>
      </c>
      <c r="AF251" s="124">
        <v>2.739984508929233E-2</v>
      </c>
      <c r="AG251" s="124">
        <v>1.7197804001599371E-2</v>
      </c>
      <c r="AH251" s="124">
        <v>1.075238956307983E-2</v>
      </c>
      <c r="AI251" s="124">
        <v>6.7061126960654138E-3</v>
      </c>
      <c r="AJ251" s="124">
        <v>4.1760793554876394E-3</v>
      </c>
      <c r="AK251" s="124">
        <v>2.5980619357169328E-3</v>
      </c>
      <c r="AL251" s="124">
        <v>1.615363574094697E-3</v>
      </c>
      <c r="AM251" s="124">
        <v>1.003989691794327E-3</v>
      </c>
      <c r="AN251" s="124">
        <v>6.2386063094893585E-4</v>
      </c>
      <c r="AO251" s="124">
        <v>3.8759962012696603E-4</v>
      </c>
      <c r="AP251" s="124">
        <v>2.4079098584511849E-4</v>
      </c>
      <c r="AQ251" s="124">
        <v>1.4957980024715711E-4</v>
      </c>
      <c r="AR251" s="124">
        <v>9.2916034062084929E-5</v>
      </c>
      <c r="AS251" s="124">
        <v>5.7716376336391928E-5</v>
      </c>
      <c r="AT251" s="124">
        <v>3.5851031599698491E-5</v>
      </c>
      <c r="AU251" s="124">
        <v>2.2268997138585881E-5</v>
      </c>
      <c r="AV251" s="124">
        <v>1.383239643765188E-5</v>
      </c>
      <c r="AW251" s="124">
        <v>8.5919710912096825E-6</v>
      </c>
      <c r="AX251" s="124">
        <v>5.336878609873974E-6</v>
      </c>
      <c r="AY251" s="124">
        <v>3.3149830078182951E-6</v>
      </c>
    </row>
    <row r="252" spans="1:51">
      <c r="A252" t="s">
        <v>32</v>
      </c>
      <c r="B252" t="s">
        <v>70</v>
      </c>
      <c r="C252" t="s">
        <v>54</v>
      </c>
      <c r="D252" t="s">
        <v>337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25">
        <v>0</v>
      </c>
      <c r="K252" s="124">
        <v>0</v>
      </c>
      <c r="L252" s="124">
        <v>0</v>
      </c>
      <c r="M252" s="124">
        <v>0</v>
      </c>
      <c r="N252" s="124">
        <v>0</v>
      </c>
      <c r="O252" s="124">
        <v>0</v>
      </c>
      <c r="P252" s="124">
        <v>0</v>
      </c>
      <c r="Q252" s="124">
        <v>0</v>
      </c>
      <c r="R252" s="124">
        <v>0</v>
      </c>
      <c r="S252" s="124">
        <v>0</v>
      </c>
      <c r="T252" s="124">
        <v>0</v>
      </c>
      <c r="U252" s="124">
        <v>0</v>
      </c>
      <c r="V252" s="124">
        <v>0</v>
      </c>
      <c r="W252" s="124">
        <v>0</v>
      </c>
      <c r="X252" s="124">
        <v>0</v>
      </c>
      <c r="Y252" s="124">
        <v>0</v>
      </c>
      <c r="Z252" s="124">
        <v>0</v>
      </c>
      <c r="AA252" s="124">
        <v>0</v>
      </c>
      <c r="AB252" s="124">
        <v>0</v>
      </c>
      <c r="AC252" s="124">
        <v>0</v>
      </c>
      <c r="AD252" s="124">
        <v>0</v>
      </c>
      <c r="AE252" s="124">
        <v>0</v>
      </c>
      <c r="AF252" s="124">
        <v>0</v>
      </c>
      <c r="AG252" s="124">
        <v>0</v>
      </c>
      <c r="AH252" s="124">
        <v>0</v>
      </c>
      <c r="AI252" s="124">
        <v>0</v>
      </c>
      <c r="AJ252" s="124">
        <v>0</v>
      </c>
      <c r="AK252" s="124">
        <v>0</v>
      </c>
      <c r="AL252" s="124">
        <v>0</v>
      </c>
      <c r="AM252" s="124">
        <v>0</v>
      </c>
      <c r="AN252" s="124">
        <v>0</v>
      </c>
      <c r="AO252" s="124">
        <v>0</v>
      </c>
      <c r="AP252" s="124">
        <v>0</v>
      </c>
      <c r="AQ252" s="124">
        <v>0</v>
      </c>
      <c r="AR252" s="124">
        <v>0</v>
      </c>
      <c r="AS252" s="124">
        <v>0</v>
      </c>
      <c r="AT252" s="124">
        <v>0</v>
      </c>
      <c r="AU252" s="124">
        <v>0</v>
      </c>
      <c r="AV252" s="124">
        <v>0</v>
      </c>
      <c r="AW252" s="124">
        <v>0</v>
      </c>
      <c r="AX252" s="124">
        <v>0</v>
      </c>
      <c r="AY252" s="124">
        <v>0</v>
      </c>
    </row>
    <row r="253" spans="1:51">
      <c r="A253" t="s">
        <v>32</v>
      </c>
      <c r="B253" t="s">
        <v>70</v>
      </c>
      <c r="C253" t="s">
        <v>55</v>
      </c>
      <c r="D253" t="s">
        <v>337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25">
        <v>0</v>
      </c>
      <c r="K253" s="124">
        <v>0</v>
      </c>
      <c r="L253" s="124">
        <v>0</v>
      </c>
      <c r="M253" s="124">
        <v>0</v>
      </c>
      <c r="N253" s="124">
        <v>0</v>
      </c>
      <c r="O253" s="124">
        <v>0</v>
      </c>
      <c r="P253" s="124">
        <v>0</v>
      </c>
      <c r="Q253" s="124">
        <v>0</v>
      </c>
      <c r="R253" s="124">
        <v>0</v>
      </c>
      <c r="S253" s="124">
        <v>0</v>
      </c>
      <c r="T253" s="124">
        <v>0</v>
      </c>
      <c r="U253" s="124">
        <v>0</v>
      </c>
      <c r="V253" s="124">
        <v>0</v>
      </c>
      <c r="W253" s="124">
        <v>0</v>
      </c>
      <c r="X253" s="124">
        <v>0</v>
      </c>
      <c r="Y253" s="124">
        <v>0</v>
      </c>
      <c r="Z253" s="124">
        <v>0</v>
      </c>
      <c r="AA253" s="124">
        <v>0</v>
      </c>
      <c r="AB253" s="124">
        <v>0</v>
      </c>
      <c r="AC253" s="124">
        <v>0</v>
      </c>
      <c r="AD253" s="124">
        <v>0</v>
      </c>
      <c r="AE253" s="124">
        <v>0</v>
      </c>
      <c r="AF253" s="124">
        <v>0</v>
      </c>
      <c r="AG253" s="124">
        <v>0</v>
      </c>
      <c r="AH253" s="124">
        <v>0</v>
      </c>
      <c r="AI253" s="124">
        <v>0</v>
      </c>
      <c r="AJ253" s="124">
        <v>0</v>
      </c>
      <c r="AK253" s="124">
        <v>0</v>
      </c>
      <c r="AL253" s="124">
        <v>0</v>
      </c>
      <c r="AM253" s="124">
        <v>0</v>
      </c>
      <c r="AN253" s="124">
        <v>0</v>
      </c>
      <c r="AO253" s="124">
        <v>0</v>
      </c>
      <c r="AP253" s="124">
        <v>0</v>
      </c>
      <c r="AQ253" s="124">
        <v>0</v>
      </c>
      <c r="AR253" s="124">
        <v>0</v>
      </c>
      <c r="AS253" s="124">
        <v>0</v>
      </c>
      <c r="AT253" s="124">
        <v>0</v>
      </c>
      <c r="AU253" s="124">
        <v>0</v>
      </c>
      <c r="AV253" s="124">
        <v>0</v>
      </c>
      <c r="AW253" s="124">
        <v>0</v>
      </c>
      <c r="AX253" s="124">
        <v>0</v>
      </c>
      <c r="AY253" s="124">
        <v>0</v>
      </c>
    </row>
    <row r="254" spans="1:51">
      <c r="A254" t="s">
        <v>32</v>
      </c>
      <c r="B254" t="s">
        <v>70</v>
      </c>
      <c r="C254" t="s">
        <v>56</v>
      </c>
      <c r="D254" t="s">
        <v>337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25">
        <v>0</v>
      </c>
      <c r="K254" s="124">
        <v>0</v>
      </c>
      <c r="L254" s="124">
        <v>2.5877540688284068E-3</v>
      </c>
      <c r="M254" s="124">
        <v>4.1595367803151173E-3</v>
      </c>
      <c r="N254" s="124">
        <v>6.6796152021535316E-3</v>
      </c>
      <c r="O254" s="124">
        <v>1.071007662507999E-2</v>
      </c>
      <c r="P254" s="124">
        <v>1.713056621170168E-2</v>
      </c>
      <c r="Q254" s="124">
        <v>2.729382836424819E-2</v>
      </c>
      <c r="R254" s="124">
        <v>4.3221619364780042E-2</v>
      </c>
      <c r="S254" s="124">
        <v>6.7796504699653384E-2</v>
      </c>
      <c r="T254" s="124">
        <v>0.10481345114645831</v>
      </c>
      <c r="U254" s="124">
        <v>0.15860297872545109</v>
      </c>
      <c r="V254" s="124">
        <v>0.23281763643823211</v>
      </c>
      <c r="W254" s="124">
        <v>0.32821298896580059</v>
      </c>
      <c r="X254" s="124">
        <v>0.44026463703424368</v>
      </c>
      <c r="Y254" s="124">
        <v>0.55875291581005171</v>
      </c>
      <c r="Z254" s="124">
        <v>0.67090759563398361</v>
      </c>
      <c r="AA254" s="124">
        <v>0.76646969687403843</v>
      </c>
      <c r="AB254" s="124">
        <v>0.84086440687603992</v>
      </c>
      <c r="AC254" s="124">
        <v>0.89481198625633529</v>
      </c>
      <c r="AD254" s="124">
        <v>0.93195116113801757</v>
      </c>
      <c r="AE254" s="124">
        <v>0.95661325556222532</v>
      </c>
      <c r="AF254" s="124">
        <v>0.9726001549107075</v>
      </c>
      <c r="AG254" s="124">
        <v>0.98280219599840046</v>
      </c>
      <c r="AH254" s="124">
        <v>0.98924761043692</v>
      </c>
      <c r="AI254" s="124">
        <v>0.99329388730393442</v>
      </c>
      <c r="AJ254" s="124">
        <v>0.99582392064451219</v>
      </c>
      <c r="AK254" s="124">
        <v>0.9974019380642829</v>
      </c>
      <c r="AL254" s="124">
        <v>0.99838463642590514</v>
      </c>
      <c r="AM254" s="124">
        <v>0.99899601030820551</v>
      </c>
      <c r="AN254" s="124">
        <v>0.9993761393690509</v>
      </c>
      <c r="AO254" s="124">
        <v>0.99961240037987287</v>
      </c>
      <c r="AP254" s="124">
        <v>0.99975920901415471</v>
      </c>
      <c r="AQ254" s="124">
        <v>0.99985042019975268</v>
      </c>
      <c r="AR254" s="124">
        <v>0.99990708396593775</v>
      </c>
      <c r="AS254" s="124">
        <v>0.99994228362366344</v>
      </c>
      <c r="AT254" s="124">
        <v>0.99996414896840013</v>
      </c>
      <c r="AU254" s="124">
        <v>0.99997773100286125</v>
      </c>
      <c r="AV254" s="124">
        <v>0.99998616760356218</v>
      </c>
      <c r="AW254" s="124">
        <v>0.99999140802890862</v>
      </c>
      <c r="AX254" s="124">
        <v>0.99999466312138996</v>
      </c>
      <c r="AY254" s="124">
        <v>0.99999668501699202</v>
      </c>
    </row>
    <row r="255" spans="1:51">
      <c r="A255" t="s">
        <v>32</v>
      </c>
      <c r="B255" t="s">
        <v>70</v>
      </c>
      <c r="C255" t="s">
        <v>57</v>
      </c>
      <c r="D255" t="s">
        <v>337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125">
        <v>0</v>
      </c>
      <c r="K255" s="124">
        <v>0</v>
      </c>
      <c r="L255" s="124">
        <v>0</v>
      </c>
      <c r="M255" s="124">
        <v>0</v>
      </c>
      <c r="N255" s="124">
        <v>0</v>
      </c>
      <c r="O255" s="124">
        <v>0</v>
      </c>
      <c r="P255" s="124">
        <v>0</v>
      </c>
      <c r="Q255" s="124">
        <v>0</v>
      </c>
      <c r="R255" s="124">
        <v>0</v>
      </c>
      <c r="S255" s="124">
        <v>0</v>
      </c>
      <c r="T255" s="124">
        <v>0</v>
      </c>
      <c r="U255" s="124">
        <v>0</v>
      </c>
      <c r="V255" s="124">
        <v>0</v>
      </c>
      <c r="W255" s="124">
        <v>0</v>
      </c>
      <c r="X255" s="124">
        <v>0</v>
      </c>
      <c r="Y255" s="124">
        <v>0</v>
      </c>
      <c r="Z255" s="124">
        <v>0</v>
      </c>
      <c r="AA255" s="124">
        <v>0</v>
      </c>
      <c r="AB255" s="124">
        <v>0</v>
      </c>
      <c r="AC255" s="124">
        <v>0</v>
      </c>
      <c r="AD255" s="124">
        <v>0</v>
      </c>
      <c r="AE255" s="124">
        <v>0</v>
      </c>
      <c r="AF255" s="124">
        <v>0</v>
      </c>
      <c r="AG255" s="124">
        <v>0</v>
      </c>
      <c r="AH255" s="124">
        <v>0</v>
      </c>
      <c r="AI255" s="124">
        <v>0</v>
      </c>
      <c r="AJ255" s="124">
        <v>0</v>
      </c>
      <c r="AK255" s="124">
        <v>0</v>
      </c>
      <c r="AL255" s="124">
        <v>0</v>
      </c>
      <c r="AM255" s="124">
        <v>0</v>
      </c>
      <c r="AN255" s="124">
        <v>0</v>
      </c>
      <c r="AO255" s="124">
        <v>0</v>
      </c>
      <c r="AP255" s="124">
        <v>0</v>
      </c>
      <c r="AQ255" s="124">
        <v>0</v>
      </c>
      <c r="AR255" s="124">
        <v>0</v>
      </c>
      <c r="AS255" s="124">
        <v>0</v>
      </c>
      <c r="AT255" s="124">
        <v>0</v>
      </c>
      <c r="AU255" s="124">
        <v>0</v>
      </c>
      <c r="AV255" s="124">
        <v>0</v>
      </c>
      <c r="AW255" s="124">
        <v>0</v>
      </c>
      <c r="AX255" s="124">
        <v>0</v>
      </c>
      <c r="AY255" s="124">
        <v>0</v>
      </c>
    </row>
    <row r="256" spans="1:51">
      <c r="A256" t="s">
        <v>32</v>
      </c>
      <c r="B256" t="s">
        <v>70</v>
      </c>
      <c r="C256" t="s">
        <v>58</v>
      </c>
      <c r="D256" t="s">
        <v>337</v>
      </c>
      <c r="E256" s="125">
        <v>0</v>
      </c>
      <c r="F256" s="125">
        <v>0</v>
      </c>
      <c r="G256" s="125">
        <v>0</v>
      </c>
      <c r="H256" s="125">
        <v>0</v>
      </c>
      <c r="I256" s="125">
        <v>0</v>
      </c>
      <c r="J256" s="125">
        <v>0</v>
      </c>
      <c r="K256" s="124">
        <v>0</v>
      </c>
      <c r="L256" s="124">
        <v>0</v>
      </c>
      <c r="M256" s="124">
        <v>0</v>
      </c>
      <c r="N256" s="124">
        <v>0</v>
      </c>
      <c r="O256" s="124">
        <v>0</v>
      </c>
      <c r="P256" s="124">
        <v>0</v>
      </c>
      <c r="Q256" s="124">
        <v>0</v>
      </c>
      <c r="R256" s="124">
        <v>0</v>
      </c>
      <c r="S256" s="124">
        <v>0</v>
      </c>
      <c r="T256" s="124">
        <v>0</v>
      </c>
      <c r="U256" s="124">
        <v>0</v>
      </c>
      <c r="V256" s="124">
        <v>0</v>
      </c>
      <c r="W256" s="124">
        <v>0</v>
      </c>
      <c r="X256" s="124">
        <v>0</v>
      </c>
      <c r="Y256" s="124">
        <v>0</v>
      </c>
      <c r="Z256" s="124">
        <v>0</v>
      </c>
      <c r="AA256" s="124">
        <v>0</v>
      </c>
      <c r="AB256" s="124">
        <v>0</v>
      </c>
      <c r="AC256" s="124">
        <v>0</v>
      </c>
      <c r="AD256" s="124">
        <v>0</v>
      </c>
      <c r="AE256" s="124">
        <v>0</v>
      </c>
      <c r="AF256" s="124">
        <v>0</v>
      </c>
      <c r="AG256" s="124">
        <v>0</v>
      </c>
      <c r="AH256" s="124">
        <v>0</v>
      </c>
      <c r="AI256" s="124">
        <v>0</v>
      </c>
      <c r="AJ256" s="124">
        <v>0</v>
      </c>
      <c r="AK256" s="124">
        <v>0</v>
      </c>
      <c r="AL256" s="124">
        <v>0</v>
      </c>
      <c r="AM256" s="124">
        <v>0</v>
      </c>
      <c r="AN256" s="124">
        <v>0</v>
      </c>
      <c r="AO256" s="124">
        <v>0</v>
      </c>
      <c r="AP256" s="124">
        <v>0</v>
      </c>
      <c r="AQ256" s="124">
        <v>0</v>
      </c>
      <c r="AR256" s="124">
        <v>0</v>
      </c>
      <c r="AS256" s="124">
        <v>0</v>
      </c>
      <c r="AT256" s="124">
        <v>0</v>
      </c>
      <c r="AU256" s="124">
        <v>0</v>
      </c>
      <c r="AV256" s="124">
        <v>0</v>
      </c>
      <c r="AW256" s="124">
        <v>0</v>
      </c>
      <c r="AX256" s="124">
        <v>0</v>
      </c>
      <c r="AY256" s="124">
        <v>0</v>
      </c>
    </row>
    <row r="257" spans="1:51">
      <c r="A257" t="s">
        <v>32</v>
      </c>
      <c r="B257" t="s">
        <v>70</v>
      </c>
      <c r="C257" t="s">
        <v>59</v>
      </c>
      <c r="D257" t="s">
        <v>337</v>
      </c>
      <c r="E257" s="125">
        <v>0</v>
      </c>
      <c r="F257" s="125">
        <v>0</v>
      </c>
      <c r="G257" s="125">
        <v>0</v>
      </c>
      <c r="H257" s="125">
        <v>0</v>
      </c>
      <c r="I257" s="125">
        <v>0</v>
      </c>
      <c r="J257" s="125">
        <v>0</v>
      </c>
      <c r="K257" s="124">
        <v>0</v>
      </c>
      <c r="L257" s="124">
        <v>0</v>
      </c>
      <c r="M257" s="124">
        <v>0</v>
      </c>
      <c r="N257" s="124">
        <v>0</v>
      </c>
      <c r="O257" s="124">
        <v>0</v>
      </c>
      <c r="P257" s="124">
        <v>0</v>
      </c>
      <c r="Q257" s="124">
        <v>0</v>
      </c>
      <c r="R257" s="124">
        <v>0</v>
      </c>
      <c r="S257" s="124">
        <v>0</v>
      </c>
      <c r="T257" s="124">
        <v>0</v>
      </c>
      <c r="U257" s="124">
        <v>0</v>
      </c>
      <c r="V257" s="124">
        <v>0</v>
      </c>
      <c r="W257" s="124">
        <v>0</v>
      </c>
      <c r="X257" s="124">
        <v>0</v>
      </c>
      <c r="Y257" s="124">
        <v>0</v>
      </c>
      <c r="Z257" s="124">
        <v>0</v>
      </c>
      <c r="AA257" s="124">
        <v>0</v>
      </c>
      <c r="AB257" s="124">
        <v>0</v>
      </c>
      <c r="AC257" s="124">
        <v>0</v>
      </c>
      <c r="AD257" s="124">
        <v>0</v>
      </c>
      <c r="AE257" s="124">
        <v>0</v>
      </c>
      <c r="AF257" s="124">
        <v>0</v>
      </c>
      <c r="AG257" s="124">
        <v>0</v>
      </c>
      <c r="AH257" s="124">
        <v>0</v>
      </c>
      <c r="AI257" s="124">
        <v>0</v>
      </c>
      <c r="AJ257" s="124">
        <v>0</v>
      </c>
      <c r="AK257" s="124">
        <v>0</v>
      </c>
      <c r="AL257" s="124">
        <v>0</v>
      </c>
      <c r="AM257" s="124">
        <v>0</v>
      </c>
      <c r="AN257" s="124">
        <v>0</v>
      </c>
      <c r="AO257" s="124">
        <v>0</v>
      </c>
      <c r="AP257" s="124">
        <v>0</v>
      </c>
      <c r="AQ257" s="124">
        <v>0</v>
      </c>
      <c r="AR257" s="124">
        <v>0</v>
      </c>
      <c r="AS257" s="124">
        <v>0</v>
      </c>
      <c r="AT257" s="124">
        <v>0</v>
      </c>
      <c r="AU257" s="124">
        <v>0</v>
      </c>
      <c r="AV257" s="124">
        <v>0</v>
      </c>
      <c r="AW257" s="124">
        <v>0</v>
      </c>
      <c r="AX257" s="124">
        <v>0</v>
      </c>
      <c r="AY257" s="124">
        <v>0</v>
      </c>
    </row>
    <row r="258" spans="1:51">
      <c r="A258" t="s">
        <v>32</v>
      </c>
      <c r="B258" t="s">
        <v>70</v>
      </c>
      <c r="C258" t="s">
        <v>60</v>
      </c>
      <c r="D258" t="s">
        <v>337</v>
      </c>
      <c r="E258" s="125">
        <v>0</v>
      </c>
      <c r="F258" s="125">
        <v>0</v>
      </c>
      <c r="G258" s="125">
        <v>0</v>
      </c>
      <c r="H258" s="125">
        <v>0</v>
      </c>
      <c r="I258" s="125">
        <v>0</v>
      </c>
      <c r="J258" s="125">
        <v>0</v>
      </c>
      <c r="K258" s="124">
        <v>0</v>
      </c>
      <c r="L258" s="124">
        <v>0</v>
      </c>
      <c r="M258" s="124">
        <v>0</v>
      </c>
      <c r="N258" s="124">
        <v>0</v>
      </c>
      <c r="O258" s="124">
        <v>0</v>
      </c>
      <c r="P258" s="124">
        <v>0</v>
      </c>
      <c r="Q258" s="124">
        <v>0</v>
      </c>
      <c r="R258" s="124">
        <v>0</v>
      </c>
      <c r="S258" s="124">
        <v>0</v>
      </c>
      <c r="T258" s="124">
        <v>0</v>
      </c>
      <c r="U258" s="124">
        <v>0</v>
      </c>
      <c r="V258" s="124">
        <v>0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4">
        <v>0</v>
      </c>
      <c r="AI258" s="124">
        <v>0</v>
      </c>
      <c r="AJ258" s="124">
        <v>0</v>
      </c>
      <c r="AK258" s="124">
        <v>0</v>
      </c>
      <c r="AL258" s="124">
        <v>0</v>
      </c>
      <c r="AM258" s="124">
        <v>0</v>
      </c>
      <c r="AN258" s="124">
        <v>0</v>
      </c>
      <c r="AO258" s="124">
        <v>0</v>
      </c>
      <c r="AP258" s="124">
        <v>0</v>
      </c>
      <c r="AQ258" s="124">
        <v>0</v>
      </c>
      <c r="AR258" s="124">
        <v>0</v>
      </c>
      <c r="AS258" s="124">
        <v>0</v>
      </c>
      <c r="AT258" s="124">
        <v>0</v>
      </c>
      <c r="AU258" s="124">
        <v>0</v>
      </c>
      <c r="AV258" s="124">
        <v>0</v>
      </c>
      <c r="AW258" s="124">
        <v>0</v>
      </c>
      <c r="AX258" s="124">
        <v>0</v>
      </c>
      <c r="AY258" s="124">
        <v>0</v>
      </c>
    </row>
    <row r="259" spans="1:51">
      <c r="A259" t="s">
        <v>32</v>
      </c>
      <c r="B259" t="s">
        <v>70</v>
      </c>
      <c r="C259" t="s">
        <v>61</v>
      </c>
      <c r="D259" t="s">
        <v>337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25">
        <v>0</v>
      </c>
      <c r="K259" s="124">
        <v>0</v>
      </c>
      <c r="L259" s="124">
        <v>0</v>
      </c>
      <c r="M259" s="124">
        <v>0</v>
      </c>
      <c r="N259" s="124">
        <v>0</v>
      </c>
      <c r="O259" s="124">
        <v>0</v>
      </c>
      <c r="P259" s="124">
        <v>0</v>
      </c>
      <c r="Q259" s="124">
        <v>0</v>
      </c>
      <c r="R259" s="124">
        <v>0</v>
      </c>
      <c r="S259" s="124">
        <v>0</v>
      </c>
      <c r="T259" s="124">
        <v>0</v>
      </c>
      <c r="U259" s="124">
        <v>0</v>
      </c>
      <c r="V259" s="124">
        <v>0</v>
      </c>
      <c r="W259" s="124">
        <v>0</v>
      </c>
      <c r="X259" s="124">
        <v>0</v>
      </c>
      <c r="Y259" s="124">
        <v>0</v>
      </c>
      <c r="Z259" s="124">
        <v>0</v>
      </c>
      <c r="AA259" s="124">
        <v>0</v>
      </c>
      <c r="AB259" s="124">
        <v>0</v>
      </c>
      <c r="AC259" s="124">
        <v>0</v>
      </c>
      <c r="AD259" s="124">
        <v>0</v>
      </c>
      <c r="AE259" s="124">
        <v>0</v>
      </c>
      <c r="AF259" s="124">
        <v>0</v>
      </c>
      <c r="AG259" s="124">
        <v>0</v>
      </c>
      <c r="AH259" s="124">
        <v>0</v>
      </c>
      <c r="AI259" s="124">
        <v>0</v>
      </c>
      <c r="AJ259" s="124">
        <v>0</v>
      </c>
      <c r="AK259" s="124">
        <v>0</v>
      </c>
      <c r="AL259" s="124">
        <v>0</v>
      </c>
      <c r="AM259" s="124">
        <v>0</v>
      </c>
      <c r="AN259" s="124">
        <v>0</v>
      </c>
      <c r="AO259" s="124">
        <v>0</v>
      </c>
      <c r="AP259" s="124">
        <v>0</v>
      </c>
      <c r="AQ259" s="124">
        <v>0</v>
      </c>
      <c r="AR259" s="124">
        <v>0</v>
      </c>
      <c r="AS259" s="124">
        <v>0</v>
      </c>
      <c r="AT259" s="124">
        <v>0</v>
      </c>
      <c r="AU259" s="124">
        <v>0</v>
      </c>
      <c r="AV259" s="124">
        <v>0</v>
      </c>
      <c r="AW259" s="124">
        <v>0</v>
      </c>
      <c r="AX259" s="124">
        <v>0</v>
      </c>
      <c r="AY259" s="124">
        <v>0</v>
      </c>
    </row>
    <row r="260" spans="1:51">
      <c r="A260" t="s">
        <v>32</v>
      </c>
      <c r="B260" t="s">
        <v>70</v>
      </c>
      <c r="C260" t="s">
        <v>64</v>
      </c>
      <c r="D260" t="s">
        <v>337</v>
      </c>
      <c r="E260" s="125">
        <v>0</v>
      </c>
      <c r="F260" s="125">
        <v>0</v>
      </c>
      <c r="G260" s="125">
        <v>0</v>
      </c>
      <c r="H260" s="125">
        <v>0</v>
      </c>
      <c r="I260" s="125">
        <v>0</v>
      </c>
      <c r="J260" s="125">
        <v>0</v>
      </c>
      <c r="K260" s="124">
        <v>0</v>
      </c>
      <c r="L260" s="124">
        <v>0</v>
      </c>
      <c r="M260" s="124">
        <v>0</v>
      </c>
      <c r="N260" s="124">
        <v>0</v>
      </c>
      <c r="O260" s="124">
        <v>0</v>
      </c>
      <c r="P260" s="124">
        <v>0</v>
      </c>
      <c r="Q260" s="124">
        <v>0</v>
      </c>
      <c r="R260" s="124">
        <v>0</v>
      </c>
      <c r="S260" s="124">
        <v>0</v>
      </c>
      <c r="T260" s="124">
        <v>0</v>
      </c>
      <c r="U260" s="124">
        <v>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4">
        <v>0</v>
      </c>
      <c r="AI260" s="124">
        <v>0</v>
      </c>
      <c r="AJ260" s="124">
        <v>0</v>
      </c>
      <c r="AK260" s="124">
        <v>0</v>
      </c>
      <c r="AL260" s="124">
        <v>0</v>
      </c>
      <c r="AM260" s="124">
        <v>0</v>
      </c>
      <c r="AN260" s="124">
        <v>0</v>
      </c>
      <c r="AO260" s="124">
        <v>0</v>
      </c>
      <c r="AP260" s="124">
        <v>0</v>
      </c>
      <c r="AQ260" s="124">
        <v>0</v>
      </c>
      <c r="AR260" s="124">
        <v>0</v>
      </c>
      <c r="AS260" s="124">
        <v>0</v>
      </c>
      <c r="AT260" s="124">
        <v>0</v>
      </c>
      <c r="AU260" s="124">
        <v>0</v>
      </c>
      <c r="AV260" s="124">
        <v>0</v>
      </c>
      <c r="AW260" s="124">
        <v>0</v>
      </c>
      <c r="AX260" s="124">
        <v>0</v>
      </c>
      <c r="AY260" s="124">
        <v>0</v>
      </c>
    </row>
    <row r="261" spans="1:51">
      <c r="A261" t="s">
        <v>32</v>
      </c>
      <c r="B261" t="s">
        <v>68</v>
      </c>
      <c r="C261" t="s">
        <v>65</v>
      </c>
      <c r="D261" t="s">
        <v>337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25">
        <v>0</v>
      </c>
      <c r="K261" s="124">
        <v>0</v>
      </c>
      <c r="L261" s="124">
        <v>0</v>
      </c>
      <c r="M261" s="124">
        <v>0</v>
      </c>
      <c r="N261" s="124">
        <v>0</v>
      </c>
      <c r="O261" s="124">
        <v>0</v>
      </c>
      <c r="P261" s="124">
        <v>0</v>
      </c>
      <c r="Q261" s="124">
        <v>0</v>
      </c>
      <c r="R261" s="124">
        <v>0</v>
      </c>
      <c r="S261" s="124">
        <v>0</v>
      </c>
      <c r="T261" s="124">
        <v>0</v>
      </c>
      <c r="U261" s="124">
        <v>0</v>
      </c>
      <c r="V261" s="124">
        <v>0</v>
      </c>
      <c r="W261" s="124">
        <v>0</v>
      </c>
      <c r="X261" s="124">
        <v>0</v>
      </c>
      <c r="Y261" s="124">
        <v>0</v>
      </c>
      <c r="Z261" s="124">
        <v>0</v>
      </c>
      <c r="AA261" s="124">
        <v>0</v>
      </c>
      <c r="AB261" s="124">
        <v>0</v>
      </c>
      <c r="AC261" s="124">
        <v>0</v>
      </c>
      <c r="AD261" s="124">
        <v>0</v>
      </c>
      <c r="AE261" s="124">
        <v>0</v>
      </c>
      <c r="AF261" s="124">
        <v>0</v>
      </c>
      <c r="AG261" s="124">
        <v>0</v>
      </c>
      <c r="AH261" s="124">
        <v>0</v>
      </c>
      <c r="AI261" s="124">
        <v>0</v>
      </c>
      <c r="AJ261" s="124">
        <v>0</v>
      </c>
      <c r="AK261" s="124">
        <v>0</v>
      </c>
      <c r="AL261" s="124">
        <v>0</v>
      </c>
      <c r="AM261" s="124">
        <v>0</v>
      </c>
      <c r="AN261" s="124">
        <v>0</v>
      </c>
      <c r="AO261" s="124">
        <v>0</v>
      </c>
      <c r="AP261" s="124">
        <v>0</v>
      </c>
      <c r="AQ261" s="124">
        <v>0</v>
      </c>
      <c r="AR261" s="124">
        <v>0</v>
      </c>
      <c r="AS261" s="124">
        <v>0</v>
      </c>
      <c r="AT261" s="124">
        <v>0</v>
      </c>
      <c r="AU261" s="124">
        <v>0</v>
      </c>
      <c r="AV261" s="124">
        <v>0</v>
      </c>
      <c r="AW261" s="124">
        <v>0</v>
      </c>
      <c r="AX261" s="124">
        <v>0</v>
      </c>
      <c r="AY261" s="124">
        <v>0</v>
      </c>
    </row>
    <row r="262" spans="1:51">
      <c r="A262" t="s">
        <v>32</v>
      </c>
      <c r="B262" t="s">
        <v>68</v>
      </c>
      <c r="C262" t="s">
        <v>66</v>
      </c>
      <c r="D262" t="s">
        <v>337</v>
      </c>
      <c r="E262" s="125">
        <v>0</v>
      </c>
      <c r="F262" s="125">
        <v>0</v>
      </c>
      <c r="G262" s="125">
        <v>0</v>
      </c>
      <c r="H262" s="125">
        <v>0</v>
      </c>
      <c r="I262" s="125">
        <v>0</v>
      </c>
      <c r="J262" s="125">
        <v>0</v>
      </c>
      <c r="K262" s="124">
        <v>0</v>
      </c>
      <c r="L262" s="124">
        <v>0</v>
      </c>
      <c r="M262" s="124">
        <v>0</v>
      </c>
      <c r="N262" s="124">
        <v>0</v>
      </c>
      <c r="O262" s="124">
        <v>0</v>
      </c>
      <c r="P262" s="124">
        <v>0</v>
      </c>
      <c r="Q262" s="124">
        <v>0</v>
      </c>
      <c r="R262" s="124">
        <v>0</v>
      </c>
      <c r="S262" s="124">
        <v>0</v>
      </c>
      <c r="T262" s="124">
        <v>0</v>
      </c>
      <c r="U262" s="124">
        <v>0</v>
      </c>
      <c r="V262" s="124">
        <v>0</v>
      </c>
      <c r="W262" s="124">
        <v>0</v>
      </c>
      <c r="X262" s="124">
        <v>0</v>
      </c>
      <c r="Y262" s="124">
        <v>0</v>
      </c>
      <c r="Z262" s="124">
        <v>0</v>
      </c>
      <c r="AA262" s="124">
        <v>0</v>
      </c>
      <c r="AB262" s="124">
        <v>0</v>
      </c>
      <c r="AC262" s="124">
        <v>0</v>
      </c>
      <c r="AD262" s="124">
        <v>0</v>
      </c>
      <c r="AE262" s="124">
        <v>0</v>
      </c>
      <c r="AF262" s="124">
        <v>0</v>
      </c>
      <c r="AG262" s="124">
        <v>0</v>
      </c>
      <c r="AH262" s="124">
        <v>0</v>
      </c>
      <c r="AI262" s="124">
        <v>0</v>
      </c>
      <c r="AJ262" s="124">
        <v>0</v>
      </c>
      <c r="AK262" s="124">
        <v>0</v>
      </c>
      <c r="AL262" s="124">
        <v>0</v>
      </c>
      <c r="AM262" s="124">
        <v>0</v>
      </c>
      <c r="AN262" s="124">
        <v>0</v>
      </c>
      <c r="AO262" s="124">
        <v>0</v>
      </c>
      <c r="AP262" s="124">
        <v>0</v>
      </c>
      <c r="AQ262" s="124">
        <v>0</v>
      </c>
      <c r="AR262" s="124">
        <v>0</v>
      </c>
      <c r="AS262" s="124">
        <v>0</v>
      </c>
      <c r="AT262" s="124">
        <v>0</v>
      </c>
      <c r="AU262" s="124">
        <v>0</v>
      </c>
      <c r="AV262" s="124">
        <v>0</v>
      </c>
      <c r="AW262" s="124">
        <v>0</v>
      </c>
      <c r="AX262" s="124">
        <v>0</v>
      </c>
      <c r="AY262" s="124">
        <v>0</v>
      </c>
    </row>
    <row r="263" spans="1:51">
      <c r="A263" t="s">
        <v>33</v>
      </c>
      <c r="B263" t="s">
        <v>19</v>
      </c>
      <c r="C263" t="s">
        <v>50</v>
      </c>
      <c r="D263" t="s">
        <v>337</v>
      </c>
      <c r="E263" s="125">
        <v>0.93614374598288652</v>
      </c>
      <c r="F263" s="125">
        <v>0.93091352347972389</v>
      </c>
      <c r="G263" s="125">
        <v>0.92625416186681453</v>
      </c>
      <c r="H263" s="125">
        <v>0.91773217516795769</v>
      </c>
      <c r="I263" s="125">
        <v>0.91493196176899405</v>
      </c>
      <c r="J263" s="125">
        <v>0.91413945476150393</v>
      </c>
      <c r="K263" s="124">
        <v>0.91600375806583556</v>
      </c>
      <c r="L263" s="124">
        <v>0.90715122024513217</v>
      </c>
      <c r="M263" s="124">
        <v>0.89873825628467507</v>
      </c>
      <c r="N263" s="124">
        <v>0.89063982766862737</v>
      </c>
      <c r="O263" s="124">
        <v>0.88258691120306854</v>
      </c>
      <c r="P263" s="124">
        <v>0.8741008953784275</v>
      </c>
      <c r="Q263" s="124">
        <v>0.86439578517864157</v>
      </c>
      <c r="R263" s="124">
        <v>0.85225771747527634</v>
      </c>
      <c r="S263" s="124">
        <v>0.83606944300371233</v>
      </c>
      <c r="T263" s="124">
        <v>0.8141412345268263</v>
      </c>
      <c r="U263" s="124">
        <v>0.78550527155163929</v>
      </c>
      <c r="V263" s="124">
        <v>0.75068486940848955</v>
      </c>
      <c r="W263" s="124">
        <v>0.71156916172326667</v>
      </c>
      <c r="X263" s="124">
        <v>0.67049250014857475</v>
      </c>
      <c r="Y263" s="124">
        <v>0.62940374414535627</v>
      </c>
      <c r="Z263" s="124">
        <v>0.58957471014827956</v>
      </c>
      <c r="AA263" s="124">
        <v>0.55169283176924733</v>
      </c>
      <c r="AB263" s="124">
        <v>0.51605529850922671</v>
      </c>
      <c r="AC263" s="124">
        <v>0.48273199422879259</v>
      </c>
      <c r="AD263" s="124">
        <v>0.45167214193336902</v>
      </c>
      <c r="AE263" s="124">
        <v>0.4227666001733979</v>
      </c>
      <c r="AF263" s="124">
        <v>0.39588202517317622</v>
      </c>
      <c r="AG263" s="124">
        <v>0.37087878598969359</v>
      </c>
      <c r="AH263" s="124">
        <v>0.3476199390819395</v>
      </c>
      <c r="AI263" s="124">
        <v>0.32597542347096309</v>
      </c>
      <c r="AJ263" s="124">
        <v>0.30582375808315859</v>
      </c>
      <c r="AK263" s="124">
        <v>0.28705246613432023</v>
      </c>
      <c r="AL263" s="124">
        <v>0.26955787496545658</v>
      </c>
      <c r="AM263" s="124">
        <v>0.25324463033716332</v>
      </c>
      <c r="AN263" s="124">
        <v>0.23802509972955541</v>
      </c>
      <c r="AO263" s="124">
        <v>0.22381875241717181</v>
      </c>
      <c r="AP263" s="124">
        <v>0.21061015367480121</v>
      </c>
      <c r="AQ263" s="124">
        <v>0.19835059830374471</v>
      </c>
      <c r="AR263" s="124">
        <v>0.18697622807042391</v>
      </c>
      <c r="AS263" s="124">
        <v>0.17641840552712779</v>
      </c>
      <c r="AT263" s="124">
        <v>0.166609342704755</v>
      </c>
      <c r="AU263" s="124">
        <v>0.1574849333249628</v>
      </c>
      <c r="AV263" s="124">
        <v>0.14898598949333861</v>
      </c>
      <c r="AW263" s="124">
        <v>0.14105859894653261</v>
      </c>
      <c r="AX263" s="124">
        <v>0.13365401974696131</v>
      </c>
      <c r="AY263" s="124">
        <v>0.12672835009173661</v>
      </c>
    </row>
    <row r="264" spans="1:51">
      <c r="A264" t="s">
        <v>33</v>
      </c>
      <c r="B264" t="s">
        <v>19</v>
      </c>
      <c r="C264" t="s">
        <v>51</v>
      </c>
      <c r="D264" t="s">
        <v>337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25">
        <v>0</v>
      </c>
      <c r="K264" s="124">
        <v>0</v>
      </c>
      <c r="L264" s="124">
        <v>0</v>
      </c>
      <c r="M264" s="124">
        <v>0</v>
      </c>
      <c r="N264" s="124">
        <v>0</v>
      </c>
      <c r="O264" s="124">
        <v>0</v>
      </c>
      <c r="P264" s="124">
        <v>0</v>
      </c>
      <c r="Q264" s="124">
        <v>0</v>
      </c>
      <c r="R264" s="124">
        <v>0</v>
      </c>
      <c r="S264" s="124">
        <v>0</v>
      </c>
      <c r="T264" s="124">
        <v>0</v>
      </c>
      <c r="U264" s="124">
        <v>0</v>
      </c>
      <c r="V264" s="124">
        <v>0</v>
      </c>
      <c r="W264" s="124">
        <v>0</v>
      </c>
      <c r="X264" s="124">
        <v>0</v>
      </c>
      <c r="Y264" s="124">
        <v>0</v>
      </c>
      <c r="Z264" s="124">
        <v>0</v>
      </c>
      <c r="AA264" s="124">
        <v>0</v>
      </c>
      <c r="AB264" s="124">
        <v>0</v>
      </c>
      <c r="AC264" s="124">
        <v>0</v>
      </c>
      <c r="AD264" s="124">
        <v>0</v>
      </c>
      <c r="AE264" s="124">
        <v>0</v>
      </c>
      <c r="AF264" s="124">
        <v>0</v>
      </c>
      <c r="AG264" s="124">
        <v>0</v>
      </c>
      <c r="AH264" s="124">
        <v>0</v>
      </c>
      <c r="AI264" s="124">
        <v>0</v>
      </c>
      <c r="AJ264" s="124">
        <v>0</v>
      </c>
      <c r="AK264" s="124">
        <v>0</v>
      </c>
      <c r="AL264" s="124">
        <v>0</v>
      </c>
      <c r="AM264" s="124">
        <v>0</v>
      </c>
      <c r="AN264" s="124">
        <v>0</v>
      </c>
      <c r="AO264" s="124">
        <v>0</v>
      </c>
      <c r="AP264" s="124">
        <v>0</v>
      </c>
      <c r="AQ264" s="124">
        <v>0</v>
      </c>
      <c r="AR264" s="124">
        <v>0</v>
      </c>
      <c r="AS264" s="124">
        <v>0</v>
      </c>
      <c r="AT264" s="124">
        <v>0</v>
      </c>
      <c r="AU264" s="124">
        <v>0</v>
      </c>
      <c r="AV264" s="124">
        <v>0</v>
      </c>
      <c r="AW264" s="124">
        <v>0</v>
      </c>
      <c r="AX264" s="124">
        <v>0</v>
      </c>
      <c r="AY264" s="124">
        <v>0</v>
      </c>
    </row>
    <row r="265" spans="1:51">
      <c r="A265" t="s">
        <v>33</v>
      </c>
      <c r="B265" t="s">
        <v>19</v>
      </c>
      <c r="C265" t="s">
        <v>52</v>
      </c>
      <c r="D265" t="s">
        <v>337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25">
        <v>0</v>
      </c>
      <c r="K265" s="124">
        <v>0</v>
      </c>
      <c r="L265" s="124">
        <v>0</v>
      </c>
      <c r="M265" s="124">
        <v>0</v>
      </c>
      <c r="N265" s="124">
        <v>0</v>
      </c>
      <c r="O265" s="124">
        <v>0</v>
      </c>
      <c r="P265" s="124">
        <v>0</v>
      </c>
      <c r="Q265" s="124">
        <v>0</v>
      </c>
      <c r="R265" s="124">
        <v>0</v>
      </c>
      <c r="S265" s="124">
        <v>0</v>
      </c>
      <c r="T265" s="124">
        <v>0</v>
      </c>
      <c r="U265" s="124">
        <v>0</v>
      </c>
      <c r="V265" s="124">
        <v>0</v>
      </c>
      <c r="W265" s="124">
        <v>0</v>
      </c>
      <c r="X265" s="124">
        <v>0</v>
      </c>
      <c r="Y265" s="124">
        <v>0</v>
      </c>
      <c r="Z265" s="124">
        <v>0</v>
      </c>
      <c r="AA265" s="124">
        <v>0</v>
      </c>
      <c r="AB265" s="124">
        <v>0</v>
      </c>
      <c r="AC265" s="124">
        <v>0</v>
      </c>
      <c r="AD265" s="124">
        <v>0</v>
      </c>
      <c r="AE265" s="124">
        <v>0</v>
      </c>
      <c r="AF265" s="124">
        <v>0</v>
      </c>
      <c r="AG265" s="124">
        <v>0</v>
      </c>
      <c r="AH265" s="124">
        <v>0</v>
      </c>
      <c r="AI265" s="124">
        <v>0</v>
      </c>
      <c r="AJ265" s="124">
        <v>0</v>
      </c>
      <c r="AK265" s="124">
        <v>0</v>
      </c>
      <c r="AL265" s="124">
        <v>0</v>
      </c>
      <c r="AM265" s="124">
        <v>0</v>
      </c>
      <c r="AN265" s="124">
        <v>0</v>
      </c>
      <c r="AO265" s="124">
        <v>0</v>
      </c>
      <c r="AP265" s="124">
        <v>0</v>
      </c>
      <c r="AQ265" s="124">
        <v>0</v>
      </c>
      <c r="AR265" s="124">
        <v>0</v>
      </c>
      <c r="AS265" s="124">
        <v>0</v>
      </c>
      <c r="AT265" s="124">
        <v>0</v>
      </c>
      <c r="AU265" s="124">
        <v>0</v>
      </c>
      <c r="AV265" s="124">
        <v>0</v>
      </c>
      <c r="AW265" s="124">
        <v>0</v>
      </c>
      <c r="AX265" s="124">
        <v>0</v>
      </c>
      <c r="AY265" s="124">
        <v>0</v>
      </c>
    </row>
    <row r="266" spans="1:51">
      <c r="A266" t="s">
        <v>33</v>
      </c>
      <c r="B266" t="s">
        <v>19</v>
      </c>
      <c r="C266" t="s">
        <v>53</v>
      </c>
      <c r="D266" t="s">
        <v>337</v>
      </c>
      <c r="E266" s="125">
        <v>6.3856254017113451E-2</v>
      </c>
      <c r="F266" s="125">
        <v>6.9086476520276136E-2</v>
      </c>
      <c r="G266" s="125">
        <v>7.3662528978658492E-2</v>
      </c>
      <c r="H266" s="125">
        <v>8.2221359732798344E-2</v>
      </c>
      <c r="I266" s="125">
        <v>8.4900980074518059E-2</v>
      </c>
      <c r="J266" s="125">
        <v>8.54921078765076E-2</v>
      </c>
      <c r="K266" s="124">
        <v>8.3807842855336781E-2</v>
      </c>
      <c r="L266" s="124">
        <v>9.2414955568794005E-2</v>
      </c>
      <c r="M266" s="124">
        <v>0.1003747522658501</v>
      </c>
      <c r="N266" s="124">
        <v>0.1076391920524991</v>
      </c>
      <c r="O266" s="124">
        <v>0.11416600340815659</v>
      </c>
      <c r="P266" s="124">
        <v>0.119884980188947</v>
      </c>
      <c r="Q266" s="124">
        <v>0.12465491338674441</v>
      </c>
      <c r="R266" s="124">
        <v>0.12823228322176469</v>
      </c>
      <c r="S266" s="124">
        <v>0.13026011426950421</v>
      </c>
      <c r="T266" s="124">
        <v>0.13036265493189481</v>
      </c>
      <c r="U266" s="124">
        <v>0.12834200801130291</v>
      </c>
      <c r="V266" s="124">
        <v>0.1243673709668497</v>
      </c>
      <c r="W266" s="124">
        <v>0.1189472271535508</v>
      </c>
      <c r="X266" s="124">
        <v>0.11269853080236041</v>
      </c>
      <c r="Y266" s="124">
        <v>0.1061381509022136</v>
      </c>
      <c r="Z266" s="124">
        <v>9.9610815295285038E-2</v>
      </c>
      <c r="AA266" s="124">
        <v>9.3312551847964276E-2</v>
      </c>
      <c r="AB266" s="124">
        <v>8.73394881753944E-2</v>
      </c>
      <c r="AC266" s="124">
        <v>8.172883147192038E-2</v>
      </c>
      <c r="AD266" s="124">
        <v>7.6485751887782408E-2</v>
      </c>
      <c r="AE266" s="124">
        <v>7.15991555328339E-2</v>
      </c>
      <c r="AF266" s="124">
        <v>6.7050401868007772E-2</v>
      </c>
      <c r="AG266" s="124">
        <v>6.2817939194872482E-2</v>
      </c>
      <c r="AH266" s="124">
        <v>5.8879686928395528E-2</v>
      </c>
      <c r="AI266" s="124">
        <v>5.5214207009663382E-2</v>
      </c>
      <c r="AJ266" s="124">
        <v>5.1801236777390881E-2</v>
      </c>
      <c r="AK266" s="124">
        <v>4.8621891246341982E-2</v>
      </c>
      <c r="AL266" s="124">
        <v>4.5658698431803209E-2</v>
      </c>
      <c r="AM266" s="124">
        <v>4.2895553818603889E-2</v>
      </c>
      <c r="AN266" s="124">
        <v>4.0317638784666078E-2</v>
      </c>
      <c r="AO266" s="124">
        <v>3.7911325940100458E-2</v>
      </c>
      <c r="AP266" s="124">
        <v>3.5674007875102651E-2</v>
      </c>
      <c r="AQ266" s="124">
        <v>3.3597438460954733E-2</v>
      </c>
      <c r="AR266" s="124">
        <v>3.1670803127082633E-2</v>
      </c>
      <c r="AS266" s="124">
        <v>2.9882476837372478E-2</v>
      </c>
      <c r="AT266" s="124">
        <v>2.8220977943391571E-2</v>
      </c>
      <c r="AU266" s="124">
        <v>2.6675448152352291E-2</v>
      </c>
      <c r="AV266" s="124">
        <v>2.5235862128465101E-2</v>
      </c>
      <c r="AW266" s="124">
        <v>2.3893088070943851E-2</v>
      </c>
      <c r="AX266" s="124">
        <v>2.2638869911686069E-2</v>
      </c>
      <c r="AY266" s="124">
        <v>2.1465771404392299E-2</v>
      </c>
    </row>
    <row r="267" spans="1:51">
      <c r="A267" t="s">
        <v>33</v>
      </c>
      <c r="B267" t="s">
        <v>19</v>
      </c>
      <c r="C267" t="s">
        <v>54</v>
      </c>
      <c r="D267" t="s">
        <v>337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25">
        <v>0</v>
      </c>
      <c r="K267" s="124">
        <v>0</v>
      </c>
      <c r="L267" s="124">
        <v>0</v>
      </c>
      <c r="M267" s="124">
        <v>0</v>
      </c>
      <c r="N267" s="124">
        <v>0</v>
      </c>
      <c r="O267" s="124">
        <v>0</v>
      </c>
      <c r="P267" s="124">
        <v>0</v>
      </c>
      <c r="Q267" s="124">
        <v>0</v>
      </c>
      <c r="R267" s="124">
        <v>0</v>
      </c>
      <c r="S267" s="124">
        <v>0</v>
      </c>
      <c r="T267" s="124">
        <v>0</v>
      </c>
      <c r="U267" s="124">
        <v>0</v>
      </c>
      <c r="V267" s="124">
        <v>0</v>
      </c>
      <c r="W267" s="124">
        <v>0</v>
      </c>
      <c r="X267" s="124">
        <v>0</v>
      </c>
      <c r="Y267" s="124">
        <v>0</v>
      </c>
      <c r="Z267" s="124">
        <v>0</v>
      </c>
      <c r="AA267" s="124">
        <v>0</v>
      </c>
      <c r="AB267" s="124">
        <v>0</v>
      </c>
      <c r="AC267" s="124">
        <v>0</v>
      </c>
      <c r="AD267" s="124">
        <v>0</v>
      </c>
      <c r="AE267" s="124">
        <v>0</v>
      </c>
      <c r="AF267" s="124">
        <v>0</v>
      </c>
      <c r="AG267" s="124">
        <v>0</v>
      </c>
      <c r="AH267" s="124">
        <v>0</v>
      </c>
      <c r="AI267" s="124">
        <v>0</v>
      </c>
      <c r="AJ267" s="124">
        <v>0</v>
      </c>
      <c r="AK267" s="124">
        <v>0</v>
      </c>
      <c r="AL267" s="124">
        <v>0</v>
      </c>
      <c r="AM267" s="124">
        <v>0</v>
      </c>
      <c r="AN267" s="124">
        <v>0</v>
      </c>
      <c r="AO267" s="124">
        <v>0</v>
      </c>
      <c r="AP267" s="124">
        <v>0</v>
      </c>
      <c r="AQ267" s="124">
        <v>0</v>
      </c>
      <c r="AR267" s="124">
        <v>0</v>
      </c>
      <c r="AS267" s="124">
        <v>0</v>
      </c>
      <c r="AT267" s="124">
        <v>0</v>
      </c>
      <c r="AU267" s="124">
        <v>0</v>
      </c>
      <c r="AV267" s="124">
        <v>0</v>
      </c>
      <c r="AW267" s="124">
        <v>0</v>
      </c>
      <c r="AX267" s="124">
        <v>0</v>
      </c>
      <c r="AY267" s="124">
        <v>0</v>
      </c>
    </row>
    <row r="268" spans="1:51">
      <c r="A268" t="s">
        <v>33</v>
      </c>
      <c r="B268" t="s">
        <v>19</v>
      </c>
      <c r="C268" t="s">
        <v>55</v>
      </c>
      <c r="D268" t="s">
        <v>337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25">
        <v>0</v>
      </c>
      <c r="K268" s="124">
        <v>0</v>
      </c>
      <c r="L268" s="124">
        <v>0</v>
      </c>
      <c r="M268" s="124">
        <v>0</v>
      </c>
      <c r="N268" s="124">
        <v>0</v>
      </c>
      <c r="O268" s="124">
        <v>0</v>
      </c>
      <c r="P268" s="124">
        <v>0</v>
      </c>
      <c r="Q268" s="124">
        <v>0</v>
      </c>
      <c r="R268" s="124">
        <v>0</v>
      </c>
      <c r="S268" s="124">
        <v>0</v>
      </c>
      <c r="T268" s="124">
        <v>0</v>
      </c>
      <c r="U268" s="124">
        <v>0</v>
      </c>
      <c r="V268" s="124">
        <v>0</v>
      </c>
      <c r="W268" s="124">
        <v>0</v>
      </c>
      <c r="X268" s="124">
        <v>0</v>
      </c>
      <c r="Y268" s="124">
        <v>0</v>
      </c>
      <c r="Z268" s="124">
        <v>0</v>
      </c>
      <c r="AA268" s="124">
        <v>0</v>
      </c>
      <c r="AB268" s="124">
        <v>0</v>
      </c>
      <c r="AC268" s="124">
        <v>0</v>
      </c>
      <c r="AD268" s="124">
        <v>0</v>
      </c>
      <c r="AE268" s="124">
        <v>0</v>
      </c>
      <c r="AF268" s="124">
        <v>0</v>
      </c>
      <c r="AG268" s="124">
        <v>0</v>
      </c>
      <c r="AH268" s="124">
        <v>0</v>
      </c>
      <c r="AI268" s="124">
        <v>0</v>
      </c>
      <c r="AJ268" s="124">
        <v>0</v>
      </c>
      <c r="AK268" s="124">
        <v>0</v>
      </c>
      <c r="AL268" s="124">
        <v>0</v>
      </c>
      <c r="AM268" s="124">
        <v>0</v>
      </c>
      <c r="AN268" s="124">
        <v>0</v>
      </c>
      <c r="AO268" s="124">
        <v>0</v>
      </c>
      <c r="AP268" s="124">
        <v>0</v>
      </c>
      <c r="AQ268" s="124">
        <v>0</v>
      </c>
      <c r="AR268" s="124">
        <v>0</v>
      </c>
      <c r="AS268" s="124">
        <v>0</v>
      </c>
      <c r="AT268" s="124">
        <v>0</v>
      </c>
      <c r="AU268" s="124">
        <v>0</v>
      </c>
      <c r="AV268" s="124">
        <v>0</v>
      </c>
      <c r="AW268" s="124">
        <v>0</v>
      </c>
      <c r="AX268" s="124">
        <v>0</v>
      </c>
      <c r="AY268" s="124">
        <v>0</v>
      </c>
    </row>
    <row r="269" spans="1:51">
      <c r="A269" t="s">
        <v>33</v>
      </c>
      <c r="B269" t="s">
        <v>19</v>
      </c>
      <c r="C269" t="s">
        <v>56</v>
      </c>
      <c r="D269" t="s">
        <v>337</v>
      </c>
      <c r="E269" s="125">
        <v>0</v>
      </c>
      <c r="F269" s="125">
        <v>0</v>
      </c>
      <c r="G269" s="125">
        <v>8.3309154526990729E-5</v>
      </c>
      <c r="H269" s="125">
        <v>4.6465099243985503E-5</v>
      </c>
      <c r="I269" s="125">
        <v>1.645269722987202E-4</v>
      </c>
      <c r="J269" s="125">
        <v>3.6843736198848823E-4</v>
      </c>
      <c r="K269" s="124">
        <v>1.8839907882766191E-4</v>
      </c>
      <c r="L269" s="124">
        <v>4.3382418607380179E-4</v>
      </c>
      <c r="M269" s="124">
        <v>8.8699144947477083E-4</v>
      </c>
      <c r="N269" s="124">
        <v>1.7209802788735421E-3</v>
      </c>
      <c r="O269" s="124">
        <v>3.2470853887747639E-3</v>
      </c>
      <c r="P269" s="124">
        <v>6.0141244326253514E-3</v>
      </c>
      <c r="Q269" s="124">
        <v>1.094930143461393E-2</v>
      </c>
      <c r="R269" s="124">
        <v>1.9509999302958811E-2</v>
      </c>
      <c r="S269" s="124">
        <v>3.3670442726783663E-2</v>
      </c>
      <c r="T269" s="124">
        <v>5.5496110541279009E-2</v>
      </c>
      <c r="U269" s="124">
        <v>8.615272043705785E-2</v>
      </c>
      <c r="V269" s="124">
        <v>0.1249477596246608</v>
      </c>
      <c r="W269" s="124">
        <v>0.1694836111231825</v>
      </c>
      <c r="X269" s="124">
        <v>0.21680896904906491</v>
      </c>
      <c r="Y269" s="124">
        <v>0.26445810495243027</v>
      </c>
      <c r="Z269" s="124">
        <v>0.31081447455643541</v>
      </c>
      <c r="AA269" s="124">
        <v>0.3549946163827884</v>
      </c>
      <c r="AB269" s="124">
        <v>0.39660521331537879</v>
      </c>
      <c r="AC269" s="124">
        <v>0.43553917429928701</v>
      </c>
      <c r="AD269" s="124">
        <v>0.47184210617884859</v>
      </c>
      <c r="AE269" s="124">
        <v>0.50563424429376813</v>
      </c>
      <c r="AF269" s="124">
        <v>0.53706757295881602</v>
      </c>
      <c r="AG269" s="124">
        <v>0.56630327481543397</v>
      </c>
      <c r="AH269" s="124">
        <v>0.59350037398966493</v>
      </c>
      <c r="AI269" s="124">
        <v>0.61881036951937363</v>
      </c>
      <c r="AJ269" s="124">
        <v>0.64237500513945067</v>
      </c>
      <c r="AK269" s="124">
        <v>0.6643256426193378</v>
      </c>
      <c r="AL269" s="124">
        <v>0.68478342660274027</v>
      </c>
      <c r="AM269" s="124">
        <v>0.70385981584423274</v>
      </c>
      <c r="AN269" s="124">
        <v>0.72165726148577847</v>
      </c>
      <c r="AO269" s="124">
        <v>0.73826992164272764</v>
      </c>
      <c r="AP269" s="124">
        <v>0.75371583845009626</v>
      </c>
      <c r="AQ269" s="124">
        <v>0.76805196323530056</v>
      </c>
      <c r="AR269" s="124">
        <v>0.7813529688024935</v>
      </c>
      <c r="AS269" s="124">
        <v>0.79369911763549972</v>
      </c>
      <c r="AT269" s="124">
        <v>0.80516967935185346</v>
      </c>
      <c r="AU269" s="124">
        <v>0.81583961852268494</v>
      </c>
      <c r="AV269" s="124">
        <v>0.8257781483781963</v>
      </c>
      <c r="AW269" s="124">
        <v>0.83504831298252347</v>
      </c>
      <c r="AX269" s="124">
        <v>0.84370711034135271</v>
      </c>
      <c r="AY269" s="124">
        <v>0.85180587850387113</v>
      </c>
    </row>
    <row r="270" spans="1:51">
      <c r="A270" t="s">
        <v>33</v>
      </c>
      <c r="B270" t="s">
        <v>19</v>
      </c>
      <c r="C270" t="s">
        <v>57</v>
      </c>
      <c r="D270" t="s">
        <v>337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125">
        <v>0</v>
      </c>
      <c r="K270" s="124">
        <v>0</v>
      </c>
      <c r="L270" s="124">
        <v>0</v>
      </c>
      <c r="M270" s="124">
        <v>0</v>
      </c>
      <c r="N270" s="124">
        <v>0</v>
      </c>
      <c r="O270" s="124">
        <v>0</v>
      </c>
      <c r="P270" s="124">
        <v>0</v>
      </c>
      <c r="Q270" s="124">
        <v>0</v>
      </c>
      <c r="R270" s="124">
        <v>0</v>
      </c>
      <c r="S270" s="124">
        <v>0</v>
      </c>
      <c r="T270" s="124">
        <v>0</v>
      </c>
      <c r="U270" s="124">
        <v>0</v>
      </c>
      <c r="V270" s="124">
        <v>0</v>
      </c>
      <c r="W270" s="124">
        <v>0</v>
      </c>
      <c r="X270" s="124">
        <v>0</v>
      </c>
      <c r="Y270" s="124">
        <v>0</v>
      </c>
      <c r="Z270" s="124">
        <v>0</v>
      </c>
      <c r="AA270" s="124">
        <v>0</v>
      </c>
      <c r="AB270" s="124">
        <v>0</v>
      </c>
      <c r="AC270" s="124">
        <v>0</v>
      </c>
      <c r="AD270" s="124">
        <v>0</v>
      </c>
      <c r="AE270" s="124">
        <v>0</v>
      </c>
      <c r="AF270" s="124">
        <v>0</v>
      </c>
      <c r="AG270" s="124">
        <v>0</v>
      </c>
      <c r="AH270" s="124">
        <v>0</v>
      </c>
      <c r="AI270" s="124">
        <v>0</v>
      </c>
      <c r="AJ270" s="124">
        <v>0</v>
      </c>
      <c r="AK270" s="124">
        <v>0</v>
      </c>
      <c r="AL270" s="124">
        <v>0</v>
      </c>
      <c r="AM270" s="124">
        <v>0</v>
      </c>
      <c r="AN270" s="124">
        <v>0</v>
      </c>
      <c r="AO270" s="124">
        <v>0</v>
      </c>
      <c r="AP270" s="124">
        <v>0</v>
      </c>
      <c r="AQ270" s="124">
        <v>0</v>
      </c>
      <c r="AR270" s="124">
        <v>0</v>
      </c>
      <c r="AS270" s="124">
        <v>0</v>
      </c>
      <c r="AT270" s="124">
        <v>0</v>
      </c>
      <c r="AU270" s="124">
        <v>0</v>
      </c>
      <c r="AV270" s="124">
        <v>0</v>
      </c>
      <c r="AW270" s="124">
        <v>0</v>
      </c>
      <c r="AX270" s="124">
        <v>0</v>
      </c>
      <c r="AY270" s="124">
        <v>0</v>
      </c>
    </row>
    <row r="271" spans="1:51">
      <c r="A271" t="s">
        <v>33</v>
      </c>
      <c r="B271" t="s">
        <v>19</v>
      </c>
      <c r="C271" t="s">
        <v>58</v>
      </c>
      <c r="D271" t="s">
        <v>337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25">
        <v>0</v>
      </c>
      <c r="K271" s="124">
        <v>0</v>
      </c>
      <c r="L271" s="124">
        <v>0</v>
      </c>
      <c r="M271" s="124">
        <v>0</v>
      </c>
      <c r="N271" s="124">
        <v>0</v>
      </c>
      <c r="O271" s="124">
        <v>0</v>
      </c>
      <c r="P271" s="124">
        <v>0</v>
      </c>
      <c r="Q271" s="124">
        <v>0</v>
      </c>
      <c r="R271" s="124">
        <v>0</v>
      </c>
      <c r="S271" s="124">
        <v>0</v>
      </c>
      <c r="T271" s="124">
        <v>0</v>
      </c>
      <c r="U271" s="124">
        <v>0</v>
      </c>
      <c r="V271" s="124">
        <v>0</v>
      </c>
      <c r="W271" s="124">
        <v>0</v>
      </c>
      <c r="X271" s="124">
        <v>0</v>
      </c>
      <c r="Y271" s="124">
        <v>0</v>
      </c>
      <c r="Z271" s="124">
        <v>0</v>
      </c>
      <c r="AA271" s="124">
        <v>0</v>
      </c>
      <c r="AB271" s="124">
        <v>0</v>
      </c>
      <c r="AC271" s="124">
        <v>0</v>
      </c>
      <c r="AD271" s="124">
        <v>0</v>
      </c>
      <c r="AE271" s="124">
        <v>0</v>
      </c>
      <c r="AF271" s="124">
        <v>0</v>
      </c>
      <c r="AG271" s="124">
        <v>0</v>
      </c>
      <c r="AH271" s="124">
        <v>0</v>
      </c>
      <c r="AI271" s="124">
        <v>0</v>
      </c>
      <c r="AJ271" s="124">
        <v>0</v>
      </c>
      <c r="AK271" s="124">
        <v>0</v>
      </c>
      <c r="AL271" s="124">
        <v>0</v>
      </c>
      <c r="AM271" s="124">
        <v>0</v>
      </c>
      <c r="AN271" s="124">
        <v>0</v>
      </c>
      <c r="AO271" s="124">
        <v>0</v>
      </c>
      <c r="AP271" s="124">
        <v>0</v>
      </c>
      <c r="AQ271" s="124">
        <v>0</v>
      </c>
      <c r="AR271" s="124">
        <v>0</v>
      </c>
      <c r="AS271" s="124">
        <v>0</v>
      </c>
      <c r="AT271" s="124">
        <v>0</v>
      </c>
      <c r="AU271" s="124">
        <v>0</v>
      </c>
      <c r="AV271" s="124">
        <v>0</v>
      </c>
      <c r="AW271" s="124">
        <v>0</v>
      </c>
      <c r="AX271" s="124">
        <v>0</v>
      </c>
      <c r="AY271" s="124">
        <v>0</v>
      </c>
    </row>
    <row r="272" spans="1:51">
      <c r="A272" t="s">
        <v>33</v>
      </c>
      <c r="B272" t="s">
        <v>19</v>
      </c>
      <c r="C272" t="s">
        <v>59</v>
      </c>
      <c r="D272" t="s">
        <v>337</v>
      </c>
      <c r="E272" s="125">
        <v>0</v>
      </c>
      <c r="F272" s="125">
        <v>0</v>
      </c>
      <c r="G272" s="125">
        <v>0</v>
      </c>
      <c r="H272" s="125">
        <v>0</v>
      </c>
      <c r="I272" s="125">
        <v>2.5311841892110799E-6</v>
      </c>
      <c r="J272" s="125">
        <v>0</v>
      </c>
      <c r="K272" s="124">
        <v>0</v>
      </c>
      <c r="L272" s="124">
        <v>0</v>
      </c>
      <c r="M272" s="124">
        <v>0</v>
      </c>
      <c r="N272" s="124">
        <v>0</v>
      </c>
      <c r="O272" s="124">
        <v>0</v>
      </c>
      <c r="P272" s="124">
        <v>0</v>
      </c>
      <c r="Q272" s="124">
        <v>0</v>
      </c>
      <c r="R272" s="124">
        <v>0</v>
      </c>
      <c r="S272" s="124">
        <v>0</v>
      </c>
      <c r="T272" s="124">
        <v>0</v>
      </c>
      <c r="U272" s="124">
        <v>0</v>
      </c>
      <c r="V272" s="124">
        <v>0</v>
      </c>
      <c r="W272" s="124">
        <v>0</v>
      </c>
      <c r="X272" s="124">
        <v>0</v>
      </c>
      <c r="Y272" s="124">
        <v>0</v>
      </c>
      <c r="Z272" s="124">
        <v>0</v>
      </c>
      <c r="AA272" s="124">
        <v>0</v>
      </c>
      <c r="AB272" s="124">
        <v>0</v>
      </c>
      <c r="AC272" s="124">
        <v>0</v>
      </c>
      <c r="AD272" s="124">
        <v>0</v>
      </c>
      <c r="AE272" s="124">
        <v>0</v>
      </c>
      <c r="AF272" s="124">
        <v>0</v>
      </c>
      <c r="AG272" s="124">
        <v>0</v>
      </c>
      <c r="AH272" s="124">
        <v>0</v>
      </c>
      <c r="AI272" s="124">
        <v>0</v>
      </c>
      <c r="AJ272" s="124">
        <v>0</v>
      </c>
      <c r="AK272" s="124">
        <v>0</v>
      </c>
      <c r="AL272" s="124">
        <v>0</v>
      </c>
      <c r="AM272" s="124">
        <v>0</v>
      </c>
      <c r="AN272" s="124">
        <v>0</v>
      </c>
      <c r="AO272" s="124">
        <v>0</v>
      </c>
      <c r="AP272" s="124">
        <v>0</v>
      </c>
      <c r="AQ272" s="124">
        <v>0</v>
      </c>
      <c r="AR272" s="124">
        <v>0</v>
      </c>
      <c r="AS272" s="124">
        <v>0</v>
      </c>
      <c r="AT272" s="124">
        <v>0</v>
      </c>
      <c r="AU272" s="124">
        <v>0</v>
      </c>
      <c r="AV272" s="124">
        <v>0</v>
      </c>
      <c r="AW272" s="124">
        <v>0</v>
      </c>
      <c r="AX272" s="124">
        <v>0</v>
      </c>
      <c r="AY272" s="124">
        <v>0</v>
      </c>
    </row>
    <row r="273" spans="1:51">
      <c r="A273" t="s">
        <v>33</v>
      </c>
      <c r="B273" t="s">
        <v>19</v>
      </c>
      <c r="C273" t="s">
        <v>60</v>
      </c>
      <c r="D273" t="s">
        <v>337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125">
        <v>0</v>
      </c>
      <c r="K273" s="124">
        <v>0</v>
      </c>
      <c r="L273" s="124">
        <v>0</v>
      </c>
      <c r="M273" s="124">
        <v>0</v>
      </c>
      <c r="N273" s="124">
        <v>0</v>
      </c>
      <c r="O273" s="124">
        <v>0</v>
      </c>
      <c r="P273" s="124">
        <v>0</v>
      </c>
      <c r="Q273" s="124">
        <v>0</v>
      </c>
      <c r="R273" s="124">
        <v>0</v>
      </c>
      <c r="S273" s="124">
        <v>0</v>
      </c>
      <c r="T273" s="124">
        <v>0</v>
      </c>
      <c r="U273" s="124">
        <v>0</v>
      </c>
      <c r="V273" s="124">
        <v>0</v>
      </c>
      <c r="W273" s="124">
        <v>0</v>
      </c>
      <c r="X273" s="124">
        <v>0</v>
      </c>
      <c r="Y273" s="124">
        <v>0</v>
      </c>
      <c r="Z273" s="124">
        <v>0</v>
      </c>
      <c r="AA273" s="124">
        <v>0</v>
      </c>
      <c r="AB273" s="124">
        <v>0</v>
      </c>
      <c r="AC273" s="124">
        <v>0</v>
      </c>
      <c r="AD273" s="124">
        <v>0</v>
      </c>
      <c r="AE273" s="124">
        <v>0</v>
      </c>
      <c r="AF273" s="124">
        <v>0</v>
      </c>
      <c r="AG273" s="124">
        <v>0</v>
      </c>
      <c r="AH273" s="124">
        <v>0</v>
      </c>
      <c r="AI273" s="124">
        <v>0</v>
      </c>
      <c r="AJ273" s="124">
        <v>0</v>
      </c>
      <c r="AK273" s="124">
        <v>0</v>
      </c>
      <c r="AL273" s="124">
        <v>0</v>
      </c>
      <c r="AM273" s="124">
        <v>0</v>
      </c>
      <c r="AN273" s="124">
        <v>0</v>
      </c>
      <c r="AO273" s="124">
        <v>0</v>
      </c>
      <c r="AP273" s="124">
        <v>0</v>
      </c>
      <c r="AQ273" s="124">
        <v>0</v>
      </c>
      <c r="AR273" s="124">
        <v>0</v>
      </c>
      <c r="AS273" s="124">
        <v>0</v>
      </c>
      <c r="AT273" s="124">
        <v>0</v>
      </c>
      <c r="AU273" s="124">
        <v>0</v>
      </c>
      <c r="AV273" s="124">
        <v>0</v>
      </c>
      <c r="AW273" s="124">
        <v>0</v>
      </c>
      <c r="AX273" s="124">
        <v>0</v>
      </c>
      <c r="AY273" s="124">
        <v>0</v>
      </c>
    </row>
    <row r="274" spans="1:51">
      <c r="A274" t="s">
        <v>33</v>
      </c>
      <c r="B274" t="s">
        <v>19</v>
      </c>
      <c r="C274" t="s">
        <v>61</v>
      </c>
      <c r="D274" t="s">
        <v>337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25">
        <v>0</v>
      </c>
      <c r="K274" s="124">
        <v>0</v>
      </c>
      <c r="L274" s="124">
        <v>0</v>
      </c>
      <c r="M274" s="124">
        <v>0</v>
      </c>
      <c r="N274" s="124">
        <v>0</v>
      </c>
      <c r="O274" s="124">
        <v>0</v>
      </c>
      <c r="P274" s="124">
        <v>0</v>
      </c>
      <c r="Q274" s="124">
        <v>0</v>
      </c>
      <c r="R274" s="124">
        <v>0</v>
      </c>
      <c r="S274" s="124">
        <v>0</v>
      </c>
      <c r="T274" s="124">
        <v>0</v>
      </c>
      <c r="U274" s="124">
        <v>0</v>
      </c>
      <c r="V274" s="124">
        <v>0</v>
      </c>
      <c r="W274" s="124">
        <v>0</v>
      </c>
      <c r="X274" s="124">
        <v>0</v>
      </c>
      <c r="Y274" s="124">
        <v>0</v>
      </c>
      <c r="Z274" s="124">
        <v>0</v>
      </c>
      <c r="AA274" s="124">
        <v>0</v>
      </c>
      <c r="AB274" s="124">
        <v>0</v>
      </c>
      <c r="AC274" s="124">
        <v>0</v>
      </c>
      <c r="AD274" s="124">
        <v>0</v>
      </c>
      <c r="AE274" s="124">
        <v>0</v>
      </c>
      <c r="AF274" s="124">
        <v>0</v>
      </c>
      <c r="AG274" s="124">
        <v>0</v>
      </c>
      <c r="AH274" s="124">
        <v>0</v>
      </c>
      <c r="AI274" s="124">
        <v>0</v>
      </c>
      <c r="AJ274" s="124">
        <v>0</v>
      </c>
      <c r="AK274" s="124">
        <v>0</v>
      </c>
      <c r="AL274" s="124">
        <v>0</v>
      </c>
      <c r="AM274" s="124">
        <v>0</v>
      </c>
      <c r="AN274" s="124">
        <v>0</v>
      </c>
      <c r="AO274" s="124">
        <v>0</v>
      </c>
      <c r="AP274" s="124">
        <v>0</v>
      </c>
      <c r="AQ274" s="124">
        <v>0</v>
      </c>
      <c r="AR274" s="124">
        <v>0</v>
      </c>
      <c r="AS274" s="124">
        <v>0</v>
      </c>
      <c r="AT274" s="124">
        <v>0</v>
      </c>
      <c r="AU274" s="124">
        <v>0</v>
      </c>
      <c r="AV274" s="124">
        <v>0</v>
      </c>
      <c r="AW274" s="124">
        <v>0</v>
      </c>
      <c r="AX274" s="124">
        <v>0</v>
      </c>
      <c r="AY274" s="124">
        <v>0</v>
      </c>
    </row>
    <row r="275" spans="1:51">
      <c r="A275" t="s">
        <v>33</v>
      </c>
      <c r="B275" t="s">
        <v>19</v>
      </c>
      <c r="C275" t="s">
        <v>62</v>
      </c>
      <c r="D275" t="s">
        <v>337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25">
        <v>0</v>
      </c>
      <c r="K275" s="124">
        <v>0</v>
      </c>
      <c r="L275" s="124">
        <v>0</v>
      </c>
      <c r="M275" s="124">
        <v>0</v>
      </c>
      <c r="N275" s="124">
        <v>0</v>
      </c>
      <c r="O275" s="124">
        <v>0</v>
      </c>
      <c r="P275" s="124">
        <v>0</v>
      </c>
      <c r="Q275" s="124">
        <v>0</v>
      </c>
      <c r="R275" s="124">
        <v>0</v>
      </c>
      <c r="S275" s="124">
        <v>0</v>
      </c>
      <c r="T275" s="124">
        <v>0</v>
      </c>
      <c r="U275" s="124">
        <v>0</v>
      </c>
      <c r="V275" s="124">
        <v>0</v>
      </c>
      <c r="W275" s="124">
        <v>0</v>
      </c>
      <c r="X275" s="124">
        <v>0</v>
      </c>
      <c r="Y275" s="124">
        <v>0</v>
      </c>
      <c r="Z275" s="124">
        <v>0</v>
      </c>
      <c r="AA275" s="124">
        <v>0</v>
      </c>
      <c r="AB275" s="124">
        <v>0</v>
      </c>
      <c r="AC275" s="124">
        <v>0</v>
      </c>
      <c r="AD275" s="124">
        <v>0</v>
      </c>
      <c r="AE275" s="124">
        <v>0</v>
      </c>
      <c r="AF275" s="124">
        <v>0</v>
      </c>
      <c r="AG275" s="124">
        <v>0</v>
      </c>
      <c r="AH275" s="124">
        <v>0</v>
      </c>
      <c r="AI275" s="124">
        <v>0</v>
      </c>
      <c r="AJ275" s="124">
        <v>0</v>
      </c>
      <c r="AK275" s="124">
        <v>0</v>
      </c>
      <c r="AL275" s="124">
        <v>0</v>
      </c>
      <c r="AM275" s="124">
        <v>0</v>
      </c>
      <c r="AN275" s="124">
        <v>0</v>
      </c>
      <c r="AO275" s="124">
        <v>0</v>
      </c>
      <c r="AP275" s="124">
        <v>0</v>
      </c>
      <c r="AQ275" s="124">
        <v>0</v>
      </c>
      <c r="AR275" s="124">
        <v>0</v>
      </c>
      <c r="AS275" s="124">
        <v>0</v>
      </c>
      <c r="AT275" s="124">
        <v>0</v>
      </c>
      <c r="AU275" s="124">
        <v>0</v>
      </c>
      <c r="AV275" s="124">
        <v>0</v>
      </c>
      <c r="AW275" s="124">
        <v>0</v>
      </c>
      <c r="AX275" s="124">
        <v>0</v>
      </c>
      <c r="AY275" s="124">
        <v>0</v>
      </c>
    </row>
    <row r="276" spans="1:51">
      <c r="A276" t="s">
        <v>33</v>
      </c>
      <c r="B276" t="s">
        <v>21</v>
      </c>
      <c r="C276" t="s">
        <v>50</v>
      </c>
      <c r="D276" t="s">
        <v>337</v>
      </c>
      <c r="E276" s="125">
        <v>0.47583793501990501</v>
      </c>
      <c r="F276" s="125">
        <v>0.4391803238104669</v>
      </c>
      <c r="G276" s="125">
        <v>0.40449498519267418</v>
      </c>
      <c r="H276" s="125">
        <v>0.37637442066252552</v>
      </c>
      <c r="I276" s="125">
        <v>0.32986179753068667</v>
      </c>
      <c r="J276" s="125">
        <v>0.38029282767841133</v>
      </c>
      <c r="K276" s="124">
        <v>0.36539822935145633</v>
      </c>
      <c r="L276" s="124">
        <v>0.3974731580794042</v>
      </c>
      <c r="M276" s="124">
        <v>0.42713925638459072</v>
      </c>
      <c r="N276" s="124">
        <v>0.45420492358059539</v>
      </c>
      <c r="O276" s="124">
        <v>0.47849310399990053</v>
      </c>
      <c r="P276" s="124">
        <v>0.49971049508439369</v>
      </c>
      <c r="Q276" s="124">
        <v>0.51727941599742144</v>
      </c>
      <c r="R276" s="124">
        <v>0.53021286666394196</v>
      </c>
      <c r="S276" s="124">
        <v>0.53707327630888424</v>
      </c>
      <c r="T276" s="124">
        <v>0.53634786673200607</v>
      </c>
      <c r="U276" s="124">
        <v>0.52723432351051724</v>
      </c>
      <c r="V276" s="124">
        <v>0.51039770701013931</v>
      </c>
      <c r="W276" s="124">
        <v>0.48785944600963849</v>
      </c>
      <c r="X276" s="124">
        <v>0.46207599395666121</v>
      </c>
      <c r="Y276" s="124">
        <v>0.43510581953759758</v>
      </c>
      <c r="Z276" s="124">
        <v>0.40832098290978108</v>
      </c>
      <c r="AA276" s="124">
        <v>0.38250033437566838</v>
      </c>
      <c r="AB276" s="124">
        <v>0.35802416956754668</v>
      </c>
      <c r="AC276" s="124">
        <v>0.33503777669479901</v>
      </c>
      <c r="AD276" s="124">
        <v>0.31355874810546708</v>
      </c>
      <c r="AE276" s="124">
        <v>0.29353994629551688</v>
      </c>
      <c r="AF276" s="124">
        <v>0.27490430155904638</v>
      </c>
      <c r="AG276" s="124">
        <v>0.25756331091070572</v>
      </c>
      <c r="AH276" s="124">
        <v>0.24142653930378491</v>
      </c>
      <c r="AI276" s="124">
        <v>0.2264062854538906</v>
      </c>
      <c r="AJ276" s="124">
        <v>0.21241969792943441</v>
      </c>
      <c r="AK276" s="124">
        <v>0.19938957147691239</v>
      </c>
      <c r="AL276" s="124">
        <v>0.18724447720972509</v>
      </c>
      <c r="AM276" s="124">
        <v>0.17591857057169569</v>
      </c>
      <c r="AN276" s="124">
        <v>0.16535125605244541</v>
      </c>
      <c r="AO276" s="124">
        <v>0.15548680034496901</v>
      </c>
      <c r="AP276" s="124">
        <v>0.146314629688758</v>
      </c>
      <c r="AQ276" s="124">
        <v>0.1378010425074126</v>
      </c>
      <c r="AR276" s="124">
        <v>0.1299017926944758</v>
      </c>
      <c r="AS276" s="124">
        <v>0.1225692966057345</v>
      </c>
      <c r="AT276" s="124">
        <v>0.1157565449886535</v>
      </c>
      <c r="AU276" s="124">
        <v>0.1094190726335431</v>
      </c>
      <c r="AV276" s="124">
        <v>0.10351581960541981</v>
      </c>
      <c r="AW276" s="124">
        <v>9.8009381322793812E-2</v>
      </c>
      <c r="AX276" s="124">
        <v>9.2865937039432619E-2</v>
      </c>
      <c r="AY276" s="124">
        <v>8.8055021836754482E-2</v>
      </c>
    </row>
    <row r="277" spans="1:51">
      <c r="A277" t="s">
        <v>33</v>
      </c>
      <c r="B277" t="s">
        <v>21</v>
      </c>
      <c r="C277" t="s">
        <v>51</v>
      </c>
      <c r="D277" t="s">
        <v>337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25">
        <v>0</v>
      </c>
      <c r="K277" s="124">
        <v>0</v>
      </c>
      <c r="L277" s="124">
        <v>0</v>
      </c>
      <c r="M277" s="124">
        <v>0</v>
      </c>
      <c r="N277" s="124">
        <v>0</v>
      </c>
      <c r="O277" s="124">
        <v>0</v>
      </c>
      <c r="P277" s="124">
        <v>0</v>
      </c>
      <c r="Q277" s="124">
        <v>0</v>
      </c>
      <c r="R277" s="124">
        <v>0</v>
      </c>
      <c r="S277" s="124">
        <v>0</v>
      </c>
      <c r="T277" s="124">
        <v>0</v>
      </c>
      <c r="U277" s="124">
        <v>0</v>
      </c>
      <c r="V277" s="124">
        <v>0</v>
      </c>
      <c r="W277" s="124">
        <v>0</v>
      </c>
      <c r="X277" s="124">
        <v>0</v>
      </c>
      <c r="Y277" s="124">
        <v>0</v>
      </c>
      <c r="Z277" s="124">
        <v>0</v>
      </c>
      <c r="AA277" s="124">
        <v>0</v>
      </c>
      <c r="AB277" s="124">
        <v>0</v>
      </c>
      <c r="AC277" s="124">
        <v>0</v>
      </c>
      <c r="AD277" s="124">
        <v>0</v>
      </c>
      <c r="AE277" s="124">
        <v>0</v>
      </c>
      <c r="AF277" s="124">
        <v>0</v>
      </c>
      <c r="AG277" s="124">
        <v>0</v>
      </c>
      <c r="AH277" s="124">
        <v>0</v>
      </c>
      <c r="AI277" s="124">
        <v>0</v>
      </c>
      <c r="AJ277" s="124">
        <v>0</v>
      </c>
      <c r="AK277" s="124">
        <v>0</v>
      </c>
      <c r="AL277" s="124">
        <v>0</v>
      </c>
      <c r="AM277" s="124">
        <v>0</v>
      </c>
      <c r="AN277" s="124">
        <v>0</v>
      </c>
      <c r="AO277" s="124">
        <v>0</v>
      </c>
      <c r="AP277" s="124">
        <v>0</v>
      </c>
      <c r="AQ277" s="124">
        <v>0</v>
      </c>
      <c r="AR277" s="124">
        <v>0</v>
      </c>
      <c r="AS277" s="124">
        <v>0</v>
      </c>
      <c r="AT277" s="124">
        <v>0</v>
      </c>
      <c r="AU277" s="124">
        <v>0</v>
      </c>
      <c r="AV277" s="124">
        <v>0</v>
      </c>
      <c r="AW277" s="124">
        <v>0</v>
      </c>
      <c r="AX277" s="124">
        <v>0</v>
      </c>
      <c r="AY277" s="124">
        <v>0</v>
      </c>
    </row>
    <row r="278" spans="1:51">
      <c r="A278" t="s">
        <v>33</v>
      </c>
      <c r="B278" t="s">
        <v>21</v>
      </c>
      <c r="C278" t="s">
        <v>52</v>
      </c>
      <c r="D278" t="s">
        <v>337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25">
        <v>0</v>
      </c>
      <c r="K278" s="124">
        <v>0</v>
      </c>
      <c r="L278" s="124">
        <v>0</v>
      </c>
      <c r="M278" s="124">
        <v>0</v>
      </c>
      <c r="N278" s="124">
        <v>0</v>
      </c>
      <c r="O278" s="124">
        <v>0</v>
      </c>
      <c r="P278" s="124">
        <v>0</v>
      </c>
      <c r="Q278" s="124">
        <v>0</v>
      </c>
      <c r="R278" s="124">
        <v>0</v>
      </c>
      <c r="S278" s="124">
        <v>0</v>
      </c>
      <c r="T278" s="124">
        <v>0</v>
      </c>
      <c r="U278" s="124">
        <v>0</v>
      </c>
      <c r="V278" s="124">
        <v>0</v>
      </c>
      <c r="W278" s="124">
        <v>0</v>
      </c>
      <c r="X278" s="124">
        <v>0</v>
      </c>
      <c r="Y278" s="124">
        <v>0</v>
      </c>
      <c r="Z278" s="124">
        <v>0</v>
      </c>
      <c r="AA278" s="124">
        <v>0</v>
      </c>
      <c r="AB278" s="124">
        <v>0</v>
      </c>
      <c r="AC278" s="124">
        <v>0</v>
      </c>
      <c r="AD278" s="124">
        <v>0</v>
      </c>
      <c r="AE278" s="124">
        <v>0</v>
      </c>
      <c r="AF278" s="124">
        <v>0</v>
      </c>
      <c r="AG278" s="124">
        <v>0</v>
      </c>
      <c r="AH278" s="124">
        <v>0</v>
      </c>
      <c r="AI278" s="124">
        <v>0</v>
      </c>
      <c r="AJ278" s="124">
        <v>0</v>
      </c>
      <c r="AK278" s="124">
        <v>0</v>
      </c>
      <c r="AL278" s="124">
        <v>0</v>
      </c>
      <c r="AM278" s="124">
        <v>0</v>
      </c>
      <c r="AN278" s="124">
        <v>0</v>
      </c>
      <c r="AO278" s="124">
        <v>0</v>
      </c>
      <c r="AP278" s="124">
        <v>0</v>
      </c>
      <c r="AQ278" s="124">
        <v>0</v>
      </c>
      <c r="AR278" s="124">
        <v>0</v>
      </c>
      <c r="AS278" s="124">
        <v>0</v>
      </c>
      <c r="AT278" s="124">
        <v>0</v>
      </c>
      <c r="AU278" s="124">
        <v>0</v>
      </c>
      <c r="AV278" s="124">
        <v>0</v>
      </c>
      <c r="AW278" s="124">
        <v>0</v>
      </c>
      <c r="AX278" s="124">
        <v>0</v>
      </c>
      <c r="AY278" s="124">
        <v>0</v>
      </c>
    </row>
    <row r="279" spans="1:51">
      <c r="A279" t="s">
        <v>33</v>
      </c>
      <c r="B279" t="s">
        <v>21</v>
      </c>
      <c r="C279" t="s">
        <v>53</v>
      </c>
      <c r="D279" t="s">
        <v>337</v>
      </c>
      <c r="E279" s="125">
        <v>0.5241620649800951</v>
      </c>
      <c r="F279" s="125">
        <v>0.5608196761895331</v>
      </c>
      <c r="G279" s="125">
        <v>0.59406454383594731</v>
      </c>
      <c r="H279" s="125">
        <v>0.62334521942543741</v>
      </c>
      <c r="I279" s="125">
        <v>0.66999442876911741</v>
      </c>
      <c r="J279" s="125">
        <v>0.61963380235762155</v>
      </c>
      <c r="K279" s="124">
        <v>0.634293614504993</v>
      </c>
      <c r="L279" s="124">
        <v>0.60198295989910389</v>
      </c>
      <c r="M279" s="124">
        <v>0.57187328480942357</v>
      </c>
      <c r="N279" s="124">
        <v>0.5439834542566222</v>
      </c>
      <c r="O279" s="124">
        <v>0.51817984453746679</v>
      </c>
      <c r="P279" s="124">
        <v>0.49420794657191291</v>
      </c>
      <c r="Q279" s="124">
        <v>0.47171976813482758</v>
      </c>
      <c r="R279" s="124">
        <v>0.45024705827223838</v>
      </c>
      <c r="S279" s="124">
        <v>0.42925557339525722</v>
      </c>
      <c r="T279" s="124">
        <v>0.40819434809740501</v>
      </c>
      <c r="U279" s="124">
        <v>0.38669951172945161</v>
      </c>
      <c r="V279" s="124">
        <v>0.36479504099232318</v>
      </c>
      <c r="W279" s="124">
        <v>0.34285189085579593</v>
      </c>
      <c r="X279" s="124">
        <v>0.32136018228406321</v>
      </c>
      <c r="Y279" s="124">
        <v>0.30072427146897751</v>
      </c>
      <c r="Z279" s="124">
        <v>0.28118756074838791</v>
      </c>
      <c r="AA279" s="124">
        <v>0.26285478850563537</v>
      </c>
      <c r="AB279" s="124">
        <v>0.24573972039938791</v>
      </c>
      <c r="AC279" s="124">
        <v>0.22980513432526789</v>
      </c>
      <c r="AD279" s="124">
        <v>0.21498882977475281</v>
      </c>
      <c r="AE279" s="124">
        <v>0.20121863556848621</v>
      </c>
      <c r="AF279" s="124">
        <v>0.18842045608643851</v>
      </c>
      <c r="AG279" s="124">
        <v>0.17652231670345381</v>
      </c>
      <c r="AH279" s="124">
        <v>0.1654562261524512</v>
      </c>
      <c r="AI279" s="124">
        <v>0.15515888891026991</v>
      </c>
      <c r="AJ279" s="124">
        <v>0.1455718320220758</v>
      </c>
      <c r="AK279" s="124">
        <v>0.1366412475209019</v>
      </c>
      <c r="AL279" s="124">
        <v>0.12831770822383401</v>
      </c>
      <c r="AM279" s="124">
        <v>0.1205558379433767</v>
      </c>
      <c r="AN279" s="124">
        <v>0.1133139765499335</v>
      </c>
      <c r="AO279" s="124">
        <v>0.10655385906306659</v>
      </c>
      <c r="AP279" s="124">
        <v>0.1002682016686593</v>
      </c>
      <c r="AQ279" s="124">
        <v>9.443388868284372E-2</v>
      </c>
      <c r="AR279" s="124">
        <v>8.9020587834463899E-2</v>
      </c>
      <c r="AS279" s="124">
        <v>8.3995684752884825E-2</v>
      </c>
      <c r="AT279" s="124">
        <v>7.9326961394228693E-2</v>
      </c>
      <c r="AU279" s="124">
        <v>7.4983944551764006E-2</v>
      </c>
      <c r="AV279" s="124">
        <v>7.0938495375216529E-2</v>
      </c>
      <c r="AW279" s="124">
        <v>6.7164980391347884E-2</v>
      </c>
      <c r="AX279" s="124">
        <v>6.3640222305708705E-2</v>
      </c>
      <c r="AY279" s="124">
        <v>6.0343343652519817E-2</v>
      </c>
    </row>
    <row r="280" spans="1:51">
      <c r="A280" t="s">
        <v>33</v>
      </c>
      <c r="B280" t="s">
        <v>21</v>
      </c>
      <c r="C280" t="s">
        <v>54</v>
      </c>
      <c r="D280" t="s">
        <v>337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125">
        <v>0</v>
      </c>
      <c r="K280" s="124">
        <v>0</v>
      </c>
      <c r="L280" s="124">
        <v>0</v>
      </c>
      <c r="M280" s="124">
        <v>0</v>
      </c>
      <c r="N280" s="124">
        <v>0</v>
      </c>
      <c r="O280" s="124">
        <v>0</v>
      </c>
      <c r="P280" s="124">
        <v>0</v>
      </c>
      <c r="Q280" s="124">
        <v>0</v>
      </c>
      <c r="R280" s="124">
        <v>0</v>
      </c>
      <c r="S280" s="124">
        <v>0</v>
      </c>
      <c r="T280" s="124">
        <v>0</v>
      </c>
      <c r="U280" s="124">
        <v>0</v>
      </c>
      <c r="V280" s="124">
        <v>0</v>
      </c>
      <c r="W280" s="124">
        <v>0</v>
      </c>
      <c r="X280" s="124">
        <v>0</v>
      </c>
      <c r="Y280" s="124">
        <v>0</v>
      </c>
      <c r="Z280" s="124">
        <v>0</v>
      </c>
      <c r="AA280" s="124">
        <v>0</v>
      </c>
      <c r="AB280" s="124">
        <v>0</v>
      </c>
      <c r="AC280" s="124">
        <v>0</v>
      </c>
      <c r="AD280" s="124">
        <v>0</v>
      </c>
      <c r="AE280" s="124">
        <v>0</v>
      </c>
      <c r="AF280" s="124">
        <v>0</v>
      </c>
      <c r="AG280" s="124">
        <v>0</v>
      </c>
      <c r="AH280" s="124">
        <v>0</v>
      </c>
      <c r="AI280" s="124">
        <v>0</v>
      </c>
      <c r="AJ280" s="124">
        <v>0</v>
      </c>
      <c r="AK280" s="124">
        <v>0</v>
      </c>
      <c r="AL280" s="124">
        <v>0</v>
      </c>
      <c r="AM280" s="124">
        <v>0</v>
      </c>
      <c r="AN280" s="124">
        <v>0</v>
      </c>
      <c r="AO280" s="124">
        <v>0</v>
      </c>
      <c r="AP280" s="124">
        <v>0</v>
      </c>
      <c r="AQ280" s="124">
        <v>0</v>
      </c>
      <c r="AR280" s="124">
        <v>0</v>
      </c>
      <c r="AS280" s="124">
        <v>0</v>
      </c>
      <c r="AT280" s="124">
        <v>0</v>
      </c>
      <c r="AU280" s="124">
        <v>0</v>
      </c>
      <c r="AV280" s="124">
        <v>0</v>
      </c>
      <c r="AW280" s="124">
        <v>0</v>
      </c>
      <c r="AX280" s="124">
        <v>0</v>
      </c>
      <c r="AY280" s="124">
        <v>0</v>
      </c>
    </row>
    <row r="281" spans="1:51">
      <c r="A281" t="s">
        <v>33</v>
      </c>
      <c r="B281" t="s">
        <v>21</v>
      </c>
      <c r="C281" t="s">
        <v>55</v>
      </c>
      <c r="D281" t="s">
        <v>337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125">
        <v>0</v>
      </c>
      <c r="K281" s="124">
        <v>0</v>
      </c>
      <c r="L281" s="124">
        <v>0</v>
      </c>
      <c r="M281" s="124">
        <v>0</v>
      </c>
      <c r="N281" s="124">
        <v>0</v>
      </c>
      <c r="O281" s="124">
        <v>0</v>
      </c>
      <c r="P281" s="124">
        <v>0</v>
      </c>
      <c r="Q281" s="124">
        <v>0</v>
      </c>
      <c r="R281" s="124">
        <v>0</v>
      </c>
      <c r="S281" s="124">
        <v>0</v>
      </c>
      <c r="T281" s="124">
        <v>0</v>
      </c>
      <c r="U281" s="124">
        <v>0</v>
      </c>
      <c r="V281" s="124">
        <v>0</v>
      </c>
      <c r="W281" s="124">
        <v>0</v>
      </c>
      <c r="X281" s="124">
        <v>0</v>
      </c>
      <c r="Y281" s="124">
        <v>0</v>
      </c>
      <c r="Z281" s="124">
        <v>0</v>
      </c>
      <c r="AA281" s="124">
        <v>0</v>
      </c>
      <c r="AB281" s="124">
        <v>0</v>
      </c>
      <c r="AC281" s="124">
        <v>0</v>
      </c>
      <c r="AD281" s="124">
        <v>0</v>
      </c>
      <c r="AE281" s="124">
        <v>0</v>
      </c>
      <c r="AF281" s="124">
        <v>0</v>
      </c>
      <c r="AG281" s="124">
        <v>0</v>
      </c>
      <c r="AH281" s="124">
        <v>0</v>
      </c>
      <c r="AI281" s="124">
        <v>0</v>
      </c>
      <c r="AJ281" s="124">
        <v>0</v>
      </c>
      <c r="AK281" s="124">
        <v>0</v>
      </c>
      <c r="AL281" s="124">
        <v>0</v>
      </c>
      <c r="AM281" s="124">
        <v>0</v>
      </c>
      <c r="AN281" s="124">
        <v>0</v>
      </c>
      <c r="AO281" s="124">
        <v>0</v>
      </c>
      <c r="AP281" s="124">
        <v>0</v>
      </c>
      <c r="AQ281" s="124">
        <v>0</v>
      </c>
      <c r="AR281" s="124">
        <v>0</v>
      </c>
      <c r="AS281" s="124">
        <v>0</v>
      </c>
      <c r="AT281" s="124">
        <v>0</v>
      </c>
      <c r="AU281" s="124">
        <v>0</v>
      </c>
      <c r="AV281" s="124">
        <v>0</v>
      </c>
      <c r="AW281" s="124">
        <v>0</v>
      </c>
      <c r="AX281" s="124">
        <v>0</v>
      </c>
      <c r="AY281" s="124">
        <v>0</v>
      </c>
    </row>
    <row r="282" spans="1:51">
      <c r="A282" t="s">
        <v>33</v>
      </c>
      <c r="B282" t="s">
        <v>21</v>
      </c>
      <c r="C282" t="s">
        <v>56</v>
      </c>
      <c r="D282" t="s">
        <v>337</v>
      </c>
      <c r="E282" s="125">
        <v>0</v>
      </c>
      <c r="F282" s="125">
        <v>0</v>
      </c>
      <c r="G282" s="125">
        <v>2.5946371534146318E-4</v>
      </c>
      <c r="H282" s="125">
        <v>2.8035991203707758E-4</v>
      </c>
      <c r="I282" s="125">
        <v>1.7971712524486459E-5</v>
      </c>
      <c r="J282" s="125">
        <v>7.3369963967195477E-5</v>
      </c>
      <c r="K282" s="124">
        <v>2.5818487702904157E-4</v>
      </c>
      <c r="L282" s="124">
        <v>4.9762257483292776E-4</v>
      </c>
      <c r="M282" s="124">
        <v>9.4465318058223075E-4</v>
      </c>
      <c r="N282" s="124">
        <v>1.7720062151184021E-3</v>
      </c>
      <c r="O282" s="124">
        <v>3.290369273653213E-3</v>
      </c>
      <c r="P282" s="124">
        <v>6.0475706700309556E-3</v>
      </c>
      <c r="Q282" s="124">
        <v>1.096930220231823E-2</v>
      </c>
      <c r="R282" s="124">
        <v>1.9510835285942659E-2</v>
      </c>
      <c r="S282" s="124">
        <v>3.3644000377719599E-2</v>
      </c>
      <c r="T282" s="124">
        <v>5.5432556985785211E-2</v>
      </c>
      <c r="U282" s="124">
        <v>8.6042705211166998E-2</v>
      </c>
      <c r="V282" s="124">
        <v>0.1247854210830989</v>
      </c>
      <c r="W282" s="124">
        <v>0.16926833322309609</v>
      </c>
      <c r="X282" s="124">
        <v>0.21654487863128169</v>
      </c>
      <c r="Y282" s="124">
        <v>0.2641522425775682</v>
      </c>
      <c r="Z282" s="124">
        <v>0.3104749717348872</v>
      </c>
      <c r="AA282" s="124">
        <v>0.35462948569844921</v>
      </c>
      <c r="AB282" s="124">
        <v>0.39622173066071509</v>
      </c>
      <c r="AC282" s="124">
        <v>0.43514364728550692</v>
      </c>
      <c r="AD282" s="124">
        <v>0.47143984986288029</v>
      </c>
      <c r="AE282" s="124">
        <v>0.50522965263408171</v>
      </c>
      <c r="AF282" s="124">
        <v>0.53666422597129837</v>
      </c>
      <c r="AG282" s="124">
        <v>0.56590405207300709</v>
      </c>
      <c r="AH282" s="124">
        <v>0.59310756142989474</v>
      </c>
      <c r="AI282" s="124">
        <v>0.61842575465713046</v>
      </c>
      <c r="AJ282" s="124">
        <v>0.64199995961648459</v>
      </c>
      <c r="AK282" s="124">
        <v>0.66396119270433807</v>
      </c>
      <c r="AL282" s="124">
        <v>0.68443031289582756</v>
      </c>
      <c r="AM282" s="124">
        <v>0.70351854359589727</v>
      </c>
      <c r="AN282" s="124">
        <v>0.72132814288455416</v>
      </c>
      <c r="AO282" s="124">
        <v>0.73795311128866814</v>
      </c>
      <c r="AP282" s="124">
        <v>0.7534113068099535</v>
      </c>
      <c r="AQ282" s="124">
        <v>0.76775954806073665</v>
      </c>
      <c r="AR282" s="124">
        <v>0.78107241519226356</v>
      </c>
      <c r="AS282" s="124">
        <v>0.79343010812625991</v>
      </c>
      <c r="AT282" s="124">
        <v>0.80491185604275517</v>
      </c>
      <c r="AU282" s="124">
        <v>0.81559259913973359</v>
      </c>
      <c r="AV282" s="124">
        <v>0.82554153784752038</v>
      </c>
      <c r="AW282" s="124">
        <v>0.83482171171943031</v>
      </c>
      <c r="AX282" s="124">
        <v>0.84349012015113256</v>
      </c>
      <c r="AY282" s="124">
        <v>0.85159810674752068</v>
      </c>
    </row>
    <row r="283" spans="1:51">
      <c r="A283" t="s">
        <v>33</v>
      </c>
      <c r="B283" t="s">
        <v>21</v>
      </c>
      <c r="C283" t="s">
        <v>57</v>
      </c>
      <c r="D283" t="s">
        <v>337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25">
        <v>0</v>
      </c>
      <c r="K283" s="124">
        <v>0</v>
      </c>
      <c r="L283" s="124">
        <v>0</v>
      </c>
      <c r="M283" s="124">
        <v>0</v>
      </c>
      <c r="N283" s="124">
        <v>0</v>
      </c>
      <c r="O283" s="124">
        <v>0</v>
      </c>
      <c r="P283" s="124">
        <v>0</v>
      </c>
      <c r="Q283" s="124">
        <v>0</v>
      </c>
      <c r="R283" s="124">
        <v>0</v>
      </c>
      <c r="S283" s="124">
        <v>0</v>
      </c>
      <c r="T283" s="124">
        <v>0</v>
      </c>
      <c r="U283" s="124">
        <v>0</v>
      </c>
      <c r="V283" s="124">
        <v>0</v>
      </c>
      <c r="W283" s="124">
        <v>0</v>
      </c>
      <c r="X283" s="124">
        <v>0</v>
      </c>
      <c r="Y283" s="124">
        <v>0</v>
      </c>
      <c r="Z283" s="124">
        <v>0</v>
      </c>
      <c r="AA283" s="124">
        <v>0</v>
      </c>
      <c r="AB283" s="124">
        <v>0</v>
      </c>
      <c r="AC283" s="124">
        <v>0</v>
      </c>
      <c r="AD283" s="124">
        <v>0</v>
      </c>
      <c r="AE283" s="124">
        <v>0</v>
      </c>
      <c r="AF283" s="124">
        <v>0</v>
      </c>
      <c r="AG283" s="124">
        <v>0</v>
      </c>
      <c r="AH283" s="124">
        <v>0</v>
      </c>
      <c r="AI283" s="124">
        <v>0</v>
      </c>
      <c r="AJ283" s="124">
        <v>0</v>
      </c>
      <c r="AK283" s="124">
        <v>0</v>
      </c>
      <c r="AL283" s="124">
        <v>0</v>
      </c>
      <c r="AM283" s="124">
        <v>0</v>
      </c>
      <c r="AN283" s="124">
        <v>0</v>
      </c>
      <c r="AO283" s="124">
        <v>0</v>
      </c>
      <c r="AP283" s="124">
        <v>0</v>
      </c>
      <c r="AQ283" s="124">
        <v>0</v>
      </c>
      <c r="AR283" s="124">
        <v>0</v>
      </c>
      <c r="AS283" s="124">
        <v>0</v>
      </c>
      <c r="AT283" s="124">
        <v>0</v>
      </c>
      <c r="AU283" s="124">
        <v>0</v>
      </c>
      <c r="AV283" s="124">
        <v>0</v>
      </c>
      <c r="AW283" s="124">
        <v>0</v>
      </c>
      <c r="AX283" s="124">
        <v>0</v>
      </c>
      <c r="AY283" s="124">
        <v>0</v>
      </c>
    </row>
    <row r="284" spans="1:51">
      <c r="A284" t="s">
        <v>33</v>
      </c>
      <c r="B284" t="s">
        <v>21</v>
      </c>
      <c r="C284" t="s">
        <v>58</v>
      </c>
      <c r="D284" t="s">
        <v>337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25">
        <v>0</v>
      </c>
      <c r="K284" s="124">
        <v>0</v>
      </c>
      <c r="L284" s="124">
        <v>0</v>
      </c>
      <c r="M284" s="124">
        <v>0</v>
      </c>
      <c r="N284" s="124">
        <v>0</v>
      </c>
      <c r="O284" s="124">
        <v>0</v>
      </c>
      <c r="P284" s="124">
        <v>0</v>
      </c>
      <c r="Q284" s="124">
        <v>0</v>
      </c>
      <c r="R284" s="124">
        <v>0</v>
      </c>
      <c r="S284" s="124">
        <v>0</v>
      </c>
      <c r="T284" s="124">
        <v>0</v>
      </c>
      <c r="U284" s="124">
        <v>0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4">
        <v>0</v>
      </c>
      <c r="AI284" s="124">
        <v>0</v>
      </c>
      <c r="AJ284" s="124">
        <v>0</v>
      </c>
      <c r="AK284" s="124">
        <v>0</v>
      </c>
      <c r="AL284" s="124">
        <v>0</v>
      </c>
      <c r="AM284" s="124">
        <v>0</v>
      </c>
      <c r="AN284" s="124">
        <v>0</v>
      </c>
      <c r="AO284" s="124">
        <v>0</v>
      </c>
      <c r="AP284" s="124">
        <v>0</v>
      </c>
      <c r="AQ284" s="124">
        <v>0</v>
      </c>
      <c r="AR284" s="124">
        <v>0</v>
      </c>
      <c r="AS284" s="124">
        <v>0</v>
      </c>
      <c r="AT284" s="124">
        <v>0</v>
      </c>
      <c r="AU284" s="124">
        <v>0</v>
      </c>
      <c r="AV284" s="124">
        <v>0</v>
      </c>
      <c r="AW284" s="124">
        <v>0</v>
      </c>
      <c r="AX284" s="124">
        <v>0</v>
      </c>
      <c r="AY284" s="124">
        <v>0</v>
      </c>
    </row>
    <row r="285" spans="1:51">
      <c r="A285" t="s">
        <v>33</v>
      </c>
      <c r="B285" t="s">
        <v>21</v>
      </c>
      <c r="C285" t="s">
        <v>59</v>
      </c>
      <c r="D285" t="s">
        <v>337</v>
      </c>
      <c r="E285" s="125">
        <v>0</v>
      </c>
      <c r="F285" s="125">
        <v>0</v>
      </c>
      <c r="G285" s="125">
        <v>1.1810072560370049E-3</v>
      </c>
      <c r="H285" s="125">
        <v>0</v>
      </c>
      <c r="I285" s="125">
        <v>1.258019876714052E-4</v>
      </c>
      <c r="J285" s="125">
        <v>0</v>
      </c>
      <c r="K285" s="124">
        <v>4.9971266521750002E-5</v>
      </c>
      <c r="L285" s="124">
        <v>4.6259446658851397E-5</v>
      </c>
      <c r="M285" s="124">
        <v>4.2805625403598762E-5</v>
      </c>
      <c r="N285" s="124">
        <v>3.9615947663876252E-5</v>
      </c>
      <c r="O285" s="124">
        <v>3.6682188979647427E-5</v>
      </c>
      <c r="P285" s="124">
        <v>3.3987673662366029E-5</v>
      </c>
      <c r="Q285" s="124">
        <v>3.1513665432792759E-5</v>
      </c>
      <c r="R285" s="124">
        <v>2.923977787703805E-5</v>
      </c>
      <c r="S285" s="124">
        <v>2.7149918138819039E-5</v>
      </c>
      <c r="T285" s="124">
        <v>2.5228184803617419E-5</v>
      </c>
      <c r="U285" s="124">
        <v>2.3459548864078641E-5</v>
      </c>
      <c r="V285" s="124">
        <v>2.183091443860872E-5</v>
      </c>
      <c r="W285" s="124">
        <v>2.032991146934679E-5</v>
      </c>
      <c r="X285" s="124">
        <v>1.8945127993916141E-5</v>
      </c>
      <c r="Y285" s="124">
        <v>1.7666415856658659E-5</v>
      </c>
      <c r="Z285" s="124">
        <v>1.6484606943863309E-5</v>
      </c>
      <c r="AA285" s="124">
        <v>1.5391420247049019E-5</v>
      </c>
      <c r="AB285" s="124">
        <v>1.4379372350295231E-5</v>
      </c>
      <c r="AC285" s="124">
        <v>1.344169442611736E-5</v>
      </c>
      <c r="AD285" s="124">
        <v>1.257225689979509E-5</v>
      </c>
      <c r="AE285" s="124">
        <v>1.1765501915036149E-5</v>
      </c>
      <c r="AF285" s="124">
        <v>1.101638321663828E-5</v>
      </c>
      <c r="AG285" s="124">
        <v>1.032031283356404E-5</v>
      </c>
      <c r="AH285" s="124">
        <v>9.6731138690539738E-6</v>
      </c>
      <c r="AI285" s="124">
        <v>9.0709787091080261E-6</v>
      </c>
      <c r="AJ285" s="124">
        <v>8.5104320051280864E-6</v>
      </c>
      <c r="AK285" s="124">
        <v>7.9882978476247484E-6</v>
      </c>
      <c r="AL285" s="124">
        <v>7.5016706132145574E-6</v>
      </c>
      <c r="AM285" s="124">
        <v>7.0478890303105427E-6</v>
      </c>
      <c r="AN285" s="124">
        <v>6.6245130669755037E-6</v>
      </c>
      <c r="AO285" s="124">
        <v>6.2293032962643682E-6</v>
      </c>
      <c r="AP285" s="124">
        <v>5.8618326293042932E-6</v>
      </c>
      <c r="AQ285" s="124">
        <v>5.5207490071205463E-6</v>
      </c>
      <c r="AR285" s="124">
        <v>5.204278796686184E-6</v>
      </c>
      <c r="AS285" s="124">
        <v>4.9105151207603438E-6</v>
      </c>
      <c r="AT285" s="124">
        <v>4.6375743626571572E-6</v>
      </c>
      <c r="AU285" s="124">
        <v>4.3836749594117211E-6</v>
      </c>
      <c r="AV285" s="124">
        <v>4.1471718432932516E-6</v>
      </c>
      <c r="AW285" s="124">
        <v>3.9265664279655736E-6</v>
      </c>
      <c r="AX285" s="124">
        <v>3.7205037259903209E-6</v>
      </c>
      <c r="AY285" s="124">
        <v>3.5277632050557371E-6</v>
      </c>
    </row>
    <row r="286" spans="1:51">
      <c r="A286" t="s">
        <v>33</v>
      </c>
      <c r="B286" t="s">
        <v>21</v>
      </c>
      <c r="C286" t="s">
        <v>60</v>
      </c>
      <c r="D286" t="s">
        <v>337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25">
        <v>0</v>
      </c>
      <c r="K286" s="124">
        <v>0</v>
      </c>
      <c r="L286" s="124">
        <v>0</v>
      </c>
      <c r="M286" s="124">
        <v>0</v>
      </c>
      <c r="N286" s="124">
        <v>0</v>
      </c>
      <c r="O286" s="124">
        <v>0</v>
      </c>
      <c r="P286" s="124">
        <v>0</v>
      </c>
      <c r="Q286" s="124">
        <v>0</v>
      </c>
      <c r="R286" s="124">
        <v>0</v>
      </c>
      <c r="S286" s="124">
        <v>0</v>
      </c>
      <c r="T286" s="124">
        <v>0</v>
      </c>
      <c r="U286" s="124">
        <v>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4">
        <v>0</v>
      </c>
      <c r="AI286" s="124">
        <v>0</v>
      </c>
      <c r="AJ286" s="124">
        <v>0</v>
      </c>
      <c r="AK286" s="124">
        <v>0</v>
      </c>
      <c r="AL286" s="124">
        <v>0</v>
      </c>
      <c r="AM286" s="124">
        <v>0</v>
      </c>
      <c r="AN286" s="124">
        <v>0</v>
      </c>
      <c r="AO286" s="124">
        <v>0</v>
      </c>
      <c r="AP286" s="124">
        <v>0</v>
      </c>
      <c r="AQ286" s="124">
        <v>0</v>
      </c>
      <c r="AR286" s="124">
        <v>0</v>
      </c>
      <c r="AS286" s="124">
        <v>0</v>
      </c>
      <c r="AT286" s="124">
        <v>0</v>
      </c>
      <c r="AU286" s="124">
        <v>0</v>
      </c>
      <c r="AV286" s="124">
        <v>0</v>
      </c>
      <c r="AW286" s="124">
        <v>0</v>
      </c>
      <c r="AX286" s="124">
        <v>0</v>
      </c>
      <c r="AY286" s="124">
        <v>0</v>
      </c>
    </row>
    <row r="287" spans="1:51">
      <c r="A287" t="s">
        <v>33</v>
      </c>
      <c r="B287" t="s">
        <v>21</v>
      </c>
      <c r="C287" t="s">
        <v>61</v>
      </c>
      <c r="D287" t="s">
        <v>337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25">
        <v>0</v>
      </c>
      <c r="K287" s="124">
        <v>0</v>
      </c>
      <c r="L287" s="124">
        <v>0</v>
      </c>
      <c r="M287" s="124">
        <v>0</v>
      </c>
      <c r="N287" s="124">
        <v>0</v>
      </c>
      <c r="O287" s="124">
        <v>0</v>
      </c>
      <c r="P287" s="124">
        <v>0</v>
      </c>
      <c r="Q287" s="124">
        <v>0</v>
      </c>
      <c r="R287" s="124">
        <v>0</v>
      </c>
      <c r="S287" s="124">
        <v>0</v>
      </c>
      <c r="T287" s="124">
        <v>0</v>
      </c>
      <c r="U287" s="124">
        <v>0</v>
      </c>
      <c r="V287" s="124">
        <v>0</v>
      </c>
      <c r="W287" s="124">
        <v>0</v>
      </c>
      <c r="X287" s="124">
        <v>0</v>
      </c>
      <c r="Y287" s="124">
        <v>0</v>
      </c>
      <c r="Z287" s="124">
        <v>0</v>
      </c>
      <c r="AA287" s="124">
        <v>0</v>
      </c>
      <c r="AB287" s="124">
        <v>0</v>
      </c>
      <c r="AC287" s="124">
        <v>0</v>
      </c>
      <c r="AD287" s="124">
        <v>0</v>
      </c>
      <c r="AE287" s="124">
        <v>0</v>
      </c>
      <c r="AF287" s="124">
        <v>0</v>
      </c>
      <c r="AG287" s="124">
        <v>0</v>
      </c>
      <c r="AH287" s="124">
        <v>0</v>
      </c>
      <c r="AI287" s="124">
        <v>0</v>
      </c>
      <c r="AJ287" s="124">
        <v>0</v>
      </c>
      <c r="AK287" s="124">
        <v>0</v>
      </c>
      <c r="AL287" s="124">
        <v>0</v>
      </c>
      <c r="AM287" s="124">
        <v>0</v>
      </c>
      <c r="AN287" s="124">
        <v>0</v>
      </c>
      <c r="AO287" s="124">
        <v>0</v>
      </c>
      <c r="AP287" s="124">
        <v>0</v>
      </c>
      <c r="AQ287" s="124">
        <v>0</v>
      </c>
      <c r="AR287" s="124">
        <v>0</v>
      </c>
      <c r="AS287" s="124">
        <v>0</v>
      </c>
      <c r="AT287" s="124">
        <v>0</v>
      </c>
      <c r="AU287" s="124">
        <v>0</v>
      </c>
      <c r="AV287" s="124">
        <v>0</v>
      </c>
      <c r="AW287" s="124">
        <v>0</v>
      </c>
      <c r="AX287" s="124">
        <v>0</v>
      </c>
      <c r="AY287" s="124">
        <v>0</v>
      </c>
    </row>
    <row r="288" spans="1:51">
      <c r="A288" t="s">
        <v>33</v>
      </c>
      <c r="B288" t="s">
        <v>72</v>
      </c>
      <c r="C288" t="s">
        <v>50</v>
      </c>
      <c r="D288" t="s">
        <v>337</v>
      </c>
      <c r="E288" s="125">
        <v>0.85287143956889921</v>
      </c>
      <c r="F288" s="125">
        <v>0.83099011969791947</v>
      </c>
      <c r="G288" s="125">
        <v>0.79711135800358945</v>
      </c>
      <c r="H288" s="125">
        <v>0.85564531640700137</v>
      </c>
      <c r="I288" s="125">
        <v>0.71877930270224188</v>
      </c>
      <c r="J288" s="125">
        <v>0.70176330959647337</v>
      </c>
      <c r="K288" s="124">
        <v>0.71081081081081077</v>
      </c>
      <c r="L288" s="124">
        <v>0.72134786584372446</v>
      </c>
      <c r="M288" s="124">
        <v>0.73011446738818242</v>
      </c>
      <c r="N288" s="124">
        <v>0.73716753654459766</v>
      </c>
      <c r="O288" s="124">
        <v>0.74234863095361447</v>
      </c>
      <c r="P288" s="124">
        <v>0.7451823486865734</v>
      </c>
      <c r="Q288" s="124">
        <v>0.74472226710781642</v>
      </c>
      <c r="R288" s="124">
        <v>0.73939253115677284</v>
      </c>
      <c r="S288" s="124">
        <v>0.72700681559870428</v>
      </c>
      <c r="T288" s="124">
        <v>0.70530724374434728</v>
      </c>
      <c r="U288" s="124">
        <v>0.67317048241911837</v>
      </c>
      <c r="V288" s="124">
        <v>0.63172337352823038</v>
      </c>
      <c r="W288" s="124">
        <v>0.58412185365172242</v>
      </c>
      <c r="X288" s="124">
        <v>0.5341001332801687</v>
      </c>
      <c r="Y288" s="124">
        <v>0.48467804276481108</v>
      </c>
      <c r="Z288" s="124">
        <v>0.43774871141118321</v>
      </c>
      <c r="AA288" s="124">
        <v>0.3942581545747218</v>
      </c>
      <c r="AB288" s="124">
        <v>0.3545335588959605</v>
      </c>
      <c r="AC288" s="124">
        <v>0.31855267959786848</v>
      </c>
      <c r="AD288" s="124">
        <v>0.28611784810096819</v>
      </c>
      <c r="AE288" s="124">
        <v>0.25695608750015891</v>
      </c>
      <c r="AF288" s="124">
        <v>0.23077272737517451</v>
      </c>
      <c r="AG288" s="124">
        <v>0.207278371762081</v>
      </c>
      <c r="AH288" s="124">
        <v>0.1862013664426895</v>
      </c>
      <c r="AI288" s="124">
        <v>0.16729265748493549</v>
      </c>
      <c r="AJ288" s="124">
        <v>0.1503268004174402</v>
      </c>
      <c r="AK288" s="124">
        <v>0.1351011206507024</v>
      </c>
      <c r="AL288" s="124">
        <v>0.12143406822498611</v>
      </c>
      <c r="AM288" s="124">
        <v>0.109163297974306</v>
      </c>
      <c r="AN288" s="124">
        <v>9.8143736017850716E-2</v>
      </c>
      <c r="AO288" s="124">
        <v>8.8245752771294206E-2</v>
      </c>
      <c r="AP288" s="124">
        <v>7.9353490628678885E-2</v>
      </c>
      <c r="AQ288" s="124">
        <v>7.1363358563547835E-2</v>
      </c>
      <c r="AR288" s="124">
        <v>6.4182688833305898E-2</v>
      </c>
      <c r="AS288" s="124">
        <v>5.7728543591304041E-2</v>
      </c>
      <c r="AT288" s="124">
        <v>5.1926656703615022E-2</v>
      </c>
      <c r="AU288" s="124">
        <v>5.1926656703615022E-2</v>
      </c>
      <c r="AV288" s="124">
        <v>5.1926656703615008E-2</v>
      </c>
      <c r="AW288" s="124">
        <v>5.1926656703615008E-2</v>
      </c>
      <c r="AX288" s="124">
        <v>5.1926656703615022E-2</v>
      </c>
      <c r="AY288" s="124">
        <v>5.1926656703615008E-2</v>
      </c>
    </row>
    <row r="289" spans="1:51">
      <c r="A289" t="s">
        <v>33</v>
      </c>
      <c r="B289" t="s">
        <v>72</v>
      </c>
      <c r="C289" t="s">
        <v>51</v>
      </c>
      <c r="D289" t="s">
        <v>337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25">
        <v>0</v>
      </c>
      <c r="K289" s="124">
        <v>0</v>
      </c>
      <c r="L289" s="124">
        <v>0</v>
      </c>
      <c r="M289" s="124">
        <v>0</v>
      </c>
      <c r="N289" s="124">
        <v>0</v>
      </c>
      <c r="O289" s="124">
        <v>0</v>
      </c>
      <c r="P289" s="124">
        <v>0</v>
      </c>
      <c r="Q289" s="124">
        <v>0</v>
      </c>
      <c r="R289" s="124">
        <v>0</v>
      </c>
      <c r="S289" s="124">
        <v>0</v>
      </c>
      <c r="T289" s="124">
        <v>0</v>
      </c>
      <c r="U289" s="124">
        <v>0</v>
      </c>
      <c r="V289" s="124">
        <v>0</v>
      </c>
      <c r="W289" s="124">
        <v>0</v>
      </c>
      <c r="X289" s="124">
        <v>0</v>
      </c>
      <c r="Y289" s="124">
        <v>0</v>
      </c>
      <c r="Z289" s="124">
        <v>0</v>
      </c>
      <c r="AA289" s="124">
        <v>0</v>
      </c>
      <c r="AB289" s="124">
        <v>0</v>
      </c>
      <c r="AC289" s="124">
        <v>0</v>
      </c>
      <c r="AD289" s="124">
        <v>0</v>
      </c>
      <c r="AE289" s="124">
        <v>0</v>
      </c>
      <c r="AF289" s="124">
        <v>0</v>
      </c>
      <c r="AG289" s="124">
        <v>0</v>
      </c>
      <c r="AH289" s="124">
        <v>0</v>
      </c>
      <c r="AI289" s="124">
        <v>0</v>
      </c>
      <c r="AJ289" s="124">
        <v>0</v>
      </c>
      <c r="AK289" s="124">
        <v>0</v>
      </c>
      <c r="AL289" s="124">
        <v>0</v>
      </c>
      <c r="AM289" s="124">
        <v>0</v>
      </c>
      <c r="AN289" s="124">
        <v>0</v>
      </c>
      <c r="AO289" s="124">
        <v>0</v>
      </c>
      <c r="AP289" s="124">
        <v>0</v>
      </c>
      <c r="AQ289" s="124">
        <v>0</v>
      </c>
      <c r="AR289" s="124">
        <v>0</v>
      </c>
      <c r="AS289" s="124">
        <v>0</v>
      </c>
      <c r="AT289" s="124">
        <v>0</v>
      </c>
      <c r="AU289" s="124">
        <v>0</v>
      </c>
      <c r="AV289" s="124">
        <v>0</v>
      </c>
      <c r="AW289" s="124">
        <v>0</v>
      </c>
      <c r="AX289" s="124">
        <v>0</v>
      </c>
      <c r="AY289" s="124">
        <v>0</v>
      </c>
    </row>
    <row r="290" spans="1:51">
      <c r="A290" t="s">
        <v>33</v>
      </c>
      <c r="B290" t="s">
        <v>72</v>
      </c>
      <c r="C290" t="s">
        <v>52</v>
      </c>
      <c r="D290" t="s">
        <v>337</v>
      </c>
      <c r="E290" s="125">
        <v>0</v>
      </c>
      <c r="F290" s="125">
        <v>0</v>
      </c>
      <c r="G290" s="125">
        <v>0</v>
      </c>
      <c r="H290" s="125">
        <v>0</v>
      </c>
      <c r="I290" s="125">
        <v>0</v>
      </c>
      <c r="J290" s="125">
        <v>0</v>
      </c>
      <c r="K290" s="124">
        <v>0</v>
      </c>
      <c r="L290" s="124">
        <v>0</v>
      </c>
      <c r="M290" s="124">
        <v>0</v>
      </c>
      <c r="N290" s="124">
        <v>0</v>
      </c>
      <c r="O290" s="124">
        <v>0</v>
      </c>
      <c r="P290" s="124">
        <v>0</v>
      </c>
      <c r="Q290" s="124">
        <v>0</v>
      </c>
      <c r="R290" s="124">
        <v>0</v>
      </c>
      <c r="S290" s="124">
        <v>0</v>
      </c>
      <c r="T290" s="124">
        <v>0</v>
      </c>
      <c r="U290" s="124">
        <v>0</v>
      </c>
      <c r="V290" s="124">
        <v>0</v>
      </c>
      <c r="W290" s="124">
        <v>0</v>
      </c>
      <c r="X290" s="124">
        <v>0</v>
      </c>
      <c r="Y290" s="124">
        <v>0</v>
      </c>
      <c r="Z290" s="124">
        <v>0</v>
      </c>
      <c r="AA290" s="124">
        <v>0</v>
      </c>
      <c r="AB290" s="124">
        <v>0</v>
      </c>
      <c r="AC290" s="124">
        <v>0</v>
      </c>
      <c r="AD290" s="124">
        <v>0</v>
      </c>
      <c r="AE290" s="124">
        <v>0</v>
      </c>
      <c r="AF290" s="124">
        <v>0</v>
      </c>
      <c r="AG290" s="124">
        <v>0</v>
      </c>
      <c r="AH290" s="124">
        <v>0</v>
      </c>
      <c r="AI290" s="124">
        <v>0</v>
      </c>
      <c r="AJ290" s="124">
        <v>0</v>
      </c>
      <c r="AK290" s="124">
        <v>0</v>
      </c>
      <c r="AL290" s="124">
        <v>0</v>
      </c>
      <c r="AM290" s="124">
        <v>0</v>
      </c>
      <c r="AN290" s="124">
        <v>0</v>
      </c>
      <c r="AO290" s="124">
        <v>0</v>
      </c>
      <c r="AP290" s="124">
        <v>0</v>
      </c>
      <c r="AQ290" s="124">
        <v>0</v>
      </c>
      <c r="AR290" s="124">
        <v>0</v>
      </c>
      <c r="AS290" s="124">
        <v>0</v>
      </c>
      <c r="AT290" s="124">
        <v>0</v>
      </c>
      <c r="AU290" s="124">
        <v>0</v>
      </c>
      <c r="AV290" s="124">
        <v>0</v>
      </c>
      <c r="AW290" s="124">
        <v>0</v>
      </c>
      <c r="AX290" s="124">
        <v>0</v>
      </c>
      <c r="AY290" s="124">
        <v>0</v>
      </c>
    </row>
    <row r="291" spans="1:51">
      <c r="A291" t="s">
        <v>33</v>
      </c>
      <c r="B291" t="s">
        <v>72</v>
      </c>
      <c r="C291" t="s">
        <v>53</v>
      </c>
      <c r="D291" t="s">
        <v>337</v>
      </c>
      <c r="E291" s="125">
        <v>0.14712856043110081</v>
      </c>
      <c r="F291" s="125">
        <v>0.1690098803020805</v>
      </c>
      <c r="G291" s="125">
        <v>0.1864797880523032</v>
      </c>
      <c r="H291" s="125">
        <v>0.13252548567032121</v>
      </c>
      <c r="I291" s="125">
        <v>0.27047992498508228</v>
      </c>
      <c r="J291" s="125">
        <v>0.2880637504238725</v>
      </c>
      <c r="K291" s="124">
        <v>0.27693693693693688</v>
      </c>
      <c r="L291" s="124">
        <v>0.26746946481294159</v>
      </c>
      <c r="M291" s="124">
        <v>0.25926344236468729</v>
      </c>
      <c r="N291" s="124">
        <v>0.25204347089031159</v>
      </c>
      <c r="O291" s="124">
        <v>0.2455402699933644</v>
      </c>
      <c r="P291" s="124">
        <v>0.2394505390578828</v>
      </c>
      <c r="Q291" s="124">
        <v>0.23338785724860339</v>
      </c>
      <c r="R291" s="124">
        <v>0.2268353447386979</v>
      </c>
      <c r="S291" s="124">
        <v>0.21914465929396029</v>
      </c>
      <c r="T291" s="124">
        <v>0.2096663993038396</v>
      </c>
      <c r="U291" s="124">
        <v>0.1980483255602157</v>
      </c>
      <c r="V291" s="124">
        <v>0.1845117188128261</v>
      </c>
      <c r="W291" s="124">
        <v>0.16979411802672159</v>
      </c>
      <c r="X291" s="124">
        <v>0.15478504392964301</v>
      </c>
      <c r="Y291" s="124">
        <v>0.14020158412719691</v>
      </c>
      <c r="Z291" s="124">
        <v>0.12648430747958631</v>
      </c>
      <c r="AA291" s="124">
        <v>0.11384134646693771</v>
      </c>
      <c r="AB291" s="124">
        <v>0.1023298037354074</v>
      </c>
      <c r="AC291" s="124">
        <v>9.1922554914288107E-2</v>
      </c>
      <c r="AD291" s="124">
        <v>8.2551298213562455E-2</v>
      </c>
      <c r="AE291" s="124">
        <v>7.4131206595259069E-2</v>
      </c>
      <c r="AF291" s="124">
        <v>6.6574015898495348E-2</v>
      </c>
      <c r="AG291" s="124">
        <v>5.9794500998530342E-2</v>
      </c>
      <c r="AH291" s="124">
        <v>5.3713367540761017E-2</v>
      </c>
      <c r="AI291" s="124">
        <v>4.8258275066484758E-2</v>
      </c>
      <c r="AJ291" s="124">
        <v>4.3363925631112667E-2</v>
      </c>
      <c r="AK291" s="124">
        <v>3.8971713433278828E-2</v>
      </c>
      <c r="AL291" s="124">
        <v>3.5029192463493161E-2</v>
      </c>
      <c r="AM291" s="124">
        <v>3.1489491874430821E-2</v>
      </c>
      <c r="AN291" s="124">
        <v>2.8310741780656529E-2</v>
      </c>
      <c r="AO291" s="124">
        <v>2.54555374564353E-2</v>
      </c>
      <c r="AP291" s="124">
        <v>2.2890452244579411E-2</v>
      </c>
      <c r="AQ291" s="124">
        <v>2.058560080093224E-2</v>
      </c>
      <c r="AR291" s="124">
        <v>1.8514250266560599E-2</v>
      </c>
      <c r="AS291" s="124">
        <v>1.6652475305917489E-2</v>
      </c>
      <c r="AT291" s="124">
        <v>1.497885247935403E-2</v>
      </c>
      <c r="AU291" s="124">
        <v>1.497885247935403E-2</v>
      </c>
      <c r="AV291" s="124">
        <v>1.497885247935403E-2</v>
      </c>
      <c r="AW291" s="124">
        <v>1.497885247935403E-2</v>
      </c>
      <c r="AX291" s="124">
        <v>1.497885247935403E-2</v>
      </c>
      <c r="AY291" s="124">
        <v>1.497885247935403E-2</v>
      </c>
    </row>
    <row r="292" spans="1:51">
      <c r="A292" t="s">
        <v>33</v>
      </c>
      <c r="B292" t="s">
        <v>72</v>
      </c>
      <c r="C292" t="s">
        <v>54</v>
      </c>
      <c r="D292" t="s">
        <v>337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125">
        <v>0</v>
      </c>
      <c r="K292" s="124">
        <v>0</v>
      </c>
      <c r="L292" s="124">
        <v>0</v>
      </c>
      <c r="M292" s="124">
        <v>0</v>
      </c>
      <c r="N292" s="124">
        <v>0</v>
      </c>
      <c r="O292" s="124">
        <v>0</v>
      </c>
      <c r="P292" s="124">
        <v>0</v>
      </c>
      <c r="Q292" s="124">
        <v>0</v>
      </c>
      <c r="R292" s="124">
        <v>0</v>
      </c>
      <c r="S292" s="124">
        <v>0</v>
      </c>
      <c r="T292" s="124">
        <v>0</v>
      </c>
      <c r="U292" s="124">
        <v>0</v>
      </c>
      <c r="V292" s="124">
        <v>0</v>
      </c>
      <c r="W292" s="124">
        <v>0</v>
      </c>
      <c r="X292" s="124">
        <v>0</v>
      </c>
      <c r="Y292" s="124">
        <v>0</v>
      </c>
      <c r="Z292" s="124">
        <v>0</v>
      </c>
      <c r="AA292" s="124">
        <v>0</v>
      </c>
      <c r="AB292" s="124">
        <v>0</v>
      </c>
      <c r="AC292" s="124">
        <v>0</v>
      </c>
      <c r="AD292" s="124">
        <v>0</v>
      </c>
      <c r="AE292" s="124">
        <v>0</v>
      </c>
      <c r="AF292" s="124">
        <v>0</v>
      </c>
      <c r="AG292" s="124">
        <v>0</v>
      </c>
      <c r="AH292" s="124">
        <v>0</v>
      </c>
      <c r="AI292" s="124">
        <v>0</v>
      </c>
      <c r="AJ292" s="124">
        <v>0</v>
      </c>
      <c r="AK292" s="124">
        <v>0</v>
      </c>
      <c r="AL292" s="124">
        <v>0</v>
      </c>
      <c r="AM292" s="124">
        <v>0</v>
      </c>
      <c r="AN292" s="124">
        <v>0</v>
      </c>
      <c r="AO292" s="124">
        <v>0</v>
      </c>
      <c r="AP292" s="124">
        <v>0</v>
      </c>
      <c r="AQ292" s="124">
        <v>0</v>
      </c>
      <c r="AR292" s="124">
        <v>0</v>
      </c>
      <c r="AS292" s="124">
        <v>0</v>
      </c>
      <c r="AT292" s="124">
        <v>0</v>
      </c>
      <c r="AU292" s="124">
        <v>0</v>
      </c>
      <c r="AV292" s="124">
        <v>0</v>
      </c>
      <c r="AW292" s="124">
        <v>0</v>
      </c>
      <c r="AX292" s="124">
        <v>0</v>
      </c>
      <c r="AY292" s="124">
        <v>0</v>
      </c>
    </row>
    <row r="293" spans="1:51">
      <c r="A293" t="s">
        <v>33</v>
      </c>
      <c r="B293" t="s">
        <v>72</v>
      </c>
      <c r="C293" t="s">
        <v>55</v>
      </c>
      <c r="D293" t="s">
        <v>337</v>
      </c>
      <c r="E293" s="125">
        <v>0</v>
      </c>
      <c r="F293" s="125">
        <v>0</v>
      </c>
      <c r="G293" s="125">
        <v>0</v>
      </c>
      <c r="H293" s="125">
        <v>0</v>
      </c>
      <c r="I293" s="125">
        <v>0</v>
      </c>
      <c r="J293" s="125">
        <v>0</v>
      </c>
      <c r="K293" s="124">
        <v>0</v>
      </c>
      <c r="L293" s="124">
        <v>0</v>
      </c>
      <c r="M293" s="124">
        <v>0</v>
      </c>
      <c r="N293" s="124">
        <v>0</v>
      </c>
      <c r="O293" s="124">
        <v>0</v>
      </c>
      <c r="P293" s="124">
        <v>0</v>
      </c>
      <c r="Q293" s="124">
        <v>0</v>
      </c>
      <c r="R293" s="124">
        <v>0</v>
      </c>
      <c r="S293" s="124">
        <v>0</v>
      </c>
      <c r="T293" s="124">
        <v>0</v>
      </c>
      <c r="U293" s="124">
        <v>0</v>
      </c>
      <c r="V293" s="124">
        <v>0</v>
      </c>
      <c r="W293" s="124">
        <v>0</v>
      </c>
      <c r="X293" s="124">
        <v>0</v>
      </c>
      <c r="Y293" s="124">
        <v>0</v>
      </c>
      <c r="Z293" s="124">
        <v>0</v>
      </c>
      <c r="AA293" s="124">
        <v>0</v>
      </c>
      <c r="AB293" s="124">
        <v>0</v>
      </c>
      <c r="AC293" s="124">
        <v>0</v>
      </c>
      <c r="AD293" s="124">
        <v>0</v>
      </c>
      <c r="AE293" s="124">
        <v>0</v>
      </c>
      <c r="AF293" s="124">
        <v>0</v>
      </c>
      <c r="AG293" s="124">
        <v>0</v>
      </c>
      <c r="AH293" s="124">
        <v>0</v>
      </c>
      <c r="AI293" s="124">
        <v>0</v>
      </c>
      <c r="AJ293" s="124">
        <v>0</v>
      </c>
      <c r="AK293" s="124">
        <v>0</v>
      </c>
      <c r="AL293" s="124">
        <v>0</v>
      </c>
      <c r="AM293" s="124">
        <v>0</v>
      </c>
      <c r="AN293" s="124">
        <v>0</v>
      </c>
      <c r="AO293" s="124">
        <v>0</v>
      </c>
      <c r="AP293" s="124">
        <v>0</v>
      </c>
      <c r="AQ293" s="124">
        <v>0</v>
      </c>
      <c r="AR293" s="124">
        <v>0</v>
      </c>
      <c r="AS293" s="124">
        <v>0</v>
      </c>
      <c r="AT293" s="124">
        <v>0</v>
      </c>
      <c r="AU293" s="124">
        <v>0</v>
      </c>
      <c r="AV293" s="124">
        <v>0</v>
      </c>
      <c r="AW293" s="124">
        <v>0</v>
      </c>
      <c r="AX293" s="124">
        <v>0</v>
      </c>
      <c r="AY293" s="124">
        <v>0</v>
      </c>
    </row>
    <row r="294" spans="1:51">
      <c r="A294" t="s">
        <v>33</v>
      </c>
      <c r="B294" t="s">
        <v>72</v>
      </c>
      <c r="C294" t="s">
        <v>56</v>
      </c>
      <c r="D294" t="s">
        <v>337</v>
      </c>
      <c r="E294" s="125">
        <v>0</v>
      </c>
      <c r="F294" s="125">
        <v>0</v>
      </c>
      <c r="G294" s="125">
        <v>0</v>
      </c>
      <c r="H294" s="125">
        <v>0</v>
      </c>
      <c r="I294" s="125">
        <v>1.7048844940755259E-4</v>
      </c>
      <c r="J294" s="125">
        <v>5.0864699898270599E-4</v>
      </c>
      <c r="K294" s="124">
        <v>4.5045045045045051E-4</v>
      </c>
      <c r="L294" s="124">
        <v>8.201116637031391E-4</v>
      </c>
      <c r="M294" s="124">
        <v>1.4961146295078471E-3</v>
      </c>
      <c r="N294" s="124">
        <v>2.7313821567426801E-3</v>
      </c>
      <c r="O294" s="124">
        <v>4.9809513404473803E-3</v>
      </c>
      <c r="P294" s="124">
        <v>9.0454611460590913E-3</v>
      </c>
      <c r="Q294" s="124">
        <v>1.6275572373688089E-2</v>
      </c>
      <c r="R294" s="124">
        <v>2.8778638162282051E-2</v>
      </c>
      <c r="S294" s="124">
        <v>4.9401428278782217E-2</v>
      </c>
      <c r="T294" s="124">
        <v>8.1061321930318994E-2</v>
      </c>
      <c r="U294" s="124">
        <v>0.12524238371457219</v>
      </c>
      <c r="V294" s="124">
        <v>0.18060367780744049</v>
      </c>
      <c r="W294" s="124">
        <v>0.24325784697393321</v>
      </c>
      <c r="X294" s="124">
        <v>0.30858639665323168</v>
      </c>
      <c r="Y294" s="124">
        <v>0.37285691271751059</v>
      </c>
      <c r="Z294" s="124">
        <v>0.43373958757213599</v>
      </c>
      <c r="AA294" s="124">
        <v>0.49008364755130768</v>
      </c>
      <c r="AB294" s="124">
        <v>0.54150774019614401</v>
      </c>
      <c r="AC294" s="124">
        <v>0.58806379913564966</v>
      </c>
      <c r="AD294" s="124">
        <v>0.63002004066625017</v>
      </c>
      <c r="AE294" s="124">
        <v>0.66773624090381145</v>
      </c>
      <c r="AF294" s="124">
        <v>0.70159707037937979</v>
      </c>
      <c r="AG294" s="124">
        <v>0.73197868152391043</v>
      </c>
      <c r="AH294" s="124">
        <v>0.75923337641433286</v>
      </c>
      <c r="AI294" s="124">
        <v>0.78368374788337047</v>
      </c>
      <c r="AJ294" s="124">
        <v>0.80562160119247783</v>
      </c>
      <c r="AK294" s="124">
        <v>0.82530916068819393</v>
      </c>
      <c r="AL294" s="124">
        <v>0.84298126180053623</v>
      </c>
      <c r="AM294" s="124">
        <v>0.85884786795708079</v>
      </c>
      <c r="AN294" s="124">
        <v>0.87309658909329357</v>
      </c>
      <c r="AO294" s="124">
        <v>0.88589505384532263</v>
      </c>
      <c r="AP294" s="124">
        <v>0.89739307716673211</v>
      </c>
      <c r="AQ294" s="124">
        <v>0.90772460966687174</v>
      </c>
      <c r="AR294" s="124">
        <v>0.91700947603801042</v>
      </c>
      <c r="AS294" s="124">
        <v>0.92535491894893362</v>
      </c>
      <c r="AT294" s="124">
        <v>0.93285696774145033</v>
      </c>
      <c r="AU294" s="124">
        <v>0.93285696774145055</v>
      </c>
      <c r="AV294" s="124">
        <v>0.93285696774145044</v>
      </c>
      <c r="AW294" s="124">
        <v>0.93285696774145033</v>
      </c>
      <c r="AX294" s="124">
        <v>0.93285696774145055</v>
      </c>
      <c r="AY294" s="124">
        <v>0.93285696774145044</v>
      </c>
    </row>
    <row r="295" spans="1:51">
      <c r="A295" t="s">
        <v>33</v>
      </c>
      <c r="B295" t="s">
        <v>72</v>
      </c>
      <c r="C295" t="s">
        <v>57</v>
      </c>
      <c r="D295" t="s">
        <v>337</v>
      </c>
      <c r="E295" s="125">
        <v>0</v>
      </c>
      <c r="F295" s="125">
        <v>0</v>
      </c>
      <c r="G295" s="125">
        <v>0</v>
      </c>
      <c r="H295" s="125">
        <v>0</v>
      </c>
      <c r="I295" s="125">
        <v>0</v>
      </c>
      <c r="J295" s="125">
        <v>0</v>
      </c>
      <c r="K295" s="124">
        <v>0</v>
      </c>
      <c r="L295" s="124">
        <v>0</v>
      </c>
      <c r="M295" s="124">
        <v>0</v>
      </c>
      <c r="N295" s="124">
        <v>0</v>
      </c>
      <c r="O295" s="124">
        <v>0</v>
      </c>
      <c r="P295" s="124">
        <v>0</v>
      </c>
      <c r="Q295" s="124">
        <v>0</v>
      </c>
      <c r="R295" s="124">
        <v>0</v>
      </c>
      <c r="S295" s="124">
        <v>0</v>
      </c>
      <c r="T295" s="124">
        <v>0</v>
      </c>
      <c r="U295" s="124">
        <v>0</v>
      </c>
      <c r="V295" s="124">
        <v>0</v>
      </c>
      <c r="W295" s="124">
        <v>0</v>
      </c>
      <c r="X295" s="124">
        <v>0</v>
      </c>
      <c r="Y295" s="124">
        <v>0</v>
      </c>
      <c r="Z295" s="124">
        <v>0</v>
      </c>
      <c r="AA295" s="124">
        <v>0</v>
      </c>
      <c r="AB295" s="124">
        <v>0</v>
      </c>
      <c r="AC295" s="124">
        <v>0</v>
      </c>
      <c r="AD295" s="124">
        <v>0</v>
      </c>
      <c r="AE295" s="124">
        <v>0</v>
      </c>
      <c r="AF295" s="124">
        <v>0</v>
      </c>
      <c r="AG295" s="124">
        <v>0</v>
      </c>
      <c r="AH295" s="124">
        <v>0</v>
      </c>
      <c r="AI295" s="124">
        <v>0</v>
      </c>
      <c r="AJ295" s="124">
        <v>0</v>
      </c>
      <c r="AK295" s="124">
        <v>0</v>
      </c>
      <c r="AL295" s="124">
        <v>0</v>
      </c>
      <c r="AM295" s="124">
        <v>0</v>
      </c>
      <c r="AN295" s="124">
        <v>0</v>
      </c>
      <c r="AO295" s="124">
        <v>0</v>
      </c>
      <c r="AP295" s="124">
        <v>0</v>
      </c>
      <c r="AQ295" s="124">
        <v>0</v>
      </c>
      <c r="AR295" s="124">
        <v>0</v>
      </c>
      <c r="AS295" s="124">
        <v>0</v>
      </c>
      <c r="AT295" s="124">
        <v>0</v>
      </c>
      <c r="AU295" s="124">
        <v>0</v>
      </c>
      <c r="AV295" s="124">
        <v>0</v>
      </c>
      <c r="AW295" s="124">
        <v>0</v>
      </c>
      <c r="AX295" s="124">
        <v>0</v>
      </c>
      <c r="AY295" s="124">
        <v>0</v>
      </c>
    </row>
    <row r="296" spans="1:51">
      <c r="A296" t="s">
        <v>33</v>
      </c>
      <c r="B296" t="s">
        <v>72</v>
      </c>
      <c r="C296" t="s">
        <v>58</v>
      </c>
      <c r="D296" t="s">
        <v>337</v>
      </c>
      <c r="E296" s="125">
        <v>0</v>
      </c>
      <c r="F296" s="125">
        <v>0</v>
      </c>
      <c r="G296" s="125">
        <v>0</v>
      </c>
      <c r="H296" s="125">
        <v>0</v>
      </c>
      <c r="I296" s="125">
        <v>0</v>
      </c>
      <c r="J296" s="125">
        <v>0</v>
      </c>
      <c r="K296" s="124">
        <v>0</v>
      </c>
      <c r="L296" s="124">
        <v>0</v>
      </c>
      <c r="M296" s="124">
        <v>0</v>
      </c>
      <c r="N296" s="124">
        <v>0</v>
      </c>
      <c r="O296" s="124">
        <v>0</v>
      </c>
      <c r="P296" s="124">
        <v>0</v>
      </c>
      <c r="Q296" s="124">
        <v>0</v>
      </c>
      <c r="R296" s="124">
        <v>0</v>
      </c>
      <c r="S296" s="124">
        <v>0</v>
      </c>
      <c r="T296" s="124">
        <v>0</v>
      </c>
      <c r="U296" s="124">
        <v>0</v>
      </c>
      <c r="V296" s="124">
        <v>0</v>
      </c>
      <c r="W296" s="124">
        <v>0</v>
      </c>
      <c r="X296" s="124">
        <v>0</v>
      </c>
      <c r="Y296" s="124">
        <v>0</v>
      </c>
      <c r="Z296" s="124">
        <v>0</v>
      </c>
      <c r="AA296" s="124">
        <v>0</v>
      </c>
      <c r="AB296" s="124">
        <v>0</v>
      </c>
      <c r="AC296" s="124">
        <v>0</v>
      </c>
      <c r="AD296" s="124">
        <v>0</v>
      </c>
      <c r="AE296" s="124">
        <v>0</v>
      </c>
      <c r="AF296" s="124">
        <v>0</v>
      </c>
      <c r="AG296" s="124">
        <v>0</v>
      </c>
      <c r="AH296" s="124">
        <v>0</v>
      </c>
      <c r="AI296" s="124">
        <v>0</v>
      </c>
      <c r="AJ296" s="124">
        <v>0</v>
      </c>
      <c r="AK296" s="124">
        <v>0</v>
      </c>
      <c r="AL296" s="124">
        <v>0</v>
      </c>
      <c r="AM296" s="124">
        <v>0</v>
      </c>
      <c r="AN296" s="124">
        <v>0</v>
      </c>
      <c r="AO296" s="124">
        <v>0</v>
      </c>
      <c r="AP296" s="124">
        <v>0</v>
      </c>
      <c r="AQ296" s="124">
        <v>0</v>
      </c>
      <c r="AR296" s="124">
        <v>0</v>
      </c>
      <c r="AS296" s="124">
        <v>0</v>
      </c>
      <c r="AT296" s="124">
        <v>0</v>
      </c>
      <c r="AU296" s="124">
        <v>0</v>
      </c>
      <c r="AV296" s="124">
        <v>0</v>
      </c>
      <c r="AW296" s="124">
        <v>0</v>
      </c>
      <c r="AX296" s="124">
        <v>0</v>
      </c>
      <c r="AY296" s="124">
        <v>0</v>
      </c>
    </row>
    <row r="297" spans="1:51">
      <c r="A297" t="s">
        <v>33</v>
      </c>
      <c r="B297" t="s">
        <v>72</v>
      </c>
      <c r="C297" t="s">
        <v>59</v>
      </c>
      <c r="D297" t="s">
        <v>337</v>
      </c>
      <c r="E297" s="125">
        <v>0</v>
      </c>
      <c r="F297" s="125">
        <v>0</v>
      </c>
      <c r="G297" s="125">
        <v>1.6408853944107338E-2</v>
      </c>
      <c r="H297" s="125">
        <v>1.1829197922677439E-2</v>
      </c>
      <c r="I297" s="125">
        <v>1.057028386326826E-2</v>
      </c>
      <c r="J297" s="125">
        <v>9.6642929806714135E-3</v>
      </c>
      <c r="K297" s="124">
        <v>1.1801801801801799E-2</v>
      </c>
      <c r="L297" s="124">
        <v>1.036255767963085E-2</v>
      </c>
      <c r="M297" s="124">
        <v>9.1259756176223974E-3</v>
      </c>
      <c r="N297" s="124">
        <v>8.0576104083479403E-3</v>
      </c>
      <c r="O297" s="124">
        <v>7.1301477125736432E-3</v>
      </c>
      <c r="P297" s="124">
        <v>6.3216511094846776E-3</v>
      </c>
      <c r="Q297" s="124">
        <v>5.6143032698920186E-3</v>
      </c>
      <c r="R297" s="124">
        <v>4.9934859422470406E-3</v>
      </c>
      <c r="S297" s="124">
        <v>4.4470968285530961E-3</v>
      </c>
      <c r="T297" s="124">
        <v>3.965035021493972E-3</v>
      </c>
      <c r="U297" s="124">
        <v>3.5388083060936271E-3</v>
      </c>
      <c r="V297" s="124">
        <v>3.1612298515031069E-3</v>
      </c>
      <c r="W297" s="124">
        <v>2.826181347622888E-3</v>
      </c>
      <c r="X297" s="124">
        <v>2.5284261369566091E-3</v>
      </c>
      <c r="Y297" s="124">
        <v>2.2634603904813731E-3</v>
      </c>
      <c r="Z297" s="124">
        <v>2.027393537094465E-3</v>
      </c>
      <c r="AA297" s="124">
        <v>1.8168514070328579E-3</v>
      </c>
      <c r="AB297" s="124">
        <v>1.628897172488123E-3</v>
      </c>
      <c r="AC297" s="124">
        <v>1.460966352193873E-3</v>
      </c>
      <c r="AD297" s="124">
        <v>1.3108130192192231E-3</v>
      </c>
      <c r="AE297" s="124">
        <v>1.176465000770528E-3</v>
      </c>
      <c r="AF297" s="124">
        <v>1.0561863469504571E-3</v>
      </c>
      <c r="AG297" s="124">
        <v>9.4844571547827712E-4</v>
      </c>
      <c r="AH297" s="124">
        <v>8.5188960221662508E-4</v>
      </c>
      <c r="AI297" s="124">
        <v>7.6531956520913837E-4</v>
      </c>
      <c r="AJ297" s="124">
        <v>6.8767275896921794E-4</v>
      </c>
      <c r="AK297" s="124">
        <v>6.1800522782480744E-4</v>
      </c>
      <c r="AL297" s="124">
        <v>5.5547751098439257E-4</v>
      </c>
      <c r="AM297" s="124">
        <v>4.993421941824021E-4</v>
      </c>
      <c r="AN297" s="124">
        <v>4.4893310819917888E-4</v>
      </c>
      <c r="AO297" s="124">
        <v>4.0365592694792548E-4</v>
      </c>
      <c r="AP297" s="124">
        <v>3.6297996000968729E-4</v>
      </c>
      <c r="AQ297" s="124">
        <v>3.2643096864814618E-4</v>
      </c>
      <c r="AR297" s="124">
        <v>2.9358486212316967E-4</v>
      </c>
      <c r="AS297" s="124">
        <v>2.6406215384474279E-4</v>
      </c>
      <c r="AT297" s="124">
        <v>2.3752307558055959E-4</v>
      </c>
      <c r="AU297" s="124">
        <v>2.375230755805597E-4</v>
      </c>
      <c r="AV297" s="124">
        <v>2.375230755805597E-4</v>
      </c>
      <c r="AW297" s="124">
        <v>2.375230755805597E-4</v>
      </c>
      <c r="AX297" s="124">
        <v>2.375230755805597E-4</v>
      </c>
      <c r="AY297" s="124">
        <v>2.3752307558055959E-4</v>
      </c>
    </row>
    <row r="298" spans="1:51">
      <c r="A298" t="s">
        <v>33</v>
      </c>
      <c r="B298" t="s">
        <v>72</v>
      </c>
      <c r="C298" t="s">
        <v>60</v>
      </c>
      <c r="D298" t="s">
        <v>337</v>
      </c>
      <c r="E298" s="125">
        <v>0</v>
      </c>
      <c r="F298" s="125">
        <v>0</v>
      </c>
      <c r="G298" s="125">
        <v>0</v>
      </c>
      <c r="H298" s="125">
        <v>0</v>
      </c>
      <c r="I298" s="125">
        <v>0</v>
      </c>
      <c r="J298" s="125">
        <v>0</v>
      </c>
      <c r="K298" s="124">
        <v>0</v>
      </c>
      <c r="L298" s="124">
        <v>0</v>
      </c>
      <c r="M298" s="124">
        <v>0</v>
      </c>
      <c r="N298" s="124">
        <v>0</v>
      </c>
      <c r="O298" s="124">
        <v>0</v>
      </c>
      <c r="P298" s="124">
        <v>0</v>
      </c>
      <c r="Q298" s="124">
        <v>0</v>
      </c>
      <c r="R298" s="124">
        <v>0</v>
      </c>
      <c r="S298" s="124">
        <v>0</v>
      </c>
      <c r="T298" s="124">
        <v>0</v>
      </c>
      <c r="U298" s="124">
        <v>0</v>
      </c>
      <c r="V298" s="124">
        <v>0</v>
      </c>
      <c r="W298" s="124">
        <v>0</v>
      </c>
      <c r="X298" s="124">
        <v>0</v>
      </c>
      <c r="Y298" s="124">
        <v>0</v>
      </c>
      <c r="Z298" s="124">
        <v>0</v>
      </c>
      <c r="AA298" s="124">
        <v>0</v>
      </c>
      <c r="AB298" s="124">
        <v>0</v>
      </c>
      <c r="AC298" s="124">
        <v>0</v>
      </c>
      <c r="AD298" s="124">
        <v>0</v>
      </c>
      <c r="AE298" s="124">
        <v>0</v>
      </c>
      <c r="AF298" s="124">
        <v>0</v>
      </c>
      <c r="AG298" s="124">
        <v>0</v>
      </c>
      <c r="AH298" s="124">
        <v>0</v>
      </c>
      <c r="AI298" s="124">
        <v>0</v>
      </c>
      <c r="AJ298" s="124">
        <v>0</v>
      </c>
      <c r="AK298" s="124">
        <v>0</v>
      </c>
      <c r="AL298" s="124">
        <v>0</v>
      </c>
      <c r="AM298" s="124">
        <v>0</v>
      </c>
      <c r="AN298" s="124">
        <v>0</v>
      </c>
      <c r="AO298" s="124">
        <v>0</v>
      </c>
      <c r="AP298" s="124">
        <v>0</v>
      </c>
      <c r="AQ298" s="124">
        <v>0</v>
      </c>
      <c r="AR298" s="124">
        <v>0</v>
      </c>
      <c r="AS298" s="124">
        <v>0</v>
      </c>
      <c r="AT298" s="124">
        <v>0</v>
      </c>
      <c r="AU298" s="124">
        <v>0</v>
      </c>
      <c r="AV298" s="124">
        <v>0</v>
      </c>
      <c r="AW298" s="124">
        <v>0</v>
      </c>
      <c r="AX298" s="124">
        <v>0</v>
      </c>
      <c r="AY298" s="124">
        <v>0</v>
      </c>
    </row>
    <row r="299" spans="1:51">
      <c r="A299" t="s">
        <v>33</v>
      </c>
      <c r="B299" t="s">
        <v>72</v>
      </c>
      <c r="C299" t="s">
        <v>61</v>
      </c>
      <c r="D299" t="s">
        <v>337</v>
      </c>
      <c r="E299" s="125">
        <v>0</v>
      </c>
      <c r="F299" s="125">
        <v>0</v>
      </c>
      <c r="G299" s="125">
        <v>0</v>
      </c>
      <c r="H299" s="125">
        <v>0</v>
      </c>
      <c r="I299" s="125">
        <v>0</v>
      </c>
      <c r="J299" s="125">
        <v>0</v>
      </c>
      <c r="K299" s="124">
        <v>0</v>
      </c>
      <c r="L299" s="124">
        <v>0</v>
      </c>
      <c r="M299" s="124">
        <v>0</v>
      </c>
      <c r="N299" s="124">
        <v>0</v>
      </c>
      <c r="O299" s="124">
        <v>0</v>
      </c>
      <c r="P299" s="124">
        <v>0</v>
      </c>
      <c r="Q299" s="124">
        <v>0</v>
      </c>
      <c r="R299" s="124">
        <v>0</v>
      </c>
      <c r="S299" s="124">
        <v>0</v>
      </c>
      <c r="T299" s="124">
        <v>0</v>
      </c>
      <c r="U299" s="124">
        <v>0</v>
      </c>
      <c r="V299" s="124">
        <v>0</v>
      </c>
      <c r="W299" s="124">
        <v>0</v>
      </c>
      <c r="X299" s="124">
        <v>0</v>
      </c>
      <c r="Y299" s="124">
        <v>0</v>
      </c>
      <c r="Z299" s="124">
        <v>0</v>
      </c>
      <c r="AA299" s="124">
        <v>0</v>
      </c>
      <c r="AB299" s="124">
        <v>0</v>
      </c>
      <c r="AC299" s="124">
        <v>0</v>
      </c>
      <c r="AD299" s="124">
        <v>0</v>
      </c>
      <c r="AE299" s="124">
        <v>0</v>
      </c>
      <c r="AF299" s="124">
        <v>0</v>
      </c>
      <c r="AG299" s="124">
        <v>0</v>
      </c>
      <c r="AH299" s="124">
        <v>0</v>
      </c>
      <c r="AI299" s="124">
        <v>0</v>
      </c>
      <c r="AJ299" s="124">
        <v>0</v>
      </c>
      <c r="AK299" s="124">
        <v>0</v>
      </c>
      <c r="AL299" s="124">
        <v>0</v>
      </c>
      <c r="AM299" s="124">
        <v>0</v>
      </c>
      <c r="AN299" s="124">
        <v>0</v>
      </c>
      <c r="AO299" s="124">
        <v>0</v>
      </c>
      <c r="AP299" s="124">
        <v>0</v>
      </c>
      <c r="AQ299" s="124">
        <v>0</v>
      </c>
      <c r="AR299" s="124">
        <v>0</v>
      </c>
      <c r="AS299" s="124">
        <v>0</v>
      </c>
      <c r="AT299" s="124">
        <v>0</v>
      </c>
      <c r="AU299" s="124">
        <v>0</v>
      </c>
      <c r="AV299" s="124">
        <v>0</v>
      </c>
      <c r="AW299" s="124">
        <v>0</v>
      </c>
      <c r="AX299" s="124">
        <v>0</v>
      </c>
      <c r="AY299" s="124">
        <v>0</v>
      </c>
    </row>
    <row r="300" spans="1:51">
      <c r="A300" t="s">
        <v>33</v>
      </c>
      <c r="B300" t="s">
        <v>70</v>
      </c>
      <c r="C300" t="s">
        <v>50</v>
      </c>
      <c r="D300" t="s">
        <v>337</v>
      </c>
      <c r="E300" s="125">
        <v>0</v>
      </c>
      <c r="F300" s="125">
        <v>0</v>
      </c>
      <c r="G300" s="125">
        <v>0</v>
      </c>
      <c r="H300" s="125">
        <v>0</v>
      </c>
      <c r="I300" s="125">
        <v>0</v>
      </c>
      <c r="J300" s="125">
        <v>0</v>
      </c>
      <c r="K300" s="124">
        <v>0</v>
      </c>
      <c r="L300" s="124">
        <v>0</v>
      </c>
      <c r="M300" s="124">
        <v>0</v>
      </c>
      <c r="N300" s="124">
        <v>0</v>
      </c>
      <c r="O300" s="124">
        <v>0</v>
      </c>
      <c r="P300" s="124">
        <v>0</v>
      </c>
      <c r="Q300" s="124">
        <v>0</v>
      </c>
      <c r="R300" s="124">
        <v>0</v>
      </c>
      <c r="S300" s="124">
        <v>0</v>
      </c>
      <c r="T300" s="124">
        <v>0</v>
      </c>
      <c r="U300" s="124">
        <v>0</v>
      </c>
      <c r="V300" s="124">
        <v>0</v>
      </c>
      <c r="W300" s="124">
        <v>0</v>
      </c>
      <c r="X300" s="124">
        <v>0</v>
      </c>
      <c r="Y300" s="124">
        <v>0</v>
      </c>
      <c r="Z300" s="124">
        <v>0</v>
      </c>
      <c r="AA300" s="124">
        <v>0</v>
      </c>
      <c r="AB300" s="124">
        <v>0</v>
      </c>
      <c r="AC300" s="124">
        <v>0</v>
      </c>
      <c r="AD300" s="124">
        <v>0</v>
      </c>
      <c r="AE300" s="124">
        <v>0</v>
      </c>
      <c r="AF300" s="124">
        <v>0</v>
      </c>
      <c r="AG300" s="124">
        <v>0</v>
      </c>
      <c r="AH300" s="124">
        <v>0</v>
      </c>
      <c r="AI300" s="124">
        <v>0</v>
      </c>
      <c r="AJ300" s="124">
        <v>0</v>
      </c>
      <c r="AK300" s="124">
        <v>0</v>
      </c>
      <c r="AL300" s="124">
        <v>0</v>
      </c>
      <c r="AM300" s="124">
        <v>0</v>
      </c>
      <c r="AN300" s="124">
        <v>0</v>
      </c>
      <c r="AO300" s="124">
        <v>0</v>
      </c>
      <c r="AP300" s="124">
        <v>0</v>
      </c>
      <c r="AQ300" s="124">
        <v>0</v>
      </c>
      <c r="AR300" s="124">
        <v>0</v>
      </c>
      <c r="AS300" s="124">
        <v>0</v>
      </c>
      <c r="AT300" s="124">
        <v>0</v>
      </c>
      <c r="AU300" s="124">
        <v>0</v>
      </c>
      <c r="AV300" s="124">
        <v>0</v>
      </c>
      <c r="AW300" s="124">
        <v>0</v>
      </c>
      <c r="AX300" s="124">
        <v>0</v>
      </c>
      <c r="AY300" s="124">
        <v>0</v>
      </c>
    </row>
    <row r="301" spans="1:51">
      <c r="A301" t="s">
        <v>33</v>
      </c>
      <c r="B301" t="s">
        <v>70</v>
      </c>
      <c r="C301" t="s">
        <v>53</v>
      </c>
      <c r="D301" t="s">
        <v>337</v>
      </c>
      <c r="E301" s="125">
        <v>1</v>
      </c>
      <c r="F301" s="125">
        <v>1</v>
      </c>
      <c r="G301" s="125">
        <v>0.99388666823418759</v>
      </c>
      <c r="H301" s="125">
        <v>0.99275924489268164</v>
      </c>
      <c r="I301" s="125">
        <v>0.99394785847299816</v>
      </c>
      <c r="J301" s="125">
        <v>0.99438070709435733</v>
      </c>
      <c r="K301" s="124">
        <v>0.99438070709435733</v>
      </c>
      <c r="L301" s="124">
        <v>0.98556463123986848</v>
      </c>
      <c r="M301" s="124">
        <v>0.97696290345045766</v>
      </c>
      <c r="N301" s="124">
        <v>0.96342579982435494</v>
      </c>
      <c r="O301" s="124">
        <v>0.94240296774549792</v>
      </c>
      <c r="P301" s="124">
        <v>0.91041979546737528</v>
      </c>
      <c r="Q301" s="124">
        <v>0.86325366795105563</v>
      </c>
      <c r="R301" s="124">
        <v>0.79679635698590701</v>
      </c>
      <c r="S301" s="124">
        <v>0.70893144676158026</v>
      </c>
      <c r="T301" s="124">
        <v>0.60204890005490574</v>
      </c>
      <c r="U301" s="124">
        <v>0.48445977229569409</v>
      </c>
      <c r="V301" s="124">
        <v>0.36856651406068291</v>
      </c>
      <c r="W301" s="124">
        <v>0.26608803100539241</v>
      </c>
      <c r="X301" s="124">
        <v>0.1838088281499233</v>
      </c>
      <c r="Y301" s="124">
        <v>0.1227176348570299</v>
      </c>
      <c r="Z301" s="124">
        <v>7.9942148626486187E-2</v>
      </c>
      <c r="AA301" s="124">
        <v>5.1206543972576291E-2</v>
      </c>
      <c r="AB301" s="124">
        <v>3.2435949284944983E-2</v>
      </c>
      <c r="AC301" s="124">
        <v>2.0398095158994271E-2</v>
      </c>
      <c r="AD301" s="124">
        <v>1.2768854683380741E-2</v>
      </c>
      <c r="AE301" s="124">
        <v>7.9698668237868642E-3</v>
      </c>
      <c r="AF301" s="124">
        <v>4.9654369371374676E-3</v>
      </c>
      <c r="AG301" s="124">
        <v>3.090070086462227E-3</v>
      </c>
      <c r="AH301" s="124">
        <v>1.921631702102244E-3</v>
      </c>
      <c r="AI301" s="124">
        <v>1.1944818325186899E-3</v>
      </c>
      <c r="AJ301" s="124">
        <v>7.4228251511465615E-4</v>
      </c>
      <c r="AK301" s="124">
        <v>4.6119488583828971E-4</v>
      </c>
      <c r="AL301" s="124">
        <v>2.8651903235576981E-4</v>
      </c>
      <c r="AM301" s="124">
        <v>1.779892300872721E-4</v>
      </c>
      <c r="AN301" s="124">
        <v>1.105646039778474E-4</v>
      </c>
      <c r="AO301" s="124">
        <v>6.8679545208727433E-5</v>
      </c>
      <c r="AP301" s="124">
        <v>4.2661076956940207E-5</v>
      </c>
      <c r="AQ301" s="124">
        <v>2.6499149659131579E-5</v>
      </c>
      <c r="AR301" s="124">
        <v>1.6459983738892351E-5</v>
      </c>
      <c r="AS301" s="124">
        <v>1.022410295081766E-5</v>
      </c>
      <c r="AT301" s="124">
        <v>6.350676637789654E-6</v>
      </c>
      <c r="AU301" s="124">
        <v>3.9447015319771239E-6</v>
      </c>
      <c r="AV301" s="124">
        <v>2.450235916828802E-6</v>
      </c>
      <c r="AW301" s="124">
        <v>1.521953587380054E-6</v>
      </c>
      <c r="AX301" s="124">
        <v>9.4535464612022224E-7</v>
      </c>
      <c r="AY301" s="124">
        <v>5.8720267093193002E-7</v>
      </c>
    </row>
    <row r="302" spans="1:51">
      <c r="A302" t="s">
        <v>33</v>
      </c>
      <c r="B302" t="s">
        <v>70</v>
      </c>
      <c r="C302" t="s">
        <v>54</v>
      </c>
      <c r="D302" t="s">
        <v>337</v>
      </c>
      <c r="E302" s="125">
        <v>0</v>
      </c>
      <c r="F302" s="125">
        <v>0</v>
      </c>
      <c r="G302" s="125">
        <v>0</v>
      </c>
      <c r="H302" s="125">
        <v>0</v>
      </c>
      <c r="I302" s="125">
        <v>0</v>
      </c>
      <c r="J302" s="125">
        <v>0</v>
      </c>
      <c r="K302" s="124">
        <v>0</v>
      </c>
      <c r="L302" s="124">
        <v>0</v>
      </c>
      <c r="M302" s="124">
        <v>0</v>
      </c>
      <c r="N302" s="124">
        <v>0</v>
      </c>
      <c r="O302" s="124">
        <v>0</v>
      </c>
      <c r="P302" s="124">
        <v>0</v>
      </c>
      <c r="Q302" s="124">
        <v>0</v>
      </c>
      <c r="R302" s="124">
        <v>0</v>
      </c>
      <c r="S302" s="124">
        <v>0</v>
      </c>
      <c r="T302" s="124">
        <v>0</v>
      </c>
      <c r="U302" s="124">
        <v>0</v>
      </c>
      <c r="V302" s="124">
        <v>0</v>
      </c>
      <c r="W302" s="124">
        <v>0</v>
      </c>
      <c r="X302" s="124">
        <v>0</v>
      </c>
      <c r="Y302" s="124">
        <v>0</v>
      </c>
      <c r="Z302" s="124">
        <v>0</v>
      </c>
      <c r="AA302" s="124">
        <v>0</v>
      </c>
      <c r="AB302" s="124">
        <v>0</v>
      </c>
      <c r="AC302" s="124">
        <v>0</v>
      </c>
      <c r="AD302" s="124">
        <v>0</v>
      </c>
      <c r="AE302" s="124">
        <v>0</v>
      </c>
      <c r="AF302" s="124">
        <v>0</v>
      </c>
      <c r="AG302" s="124">
        <v>0</v>
      </c>
      <c r="AH302" s="124">
        <v>0</v>
      </c>
      <c r="AI302" s="124">
        <v>0</v>
      </c>
      <c r="AJ302" s="124">
        <v>0</v>
      </c>
      <c r="AK302" s="124">
        <v>0</v>
      </c>
      <c r="AL302" s="124">
        <v>0</v>
      </c>
      <c r="AM302" s="124">
        <v>0</v>
      </c>
      <c r="AN302" s="124">
        <v>0</v>
      </c>
      <c r="AO302" s="124">
        <v>0</v>
      </c>
      <c r="AP302" s="124">
        <v>0</v>
      </c>
      <c r="AQ302" s="124">
        <v>0</v>
      </c>
      <c r="AR302" s="124">
        <v>0</v>
      </c>
      <c r="AS302" s="124">
        <v>0</v>
      </c>
      <c r="AT302" s="124">
        <v>0</v>
      </c>
      <c r="AU302" s="124">
        <v>0</v>
      </c>
      <c r="AV302" s="124">
        <v>0</v>
      </c>
      <c r="AW302" s="124">
        <v>0</v>
      </c>
      <c r="AX302" s="124">
        <v>0</v>
      </c>
      <c r="AY302" s="124">
        <v>0</v>
      </c>
    </row>
    <row r="303" spans="1:51">
      <c r="A303" t="s">
        <v>33</v>
      </c>
      <c r="B303" t="s">
        <v>70</v>
      </c>
      <c r="C303" t="s">
        <v>55</v>
      </c>
      <c r="D303" t="s">
        <v>337</v>
      </c>
      <c r="E303" s="125">
        <v>0</v>
      </c>
      <c r="F303" s="125">
        <v>0</v>
      </c>
      <c r="G303" s="125">
        <v>0</v>
      </c>
      <c r="H303" s="125">
        <v>0</v>
      </c>
      <c r="I303" s="125">
        <v>0</v>
      </c>
      <c r="J303" s="125">
        <v>0</v>
      </c>
      <c r="K303" s="124">
        <v>0</v>
      </c>
      <c r="L303" s="124">
        <v>0</v>
      </c>
      <c r="M303" s="124">
        <v>0</v>
      </c>
      <c r="N303" s="124">
        <v>0</v>
      </c>
      <c r="O303" s="124">
        <v>0</v>
      </c>
      <c r="P303" s="124">
        <v>0</v>
      </c>
      <c r="Q303" s="124">
        <v>0</v>
      </c>
      <c r="R303" s="124">
        <v>0</v>
      </c>
      <c r="S303" s="124">
        <v>0</v>
      </c>
      <c r="T303" s="124">
        <v>0</v>
      </c>
      <c r="U303" s="124">
        <v>0</v>
      </c>
      <c r="V303" s="124">
        <v>0</v>
      </c>
      <c r="W303" s="124">
        <v>0</v>
      </c>
      <c r="X303" s="124">
        <v>0</v>
      </c>
      <c r="Y303" s="124">
        <v>0</v>
      </c>
      <c r="Z303" s="124">
        <v>0</v>
      </c>
      <c r="AA303" s="124">
        <v>0</v>
      </c>
      <c r="AB303" s="124">
        <v>0</v>
      </c>
      <c r="AC303" s="124">
        <v>0</v>
      </c>
      <c r="AD303" s="124">
        <v>0</v>
      </c>
      <c r="AE303" s="124">
        <v>0</v>
      </c>
      <c r="AF303" s="124">
        <v>0</v>
      </c>
      <c r="AG303" s="124">
        <v>0</v>
      </c>
      <c r="AH303" s="124">
        <v>0</v>
      </c>
      <c r="AI303" s="124">
        <v>0</v>
      </c>
      <c r="AJ303" s="124">
        <v>0</v>
      </c>
      <c r="AK303" s="124">
        <v>0</v>
      </c>
      <c r="AL303" s="124">
        <v>0</v>
      </c>
      <c r="AM303" s="124">
        <v>0</v>
      </c>
      <c r="AN303" s="124">
        <v>0</v>
      </c>
      <c r="AO303" s="124">
        <v>0</v>
      </c>
      <c r="AP303" s="124">
        <v>0</v>
      </c>
      <c r="AQ303" s="124">
        <v>0</v>
      </c>
      <c r="AR303" s="124">
        <v>0</v>
      </c>
      <c r="AS303" s="124">
        <v>0</v>
      </c>
      <c r="AT303" s="124">
        <v>0</v>
      </c>
      <c r="AU303" s="124">
        <v>0</v>
      </c>
      <c r="AV303" s="124">
        <v>0</v>
      </c>
      <c r="AW303" s="124">
        <v>0</v>
      </c>
      <c r="AX303" s="124">
        <v>0</v>
      </c>
      <c r="AY303" s="124">
        <v>0</v>
      </c>
    </row>
    <row r="304" spans="1:51">
      <c r="A304" t="s">
        <v>33</v>
      </c>
      <c r="B304" t="s">
        <v>70</v>
      </c>
      <c r="C304" t="s">
        <v>56</v>
      </c>
      <c r="D304" t="s">
        <v>337</v>
      </c>
      <c r="E304" s="125">
        <v>0</v>
      </c>
      <c r="F304" s="125">
        <v>0</v>
      </c>
      <c r="G304" s="125">
        <v>6.113331765812368E-3</v>
      </c>
      <c r="H304" s="125">
        <v>7.2407551073183354E-3</v>
      </c>
      <c r="I304" s="125">
        <v>6.0521415270018619E-3</v>
      </c>
      <c r="J304" s="125">
        <v>5.6192929056427064E-3</v>
      </c>
      <c r="K304" s="124">
        <v>5.6192929056427064E-3</v>
      </c>
      <c r="L304" s="124">
        <v>1.443536876013154E-2</v>
      </c>
      <c r="M304" s="124">
        <v>2.3037096549542349E-2</v>
      </c>
      <c r="N304" s="124">
        <v>3.6574200175645083E-2</v>
      </c>
      <c r="O304" s="124">
        <v>5.7597032254502127E-2</v>
      </c>
      <c r="P304" s="124">
        <v>8.9580204532624816E-2</v>
      </c>
      <c r="Q304" s="124">
        <v>0.13674633204894451</v>
      </c>
      <c r="R304" s="124">
        <v>0.20320364301409299</v>
      </c>
      <c r="S304" s="124">
        <v>0.29106855323841979</v>
      </c>
      <c r="T304" s="124">
        <v>0.39795109994509431</v>
      </c>
      <c r="U304" s="124">
        <v>0.51554022770430585</v>
      </c>
      <c r="V304" s="124">
        <v>0.63143348593931714</v>
      </c>
      <c r="W304" s="124">
        <v>0.73391196899460764</v>
      </c>
      <c r="X304" s="124">
        <v>0.81619117185007672</v>
      </c>
      <c r="Y304" s="124">
        <v>0.87728236514297009</v>
      </c>
      <c r="Z304" s="124">
        <v>0.92005785137351381</v>
      </c>
      <c r="AA304" s="124">
        <v>0.94879345602742371</v>
      </c>
      <c r="AB304" s="124">
        <v>0.96756405071505502</v>
      </c>
      <c r="AC304" s="124">
        <v>0.97960190484100573</v>
      </c>
      <c r="AD304" s="124">
        <v>0.98723114531661926</v>
      </c>
      <c r="AE304" s="124">
        <v>0.99203013317621314</v>
      </c>
      <c r="AF304" s="124">
        <v>0.99503456306286253</v>
      </c>
      <c r="AG304" s="124">
        <v>0.99690992991353777</v>
      </c>
      <c r="AH304" s="124">
        <v>0.99807836829789776</v>
      </c>
      <c r="AI304" s="124">
        <v>0.99880551816748131</v>
      </c>
      <c r="AJ304" s="124">
        <v>0.99925771748488534</v>
      </c>
      <c r="AK304" s="124">
        <v>0.99953880511416171</v>
      </c>
      <c r="AL304" s="124">
        <v>0.99971348096764423</v>
      </c>
      <c r="AM304" s="124">
        <v>0.99982201076991273</v>
      </c>
      <c r="AN304" s="124">
        <v>0.99988943539602215</v>
      </c>
      <c r="AO304" s="124">
        <v>0.99993132045479127</v>
      </c>
      <c r="AP304" s="124">
        <v>0.99995733892304306</v>
      </c>
      <c r="AQ304" s="124">
        <v>0.99997350085034087</v>
      </c>
      <c r="AR304" s="124">
        <v>0.99998354001626111</v>
      </c>
      <c r="AS304" s="124">
        <v>0.99998977589704918</v>
      </c>
      <c r="AT304" s="124">
        <v>0.99999364932336221</v>
      </c>
      <c r="AU304" s="124">
        <v>0.99999605529846802</v>
      </c>
      <c r="AV304" s="124">
        <v>0.99999754976408317</v>
      </c>
      <c r="AW304" s="124">
        <v>0.99999847804641262</v>
      </c>
      <c r="AX304" s="124">
        <v>0.99999905464535388</v>
      </c>
      <c r="AY304" s="124">
        <v>0.99999941279732907</v>
      </c>
    </row>
    <row r="305" spans="1:51">
      <c r="A305" t="s">
        <v>33</v>
      </c>
      <c r="B305" t="s">
        <v>70</v>
      </c>
      <c r="C305" t="s">
        <v>57</v>
      </c>
      <c r="D305" t="s">
        <v>337</v>
      </c>
      <c r="E305" s="125">
        <v>0</v>
      </c>
      <c r="F305" s="125">
        <v>0</v>
      </c>
      <c r="G305" s="125">
        <v>0</v>
      </c>
      <c r="H305" s="125">
        <v>0</v>
      </c>
      <c r="I305" s="125">
        <v>0</v>
      </c>
      <c r="J305" s="125">
        <v>0</v>
      </c>
      <c r="K305" s="124">
        <v>0</v>
      </c>
      <c r="L305" s="124">
        <v>0</v>
      </c>
      <c r="M305" s="124">
        <v>0</v>
      </c>
      <c r="N305" s="124">
        <v>0</v>
      </c>
      <c r="O305" s="124">
        <v>0</v>
      </c>
      <c r="P305" s="124">
        <v>0</v>
      </c>
      <c r="Q305" s="124">
        <v>0</v>
      </c>
      <c r="R305" s="124">
        <v>0</v>
      </c>
      <c r="S305" s="124">
        <v>0</v>
      </c>
      <c r="T305" s="124">
        <v>0</v>
      </c>
      <c r="U305" s="124">
        <v>0</v>
      </c>
      <c r="V305" s="124">
        <v>0</v>
      </c>
      <c r="W305" s="124">
        <v>0</v>
      </c>
      <c r="X305" s="124">
        <v>0</v>
      </c>
      <c r="Y305" s="124">
        <v>0</v>
      </c>
      <c r="Z305" s="124">
        <v>0</v>
      </c>
      <c r="AA305" s="124">
        <v>0</v>
      </c>
      <c r="AB305" s="124">
        <v>0</v>
      </c>
      <c r="AC305" s="124">
        <v>0</v>
      </c>
      <c r="AD305" s="124">
        <v>0</v>
      </c>
      <c r="AE305" s="124">
        <v>0</v>
      </c>
      <c r="AF305" s="124">
        <v>0</v>
      </c>
      <c r="AG305" s="124">
        <v>0</v>
      </c>
      <c r="AH305" s="124">
        <v>0</v>
      </c>
      <c r="AI305" s="124">
        <v>0</v>
      </c>
      <c r="AJ305" s="124">
        <v>0</v>
      </c>
      <c r="AK305" s="124">
        <v>0</v>
      </c>
      <c r="AL305" s="124">
        <v>0</v>
      </c>
      <c r="AM305" s="124">
        <v>0</v>
      </c>
      <c r="AN305" s="124">
        <v>0</v>
      </c>
      <c r="AO305" s="124">
        <v>0</v>
      </c>
      <c r="AP305" s="124">
        <v>0</v>
      </c>
      <c r="AQ305" s="124">
        <v>0</v>
      </c>
      <c r="AR305" s="124">
        <v>0</v>
      </c>
      <c r="AS305" s="124">
        <v>0</v>
      </c>
      <c r="AT305" s="124">
        <v>0</v>
      </c>
      <c r="AU305" s="124">
        <v>0</v>
      </c>
      <c r="AV305" s="124">
        <v>0</v>
      </c>
      <c r="AW305" s="124">
        <v>0</v>
      </c>
      <c r="AX305" s="124">
        <v>0</v>
      </c>
      <c r="AY305" s="124">
        <v>0</v>
      </c>
    </row>
    <row r="306" spans="1:51">
      <c r="A306" t="s">
        <v>33</v>
      </c>
      <c r="B306" t="s">
        <v>70</v>
      </c>
      <c r="C306" t="s">
        <v>58</v>
      </c>
      <c r="D306" t="s">
        <v>337</v>
      </c>
      <c r="E306" s="125">
        <v>0</v>
      </c>
      <c r="F306" s="125">
        <v>0</v>
      </c>
      <c r="G306" s="125">
        <v>0</v>
      </c>
      <c r="H306" s="125">
        <v>0</v>
      </c>
      <c r="I306" s="125">
        <v>0</v>
      </c>
      <c r="J306" s="125">
        <v>0</v>
      </c>
      <c r="K306" s="124">
        <v>0</v>
      </c>
      <c r="L306" s="124">
        <v>0</v>
      </c>
      <c r="M306" s="124">
        <v>0</v>
      </c>
      <c r="N306" s="124">
        <v>0</v>
      </c>
      <c r="O306" s="124">
        <v>0</v>
      </c>
      <c r="P306" s="124">
        <v>0</v>
      </c>
      <c r="Q306" s="124">
        <v>0</v>
      </c>
      <c r="R306" s="124">
        <v>0</v>
      </c>
      <c r="S306" s="124">
        <v>0</v>
      </c>
      <c r="T306" s="124">
        <v>0</v>
      </c>
      <c r="U306" s="124">
        <v>0</v>
      </c>
      <c r="V306" s="124">
        <v>0</v>
      </c>
      <c r="W306" s="124">
        <v>0</v>
      </c>
      <c r="X306" s="124">
        <v>0</v>
      </c>
      <c r="Y306" s="124">
        <v>0</v>
      </c>
      <c r="Z306" s="124">
        <v>0</v>
      </c>
      <c r="AA306" s="124">
        <v>0</v>
      </c>
      <c r="AB306" s="124">
        <v>0</v>
      </c>
      <c r="AC306" s="124">
        <v>0</v>
      </c>
      <c r="AD306" s="124">
        <v>0</v>
      </c>
      <c r="AE306" s="124">
        <v>0</v>
      </c>
      <c r="AF306" s="124">
        <v>0</v>
      </c>
      <c r="AG306" s="124">
        <v>0</v>
      </c>
      <c r="AH306" s="124">
        <v>0</v>
      </c>
      <c r="AI306" s="124">
        <v>0</v>
      </c>
      <c r="AJ306" s="124">
        <v>0</v>
      </c>
      <c r="AK306" s="124">
        <v>0</v>
      </c>
      <c r="AL306" s="124">
        <v>0</v>
      </c>
      <c r="AM306" s="124">
        <v>0</v>
      </c>
      <c r="AN306" s="124">
        <v>0</v>
      </c>
      <c r="AO306" s="124">
        <v>0</v>
      </c>
      <c r="AP306" s="124">
        <v>0</v>
      </c>
      <c r="AQ306" s="124">
        <v>0</v>
      </c>
      <c r="AR306" s="124">
        <v>0</v>
      </c>
      <c r="AS306" s="124">
        <v>0</v>
      </c>
      <c r="AT306" s="124">
        <v>0</v>
      </c>
      <c r="AU306" s="124">
        <v>0</v>
      </c>
      <c r="AV306" s="124">
        <v>0</v>
      </c>
      <c r="AW306" s="124">
        <v>0</v>
      </c>
      <c r="AX306" s="124">
        <v>0</v>
      </c>
      <c r="AY306" s="124">
        <v>0</v>
      </c>
    </row>
    <row r="307" spans="1:51">
      <c r="A307" t="s">
        <v>33</v>
      </c>
      <c r="B307" t="s">
        <v>70</v>
      </c>
      <c r="C307" t="s">
        <v>59</v>
      </c>
      <c r="D307" t="s">
        <v>337</v>
      </c>
      <c r="E307" s="125">
        <v>0</v>
      </c>
      <c r="F307" s="125">
        <v>0</v>
      </c>
      <c r="G307" s="125">
        <v>0</v>
      </c>
      <c r="H307" s="125">
        <v>0</v>
      </c>
      <c r="I307" s="125">
        <v>0</v>
      </c>
      <c r="J307" s="125">
        <v>0</v>
      </c>
      <c r="K307" s="124">
        <v>0</v>
      </c>
      <c r="L307" s="124">
        <v>0</v>
      </c>
      <c r="M307" s="124">
        <v>0</v>
      </c>
      <c r="N307" s="124">
        <v>0</v>
      </c>
      <c r="O307" s="124">
        <v>0</v>
      </c>
      <c r="P307" s="124">
        <v>0</v>
      </c>
      <c r="Q307" s="124">
        <v>0</v>
      </c>
      <c r="R307" s="124">
        <v>0</v>
      </c>
      <c r="S307" s="124">
        <v>0</v>
      </c>
      <c r="T307" s="124">
        <v>0</v>
      </c>
      <c r="U307" s="124">
        <v>0</v>
      </c>
      <c r="V307" s="124">
        <v>0</v>
      </c>
      <c r="W307" s="124">
        <v>0</v>
      </c>
      <c r="X307" s="124">
        <v>0</v>
      </c>
      <c r="Y307" s="124">
        <v>0</v>
      </c>
      <c r="Z307" s="124">
        <v>0</v>
      </c>
      <c r="AA307" s="124">
        <v>0</v>
      </c>
      <c r="AB307" s="124">
        <v>0</v>
      </c>
      <c r="AC307" s="124">
        <v>0</v>
      </c>
      <c r="AD307" s="124">
        <v>0</v>
      </c>
      <c r="AE307" s="124">
        <v>0</v>
      </c>
      <c r="AF307" s="124">
        <v>0</v>
      </c>
      <c r="AG307" s="124">
        <v>0</v>
      </c>
      <c r="AH307" s="124">
        <v>0</v>
      </c>
      <c r="AI307" s="124">
        <v>0</v>
      </c>
      <c r="AJ307" s="124">
        <v>0</v>
      </c>
      <c r="AK307" s="124">
        <v>0</v>
      </c>
      <c r="AL307" s="124">
        <v>0</v>
      </c>
      <c r="AM307" s="124">
        <v>0</v>
      </c>
      <c r="AN307" s="124">
        <v>0</v>
      </c>
      <c r="AO307" s="124">
        <v>0</v>
      </c>
      <c r="AP307" s="124">
        <v>0</v>
      </c>
      <c r="AQ307" s="124">
        <v>0</v>
      </c>
      <c r="AR307" s="124">
        <v>0</v>
      </c>
      <c r="AS307" s="124">
        <v>0</v>
      </c>
      <c r="AT307" s="124">
        <v>0</v>
      </c>
      <c r="AU307" s="124">
        <v>0</v>
      </c>
      <c r="AV307" s="124">
        <v>0</v>
      </c>
      <c r="AW307" s="124">
        <v>0</v>
      </c>
      <c r="AX307" s="124">
        <v>0</v>
      </c>
      <c r="AY307" s="124">
        <v>0</v>
      </c>
    </row>
    <row r="308" spans="1:51">
      <c r="A308" t="s">
        <v>33</v>
      </c>
      <c r="B308" t="s">
        <v>70</v>
      </c>
      <c r="C308" t="s">
        <v>60</v>
      </c>
      <c r="D308" t="s">
        <v>337</v>
      </c>
      <c r="E308" s="125">
        <v>0</v>
      </c>
      <c r="F308" s="125">
        <v>0</v>
      </c>
      <c r="G308" s="125">
        <v>0</v>
      </c>
      <c r="H308" s="125">
        <v>0</v>
      </c>
      <c r="I308" s="125">
        <v>0</v>
      </c>
      <c r="J308" s="125">
        <v>0</v>
      </c>
      <c r="K308" s="124">
        <v>0</v>
      </c>
      <c r="L308" s="124">
        <v>0</v>
      </c>
      <c r="M308" s="124">
        <v>0</v>
      </c>
      <c r="N308" s="124">
        <v>0</v>
      </c>
      <c r="O308" s="124">
        <v>0</v>
      </c>
      <c r="P308" s="124">
        <v>0</v>
      </c>
      <c r="Q308" s="124">
        <v>0</v>
      </c>
      <c r="R308" s="124">
        <v>0</v>
      </c>
      <c r="S308" s="124">
        <v>0</v>
      </c>
      <c r="T308" s="124">
        <v>0</v>
      </c>
      <c r="U308" s="124">
        <v>0</v>
      </c>
      <c r="V308" s="124">
        <v>0</v>
      </c>
      <c r="W308" s="124">
        <v>0</v>
      </c>
      <c r="X308" s="124">
        <v>0</v>
      </c>
      <c r="Y308" s="124">
        <v>0</v>
      </c>
      <c r="Z308" s="124">
        <v>0</v>
      </c>
      <c r="AA308" s="124">
        <v>0</v>
      </c>
      <c r="AB308" s="124">
        <v>0</v>
      </c>
      <c r="AC308" s="124">
        <v>0</v>
      </c>
      <c r="AD308" s="124">
        <v>0</v>
      </c>
      <c r="AE308" s="124">
        <v>0</v>
      </c>
      <c r="AF308" s="124">
        <v>0</v>
      </c>
      <c r="AG308" s="124">
        <v>0</v>
      </c>
      <c r="AH308" s="124">
        <v>0</v>
      </c>
      <c r="AI308" s="124">
        <v>0</v>
      </c>
      <c r="AJ308" s="124">
        <v>0</v>
      </c>
      <c r="AK308" s="124">
        <v>0</v>
      </c>
      <c r="AL308" s="124">
        <v>0</v>
      </c>
      <c r="AM308" s="124">
        <v>0</v>
      </c>
      <c r="AN308" s="124">
        <v>0</v>
      </c>
      <c r="AO308" s="124">
        <v>0</v>
      </c>
      <c r="AP308" s="124">
        <v>0</v>
      </c>
      <c r="AQ308" s="124">
        <v>0</v>
      </c>
      <c r="AR308" s="124">
        <v>0</v>
      </c>
      <c r="AS308" s="124">
        <v>0</v>
      </c>
      <c r="AT308" s="124">
        <v>0</v>
      </c>
      <c r="AU308" s="124">
        <v>0</v>
      </c>
      <c r="AV308" s="124">
        <v>0</v>
      </c>
      <c r="AW308" s="124">
        <v>0</v>
      </c>
      <c r="AX308" s="124">
        <v>0</v>
      </c>
      <c r="AY308" s="124">
        <v>0</v>
      </c>
    </row>
    <row r="309" spans="1:51">
      <c r="A309" t="s">
        <v>33</v>
      </c>
      <c r="B309" t="s">
        <v>70</v>
      </c>
      <c r="C309" t="s">
        <v>61</v>
      </c>
      <c r="D309" t="s">
        <v>337</v>
      </c>
      <c r="E309" s="125">
        <v>0</v>
      </c>
      <c r="F309" s="125">
        <v>0</v>
      </c>
      <c r="G309" s="125">
        <v>0</v>
      </c>
      <c r="H309" s="125">
        <v>0</v>
      </c>
      <c r="I309" s="125">
        <v>0</v>
      </c>
      <c r="J309" s="125">
        <v>0</v>
      </c>
      <c r="K309" s="124">
        <v>0</v>
      </c>
      <c r="L309" s="124">
        <v>0</v>
      </c>
      <c r="M309" s="124">
        <v>0</v>
      </c>
      <c r="N309" s="124">
        <v>0</v>
      </c>
      <c r="O309" s="124">
        <v>0</v>
      </c>
      <c r="P309" s="124">
        <v>0</v>
      </c>
      <c r="Q309" s="124">
        <v>0</v>
      </c>
      <c r="R309" s="124">
        <v>0</v>
      </c>
      <c r="S309" s="124">
        <v>0</v>
      </c>
      <c r="T309" s="124">
        <v>0</v>
      </c>
      <c r="U309" s="124">
        <v>0</v>
      </c>
      <c r="V309" s="124">
        <v>0</v>
      </c>
      <c r="W309" s="124">
        <v>0</v>
      </c>
      <c r="X309" s="124">
        <v>0</v>
      </c>
      <c r="Y309" s="124">
        <v>0</v>
      </c>
      <c r="Z309" s="124">
        <v>0</v>
      </c>
      <c r="AA309" s="124">
        <v>0</v>
      </c>
      <c r="AB309" s="124">
        <v>0</v>
      </c>
      <c r="AC309" s="124">
        <v>0</v>
      </c>
      <c r="AD309" s="124">
        <v>0</v>
      </c>
      <c r="AE309" s="124">
        <v>0</v>
      </c>
      <c r="AF309" s="124">
        <v>0</v>
      </c>
      <c r="AG309" s="124">
        <v>0</v>
      </c>
      <c r="AH309" s="124">
        <v>0</v>
      </c>
      <c r="AI309" s="124">
        <v>0</v>
      </c>
      <c r="AJ309" s="124">
        <v>0</v>
      </c>
      <c r="AK309" s="124">
        <v>0</v>
      </c>
      <c r="AL309" s="124">
        <v>0</v>
      </c>
      <c r="AM309" s="124">
        <v>0</v>
      </c>
      <c r="AN309" s="124">
        <v>0</v>
      </c>
      <c r="AO309" s="124">
        <v>0</v>
      </c>
      <c r="AP309" s="124">
        <v>0</v>
      </c>
      <c r="AQ309" s="124">
        <v>0</v>
      </c>
      <c r="AR309" s="124">
        <v>0</v>
      </c>
      <c r="AS309" s="124">
        <v>0</v>
      </c>
      <c r="AT309" s="124">
        <v>0</v>
      </c>
      <c r="AU309" s="124">
        <v>0</v>
      </c>
      <c r="AV309" s="124">
        <v>0</v>
      </c>
      <c r="AW309" s="124">
        <v>0</v>
      </c>
      <c r="AX309" s="124">
        <v>0</v>
      </c>
      <c r="AY309" s="124">
        <v>0</v>
      </c>
    </row>
    <row r="310" spans="1:51">
      <c r="A310" t="s">
        <v>33</v>
      </c>
      <c r="B310" t="s">
        <v>70</v>
      </c>
      <c r="C310" t="s">
        <v>64</v>
      </c>
      <c r="D310" t="s">
        <v>337</v>
      </c>
      <c r="E310" s="125">
        <v>0</v>
      </c>
      <c r="F310" s="125">
        <v>0</v>
      </c>
      <c r="G310" s="125">
        <v>0</v>
      </c>
      <c r="H310" s="125">
        <v>0</v>
      </c>
      <c r="I310" s="125">
        <v>0</v>
      </c>
      <c r="J310" s="125">
        <v>0</v>
      </c>
      <c r="K310" s="124">
        <v>0</v>
      </c>
      <c r="L310" s="124">
        <v>0</v>
      </c>
      <c r="M310" s="124">
        <v>0</v>
      </c>
      <c r="N310" s="124">
        <v>0</v>
      </c>
      <c r="O310" s="124">
        <v>0</v>
      </c>
      <c r="P310" s="124">
        <v>0</v>
      </c>
      <c r="Q310" s="124">
        <v>0</v>
      </c>
      <c r="R310" s="124">
        <v>0</v>
      </c>
      <c r="S310" s="124">
        <v>0</v>
      </c>
      <c r="T310" s="124">
        <v>0</v>
      </c>
      <c r="U310" s="124">
        <v>0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4">
        <v>0</v>
      </c>
      <c r="AI310" s="124">
        <v>0</v>
      </c>
      <c r="AJ310" s="124">
        <v>0</v>
      </c>
      <c r="AK310" s="124">
        <v>0</v>
      </c>
      <c r="AL310" s="124">
        <v>0</v>
      </c>
      <c r="AM310" s="124">
        <v>0</v>
      </c>
      <c r="AN310" s="124">
        <v>0</v>
      </c>
      <c r="AO310" s="124">
        <v>0</v>
      </c>
      <c r="AP310" s="124">
        <v>0</v>
      </c>
      <c r="AQ310" s="124">
        <v>0</v>
      </c>
      <c r="AR310" s="124">
        <v>0</v>
      </c>
      <c r="AS310" s="124">
        <v>0</v>
      </c>
      <c r="AT310" s="124">
        <v>0</v>
      </c>
      <c r="AU310" s="124">
        <v>0</v>
      </c>
      <c r="AV310" s="124">
        <v>0</v>
      </c>
      <c r="AW310" s="124">
        <v>0</v>
      </c>
      <c r="AX310" s="124">
        <v>0</v>
      </c>
      <c r="AY310" s="124">
        <v>0</v>
      </c>
    </row>
    <row r="311" spans="1:51">
      <c r="A311" t="s">
        <v>33</v>
      </c>
      <c r="B311" t="s">
        <v>68</v>
      </c>
      <c r="C311" t="s">
        <v>65</v>
      </c>
      <c r="D311" t="s">
        <v>337</v>
      </c>
      <c r="E311" s="125">
        <v>0</v>
      </c>
      <c r="F311" s="125">
        <v>0</v>
      </c>
      <c r="G311" s="125">
        <v>0</v>
      </c>
      <c r="H311" s="125">
        <v>0</v>
      </c>
      <c r="I311" s="125">
        <v>0</v>
      </c>
      <c r="J311" s="125">
        <v>0</v>
      </c>
      <c r="K311" s="124">
        <v>0</v>
      </c>
      <c r="L311" s="124">
        <v>0</v>
      </c>
      <c r="M311" s="124">
        <v>0</v>
      </c>
      <c r="N311" s="124">
        <v>0</v>
      </c>
      <c r="O311" s="124">
        <v>0</v>
      </c>
      <c r="P311" s="124">
        <v>0</v>
      </c>
      <c r="Q311" s="124">
        <v>0</v>
      </c>
      <c r="R311" s="124">
        <v>0</v>
      </c>
      <c r="S311" s="124">
        <v>0</v>
      </c>
      <c r="T311" s="124">
        <v>0</v>
      </c>
      <c r="U311" s="124">
        <v>0</v>
      </c>
      <c r="V311" s="124">
        <v>0</v>
      </c>
      <c r="W311" s="124">
        <v>0</v>
      </c>
      <c r="X311" s="124">
        <v>0</v>
      </c>
      <c r="Y311" s="124">
        <v>0</v>
      </c>
      <c r="Z311" s="124">
        <v>0</v>
      </c>
      <c r="AA311" s="124">
        <v>0</v>
      </c>
      <c r="AB311" s="124">
        <v>0</v>
      </c>
      <c r="AC311" s="124">
        <v>0</v>
      </c>
      <c r="AD311" s="124">
        <v>0</v>
      </c>
      <c r="AE311" s="124">
        <v>0</v>
      </c>
      <c r="AF311" s="124">
        <v>0</v>
      </c>
      <c r="AG311" s="124">
        <v>0</v>
      </c>
      <c r="AH311" s="124">
        <v>0</v>
      </c>
      <c r="AI311" s="124">
        <v>0</v>
      </c>
      <c r="AJ311" s="124">
        <v>0</v>
      </c>
      <c r="AK311" s="124">
        <v>0</v>
      </c>
      <c r="AL311" s="124">
        <v>0</v>
      </c>
      <c r="AM311" s="124">
        <v>0</v>
      </c>
      <c r="AN311" s="124">
        <v>0</v>
      </c>
      <c r="AO311" s="124">
        <v>0</v>
      </c>
      <c r="AP311" s="124">
        <v>0</v>
      </c>
      <c r="AQ311" s="124">
        <v>0</v>
      </c>
      <c r="AR311" s="124">
        <v>0</v>
      </c>
      <c r="AS311" s="124">
        <v>0</v>
      </c>
      <c r="AT311" s="124">
        <v>0</v>
      </c>
      <c r="AU311" s="124">
        <v>0</v>
      </c>
      <c r="AV311" s="124">
        <v>0</v>
      </c>
      <c r="AW311" s="124">
        <v>0</v>
      </c>
      <c r="AX311" s="124">
        <v>0</v>
      </c>
      <c r="AY311" s="124">
        <v>0</v>
      </c>
    </row>
    <row r="312" spans="1:51">
      <c r="A312" t="s">
        <v>33</v>
      </c>
      <c r="B312" t="s">
        <v>68</v>
      </c>
      <c r="C312" t="s">
        <v>66</v>
      </c>
      <c r="D312" t="s">
        <v>337</v>
      </c>
      <c r="E312" s="125">
        <v>0</v>
      </c>
      <c r="F312" s="125">
        <v>0</v>
      </c>
      <c r="G312" s="125">
        <v>0</v>
      </c>
      <c r="H312" s="125">
        <v>0</v>
      </c>
      <c r="I312" s="125">
        <v>0</v>
      </c>
      <c r="J312" s="125">
        <v>0</v>
      </c>
      <c r="K312" s="124">
        <v>0</v>
      </c>
      <c r="L312" s="124">
        <v>0</v>
      </c>
      <c r="M312" s="124">
        <v>0</v>
      </c>
      <c r="N312" s="124">
        <v>0</v>
      </c>
      <c r="O312" s="124">
        <v>0</v>
      </c>
      <c r="P312" s="124">
        <v>0</v>
      </c>
      <c r="Q312" s="124">
        <v>0</v>
      </c>
      <c r="R312" s="124">
        <v>0</v>
      </c>
      <c r="S312" s="124">
        <v>0</v>
      </c>
      <c r="T312" s="124">
        <v>0</v>
      </c>
      <c r="U312" s="124">
        <v>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4">
        <v>0</v>
      </c>
      <c r="AI312" s="124">
        <v>0</v>
      </c>
      <c r="AJ312" s="124">
        <v>0</v>
      </c>
      <c r="AK312" s="124">
        <v>0</v>
      </c>
      <c r="AL312" s="124">
        <v>0</v>
      </c>
      <c r="AM312" s="124">
        <v>0</v>
      </c>
      <c r="AN312" s="124">
        <v>0</v>
      </c>
      <c r="AO312" s="124">
        <v>0</v>
      </c>
      <c r="AP312" s="124">
        <v>0</v>
      </c>
      <c r="AQ312" s="124">
        <v>0</v>
      </c>
      <c r="AR312" s="124">
        <v>0</v>
      </c>
      <c r="AS312" s="124">
        <v>0</v>
      </c>
      <c r="AT312" s="124">
        <v>0</v>
      </c>
      <c r="AU312" s="124">
        <v>0</v>
      </c>
      <c r="AV312" s="124">
        <v>0</v>
      </c>
      <c r="AW312" s="124">
        <v>0</v>
      </c>
      <c r="AX312" s="124">
        <v>0</v>
      </c>
      <c r="AY312" s="124">
        <v>0</v>
      </c>
    </row>
    <row r="313" spans="1:51">
      <c r="A313" t="s">
        <v>34</v>
      </c>
      <c r="B313" t="s">
        <v>19</v>
      </c>
      <c r="C313" t="s">
        <v>50</v>
      </c>
      <c r="D313" t="s">
        <v>337</v>
      </c>
      <c r="E313" s="125">
        <v>0.93625461675254218</v>
      </c>
      <c r="F313" s="125">
        <v>0.93369978839652323</v>
      </c>
      <c r="G313" s="125">
        <v>0.93148317826549498</v>
      </c>
      <c r="H313" s="125">
        <v>0.92257764114531904</v>
      </c>
      <c r="I313" s="125">
        <v>0.91947005279350169</v>
      </c>
      <c r="J313" s="125">
        <v>0.91126734374921481</v>
      </c>
      <c r="K313" s="124">
        <v>0.91710923206250305</v>
      </c>
      <c r="L313" s="124">
        <v>0.9078849995354894</v>
      </c>
      <c r="M313" s="124">
        <v>0.89916404126680605</v>
      </c>
      <c r="N313" s="124">
        <v>0.89080949936869003</v>
      </c>
      <c r="O313" s="124">
        <v>0.88253841644534592</v>
      </c>
      <c r="P313" s="124">
        <v>0.87385607048184111</v>
      </c>
      <c r="Q313" s="124">
        <v>0.86395754559805105</v>
      </c>
      <c r="R313" s="124">
        <v>0.85160660568369984</v>
      </c>
      <c r="S313" s="124">
        <v>0.83516267055909776</v>
      </c>
      <c r="T313" s="124">
        <v>0.81291884938937375</v>
      </c>
      <c r="U313" s="124">
        <v>0.78390803201184867</v>
      </c>
      <c r="V313" s="124">
        <v>0.74867813362858648</v>
      </c>
      <c r="W313" s="124">
        <v>0.7091568460253912</v>
      </c>
      <c r="X313" s="124">
        <v>0.66771341358189262</v>
      </c>
      <c r="Y313" s="124">
        <v>0.62631763617416847</v>
      </c>
      <c r="Z313" s="124">
        <v>0.58624839458475242</v>
      </c>
      <c r="AA313" s="124">
        <v>0.54819106493221736</v>
      </c>
      <c r="AB313" s="124">
        <v>0.51243622351877471</v>
      </c>
      <c r="AC313" s="124">
        <v>0.47904554294464952</v>
      </c>
      <c r="AD313" s="124">
        <v>0.44796000728404939</v>
      </c>
      <c r="AE313" s="124">
        <v>0.41906291816220359</v>
      </c>
      <c r="AF313" s="124">
        <v>0.3922143068184592</v>
      </c>
      <c r="AG313" s="124">
        <v>0.36726887690272159</v>
      </c>
      <c r="AH313" s="124">
        <v>0.3440849100797761</v>
      </c>
      <c r="AI313" s="124">
        <v>0.32252835780657257</v>
      </c>
      <c r="AJ313" s="124">
        <v>0.30247442985441669</v>
      </c>
      <c r="AK313" s="124">
        <v>0.28380791686360213</v>
      </c>
      <c r="AL313" s="124">
        <v>0.26642289982721568</v>
      </c>
      <c r="AM313" s="124">
        <v>0.25022218634704979</v>
      </c>
      <c r="AN313" s="124">
        <v>0.23511664748544439</v>
      </c>
      <c r="AO313" s="124">
        <v>0.2210245416912196</v>
      </c>
      <c r="AP313" s="124">
        <v>0.20792894589287769</v>
      </c>
      <c r="AQ313" s="124">
        <v>0.19578012029960029</v>
      </c>
      <c r="AR313" s="124">
        <v>0.18451351480232259</v>
      </c>
      <c r="AS313" s="124">
        <v>0.1740600508084742</v>
      </c>
      <c r="AT313" s="124">
        <v>0.1643516791098599</v>
      </c>
      <c r="AU313" s="124">
        <v>0.15532415967608379</v>
      </c>
      <c r="AV313" s="124">
        <v>0.14691826037522041</v>
      </c>
      <c r="AW313" s="124">
        <v>0.1390800870101572</v>
      </c>
      <c r="AX313" s="124">
        <v>0.1317609585998096</v>
      </c>
      <c r="AY313" s="124">
        <v>0.12491706334514691</v>
      </c>
    </row>
    <row r="314" spans="1:51">
      <c r="A314" t="s">
        <v>34</v>
      </c>
      <c r="B314" t="s">
        <v>19</v>
      </c>
      <c r="C314" t="s">
        <v>51</v>
      </c>
      <c r="D314" t="s">
        <v>337</v>
      </c>
      <c r="E314" s="125">
        <v>0</v>
      </c>
      <c r="F314" s="125">
        <v>0</v>
      </c>
      <c r="G314" s="125">
        <v>0</v>
      </c>
      <c r="H314" s="125">
        <v>0</v>
      </c>
      <c r="I314" s="125">
        <v>0</v>
      </c>
      <c r="J314" s="125">
        <v>0</v>
      </c>
      <c r="K314" s="124">
        <v>0</v>
      </c>
      <c r="L314" s="124">
        <v>0</v>
      </c>
      <c r="M314" s="124">
        <v>0</v>
      </c>
      <c r="N314" s="124">
        <v>0</v>
      </c>
      <c r="O314" s="124">
        <v>0</v>
      </c>
      <c r="P314" s="124">
        <v>0</v>
      </c>
      <c r="Q314" s="124">
        <v>0</v>
      </c>
      <c r="R314" s="124">
        <v>0</v>
      </c>
      <c r="S314" s="124">
        <v>0</v>
      </c>
      <c r="T314" s="124">
        <v>0</v>
      </c>
      <c r="U314" s="124">
        <v>0</v>
      </c>
      <c r="V314" s="124">
        <v>0</v>
      </c>
      <c r="W314" s="124">
        <v>0</v>
      </c>
      <c r="X314" s="124">
        <v>0</v>
      </c>
      <c r="Y314" s="124">
        <v>0</v>
      </c>
      <c r="Z314" s="124">
        <v>0</v>
      </c>
      <c r="AA314" s="124">
        <v>0</v>
      </c>
      <c r="AB314" s="124">
        <v>0</v>
      </c>
      <c r="AC314" s="124">
        <v>0</v>
      </c>
      <c r="AD314" s="124">
        <v>0</v>
      </c>
      <c r="AE314" s="124">
        <v>0</v>
      </c>
      <c r="AF314" s="124">
        <v>0</v>
      </c>
      <c r="AG314" s="124">
        <v>0</v>
      </c>
      <c r="AH314" s="124">
        <v>0</v>
      </c>
      <c r="AI314" s="124">
        <v>0</v>
      </c>
      <c r="AJ314" s="124">
        <v>0</v>
      </c>
      <c r="AK314" s="124">
        <v>0</v>
      </c>
      <c r="AL314" s="124">
        <v>0</v>
      </c>
      <c r="AM314" s="124">
        <v>0</v>
      </c>
      <c r="AN314" s="124">
        <v>0</v>
      </c>
      <c r="AO314" s="124">
        <v>0</v>
      </c>
      <c r="AP314" s="124">
        <v>0</v>
      </c>
      <c r="AQ314" s="124">
        <v>0</v>
      </c>
      <c r="AR314" s="124">
        <v>0</v>
      </c>
      <c r="AS314" s="124">
        <v>0</v>
      </c>
      <c r="AT314" s="124">
        <v>0</v>
      </c>
      <c r="AU314" s="124">
        <v>0</v>
      </c>
      <c r="AV314" s="124">
        <v>0</v>
      </c>
      <c r="AW314" s="124">
        <v>0</v>
      </c>
      <c r="AX314" s="124">
        <v>0</v>
      </c>
      <c r="AY314" s="124">
        <v>0</v>
      </c>
    </row>
    <row r="315" spans="1:51">
      <c r="A315" t="s">
        <v>34</v>
      </c>
      <c r="B315" t="s">
        <v>19</v>
      </c>
      <c r="C315" t="s">
        <v>52</v>
      </c>
      <c r="D315" t="s">
        <v>337</v>
      </c>
      <c r="E315" s="125">
        <v>0</v>
      </c>
      <c r="F315" s="125">
        <v>0</v>
      </c>
      <c r="G315" s="125">
        <v>0</v>
      </c>
      <c r="H315" s="125">
        <v>0</v>
      </c>
      <c r="I315" s="125">
        <v>0</v>
      </c>
      <c r="J315" s="125">
        <v>0</v>
      </c>
      <c r="K315" s="124">
        <v>0</v>
      </c>
      <c r="L315" s="124">
        <v>0</v>
      </c>
      <c r="M315" s="124">
        <v>0</v>
      </c>
      <c r="N315" s="124">
        <v>0</v>
      </c>
      <c r="O315" s="124">
        <v>0</v>
      </c>
      <c r="P315" s="124">
        <v>0</v>
      </c>
      <c r="Q315" s="124">
        <v>0</v>
      </c>
      <c r="R315" s="124">
        <v>0</v>
      </c>
      <c r="S315" s="124">
        <v>0</v>
      </c>
      <c r="T315" s="124">
        <v>0</v>
      </c>
      <c r="U315" s="124">
        <v>0</v>
      </c>
      <c r="V315" s="124">
        <v>0</v>
      </c>
      <c r="W315" s="124">
        <v>0</v>
      </c>
      <c r="X315" s="124">
        <v>0</v>
      </c>
      <c r="Y315" s="124">
        <v>0</v>
      </c>
      <c r="Z315" s="124">
        <v>0</v>
      </c>
      <c r="AA315" s="124">
        <v>0</v>
      </c>
      <c r="AB315" s="124">
        <v>0</v>
      </c>
      <c r="AC315" s="124">
        <v>0</v>
      </c>
      <c r="AD315" s="124">
        <v>0</v>
      </c>
      <c r="AE315" s="124">
        <v>0</v>
      </c>
      <c r="AF315" s="124">
        <v>0</v>
      </c>
      <c r="AG315" s="124">
        <v>0</v>
      </c>
      <c r="AH315" s="124">
        <v>0</v>
      </c>
      <c r="AI315" s="124">
        <v>0</v>
      </c>
      <c r="AJ315" s="124">
        <v>0</v>
      </c>
      <c r="AK315" s="124">
        <v>0</v>
      </c>
      <c r="AL315" s="124">
        <v>0</v>
      </c>
      <c r="AM315" s="124">
        <v>0</v>
      </c>
      <c r="AN315" s="124">
        <v>0</v>
      </c>
      <c r="AO315" s="124">
        <v>0</v>
      </c>
      <c r="AP315" s="124">
        <v>0</v>
      </c>
      <c r="AQ315" s="124">
        <v>0</v>
      </c>
      <c r="AR315" s="124">
        <v>0</v>
      </c>
      <c r="AS315" s="124">
        <v>0</v>
      </c>
      <c r="AT315" s="124">
        <v>0</v>
      </c>
      <c r="AU315" s="124">
        <v>0</v>
      </c>
      <c r="AV315" s="124">
        <v>0</v>
      </c>
      <c r="AW315" s="124">
        <v>0</v>
      </c>
      <c r="AX315" s="124">
        <v>0</v>
      </c>
      <c r="AY315" s="124">
        <v>0</v>
      </c>
    </row>
    <row r="316" spans="1:51">
      <c r="A316" t="s">
        <v>34</v>
      </c>
      <c r="B316" t="s">
        <v>19</v>
      </c>
      <c r="C316" t="s">
        <v>53</v>
      </c>
      <c r="D316" t="s">
        <v>337</v>
      </c>
      <c r="E316" s="125">
        <v>6.3745383247457946E-2</v>
      </c>
      <c r="F316" s="125">
        <v>6.6300211603476752E-2</v>
      </c>
      <c r="G316" s="125">
        <v>6.8479925223070157E-2</v>
      </c>
      <c r="H316" s="125">
        <v>7.7355039942554535E-2</v>
      </c>
      <c r="I316" s="125">
        <v>8.0476994847735489E-2</v>
      </c>
      <c r="J316" s="125">
        <v>8.8642199898487872E-2</v>
      </c>
      <c r="K316" s="124">
        <v>8.2643524699599472E-2</v>
      </c>
      <c r="L316" s="124">
        <v>9.1618912540153863E-2</v>
      </c>
      <c r="M316" s="124">
        <v>9.9877963983663262E-2</v>
      </c>
      <c r="N316" s="124">
        <v>0.1073809611333035</v>
      </c>
      <c r="O316" s="124">
        <v>0.1140937854651024</v>
      </c>
      <c r="P316" s="124">
        <v>0.1199529810430976</v>
      </c>
      <c r="Q316" s="124">
        <v>0.12482187575056961</v>
      </c>
      <c r="R316" s="124">
        <v>0.1284591953861117</v>
      </c>
      <c r="S316" s="124">
        <v>0.1305084482895757</v>
      </c>
      <c r="T316" s="124">
        <v>0.13059485563511819</v>
      </c>
      <c r="U316" s="124">
        <v>0.12852503422490719</v>
      </c>
      <c r="V316" s="124">
        <v>0.12447787081379701</v>
      </c>
      <c r="W316" s="124">
        <v>0.1189743990264876</v>
      </c>
      <c r="X316" s="124">
        <v>0.1126426762157736</v>
      </c>
      <c r="Y316" s="124">
        <v>0.1060067471283738</v>
      </c>
      <c r="Z316" s="124">
        <v>9.9414690250074156E-2</v>
      </c>
      <c r="AA316" s="124">
        <v>9.3063312319218786E-2</v>
      </c>
      <c r="AB316" s="124">
        <v>8.7048142487885768E-2</v>
      </c>
      <c r="AC316" s="124">
        <v>8.1405194692241847E-2</v>
      </c>
      <c r="AD316" s="124">
        <v>7.6138278787627356E-2</v>
      </c>
      <c r="AE316" s="124">
        <v>7.1234979663387696E-2</v>
      </c>
      <c r="AF316" s="124">
        <v>6.6675460565926131E-2</v>
      </c>
      <c r="AG316" s="124">
        <v>6.243712469379558E-2</v>
      </c>
      <c r="AH316" s="124">
        <v>5.849699597346511E-2</v>
      </c>
      <c r="AI316" s="124">
        <v>5.4832877562997893E-2</v>
      </c>
      <c r="AJ316" s="124">
        <v>5.1423868166424018E-2</v>
      </c>
      <c r="AK316" s="124">
        <v>4.8250547633235233E-2</v>
      </c>
      <c r="AL316" s="124">
        <v>4.5294996942186243E-2</v>
      </c>
      <c r="AM316" s="124">
        <v>4.2540739151361098E-2</v>
      </c>
      <c r="AN316" s="124">
        <v>3.9972646166689052E-2</v>
      </c>
      <c r="AO316" s="124">
        <v>3.7576834148795618E-2</v>
      </c>
      <c r="AP316" s="124">
        <v>3.5350432944131177E-2</v>
      </c>
      <c r="AQ316" s="124">
        <v>3.3284989935143283E-2</v>
      </c>
      <c r="AR316" s="124">
        <v>3.1369532815767931E-2</v>
      </c>
      <c r="AS316" s="124">
        <v>2.959231844251076E-2</v>
      </c>
      <c r="AT316" s="124">
        <v>2.794177818053489E-2</v>
      </c>
      <c r="AU316" s="124">
        <v>2.6406990737881799E-2</v>
      </c>
      <c r="AV316" s="124">
        <v>2.4977886087345511E-2</v>
      </c>
      <c r="AW316" s="124">
        <v>2.3645301642466379E-2</v>
      </c>
      <c r="AX316" s="124">
        <v>2.240096108843713E-2</v>
      </c>
      <c r="AY316" s="124">
        <v>2.1237415910336181E-2</v>
      </c>
    </row>
    <row r="317" spans="1:51">
      <c r="A317" t="s">
        <v>34</v>
      </c>
      <c r="B317" t="s">
        <v>19</v>
      </c>
      <c r="C317" t="s">
        <v>54</v>
      </c>
      <c r="D317" t="s">
        <v>337</v>
      </c>
      <c r="E317" s="125">
        <v>0</v>
      </c>
      <c r="F317" s="125">
        <v>0</v>
      </c>
      <c r="G317" s="125">
        <v>0</v>
      </c>
      <c r="H317" s="125">
        <v>0</v>
      </c>
      <c r="I317" s="125">
        <v>0</v>
      </c>
      <c r="J317" s="125">
        <v>0</v>
      </c>
      <c r="K317" s="124">
        <v>0</v>
      </c>
      <c r="L317" s="124">
        <v>0</v>
      </c>
      <c r="M317" s="124">
        <v>0</v>
      </c>
      <c r="N317" s="124">
        <v>0</v>
      </c>
      <c r="O317" s="124">
        <v>0</v>
      </c>
      <c r="P317" s="124">
        <v>0</v>
      </c>
      <c r="Q317" s="124">
        <v>0</v>
      </c>
      <c r="R317" s="124">
        <v>0</v>
      </c>
      <c r="S317" s="124">
        <v>0</v>
      </c>
      <c r="T317" s="124">
        <v>0</v>
      </c>
      <c r="U317" s="124">
        <v>0</v>
      </c>
      <c r="V317" s="124">
        <v>0</v>
      </c>
      <c r="W317" s="124">
        <v>0</v>
      </c>
      <c r="X317" s="124">
        <v>0</v>
      </c>
      <c r="Y317" s="124">
        <v>0</v>
      </c>
      <c r="Z317" s="124">
        <v>0</v>
      </c>
      <c r="AA317" s="124">
        <v>0</v>
      </c>
      <c r="AB317" s="124">
        <v>0</v>
      </c>
      <c r="AC317" s="124">
        <v>0</v>
      </c>
      <c r="AD317" s="124">
        <v>0</v>
      </c>
      <c r="AE317" s="124">
        <v>0</v>
      </c>
      <c r="AF317" s="124">
        <v>0</v>
      </c>
      <c r="AG317" s="124">
        <v>0</v>
      </c>
      <c r="AH317" s="124">
        <v>0</v>
      </c>
      <c r="AI317" s="124">
        <v>0</v>
      </c>
      <c r="AJ317" s="124">
        <v>0</v>
      </c>
      <c r="AK317" s="124">
        <v>0</v>
      </c>
      <c r="AL317" s="124">
        <v>0</v>
      </c>
      <c r="AM317" s="124">
        <v>0</v>
      </c>
      <c r="AN317" s="124">
        <v>0</v>
      </c>
      <c r="AO317" s="124">
        <v>0</v>
      </c>
      <c r="AP317" s="124">
        <v>0</v>
      </c>
      <c r="AQ317" s="124">
        <v>0</v>
      </c>
      <c r="AR317" s="124">
        <v>0</v>
      </c>
      <c r="AS317" s="124">
        <v>0</v>
      </c>
      <c r="AT317" s="124">
        <v>0</v>
      </c>
      <c r="AU317" s="124">
        <v>0</v>
      </c>
      <c r="AV317" s="124">
        <v>0</v>
      </c>
      <c r="AW317" s="124">
        <v>0</v>
      </c>
      <c r="AX317" s="124">
        <v>0</v>
      </c>
      <c r="AY317" s="124">
        <v>0</v>
      </c>
    </row>
    <row r="318" spans="1:51">
      <c r="A318" t="s">
        <v>34</v>
      </c>
      <c r="B318" t="s">
        <v>19</v>
      </c>
      <c r="C318" t="s">
        <v>55</v>
      </c>
      <c r="D318" t="s">
        <v>337</v>
      </c>
      <c r="E318" s="125">
        <v>0</v>
      </c>
      <c r="F318" s="125">
        <v>0</v>
      </c>
      <c r="G318" s="125">
        <v>0</v>
      </c>
      <c r="H318" s="125">
        <v>0</v>
      </c>
      <c r="I318" s="125">
        <v>0</v>
      </c>
      <c r="J318" s="125">
        <v>0</v>
      </c>
      <c r="K318" s="124">
        <v>0</v>
      </c>
      <c r="L318" s="124">
        <v>0</v>
      </c>
      <c r="M318" s="124">
        <v>0</v>
      </c>
      <c r="N318" s="124">
        <v>0</v>
      </c>
      <c r="O318" s="124">
        <v>0</v>
      </c>
      <c r="P318" s="124">
        <v>0</v>
      </c>
      <c r="Q318" s="124">
        <v>0</v>
      </c>
      <c r="R318" s="124">
        <v>0</v>
      </c>
      <c r="S318" s="124">
        <v>0</v>
      </c>
      <c r="T318" s="124">
        <v>0</v>
      </c>
      <c r="U318" s="124">
        <v>0</v>
      </c>
      <c r="V318" s="124">
        <v>0</v>
      </c>
      <c r="W318" s="124">
        <v>0</v>
      </c>
      <c r="X318" s="124">
        <v>0</v>
      </c>
      <c r="Y318" s="124">
        <v>0</v>
      </c>
      <c r="Z318" s="124">
        <v>0</v>
      </c>
      <c r="AA318" s="124">
        <v>0</v>
      </c>
      <c r="AB318" s="124">
        <v>0</v>
      </c>
      <c r="AC318" s="124">
        <v>0</v>
      </c>
      <c r="AD318" s="124">
        <v>0</v>
      </c>
      <c r="AE318" s="124">
        <v>0</v>
      </c>
      <c r="AF318" s="124">
        <v>0</v>
      </c>
      <c r="AG318" s="124">
        <v>0</v>
      </c>
      <c r="AH318" s="124">
        <v>0</v>
      </c>
      <c r="AI318" s="124">
        <v>0</v>
      </c>
      <c r="AJ318" s="124">
        <v>0</v>
      </c>
      <c r="AK318" s="124">
        <v>0</v>
      </c>
      <c r="AL318" s="124">
        <v>0</v>
      </c>
      <c r="AM318" s="124">
        <v>0</v>
      </c>
      <c r="AN318" s="124">
        <v>0</v>
      </c>
      <c r="AO318" s="124">
        <v>0</v>
      </c>
      <c r="AP318" s="124">
        <v>0</v>
      </c>
      <c r="AQ318" s="124">
        <v>0</v>
      </c>
      <c r="AR318" s="124">
        <v>0</v>
      </c>
      <c r="AS318" s="124">
        <v>0</v>
      </c>
      <c r="AT318" s="124">
        <v>0</v>
      </c>
      <c r="AU318" s="124">
        <v>0</v>
      </c>
      <c r="AV318" s="124">
        <v>0</v>
      </c>
      <c r="AW318" s="124">
        <v>0</v>
      </c>
      <c r="AX318" s="124">
        <v>0</v>
      </c>
      <c r="AY318" s="124">
        <v>0</v>
      </c>
    </row>
    <row r="319" spans="1:51">
      <c r="A319" t="s">
        <v>34</v>
      </c>
      <c r="B319" t="s">
        <v>19</v>
      </c>
      <c r="C319" t="s">
        <v>56</v>
      </c>
      <c r="D319" t="s">
        <v>337</v>
      </c>
      <c r="E319" s="125">
        <v>0</v>
      </c>
      <c r="F319" s="125">
        <v>0</v>
      </c>
      <c r="G319" s="125">
        <v>3.6896511434843837E-5</v>
      </c>
      <c r="H319" s="125">
        <v>6.7318912126380036E-5</v>
      </c>
      <c r="I319" s="125">
        <v>4.2361887010256867E-5</v>
      </c>
      <c r="J319" s="125">
        <v>7.5380293581116733E-5</v>
      </c>
      <c r="K319" s="124">
        <v>2.3735350838154581E-4</v>
      </c>
      <c r="L319" s="124">
        <v>4.8695907304156468E-4</v>
      </c>
      <c r="M319" s="124">
        <v>9.4956997719449008E-4</v>
      </c>
      <c r="N319" s="124">
        <v>1.801761634248334E-3</v>
      </c>
      <c r="O319" s="124">
        <v>3.3606124338659612E-3</v>
      </c>
      <c r="P319" s="124">
        <v>6.1843043887936863E-3</v>
      </c>
      <c r="Q319" s="124">
        <v>1.121442984991939E-2</v>
      </c>
      <c r="R319" s="124">
        <v>1.9928503700679012E-2</v>
      </c>
      <c r="S319" s="124">
        <v>3.4323601399568263E-2</v>
      </c>
      <c r="T319" s="124">
        <v>5.6481396110662253E-2</v>
      </c>
      <c r="U319" s="124">
        <v>8.7562384458432535E-2</v>
      </c>
      <c r="V319" s="124">
        <v>0.12683976731244731</v>
      </c>
      <c r="W319" s="124">
        <v>0.17186482190002569</v>
      </c>
      <c r="X319" s="124">
        <v>0.21964024889965331</v>
      </c>
      <c r="Y319" s="124">
        <v>0.2676722058194464</v>
      </c>
      <c r="Z319" s="124">
        <v>0.31433373530371272</v>
      </c>
      <c r="AA319" s="124">
        <v>0.3587426562128701</v>
      </c>
      <c r="AB319" s="124">
        <v>0.40051286463611552</v>
      </c>
      <c r="AC319" s="124">
        <v>0.43954667542614162</v>
      </c>
      <c r="AD319" s="124">
        <v>0.47589929590544011</v>
      </c>
      <c r="AE319" s="124">
        <v>0.5096998406897818</v>
      </c>
      <c r="AF319" s="124">
        <v>0.54110811631557587</v>
      </c>
      <c r="AG319" s="124">
        <v>0.57029201686020203</v>
      </c>
      <c r="AH319" s="124">
        <v>0.5974162375723342</v>
      </c>
      <c r="AI319" s="124">
        <v>0.62263702460012038</v>
      </c>
      <c r="AJ319" s="124">
        <v>0.64610007016265736</v>
      </c>
      <c r="AK319" s="124">
        <v>0.66794000440294221</v>
      </c>
      <c r="AL319" s="124">
        <v>0.68828066592651249</v>
      </c>
      <c r="AM319" s="124">
        <v>0.7072357246009906</v>
      </c>
      <c r="AN319" s="124">
        <v>0.72490943794061924</v>
      </c>
      <c r="AO319" s="124">
        <v>0.74139743177782236</v>
      </c>
      <c r="AP319" s="124">
        <v>0.75671949942941408</v>
      </c>
      <c r="AQ319" s="124">
        <v>0.77093383357235412</v>
      </c>
      <c r="AR319" s="124">
        <v>0.78411595697013969</v>
      </c>
      <c r="AS319" s="124">
        <v>0.79634669173157147</v>
      </c>
      <c r="AT319" s="124">
        <v>0.80770565606682998</v>
      </c>
      <c r="AU319" s="124">
        <v>0.8182680116448513</v>
      </c>
      <c r="AV319" s="124">
        <v>0.82810306094432151</v>
      </c>
      <c r="AW319" s="124">
        <v>0.83727386103956658</v>
      </c>
      <c r="AX319" s="124">
        <v>0.84583736948910448</v>
      </c>
      <c r="AY319" s="124">
        <v>0.85384484684324469</v>
      </c>
    </row>
    <row r="320" spans="1:51">
      <c r="A320" t="s">
        <v>34</v>
      </c>
      <c r="B320" t="s">
        <v>19</v>
      </c>
      <c r="C320" t="s">
        <v>57</v>
      </c>
      <c r="D320" t="s">
        <v>337</v>
      </c>
      <c r="E320" s="125">
        <v>0</v>
      </c>
      <c r="F320" s="125">
        <v>0</v>
      </c>
      <c r="G320" s="125">
        <v>0</v>
      </c>
      <c r="H320" s="125">
        <v>0</v>
      </c>
      <c r="I320" s="125">
        <v>0</v>
      </c>
      <c r="J320" s="125">
        <v>0</v>
      </c>
      <c r="K320" s="124">
        <v>0</v>
      </c>
      <c r="L320" s="124">
        <v>0</v>
      </c>
      <c r="M320" s="124">
        <v>0</v>
      </c>
      <c r="N320" s="124">
        <v>0</v>
      </c>
      <c r="O320" s="124">
        <v>0</v>
      </c>
      <c r="P320" s="124">
        <v>0</v>
      </c>
      <c r="Q320" s="124">
        <v>0</v>
      </c>
      <c r="R320" s="124">
        <v>0</v>
      </c>
      <c r="S320" s="124">
        <v>0</v>
      </c>
      <c r="T320" s="124">
        <v>0</v>
      </c>
      <c r="U320" s="124">
        <v>0</v>
      </c>
      <c r="V320" s="124">
        <v>0</v>
      </c>
      <c r="W320" s="124">
        <v>0</v>
      </c>
      <c r="X320" s="124">
        <v>0</v>
      </c>
      <c r="Y320" s="124">
        <v>0</v>
      </c>
      <c r="Z320" s="124">
        <v>0</v>
      </c>
      <c r="AA320" s="124">
        <v>0</v>
      </c>
      <c r="AB320" s="124">
        <v>0</v>
      </c>
      <c r="AC320" s="124">
        <v>0</v>
      </c>
      <c r="AD320" s="124">
        <v>0</v>
      </c>
      <c r="AE320" s="124">
        <v>0</v>
      </c>
      <c r="AF320" s="124">
        <v>0</v>
      </c>
      <c r="AG320" s="124">
        <v>0</v>
      </c>
      <c r="AH320" s="124">
        <v>0</v>
      </c>
      <c r="AI320" s="124">
        <v>0</v>
      </c>
      <c r="AJ320" s="124">
        <v>0</v>
      </c>
      <c r="AK320" s="124">
        <v>0</v>
      </c>
      <c r="AL320" s="124">
        <v>0</v>
      </c>
      <c r="AM320" s="124">
        <v>0</v>
      </c>
      <c r="AN320" s="124">
        <v>0</v>
      </c>
      <c r="AO320" s="124">
        <v>0</v>
      </c>
      <c r="AP320" s="124">
        <v>0</v>
      </c>
      <c r="AQ320" s="124">
        <v>0</v>
      </c>
      <c r="AR320" s="124">
        <v>0</v>
      </c>
      <c r="AS320" s="124">
        <v>0</v>
      </c>
      <c r="AT320" s="124">
        <v>0</v>
      </c>
      <c r="AU320" s="124">
        <v>0</v>
      </c>
      <c r="AV320" s="124">
        <v>0</v>
      </c>
      <c r="AW320" s="124">
        <v>0</v>
      </c>
      <c r="AX320" s="124">
        <v>0</v>
      </c>
      <c r="AY320" s="124">
        <v>0</v>
      </c>
    </row>
    <row r="321" spans="1:51">
      <c r="A321" t="s">
        <v>34</v>
      </c>
      <c r="B321" t="s">
        <v>19</v>
      </c>
      <c r="C321" t="s">
        <v>58</v>
      </c>
      <c r="D321" t="s">
        <v>337</v>
      </c>
      <c r="E321" s="125">
        <v>0</v>
      </c>
      <c r="F321" s="125">
        <v>0</v>
      </c>
      <c r="G321" s="125">
        <v>0</v>
      </c>
      <c r="H321" s="125">
        <v>0</v>
      </c>
      <c r="I321" s="125">
        <v>0</v>
      </c>
      <c r="J321" s="125">
        <v>0</v>
      </c>
      <c r="K321" s="124">
        <v>0</v>
      </c>
      <c r="L321" s="124">
        <v>0</v>
      </c>
      <c r="M321" s="124">
        <v>0</v>
      </c>
      <c r="N321" s="124">
        <v>0</v>
      </c>
      <c r="O321" s="124">
        <v>0</v>
      </c>
      <c r="P321" s="124">
        <v>0</v>
      </c>
      <c r="Q321" s="124">
        <v>0</v>
      </c>
      <c r="R321" s="124">
        <v>0</v>
      </c>
      <c r="S321" s="124">
        <v>0</v>
      </c>
      <c r="T321" s="124">
        <v>0</v>
      </c>
      <c r="U321" s="124">
        <v>0</v>
      </c>
      <c r="V321" s="124">
        <v>0</v>
      </c>
      <c r="W321" s="124">
        <v>0</v>
      </c>
      <c r="X321" s="124">
        <v>0</v>
      </c>
      <c r="Y321" s="124">
        <v>0</v>
      </c>
      <c r="Z321" s="124">
        <v>0</v>
      </c>
      <c r="AA321" s="124">
        <v>0</v>
      </c>
      <c r="AB321" s="124">
        <v>0</v>
      </c>
      <c r="AC321" s="124">
        <v>0</v>
      </c>
      <c r="AD321" s="124">
        <v>0</v>
      </c>
      <c r="AE321" s="124">
        <v>0</v>
      </c>
      <c r="AF321" s="124">
        <v>0</v>
      </c>
      <c r="AG321" s="124">
        <v>0</v>
      </c>
      <c r="AH321" s="124">
        <v>0</v>
      </c>
      <c r="AI321" s="124">
        <v>0</v>
      </c>
      <c r="AJ321" s="124">
        <v>0</v>
      </c>
      <c r="AK321" s="124">
        <v>0</v>
      </c>
      <c r="AL321" s="124">
        <v>0</v>
      </c>
      <c r="AM321" s="124">
        <v>0</v>
      </c>
      <c r="AN321" s="124">
        <v>0</v>
      </c>
      <c r="AO321" s="124">
        <v>0</v>
      </c>
      <c r="AP321" s="124">
        <v>0</v>
      </c>
      <c r="AQ321" s="124">
        <v>0</v>
      </c>
      <c r="AR321" s="124">
        <v>0</v>
      </c>
      <c r="AS321" s="124">
        <v>0</v>
      </c>
      <c r="AT321" s="124">
        <v>0</v>
      </c>
      <c r="AU321" s="124">
        <v>0</v>
      </c>
      <c r="AV321" s="124">
        <v>0</v>
      </c>
      <c r="AW321" s="124">
        <v>0</v>
      </c>
      <c r="AX321" s="124">
        <v>0</v>
      </c>
      <c r="AY321" s="124">
        <v>0</v>
      </c>
    </row>
    <row r="322" spans="1:51">
      <c r="A322" t="s">
        <v>34</v>
      </c>
      <c r="B322" t="s">
        <v>19</v>
      </c>
      <c r="C322" t="s">
        <v>59</v>
      </c>
      <c r="D322" t="s">
        <v>337</v>
      </c>
      <c r="E322" s="125">
        <v>0</v>
      </c>
      <c r="F322" s="125">
        <v>0</v>
      </c>
      <c r="G322" s="125">
        <v>0</v>
      </c>
      <c r="H322" s="125">
        <v>0</v>
      </c>
      <c r="I322" s="125">
        <v>1.059047175256422E-5</v>
      </c>
      <c r="J322" s="125">
        <v>1.507605871622335E-5</v>
      </c>
      <c r="K322" s="124">
        <v>9.8897295158977397E-6</v>
      </c>
      <c r="L322" s="124">
        <v>9.1288513151772387E-6</v>
      </c>
      <c r="M322" s="124">
        <v>8.4247723362501041E-6</v>
      </c>
      <c r="N322" s="124">
        <v>7.7778637581330508E-6</v>
      </c>
      <c r="O322" s="124">
        <v>7.1856556857890838E-6</v>
      </c>
      <c r="P322" s="124">
        <v>6.6440862674948492E-6</v>
      </c>
      <c r="Q322" s="124">
        <v>6.1488014601150399E-6</v>
      </c>
      <c r="R322" s="124">
        <v>5.695229509577255E-6</v>
      </c>
      <c r="S322" s="124">
        <v>5.2797517582227336E-6</v>
      </c>
      <c r="T322" s="124">
        <v>4.8988648459115786E-6</v>
      </c>
      <c r="U322" s="124">
        <v>4.5493048115705364E-6</v>
      </c>
      <c r="V322" s="124">
        <v>4.2282451692180308E-6</v>
      </c>
      <c r="W322" s="124">
        <v>3.9330480954253807E-6</v>
      </c>
      <c r="X322" s="124">
        <v>3.6613026804164348E-6</v>
      </c>
      <c r="Y322" s="124">
        <v>3.4108780113927071E-6</v>
      </c>
      <c r="Z322" s="124">
        <v>3.1798614607672812E-6</v>
      </c>
      <c r="AA322" s="124">
        <v>2.966535693720726E-6</v>
      </c>
      <c r="AB322" s="124">
        <v>2.7693572240818E-6</v>
      </c>
      <c r="AC322" s="124">
        <v>2.5869369670898589E-6</v>
      </c>
      <c r="AD322" s="124">
        <v>2.4180228830002919E-6</v>
      </c>
      <c r="AE322" s="124">
        <v>2.261484626879444E-6</v>
      </c>
      <c r="AF322" s="124">
        <v>2.116300038861097E-6</v>
      </c>
      <c r="AG322" s="124">
        <v>1.9815432808251751E-6</v>
      </c>
      <c r="AH322" s="124">
        <v>1.856374424582312E-6</v>
      </c>
      <c r="AI322" s="124">
        <v>1.740030309060083E-6</v>
      </c>
      <c r="AJ322" s="124">
        <v>1.631816501938549E-6</v>
      </c>
      <c r="AK322" s="124">
        <v>1.5311002205566091E-6</v>
      </c>
      <c r="AL322" s="124">
        <v>1.4373040856294841E-6</v>
      </c>
      <c r="AM322" s="124">
        <v>1.3499005984336779E-6</v>
      </c>
      <c r="AN322" s="124">
        <v>1.268407247290615E-6</v>
      </c>
      <c r="AO322" s="124">
        <v>1.1923821623915529E-6</v>
      </c>
      <c r="AP322" s="124">
        <v>1.1217335769734509E-6</v>
      </c>
      <c r="AQ322" s="124">
        <v>1.0561929023989739E-6</v>
      </c>
      <c r="AR322" s="124">
        <v>9.9541176983098003E-7</v>
      </c>
      <c r="AS322" s="124">
        <v>9.3901744363581553E-7</v>
      </c>
      <c r="AT322" s="124">
        <v>8.8664277515862763E-7</v>
      </c>
      <c r="AU322" s="124">
        <v>8.3794118323241658E-7</v>
      </c>
      <c r="AV322" s="124">
        <v>7.9259311260529127E-7</v>
      </c>
      <c r="AW322" s="124">
        <v>7.5030780997836042E-7</v>
      </c>
      <c r="AX322" s="124">
        <v>7.1082264883970879E-7</v>
      </c>
      <c r="AY322" s="124">
        <v>6.7390127224722168E-7</v>
      </c>
    </row>
    <row r="323" spans="1:51">
      <c r="A323" t="s">
        <v>34</v>
      </c>
      <c r="B323" t="s">
        <v>19</v>
      </c>
      <c r="C323" t="s">
        <v>60</v>
      </c>
      <c r="D323" t="s">
        <v>337</v>
      </c>
      <c r="E323" s="125">
        <v>0</v>
      </c>
      <c r="F323" s="125">
        <v>0</v>
      </c>
      <c r="G323" s="125">
        <v>0</v>
      </c>
      <c r="H323" s="125">
        <v>0</v>
      </c>
      <c r="I323" s="125">
        <v>0</v>
      </c>
      <c r="J323" s="125">
        <v>0</v>
      </c>
      <c r="K323" s="124">
        <v>0</v>
      </c>
      <c r="L323" s="124">
        <v>0</v>
      </c>
      <c r="M323" s="124">
        <v>0</v>
      </c>
      <c r="N323" s="124">
        <v>0</v>
      </c>
      <c r="O323" s="124">
        <v>0</v>
      </c>
      <c r="P323" s="124">
        <v>0</v>
      </c>
      <c r="Q323" s="124">
        <v>0</v>
      </c>
      <c r="R323" s="124">
        <v>0</v>
      </c>
      <c r="S323" s="124">
        <v>0</v>
      </c>
      <c r="T323" s="124">
        <v>0</v>
      </c>
      <c r="U323" s="124">
        <v>0</v>
      </c>
      <c r="V323" s="124">
        <v>0</v>
      </c>
      <c r="W323" s="124">
        <v>0</v>
      </c>
      <c r="X323" s="124">
        <v>0</v>
      </c>
      <c r="Y323" s="124">
        <v>0</v>
      </c>
      <c r="Z323" s="124">
        <v>0</v>
      </c>
      <c r="AA323" s="124">
        <v>0</v>
      </c>
      <c r="AB323" s="124">
        <v>0</v>
      </c>
      <c r="AC323" s="124">
        <v>0</v>
      </c>
      <c r="AD323" s="124">
        <v>0</v>
      </c>
      <c r="AE323" s="124">
        <v>0</v>
      </c>
      <c r="AF323" s="124">
        <v>0</v>
      </c>
      <c r="AG323" s="124">
        <v>0</v>
      </c>
      <c r="AH323" s="124">
        <v>0</v>
      </c>
      <c r="AI323" s="124">
        <v>0</v>
      </c>
      <c r="AJ323" s="124">
        <v>0</v>
      </c>
      <c r="AK323" s="124">
        <v>0</v>
      </c>
      <c r="AL323" s="124">
        <v>0</v>
      </c>
      <c r="AM323" s="124">
        <v>0</v>
      </c>
      <c r="AN323" s="124">
        <v>0</v>
      </c>
      <c r="AO323" s="124">
        <v>0</v>
      </c>
      <c r="AP323" s="124">
        <v>0</v>
      </c>
      <c r="AQ323" s="124">
        <v>0</v>
      </c>
      <c r="AR323" s="124">
        <v>0</v>
      </c>
      <c r="AS323" s="124">
        <v>0</v>
      </c>
      <c r="AT323" s="124">
        <v>0</v>
      </c>
      <c r="AU323" s="124">
        <v>0</v>
      </c>
      <c r="AV323" s="124">
        <v>0</v>
      </c>
      <c r="AW323" s="124">
        <v>0</v>
      </c>
      <c r="AX323" s="124">
        <v>0</v>
      </c>
      <c r="AY323" s="124">
        <v>0</v>
      </c>
    </row>
    <row r="324" spans="1:51">
      <c r="A324" t="s">
        <v>34</v>
      </c>
      <c r="B324" t="s">
        <v>19</v>
      </c>
      <c r="C324" t="s">
        <v>61</v>
      </c>
      <c r="D324" t="s">
        <v>337</v>
      </c>
      <c r="E324" s="125">
        <v>0</v>
      </c>
      <c r="F324" s="125">
        <v>0</v>
      </c>
      <c r="G324" s="125">
        <v>0</v>
      </c>
      <c r="H324" s="125">
        <v>0</v>
      </c>
      <c r="I324" s="125">
        <v>0</v>
      </c>
      <c r="J324" s="125">
        <v>0</v>
      </c>
      <c r="K324" s="124">
        <v>0</v>
      </c>
      <c r="L324" s="124">
        <v>0</v>
      </c>
      <c r="M324" s="124">
        <v>0</v>
      </c>
      <c r="N324" s="124">
        <v>0</v>
      </c>
      <c r="O324" s="124">
        <v>0</v>
      </c>
      <c r="P324" s="124">
        <v>0</v>
      </c>
      <c r="Q324" s="124">
        <v>0</v>
      </c>
      <c r="R324" s="124">
        <v>0</v>
      </c>
      <c r="S324" s="124">
        <v>0</v>
      </c>
      <c r="T324" s="124">
        <v>0</v>
      </c>
      <c r="U324" s="124">
        <v>0</v>
      </c>
      <c r="V324" s="124">
        <v>0</v>
      </c>
      <c r="W324" s="124">
        <v>0</v>
      </c>
      <c r="X324" s="124">
        <v>0</v>
      </c>
      <c r="Y324" s="124">
        <v>0</v>
      </c>
      <c r="Z324" s="124">
        <v>0</v>
      </c>
      <c r="AA324" s="124">
        <v>0</v>
      </c>
      <c r="AB324" s="124">
        <v>0</v>
      </c>
      <c r="AC324" s="124">
        <v>0</v>
      </c>
      <c r="AD324" s="124">
        <v>0</v>
      </c>
      <c r="AE324" s="124">
        <v>0</v>
      </c>
      <c r="AF324" s="124">
        <v>0</v>
      </c>
      <c r="AG324" s="124">
        <v>0</v>
      </c>
      <c r="AH324" s="124">
        <v>0</v>
      </c>
      <c r="AI324" s="124">
        <v>0</v>
      </c>
      <c r="AJ324" s="124">
        <v>0</v>
      </c>
      <c r="AK324" s="124">
        <v>0</v>
      </c>
      <c r="AL324" s="124">
        <v>0</v>
      </c>
      <c r="AM324" s="124">
        <v>0</v>
      </c>
      <c r="AN324" s="124">
        <v>0</v>
      </c>
      <c r="AO324" s="124">
        <v>0</v>
      </c>
      <c r="AP324" s="124">
        <v>0</v>
      </c>
      <c r="AQ324" s="124">
        <v>0</v>
      </c>
      <c r="AR324" s="124">
        <v>0</v>
      </c>
      <c r="AS324" s="124">
        <v>0</v>
      </c>
      <c r="AT324" s="124">
        <v>0</v>
      </c>
      <c r="AU324" s="124">
        <v>0</v>
      </c>
      <c r="AV324" s="124">
        <v>0</v>
      </c>
      <c r="AW324" s="124">
        <v>0</v>
      </c>
      <c r="AX324" s="124">
        <v>0</v>
      </c>
      <c r="AY324" s="124">
        <v>0</v>
      </c>
    </row>
    <row r="325" spans="1:51">
      <c r="A325" t="s">
        <v>34</v>
      </c>
      <c r="B325" t="s">
        <v>19</v>
      </c>
      <c r="C325" t="s">
        <v>62</v>
      </c>
      <c r="D325" t="s">
        <v>337</v>
      </c>
      <c r="E325" s="125">
        <v>0</v>
      </c>
      <c r="F325" s="125">
        <v>0</v>
      </c>
      <c r="G325" s="125">
        <v>0</v>
      </c>
      <c r="H325" s="125">
        <v>0</v>
      </c>
      <c r="I325" s="125">
        <v>0</v>
      </c>
      <c r="J325" s="125">
        <v>0</v>
      </c>
      <c r="K325" s="124">
        <v>0</v>
      </c>
      <c r="L325" s="124">
        <v>0</v>
      </c>
      <c r="M325" s="124">
        <v>0</v>
      </c>
      <c r="N325" s="124">
        <v>0</v>
      </c>
      <c r="O325" s="124">
        <v>0</v>
      </c>
      <c r="P325" s="124">
        <v>0</v>
      </c>
      <c r="Q325" s="124">
        <v>0</v>
      </c>
      <c r="R325" s="124">
        <v>0</v>
      </c>
      <c r="S325" s="124">
        <v>0</v>
      </c>
      <c r="T325" s="124">
        <v>0</v>
      </c>
      <c r="U325" s="124">
        <v>0</v>
      </c>
      <c r="V325" s="124">
        <v>0</v>
      </c>
      <c r="W325" s="124">
        <v>0</v>
      </c>
      <c r="X325" s="124">
        <v>0</v>
      </c>
      <c r="Y325" s="124">
        <v>0</v>
      </c>
      <c r="Z325" s="124">
        <v>0</v>
      </c>
      <c r="AA325" s="124">
        <v>0</v>
      </c>
      <c r="AB325" s="124">
        <v>0</v>
      </c>
      <c r="AC325" s="124">
        <v>0</v>
      </c>
      <c r="AD325" s="124">
        <v>0</v>
      </c>
      <c r="AE325" s="124">
        <v>0</v>
      </c>
      <c r="AF325" s="124">
        <v>0</v>
      </c>
      <c r="AG325" s="124">
        <v>0</v>
      </c>
      <c r="AH325" s="124">
        <v>0</v>
      </c>
      <c r="AI325" s="124">
        <v>0</v>
      </c>
      <c r="AJ325" s="124">
        <v>0</v>
      </c>
      <c r="AK325" s="124">
        <v>0</v>
      </c>
      <c r="AL325" s="124">
        <v>0</v>
      </c>
      <c r="AM325" s="124">
        <v>0</v>
      </c>
      <c r="AN325" s="124">
        <v>0</v>
      </c>
      <c r="AO325" s="124">
        <v>0</v>
      </c>
      <c r="AP325" s="124">
        <v>0</v>
      </c>
      <c r="AQ325" s="124">
        <v>0</v>
      </c>
      <c r="AR325" s="124">
        <v>0</v>
      </c>
      <c r="AS325" s="124">
        <v>0</v>
      </c>
      <c r="AT325" s="124">
        <v>0</v>
      </c>
      <c r="AU325" s="124">
        <v>0</v>
      </c>
      <c r="AV325" s="124">
        <v>0</v>
      </c>
      <c r="AW325" s="124">
        <v>0</v>
      </c>
      <c r="AX325" s="124">
        <v>0</v>
      </c>
      <c r="AY325" s="124">
        <v>0</v>
      </c>
    </row>
    <row r="326" spans="1:51">
      <c r="A326" t="s">
        <v>34</v>
      </c>
      <c r="B326" t="s">
        <v>21</v>
      </c>
      <c r="C326" t="s">
        <v>50</v>
      </c>
      <c r="D326" t="s">
        <v>337</v>
      </c>
      <c r="E326" s="125">
        <v>0.4879121998421227</v>
      </c>
      <c r="F326" s="125">
        <v>0.46656968860178988</v>
      </c>
      <c r="G326" s="125">
        <v>0.44653456829065469</v>
      </c>
      <c r="H326" s="125">
        <v>0.39617801890846582</v>
      </c>
      <c r="I326" s="125">
        <v>0.35112193971784489</v>
      </c>
      <c r="J326" s="125">
        <v>0.36708012870351542</v>
      </c>
      <c r="K326" s="124">
        <v>0.36301394631212258</v>
      </c>
      <c r="L326" s="124">
        <v>0.39180477356127202</v>
      </c>
      <c r="M326" s="124">
        <v>0.4188819347350321</v>
      </c>
      <c r="N326" s="124">
        <v>0.44397905405398641</v>
      </c>
      <c r="O326" s="124">
        <v>0.46684473461340192</v>
      </c>
      <c r="P326" s="124">
        <v>0.48712634825620282</v>
      </c>
      <c r="Q326" s="124">
        <v>0.50421201023082662</v>
      </c>
      <c r="R326" s="124">
        <v>0.51710837476848659</v>
      </c>
      <c r="S326" s="124">
        <v>0.52439152557126234</v>
      </c>
      <c r="T326" s="124">
        <v>0.52455316197027091</v>
      </c>
      <c r="U326" s="124">
        <v>0.5167426723923807</v>
      </c>
      <c r="V326" s="124">
        <v>0.50149924178298877</v>
      </c>
      <c r="W326" s="124">
        <v>0.48067311610778429</v>
      </c>
      <c r="X326" s="124">
        <v>0.45656606526580529</v>
      </c>
      <c r="Y326" s="124">
        <v>0.43113534782080071</v>
      </c>
      <c r="Z326" s="124">
        <v>0.40570553651498792</v>
      </c>
      <c r="AA326" s="124">
        <v>0.38104474481043787</v>
      </c>
      <c r="AB326" s="124">
        <v>0.35754254665316598</v>
      </c>
      <c r="AC326" s="124">
        <v>0.3353623641620167</v>
      </c>
      <c r="AD326" s="124">
        <v>0.31454258039634192</v>
      </c>
      <c r="AE326" s="124">
        <v>0.29505645756412591</v>
      </c>
      <c r="AF326" s="124">
        <v>0.27684561998874052</v>
      </c>
      <c r="AG326" s="124">
        <v>0.25983811539588619</v>
      </c>
      <c r="AH326" s="124">
        <v>0.24395789267775209</v>
      </c>
      <c r="AI326" s="124">
        <v>0.22912962269284931</v>
      </c>
      <c r="AJ326" s="124">
        <v>0.21528103271529281</v>
      </c>
      <c r="AK326" s="124">
        <v>0.20234393085879721</v>
      </c>
      <c r="AL326" s="124">
        <v>0.1902545508198708</v>
      </c>
      <c r="AM326" s="124">
        <v>0.1789535521891695</v>
      </c>
      <c r="AN326" s="124">
        <v>0.1683858534489491</v>
      </c>
      <c r="AO326" s="124">
        <v>0.15850039046816741</v>
      </c>
      <c r="AP326" s="124">
        <v>0.14929074336342599</v>
      </c>
      <c r="AQ326" s="124">
        <v>0.14072685328297929</v>
      </c>
      <c r="AR326" s="124">
        <v>0.13276753370797639</v>
      </c>
      <c r="AS326" s="124">
        <v>0.1253677087897998</v>
      </c>
      <c r="AT326" s="124">
        <v>0.118482395883199</v>
      </c>
      <c r="AU326" s="124">
        <v>0.11206875382767489</v>
      </c>
      <c r="AV326" s="124">
        <v>0.10608701731562301</v>
      </c>
      <c r="AW326" s="124">
        <v>0.1005008099151337</v>
      </c>
      <c r="AX326" s="124">
        <v>9.52771246560883E-2</v>
      </c>
      <c r="AY326" s="124">
        <v>9.0386138288794132E-2</v>
      </c>
    </row>
    <row r="327" spans="1:51">
      <c r="A327" t="s">
        <v>34</v>
      </c>
      <c r="B327" t="s">
        <v>21</v>
      </c>
      <c r="C327" t="s">
        <v>51</v>
      </c>
      <c r="D327" t="s">
        <v>337</v>
      </c>
      <c r="E327" s="125">
        <v>0</v>
      </c>
      <c r="F327" s="125">
        <v>0</v>
      </c>
      <c r="G327" s="125">
        <v>0</v>
      </c>
      <c r="H327" s="125">
        <v>0</v>
      </c>
      <c r="I327" s="125">
        <v>0</v>
      </c>
      <c r="J327" s="125">
        <v>0</v>
      </c>
      <c r="K327" s="124">
        <v>0</v>
      </c>
      <c r="L327" s="124">
        <v>0</v>
      </c>
      <c r="M327" s="124">
        <v>0</v>
      </c>
      <c r="N327" s="124">
        <v>0</v>
      </c>
      <c r="O327" s="124">
        <v>0</v>
      </c>
      <c r="P327" s="124">
        <v>0</v>
      </c>
      <c r="Q327" s="124">
        <v>0</v>
      </c>
      <c r="R327" s="124">
        <v>0</v>
      </c>
      <c r="S327" s="124">
        <v>0</v>
      </c>
      <c r="T327" s="124">
        <v>0</v>
      </c>
      <c r="U327" s="124">
        <v>0</v>
      </c>
      <c r="V327" s="124">
        <v>0</v>
      </c>
      <c r="W327" s="124">
        <v>0</v>
      </c>
      <c r="X327" s="124">
        <v>0</v>
      </c>
      <c r="Y327" s="124">
        <v>0</v>
      </c>
      <c r="Z327" s="124">
        <v>0</v>
      </c>
      <c r="AA327" s="124">
        <v>0</v>
      </c>
      <c r="AB327" s="124">
        <v>0</v>
      </c>
      <c r="AC327" s="124">
        <v>0</v>
      </c>
      <c r="AD327" s="124">
        <v>0</v>
      </c>
      <c r="AE327" s="124">
        <v>0</v>
      </c>
      <c r="AF327" s="124">
        <v>0</v>
      </c>
      <c r="AG327" s="124">
        <v>0</v>
      </c>
      <c r="AH327" s="124">
        <v>0</v>
      </c>
      <c r="AI327" s="124">
        <v>0</v>
      </c>
      <c r="AJ327" s="124">
        <v>0</v>
      </c>
      <c r="AK327" s="124">
        <v>0</v>
      </c>
      <c r="AL327" s="124">
        <v>0</v>
      </c>
      <c r="AM327" s="124">
        <v>0</v>
      </c>
      <c r="AN327" s="124">
        <v>0</v>
      </c>
      <c r="AO327" s="124">
        <v>0</v>
      </c>
      <c r="AP327" s="124">
        <v>0</v>
      </c>
      <c r="AQ327" s="124">
        <v>0</v>
      </c>
      <c r="AR327" s="124">
        <v>0</v>
      </c>
      <c r="AS327" s="124">
        <v>0</v>
      </c>
      <c r="AT327" s="124">
        <v>0</v>
      </c>
      <c r="AU327" s="124">
        <v>0</v>
      </c>
      <c r="AV327" s="124">
        <v>0</v>
      </c>
      <c r="AW327" s="124">
        <v>0</v>
      </c>
      <c r="AX327" s="124">
        <v>0</v>
      </c>
      <c r="AY327" s="124">
        <v>0</v>
      </c>
    </row>
    <row r="328" spans="1:51">
      <c r="A328" t="s">
        <v>34</v>
      </c>
      <c r="B328" t="s">
        <v>21</v>
      </c>
      <c r="C328" t="s">
        <v>52</v>
      </c>
      <c r="D328" t="s">
        <v>337</v>
      </c>
      <c r="E328" s="125">
        <v>0</v>
      </c>
      <c r="F328" s="125">
        <v>0</v>
      </c>
      <c r="G328" s="125">
        <v>0</v>
      </c>
      <c r="H328" s="125">
        <v>0</v>
      </c>
      <c r="I328" s="125">
        <v>0</v>
      </c>
      <c r="J328" s="125">
        <v>0</v>
      </c>
      <c r="K328" s="124">
        <v>0</v>
      </c>
      <c r="L328" s="124">
        <v>0</v>
      </c>
      <c r="M328" s="124">
        <v>0</v>
      </c>
      <c r="N328" s="124">
        <v>0</v>
      </c>
      <c r="O328" s="124">
        <v>0</v>
      </c>
      <c r="P328" s="124">
        <v>0</v>
      </c>
      <c r="Q328" s="124">
        <v>0</v>
      </c>
      <c r="R328" s="124">
        <v>0</v>
      </c>
      <c r="S328" s="124">
        <v>0</v>
      </c>
      <c r="T328" s="124">
        <v>0</v>
      </c>
      <c r="U328" s="124">
        <v>0</v>
      </c>
      <c r="V328" s="124">
        <v>0</v>
      </c>
      <c r="W328" s="124">
        <v>0</v>
      </c>
      <c r="X328" s="124">
        <v>0</v>
      </c>
      <c r="Y328" s="124">
        <v>0</v>
      </c>
      <c r="Z328" s="124">
        <v>0</v>
      </c>
      <c r="AA328" s="124">
        <v>0</v>
      </c>
      <c r="AB328" s="124">
        <v>0</v>
      </c>
      <c r="AC328" s="124">
        <v>0</v>
      </c>
      <c r="AD328" s="124">
        <v>0</v>
      </c>
      <c r="AE328" s="124">
        <v>0</v>
      </c>
      <c r="AF328" s="124">
        <v>0</v>
      </c>
      <c r="AG328" s="124">
        <v>0</v>
      </c>
      <c r="AH328" s="124">
        <v>0</v>
      </c>
      <c r="AI328" s="124">
        <v>0</v>
      </c>
      <c r="AJ328" s="124">
        <v>0</v>
      </c>
      <c r="AK328" s="124">
        <v>0</v>
      </c>
      <c r="AL328" s="124">
        <v>0</v>
      </c>
      <c r="AM328" s="124">
        <v>0</v>
      </c>
      <c r="AN328" s="124">
        <v>0</v>
      </c>
      <c r="AO328" s="124">
        <v>0</v>
      </c>
      <c r="AP328" s="124">
        <v>0</v>
      </c>
      <c r="AQ328" s="124">
        <v>0</v>
      </c>
      <c r="AR328" s="124">
        <v>0</v>
      </c>
      <c r="AS328" s="124">
        <v>0</v>
      </c>
      <c r="AT328" s="124">
        <v>0</v>
      </c>
      <c r="AU328" s="124">
        <v>0</v>
      </c>
      <c r="AV328" s="124">
        <v>0</v>
      </c>
      <c r="AW328" s="124">
        <v>0</v>
      </c>
      <c r="AX328" s="124">
        <v>0</v>
      </c>
      <c r="AY328" s="124">
        <v>0</v>
      </c>
    </row>
    <row r="329" spans="1:51">
      <c r="A329" t="s">
        <v>34</v>
      </c>
      <c r="B329" t="s">
        <v>21</v>
      </c>
      <c r="C329" t="s">
        <v>53</v>
      </c>
      <c r="D329" t="s">
        <v>337</v>
      </c>
      <c r="E329" s="125">
        <v>0.51208780015787725</v>
      </c>
      <c r="F329" s="125">
        <v>0.53343031139820996</v>
      </c>
      <c r="G329" s="125">
        <v>0.55345109396954661</v>
      </c>
      <c r="H329" s="125">
        <v>0.60382198109153418</v>
      </c>
      <c r="I329" s="125">
        <v>0.64876016819271431</v>
      </c>
      <c r="J329" s="125">
        <v>0.63281221965718937</v>
      </c>
      <c r="K329" s="124">
        <v>0.63663649184556603</v>
      </c>
      <c r="L329" s="124">
        <v>0.60763798171913985</v>
      </c>
      <c r="M329" s="124">
        <v>0.5801625467004049</v>
      </c>
      <c r="N329" s="124">
        <v>0.55431603665564388</v>
      </c>
      <c r="O329" s="124">
        <v>0.53005960403526098</v>
      </c>
      <c r="P329" s="124">
        <v>0.50723141798296301</v>
      </c>
      <c r="Q329" s="124">
        <v>0.48556931896750433</v>
      </c>
      <c r="R329" s="124">
        <v>0.46468430303859742</v>
      </c>
      <c r="S329" s="124">
        <v>0.44411243513361232</v>
      </c>
      <c r="T329" s="124">
        <v>0.42336018618878379</v>
      </c>
      <c r="U329" s="124">
        <v>0.4020983999504274</v>
      </c>
      <c r="V329" s="124">
        <v>0.38035829696588269</v>
      </c>
      <c r="W329" s="124">
        <v>0.3584999324705036</v>
      </c>
      <c r="X329" s="124">
        <v>0.3370008468693223</v>
      </c>
      <c r="Y329" s="124">
        <v>0.31626143701027648</v>
      </c>
      <c r="Z329" s="124">
        <v>0.29653062656047902</v>
      </c>
      <c r="AA329" s="124">
        <v>0.27792459593604629</v>
      </c>
      <c r="AB329" s="124">
        <v>0.26047085760060579</v>
      </c>
      <c r="AC329" s="124">
        <v>0.24414592185231751</v>
      </c>
      <c r="AD329" s="124">
        <v>0.22890014611057449</v>
      </c>
      <c r="AE329" s="124">
        <v>0.2146723031133991</v>
      </c>
      <c r="AF329" s="124">
        <v>0.20139756535002021</v>
      </c>
      <c r="AG329" s="124">
        <v>0.18901166211170239</v>
      </c>
      <c r="AH329" s="124">
        <v>0.17745291916202549</v>
      </c>
      <c r="AI329" s="124">
        <v>0.1666631617597733</v>
      </c>
      <c r="AJ329" s="124">
        <v>0.1565880220922462</v>
      </c>
      <c r="AK329" s="124">
        <v>0.14717694330710079</v>
      </c>
      <c r="AL329" s="124">
        <v>0.13838303575909719</v>
      </c>
      <c r="AM329" s="124">
        <v>0.13016286735820479</v>
      </c>
      <c r="AN329" s="124">
        <v>0.1224762304784134</v>
      </c>
      <c r="AO329" s="124">
        <v>0.1152859069433966</v>
      </c>
      <c r="AP329" s="124">
        <v>0.1085871867833258</v>
      </c>
      <c r="AQ329" s="124">
        <v>0.10235818480162889</v>
      </c>
      <c r="AR329" s="124">
        <v>9.6568932231198668E-2</v>
      </c>
      <c r="AS329" s="124">
        <v>9.1186636850546246E-2</v>
      </c>
      <c r="AT329" s="124">
        <v>8.6178577134870427E-2</v>
      </c>
      <c r="AU329" s="124">
        <v>8.1513590711677048E-2</v>
      </c>
      <c r="AV329" s="124">
        <v>7.7162753250264227E-2</v>
      </c>
      <c r="AW329" s="124">
        <v>7.3099605756342556E-2</v>
      </c>
      <c r="AX329" s="124">
        <v>6.930014024924526E-2</v>
      </c>
      <c r="AY329" s="124">
        <v>6.5742664556053335E-2</v>
      </c>
    </row>
    <row r="330" spans="1:51">
      <c r="A330" t="s">
        <v>34</v>
      </c>
      <c r="B330" t="s">
        <v>21</v>
      </c>
      <c r="C330" t="s">
        <v>54</v>
      </c>
      <c r="D330" t="s">
        <v>337</v>
      </c>
      <c r="E330" s="125">
        <v>0</v>
      </c>
      <c r="F330" s="125">
        <v>0</v>
      </c>
      <c r="G330" s="125">
        <v>0</v>
      </c>
      <c r="H330" s="125">
        <v>0</v>
      </c>
      <c r="I330" s="125">
        <v>0</v>
      </c>
      <c r="J330" s="125">
        <v>0</v>
      </c>
      <c r="K330" s="124">
        <v>0</v>
      </c>
      <c r="L330" s="124">
        <v>0</v>
      </c>
      <c r="M330" s="124">
        <v>0</v>
      </c>
      <c r="N330" s="124">
        <v>0</v>
      </c>
      <c r="O330" s="124">
        <v>0</v>
      </c>
      <c r="P330" s="124">
        <v>0</v>
      </c>
      <c r="Q330" s="124">
        <v>0</v>
      </c>
      <c r="R330" s="124">
        <v>0</v>
      </c>
      <c r="S330" s="124">
        <v>0</v>
      </c>
      <c r="T330" s="124">
        <v>0</v>
      </c>
      <c r="U330" s="124">
        <v>0</v>
      </c>
      <c r="V330" s="124">
        <v>0</v>
      </c>
      <c r="W330" s="124">
        <v>0</v>
      </c>
      <c r="X330" s="124">
        <v>0</v>
      </c>
      <c r="Y330" s="124">
        <v>0</v>
      </c>
      <c r="Z330" s="124">
        <v>0</v>
      </c>
      <c r="AA330" s="124">
        <v>0</v>
      </c>
      <c r="AB330" s="124">
        <v>0</v>
      </c>
      <c r="AC330" s="124">
        <v>0</v>
      </c>
      <c r="AD330" s="124">
        <v>0</v>
      </c>
      <c r="AE330" s="124">
        <v>0</v>
      </c>
      <c r="AF330" s="124">
        <v>0</v>
      </c>
      <c r="AG330" s="124">
        <v>0</v>
      </c>
      <c r="AH330" s="124">
        <v>0</v>
      </c>
      <c r="AI330" s="124">
        <v>0</v>
      </c>
      <c r="AJ330" s="124">
        <v>0</v>
      </c>
      <c r="AK330" s="124">
        <v>0</v>
      </c>
      <c r="AL330" s="124">
        <v>0</v>
      </c>
      <c r="AM330" s="124">
        <v>0</v>
      </c>
      <c r="AN330" s="124">
        <v>0</v>
      </c>
      <c r="AO330" s="124">
        <v>0</v>
      </c>
      <c r="AP330" s="124">
        <v>0</v>
      </c>
      <c r="AQ330" s="124">
        <v>0</v>
      </c>
      <c r="AR330" s="124">
        <v>0</v>
      </c>
      <c r="AS330" s="124">
        <v>0</v>
      </c>
      <c r="AT330" s="124">
        <v>0</v>
      </c>
      <c r="AU330" s="124">
        <v>0</v>
      </c>
      <c r="AV330" s="124">
        <v>0</v>
      </c>
      <c r="AW330" s="124">
        <v>0</v>
      </c>
      <c r="AX330" s="124">
        <v>0</v>
      </c>
      <c r="AY330" s="124">
        <v>0</v>
      </c>
    </row>
    <row r="331" spans="1:51">
      <c r="A331" t="s">
        <v>34</v>
      </c>
      <c r="B331" t="s">
        <v>21</v>
      </c>
      <c r="C331" t="s">
        <v>55</v>
      </c>
      <c r="D331" t="s">
        <v>337</v>
      </c>
      <c r="E331" s="125">
        <v>0</v>
      </c>
      <c r="F331" s="125">
        <v>0</v>
      </c>
      <c r="G331" s="125">
        <v>0</v>
      </c>
      <c r="H331" s="125">
        <v>0</v>
      </c>
      <c r="I331" s="125">
        <v>0</v>
      </c>
      <c r="J331" s="125">
        <v>0</v>
      </c>
      <c r="K331" s="124">
        <v>0</v>
      </c>
      <c r="L331" s="124">
        <v>0</v>
      </c>
      <c r="M331" s="124">
        <v>0</v>
      </c>
      <c r="N331" s="124">
        <v>0</v>
      </c>
      <c r="O331" s="124">
        <v>0</v>
      </c>
      <c r="P331" s="124">
        <v>0</v>
      </c>
      <c r="Q331" s="124">
        <v>0</v>
      </c>
      <c r="R331" s="124">
        <v>0</v>
      </c>
      <c r="S331" s="124">
        <v>0</v>
      </c>
      <c r="T331" s="124">
        <v>0</v>
      </c>
      <c r="U331" s="124">
        <v>0</v>
      </c>
      <c r="V331" s="124">
        <v>0</v>
      </c>
      <c r="W331" s="124">
        <v>0</v>
      </c>
      <c r="X331" s="124">
        <v>0</v>
      </c>
      <c r="Y331" s="124">
        <v>0</v>
      </c>
      <c r="Z331" s="124">
        <v>0</v>
      </c>
      <c r="AA331" s="124">
        <v>0</v>
      </c>
      <c r="AB331" s="124">
        <v>0</v>
      </c>
      <c r="AC331" s="124">
        <v>0</v>
      </c>
      <c r="AD331" s="124">
        <v>0</v>
      </c>
      <c r="AE331" s="124">
        <v>0</v>
      </c>
      <c r="AF331" s="124">
        <v>0</v>
      </c>
      <c r="AG331" s="124">
        <v>0</v>
      </c>
      <c r="AH331" s="124">
        <v>0</v>
      </c>
      <c r="AI331" s="124">
        <v>0</v>
      </c>
      <c r="AJ331" s="124">
        <v>0</v>
      </c>
      <c r="AK331" s="124">
        <v>0</v>
      </c>
      <c r="AL331" s="124">
        <v>0</v>
      </c>
      <c r="AM331" s="124">
        <v>0</v>
      </c>
      <c r="AN331" s="124">
        <v>0</v>
      </c>
      <c r="AO331" s="124">
        <v>0</v>
      </c>
      <c r="AP331" s="124">
        <v>0</v>
      </c>
      <c r="AQ331" s="124">
        <v>0</v>
      </c>
      <c r="AR331" s="124">
        <v>0</v>
      </c>
      <c r="AS331" s="124">
        <v>0</v>
      </c>
      <c r="AT331" s="124">
        <v>0</v>
      </c>
      <c r="AU331" s="124">
        <v>0</v>
      </c>
      <c r="AV331" s="124">
        <v>0</v>
      </c>
      <c r="AW331" s="124">
        <v>0</v>
      </c>
      <c r="AX331" s="124">
        <v>0</v>
      </c>
      <c r="AY331" s="124">
        <v>0</v>
      </c>
    </row>
    <row r="332" spans="1:51">
      <c r="A332" t="s">
        <v>34</v>
      </c>
      <c r="B332" t="s">
        <v>21</v>
      </c>
      <c r="C332" t="s">
        <v>56</v>
      </c>
      <c r="D332" t="s">
        <v>337</v>
      </c>
      <c r="E332" s="125">
        <v>0</v>
      </c>
      <c r="F332" s="125">
        <v>0</v>
      </c>
      <c r="G332" s="125">
        <v>0</v>
      </c>
      <c r="H332" s="125">
        <v>0</v>
      </c>
      <c r="I332" s="125">
        <v>0</v>
      </c>
      <c r="J332" s="125">
        <v>1.1961293255026731E-5</v>
      </c>
      <c r="K332" s="124">
        <v>1.205385663142923E-5</v>
      </c>
      <c r="L332" s="124">
        <v>2.4211609386308591E-4</v>
      </c>
      <c r="M332" s="124">
        <v>6.6156273254794372E-4</v>
      </c>
      <c r="N332" s="124">
        <v>1.430813067436354E-3</v>
      </c>
      <c r="O332" s="124">
        <v>2.8400967131254271E-3</v>
      </c>
      <c r="P332" s="124">
        <v>5.4039182339560834E-3</v>
      </c>
      <c r="Q332" s="124">
        <v>9.9963894215936121E-3</v>
      </c>
      <c r="R332" s="124">
        <v>1.799994696687534E-2</v>
      </c>
      <c r="S332" s="124">
        <v>3.1302508977269473E-2</v>
      </c>
      <c r="T332" s="124">
        <v>5.1905977186419747E-2</v>
      </c>
      <c r="U332" s="124">
        <v>8.0990191452721114E-2</v>
      </c>
      <c r="V332" s="124">
        <v>0.1179848103221077</v>
      </c>
      <c r="W332" s="124">
        <v>0.16067959597099959</v>
      </c>
      <c r="X332" s="124">
        <v>0.20629529862611781</v>
      </c>
      <c r="Y332" s="124">
        <v>0.25247431785177782</v>
      </c>
      <c r="Z332" s="124">
        <v>0.29764320807324918</v>
      </c>
      <c r="AA332" s="124">
        <v>0.34091772230753697</v>
      </c>
      <c r="AB332" s="124">
        <v>0.38188081735096591</v>
      </c>
      <c r="AC332" s="124">
        <v>0.42039260056983491</v>
      </c>
      <c r="AD332" s="124">
        <v>0.45646436811122298</v>
      </c>
      <c r="AE332" s="124">
        <v>0.49018411875179863</v>
      </c>
      <c r="AF332" s="124">
        <v>0.52167508673733443</v>
      </c>
      <c r="AG332" s="124">
        <v>0.55107352366644913</v>
      </c>
      <c r="AH332" s="124">
        <v>0.57851718126005691</v>
      </c>
      <c r="AI332" s="124">
        <v>0.60413958772547649</v>
      </c>
      <c r="AJ332" s="124">
        <v>0.6280674060445911</v>
      </c>
      <c r="AK332" s="124">
        <v>0.65041940567386636</v>
      </c>
      <c r="AL332" s="124">
        <v>0.67130626169657448</v>
      </c>
      <c r="AM332" s="124">
        <v>0.69083076429300594</v>
      </c>
      <c r="AN332" s="124">
        <v>0.70908821895250917</v>
      </c>
      <c r="AO332" s="124">
        <v>0.72616692310069919</v>
      </c>
      <c r="AP332" s="124">
        <v>0.7420780085105585</v>
      </c>
      <c r="AQ332" s="124">
        <v>0.75687342811537262</v>
      </c>
      <c r="AR332" s="124">
        <v>0.77062434936396895</v>
      </c>
      <c r="AS332" s="124">
        <v>0.78340865363383227</v>
      </c>
      <c r="AT332" s="124">
        <v>0.79530405837308926</v>
      </c>
      <c r="AU332" s="124">
        <v>0.80638457975982591</v>
      </c>
      <c r="AV332" s="124">
        <v>0.81671891916914052</v>
      </c>
      <c r="AW332" s="124">
        <v>0.82636992276357646</v>
      </c>
      <c r="AX332" s="124">
        <v>0.83539461523566971</v>
      </c>
      <c r="AY332" s="124">
        <v>0.84384452081007466</v>
      </c>
    </row>
    <row r="333" spans="1:51">
      <c r="A333" t="s">
        <v>34</v>
      </c>
      <c r="B333" t="s">
        <v>21</v>
      </c>
      <c r="C333" t="s">
        <v>57</v>
      </c>
      <c r="D333" t="s">
        <v>337</v>
      </c>
      <c r="E333" s="125">
        <v>0</v>
      </c>
      <c r="F333" s="125">
        <v>0</v>
      </c>
      <c r="G333" s="125">
        <v>0</v>
      </c>
      <c r="H333" s="125">
        <v>0</v>
      </c>
      <c r="I333" s="125">
        <v>0</v>
      </c>
      <c r="J333" s="125">
        <v>0</v>
      </c>
      <c r="K333" s="124">
        <v>0</v>
      </c>
      <c r="L333" s="124">
        <v>0</v>
      </c>
      <c r="M333" s="124">
        <v>0</v>
      </c>
      <c r="N333" s="124">
        <v>0</v>
      </c>
      <c r="O333" s="124">
        <v>0</v>
      </c>
      <c r="P333" s="124">
        <v>0</v>
      </c>
      <c r="Q333" s="124">
        <v>0</v>
      </c>
      <c r="R333" s="124">
        <v>0</v>
      </c>
      <c r="S333" s="124">
        <v>0</v>
      </c>
      <c r="T333" s="124">
        <v>0</v>
      </c>
      <c r="U333" s="124">
        <v>0</v>
      </c>
      <c r="V333" s="124">
        <v>0</v>
      </c>
      <c r="W333" s="124">
        <v>0</v>
      </c>
      <c r="X333" s="124">
        <v>0</v>
      </c>
      <c r="Y333" s="124">
        <v>0</v>
      </c>
      <c r="Z333" s="124">
        <v>0</v>
      </c>
      <c r="AA333" s="124">
        <v>0</v>
      </c>
      <c r="AB333" s="124">
        <v>0</v>
      </c>
      <c r="AC333" s="124">
        <v>0</v>
      </c>
      <c r="AD333" s="124">
        <v>0</v>
      </c>
      <c r="AE333" s="124">
        <v>0</v>
      </c>
      <c r="AF333" s="124">
        <v>0</v>
      </c>
      <c r="AG333" s="124">
        <v>0</v>
      </c>
      <c r="AH333" s="124">
        <v>0</v>
      </c>
      <c r="AI333" s="124">
        <v>0</v>
      </c>
      <c r="AJ333" s="124">
        <v>0</v>
      </c>
      <c r="AK333" s="124">
        <v>0</v>
      </c>
      <c r="AL333" s="124">
        <v>0</v>
      </c>
      <c r="AM333" s="124">
        <v>0</v>
      </c>
      <c r="AN333" s="124">
        <v>0</v>
      </c>
      <c r="AO333" s="124">
        <v>0</v>
      </c>
      <c r="AP333" s="124">
        <v>0</v>
      </c>
      <c r="AQ333" s="124">
        <v>0</v>
      </c>
      <c r="AR333" s="124">
        <v>0</v>
      </c>
      <c r="AS333" s="124">
        <v>0</v>
      </c>
      <c r="AT333" s="124">
        <v>0</v>
      </c>
      <c r="AU333" s="124">
        <v>0</v>
      </c>
      <c r="AV333" s="124">
        <v>0</v>
      </c>
      <c r="AW333" s="124">
        <v>0</v>
      </c>
      <c r="AX333" s="124">
        <v>0</v>
      </c>
      <c r="AY333" s="124">
        <v>0</v>
      </c>
    </row>
    <row r="334" spans="1:51">
      <c r="A334" t="s">
        <v>34</v>
      </c>
      <c r="B334" t="s">
        <v>21</v>
      </c>
      <c r="C334" t="s">
        <v>58</v>
      </c>
      <c r="D334" t="s">
        <v>337</v>
      </c>
      <c r="E334" s="125">
        <v>0</v>
      </c>
      <c r="F334" s="125">
        <v>0</v>
      </c>
      <c r="G334" s="125">
        <v>0</v>
      </c>
      <c r="H334" s="125">
        <v>0</v>
      </c>
      <c r="I334" s="125">
        <v>0</v>
      </c>
      <c r="J334" s="125">
        <v>0</v>
      </c>
      <c r="K334" s="124">
        <v>0</v>
      </c>
      <c r="L334" s="124">
        <v>0</v>
      </c>
      <c r="M334" s="124">
        <v>0</v>
      </c>
      <c r="N334" s="124">
        <v>0</v>
      </c>
      <c r="O334" s="124">
        <v>0</v>
      </c>
      <c r="P334" s="124">
        <v>0</v>
      </c>
      <c r="Q334" s="124">
        <v>0</v>
      </c>
      <c r="R334" s="124">
        <v>0</v>
      </c>
      <c r="S334" s="124">
        <v>0</v>
      </c>
      <c r="T334" s="124">
        <v>0</v>
      </c>
      <c r="U334" s="124">
        <v>0</v>
      </c>
      <c r="V334" s="124">
        <v>0</v>
      </c>
      <c r="W334" s="124">
        <v>0</v>
      </c>
      <c r="X334" s="124">
        <v>0</v>
      </c>
      <c r="Y334" s="124">
        <v>0</v>
      </c>
      <c r="Z334" s="124">
        <v>0</v>
      </c>
      <c r="AA334" s="124">
        <v>0</v>
      </c>
      <c r="AB334" s="124">
        <v>0</v>
      </c>
      <c r="AC334" s="124">
        <v>0</v>
      </c>
      <c r="AD334" s="124">
        <v>0</v>
      </c>
      <c r="AE334" s="124">
        <v>0</v>
      </c>
      <c r="AF334" s="124">
        <v>0</v>
      </c>
      <c r="AG334" s="124">
        <v>0</v>
      </c>
      <c r="AH334" s="124">
        <v>0</v>
      </c>
      <c r="AI334" s="124">
        <v>0</v>
      </c>
      <c r="AJ334" s="124">
        <v>0</v>
      </c>
      <c r="AK334" s="124">
        <v>0</v>
      </c>
      <c r="AL334" s="124">
        <v>0</v>
      </c>
      <c r="AM334" s="124">
        <v>0</v>
      </c>
      <c r="AN334" s="124">
        <v>0</v>
      </c>
      <c r="AO334" s="124">
        <v>0</v>
      </c>
      <c r="AP334" s="124">
        <v>0</v>
      </c>
      <c r="AQ334" s="124">
        <v>0</v>
      </c>
      <c r="AR334" s="124">
        <v>0</v>
      </c>
      <c r="AS334" s="124">
        <v>0</v>
      </c>
      <c r="AT334" s="124">
        <v>0</v>
      </c>
      <c r="AU334" s="124">
        <v>0</v>
      </c>
      <c r="AV334" s="124">
        <v>0</v>
      </c>
      <c r="AW334" s="124">
        <v>0</v>
      </c>
      <c r="AX334" s="124">
        <v>0</v>
      </c>
      <c r="AY334" s="124">
        <v>0</v>
      </c>
    </row>
    <row r="335" spans="1:51">
      <c r="A335" t="s">
        <v>34</v>
      </c>
      <c r="B335" t="s">
        <v>21</v>
      </c>
      <c r="C335" t="s">
        <v>59</v>
      </c>
      <c r="D335" t="s">
        <v>337</v>
      </c>
      <c r="E335" s="125">
        <v>0</v>
      </c>
      <c r="F335" s="125">
        <v>0</v>
      </c>
      <c r="G335" s="125">
        <v>1.433773979869813E-5</v>
      </c>
      <c r="H335" s="125">
        <v>0</v>
      </c>
      <c r="I335" s="125">
        <v>1.1789208944079851E-4</v>
      </c>
      <c r="J335" s="125">
        <v>9.5690346040213872E-5</v>
      </c>
      <c r="K335" s="124">
        <v>3.3750798568001831E-4</v>
      </c>
      <c r="L335" s="124">
        <v>3.1512862572497658E-4</v>
      </c>
      <c r="M335" s="124">
        <v>2.9395583201506198E-4</v>
      </c>
      <c r="N335" s="124">
        <v>2.7409622293329502E-4</v>
      </c>
      <c r="O335" s="124">
        <v>2.5556463821170523E-4</v>
      </c>
      <c r="P335" s="124">
        <v>2.3831552687812271E-4</v>
      </c>
      <c r="Q335" s="124">
        <v>2.2228138007539331E-4</v>
      </c>
      <c r="R335" s="124">
        <v>2.0737522604061479E-4</v>
      </c>
      <c r="S335" s="124">
        <v>1.9353031785594781E-4</v>
      </c>
      <c r="T335" s="124">
        <v>1.8067465452545E-4</v>
      </c>
      <c r="U335" s="124">
        <v>1.687362044707157E-4</v>
      </c>
      <c r="V335" s="124">
        <v>1.5765092902077411E-4</v>
      </c>
      <c r="W335" s="124">
        <v>1.4735545071255791E-4</v>
      </c>
      <c r="X335" s="124">
        <v>1.377892387546181E-4</v>
      </c>
      <c r="Y335" s="124">
        <v>1.2889731714492319E-4</v>
      </c>
      <c r="Z335" s="124">
        <v>1.206288512837789E-4</v>
      </c>
      <c r="AA335" s="124">
        <v>1.1293694597867449E-4</v>
      </c>
      <c r="AB335" s="124">
        <v>1.057783952623225E-4</v>
      </c>
      <c r="AC335" s="124">
        <v>9.9113415830829444E-5</v>
      </c>
      <c r="AD335" s="124">
        <v>9.2905381860615454E-5</v>
      </c>
      <c r="AE335" s="124">
        <v>8.7120570676492003E-5</v>
      </c>
      <c r="AF335" s="124">
        <v>8.1727923904859707E-5</v>
      </c>
      <c r="AG335" s="124">
        <v>7.6698825962339447E-5</v>
      </c>
      <c r="AH335" s="124">
        <v>7.2006900165443746E-5</v>
      </c>
      <c r="AI335" s="124">
        <v>6.7627821900848156E-5</v>
      </c>
      <c r="AJ335" s="124">
        <v>6.3539147869716393E-5</v>
      </c>
      <c r="AK335" s="124">
        <v>5.972016023554762E-5</v>
      </c>
      <c r="AL335" s="124">
        <v>5.6151724457694862E-5</v>
      </c>
      <c r="AM335" s="124">
        <v>5.2816159619880963E-5</v>
      </c>
      <c r="AN335" s="124">
        <v>4.9697120128357601E-5</v>
      </c>
      <c r="AO335" s="124">
        <v>4.6779487736832517E-5</v>
      </c>
      <c r="AP335" s="124">
        <v>4.4061342689715381E-5</v>
      </c>
      <c r="AQ335" s="124">
        <v>4.1533800019094988E-5</v>
      </c>
      <c r="AR335" s="124">
        <v>3.9184696856001237E-5</v>
      </c>
      <c r="AS335" s="124">
        <v>3.700072582168607E-5</v>
      </c>
      <c r="AT335" s="124">
        <v>3.4968608841256411E-5</v>
      </c>
      <c r="AU335" s="124">
        <v>3.3075700822161633E-5</v>
      </c>
      <c r="AV335" s="124">
        <v>3.1310264972244521E-5</v>
      </c>
      <c r="AW335" s="124">
        <v>2.9661564947372439E-5</v>
      </c>
      <c r="AX335" s="124">
        <v>2.8119858996759539E-5</v>
      </c>
      <c r="AY335" s="124">
        <v>2.6676345078012101E-5</v>
      </c>
    </row>
    <row r="336" spans="1:51">
      <c r="A336" t="s">
        <v>34</v>
      </c>
      <c r="B336" t="s">
        <v>21</v>
      </c>
      <c r="C336" t="s">
        <v>60</v>
      </c>
      <c r="D336" t="s">
        <v>337</v>
      </c>
      <c r="E336" s="125">
        <v>0</v>
      </c>
      <c r="F336" s="125">
        <v>0</v>
      </c>
      <c r="G336" s="125">
        <v>0</v>
      </c>
      <c r="H336" s="125">
        <v>0</v>
      </c>
      <c r="I336" s="125">
        <v>0</v>
      </c>
      <c r="J336" s="125">
        <v>0</v>
      </c>
      <c r="K336" s="124">
        <v>0</v>
      </c>
      <c r="L336" s="124">
        <v>0</v>
      </c>
      <c r="M336" s="124">
        <v>0</v>
      </c>
      <c r="N336" s="124">
        <v>0</v>
      </c>
      <c r="O336" s="124">
        <v>0</v>
      </c>
      <c r="P336" s="124">
        <v>0</v>
      </c>
      <c r="Q336" s="124">
        <v>0</v>
      </c>
      <c r="R336" s="124">
        <v>0</v>
      </c>
      <c r="S336" s="124">
        <v>0</v>
      </c>
      <c r="T336" s="124">
        <v>0</v>
      </c>
      <c r="U336" s="124">
        <v>0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4">
        <v>0</v>
      </c>
      <c r="AI336" s="124">
        <v>0</v>
      </c>
      <c r="AJ336" s="124">
        <v>0</v>
      </c>
      <c r="AK336" s="124">
        <v>0</v>
      </c>
      <c r="AL336" s="124">
        <v>0</v>
      </c>
      <c r="AM336" s="124">
        <v>0</v>
      </c>
      <c r="AN336" s="124">
        <v>0</v>
      </c>
      <c r="AO336" s="124">
        <v>0</v>
      </c>
      <c r="AP336" s="124">
        <v>0</v>
      </c>
      <c r="AQ336" s="124">
        <v>0</v>
      </c>
      <c r="AR336" s="124">
        <v>0</v>
      </c>
      <c r="AS336" s="124">
        <v>0</v>
      </c>
      <c r="AT336" s="124">
        <v>0</v>
      </c>
      <c r="AU336" s="124">
        <v>0</v>
      </c>
      <c r="AV336" s="124">
        <v>0</v>
      </c>
      <c r="AW336" s="124">
        <v>0</v>
      </c>
      <c r="AX336" s="124">
        <v>0</v>
      </c>
      <c r="AY336" s="124">
        <v>0</v>
      </c>
    </row>
    <row r="337" spans="1:51">
      <c r="A337" t="s">
        <v>34</v>
      </c>
      <c r="B337" t="s">
        <v>21</v>
      </c>
      <c r="C337" t="s">
        <v>61</v>
      </c>
      <c r="D337" t="s">
        <v>337</v>
      </c>
      <c r="E337" s="125">
        <v>0</v>
      </c>
      <c r="F337" s="125">
        <v>0</v>
      </c>
      <c r="G337" s="125">
        <v>0</v>
      </c>
      <c r="H337" s="125">
        <v>0</v>
      </c>
      <c r="I337" s="125">
        <v>0</v>
      </c>
      <c r="J337" s="125">
        <v>0</v>
      </c>
      <c r="K337" s="124">
        <v>0</v>
      </c>
      <c r="L337" s="124">
        <v>0</v>
      </c>
      <c r="M337" s="124">
        <v>0</v>
      </c>
      <c r="N337" s="124">
        <v>0</v>
      </c>
      <c r="O337" s="124">
        <v>0</v>
      </c>
      <c r="P337" s="124">
        <v>0</v>
      </c>
      <c r="Q337" s="124">
        <v>0</v>
      </c>
      <c r="R337" s="124">
        <v>0</v>
      </c>
      <c r="S337" s="124">
        <v>0</v>
      </c>
      <c r="T337" s="124">
        <v>0</v>
      </c>
      <c r="U337" s="124">
        <v>0</v>
      </c>
      <c r="V337" s="124">
        <v>0</v>
      </c>
      <c r="W337" s="124">
        <v>0</v>
      </c>
      <c r="X337" s="124">
        <v>0</v>
      </c>
      <c r="Y337" s="124">
        <v>0</v>
      </c>
      <c r="Z337" s="124">
        <v>0</v>
      </c>
      <c r="AA337" s="124">
        <v>0</v>
      </c>
      <c r="AB337" s="124">
        <v>0</v>
      </c>
      <c r="AC337" s="124">
        <v>0</v>
      </c>
      <c r="AD337" s="124">
        <v>0</v>
      </c>
      <c r="AE337" s="124">
        <v>0</v>
      </c>
      <c r="AF337" s="124">
        <v>0</v>
      </c>
      <c r="AG337" s="124">
        <v>0</v>
      </c>
      <c r="AH337" s="124">
        <v>0</v>
      </c>
      <c r="AI337" s="124">
        <v>0</v>
      </c>
      <c r="AJ337" s="124">
        <v>0</v>
      </c>
      <c r="AK337" s="124">
        <v>0</v>
      </c>
      <c r="AL337" s="124">
        <v>0</v>
      </c>
      <c r="AM337" s="124">
        <v>0</v>
      </c>
      <c r="AN337" s="124">
        <v>0</v>
      </c>
      <c r="AO337" s="124">
        <v>0</v>
      </c>
      <c r="AP337" s="124">
        <v>0</v>
      </c>
      <c r="AQ337" s="124">
        <v>0</v>
      </c>
      <c r="AR337" s="124">
        <v>0</v>
      </c>
      <c r="AS337" s="124">
        <v>0</v>
      </c>
      <c r="AT337" s="124">
        <v>0</v>
      </c>
      <c r="AU337" s="124">
        <v>0</v>
      </c>
      <c r="AV337" s="124">
        <v>0</v>
      </c>
      <c r="AW337" s="124">
        <v>0</v>
      </c>
      <c r="AX337" s="124">
        <v>0</v>
      </c>
      <c r="AY337" s="124">
        <v>0</v>
      </c>
    </row>
    <row r="338" spans="1:51">
      <c r="A338" t="s">
        <v>34</v>
      </c>
      <c r="B338" t="s">
        <v>72</v>
      </c>
      <c r="C338" t="s">
        <v>50</v>
      </c>
      <c r="D338" t="s">
        <v>337</v>
      </c>
      <c r="E338" s="125">
        <v>0.78765548945375885</v>
      </c>
      <c r="F338" s="125">
        <v>0.77695755338781969</v>
      </c>
      <c r="G338" s="125">
        <v>0.75426944971537002</v>
      </c>
      <c r="H338" s="125">
        <v>0.64549217203527087</v>
      </c>
      <c r="I338" s="125">
        <v>0.67562787407145386</v>
      </c>
      <c r="J338" s="125">
        <v>0.64713590415574695</v>
      </c>
      <c r="K338" s="124">
        <v>0.6493951612903226</v>
      </c>
      <c r="L338" s="124">
        <v>0.66964440797393621</v>
      </c>
      <c r="M338" s="124">
        <v>0.68617909473910754</v>
      </c>
      <c r="N338" s="124">
        <v>0.69951362557018049</v>
      </c>
      <c r="O338" s="124">
        <v>0.70980611943587191</v>
      </c>
      <c r="P338" s="124">
        <v>0.71679802745335031</v>
      </c>
      <c r="Q338" s="124">
        <v>0.71968566135532475</v>
      </c>
      <c r="R338" s="124">
        <v>0.71698139214167456</v>
      </c>
      <c r="S338" s="124">
        <v>0.70655689857011994</v>
      </c>
      <c r="T338" s="124">
        <v>0.68622001223137419</v>
      </c>
      <c r="U338" s="124">
        <v>0.65496351300077871</v>
      </c>
      <c r="V338" s="124">
        <v>0.61409049345265776</v>
      </c>
      <c r="W338" s="124">
        <v>0.56694663084319541</v>
      </c>
      <c r="X338" s="124">
        <v>0.51740776854903325</v>
      </c>
      <c r="Y338" s="124">
        <v>0.46856398502653129</v>
      </c>
      <c r="Z338" s="124">
        <v>0.42232230022902351</v>
      </c>
      <c r="AA338" s="124">
        <v>0.37961186303581429</v>
      </c>
      <c r="AB338" s="124">
        <v>0.34073164787271332</v>
      </c>
      <c r="AC338" s="124">
        <v>0.30563051976141481</v>
      </c>
      <c r="AD338" s="124">
        <v>0.27408583130751818</v>
      </c>
      <c r="AE338" s="124">
        <v>0.24580485842368241</v>
      </c>
      <c r="AF338" s="124">
        <v>0.22047824896417781</v>
      </c>
      <c r="AG338" s="124">
        <v>0.19780627122858149</v>
      </c>
      <c r="AH338" s="124">
        <v>0.17751044232330301</v>
      </c>
      <c r="AI338" s="124">
        <v>0.1593376071419226</v>
      </c>
      <c r="AJ338" s="124">
        <v>0.1430602865303307</v>
      </c>
      <c r="AK338" s="124">
        <v>0.12847530255238421</v>
      </c>
      <c r="AL338" s="124">
        <v>0.115401711268886</v>
      </c>
      <c r="AM338" s="124">
        <v>0.10367855571379719</v>
      </c>
      <c r="AN338" s="124">
        <v>9.316268173397009E-2</v>
      </c>
      <c r="AO338" s="124">
        <v>8.372672091815711E-2</v>
      </c>
      <c r="AP338" s="124">
        <v>7.5257275561776193E-2</v>
      </c>
      <c r="AQ338" s="124">
        <v>6.765330730944942E-2</v>
      </c>
      <c r="AR338" s="124">
        <v>6.0824716272759378E-2</v>
      </c>
      <c r="AS338" s="124">
        <v>5.4691091854815597E-2</v>
      </c>
      <c r="AT338" s="124">
        <v>4.9180615452958619E-2</v>
      </c>
      <c r="AU338" s="124">
        <v>4.9180615452958619E-2</v>
      </c>
      <c r="AV338" s="124">
        <v>4.9180615452958612E-2</v>
      </c>
      <c r="AW338" s="124">
        <v>4.9180615452958612E-2</v>
      </c>
      <c r="AX338" s="124">
        <v>4.9180615452958619E-2</v>
      </c>
      <c r="AY338" s="124">
        <v>4.9180615452958619E-2</v>
      </c>
    </row>
    <row r="339" spans="1:51">
      <c r="A339" t="s">
        <v>34</v>
      </c>
      <c r="B339" t="s">
        <v>72</v>
      </c>
      <c r="C339" t="s">
        <v>51</v>
      </c>
      <c r="D339" t="s">
        <v>337</v>
      </c>
      <c r="E339" s="125">
        <v>0</v>
      </c>
      <c r="F339" s="125">
        <v>0</v>
      </c>
      <c r="G339" s="125">
        <v>0</v>
      </c>
      <c r="H339" s="125">
        <v>0</v>
      </c>
      <c r="I339" s="125">
        <v>0</v>
      </c>
      <c r="J339" s="125">
        <v>0</v>
      </c>
      <c r="K339" s="124">
        <v>0</v>
      </c>
      <c r="L339" s="124">
        <v>0</v>
      </c>
      <c r="M339" s="124">
        <v>0</v>
      </c>
      <c r="N339" s="124">
        <v>0</v>
      </c>
      <c r="O339" s="124">
        <v>0</v>
      </c>
      <c r="P339" s="124">
        <v>0</v>
      </c>
      <c r="Q339" s="124">
        <v>0</v>
      </c>
      <c r="R339" s="124">
        <v>0</v>
      </c>
      <c r="S339" s="124">
        <v>0</v>
      </c>
      <c r="T339" s="124">
        <v>0</v>
      </c>
      <c r="U339" s="124">
        <v>0</v>
      </c>
      <c r="V339" s="124">
        <v>0</v>
      </c>
      <c r="W339" s="124">
        <v>0</v>
      </c>
      <c r="X339" s="124">
        <v>0</v>
      </c>
      <c r="Y339" s="124">
        <v>0</v>
      </c>
      <c r="Z339" s="124">
        <v>0</v>
      </c>
      <c r="AA339" s="124">
        <v>0</v>
      </c>
      <c r="AB339" s="124">
        <v>0</v>
      </c>
      <c r="AC339" s="124">
        <v>0</v>
      </c>
      <c r="AD339" s="124">
        <v>0</v>
      </c>
      <c r="AE339" s="124">
        <v>0</v>
      </c>
      <c r="AF339" s="124">
        <v>0</v>
      </c>
      <c r="AG339" s="124">
        <v>0</v>
      </c>
      <c r="AH339" s="124">
        <v>0</v>
      </c>
      <c r="AI339" s="124">
        <v>0</v>
      </c>
      <c r="AJ339" s="124">
        <v>0</v>
      </c>
      <c r="AK339" s="124">
        <v>0</v>
      </c>
      <c r="AL339" s="124">
        <v>0</v>
      </c>
      <c r="AM339" s="124">
        <v>0</v>
      </c>
      <c r="AN339" s="124">
        <v>0</v>
      </c>
      <c r="AO339" s="124">
        <v>0</v>
      </c>
      <c r="AP339" s="124">
        <v>0</v>
      </c>
      <c r="AQ339" s="124">
        <v>0</v>
      </c>
      <c r="AR339" s="124">
        <v>0</v>
      </c>
      <c r="AS339" s="124">
        <v>0</v>
      </c>
      <c r="AT339" s="124">
        <v>0</v>
      </c>
      <c r="AU339" s="124">
        <v>0</v>
      </c>
      <c r="AV339" s="124">
        <v>0</v>
      </c>
      <c r="AW339" s="124">
        <v>0</v>
      </c>
      <c r="AX339" s="124">
        <v>0</v>
      </c>
      <c r="AY339" s="124">
        <v>0</v>
      </c>
    </row>
    <row r="340" spans="1:51">
      <c r="A340" t="s">
        <v>34</v>
      </c>
      <c r="B340" t="s">
        <v>72</v>
      </c>
      <c r="C340" t="s">
        <v>52</v>
      </c>
      <c r="D340" t="s">
        <v>337</v>
      </c>
      <c r="E340" s="125">
        <v>0</v>
      </c>
      <c r="F340" s="125">
        <v>0</v>
      </c>
      <c r="G340" s="125">
        <v>0</v>
      </c>
      <c r="H340" s="125">
        <v>0</v>
      </c>
      <c r="I340" s="125">
        <v>0</v>
      </c>
      <c r="J340" s="125">
        <v>0</v>
      </c>
      <c r="K340" s="124">
        <v>0</v>
      </c>
      <c r="L340" s="124">
        <v>0</v>
      </c>
      <c r="M340" s="124">
        <v>0</v>
      </c>
      <c r="N340" s="124">
        <v>0</v>
      </c>
      <c r="O340" s="124">
        <v>0</v>
      </c>
      <c r="P340" s="124">
        <v>0</v>
      </c>
      <c r="Q340" s="124">
        <v>0</v>
      </c>
      <c r="R340" s="124">
        <v>0</v>
      </c>
      <c r="S340" s="124">
        <v>0</v>
      </c>
      <c r="T340" s="124">
        <v>0</v>
      </c>
      <c r="U340" s="124">
        <v>0</v>
      </c>
      <c r="V340" s="124">
        <v>0</v>
      </c>
      <c r="W340" s="124">
        <v>0</v>
      </c>
      <c r="X340" s="124">
        <v>0</v>
      </c>
      <c r="Y340" s="124">
        <v>0</v>
      </c>
      <c r="Z340" s="124">
        <v>0</v>
      </c>
      <c r="AA340" s="124">
        <v>0</v>
      </c>
      <c r="AB340" s="124">
        <v>0</v>
      </c>
      <c r="AC340" s="124">
        <v>0</v>
      </c>
      <c r="AD340" s="124">
        <v>0</v>
      </c>
      <c r="AE340" s="124">
        <v>0</v>
      </c>
      <c r="AF340" s="124">
        <v>0</v>
      </c>
      <c r="AG340" s="124">
        <v>0</v>
      </c>
      <c r="AH340" s="124">
        <v>0</v>
      </c>
      <c r="AI340" s="124">
        <v>0</v>
      </c>
      <c r="AJ340" s="124">
        <v>0</v>
      </c>
      <c r="AK340" s="124">
        <v>0</v>
      </c>
      <c r="AL340" s="124">
        <v>0</v>
      </c>
      <c r="AM340" s="124">
        <v>0</v>
      </c>
      <c r="AN340" s="124">
        <v>0</v>
      </c>
      <c r="AO340" s="124">
        <v>0</v>
      </c>
      <c r="AP340" s="124">
        <v>0</v>
      </c>
      <c r="AQ340" s="124">
        <v>0</v>
      </c>
      <c r="AR340" s="124">
        <v>0</v>
      </c>
      <c r="AS340" s="124">
        <v>0</v>
      </c>
      <c r="AT340" s="124">
        <v>0</v>
      </c>
      <c r="AU340" s="124">
        <v>0</v>
      </c>
      <c r="AV340" s="124">
        <v>0</v>
      </c>
      <c r="AW340" s="124">
        <v>0</v>
      </c>
      <c r="AX340" s="124">
        <v>0</v>
      </c>
      <c r="AY340" s="124">
        <v>0</v>
      </c>
    </row>
    <row r="341" spans="1:51">
      <c r="A341" t="s">
        <v>34</v>
      </c>
      <c r="B341" t="s">
        <v>72</v>
      </c>
      <c r="C341" t="s">
        <v>53</v>
      </c>
      <c r="D341" t="s">
        <v>337</v>
      </c>
      <c r="E341" s="125">
        <v>0.21234451054624121</v>
      </c>
      <c r="F341" s="125">
        <v>0.22304244661218031</v>
      </c>
      <c r="G341" s="125">
        <v>0.22941176470588229</v>
      </c>
      <c r="H341" s="125">
        <v>0.32229620298722328</v>
      </c>
      <c r="I341" s="125">
        <v>0.29554297842235577</v>
      </c>
      <c r="J341" s="125">
        <v>0.32178959191314122</v>
      </c>
      <c r="K341" s="124">
        <v>0.34092741935483872</v>
      </c>
      <c r="L341" s="124">
        <v>0.32152690513091231</v>
      </c>
      <c r="M341" s="124">
        <v>0.30530181815147478</v>
      </c>
      <c r="N341" s="124">
        <v>0.29151564483509129</v>
      </c>
      <c r="O341" s="124">
        <v>0.2795666573607985</v>
      </c>
      <c r="P341" s="124">
        <v>0.26890474736204228</v>
      </c>
      <c r="Q341" s="124">
        <v>0.2589546730217907</v>
      </c>
      <c r="R341" s="124">
        <v>0.24905125614060231</v>
      </c>
      <c r="S341" s="124">
        <v>0.23842938725810001</v>
      </c>
      <c r="T341" s="124">
        <v>0.22635353966130131</v>
      </c>
      <c r="U341" s="124">
        <v>0.2124193843907565</v>
      </c>
      <c r="V341" s="124">
        <v>0.19682737672041911</v>
      </c>
      <c r="W341" s="124">
        <v>0.1803100531666198</v>
      </c>
      <c r="X341" s="124">
        <v>0.16374957088654471</v>
      </c>
      <c r="Y341" s="124">
        <v>0.14784539431497559</v>
      </c>
      <c r="Z341" s="124">
        <v>0.13301239485700531</v>
      </c>
      <c r="AA341" s="124">
        <v>0.11943013213569451</v>
      </c>
      <c r="AB341" s="124">
        <v>0.1071281856251976</v>
      </c>
      <c r="AC341" s="124">
        <v>9.6054900867160203E-2</v>
      </c>
      <c r="AD341" s="124">
        <v>8.6121017013353576E-2</v>
      </c>
      <c r="AE341" s="124">
        <v>7.7224197150504964E-2</v>
      </c>
      <c r="AF341" s="124">
        <v>6.9261713353134136E-2</v>
      </c>
      <c r="AG341" s="124">
        <v>6.2136451573667567E-2</v>
      </c>
      <c r="AH341" s="124">
        <v>5.5759357096241843E-2</v>
      </c>
      <c r="AI341" s="124">
        <v>5.0050069460931747E-2</v>
      </c>
      <c r="AJ341" s="124">
        <v>4.4936686845634642E-2</v>
      </c>
      <c r="AK341" s="124">
        <v>4.0355150364570852E-2</v>
      </c>
      <c r="AL341" s="124">
        <v>3.6248496765129347E-2</v>
      </c>
      <c r="AM341" s="124">
        <v>3.2566100422101847E-2</v>
      </c>
      <c r="AN341" s="124">
        <v>2.9262959460534189E-2</v>
      </c>
      <c r="AO341" s="124">
        <v>2.6299047351814039E-2</v>
      </c>
      <c r="AP341" s="124">
        <v>2.3638734892232591E-2</v>
      </c>
      <c r="AQ341" s="124">
        <v>2.1250279847714999E-2</v>
      </c>
      <c r="AR341" s="124">
        <v>1.9105378395520109E-2</v>
      </c>
      <c r="AS341" s="124">
        <v>1.7178771549633119E-2</v>
      </c>
      <c r="AT341" s="124">
        <v>1.5447899852026379E-2</v>
      </c>
      <c r="AU341" s="124">
        <v>1.5447899852026379E-2</v>
      </c>
      <c r="AV341" s="124">
        <v>1.5447899852026379E-2</v>
      </c>
      <c r="AW341" s="124">
        <v>1.5447899852026379E-2</v>
      </c>
      <c r="AX341" s="124">
        <v>1.544789985202639E-2</v>
      </c>
      <c r="AY341" s="124">
        <v>1.5447899852026379E-2</v>
      </c>
    </row>
    <row r="342" spans="1:51">
      <c r="A342" t="s">
        <v>34</v>
      </c>
      <c r="B342" t="s">
        <v>72</v>
      </c>
      <c r="C342" t="s">
        <v>54</v>
      </c>
      <c r="D342" t="s">
        <v>337</v>
      </c>
      <c r="E342" s="125">
        <v>0</v>
      </c>
      <c r="F342" s="125">
        <v>0</v>
      </c>
      <c r="G342" s="125">
        <v>0</v>
      </c>
      <c r="H342" s="125">
        <v>0</v>
      </c>
      <c r="I342" s="125">
        <v>0</v>
      </c>
      <c r="J342" s="125">
        <v>0</v>
      </c>
      <c r="K342" s="124">
        <v>0</v>
      </c>
      <c r="L342" s="124">
        <v>0</v>
      </c>
      <c r="M342" s="124">
        <v>0</v>
      </c>
      <c r="N342" s="124">
        <v>0</v>
      </c>
      <c r="O342" s="124">
        <v>0</v>
      </c>
      <c r="P342" s="124">
        <v>0</v>
      </c>
      <c r="Q342" s="124">
        <v>0</v>
      </c>
      <c r="R342" s="124">
        <v>0</v>
      </c>
      <c r="S342" s="124">
        <v>0</v>
      </c>
      <c r="T342" s="124">
        <v>0</v>
      </c>
      <c r="U342" s="124">
        <v>0</v>
      </c>
      <c r="V342" s="124">
        <v>0</v>
      </c>
      <c r="W342" s="124">
        <v>0</v>
      </c>
      <c r="X342" s="124">
        <v>0</v>
      </c>
      <c r="Y342" s="124">
        <v>0</v>
      </c>
      <c r="Z342" s="124">
        <v>0</v>
      </c>
      <c r="AA342" s="124">
        <v>0</v>
      </c>
      <c r="AB342" s="124">
        <v>0</v>
      </c>
      <c r="AC342" s="124">
        <v>0</v>
      </c>
      <c r="AD342" s="124">
        <v>0</v>
      </c>
      <c r="AE342" s="124">
        <v>0</v>
      </c>
      <c r="AF342" s="124">
        <v>0</v>
      </c>
      <c r="AG342" s="124">
        <v>0</v>
      </c>
      <c r="AH342" s="124">
        <v>0</v>
      </c>
      <c r="AI342" s="124">
        <v>0</v>
      </c>
      <c r="AJ342" s="124">
        <v>0</v>
      </c>
      <c r="AK342" s="124">
        <v>0</v>
      </c>
      <c r="AL342" s="124">
        <v>0</v>
      </c>
      <c r="AM342" s="124">
        <v>0</v>
      </c>
      <c r="AN342" s="124">
        <v>0</v>
      </c>
      <c r="AO342" s="124">
        <v>0</v>
      </c>
      <c r="AP342" s="124">
        <v>0</v>
      </c>
      <c r="AQ342" s="124">
        <v>0</v>
      </c>
      <c r="AR342" s="124">
        <v>0</v>
      </c>
      <c r="AS342" s="124">
        <v>0</v>
      </c>
      <c r="AT342" s="124">
        <v>0</v>
      </c>
      <c r="AU342" s="124">
        <v>0</v>
      </c>
      <c r="AV342" s="124">
        <v>0</v>
      </c>
      <c r="AW342" s="124">
        <v>0</v>
      </c>
      <c r="AX342" s="124">
        <v>0</v>
      </c>
      <c r="AY342" s="124">
        <v>0</v>
      </c>
    </row>
    <row r="343" spans="1:51">
      <c r="A343" t="s">
        <v>34</v>
      </c>
      <c r="B343" t="s">
        <v>72</v>
      </c>
      <c r="C343" t="s">
        <v>55</v>
      </c>
      <c r="D343" t="s">
        <v>337</v>
      </c>
      <c r="E343" s="125">
        <v>0</v>
      </c>
      <c r="F343" s="125">
        <v>0</v>
      </c>
      <c r="G343" s="125">
        <v>0</v>
      </c>
      <c r="H343" s="125">
        <v>0</v>
      </c>
      <c r="I343" s="125">
        <v>0</v>
      </c>
      <c r="J343" s="125">
        <v>0</v>
      </c>
      <c r="K343" s="124">
        <v>0</v>
      </c>
      <c r="L343" s="124">
        <v>0</v>
      </c>
      <c r="M343" s="124">
        <v>0</v>
      </c>
      <c r="N343" s="124">
        <v>0</v>
      </c>
      <c r="O343" s="124">
        <v>0</v>
      </c>
      <c r="P343" s="124">
        <v>0</v>
      </c>
      <c r="Q343" s="124">
        <v>0</v>
      </c>
      <c r="R343" s="124">
        <v>0</v>
      </c>
      <c r="S343" s="124">
        <v>0</v>
      </c>
      <c r="T343" s="124">
        <v>0</v>
      </c>
      <c r="U343" s="124">
        <v>0</v>
      </c>
      <c r="V343" s="124">
        <v>0</v>
      </c>
      <c r="W343" s="124">
        <v>0</v>
      </c>
      <c r="X343" s="124">
        <v>0</v>
      </c>
      <c r="Y343" s="124">
        <v>0</v>
      </c>
      <c r="Z343" s="124">
        <v>0</v>
      </c>
      <c r="AA343" s="124">
        <v>0</v>
      </c>
      <c r="AB343" s="124">
        <v>0</v>
      </c>
      <c r="AC343" s="124">
        <v>0</v>
      </c>
      <c r="AD343" s="124">
        <v>0</v>
      </c>
      <c r="AE343" s="124">
        <v>0</v>
      </c>
      <c r="AF343" s="124">
        <v>0</v>
      </c>
      <c r="AG343" s="124">
        <v>0</v>
      </c>
      <c r="AH343" s="124">
        <v>0</v>
      </c>
      <c r="AI343" s="124">
        <v>0</v>
      </c>
      <c r="AJ343" s="124">
        <v>0</v>
      </c>
      <c r="AK343" s="124">
        <v>0</v>
      </c>
      <c r="AL343" s="124">
        <v>0</v>
      </c>
      <c r="AM343" s="124">
        <v>0</v>
      </c>
      <c r="AN343" s="124">
        <v>0</v>
      </c>
      <c r="AO343" s="124">
        <v>0</v>
      </c>
      <c r="AP343" s="124">
        <v>0</v>
      </c>
      <c r="AQ343" s="124">
        <v>0</v>
      </c>
      <c r="AR343" s="124">
        <v>0</v>
      </c>
      <c r="AS343" s="124">
        <v>0</v>
      </c>
      <c r="AT343" s="124">
        <v>0</v>
      </c>
      <c r="AU343" s="124">
        <v>0</v>
      </c>
      <c r="AV343" s="124">
        <v>0</v>
      </c>
      <c r="AW343" s="124">
        <v>0</v>
      </c>
      <c r="AX343" s="124">
        <v>0</v>
      </c>
      <c r="AY343" s="124">
        <v>0</v>
      </c>
    </row>
    <row r="344" spans="1:51">
      <c r="A344" t="s">
        <v>34</v>
      </c>
      <c r="B344" t="s">
        <v>72</v>
      </c>
      <c r="C344" t="s">
        <v>56</v>
      </c>
      <c r="D344" t="s">
        <v>337</v>
      </c>
      <c r="E344" s="125">
        <v>0</v>
      </c>
      <c r="F344" s="125">
        <v>0</v>
      </c>
      <c r="G344" s="125">
        <v>0</v>
      </c>
      <c r="H344" s="125">
        <v>0</v>
      </c>
      <c r="I344" s="125">
        <v>0</v>
      </c>
      <c r="J344" s="125">
        <v>7.6750280793710223E-3</v>
      </c>
      <c r="K344" s="124">
        <v>6.0483870967741938E-4</v>
      </c>
      <c r="L344" s="124">
        <v>9.9892551645071759E-4</v>
      </c>
      <c r="M344" s="124">
        <v>1.7236403117870289E-3</v>
      </c>
      <c r="N344" s="124">
        <v>3.0450443224565231E-3</v>
      </c>
      <c r="O344" s="124">
        <v>5.4393251084016974E-3</v>
      </c>
      <c r="P344" s="124">
        <v>9.7398039907696868E-3</v>
      </c>
      <c r="Q344" s="124">
        <v>1.7344428145342199E-2</v>
      </c>
      <c r="R344" s="124">
        <v>3.042090422719728E-2</v>
      </c>
      <c r="S344" s="124">
        <v>5.1874501845840908E-2</v>
      </c>
      <c r="T344" s="124">
        <v>8.4642441167267352E-2</v>
      </c>
      <c r="U344" s="124">
        <v>0.13014402016271229</v>
      </c>
      <c r="V344" s="124">
        <v>0.1868820576834555</v>
      </c>
      <c r="W344" s="124">
        <v>0.25078361766050722</v>
      </c>
      <c r="X344" s="124">
        <v>0.31709510956953879</v>
      </c>
      <c r="Y344" s="124">
        <v>0.38203070204418249</v>
      </c>
      <c r="Z344" s="124">
        <v>0.44327164768451749</v>
      </c>
      <c r="AA344" s="124">
        <v>0.49971191678225541</v>
      </c>
      <c r="AB344" s="124">
        <v>0.55102524997421354</v>
      </c>
      <c r="AC344" s="124">
        <v>0.597316411500461</v>
      </c>
      <c r="AD344" s="124">
        <v>0.63889901658074666</v>
      </c>
      <c r="AE344" s="124">
        <v>0.67616960746334431</v>
      </c>
      <c r="AF344" s="124">
        <v>0.7095415541376201</v>
      </c>
      <c r="AG344" s="124">
        <v>0.73941282925025609</v>
      </c>
      <c r="AH344" s="124">
        <v>0.76615195774309275</v>
      </c>
      <c r="AI344" s="124">
        <v>0.79009332249915498</v>
      </c>
      <c r="AJ344" s="124">
        <v>0.81153706818814708</v>
      </c>
      <c r="AK344" s="124">
        <v>0.83075110552200471</v>
      </c>
      <c r="AL344" s="124">
        <v>0.84797393748937633</v>
      </c>
      <c r="AM344" s="124">
        <v>0.86341767435553263</v>
      </c>
      <c r="AN344" s="124">
        <v>0.87727094022664509</v>
      </c>
      <c r="AO344" s="124">
        <v>0.88970154584744077</v>
      </c>
      <c r="AP344" s="124">
        <v>0.90085888797096381</v>
      </c>
      <c r="AQ344" s="124">
        <v>0.91087607653358826</v>
      </c>
      <c r="AR344" s="124">
        <v>0.91987180883752928</v>
      </c>
      <c r="AS344" s="124">
        <v>0.92795201643030512</v>
      </c>
      <c r="AT344" s="124">
        <v>0.9352113113170919</v>
      </c>
      <c r="AU344" s="124">
        <v>0.93521131131709179</v>
      </c>
      <c r="AV344" s="124">
        <v>0.9352113113170919</v>
      </c>
      <c r="AW344" s="124">
        <v>0.93521131131709179</v>
      </c>
      <c r="AX344" s="124">
        <v>0.9352113113170919</v>
      </c>
      <c r="AY344" s="124">
        <v>0.93521131131709179</v>
      </c>
    </row>
    <row r="345" spans="1:51">
      <c r="A345" t="s">
        <v>34</v>
      </c>
      <c r="B345" t="s">
        <v>72</v>
      </c>
      <c r="C345" t="s">
        <v>57</v>
      </c>
      <c r="D345" t="s">
        <v>337</v>
      </c>
      <c r="E345" s="125">
        <v>0</v>
      </c>
      <c r="F345" s="125">
        <v>0</v>
      </c>
      <c r="G345" s="125">
        <v>0</v>
      </c>
      <c r="H345" s="125">
        <v>0</v>
      </c>
      <c r="I345" s="125">
        <v>0</v>
      </c>
      <c r="J345" s="125">
        <v>0</v>
      </c>
      <c r="K345" s="124">
        <v>0</v>
      </c>
      <c r="L345" s="124">
        <v>0</v>
      </c>
      <c r="M345" s="124">
        <v>0</v>
      </c>
      <c r="N345" s="124">
        <v>0</v>
      </c>
      <c r="O345" s="124">
        <v>0</v>
      </c>
      <c r="P345" s="124">
        <v>0</v>
      </c>
      <c r="Q345" s="124">
        <v>0</v>
      </c>
      <c r="R345" s="124">
        <v>0</v>
      </c>
      <c r="S345" s="124">
        <v>0</v>
      </c>
      <c r="T345" s="124">
        <v>0</v>
      </c>
      <c r="U345" s="124">
        <v>0</v>
      </c>
      <c r="V345" s="124">
        <v>0</v>
      </c>
      <c r="W345" s="124">
        <v>0</v>
      </c>
      <c r="X345" s="124">
        <v>0</v>
      </c>
      <c r="Y345" s="124">
        <v>0</v>
      </c>
      <c r="Z345" s="124">
        <v>0</v>
      </c>
      <c r="AA345" s="124">
        <v>0</v>
      </c>
      <c r="AB345" s="124">
        <v>0</v>
      </c>
      <c r="AC345" s="124">
        <v>0</v>
      </c>
      <c r="AD345" s="124">
        <v>0</v>
      </c>
      <c r="AE345" s="124">
        <v>0</v>
      </c>
      <c r="AF345" s="124">
        <v>0</v>
      </c>
      <c r="AG345" s="124">
        <v>0</v>
      </c>
      <c r="AH345" s="124">
        <v>0</v>
      </c>
      <c r="AI345" s="124">
        <v>0</v>
      </c>
      <c r="AJ345" s="124">
        <v>0</v>
      </c>
      <c r="AK345" s="124">
        <v>0</v>
      </c>
      <c r="AL345" s="124">
        <v>0</v>
      </c>
      <c r="AM345" s="124">
        <v>0</v>
      </c>
      <c r="AN345" s="124">
        <v>0</v>
      </c>
      <c r="AO345" s="124">
        <v>0</v>
      </c>
      <c r="AP345" s="124">
        <v>0</v>
      </c>
      <c r="AQ345" s="124">
        <v>0</v>
      </c>
      <c r="AR345" s="124">
        <v>0</v>
      </c>
      <c r="AS345" s="124">
        <v>0</v>
      </c>
      <c r="AT345" s="124">
        <v>0</v>
      </c>
      <c r="AU345" s="124">
        <v>0</v>
      </c>
      <c r="AV345" s="124">
        <v>0</v>
      </c>
      <c r="AW345" s="124">
        <v>0</v>
      </c>
      <c r="AX345" s="124">
        <v>0</v>
      </c>
      <c r="AY345" s="124">
        <v>0</v>
      </c>
    </row>
    <row r="346" spans="1:51">
      <c r="A346" t="s">
        <v>34</v>
      </c>
      <c r="B346" t="s">
        <v>72</v>
      </c>
      <c r="C346" t="s">
        <v>58</v>
      </c>
      <c r="D346" t="s">
        <v>337</v>
      </c>
      <c r="E346" s="125">
        <v>0</v>
      </c>
      <c r="F346" s="125">
        <v>0</v>
      </c>
      <c r="G346" s="125">
        <v>0</v>
      </c>
      <c r="H346" s="125">
        <v>0</v>
      </c>
      <c r="I346" s="125">
        <v>0</v>
      </c>
      <c r="J346" s="125">
        <v>0</v>
      </c>
      <c r="K346" s="124">
        <v>0</v>
      </c>
      <c r="L346" s="124">
        <v>0</v>
      </c>
      <c r="M346" s="124">
        <v>0</v>
      </c>
      <c r="N346" s="124">
        <v>0</v>
      </c>
      <c r="O346" s="124">
        <v>0</v>
      </c>
      <c r="P346" s="124">
        <v>0</v>
      </c>
      <c r="Q346" s="124">
        <v>0</v>
      </c>
      <c r="R346" s="124">
        <v>0</v>
      </c>
      <c r="S346" s="124">
        <v>0</v>
      </c>
      <c r="T346" s="124">
        <v>0</v>
      </c>
      <c r="U346" s="124">
        <v>0</v>
      </c>
      <c r="V346" s="124">
        <v>0</v>
      </c>
      <c r="W346" s="124">
        <v>0</v>
      </c>
      <c r="X346" s="124">
        <v>0</v>
      </c>
      <c r="Y346" s="124">
        <v>0</v>
      </c>
      <c r="Z346" s="124">
        <v>0</v>
      </c>
      <c r="AA346" s="124">
        <v>0</v>
      </c>
      <c r="AB346" s="124">
        <v>0</v>
      </c>
      <c r="AC346" s="124">
        <v>0</v>
      </c>
      <c r="AD346" s="124">
        <v>0</v>
      </c>
      <c r="AE346" s="124">
        <v>0</v>
      </c>
      <c r="AF346" s="124">
        <v>0</v>
      </c>
      <c r="AG346" s="124">
        <v>0</v>
      </c>
      <c r="AH346" s="124">
        <v>0</v>
      </c>
      <c r="AI346" s="124">
        <v>0</v>
      </c>
      <c r="AJ346" s="124">
        <v>0</v>
      </c>
      <c r="AK346" s="124">
        <v>0</v>
      </c>
      <c r="AL346" s="124">
        <v>0</v>
      </c>
      <c r="AM346" s="124">
        <v>0</v>
      </c>
      <c r="AN346" s="124">
        <v>0</v>
      </c>
      <c r="AO346" s="124">
        <v>0</v>
      </c>
      <c r="AP346" s="124">
        <v>0</v>
      </c>
      <c r="AQ346" s="124">
        <v>0</v>
      </c>
      <c r="AR346" s="124">
        <v>0</v>
      </c>
      <c r="AS346" s="124">
        <v>0</v>
      </c>
      <c r="AT346" s="124">
        <v>0</v>
      </c>
      <c r="AU346" s="124">
        <v>0</v>
      </c>
      <c r="AV346" s="124">
        <v>0</v>
      </c>
      <c r="AW346" s="124">
        <v>0</v>
      </c>
      <c r="AX346" s="124">
        <v>0</v>
      </c>
      <c r="AY346" s="124">
        <v>0</v>
      </c>
    </row>
    <row r="347" spans="1:51">
      <c r="A347" t="s">
        <v>34</v>
      </c>
      <c r="B347" t="s">
        <v>72</v>
      </c>
      <c r="C347" t="s">
        <v>59</v>
      </c>
      <c r="D347" t="s">
        <v>337</v>
      </c>
      <c r="E347" s="125">
        <v>0</v>
      </c>
      <c r="F347" s="125">
        <v>0</v>
      </c>
      <c r="G347" s="125">
        <v>1.6318785578747629E-2</v>
      </c>
      <c r="H347" s="125">
        <v>3.2211624977505848E-2</v>
      </c>
      <c r="I347" s="125">
        <v>2.8829147506190311E-2</v>
      </c>
      <c r="J347" s="125">
        <v>2.339947585174092E-2</v>
      </c>
      <c r="K347" s="124">
        <v>9.0725806451612909E-3</v>
      </c>
      <c r="L347" s="124">
        <v>7.8297613787008391E-3</v>
      </c>
      <c r="M347" s="124">
        <v>6.7954467976307159E-3</v>
      </c>
      <c r="N347" s="124">
        <v>5.9256852722716063E-3</v>
      </c>
      <c r="O347" s="124">
        <v>5.1878980949278813E-3</v>
      </c>
      <c r="P347" s="124">
        <v>4.5574211938376654E-3</v>
      </c>
      <c r="Q347" s="124">
        <v>4.0152374775423959E-3</v>
      </c>
      <c r="R347" s="124">
        <v>3.5464474905258381E-3</v>
      </c>
      <c r="S347" s="124">
        <v>3.1392123259392059E-3</v>
      </c>
      <c r="T347" s="124">
        <v>2.7840069400571241E-3</v>
      </c>
      <c r="U347" s="124">
        <v>2.4730824457525071E-3</v>
      </c>
      <c r="V347" s="124">
        <v>2.2000721434676392E-3</v>
      </c>
      <c r="W347" s="124">
        <v>1.9596983296776079E-3</v>
      </c>
      <c r="X347" s="124">
        <v>1.747550994883306E-3</v>
      </c>
      <c r="Y347" s="124">
        <v>1.559918614310384E-3</v>
      </c>
      <c r="Z347" s="124">
        <v>1.393657229453824E-3</v>
      </c>
      <c r="AA347" s="124">
        <v>1.2460880462357791E-3</v>
      </c>
      <c r="AB347" s="124">
        <v>1.114916527875663E-3</v>
      </c>
      <c r="AC347" s="124">
        <v>9.9816787096392175E-4</v>
      </c>
      <c r="AD347" s="124">
        <v>8.9413509838140838E-4</v>
      </c>
      <c r="AE347" s="124">
        <v>8.0133696246830074E-4</v>
      </c>
      <c r="AF347" s="124">
        <v>7.1848354506806307E-4</v>
      </c>
      <c r="AG347" s="124">
        <v>6.444479474947782E-4</v>
      </c>
      <c r="AH347" s="124">
        <v>5.782428373623757E-4</v>
      </c>
      <c r="AI347" s="124">
        <v>5.1900089799074278E-4</v>
      </c>
      <c r="AJ347" s="124">
        <v>4.6595843588748403E-4</v>
      </c>
      <c r="AK347" s="124">
        <v>4.1844156104021052E-4</v>
      </c>
      <c r="AL347" s="124">
        <v>3.7585447660835799E-4</v>
      </c>
      <c r="AM347" s="124">
        <v>3.3766950856829237E-4</v>
      </c>
      <c r="AN347" s="124">
        <v>3.0341857885055051E-4</v>
      </c>
      <c r="AO347" s="124">
        <v>2.7268588258804908E-4</v>
      </c>
      <c r="AP347" s="124">
        <v>2.4510157502736037E-4</v>
      </c>
      <c r="AQ347" s="124">
        <v>2.203363092473826E-4</v>
      </c>
      <c r="AR347" s="124">
        <v>1.9809649419120771E-4</v>
      </c>
      <c r="AS347" s="124">
        <v>1.7812016524619269E-4</v>
      </c>
      <c r="AT347" s="124">
        <v>1.6017337792311931E-4</v>
      </c>
      <c r="AU347" s="124">
        <v>1.6017337792311931E-4</v>
      </c>
      <c r="AV347" s="124">
        <v>1.6017337792311931E-4</v>
      </c>
      <c r="AW347" s="124">
        <v>1.6017337792311931E-4</v>
      </c>
      <c r="AX347" s="124">
        <v>1.6017337792311931E-4</v>
      </c>
      <c r="AY347" s="124">
        <v>1.6017337792311931E-4</v>
      </c>
    </row>
    <row r="348" spans="1:51">
      <c r="A348" t="s">
        <v>34</v>
      </c>
      <c r="B348" t="s">
        <v>72</v>
      </c>
      <c r="C348" t="s">
        <v>60</v>
      </c>
      <c r="D348" t="s">
        <v>337</v>
      </c>
      <c r="E348" s="125">
        <v>0</v>
      </c>
      <c r="F348" s="125">
        <v>0</v>
      </c>
      <c r="G348" s="125">
        <v>0</v>
      </c>
      <c r="H348" s="125">
        <v>0</v>
      </c>
      <c r="I348" s="125">
        <v>0</v>
      </c>
      <c r="J348" s="125">
        <v>0</v>
      </c>
      <c r="K348" s="124">
        <v>0</v>
      </c>
      <c r="L348" s="124">
        <v>0</v>
      </c>
      <c r="M348" s="124">
        <v>0</v>
      </c>
      <c r="N348" s="124">
        <v>0</v>
      </c>
      <c r="O348" s="124">
        <v>0</v>
      </c>
      <c r="P348" s="124">
        <v>0</v>
      </c>
      <c r="Q348" s="124">
        <v>0</v>
      </c>
      <c r="R348" s="124">
        <v>0</v>
      </c>
      <c r="S348" s="124">
        <v>0</v>
      </c>
      <c r="T348" s="124">
        <v>0</v>
      </c>
      <c r="U348" s="124">
        <v>0</v>
      </c>
      <c r="V348" s="124">
        <v>0</v>
      </c>
      <c r="W348" s="124">
        <v>0</v>
      </c>
      <c r="X348" s="124">
        <v>0</v>
      </c>
      <c r="Y348" s="124">
        <v>0</v>
      </c>
      <c r="Z348" s="124">
        <v>0</v>
      </c>
      <c r="AA348" s="124">
        <v>0</v>
      </c>
      <c r="AB348" s="124">
        <v>0</v>
      </c>
      <c r="AC348" s="124">
        <v>0</v>
      </c>
      <c r="AD348" s="124">
        <v>0</v>
      </c>
      <c r="AE348" s="124">
        <v>0</v>
      </c>
      <c r="AF348" s="124">
        <v>0</v>
      </c>
      <c r="AG348" s="124">
        <v>0</v>
      </c>
      <c r="AH348" s="124">
        <v>0</v>
      </c>
      <c r="AI348" s="124">
        <v>0</v>
      </c>
      <c r="AJ348" s="124">
        <v>0</v>
      </c>
      <c r="AK348" s="124">
        <v>0</v>
      </c>
      <c r="AL348" s="124">
        <v>0</v>
      </c>
      <c r="AM348" s="124">
        <v>0</v>
      </c>
      <c r="AN348" s="124">
        <v>0</v>
      </c>
      <c r="AO348" s="124">
        <v>0</v>
      </c>
      <c r="AP348" s="124">
        <v>0</v>
      </c>
      <c r="AQ348" s="124">
        <v>0</v>
      </c>
      <c r="AR348" s="124">
        <v>0</v>
      </c>
      <c r="AS348" s="124">
        <v>0</v>
      </c>
      <c r="AT348" s="124">
        <v>0</v>
      </c>
      <c r="AU348" s="124">
        <v>0</v>
      </c>
      <c r="AV348" s="124">
        <v>0</v>
      </c>
      <c r="AW348" s="124">
        <v>0</v>
      </c>
      <c r="AX348" s="124">
        <v>0</v>
      </c>
      <c r="AY348" s="124">
        <v>0</v>
      </c>
    </row>
    <row r="349" spans="1:51">
      <c r="A349" t="s">
        <v>34</v>
      </c>
      <c r="B349" t="s">
        <v>72</v>
      </c>
      <c r="C349" t="s">
        <v>61</v>
      </c>
      <c r="D349" t="s">
        <v>337</v>
      </c>
      <c r="E349" s="125">
        <v>0</v>
      </c>
      <c r="F349" s="125">
        <v>0</v>
      </c>
      <c r="G349" s="125">
        <v>0</v>
      </c>
      <c r="H349" s="125">
        <v>0</v>
      </c>
      <c r="I349" s="125">
        <v>0</v>
      </c>
      <c r="J349" s="125">
        <v>0</v>
      </c>
      <c r="K349" s="124">
        <v>0</v>
      </c>
      <c r="L349" s="124">
        <v>0</v>
      </c>
      <c r="M349" s="124">
        <v>0</v>
      </c>
      <c r="N349" s="124">
        <v>0</v>
      </c>
      <c r="O349" s="124">
        <v>0</v>
      </c>
      <c r="P349" s="124">
        <v>0</v>
      </c>
      <c r="Q349" s="124">
        <v>0</v>
      </c>
      <c r="R349" s="124">
        <v>0</v>
      </c>
      <c r="S349" s="124">
        <v>0</v>
      </c>
      <c r="T349" s="124">
        <v>0</v>
      </c>
      <c r="U349" s="124">
        <v>0</v>
      </c>
      <c r="V349" s="124">
        <v>0</v>
      </c>
      <c r="W349" s="124">
        <v>0</v>
      </c>
      <c r="X349" s="124">
        <v>0</v>
      </c>
      <c r="Y349" s="124">
        <v>0</v>
      </c>
      <c r="Z349" s="124">
        <v>0</v>
      </c>
      <c r="AA349" s="124">
        <v>0</v>
      </c>
      <c r="AB349" s="124">
        <v>0</v>
      </c>
      <c r="AC349" s="124">
        <v>0</v>
      </c>
      <c r="AD349" s="124">
        <v>0</v>
      </c>
      <c r="AE349" s="124">
        <v>0</v>
      </c>
      <c r="AF349" s="124">
        <v>0</v>
      </c>
      <c r="AG349" s="124">
        <v>0</v>
      </c>
      <c r="AH349" s="124">
        <v>0</v>
      </c>
      <c r="AI349" s="124">
        <v>0</v>
      </c>
      <c r="AJ349" s="124">
        <v>0</v>
      </c>
      <c r="AK349" s="124">
        <v>0</v>
      </c>
      <c r="AL349" s="124">
        <v>0</v>
      </c>
      <c r="AM349" s="124">
        <v>0</v>
      </c>
      <c r="AN349" s="124">
        <v>0</v>
      </c>
      <c r="AO349" s="124">
        <v>0</v>
      </c>
      <c r="AP349" s="124">
        <v>0</v>
      </c>
      <c r="AQ349" s="124">
        <v>0</v>
      </c>
      <c r="AR349" s="124">
        <v>0</v>
      </c>
      <c r="AS349" s="124">
        <v>0</v>
      </c>
      <c r="AT349" s="124">
        <v>0</v>
      </c>
      <c r="AU349" s="124">
        <v>0</v>
      </c>
      <c r="AV349" s="124">
        <v>0</v>
      </c>
      <c r="AW349" s="124">
        <v>0</v>
      </c>
      <c r="AX349" s="124">
        <v>0</v>
      </c>
      <c r="AY349" s="124">
        <v>0</v>
      </c>
    </row>
    <row r="350" spans="1:51">
      <c r="A350" t="s">
        <v>34</v>
      </c>
      <c r="B350" t="s">
        <v>70</v>
      </c>
      <c r="C350" t="s">
        <v>50</v>
      </c>
      <c r="D350" t="s">
        <v>337</v>
      </c>
      <c r="E350" s="125">
        <v>0</v>
      </c>
      <c r="F350" s="125">
        <v>0</v>
      </c>
      <c r="G350" s="125">
        <v>0</v>
      </c>
      <c r="H350" s="125">
        <v>0</v>
      </c>
      <c r="I350" s="125">
        <v>0</v>
      </c>
      <c r="J350" s="125">
        <v>0</v>
      </c>
      <c r="K350" s="124">
        <v>0</v>
      </c>
      <c r="L350" s="124">
        <v>0</v>
      </c>
      <c r="M350" s="124">
        <v>0</v>
      </c>
      <c r="N350" s="124">
        <v>0</v>
      </c>
      <c r="O350" s="124">
        <v>0</v>
      </c>
      <c r="P350" s="124">
        <v>0</v>
      </c>
      <c r="Q350" s="124">
        <v>0</v>
      </c>
      <c r="R350" s="124">
        <v>0</v>
      </c>
      <c r="S350" s="124">
        <v>0</v>
      </c>
      <c r="T350" s="124">
        <v>0</v>
      </c>
      <c r="U350" s="124">
        <v>0</v>
      </c>
      <c r="V350" s="124">
        <v>0</v>
      </c>
      <c r="W350" s="124">
        <v>0</v>
      </c>
      <c r="X350" s="124">
        <v>0</v>
      </c>
      <c r="Y350" s="124">
        <v>0</v>
      </c>
      <c r="Z350" s="124">
        <v>0</v>
      </c>
      <c r="AA350" s="124">
        <v>0</v>
      </c>
      <c r="AB350" s="124">
        <v>0</v>
      </c>
      <c r="AC350" s="124">
        <v>0</v>
      </c>
      <c r="AD350" s="124">
        <v>0</v>
      </c>
      <c r="AE350" s="124">
        <v>0</v>
      </c>
      <c r="AF350" s="124">
        <v>0</v>
      </c>
      <c r="AG350" s="124">
        <v>0</v>
      </c>
      <c r="AH350" s="124">
        <v>0</v>
      </c>
      <c r="AI350" s="124">
        <v>0</v>
      </c>
      <c r="AJ350" s="124">
        <v>0</v>
      </c>
      <c r="AK350" s="124">
        <v>0</v>
      </c>
      <c r="AL350" s="124">
        <v>0</v>
      </c>
      <c r="AM350" s="124">
        <v>0</v>
      </c>
      <c r="AN350" s="124">
        <v>0</v>
      </c>
      <c r="AO350" s="124">
        <v>0</v>
      </c>
      <c r="AP350" s="124">
        <v>0</v>
      </c>
      <c r="AQ350" s="124">
        <v>0</v>
      </c>
      <c r="AR350" s="124">
        <v>0</v>
      </c>
      <c r="AS350" s="124">
        <v>0</v>
      </c>
      <c r="AT350" s="124">
        <v>0</v>
      </c>
      <c r="AU350" s="124">
        <v>0</v>
      </c>
      <c r="AV350" s="124">
        <v>0</v>
      </c>
      <c r="AW350" s="124">
        <v>0</v>
      </c>
      <c r="AX350" s="124">
        <v>0</v>
      </c>
      <c r="AY350" s="124">
        <v>0</v>
      </c>
    </row>
    <row r="351" spans="1:51">
      <c r="A351" t="s">
        <v>34</v>
      </c>
      <c r="B351" t="s">
        <v>70</v>
      </c>
      <c r="C351" t="s">
        <v>53</v>
      </c>
      <c r="D351" t="s">
        <v>337</v>
      </c>
      <c r="E351" s="125">
        <v>1</v>
      </c>
      <c r="F351" s="125">
        <v>1</v>
      </c>
      <c r="G351" s="125">
        <v>1</v>
      </c>
      <c r="H351" s="125">
        <v>1</v>
      </c>
      <c r="I351" s="125">
        <v>1</v>
      </c>
      <c r="J351" s="125">
        <v>1</v>
      </c>
      <c r="K351" s="124">
        <v>1</v>
      </c>
      <c r="L351" s="124">
        <v>0.99741224593117161</v>
      </c>
      <c r="M351" s="124">
        <v>0.99584046321968489</v>
      </c>
      <c r="N351" s="124">
        <v>0.99332038479784646</v>
      </c>
      <c r="O351" s="124">
        <v>0.98928992337491994</v>
      </c>
      <c r="P351" s="124">
        <v>0.98286943378829827</v>
      </c>
      <c r="Q351" s="124">
        <v>0.97270617163575179</v>
      </c>
      <c r="R351" s="124">
        <v>0.95677838063521992</v>
      </c>
      <c r="S351" s="124">
        <v>0.93220349530034652</v>
      </c>
      <c r="T351" s="124">
        <v>0.89518654885354165</v>
      </c>
      <c r="U351" s="124">
        <v>0.84139702127454874</v>
      </c>
      <c r="V351" s="124">
        <v>0.76718236356176783</v>
      </c>
      <c r="W351" s="124">
        <v>0.67178701103419924</v>
      </c>
      <c r="X351" s="124">
        <v>0.5597353629657561</v>
      </c>
      <c r="Y351" s="124">
        <v>0.44124708418994812</v>
      </c>
      <c r="Z351" s="124">
        <v>0.32909240436601622</v>
      </c>
      <c r="AA351" s="124">
        <v>0.2335303031259614</v>
      </c>
      <c r="AB351" s="124">
        <v>0.15913559312395989</v>
      </c>
      <c r="AC351" s="124">
        <v>0.1051880137436645</v>
      </c>
      <c r="AD351" s="124">
        <v>6.8048838861982264E-2</v>
      </c>
      <c r="AE351" s="124">
        <v>4.3386744437774523E-2</v>
      </c>
      <c r="AF351" s="124">
        <v>2.739984508929233E-2</v>
      </c>
      <c r="AG351" s="124">
        <v>1.7197804001599371E-2</v>
      </c>
      <c r="AH351" s="124">
        <v>1.075238956307983E-2</v>
      </c>
      <c r="AI351" s="124">
        <v>6.7061126960654138E-3</v>
      </c>
      <c r="AJ351" s="124">
        <v>4.1760793554876394E-3</v>
      </c>
      <c r="AK351" s="124">
        <v>2.5980619357169328E-3</v>
      </c>
      <c r="AL351" s="124">
        <v>1.615363574094697E-3</v>
      </c>
      <c r="AM351" s="124">
        <v>1.003989691794327E-3</v>
      </c>
      <c r="AN351" s="124">
        <v>6.2386063094893585E-4</v>
      </c>
      <c r="AO351" s="124">
        <v>3.8759962012696603E-4</v>
      </c>
      <c r="AP351" s="124">
        <v>2.4079098584511849E-4</v>
      </c>
      <c r="AQ351" s="124">
        <v>1.4957980024715711E-4</v>
      </c>
      <c r="AR351" s="124">
        <v>9.2916034062084929E-5</v>
      </c>
      <c r="AS351" s="124">
        <v>5.7716376336391928E-5</v>
      </c>
      <c r="AT351" s="124">
        <v>3.5851031599698491E-5</v>
      </c>
      <c r="AU351" s="124">
        <v>2.2268997138585881E-5</v>
      </c>
      <c r="AV351" s="124">
        <v>1.383239643765188E-5</v>
      </c>
      <c r="AW351" s="124">
        <v>8.5919710912096825E-6</v>
      </c>
      <c r="AX351" s="124">
        <v>5.336878609873974E-6</v>
      </c>
      <c r="AY351" s="124">
        <v>3.3149830078182951E-6</v>
      </c>
    </row>
    <row r="352" spans="1:51">
      <c r="A352" t="s">
        <v>34</v>
      </c>
      <c r="B352" t="s">
        <v>70</v>
      </c>
      <c r="C352" t="s">
        <v>54</v>
      </c>
      <c r="D352" t="s">
        <v>337</v>
      </c>
      <c r="E352" s="125">
        <v>0</v>
      </c>
      <c r="F352" s="125">
        <v>0</v>
      </c>
      <c r="G352" s="125">
        <v>0</v>
      </c>
      <c r="H352" s="125">
        <v>0</v>
      </c>
      <c r="I352" s="125">
        <v>0</v>
      </c>
      <c r="J352" s="125">
        <v>0</v>
      </c>
      <c r="K352" s="124">
        <v>0</v>
      </c>
      <c r="L352" s="124">
        <v>0</v>
      </c>
      <c r="M352" s="124">
        <v>0</v>
      </c>
      <c r="N352" s="124">
        <v>0</v>
      </c>
      <c r="O352" s="124">
        <v>0</v>
      </c>
      <c r="P352" s="124">
        <v>0</v>
      </c>
      <c r="Q352" s="124">
        <v>0</v>
      </c>
      <c r="R352" s="124">
        <v>0</v>
      </c>
      <c r="S352" s="124">
        <v>0</v>
      </c>
      <c r="T352" s="124">
        <v>0</v>
      </c>
      <c r="U352" s="124">
        <v>0</v>
      </c>
      <c r="V352" s="124">
        <v>0</v>
      </c>
      <c r="W352" s="124">
        <v>0</v>
      </c>
      <c r="X352" s="124">
        <v>0</v>
      </c>
      <c r="Y352" s="124">
        <v>0</v>
      </c>
      <c r="Z352" s="124">
        <v>0</v>
      </c>
      <c r="AA352" s="124">
        <v>0</v>
      </c>
      <c r="AB352" s="124">
        <v>0</v>
      </c>
      <c r="AC352" s="124">
        <v>0</v>
      </c>
      <c r="AD352" s="124">
        <v>0</v>
      </c>
      <c r="AE352" s="124">
        <v>0</v>
      </c>
      <c r="AF352" s="124">
        <v>0</v>
      </c>
      <c r="AG352" s="124">
        <v>0</v>
      </c>
      <c r="AH352" s="124">
        <v>0</v>
      </c>
      <c r="AI352" s="124">
        <v>0</v>
      </c>
      <c r="AJ352" s="124">
        <v>0</v>
      </c>
      <c r="AK352" s="124">
        <v>0</v>
      </c>
      <c r="AL352" s="124">
        <v>0</v>
      </c>
      <c r="AM352" s="124">
        <v>0</v>
      </c>
      <c r="AN352" s="124">
        <v>0</v>
      </c>
      <c r="AO352" s="124">
        <v>0</v>
      </c>
      <c r="AP352" s="124">
        <v>0</v>
      </c>
      <c r="AQ352" s="124">
        <v>0</v>
      </c>
      <c r="AR352" s="124">
        <v>0</v>
      </c>
      <c r="AS352" s="124">
        <v>0</v>
      </c>
      <c r="AT352" s="124">
        <v>0</v>
      </c>
      <c r="AU352" s="124">
        <v>0</v>
      </c>
      <c r="AV352" s="124">
        <v>0</v>
      </c>
      <c r="AW352" s="124">
        <v>0</v>
      </c>
      <c r="AX352" s="124">
        <v>0</v>
      </c>
      <c r="AY352" s="124">
        <v>0</v>
      </c>
    </row>
    <row r="353" spans="1:51">
      <c r="A353" t="s">
        <v>34</v>
      </c>
      <c r="B353" t="s">
        <v>70</v>
      </c>
      <c r="C353" t="s">
        <v>55</v>
      </c>
      <c r="D353" t="s">
        <v>337</v>
      </c>
      <c r="E353" s="125">
        <v>0</v>
      </c>
      <c r="F353" s="125">
        <v>0</v>
      </c>
      <c r="G353" s="125">
        <v>0</v>
      </c>
      <c r="H353" s="125">
        <v>0</v>
      </c>
      <c r="I353" s="125">
        <v>0</v>
      </c>
      <c r="J353" s="125">
        <v>0</v>
      </c>
      <c r="K353" s="124">
        <v>0</v>
      </c>
      <c r="L353" s="124">
        <v>0</v>
      </c>
      <c r="M353" s="124">
        <v>0</v>
      </c>
      <c r="N353" s="124">
        <v>0</v>
      </c>
      <c r="O353" s="124">
        <v>0</v>
      </c>
      <c r="P353" s="124">
        <v>0</v>
      </c>
      <c r="Q353" s="124">
        <v>0</v>
      </c>
      <c r="R353" s="124">
        <v>0</v>
      </c>
      <c r="S353" s="124">
        <v>0</v>
      </c>
      <c r="T353" s="124">
        <v>0</v>
      </c>
      <c r="U353" s="124">
        <v>0</v>
      </c>
      <c r="V353" s="124">
        <v>0</v>
      </c>
      <c r="W353" s="124">
        <v>0</v>
      </c>
      <c r="X353" s="124">
        <v>0</v>
      </c>
      <c r="Y353" s="124">
        <v>0</v>
      </c>
      <c r="Z353" s="124">
        <v>0</v>
      </c>
      <c r="AA353" s="124">
        <v>0</v>
      </c>
      <c r="AB353" s="124">
        <v>0</v>
      </c>
      <c r="AC353" s="124">
        <v>0</v>
      </c>
      <c r="AD353" s="124">
        <v>0</v>
      </c>
      <c r="AE353" s="124">
        <v>0</v>
      </c>
      <c r="AF353" s="124">
        <v>0</v>
      </c>
      <c r="AG353" s="124">
        <v>0</v>
      </c>
      <c r="AH353" s="124">
        <v>0</v>
      </c>
      <c r="AI353" s="124">
        <v>0</v>
      </c>
      <c r="AJ353" s="124">
        <v>0</v>
      </c>
      <c r="AK353" s="124">
        <v>0</v>
      </c>
      <c r="AL353" s="124">
        <v>0</v>
      </c>
      <c r="AM353" s="124">
        <v>0</v>
      </c>
      <c r="AN353" s="124">
        <v>0</v>
      </c>
      <c r="AO353" s="124">
        <v>0</v>
      </c>
      <c r="AP353" s="124">
        <v>0</v>
      </c>
      <c r="AQ353" s="124">
        <v>0</v>
      </c>
      <c r="AR353" s="124">
        <v>0</v>
      </c>
      <c r="AS353" s="124">
        <v>0</v>
      </c>
      <c r="AT353" s="124">
        <v>0</v>
      </c>
      <c r="AU353" s="124">
        <v>0</v>
      </c>
      <c r="AV353" s="124">
        <v>0</v>
      </c>
      <c r="AW353" s="124">
        <v>0</v>
      </c>
      <c r="AX353" s="124">
        <v>0</v>
      </c>
      <c r="AY353" s="124">
        <v>0</v>
      </c>
    </row>
    <row r="354" spans="1:51">
      <c r="A354" t="s">
        <v>34</v>
      </c>
      <c r="B354" t="s">
        <v>70</v>
      </c>
      <c r="C354" t="s">
        <v>56</v>
      </c>
      <c r="D354" t="s">
        <v>337</v>
      </c>
      <c r="E354" s="125">
        <v>0</v>
      </c>
      <c r="F354" s="125">
        <v>0</v>
      </c>
      <c r="G354" s="125">
        <v>0</v>
      </c>
      <c r="H354" s="125">
        <v>0</v>
      </c>
      <c r="I354" s="125">
        <v>0</v>
      </c>
      <c r="J354" s="125">
        <v>0</v>
      </c>
      <c r="K354" s="124">
        <v>0</v>
      </c>
      <c r="L354" s="124">
        <v>2.5877540688284068E-3</v>
      </c>
      <c r="M354" s="124">
        <v>4.1595367803151173E-3</v>
      </c>
      <c r="N354" s="124">
        <v>6.6796152021535316E-3</v>
      </c>
      <c r="O354" s="124">
        <v>1.071007662507999E-2</v>
      </c>
      <c r="P354" s="124">
        <v>1.713056621170168E-2</v>
      </c>
      <c r="Q354" s="124">
        <v>2.729382836424819E-2</v>
      </c>
      <c r="R354" s="124">
        <v>4.3221619364780042E-2</v>
      </c>
      <c r="S354" s="124">
        <v>6.7796504699653384E-2</v>
      </c>
      <c r="T354" s="124">
        <v>0.10481345114645831</v>
      </c>
      <c r="U354" s="124">
        <v>0.15860297872545109</v>
      </c>
      <c r="V354" s="124">
        <v>0.23281763643823211</v>
      </c>
      <c r="W354" s="124">
        <v>0.32821298896580059</v>
      </c>
      <c r="X354" s="124">
        <v>0.44026463703424368</v>
      </c>
      <c r="Y354" s="124">
        <v>0.55875291581005171</v>
      </c>
      <c r="Z354" s="124">
        <v>0.67090759563398361</v>
      </c>
      <c r="AA354" s="124">
        <v>0.76646969687403843</v>
      </c>
      <c r="AB354" s="124">
        <v>0.84086440687603992</v>
      </c>
      <c r="AC354" s="124">
        <v>0.89481198625633529</v>
      </c>
      <c r="AD354" s="124">
        <v>0.93195116113801757</v>
      </c>
      <c r="AE354" s="124">
        <v>0.95661325556222532</v>
      </c>
      <c r="AF354" s="124">
        <v>0.9726001549107075</v>
      </c>
      <c r="AG354" s="124">
        <v>0.98280219599840046</v>
      </c>
      <c r="AH354" s="124">
        <v>0.98924761043692</v>
      </c>
      <c r="AI354" s="124">
        <v>0.99329388730393442</v>
      </c>
      <c r="AJ354" s="124">
        <v>0.99582392064451219</v>
      </c>
      <c r="AK354" s="124">
        <v>0.9974019380642829</v>
      </c>
      <c r="AL354" s="124">
        <v>0.99838463642590514</v>
      </c>
      <c r="AM354" s="124">
        <v>0.99899601030820551</v>
      </c>
      <c r="AN354" s="124">
        <v>0.9993761393690509</v>
      </c>
      <c r="AO354" s="124">
        <v>0.99961240037987287</v>
      </c>
      <c r="AP354" s="124">
        <v>0.99975920901415471</v>
      </c>
      <c r="AQ354" s="124">
        <v>0.99985042019975268</v>
      </c>
      <c r="AR354" s="124">
        <v>0.99990708396593775</v>
      </c>
      <c r="AS354" s="124">
        <v>0.99994228362366344</v>
      </c>
      <c r="AT354" s="124">
        <v>0.99996414896840013</v>
      </c>
      <c r="AU354" s="124">
        <v>0.99997773100286125</v>
      </c>
      <c r="AV354" s="124">
        <v>0.99998616760356218</v>
      </c>
      <c r="AW354" s="124">
        <v>0.99999140802890862</v>
      </c>
      <c r="AX354" s="124">
        <v>0.99999466312138996</v>
      </c>
      <c r="AY354" s="124">
        <v>0.99999668501699202</v>
      </c>
    </row>
    <row r="355" spans="1:51">
      <c r="A355" t="s">
        <v>34</v>
      </c>
      <c r="B355" t="s">
        <v>70</v>
      </c>
      <c r="C355" t="s">
        <v>57</v>
      </c>
      <c r="D355" t="s">
        <v>337</v>
      </c>
      <c r="E355" s="125">
        <v>0</v>
      </c>
      <c r="F355" s="125">
        <v>0</v>
      </c>
      <c r="G355" s="125">
        <v>0</v>
      </c>
      <c r="H355" s="125">
        <v>0</v>
      </c>
      <c r="I355" s="125">
        <v>0</v>
      </c>
      <c r="J355" s="125">
        <v>0</v>
      </c>
      <c r="K355" s="124">
        <v>0</v>
      </c>
      <c r="L355" s="124">
        <v>0</v>
      </c>
      <c r="M355" s="124">
        <v>0</v>
      </c>
      <c r="N355" s="124">
        <v>0</v>
      </c>
      <c r="O355" s="124">
        <v>0</v>
      </c>
      <c r="P355" s="124">
        <v>0</v>
      </c>
      <c r="Q355" s="124">
        <v>0</v>
      </c>
      <c r="R355" s="124">
        <v>0</v>
      </c>
      <c r="S355" s="124">
        <v>0</v>
      </c>
      <c r="T355" s="124">
        <v>0</v>
      </c>
      <c r="U355" s="124">
        <v>0</v>
      </c>
      <c r="V355" s="124">
        <v>0</v>
      </c>
      <c r="W355" s="124">
        <v>0</v>
      </c>
      <c r="X355" s="124">
        <v>0</v>
      </c>
      <c r="Y355" s="124">
        <v>0</v>
      </c>
      <c r="Z355" s="124">
        <v>0</v>
      </c>
      <c r="AA355" s="124">
        <v>0</v>
      </c>
      <c r="AB355" s="124">
        <v>0</v>
      </c>
      <c r="AC355" s="124">
        <v>0</v>
      </c>
      <c r="AD355" s="124">
        <v>0</v>
      </c>
      <c r="AE355" s="124">
        <v>0</v>
      </c>
      <c r="AF355" s="124">
        <v>0</v>
      </c>
      <c r="AG355" s="124">
        <v>0</v>
      </c>
      <c r="AH355" s="124">
        <v>0</v>
      </c>
      <c r="AI355" s="124">
        <v>0</v>
      </c>
      <c r="AJ355" s="124">
        <v>0</v>
      </c>
      <c r="AK355" s="124">
        <v>0</v>
      </c>
      <c r="AL355" s="124">
        <v>0</v>
      </c>
      <c r="AM355" s="124">
        <v>0</v>
      </c>
      <c r="AN355" s="124">
        <v>0</v>
      </c>
      <c r="AO355" s="124">
        <v>0</v>
      </c>
      <c r="AP355" s="124">
        <v>0</v>
      </c>
      <c r="AQ355" s="124">
        <v>0</v>
      </c>
      <c r="AR355" s="124">
        <v>0</v>
      </c>
      <c r="AS355" s="124">
        <v>0</v>
      </c>
      <c r="AT355" s="124">
        <v>0</v>
      </c>
      <c r="AU355" s="124">
        <v>0</v>
      </c>
      <c r="AV355" s="124">
        <v>0</v>
      </c>
      <c r="AW355" s="124">
        <v>0</v>
      </c>
      <c r="AX355" s="124">
        <v>0</v>
      </c>
      <c r="AY355" s="124">
        <v>0</v>
      </c>
    </row>
    <row r="356" spans="1:51">
      <c r="A356" t="s">
        <v>34</v>
      </c>
      <c r="B356" t="s">
        <v>70</v>
      </c>
      <c r="C356" t="s">
        <v>58</v>
      </c>
      <c r="D356" t="s">
        <v>337</v>
      </c>
      <c r="E356" s="125">
        <v>0</v>
      </c>
      <c r="F356" s="125">
        <v>0</v>
      </c>
      <c r="G356" s="125">
        <v>0</v>
      </c>
      <c r="H356" s="125">
        <v>0</v>
      </c>
      <c r="I356" s="125">
        <v>0</v>
      </c>
      <c r="J356" s="125">
        <v>0</v>
      </c>
      <c r="K356" s="124">
        <v>0</v>
      </c>
      <c r="L356" s="124">
        <v>0</v>
      </c>
      <c r="M356" s="124">
        <v>0</v>
      </c>
      <c r="N356" s="124">
        <v>0</v>
      </c>
      <c r="O356" s="124">
        <v>0</v>
      </c>
      <c r="P356" s="124">
        <v>0</v>
      </c>
      <c r="Q356" s="124">
        <v>0</v>
      </c>
      <c r="R356" s="124">
        <v>0</v>
      </c>
      <c r="S356" s="124">
        <v>0</v>
      </c>
      <c r="T356" s="124">
        <v>0</v>
      </c>
      <c r="U356" s="124">
        <v>0</v>
      </c>
      <c r="V356" s="124">
        <v>0</v>
      </c>
      <c r="W356" s="124">
        <v>0</v>
      </c>
      <c r="X356" s="124">
        <v>0</v>
      </c>
      <c r="Y356" s="124">
        <v>0</v>
      </c>
      <c r="Z356" s="124">
        <v>0</v>
      </c>
      <c r="AA356" s="124">
        <v>0</v>
      </c>
      <c r="AB356" s="124">
        <v>0</v>
      </c>
      <c r="AC356" s="124">
        <v>0</v>
      </c>
      <c r="AD356" s="124">
        <v>0</v>
      </c>
      <c r="AE356" s="124">
        <v>0</v>
      </c>
      <c r="AF356" s="124">
        <v>0</v>
      </c>
      <c r="AG356" s="124">
        <v>0</v>
      </c>
      <c r="AH356" s="124">
        <v>0</v>
      </c>
      <c r="AI356" s="124">
        <v>0</v>
      </c>
      <c r="AJ356" s="124">
        <v>0</v>
      </c>
      <c r="AK356" s="124">
        <v>0</v>
      </c>
      <c r="AL356" s="124">
        <v>0</v>
      </c>
      <c r="AM356" s="124">
        <v>0</v>
      </c>
      <c r="AN356" s="124">
        <v>0</v>
      </c>
      <c r="AO356" s="124">
        <v>0</v>
      </c>
      <c r="AP356" s="124">
        <v>0</v>
      </c>
      <c r="AQ356" s="124">
        <v>0</v>
      </c>
      <c r="AR356" s="124">
        <v>0</v>
      </c>
      <c r="AS356" s="124">
        <v>0</v>
      </c>
      <c r="AT356" s="124">
        <v>0</v>
      </c>
      <c r="AU356" s="124">
        <v>0</v>
      </c>
      <c r="AV356" s="124">
        <v>0</v>
      </c>
      <c r="AW356" s="124">
        <v>0</v>
      </c>
      <c r="AX356" s="124">
        <v>0</v>
      </c>
      <c r="AY356" s="124">
        <v>0</v>
      </c>
    </row>
    <row r="357" spans="1:51">
      <c r="A357" t="s">
        <v>34</v>
      </c>
      <c r="B357" t="s">
        <v>70</v>
      </c>
      <c r="C357" t="s">
        <v>59</v>
      </c>
      <c r="D357" t="s">
        <v>337</v>
      </c>
      <c r="E357" s="125">
        <v>0</v>
      </c>
      <c r="F357" s="125">
        <v>0</v>
      </c>
      <c r="G357" s="125">
        <v>0</v>
      </c>
      <c r="H357" s="125">
        <v>0</v>
      </c>
      <c r="I357" s="125">
        <v>0</v>
      </c>
      <c r="J357" s="125">
        <v>0</v>
      </c>
      <c r="K357" s="124">
        <v>0</v>
      </c>
      <c r="L357" s="124">
        <v>0</v>
      </c>
      <c r="M357" s="124">
        <v>0</v>
      </c>
      <c r="N357" s="124">
        <v>0</v>
      </c>
      <c r="O357" s="124">
        <v>0</v>
      </c>
      <c r="P357" s="124">
        <v>0</v>
      </c>
      <c r="Q357" s="124">
        <v>0</v>
      </c>
      <c r="R357" s="124">
        <v>0</v>
      </c>
      <c r="S357" s="124">
        <v>0</v>
      </c>
      <c r="T357" s="124">
        <v>0</v>
      </c>
      <c r="U357" s="124">
        <v>0</v>
      </c>
      <c r="V357" s="124">
        <v>0</v>
      </c>
      <c r="W357" s="124">
        <v>0</v>
      </c>
      <c r="X357" s="124">
        <v>0</v>
      </c>
      <c r="Y357" s="124">
        <v>0</v>
      </c>
      <c r="Z357" s="124">
        <v>0</v>
      </c>
      <c r="AA357" s="124">
        <v>0</v>
      </c>
      <c r="AB357" s="124">
        <v>0</v>
      </c>
      <c r="AC357" s="124">
        <v>0</v>
      </c>
      <c r="AD357" s="124">
        <v>0</v>
      </c>
      <c r="AE357" s="124">
        <v>0</v>
      </c>
      <c r="AF357" s="124">
        <v>0</v>
      </c>
      <c r="AG357" s="124">
        <v>0</v>
      </c>
      <c r="AH357" s="124">
        <v>0</v>
      </c>
      <c r="AI357" s="124">
        <v>0</v>
      </c>
      <c r="AJ357" s="124">
        <v>0</v>
      </c>
      <c r="AK357" s="124">
        <v>0</v>
      </c>
      <c r="AL357" s="124">
        <v>0</v>
      </c>
      <c r="AM357" s="124">
        <v>0</v>
      </c>
      <c r="AN357" s="124">
        <v>0</v>
      </c>
      <c r="AO357" s="124">
        <v>0</v>
      </c>
      <c r="AP357" s="124">
        <v>0</v>
      </c>
      <c r="AQ357" s="124">
        <v>0</v>
      </c>
      <c r="AR357" s="124">
        <v>0</v>
      </c>
      <c r="AS357" s="124">
        <v>0</v>
      </c>
      <c r="AT357" s="124">
        <v>0</v>
      </c>
      <c r="AU357" s="124">
        <v>0</v>
      </c>
      <c r="AV357" s="124">
        <v>0</v>
      </c>
      <c r="AW357" s="124">
        <v>0</v>
      </c>
      <c r="AX357" s="124">
        <v>0</v>
      </c>
      <c r="AY357" s="124">
        <v>0</v>
      </c>
    </row>
    <row r="358" spans="1:51">
      <c r="A358" t="s">
        <v>34</v>
      </c>
      <c r="B358" t="s">
        <v>70</v>
      </c>
      <c r="C358" t="s">
        <v>60</v>
      </c>
      <c r="D358" t="s">
        <v>337</v>
      </c>
      <c r="E358" s="125">
        <v>0</v>
      </c>
      <c r="F358" s="125">
        <v>0</v>
      </c>
      <c r="G358" s="125">
        <v>0</v>
      </c>
      <c r="H358" s="125">
        <v>0</v>
      </c>
      <c r="I358" s="125">
        <v>0</v>
      </c>
      <c r="J358" s="125">
        <v>0</v>
      </c>
      <c r="K358" s="124">
        <v>0</v>
      </c>
      <c r="L358" s="124">
        <v>0</v>
      </c>
      <c r="M358" s="124">
        <v>0</v>
      </c>
      <c r="N358" s="124">
        <v>0</v>
      </c>
      <c r="O358" s="124">
        <v>0</v>
      </c>
      <c r="P358" s="124">
        <v>0</v>
      </c>
      <c r="Q358" s="124">
        <v>0</v>
      </c>
      <c r="R358" s="124">
        <v>0</v>
      </c>
      <c r="S358" s="124">
        <v>0</v>
      </c>
      <c r="T358" s="124">
        <v>0</v>
      </c>
      <c r="U358" s="124">
        <v>0</v>
      </c>
      <c r="V358" s="124">
        <v>0</v>
      </c>
      <c r="W358" s="124">
        <v>0</v>
      </c>
      <c r="X358" s="124">
        <v>0</v>
      </c>
      <c r="Y358" s="124">
        <v>0</v>
      </c>
      <c r="Z358" s="124">
        <v>0</v>
      </c>
      <c r="AA358" s="124">
        <v>0</v>
      </c>
      <c r="AB358" s="124">
        <v>0</v>
      </c>
      <c r="AC358" s="124">
        <v>0</v>
      </c>
      <c r="AD358" s="124">
        <v>0</v>
      </c>
      <c r="AE358" s="124">
        <v>0</v>
      </c>
      <c r="AF358" s="124">
        <v>0</v>
      </c>
      <c r="AG358" s="124">
        <v>0</v>
      </c>
      <c r="AH358" s="124">
        <v>0</v>
      </c>
      <c r="AI358" s="124">
        <v>0</v>
      </c>
      <c r="AJ358" s="124">
        <v>0</v>
      </c>
      <c r="AK358" s="124">
        <v>0</v>
      </c>
      <c r="AL358" s="124">
        <v>0</v>
      </c>
      <c r="AM358" s="124">
        <v>0</v>
      </c>
      <c r="AN358" s="124">
        <v>0</v>
      </c>
      <c r="AO358" s="124">
        <v>0</v>
      </c>
      <c r="AP358" s="124">
        <v>0</v>
      </c>
      <c r="AQ358" s="124">
        <v>0</v>
      </c>
      <c r="AR358" s="124">
        <v>0</v>
      </c>
      <c r="AS358" s="124">
        <v>0</v>
      </c>
      <c r="AT358" s="124">
        <v>0</v>
      </c>
      <c r="AU358" s="124">
        <v>0</v>
      </c>
      <c r="AV358" s="124">
        <v>0</v>
      </c>
      <c r="AW358" s="124">
        <v>0</v>
      </c>
      <c r="AX358" s="124">
        <v>0</v>
      </c>
      <c r="AY358" s="124">
        <v>0</v>
      </c>
    </row>
    <row r="359" spans="1:51">
      <c r="A359" t="s">
        <v>34</v>
      </c>
      <c r="B359" t="s">
        <v>70</v>
      </c>
      <c r="C359" t="s">
        <v>61</v>
      </c>
      <c r="D359" t="s">
        <v>337</v>
      </c>
      <c r="E359" s="125">
        <v>0</v>
      </c>
      <c r="F359" s="125">
        <v>0</v>
      </c>
      <c r="G359" s="125">
        <v>0</v>
      </c>
      <c r="H359" s="125">
        <v>0</v>
      </c>
      <c r="I359" s="125">
        <v>0</v>
      </c>
      <c r="J359" s="125">
        <v>0</v>
      </c>
      <c r="K359" s="124">
        <v>0</v>
      </c>
      <c r="L359" s="124">
        <v>0</v>
      </c>
      <c r="M359" s="124">
        <v>0</v>
      </c>
      <c r="N359" s="124">
        <v>0</v>
      </c>
      <c r="O359" s="124">
        <v>0</v>
      </c>
      <c r="P359" s="124">
        <v>0</v>
      </c>
      <c r="Q359" s="124">
        <v>0</v>
      </c>
      <c r="R359" s="124">
        <v>0</v>
      </c>
      <c r="S359" s="124">
        <v>0</v>
      </c>
      <c r="T359" s="124">
        <v>0</v>
      </c>
      <c r="U359" s="124">
        <v>0</v>
      </c>
      <c r="V359" s="124">
        <v>0</v>
      </c>
      <c r="W359" s="124">
        <v>0</v>
      </c>
      <c r="X359" s="124">
        <v>0</v>
      </c>
      <c r="Y359" s="124">
        <v>0</v>
      </c>
      <c r="Z359" s="124">
        <v>0</v>
      </c>
      <c r="AA359" s="124">
        <v>0</v>
      </c>
      <c r="AB359" s="124">
        <v>0</v>
      </c>
      <c r="AC359" s="124">
        <v>0</v>
      </c>
      <c r="AD359" s="124">
        <v>0</v>
      </c>
      <c r="AE359" s="124">
        <v>0</v>
      </c>
      <c r="AF359" s="124">
        <v>0</v>
      </c>
      <c r="AG359" s="124">
        <v>0</v>
      </c>
      <c r="AH359" s="124">
        <v>0</v>
      </c>
      <c r="AI359" s="124">
        <v>0</v>
      </c>
      <c r="AJ359" s="124">
        <v>0</v>
      </c>
      <c r="AK359" s="124">
        <v>0</v>
      </c>
      <c r="AL359" s="124">
        <v>0</v>
      </c>
      <c r="AM359" s="124">
        <v>0</v>
      </c>
      <c r="AN359" s="124">
        <v>0</v>
      </c>
      <c r="AO359" s="124">
        <v>0</v>
      </c>
      <c r="AP359" s="124">
        <v>0</v>
      </c>
      <c r="AQ359" s="124">
        <v>0</v>
      </c>
      <c r="AR359" s="124">
        <v>0</v>
      </c>
      <c r="AS359" s="124">
        <v>0</v>
      </c>
      <c r="AT359" s="124">
        <v>0</v>
      </c>
      <c r="AU359" s="124">
        <v>0</v>
      </c>
      <c r="AV359" s="124">
        <v>0</v>
      </c>
      <c r="AW359" s="124">
        <v>0</v>
      </c>
      <c r="AX359" s="124">
        <v>0</v>
      </c>
      <c r="AY359" s="124">
        <v>0</v>
      </c>
    </row>
    <row r="360" spans="1:51">
      <c r="A360" t="s">
        <v>34</v>
      </c>
      <c r="B360" t="s">
        <v>70</v>
      </c>
      <c r="C360" t="s">
        <v>64</v>
      </c>
      <c r="D360" t="s">
        <v>337</v>
      </c>
      <c r="E360" s="125">
        <v>0</v>
      </c>
      <c r="F360" s="125">
        <v>0</v>
      </c>
      <c r="G360" s="125">
        <v>0</v>
      </c>
      <c r="H360" s="125">
        <v>0</v>
      </c>
      <c r="I360" s="125">
        <v>0</v>
      </c>
      <c r="J360" s="125">
        <v>0</v>
      </c>
      <c r="K360" s="124">
        <v>0</v>
      </c>
      <c r="L360" s="124">
        <v>0</v>
      </c>
      <c r="M360" s="124">
        <v>0</v>
      </c>
      <c r="N360" s="124">
        <v>0</v>
      </c>
      <c r="O360" s="124">
        <v>0</v>
      </c>
      <c r="P360" s="124">
        <v>0</v>
      </c>
      <c r="Q360" s="124">
        <v>0</v>
      </c>
      <c r="R360" s="124">
        <v>0</v>
      </c>
      <c r="S360" s="124">
        <v>0</v>
      </c>
      <c r="T360" s="124">
        <v>0</v>
      </c>
      <c r="U360" s="124">
        <v>0</v>
      </c>
      <c r="V360" s="124">
        <v>0</v>
      </c>
      <c r="W360" s="124">
        <v>0</v>
      </c>
      <c r="X360" s="124">
        <v>0</v>
      </c>
      <c r="Y360" s="124">
        <v>0</v>
      </c>
      <c r="Z360" s="124">
        <v>0</v>
      </c>
      <c r="AA360" s="124">
        <v>0</v>
      </c>
      <c r="AB360" s="124">
        <v>0</v>
      </c>
      <c r="AC360" s="124">
        <v>0</v>
      </c>
      <c r="AD360" s="124">
        <v>0</v>
      </c>
      <c r="AE360" s="124">
        <v>0</v>
      </c>
      <c r="AF360" s="124">
        <v>0</v>
      </c>
      <c r="AG360" s="124">
        <v>0</v>
      </c>
      <c r="AH360" s="124">
        <v>0</v>
      </c>
      <c r="AI360" s="124">
        <v>0</v>
      </c>
      <c r="AJ360" s="124">
        <v>0</v>
      </c>
      <c r="AK360" s="124">
        <v>0</v>
      </c>
      <c r="AL360" s="124">
        <v>0</v>
      </c>
      <c r="AM360" s="124">
        <v>0</v>
      </c>
      <c r="AN360" s="124">
        <v>0</v>
      </c>
      <c r="AO360" s="124">
        <v>0</v>
      </c>
      <c r="AP360" s="124">
        <v>0</v>
      </c>
      <c r="AQ360" s="124">
        <v>0</v>
      </c>
      <c r="AR360" s="124">
        <v>0</v>
      </c>
      <c r="AS360" s="124">
        <v>0</v>
      </c>
      <c r="AT360" s="124">
        <v>0</v>
      </c>
      <c r="AU360" s="124">
        <v>0</v>
      </c>
      <c r="AV360" s="124">
        <v>0</v>
      </c>
      <c r="AW360" s="124">
        <v>0</v>
      </c>
      <c r="AX360" s="124">
        <v>0</v>
      </c>
      <c r="AY360" s="124">
        <v>0</v>
      </c>
    </row>
    <row r="361" spans="1:51">
      <c r="A361" t="s">
        <v>34</v>
      </c>
      <c r="B361" t="s">
        <v>68</v>
      </c>
      <c r="C361" t="s">
        <v>65</v>
      </c>
      <c r="D361" t="s">
        <v>337</v>
      </c>
      <c r="E361" s="125">
        <v>0</v>
      </c>
      <c r="F361" s="125">
        <v>0</v>
      </c>
      <c r="G361" s="125">
        <v>0</v>
      </c>
      <c r="H361" s="125">
        <v>0</v>
      </c>
      <c r="I361" s="125">
        <v>0</v>
      </c>
      <c r="J361" s="125">
        <v>0</v>
      </c>
      <c r="K361" s="124">
        <v>0</v>
      </c>
      <c r="L361" s="124">
        <v>0</v>
      </c>
      <c r="M361" s="124">
        <v>0</v>
      </c>
      <c r="N361" s="124">
        <v>0</v>
      </c>
      <c r="O361" s="124">
        <v>0</v>
      </c>
      <c r="P361" s="124">
        <v>0</v>
      </c>
      <c r="Q361" s="124">
        <v>0</v>
      </c>
      <c r="R361" s="124">
        <v>0</v>
      </c>
      <c r="S361" s="124">
        <v>0</v>
      </c>
      <c r="T361" s="124">
        <v>0</v>
      </c>
      <c r="U361" s="124">
        <v>0</v>
      </c>
      <c r="V361" s="124">
        <v>0</v>
      </c>
      <c r="W361" s="124">
        <v>0</v>
      </c>
      <c r="X361" s="124">
        <v>0</v>
      </c>
      <c r="Y361" s="124">
        <v>0</v>
      </c>
      <c r="Z361" s="124">
        <v>0</v>
      </c>
      <c r="AA361" s="124">
        <v>0</v>
      </c>
      <c r="AB361" s="124">
        <v>0</v>
      </c>
      <c r="AC361" s="124">
        <v>0</v>
      </c>
      <c r="AD361" s="124">
        <v>0</v>
      </c>
      <c r="AE361" s="124">
        <v>0</v>
      </c>
      <c r="AF361" s="124">
        <v>0</v>
      </c>
      <c r="AG361" s="124">
        <v>0</v>
      </c>
      <c r="AH361" s="124">
        <v>0</v>
      </c>
      <c r="AI361" s="124">
        <v>0</v>
      </c>
      <c r="AJ361" s="124">
        <v>0</v>
      </c>
      <c r="AK361" s="124">
        <v>0</v>
      </c>
      <c r="AL361" s="124">
        <v>0</v>
      </c>
      <c r="AM361" s="124">
        <v>0</v>
      </c>
      <c r="AN361" s="124">
        <v>0</v>
      </c>
      <c r="AO361" s="124">
        <v>0</v>
      </c>
      <c r="AP361" s="124">
        <v>0</v>
      </c>
      <c r="AQ361" s="124">
        <v>0</v>
      </c>
      <c r="AR361" s="124">
        <v>0</v>
      </c>
      <c r="AS361" s="124">
        <v>0</v>
      </c>
      <c r="AT361" s="124">
        <v>0</v>
      </c>
      <c r="AU361" s="124">
        <v>0</v>
      </c>
      <c r="AV361" s="124">
        <v>0</v>
      </c>
      <c r="AW361" s="124">
        <v>0</v>
      </c>
      <c r="AX361" s="124">
        <v>0</v>
      </c>
      <c r="AY361" s="124">
        <v>0</v>
      </c>
    </row>
    <row r="362" spans="1:51">
      <c r="A362" t="s">
        <v>34</v>
      </c>
      <c r="B362" t="s">
        <v>68</v>
      </c>
      <c r="C362" t="s">
        <v>66</v>
      </c>
      <c r="D362" t="s">
        <v>337</v>
      </c>
      <c r="E362" s="125">
        <v>0</v>
      </c>
      <c r="F362" s="125">
        <v>0</v>
      </c>
      <c r="G362" s="125">
        <v>0</v>
      </c>
      <c r="H362" s="125">
        <v>0</v>
      </c>
      <c r="I362" s="125">
        <v>0</v>
      </c>
      <c r="J362" s="125">
        <v>0</v>
      </c>
      <c r="K362" s="124">
        <v>0</v>
      </c>
      <c r="L362" s="124">
        <v>0</v>
      </c>
      <c r="M362" s="124">
        <v>0</v>
      </c>
      <c r="N362" s="124">
        <v>0</v>
      </c>
      <c r="O362" s="124">
        <v>0</v>
      </c>
      <c r="P362" s="124">
        <v>0</v>
      </c>
      <c r="Q362" s="124">
        <v>0</v>
      </c>
      <c r="R362" s="124">
        <v>0</v>
      </c>
      <c r="S362" s="124">
        <v>0</v>
      </c>
      <c r="T362" s="124">
        <v>0</v>
      </c>
      <c r="U362" s="124">
        <v>0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4">
        <v>0</v>
      </c>
      <c r="AI362" s="124">
        <v>0</v>
      </c>
      <c r="AJ362" s="124">
        <v>0</v>
      </c>
      <c r="AK362" s="124">
        <v>0</v>
      </c>
      <c r="AL362" s="124">
        <v>0</v>
      </c>
      <c r="AM362" s="124">
        <v>0</v>
      </c>
      <c r="AN362" s="124">
        <v>0</v>
      </c>
      <c r="AO362" s="124">
        <v>0</v>
      </c>
      <c r="AP362" s="124">
        <v>0</v>
      </c>
      <c r="AQ362" s="124">
        <v>0</v>
      </c>
      <c r="AR362" s="124">
        <v>0</v>
      </c>
      <c r="AS362" s="124">
        <v>0</v>
      </c>
      <c r="AT362" s="124">
        <v>0</v>
      </c>
      <c r="AU362" s="124">
        <v>0</v>
      </c>
      <c r="AV362" s="124">
        <v>0</v>
      </c>
      <c r="AW362" s="124">
        <v>0</v>
      </c>
      <c r="AX362" s="124">
        <v>0</v>
      </c>
      <c r="AY362" s="124">
        <v>0</v>
      </c>
    </row>
    <row r="363" spans="1:51">
      <c r="A363" t="s">
        <v>35</v>
      </c>
      <c r="B363" t="s">
        <v>19</v>
      </c>
      <c r="C363" t="s">
        <v>50</v>
      </c>
      <c r="D363" t="s">
        <v>337</v>
      </c>
      <c r="E363" s="125">
        <v>0.937354166933272</v>
      </c>
      <c r="F363" s="125">
        <v>0.93098716478107535</v>
      </c>
      <c r="G363" s="125">
        <v>0.92557260063242452</v>
      </c>
      <c r="H363" s="125">
        <v>0.90698376858096397</v>
      </c>
      <c r="I363" s="125">
        <v>0.90911115863002956</v>
      </c>
      <c r="J363" s="125">
        <v>0.90967596345917578</v>
      </c>
      <c r="K363" s="124">
        <v>0.90771304696323829</v>
      </c>
      <c r="L363" s="124">
        <v>0.90268276871351494</v>
      </c>
      <c r="M363" s="124">
        <v>0.89759988090772824</v>
      </c>
      <c r="N363" s="124">
        <v>0.8924141825996259</v>
      </c>
      <c r="O363" s="124">
        <v>0.88697513235595704</v>
      </c>
      <c r="P363" s="124">
        <v>0.88097283120060155</v>
      </c>
      <c r="Q363" s="124">
        <v>0.87385293610037917</v>
      </c>
      <c r="R363" s="124">
        <v>0.86470860291166574</v>
      </c>
      <c r="S363" s="124">
        <v>0.85227208569154578</v>
      </c>
      <c r="T363" s="124">
        <v>0.83513846685952131</v>
      </c>
      <c r="U363" s="124">
        <v>0.81237119910813493</v>
      </c>
      <c r="V363" s="124">
        <v>0.78415164877659493</v>
      </c>
      <c r="W363" s="124">
        <v>0.7517781173420599</v>
      </c>
      <c r="X363" s="124">
        <v>0.7170115245788119</v>
      </c>
      <c r="Y363" s="124">
        <v>0.68142009464289899</v>
      </c>
      <c r="Z363" s="124">
        <v>0.64610669677766619</v>
      </c>
      <c r="AA363" s="124">
        <v>0.61173989755535862</v>
      </c>
      <c r="AB363" s="124">
        <v>0.57868127813231407</v>
      </c>
      <c r="AC363" s="124">
        <v>0.5471020176095801</v>
      </c>
      <c r="AD363" s="124">
        <v>0.5170630547592433</v>
      </c>
      <c r="AE363" s="124">
        <v>0.48856401630123009</v>
      </c>
      <c r="AF363" s="124">
        <v>0.46157143332124961</v>
      </c>
      <c r="AG363" s="124">
        <v>0.4360345738029287</v>
      </c>
      <c r="AH363" s="124">
        <v>0.41189422139645449</v>
      </c>
      <c r="AI363" s="124">
        <v>0.38908752877293912</v>
      </c>
      <c r="AJ363" s="124">
        <v>0.3675507079438261</v>
      </c>
      <c r="AK363" s="124">
        <v>0.34722053051380042</v>
      </c>
      <c r="AL363" s="124">
        <v>0.32803516992077048</v>
      </c>
      <c r="AM363" s="124">
        <v>0.30993467567511018</v>
      </c>
      <c r="AN363" s="124">
        <v>0.29286123790999508</v>
      </c>
      <c r="AO363" s="124">
        <v>0.27675932918886992</v>
      </c>
      <c r="AP363" s="124">
        <v>0.26164314390139493</v>
      </c>
      <c r="AQ363" s="124">
        <v>0.24748613482783549</v>
      </c>
      <c r="AR363" s="124">
        <v>0.23424059300329719</v>
      </c>
      <c r="AS363" s="124">
        <v>0.22184938555924649</v>
      </c>
      <c r="AT363" s="124">
        <v>0.21025271708507179</v>
      </c>
      <c r="AU363" s="124">
        <v>0.19939184959005729</v>
      </c>
      <c r="AV363" s="124">
        <v>0.1892110142137107</v>
      </c>
      <c r="AW363" s="124">
        <v>0.179658273991673</v>
      </c>
      <c r="AX363" s="124">
        <v>0.17068579478295709</v>
      </c>
      <c r="AY363" s="124">
        <v>0.16224979487869531</v>
      </c>
    </row>
    <row r="364" spans="1:51">
      <c r="A364" t="s">
        <v>35</v>
      </c>
      <c r="B364" t="s">
        <v>19</v>
      </c>
      <c r="C364" t="s">
        <v>51</v>
      </c>
      <c r="D364" t="s">
        <v>337</v>
      </c>
      <c r="E364" s="125">
        <v>0</v>
      </c>
      <c r="F364" s="125">
        <v>0</v>
      </c>
      <c r="G364" s="125">
        <v>0</v>
      </c>
      <c r="H364" s="125">
        <v>0</v>
      </c>
      <c r="I364" s="125">
        <v>0</v>
      </c>
      <c r="J364" s="125">
        <v>0</v>
      </c>
      <c r="K364" s="124">
        <v>0</v>
      </c>
      <c r="L364" s="124">
        <v>0</v>
      </c>
      <c r="M364" s="124">
        <v>0</v>
      </c>
      <c r="N364" s="124">
        <v>0</v>
      </c>
      <c r="O364" s="124">
        <v>0</v>
      </c>
      <c r="P364" s="124">
        <v>0</v>
      </c>
      <c r="Q364" s="124">
        <v>0</v>
      </c>
      <c r="R364" s="124">
        <v>0</v>
      </c>
      <c r="S364" s="124">
        <v>0</v>
      </c>
      <c r="T364" s="124">
        <v>0</v>
      </c>
      <c r="U364" s="124">
        <v>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4">
        <v>0</v>
      </c>
      <c r="AI364" s="124">
        <v>0</v>
      </c>
      <c r="AJ364" s="124">
        <v>0</v>
      </c>
      <c r="AK364" s="124">
        <v>0</v>
      </c>
      <c r="AL364" s="124">
        <v>0</v>
      </c>
      <c r="AM364" s="124">
        <v>0</v>
      </c>
      <c r="AN364" s="124">
        <v>0</v>
      </c>
      <c r="AO364" s="124">
        <v>0</v>
      </c>
      <c r="AP364" s="124">
        <v>0</v>
      </c>
      <c r="AQ364" s="124">
        <v>0</v>
      </c>
      <c r="AR364" s="124">
        <v>0</v>
      </c>
      <c r="AS364" s="124">
        <v>0</v>
      </c>
      <c r="AT364" s="124">
        <v>0</v>
      </c>
      <c r="AU364" s="124">
        <v>0</v>
      </c>
      <c r="AV364" s="124">
        <v>0</v>
      </c>
      <c r="AW364" s="124">
        <v>0</v>
      </c>
      <c r="AX364" s="124">
        <v>0</v>
      </c>
      <c r="AY364" s="124">
        <v>0</v>
      </c>
    </row>
    <row r="365" spans="1:51">
      <c r="A365" t="s">
        <v>35</v>
      </c>
      <c r="B365" t="s">
        <v>19</v>
      </c>
      <c r="C365" t="s">
        <v>52</v>
      </c>
      <c r="D365" t="s">
        <v>337</v>
      </c>
      <c r="E365" s="125">
        <v>0</v>
      </c>
      <c r="F365" s="125">
        <v>0</v>
      </c>
      <c r="G365" s="125">
        <v>0</v>
      </c>
      <c r="H365" s="125">
        <v>0</v>
      </c>
      <c r="I365" s="125">
        <v>0</v>
      </c>
      <c r="J365" s="125">
        <v>0</v>
      </c>
      <c r="K365" s="124">
        <v>0</v>
      </c>
      <c r="L365" s="124">
        <v>0</v>
      </c>
      <c r="M365" s="124">
        <v>0</v>
      </c>
      <c r="N365" s="124">
        <v>0</v>
      </c>
      <c r="O365" s="124">
        <v>0</v>
      </c>
      <c r="P365" s="124">
        <v>0</v>
      </c>
      <c r="Q365" s="124">
        <v>0</v>
      </c>
      <c r="R365" s="124">
        <v>0</v>
      </c>
      <c r="S365" s="124">
        <v>0</v>
      </c>
      <c r="T365" s="124">
        <v>0</v>
      </c>
      <c r="U365" s="124">
        <v>0</v>
      </c>
      <c r="V365" s="124">
        <v>0</v>
      </c>
      <c r="W365" s="124">
        <v>0</v>
      </c>
      <c r="X365" s="124">
        <v>0</v>
      </c>
      <c r="Y365" s="124">
        <v>0</v>
      </c>
      <c r="Z365" s="124">
        <v>0</v>
      </c>
      <c r="AA365" s="124">
        <v>0</v>
      </c>
      <c r="AB365" s="124">
        <v>0</v>
      </c>
      <c r="AC365" s="124">
        <v>0</v>
      </c>
      <c r="AD365" s="124">
        <v>0</v>
      </c>
      <c r="AE365" s="124">
        <v>0</v>
      </c>
      <c r="AF365" s="124">
        <v>0</v>
      </c>
      <c r="AG365" s="124">
        <v>0</v>
      </c>
      <c r="AH365" s="124">
        <v>0</v>
      </c>
      <c r="AI365" s="124">
        <v>0</v>
      </c>
      <c r="AJ365" s="124">
        <v>0</v>
      </c>
      <c r="AK365" s="124">
        <v>0</v>
      </c>
      <c r="AL365" s="124">
        <v>0</v>
      </c>
      <c r="AM365" s="124">
        <v>0</v>
      </c>
      <c r="AN365" s="124">
        <v>0</v>
      </c>
      <c r="AO365" s="124">
        <v>0</v>
      </c>
      <c r="AP365" s="124">
        <v>0</v>
      </c>
      <c r="AQ365" s="124">
        <v>0</v>
      </c>
      <c r="AR365" s="124">
        <v>0</v>
      </c>
      <c r="AS365" s="124">
        <v>0</v>
      </c>
      <c r="AT365" s="124">
        <v>0</v>
      </c>
      <c r="AU365" s="124">
        <v>0</v>
      </c>
      <c r="AV365" s="124">
        <v>0</v>
      </c>
      <c r="AW365" s="124">
        <v>0</v>
      </c>
      <c r="AX365" s="124">
        <v>0</v>
      </c>
      <c r="AY365" s="124">
        <v>0</v>
      </c>
    </row>
    <row r="366" spans="1:51">
      <c r="A366" t="s">
        <v>35</v>
      </c>
      <c r="B366" t="s">
        <v>19</v>
      </c>
      <c r="C366" t="s">
        <v>53</v>
      </c>
      <c r="D366" t="s">
        <v>337</v>
      </c>
      <c r="E366" s="125">
        <v>6.2645833066728093E-2</v>
      </c>
      <c r="F366" s="125">
        <v>6.9012835218924609E-2</v>
      </c>
      <c r="G366" s="125">
        <v>7.4320570891376808E-2</v>
      </c>
      <c r="H366" s="125">
        <v>9.2887489230220749E-2</v>
      </c>
      <c r="I366" s="125">
        <v>9.0612637656366943E-2</v>
      </c>
      <c r="J366" s="125">
        <v>8.9914498483037605E-2</v>
      </c>
      <c r="K366" s="124">
        <v>9.1983337583949679E-2</v>
      </c>
      <c r="L366" s="124">
        <v>9.6868939413737934E-2</v>
      </c>
      <c r="M366" s="124">
        <v>0.1016673758274635</v>
      </c>
      <c r="N366" s="124">
        <v>0.1063059149079872</v>
      </c>
      <c r="O366" s="124">
        <v>0.1107090409010844</v>
      </c>
      <c r="P366" s="124">
        <v>0.1147792351549979</v>
      </c>
      <c r="Q366" s="124">
        <v>0.11836652480527191</v>
      </c>
      <c r="R366" s="124">
        <v>0.1212421148760736</v>
      </c>
      <c r="S366" s="124">
        <v>0.12308314075372739</v>
      </c>
      <c r="T366" s="124">
        <v>0.1235371137491565</v>
      </c>
      <c r="U366" s="124">
        <v>0.12237166537247041</v>
      </c>
      <c r="V366" s="124">
        <v>0.1196337994201481</v>
      </c>
      <c r="W366" s="124">
        <v>0.11565220952465199</v>
      </c>
      <c r="X366" s="124">
        <v>0.110872744425355</v>
      </c>
      <c r="Y366" s="124">
        <v>0.10569325635534529</v>
      </c>
      <c r="Z366" s="124">
        <v>0.1003957387103253</v>
      </c>
      <c r="AA366" s="124">
        <v>9.5153937222725721E-2</v>
      </c>
      <c r="AB366" s="124">
        <v>9.0065062543429178E-2</v>
      </c>
      <c r="AC366" s="124">
        <v>8.5178844245544116E-2</v>
      </c>
      <c r="AD366" s="124">
        <v>8.0517497673169069E-2</v>
      </c>
      <c r="AE366" s="124">
        <v>7.6087896313882214E-2</v>
      </c>
      <c r="AF366" s="124">
        <v>7.1888577151626026E-2</v>
      </c>
      <c r="AG366" s="124">
        <v>6.791365894665409E-2</v>
      </c>
      <c r="AH366" s="124">
        <v>6.4155004489645187E-2</v>
      </c>
      <c r="AI366" s="124">
        <v>6.0603407792152647E-2</v>
      </c>
      <c r="AJ366" s="124">
        <v>5.7249245915716292E-2</v>
      </c>
      <c r="AK366" s="124">
        <v>5.4082837945209072E-2</v>
      </c>
      <c r="AL366" s="124">
        <v>5.1094643492675992E-2</v>
      </c>
      <c r="AM366" s="124">
        <v>4.8275372688736808E-2</v>
      </c>
      <c r="AN366" s="124">
        <v>4.5616046757426872E-2</v>
      </c>
      <c r="AO366" s="124">
        <v>4.3108030482002978E-2</v>
      </c>
      <c r="AP366" s="124">
        <v>4.0753542084370598E-2</v>
      </c>
      <c r="AQ366" s="124">
        <v>3.8548450522989157E-2</v>
      </c>
      <c r="AR366" s="124">
        <v>3.6485326764927051E-2</v>
      </c>
      <c r="AS366" s="124">
        <v>3.4555272918076682E-2</v>
      </c>
      <c r="AT366" s="124">
        <v>3.2748975842782198E-2</v>
      </c>
      <c r="AU366" s="124">
        <v>3.1057286821693571E-2</v>
      </c>
      <c r="AV366" s="124">
        <v>2.94715194603456E-2</v>
      </c>
      <c r="AW366" s="124">
        <v>2.798358414190933E-2</v>
      </c>
      <c r="AX366" s="124">
        <v>2.6586030264011531E-2</v>
      </c>
      <c r="AY366" s="124">
        <v>2.5272038409423089E-2</v>
      </c>
    </row>
    <row r="367" spans="1:51">
      <c r="A367" t="s">
        <v>35</v>
      </c>
      <c r="B367" t="s">
        <v>19</v>
      </c>
      <c r="C367" t="s">
        <v>54</v>
      </c>
      <c r="D367" t="s">
        <v>337</v>
      </c>
      <c r="E367" s="125">
        <v>0</v>
      </c>
      <c r="F367" s="125">
        <v>0</v>
      </c>
      <c r="G367" s="125">
        <v>0</v>
      </c>
      <c r="H367" s="125">
        <v>0</v>
      </c>
      <c r="I367" s="125">
        <v>0</v>
      </c>
      <c r="J367" s="125">
        <v>0</v>
      </c>
      <c r="K367" s="124">
        <v>0</v>
      </c>
      <c r="L367" s="124">
        <v>0</v>
      </c>
      <c r="M367" s="124">
        <v>0</v>
      </c>
      <c r="N367" s="124">
        <v>0</v>
      </c>
      <c r="O367" s="124">
        <v>0</v>
      </c>
      <c r="P367" s="124">
        <v>0</v>
      </c>
      <c r="Q367" s="124">
        <v>0</v>
      </c>
      <c r="R367" s="124">
        <v>0</v>
      </c>
      <c r="S367" s="124">
        <v>0</v>
      </c>
      <c r="T367" s="124">
        <v>0</v>
      </c>
      <c r="U367" s="124">
        <v>0</v>
      </c>
      <c r="V367" s="124">
        <v>0</v>
      </c>
      <c r="W367" s="124">
        <v>0</v>
      </c>
      <c r="X367" s="124">
        <v>0</v>
      </c>
      <c r="Y367" s="124">
        <v>0</v>
      </c>
      <c r="Z367" s="124">
        <v>0</v>
      </c>
      <c r="AA367" s="124">
        <v>0</v>
      </c>
      <c r="AB367" s="124">
        <v>0</v>
      </c>
      <c r="AC367" s="124">
        <v>0</v>
      </c>
      <c r="AD367" s="124">
        <v>0</v>
      </c>
      <c r="AE367" s="124">
        <v>0</v>
      </c>
      <c r="AF367" s="124">
        <v>0</v>
      </c>
      <c r="AG367" s="124">
        <v>0</v>
      </c>
      <c r="AH367" s="124">
        <v>0</v>
      </c>
      <c r="AI367" s="124">
        <v>0</v>
      </c>
      <c r="AJ367" s="124">
        <v>0</v>
      </c>
      <c r="AK367" s="124">
        <v>0</v>
      </c>
      <c r="AL367" s="124">
        <v>0</v>
      </c>
      <c r="AM367" s="124">
        <v>0</v>
      </c>
      <c r="AN367" s="124">
        <v>0</v>
      </c>
      <c r="AO367" s="124">
        <v>0</v>
      </c>
      <c r="AP367" s="124">
        <v>0</v>
      </c>
      <c r="AQ367" s="124">
        <v>0</v>
      </c>
      <c r="AR367" s="124">
        <v>0</v>
      </c>
      <c r="AS367" s="124">
        <v>0</v>
      </c>
      <c r="AT367" s="124">
        <v>0</v>
      </c>
      <c r="AU367" s="124">
        <v>0</v>
      </c>
      <c r="AV367" s="124">
        <v>0</v>
      </c>
      <c r="AW367" s="124">
        <v>0</v>
      </c>
      <c r="AX367" s="124">
        <v>0</v>
      </c>
      <c r="AY367" s="124">
        <v>0</v>
      </c>
    </row>
    <row r="368" spans="1:51">
      <c r="A368" t="s">
        <v>35</v>
      </c>
      <c r="B368" t="s">
        <v>19</v>
      </c>
      <c r="C368" t="s">
        <v>55</v>
      </c>
      <c r="D368" t="s">
        <v>337</v>
      </c>
      <c r="E368" s="125">
        <v>0</v>
      </c>
      <c r="F368" s="125">
        <v>0</v>
      </c>
      <c r="G368" s="125">
        <v>0</v>
      </c>
      <c r="H368" s="125">
        <v>0</v>
      </c>
      <c r="I368" s="125">
        <v>0</v>
      </c>
      <c r="J368" s="125">
        <v>0</v>
      </c>
      <c r="K368" s="124">
        <v>0</v>
      </c>
      <c r="L368" s="124">
        <v>0</v>
      </c>
      <c r="M368" s="124">
        <v>0</v>
      </c>
      <c r="N368" s="124">
        <v>0</v>
      </c>
      <c r="O368" s="124">
        <v>0</v>
      </c>
      <c r="P368" s="124">
        <v>0</v>
      </c>
      <c r="Q368" s="124">
        <v>0</v>
      </c>
      <c r="R368" s="124">
        <v>0</v>
      </c>
      <c r="S368" s="124">
        <v>0</v>
      </c>
      <c r="T368" s="124">
        <v>0</v>
      </c>
      <c r="U368" s="124">
        <v>0</v>
      </c>
      <c r="V368" s="124">
        <v>0</v>
      </c>
      <c r="W368" s="124">
        <v>0</v>
      </c>
      <c r="X368" s="124">
        <v>0</v>
      </c>
      <c r="Y368" s="124">
        <v>0</v>
      </c>
      <c r="Z368" s="124">
        <v>0</v>
      </c>
      <c r="AA368" s="124">
        <v>0</v>
      </c>
      <c r="AB368" s="124">
        <v>0</v>
      </c>
      <c r="AC368" s="124">
        <v>0</v>
      </c>
      <c r="AD368" s="124">
        <v>0</v>
      </c>
      <c r="AE368" s="124">
        <v>0</v>
      </c>
      <c r="AF368" s="124">
        <v>0</v>
      </c>
      <c r="AG368" s="124">
        <v>0</v>
      </c>
      <c r="AH368" s="124">
        <v>0</v>
      </c>
      <c r="AI368" s="124">
        <v>0</v>
      </c>
      <c r="AJ368" s="124">
        <v>0</v>
      </c>
      <c r="AK368" s="124">
        <v>0</v>
      </c>
      <c r="AL368" s="124">
        <v>0</v>
      </c>
      <c r="AM368" s="124">
        <v>0</v>
      </c>
      <c r="AN368" s="124">
        <v>0</v>
      </c>
      <c r="AO368" s="124">
        <v>0</v>
      </c>
      <c r="AP368" s="124">
        <v>0</v>
      </c>
      <c r="AQ368" s="124">
        <v>0</v>
      </c>
      <c r="AR368" s="124">
        <v>0</v>
      </c>
      <c r="AS368" s="124">
        <v>0</v>
      </c>
      <c r="AT368" s="124">
        <v>0</v>
      </c>
      <c r="AU368" s="124">
        <v>0</v>
      </c>
      <c r="AV368" s="124">
        <v>0</v>
      </c>
      <c r="AW368" s="124">
        <v>0</v>
      </c>
      <c r="AX368" s="124">
        <v>0</v>
      </c>
      <c r="AY368" s="124">
        <v>0</v>
      </c>
    </row>
    <row r="369" spans="1:51">
      <c r="A369" t="s">
        <v>35</v>
      </c>
      <c r="B369" t="s">
        <v>19</v>
      </c>
      <c r="C369" t="s">
        <v>56</v>
      </c>
      <c r="D369" t="s">
        <v>337</v>
      </c>
      <c r="E369" s="125">
        <v>0</v>
      </c>
      <c r="F369" s="125">
        <v>0</v>
      </c>
      <c r="G369" s="125">
        <v>1.0682847619861549E-4</v>
      </c>
      <c r="H369" s="125">
        <v>1.287421888152748E-4</v>
      </c>
      <c r="I369" s="125">
        <v>2.7174881499697072E-4</v>
      </c>
      <c r="J369" s="125">
        <v>4.0535909801332249E-4</v>
      </c>
      <c r="K369" s="124">
        <v>2.995672467745918E-4</v>
      </c>
      <c r="L369" s="124">
        <v>4.4442795540127389E-4</v>
      </c>
      <c r="M369" s="124">
        <v>7.2906141584083511E-4</v>
      </c>
      <c r="N369" s="124">
        <v>1.2763986860981451E-3</v>
      </c>
      <c r="O369" s="124">
        <v>2.3124958172753909E-3</v>
      </c>
      <c r="P369" s="124">
        <v>4.2447698359546421E-3</v>
      </c>
      <c r="Q369" s="124">
        <v>7.7775362981700926E-3</v>
      </c>
      <c r="R369" s="124">
        <v>1.4046434260863459E-2</v>
      </c>
      <c r="S369" s="124">
        <v>2.4642074102787528E-2</v>
      </c>
      <c r="T369" s="124">
        <v>4.1321862055739997E-2</v>
      </c>
      <c r="U369" s="124">
        <v>6.5254713970116868E-2</v>
      </c>
      <c r="V369" s="124">
        <v>9.6212259760095065E-2</v>
      </c>
      <c r="W369" s="124">
        <v>0.13256750443959819</v>
      </c>
      <c r="X369" s="124">
        <v>0.1721136796635282</v>
      </c>
      <c r="Y369" s="124">
        <v>0.212884709216629</v>
      </c>
      <c r="Z369" s="124">
        <v>0.25349573064812919</v>
      </c>
      <c r="AA369" s="124">
        <v>0.29310443185146873</v>
      </c>
      <c r="AB369" s="124">
        <v>0.33125202122388081</v>
      </c>
      <c r="AC369" s="124">
        <v>0.36771759029924561</v>
      </c>
      <c r="AD369" s="124">
        <v>0.40241798517079108</v>
      </c>
      <c r="AE369" s="124">
        <v>0.43534670584000901</v>
      </c>
      <c r="AF369" s="124">
        <v>0.46653868444436691</v>
      </c>
      <c r="AG369" s="124">
        <v>0.49605053444403041</v>
      </c>
      <c r="AH369" s="124">
        <v>0.52394960959813264</v>
      </c>
      <c r="AI369" s="124">
        <v>0.55030796341917687</v>
      </c>
      <c r="AJ369" s="124">
        <v>0.57519900702389459</v>
      </c>
      <c r="AK369" s="124">
        <v>0.59869564990650737</v>
      </c>
      <c r="AL369" s="124">
        <v>0.62086925919454272</v>
      </c>
      <c r="AM369" s="124">
        <v>0.64178907541793373</v>
      </c>
      <c r="AN369" s="124">
        <v>0.66152188738367468</v>
      </c>
      <c r="AO369" s="124">
        <v>0.68013185790245745</v>
      </c>
      <c r="AP369" s="124">
        <v>0.69760257432280692</v>
      </c>
      <c r="AQ369" s="124">
        <v>0.7139647149811682</v>
      </c>
      <c r="AR369" s="124">
        <v>0.72927341801030898</v>
      </c>
      <c r="AS369" s="124">
        <v>0.7435947143324243</v>
      </c>
      <c r="AT369" s="124">
        <v>0.75699771266684723</v>
      </c>
      <c r="AU369" s="124">
        <v>0.76955029988771129</v>
      </c>
      <c r="AV369" s="124">
        <v>0.78131693140764291</v>
      </c>
      <c r="AW369" s="124">
        <v>0.79235763395466374</v>
      </c>
      <c r="AX369" s="124">
        <v>0.80272769240736752</v>
      </c>
      <c r="AY369" s="124">
        <v>0.81247770801562669</v>
      </c>
    </row>
    <row r="370" spans="1:51">
      <c r="A370" t="s">
        <v>35</v>
      </c>
      <c r="B370" t="s">
        <v>19</v>
      </c>
      <c r="C370" t="s">
        <v>57</v>
      </c>
      <c r="D370" t="s">
        <v>337</v>
      </c>
      <c r="E370" s="125">
        <v>0</v>
      </c>
      <c r="F370" s="125">
        <v>0</v>
      </c>
      <c r="G370" s="125">
        <v>0</v>
      </c>
      <c r="H370" s="125">
        <v>0</v>
      </c>
      <c r="I370" s="125">
        <v>0</v>
      </c>
      <c r="J370" s="125">
        <v>0</v>
      </c>
      <c r="K370" s="124">
        <v>0</v>
      </c>
      <c r="L370" s="124">
        <v>0</v>
      </c>
      <c r="M370" s="124">
        <v>0</v>
      </c>
      <c r="N370" s="124">
        <v>0</v>
      </c>
      <c r="O370" s="124">
        <v>0</v>
      </c>
      <c r="P370" s="124">
        <v>0</v>
      </c>
      <c r="Q370" s="124">
        <v>0</v>
      </c>
      <c r="R370" s="124">
        <v>0</v>
      </c>
      <c r="S370" s="124">
        <v>0</v>
      </c>
      <c r="T370" s="124">
        <v>0</v>
      </c>
      <c r="U370" s="124">
        <v>0</v>
      </c>
      <c r="V370" s="124">
        <v>0</v>
      </c>
      <c r="W370" s="124">
        <v>0</v>
      </c>
      <c r="X370" s="124">
        <v>0</v>
      </c>
      <c r="Y370" s="124">
        <v>0</v>
      </c>
      <c r="Z370" s="124">
        <v>0</v>
      </c>
      <c r="AA370" s="124">
        <v>0</v>
      </c>
      <c r="AB370" s="124">
        <v>0</v>
      </c>
      <c r="AC370" s="124">
        <v>0</v>
      </c>
      <c r="AD370" s="124">
        <v>0</v>
      </c>
      <c r="AE370" s="124">
        <v>0</v>
      </c>
      <c r="AF370" s="124">
        <v>0</v>
      </c>
      <c r="AG370" s="124">
        <v>0</v>
      </c>
      <c r="AH370" s="124">
        <v>0</v>
      </c>
      <c r="AI370" s="124">
        <v>0</v>
      </c>
      <c r="AJ370" s="124">
        <v>0</v>
      </c>
      <c r="AK370" s="124">
        <v>0</v>
      </c>
      <c r="AL370" s="124">
        <v>0</v>
      </c>
      <c r="AM370" s="124">
        <v>0</v>
      </c>
      <c r="AN370" s="124">
        <v>0</v>
      </c>
      <c r="AO370" s="124">
        <v>0</v>
      </c>
      <c r="AP370" s="124">
        <v>0</v>
      </c>
      <c r="AQ370" s="124">
        <v>0</v>
      </c>
      <c r="AR370" s="124">
        <v>0</v>
      </c>
      <c r="AS370" s="124">
        <v>0</v>
      </c>
      <c r="AT370" s="124">
        <v>0</v>
      </c>
      <c r="AU370" s="124">
        <v>0</v>
      </c>
      <c r="AV370" s="124">
        <v>0</v>
      </c>
      <c r="AW370" s="124">
        <v>0</v>
      </c>
      <c r="AX370" s="124">
        <v>0</v>
      </c>
      <c r="AY370" s="124">
        <v>0</v>
      </c>
    </row>
    <row r="371" spans="1:51">
      <c r="A371" t="s">
        <v>35</v>
      </c>
      <c r="B371" t="s">
        <v>19</v>
      </c>
      <c r="C371" t="s">
        <v>58</v>
      </c>
      <c r="D371" t="s">
        <v>337</v>
      </c>
      <c r="E371" s="125">
        <v>0</v>
      </c>
      <c r="F371" s="125">
        <v>0</v>
      </c>
      <c r="G371" s="125">
        <v>0</v>
      </c>
      <c r="H371" s="125">
        <v>0</v>
      </c>
      <c r="I371" s="125">
        <v>0</v>
      </c>
      <c r="J371" s="125">
        <v>0</v>
      </c>
      <c r="K371" s="124">
        <v>0</v>
      </c>
      <c r="L371" s="124">
        <v>0</v>
      </c>
      <c r="M371" s="124">
        <v>0</v>
      </c>
      <c r="N371" s="124">
        <v>0</v>
      </c>
      <c r="O371" s="124">
        <v>0</v>
      </c>
      <c r="P371" s="124">
        <v>0</v>
      </c>
      <c r="Q371" s="124">
        <v>0</v>
      </c>
      <c r="R371" s="124">
        <v>0</v>
      </c>
      <c r="S371" s="124">
        <v>0</v>
      </c>
      <c r="T371" s="124">
        <v>0</v>
      </c>
      <c r="U371" s="124">
        <v>0</v>
      </c>
      <c r="V371" s="124">
        <v>0</v>
      </c>
      <c r="W371" s="124">
        <v>0</v>
      </c>
      <c r="X371" s="124">
        <v>0</v>
      </c>
      <c r="Y371" s="124">
        <v>0</v>
      </c>
      <c r="Z371" s="124">
        <v>0</v>
      </c>
      <c r="AA371" s="124">
        <v>0</v>
      </c>
      <c r="AB371" s="124">
        <v>0</v>
      </c>
      <c r="AC371" s="124">
        <v>0</v>
      </c>
      <c r="AD371" s="124">
        <v>0</v>
      </c>
      <c r="AE371" s="124">
        <v>0</v>
      </c>
      <c r="AF371" s="124">
        <v>0</v>
      </c>
      <c r="AG371" s="124">
        <v>0</v>
      </c>
      <c r="AH371" s="124">
        <v>0</v>
      </c>
      <c r="AI371" s="124">
        <v>0</v>
      </c>
      <c r="AJ371" s="124">
        <v>0</v>
      </c>
      <c r="AK371" s="124">
        <v>0</v>
      </c>
      <c r="AL371" s="124">
        <v>0</v>
      </c>
      <c r="AM371" s="124">
        <v>0</v>
      </c>
      <c r="AN371" s="124">
        <v>0</v>
      </c>
      <c r="AO371" s="124">
        <v>0</v>
      </c>
      <c r="AP371" s="124">
        <v>0</v>
      </c>
      <c r="AQ371" s="124">
        <v>0</v>
      </c>
      <c r="AR371" s="124">
        <v>0</v>
      </c>
      <c r="AS371" s="124">
        <v>0</v>
      </c>
      <c r="AT371" s="124">
        <v>0</v>
      </c>
      <c r="AU371" s="124">
        <v>0</v>
      </c>
      <c r="AV371" s="124">
        <v>0</v>
      </c>
      <c r="AW371" s="124">
        <v>0</v>
      </c>
      <c r="AX371" s="124">
        <v>0</v>
      </c>
      <c r="AY371" s="124">
        <v>0</v>
      </c>
    </row>
    <row r="372" spans="1:51">
      <c r="A372" t="s">
        <v>35</v>
      </c>
      <c r="B372" t="s">
        <v>19</v>
      </c>
      <c r="C372" t="s">
        <v>59</v>
      </c>
      <c r="D372" t="s">
        <v>337</v>
      </c>
      <c r="E372" s="125">
        <v>0</v>
      </c>
      <c r="F372" s="125">
        <v>0</v>
      </c>
      <c r="G372" s="125">
        <v>0</v>
      </c>
      <c r="H372" s="125">
        <v>0</v>
      </c>
      <c r="I372" s="125">
        <v>4.4548986065077147E-6</v>
      </c>
      <c r="J372" s="125">
        <v>4.1789597733332217E-6</v>
      </c>
      <c r="K372" s="124">
        <v>4.0482060374944854E-6</v>
      </c>
      <c r="L372" s="124">
        <v>3.8639173458321202E-6</v>
      </c>
      <c r="M372" s="124">
        <v>3.6818489672702009E-6</v>
      </c>
      <c r="N372" s="124">
        <v>3.5038062890374639E-6</v>
      </c>
      <c r="O372" s="124">
        <v>3.3309256832382351E-6</v>
      </c>
      <c r="P372" s="124">
        <v>3.1638084460589641E-6</v>
      </c>
      <c r="Q372" s="124">
        <v>3.0027961787284312E-6</v>
      </c>
      <c r="R372" s="124">
        <v>2.8479513972563832E-6</v>
      </c>
      <c r="S372" s="124">
        <v>2.6994519392568992E-6</v>
      </c>
      <c r="T372" s="124">
        <v>2.5573355822263388E-6</v>
      </c>
      <c r="U372" s="124">
        <v>2.4215492779121748E-6</v>
      </c>
      <c r="V372" s="124">
        <v>2.2920431617093609E-6</v>
      </c>
      <c r="W372" s="124">
        <v>2.1686936900467391E-6</v>
      </c>
      <c r="X372" s="124">
        <v>2.0513323049497658E-6</v>
      </c>
      <c r="Y372" s="124">
        <v>1.939785126681951E-6</v>
      </c>
      <c r="Z372" s="124">
        <v>1.833863879286964E-6</v>
      </c>
      <c r="AA372" s="124">
        <v>1.7333704470177729E-6</v>
      </c>
      <c r="AB372" s="124">
        <v>1.6381003761763149E-6</v>
      </c>
      <c r="AC372" s="124">
        <v>1.547845630108474E-6</v>
      </c>
      <c r="AD372" s="124">
        <v>1.462396796611371E-6</v>
      </c>
      <c r="AE372" s="124">
        <v>1.3815448787720019E-6</v>
      </c>
      <c r="AF372" s="124">
        <v>1.3050827574640801E-6</v>
      </c>
      <c r="AG372" s="124">
        <v>1.232806386898801E-6</v>
      </c>
      <c r="AH372" s="124">
        <v>1.1645157677321831E-6</v>
      </c>
      <c r="AI372" s="124">
        <v>1.1000157314818621E-6</v>
      </c>
      <c r="AJ372" s="124">
        <v>1.039116563027501E-6</v>
      </c>
      <c r="AK372" s="124">
        <v>9.8163448329031577E-7</v>
      </c>
      <c r="AL372" s="124">
        <v>9.2739201090511742E-7</v>
      </c>
      <c r="AM372" s="124">
        <v>8.7621821926354858E-7</v>
      </c>
      <c r="AN372" s="124">
        <v>8.2794890339053893E-7</v>
      </c>
      <c r="AO372" s="124">
        <v>7.8242666952300164E-7</v>
      </c>
      <c r="AP372" s="124">
        <v>7.3969142752938036E-7</v>
      </c>
      <c r="AQ372" s="124">
        <v>6.9966800713884155E-7</v>
      </c>
      <c r="AR372" s="124">
        <v>6.622214668255787E-7</v>
      </c>
      <c r="AS372" s="124">
        <v>6.271902524932112E-7</v>
      </c>
      <c r="AT372" s="124">
        <v>5.9440529866911921E-7</v>
      </c>
      <c r="AU372" s="124">
        <v>5.6370053775580182E-7</v>
      </c>
      <c r="AV372" s="124">
        <v>5.3491830065193982E-7</v>
      </c>
      <c r="AW372" s="124">
        <v>5.0791175376888559E-7</v>
      </c>
      <c r="AX372" s="124">
        <v>4.8254566385359796E-7</v>
      </c>
      <c r="AY372" s="124">
        <v>4.5869625493859998E-7</v>
      </c>
    </row>
    <row r="373" spans="1:51">
      <c r="A373" t="s">
        <v>35</v>
      </c>
      <c r="B373" t="s">
        <v>19</v>
      </c>
      <c r="C373" t="s">
        <v>60</v>
      </c>
      <c r="D373" t="s">
        <v>337</v>
      </c>
      <c r="E373" s="125">
        <v>0</v>
      </c>
      <c r="F373" s="125">
        <v>0</v>
      </c>
      <c r="G373" s="125">
        <v>0</v>
      </c>
      <c r="H373" s="125">
        <v>0</v>
      </c>
      <c r="I373" s="125">
        <v>0</v>
      </c>
      <c r="J373" s="125">
        <v>0</v>
      </c>
      <c r="K373" s="124">
        <v>0</v>
      </c>
      <c r="L373" s="124">
        <v>0</v>
      </c>
      <c r="M373" s="124">
        <v>0</v>
      </c>
      <c r="N373" s="124">
        <v>0</v>
      </c>
      <c r="O373" s="124">
        <v>0</v>
      </c>
      <c r="P373" s="124">
        <v>0</v>
      </c>
      <c r="Q373" s="124">
        <v>0</v>
      </c>
      <c r="R373" s="124">
        <v>0</v>
      </c>
      <c r="S373" s="124">
        <v>0</v>
      </c>
      <c r="T373" s="124">
        <v>0</v>
      </c>
      <c r="U373" s="124">
        <v>0</v>
      </c>
      <c r="V373" s="124">
        <v>0</v>
      </c>
      <c r="W373" s="124">
        <v>0</v>
      </c>
      <c r="X373" s="124">
        <v>0</v>
      </c>
      <c r="Y373" s="124">
        <v>0</v>
      </c>
      <c r="Z373" s="124">
        <v>0</v>
      </c>
      <c r="AA373" s="124">
        <v>0</v>
      </c>
      <c r="AB373" s="124">
        <v>0</v>
      </c>
      <c r="AC373" s="124">
        <v>0</v>
      </c>
      <c r="AD373" s="124">
        <v>0</v>
      </c>
      <c r="AE373" s="124">
        <v>0</v>
      </c>
      <c r="AF373" s="124">
        <v>0</v>
      </c>
      <c r="AG373" s="124">
        <v>0</v>
      </c>
      <c r="AH373" s="124">
        <v>0</v>
      </c>
      <c r="AI373" s="124">
        <v>0</v>
      </c>
      <c r="AJ373" s="124">
        <v>0</v>
      </c>
      <c r="AK373" s="124">
        <v>0</v>
      </c>
      <c r="AL373" s="124">
        <v>0</v>
      </c>
      <c r="AM373" s="124">
        <v>0</v>
      </c>
      <c r="AN373" s="124">
        <v>0</v>
      </c>
      <c r="AO373" s="124">
        <v>0</v>
      </c>
      <c r="AP373" s="124">
        <v>0</v>
      </c>
      <c r="AQ373" s="124">
        <v>0</v>
      </c>
      <c r="AR373" s="124">
        <v>0</v>
      </c>
      <c r="AS373" s="124">
        <v>0</v>
      </c>
      <c r="AT373" s="124">
        <v>0</v>
      </c>
      <c r="AU373" s="124">
        <v>0</v>
      </c>
      <c r="AV373" s="124">
        <v>0</v>
      </c>
      <c r="AW373" s="124">
        <v>0</v>
      </c>
      <c r="AX373" s="124">
        <v>0</v>
      </c>
      <c r="AY373" s="124">
        <v>0</v>
      </c>
    </row>
    <row r="374" spans="1:51">
      <c r="A374" t="s">
        <v>35</v>
      </c>
      <c r="B374" t="s">
        <v>19</v>
      </c>
      <c r="C374" t="s">
        <v>61</v>
      </c>
      <c r="D374" t="s">
        <v>337</v>
      </c>
      <c r="E374" s="125">
        <v>0</v>
      </c>
      <c r="F374" s="125">
        <v>0</v>
      </c>
      <c r="G374" s="125">
        <v>0</v>
      </c>
      <c r="H374" s="125">
        <v>0</v>
      </c>
      <c r="I374" s="125">
        <v>0</v>
      </c>
      <c r="J374" s="125">
        <v>0</v>
      </c>
      <c r="K374" s="124">
        <v>0</v>
      </c>
      <c r="L374" s="124">
        <v>0</v>
      </c>
      <c r="M374" s="124">
        <v>0</v>
      </c>
      <c r="N374" s="124">
        <v>0</v>
      </c>
      <c r="O374" s="124">
        <v>0</v>
      </c>
      <c r="P374" s="124">
        <v>0</v>
      </c>
      <c r="Q374" s="124">
        <v>0</v>
      </c>
      <c r="R374" s="124">
        <v>0</v>
      </c>
      <c r="S374" s="124">
        <v>0</v>
      </c>
      <c r="T374" s="124">
        <v>0</v>
      </c>
      <c r="U374" s="124">
        <v>0</v>
      </c>
      <c r="V374" s="124">
        <v>0</v>
      </c>
      <c r="W374" s="124">
        <v>0</v>
      </c>
      <c r="X374" s="124">
        <v>0</v>
      </c>
      <c r="Y374" s="124">
        <v>0</v>
      </c>
      <c r="Z374" s="124">
        <v>0</v>
      </c>
      <c r="AA374" s="124">
        <v>0</v>
      </c>
      <c r="AB374" s="124">
        <v>0</v>
      </c>
      <c r="AC374" s="124">
        <v>0</v>
      </c>
      <c r="AD374" s="124">
        <v>0</v>
      </c>
      <c r="AE374" s="124">
        <v>0</v>
      </c>
      <c r="AF374" s="124">
        <v>0</v>
      </c>
      <c r="AG374" s="124">
        <v>0</v>
      </c>
      <c r="AH374" s="124">
        <v>0</v>
      </c>
      <c r="AI374" s="124">
        <v>0</v>
      </c>
      <c r="AJ374" s="124">
        <v>0</v>
      </c>
      <c r="AK374" s="124">
        <v>0</v>
      </c>
      <c r="AL374" s="124">
        <v>0</v>
      </c>
      <c r="AM374" s="124">
        <v>0</v>
      </c>
      <c r="AN374" s="124">
        <v>0</v>
      </c>
      <c r="AO374" s="124">
        <v>0</v>
      </c>
      <c r="AP374" s="124">
        <v>0</v>
      </c>
      <c r="AQ374" s="124">
        <v>0</v>
      </c>
      <c r="AR374" s="124">
        <v>0</v>
      </c>
      <c r="AS374" s="124">
        <v>0</v>
      </c>
      <c r="AT374" s="124">
        <v>0</v>
      </c>
      <c r="AU374" s="124">
        <v>0</v>
      </c>
      <c r="AV374" s="124">
        <v>0</v>
      </c>
      <c r="AW374" s="124">
        <v>0</v>
      </c>
      <c r="AX374" s="124">
        <v>0</v>
      </c>
      <c r="AY374" s="124">
        <v>0</v>
      </c>
    </row>
    <row r="375" spans="1:51">
      <c r="A375" t="s">
        <v>35</v>
      </c>
      <c r="B375" t="s">
        <v>19</v>
      </c>
      <c r="C375" t="s">
        <v>62</v>
      </c>
      <c r="D375" t="s">
        <v>337</v>
      </c>
      <c r="E375" s="125">
        <v>0</v>
      </c>
      <c r="F375" s="125">
        <v>0</v>
      </c>
      <c r="G375" s="125">
        <v>0</v>
      </c>
      <c r="H375" s="125">
        <v>0</v>
      </c>
      <c r="I375" s="125">
        <v>0</v>
      </c>
      <c r="J375" s="125">
        <v>0</v>
      </c>
      <c r="K375" s="124">
        <v>0</v>
      </c>
      <c r="L375" s="124">
        <v>0</v>
      </c>
      <c r="M375" s="124">
        <v>0</v>
      </c>
      <c r="N375" s="124">
        <v>0</v>
      </c>
      <c r="O375" s="124">
        <v>0</v>
      </c>
      <c r="P375" s="124">
        <v>0</v>
      </c>
      <c r="Q375" s="124">
        <v>0</v>
      </c>
      <c r="R375" s="124">
        <v>0</v>
      </c>
      <c r="S375" s="124">
        <v>0</v>
      </c>
      <c r="T375" s="124">
        <v>0</v>
      </c>
      <c r="U375" s="124">
        <v>0</v>
      </c>
      <c r="V375" s="124">
        <v>0</v>
      </c>
      <c r="W375" s="124">
        <v>0</v>
      </c>
      <c r="X375" s="124">
        <v>0</v>
      </c>
      <c r="Y375" s="124">
        <v>0</v>
      </c>
      <c r="Z375" s="124">
        <v>0</v>
      </c>
      <c r="AA375" s="124">
        <v>0</v>
      </c>
      <c r="AB375" s="124">
        <v>0</v>
      </c>
      <c r="AC375" s="124">
        <v>0</v>
      </c>
      <c r="AD375" s="124">
        <v>0</v>
      </c>
      <c r="AE375" s="124">
        <v>0</v>
      </c>
      <c r="AF375" s="124">
        <v>0</v>
      </c>
      <c r="AG375" s="124">
        <v>0</v>
      </c>
      <c r="AH375" s="124">
        <v>0</v>
      </c>
      <c r="AI375" s="124">
        <v>0</v>
      </c>
      <c r="AJ375" s="124">
        <v>0</v>
      </c>
      <c r="AK375" s="124">
        <v>0</v>
      </c>
      <c r="AL375" s="124">
        <v>0</v>
      </c>
      <c r="AM375" s="124">
        <v>0</v>
      </c>
      <c r="AN375" s="124">
        <v>0</v>
      </c>
      <c r="AO375" s="124">
        <v>0</v>
      </c>
      <c r="AP375" s="124">
        <v>0</v>
      </c>
      <c r="AQ375" s="124">
        <v>0</v>
      </c>
      <c r="AR375" s="124">
        <v>0</v>
      </c>
      <c r="AS375" s="124">
        <v>0</v>
      </c>
      <c r="AT375" s="124">
        <v>0</v>
      </c>
      <c r="AU375" s="124">
        <v>0</v>
      </c>
      <c r="AV375" s="124">
        <v>0</v>
      </c>
      <c r="AW375" s="124">
        <v>0</v>
      </c>
      <c r="AX375" s="124">
        <v>0</v>
      </c>
      <c r="AY375" s="124">
        <v>0</v>
      </c>
    </row>
    <row r="376" spans="1:51">
      <c r="A376" t="s">
        <v>35</v>
      </c>
      <c r="B376" t="s">
        <v>21</v>
      </c>
      <c r="C376" t="s">
        <v>50</v>
      </c>
      <c r="D376" t="s">
        <v>337</v>
      </c>
      <c r="E376" s="125">
        <v>0.54062427498081478</v>
      </c>
      <c r="F376" s="125">
        <v>0.51543010450612425</v>
      </c>
      <c r="G376" s="125">
        <v>0.49101709499175827</v>
      </c>
      <c r="H376" s="125">
        <v>0.41158465710964742</v>
      </c>
      <c r="I376" s="125">
        <v>0.37333548008258671</v>
      </c>
      <c r="J376" s="125">
        <v>0.38633366943302572</v>
      </c>
      <c r="K376" s="124">
        <v>0.37616991260064692</v>
      </c>
      <c r="L376" s="124">
        <v>0.423359323010919</v>
      </c>
      <c r="M376" s="124">
        <v>0.46367355242952091</v>
      </c>
      <c r="N376" s="124">
        <v>0.49790278831088658</v>
      </c>
      <c r="O376" s="124">
        <v>0.52664005372949341</v>
      </c>
      <c r="P376" s="124">
        <v>0.55014488040187393</v>
      </c>
      <c r="Q376" s="124">
        <v>0.5681879529925784</v>
      </c>
      <c r="R376" s="124">
        <v>0.57995683050793101</v>
      </c>
      <c r="S376" s="124">
        <v>0.58407749904816197</v>
      </c>
      <c r="T376" s="124">
        <v>0.57911169671240503</v>
      </c>
      <c r="U376" s="124">
        <v>0.56450138122865501</v>
      </c>
      <c r="V376" s="124">
        <v>0.54140101277107444</v>
      </c>
      <c r="W376" s="124">
        <v>0.51243847075653648</v>
      </c>
      <c r="X376" s="124">
        <v>0.48058069440747181</v>
      </c>
      <c r="Y376" s="124">
        <v>0.44818974224564018</v>
      </c>
      <c r="Z376" s="124">
        <v>0.41675141469966748</v>
      </c>
      <c r="AA376" s="124">
        <v>0.38703751857585927</v>
      </c>
      <c r="AB376" s="124">
        <v>0.35936173011877559</v>
      </c>
      <c r="AC376" s="124">
        <v>0.33378136328415231</v>
      </c>
      <c r="AD376" s="124">
        <v>0.31022445596999199</v>
      </c>
      <c r="AE376" s="124">
        <v>0.28856147014071692</v>
      </c>
      <c r="AF376" s="124">
        <v>0.26864309032035272</v>
      </c>
      <c r="AG376" s="124">
        <v>0.25031902916850779</v>
      </c>
      <c r="AH376" s="124">
        <v>0.23344670637372411</v>
      </c>
      <c r="AI376" s="124">
        <v>0.21789471606802249</v>
      </c>
      <c r="AJ376" s="124">
        <v>0.20354370739781311</v>
      </c>
      <c r="AK376" s="124">
        <v>0.19028604623278311</v>
      </c>
      <c r="AL376" s="124">
        <v>0.1780249561286133</v>
      </c>
      <c r="AM376" s="124">
        <v>0.1666734857585607</v>
      </c>
      <c r="AN376" s="124">
        <v>0.15615346869679131</v>
      </c>
      <c r="AO376" s="124">
        <v>0.14639454909549091</v>
      </c>
      <c r="AP376" s="124">
        <v>0.1373732090946917</v>
      </c>
      <c r="AQ376" s="124">
        <v>0.12904468857071361</v>
      </c>
      <c r="AR376" s="124">
        <v>0.12135565489552209</v>
      </c>
      <c r="AS376" s="124">
        <v>0.1142512234937284</v>
      </c>
      <c r="AT376" s="124">
        <v>0.10767859603365799</v>
      </c>
      <c r="AU376" s="124">
        <v>0.1015887544909246</v>
      </c>
      <c r="AV376" s="124">
        <v>9.5937078497356734E-2</v>
      </c>
      <c r="AW376" s="124">
        <v>9.068339214994979E-2</v>
      </c>
      <c r="AX376" s="124">
        <v>8.5791728191990338E-2</v>
      </c>
      <c r="AY376" s="124">
        <v>8.1229969281174652E-2</v>
      </c>
    </row>
    <row r="377" spans="1:51">
      <c r="A377" t="s">
        <v>35</v>
      </c>
      <c r="B377" t="s">
        <v>21</v>
      </c>
      <c r="C377" t="s">
        <v>51</v>
      </c>
      <c r="D377" t="s">
        <v>337</v>
      </c>
      <c r="E377" s="125">
        <v>0</v>
      </c>
      <c r="F377" s="125">
        <v>0</v>
      </c>
      <c r="G377" s="125">
        <v>0</v>
      </c>
      <c r="H377" s="125">
        <v>0</v>
      </c>
      <c r="I377" s="125">
        <v>0</v>
      </c>
      <c r="J377" s="125">
        <v>0</v>
      </c>
      <c r="K377" s="124">
        <v>0</v>
      </c>
      <c r="L377" s="124">
        <v>0</v>
      </c>
      <c r="M377" s="124">
        <v>0</v>
      </c>
      <c r="N377" s="124">
        <v>0</v>
      </c>
      <c r="O377" s="124">
        <v>0</v>
      </c>
      <c r="P377" s="124">
        <v>0</v>
      </c>
      <c r="Q377" s="124">
        <v>0</v>
      </c>
      <c r="R377" s="124">
        <v>0</v>
      </c>
      <c r="S377" s="124">
        <v>0</v>
      </c>
      <c r="T377" s="124">
        <v>0</v>
      </c>
      <c r="U377" s="124">
        <v>0</v>
      </c>
      <c r="V377" s="124">
        <v>0</v>
      </c>
      <c r="W377" s="124">
        <v>0</v>
      </c>
      <c r="X377" s="124">
        <v>0</v>
      </c>
      <c r="Y377" s="124">
        <v>0</v>
      </c>
      <c r="Z377" s="124">
        <v>0</v>
      </c>
      <c r="AA377" s="124">
        <v>0</v>
      </c>
      <c r="AB377" s="124">
        <v>0</v>
      </c>
      <c r="AC377" s="124">
        <v>0</v>
      </c>
      <c r="AD377" s="124">
        <v>0</v>
      </c>
      <c r="AE377" s="124">
        <v>0</v>
      </c>
      <c r="AF377" s="124">
        <v>0</v>
      </c>
      <c r="AG377" s="124">
        <v>0</v>
      </c>
      <c r="AH377" s="124">
        <v>0</v>
      </c>
      <c r="AI377" s="124">
        <v>0</v>
      </c>
      <c r="AJ377" s="124">
        <v>0</v>
      </c>
      <c r="AK377" s="124">
        <v>0</v>
      </c>
      <c r="AL377" s="124">
        <v>0</v>
      </c>
      <c r="AM377" s="124">
        <v>0</v>
      </c>
      <c r="AN377" s="124">
        <v>0</v>
      </c>
      <c r="AO377" s="124">
        <v>0</v>
      </c>
      <c r="AP377" s="124">
        <v>0</v>
      </c>
      <c r="AQ377" s="124">
        <v>0</v>
      </c>
      <c r="AR377" s="124">
        <v>0</v>
      </c>
      <c r="AS377" s="124">
        <v>0</v>
      </c>
      <c r="AT377" s="124">
        <v>0</v>
      </c>
      <c r="AU377" s="124">
        <v>0</v>
      </c>
      <c r="AV377" s="124">
        <v>0</v>
      </c>
      <c r="AW377" s="124">
        <v>0</v>
      </c>
      <c r="AX377" s="124">
        <v>0</v>
      </c>
      <c r="AY377" s="124">
        <v>0</v>
      </c>
    </row>
    <row r="378" spans="1:51">
      <c r="A378" t="s">
        <v>35</v>
      </c>
      <c r="B378" t="s">
        <v>21</v>
      </c>
      <c r="C378" t="s">
        <v>52</v>
      </c>
      <c r="D378" t="s">
        <v>337</v>
      </c>
      <c r="E378" s="125">
        <v>0</v>
      </c>
      <c r="F378" s="125">
        <v>0</v>
      </c>
      <c r="G378" s="125">
        <v>0</v>
      </c>
      <c r="H378" s="125">
        <v>0</v>
      </c>
      <c r="I378" s="125">
        <v>0</v>
      </c>
      <c r="J378" s="125">
        <v>0</v>
      </c>
      <c r="K378" s="124">
        <v>0</v>
      </c>
      <c r="L378" s="124">
        <v>0</v>
      </c>
      <c r="M378" s="124">
        <v>0</v>
      </c>
      <c r="N378" s="124">
        <v>0</v>
      </c>
      <c r="O378" s="124">
        <v>0</v>
      </c>
      <c r="P378" s="124">
        <v>0</v>
      </c>
      <c r="Q378" s="124">
        <v>0</v>
      </c>
      <c r="R378" s="124">
        <v>0</v>
      </c>
      <c r="S378" s="124">
        <v>0</v>
      </c>
      <c r="T378" s="124">
        <v>0</v>
      </c>
      <c r="U378" s="124">
        <v>0</v>
      </c>
      <c r="V378" s="124">
        <v>0</v>
      </c>
      <c r="W378" s="124">
        <v>0</v>
      </c>
      <c r="X378" s="124">
        <v>0</v>
      </c>
      <c r="Y378" s="124">
        <v>0</v>
      </c>
      <c r="Z378" s="124">
        <v>0</v>
      </c>
      <c r="AA378" s="124">
        <v>0</v>
      </c>
      <c r="AB378" s="124">
        <v>0</v>
      </c>
      <c r="AC378" s="124">
        <v>0</v>
      </c>
      <c r="AD378" s="124">
        <v>0</v>
      </c>
      <c r="AE378" s="124">
        <v>0</v>
      </c>
      <c r="AF378" s="124">
        <v>0</v>
      </c>
      <c r="AG378" s="124">
        <v>0</v>
      </c>
      <c r="AH378" s="124">
        <v>0</v>
      </c>
      <c r="AI378" s="124">
        <v>0</v>
      </c>
      <c r="AJ378" s="124">
        <v>0</v>
      </c>
      <c r="AK378" s="124">
        <v>0</v>
      </c>
      <c r="AL378" s="124">
        <v>0</v>
      </c>
      <c r="AM378" s="124">
        <v>0</v>
      </c>
      <c r="AN378" s="124">
        <v>0</v>
      </c>
      <c r="AO378" s="124">
        <v>0</v>
      </c>
      <c r="AP378" s="124">
        <v>0</v>
      </c>
      <c r="AQ378" s="124">
        <v>0</v>
      </c>
      <c r="AR378" s="124">
        <v>0</v>
      </c>
      <c r="AS378" s="124">
        <v>0</v>
      </c>
      <c r="AT378" s="124">
        <v>0</v>
      </c>
      <c r="AU378" s="124">
        <v>0</v>
      </c>
      <c r="AV378" s="124">
        <v>0</v>
      </c>
      <c r="AW378" s="124">
        <v>0</v>
      </c>
      <c r="AX378" s="124">
        <v>0</v>
      </c>
      <c r="AY378" s="124">
        <v>0</v>
      </c>
    </row>
    <row r="379" spans="1:51">
      <c r="A379" t="s">
        <v>35</v>
      </c>
      <c r="B379" t="s">
        <v>21</v>
      </c>
      <c r="C379" t="s">
        <v>53</v>
      </c>
      <c r="D379" t="s">
        <v>337</v>
      </c>
      <c r="E379" s="125">
        <v>0.45937572501918511</v>
      </c>
      <c r="F379" s="125">
        <v>0.48456989549387569</v>
      </c>
      <c r="G379" s="125">
        <v>0.50894143747213905</v>
      </c>
      <c r="H379" s="125">
        <v>0.58841534289035258</v>
      </c>
      <c r="I379" s="125">
        <v>0.62665504896482493</v>
      </c>
      <c r="J379" s="125">
        <v>0.61349397175039</v>
      </c>
      <c r="K379" s="124">
        <v>0.62329674489023468</v>
      </c>
      <c r="L379" s="124">
        <v>0.575776894664774</v>
      </c>
      <c r="M379" s="124">
        <v>0.53485258555913362</v>
      </c>
      <c r="N379" s="124">
        <v>0.49951545306446121</v>
      </c>
      <c r="O379" s="124">
        <v>0.46878739970061489</v>
      </c>
      <c r="P379" s="124">
        <v>0.44174234576341181</v>
      </c>
      <c r="Q379" s="124">
        <v>0.41750468341585412</v>
      </c>
      <c r="R379" s="124">
        <v>0.39518630272153038</v>
      </c>
      <c r="S379" s="124">
        <v>0.37392108899745252</v>
      </c>
      <c r="T379" s="124">
        <v>0.35291262007269741</v>
      </c>
      <c r="U379" s="124">
        <v>0.33165821708275561</v>
      </c>
      <c r="V379" s="124">
        <v>0.31015205243066157</v>
      </c>
      <c r="W379" s="124">
        <v>0.28880149966746871</v>
      </c>
      <c r="X379" s="124">
        <v>0.26813739368877371</v>
      </c>
      <c r="Y379" s="124">
        <v>0.24857413536275169</v>
      </c>
      <c r="Z379" s="124">
        <v>0.2303339606828434</v>
      </c>
      <c r="AA379" s="124">
        <v>0.21348270666916391</v>
      </c>
      <c r="AB379" s="124">
        <v>0.19798992535951501</v>
      </c>
      <c r="AC379" s="124">
        <v>0.18377622684621039</v>
      </c>
      <c r="AD379" s="124">
        <v>0.17074254757837889</v>
      </c>
      <c r="AE379" s="124">
        <v>0.15878604383601619</v>
      </c>
      <c r="AF379" s="124">
        <v>0.14780788412044091</v>
      </c>
      <c r="AG379" s="124">
        <v>0.1377165914280909</v>
      </c>
      <c r="AH379" s="124">
        <v>0.12842909230844099</v>
      </c>
      <c r="AI379" s="124">
        <v>0.1198706547121966</v>
      </c>
      <c r="AJ379" s="124">
        <v>0.1119743339636672</v>
      </c>
      <c r="AK379" s="124">
        <v>0.104680239756008</v>
      </c>
      <c r="AL379" s="124">
        <v>9.7934775603115753E-2</v>
      </c>
      <c r="AM379" s="124">
        <v>9.1689919131471953E-2</v>
      </c>
      <c r="AN379" s="124">
        <v>8.5902569917222338E-2</v>
      </c>
      <c r="AO379" s="124">
        <v>8.0533971358636394E-2</v>
      </c>
      <c r="AP379" s="124">
        <v>7.5571158182333384E-2</v>
      </c>
      <c r="AQ379" s="124">
        <v>7.0989492295775378E-2</v>
      </c>
      <c r="AR379" s="124">
        <v>6.6759626719969156E-2</v>
      </c>
      <c r="AS379" s="124">
        <v>6.2851364451767824E-2</v>
      </c>
      <c r="AT379" s="124">
        <v>5.9235658133818307E-2</v>
      </c>
      <c r="AU379" s="124">
        <v>5.5885541051306387E-2</v>
      </c>
      <c r="AV379" s="124">
        <v>5.277646625223701E-2</v>
      </c>
      <c r="AW379" s="124">
        <v>4.9886332038734771E-2</v>
      </c>
      <c r="AX379" s="124">
        <v>4.719535210362643E-2</v>
      </c>
      <c r="AY379" s="124">
        <v>4.4685858115353437E-2</v>
      </c>
    </row>
    <row r="380" spans="1:51">
      <c r="A380" t="s">
        <v>35</v>
      </c>
      <c r="B380" t="s">
        <v>21</v>
      </c>
      <c r="C380" t="s">
        <v>54</v>
      </c>
      <c r="D380" t="s">
        <v>337</v>
      </c>
      <c r="E380" s="125">
        <v>0</v>
      </c>
      <c r="F380" s="125">
        <v>0</v>
      </c>
      <c r="G380" s="125">
        <v>0</v>
      </c>
      <c r="H380" s="125">
        <v>0</v>
      </c>
      <c r="I380" s="125">
        <v>0</v>
      </c>
      <c r="J380" s="125">
        <v>0</v>
      </c>
      <c r="K380" s="124">
        <v>0</v>
      </c>
      <c r="L380" s="124">
        <v>0</v>
      </c>
      <c r="M380" s="124">
        <v>0</v>
      </c>
      <c r="N380" s="124">
        <v>0</v>
      </c>
      <c r="O380" s="124">
        <v>0</v>
      </c>
      <c r="P380" s="124">
        <v>0</v>
      </c>
      <c r="Q380" s="124">
        <v>0</v>
      </c>
      <c r="R380" s="124">
        <v>0</v>
      </c>
      <c r="S380" s="124">
        <v>0</v>
      </c>
      <c r="T380" s="124">
        <v>0</v>
      </c>
      <c r="U380" s="124">
        <v>0</v>
      </c>
      <c r="V380" s="124">
        <v>0</v>
      </c>
      <c r="W380" s="124">
        <v>0</v>
      </c>
      <c r="X380" s="124">
        <v>0</v>
      </c>
      <c r="Y380" s="124">
        <v>0</v>
      </c>
      <c r="Z380" s="124">
        <v>0</v>
      </c>
      <c r="AA380" s="124">
        <v>0</v>
      </c>
      <c r="AB380" s="124">
        <v>0</v>
      </c>
      <c r="AC380" s="124">
        <v>0</v>
      </c>
      <c r="AD380" s="124">
        <v>0</v>
      </c>
      <c r="AE380" s="124">
        <v>0</v>
      </c>
      <c r="AF380" s="124">
        <v>0</v>
      </c>
      <c r="AG380" s="124">
        <v>0</v>
      </c>
      <c r="AH380" s="124">
        <v>0</v>
      </c>
      <c r="AI380" s="124">
        <v>0</v>
      </c>
      <c r="AJ380" s="124">
        <v>0</v>
      </c>
      <c r="AK380" s="124">
        <v>0</v>
      </c>
      <c r="AL380" s="124">
        <v>0</v>
      </c>
      <c r="AM380" s="124">
        <v>0</v>
      </c>
      <c r="AN380" s="124">
        <v>0</v>
      </c>
      <c r="AO380" s="124">
        <v>0</v>
      </c>
      <c r="AP380" s="124">
        <v>0</v>
      </c>
      <c r="AQ380" s="124">
        <v>0</v>
      </c>
      <c r="AR380" s="124">
        <v>0</v>
      </c>
      <c r="AS380" s="124">
        <v>0</v>
      </c>
      <c r="AT380" s="124">
        <v>0</v>
      </c>
      <c r="AU380" s="124">
        <v>0</v>
      </c>
      <c r="AV380" s="124">
        <v>0</v>
      </c>
      <c r="AW380" s="124">
        <v>0</v>
      </c>
      <c r="AX380" s="124">
        <v>0</v>
      </c>
      <c r="AY380" s="124">
        <v>0</v>
      </c>
    </row>
    <row r="381" spans="1:51">
      <c r="A381" t="s">
        <v>35</v>
      </c>
      <c r="B381" t="s">
        <v>21</v>
      </c>
      <c r="C381" t="s">
        <v>55</v>
      </c>
      <c r="D381" t="s">
        <v>337</v>
      </c>
      <c r="E381" s="125">
        <v>0</v>
      </c>
      <c r="F381" s="125">
        <v>0</v>
      </c>
      <c r="G381" s="125">
        <v>0</v>
      </c>
      <c r="H381" s="125">
        <v>0</v>
      </c>
      <c r="I381" s="125">
        <v>0</v>
      </c>
      <c r="J381" s="125">
        <v>0</v>
      </c>
      <c r="K381" s="124">
        <v>0</v>
      </c>
      <c r="L381" s="124">
        <v>0</v>
      </c>
      <c r="M381" s="124">
        <v>0</v>
      </c>
      <c r="N381" s="124">
        <v>0</v>
      </c>
      <c r="O381" s="124">
        <v>0</v>
      </c>
      <c r="P381" s="124">
        <v>0</v>
      </c>
      <c r="Q381" s="124">
        <v>0</v>
      </c>
      <c r="R381" s="124">
        <v>0</v>
      </c>
      <c r="S381" s="124">
        <v>0</v>
      </c>
      <c r="T381" s="124">
        <v>0</v>
      </c>
      <c r="U381" s="124">
        <v>0</v>
      </c>
      <c r="V381" s="124">
        <v>0</v>
      </c>
      <c r="W381" s="124">
        <v>0</v>
      </c>
      <c r="X381" s="124">
        <v>0</v>
      </c>
      <c r="Y381" s="124">
        <v>0</v>
      </c>
      <c r="Z381" s="124">
        <v>0</v>
      </c>
      <c r="AA381" s="124">
        <v>0</v>
      </c>
      <c r="AB381" s="124">
        <v>0</v>
      </c>
      <c r="AC381" s="124">
        <v>0</v>
      </c>
      <c r="AD381" s="124">
        <v>0</v>
      </c>
      <c r="AE381" s="124">
        <v>0</v>
      </c>
      <c r="AF381" s="124">
        <v>0</v>
      </c>
      <c r="AG381" s="124">
        <v>0</v>
      </c>
      <c r="AH381" s="124">
        <v>0</v>
      </c>
      <c r="AI381" s="124">
        <v>0</v>
      </c>
      <c r="AJ381" s="124">
        <v>0</v>
      </c>
      <c r="AK381" s="124">
        <v>0</v>
      </c>
      <c r="AL381" s="124">
        <v>0</v>
      </c>
      <c r="AM381" s="124">
        <v>0</v>
      </c>
      <c r="AN381" s="124">
        <v>0</v>
      </c>
      <c r="AO381" s="124">
        <v>0</v>
      </c>
      <c r="AP381" s="124">
        <v>0</v>
      </c>
      <c r="AQ381" s="124">
        <v>0</v>
      </c>
      <c r="AR381" s="124">
        <v>0</v>
      </c>
      <c r="AS381" s="124">
        <v>0</v>
      </c>
      <c r="AT381" s="124">
        <v>0</v>
      </c>
      <c r="AU381" s="124">
        <v>0</v>
      </c>
      <c r="AV381" s="124">
        <v>0</v>
      </c>
      <c r="AW381" s="124">
        <v>0</v>
      </c>
      <c r="AX381" s="124">
        <v>0</v>
      </c>
      <c r="AY381" s="124">
        <v>0</v>
      </c>
    </row>
    <row r="382" spans="1:51">
      <c r="A382" t="s">
        <v>35</v>
      </c>
      <c r="B382" t="s">
        <v>21</v>
      </c>
      <c r="C382" t="s">
        <v>56</v>
      </c>
      <c r="D382" t="s">
        <v>337</v>
      </c>
      <c r="E382" s="125">
        <v>0</v>
      </c>
      <c r="F382" s="125">
        <v>0</v>
      </c>
      <c r="G382" s="125">
        <v>0</v>
      </c>
      <c r="H382" s="125">
        <v>0</v>
      </c>
      <c r="I382" s="125">
        <v>0</v>
      </c>
      <c r="J382" s="125">
        <v>3.4471763316873057E-5</v>
      </c>
      <c r="K382" s="124">
        <v>1.806482692175349E-4</v>
      </c>
      <c r="L382" s="124">
        <v>5.5061697832187607E-4</v>
      </c>
      <c r="M382" s="124">
        <v>1.1946848981430271E-3</v>
      </c>
      <c r="N382" s="124">
        <v>2.331832700606148E-3</v>
      </c>
      <c r="O382" s="124">
        <v>4.3478853914714613E-3</v>
      </c>
      <c r="P382" s="124">
        <v>7.9100513343843566E-3</v>
      </c>
      <c r="Q382" s="124">
        <v>1.4123799001677E-2</v>
      </c>
      <c r="R382" s="124">
        <v>2.4690135806188781E-2</v>
      </c>
      <c r="S382" s="124">
        <v>4.184953859799407E-2</v>
      </c>
      <c r="T382" s="124">
        <v>6.7836982569520338E-2</v>
      </c>
      <c r="U382" s="124">
        <v>0.1037134308720839</v>
      </c>
      <c r="V382" s="124">
        <v>0.1483304471446163</v>
      </c>
      <c r="W382" s="124">
        <v>0.1986529447497889</v>
      </c>
      <c r="X382" s="124">
        <v>0.25118329011295393</v>
      </c>
      <c r="Y382" s="124">
        <v>0.30314514120612007</v>
      </c>
      <c r="Z382" s="124">
        <v>0.35283056104327998</v>
      </c>
      <c r="AA382" s="124">
        <v>0.3994019905070435</v>
      </c>
      <c r="AB382" s="124">
        <v>0.442576273863868</v>
      </c>
      <c r="AC382" s="124">
        <v>0.4823755495195014</v>
      </c>
      <c r="AD382" s="124">
        <v>0.51897089715375266</v>
      </c>
      <c r="AE382" s="124">
        <v>0.55259474547611576</v>
      </c>
      <c r="AF382" s="124">
        <v>0.58349528244650539</v>
      </c>
      <c r="AG382" s="124">
        <v>0.61191430833119742</v>
      </c>
      <c r="AH382" s="124">
        <v>0.63807750849837086</v>
      </c>
      <c r="AI382" s="124">
        <v>0.662191048774456</v>
      </c>
      <c r="AJ382" s="124">
        <v>0.68444124941675644</v>
      </c>
      <c r="AK382" s="124">
        <v>0.70499565684143395</v>
      </c>
      <c r="AL382" s="124">
        <v>0.72400466357260929</v>
      </c>
      <c r="AM382" s="124">
        <v>0.74160326082652261</v>
      </c>
      <c r="AN382" s="124">
        <v>0.75791273115242241</v>
      </c>
      <c r="AO382" s="124">
        <v>0.77304220110593636</v>
      </c>
      <c r="AP382" s="124">
        <v>0.78702815854238495</v>
      </c>
      <c r="AQ382" s="124">
        <v>0.79994001063975384</v>
      </c>
      <c r="AR382" s="124">
        <v>0.81186044767665799</v>
      </c>
      <c r="AS382" s="124">
        <v>0.82287456221112021</v>
      </c>
      <c r="AT382" s="124">
        <v>0.83306421049310109</v>
      </c>
      <c r="AU382" s="124">
        <v>0.84250538706599465</v>
      </c>
      <c r="AV382" s="124">
        <v>0.85126726817428255</v>
      </c>
      <c r="AW382" s="124">
        <v>0.85941213945409245</v>
      </c>
      <c r="AX382" s="124">
        <v>0.86699576166274495</v>
      </c>
      <c r="AY382" s="124">
        <v>0.87406792689751445</v>
      </c>
    </row>
    <row r="383" spans="1:51">
      <c r="A383" t="s">
        <v>35</v>
      </c>
      <c r="B383" t="s">
        <v>21</v>
      </c>
      <c r="C383" t="s">
        <v>57</v>
      </c>
      <c r="D383" t="s">
        <v>337</v>
      </c>
      <c r="E383" s="125">
        <v>0</v>
      </c>
      <c r="F383" s="125">
        <v>0</v>
      </c>
      <c r="G383" s="125">
        <v>0</v>
      </c>
      <c r="H383" s="125">
        <v>0</v>
      </c>
      <c r="I383" s="125">
        <v>0</v>
      </c>
      <c r="J383" s="125">
        <v>0</v>
      </c>
      <c r="K383" s="124">
        <v>0</v>
      </c>
      <c r="L383" s="124">
        <v>0</v>
      </c>
      <c r="M383" s="124">
        <v>0</v>
      </c>
      <c r="N383" s="124">
        <v>0</v>
      </c>
      <c r="O383" s="124">
        <v>0</v>
      </c>
      <c r="P383" s="124">
        <v>0</v>
      </c>
      <c r="Q383" s="124">
        <v>0</v>
      </c>
      <c r="R383" s="124">
        <v>0</v>
      </c>
      <c r="S383" s="124">
        <v>0</v>
      </c>
      <c r="T383" s="124">
        <v>0</v>
      </c>
      <c r="U383" s="124">
        <v>0</v>
      </c>
      <c r="V383" s="124">
        <v>0</v>
      </c>
      <c r="W383" s="124">
        <v>0</v>
      </c>
      <c r="X383" s="124">
        <v>0</v>
      </c>
      <c r="Y383" s="124">
        <v>0</v>
      </c>
      <c r="Z383" s="124">
        <v>0</v>
      </c>
      <c r="AA383" s="124">
        <v>0</v>
      </c>
      <c r="AB383" s="124">
        <v>0</v>
      </c>
      <c r="AC383" s="124">
        <v>0</v>
      </c>
      <c r="AD383" s="124">
        <v>0</v>
      </c>
      <c r="AE383" s="124">
        <v>0</v>
      </c>
      <c r="AF383" s="124">
        <v>0</v>
      </c>
      <c r="AG383" s="124">
        <v>0</v>
      </c>
      <c r="AH383" s="124">
        <v>0</v>
      </c>
      <c r="AI383" s="124">
        <v>0</v>
      </c>
      <c r="AJ383" s="124">
        <v>0</v>
      </c>
      <c r="AK383" s="124">
        <v>0</v>
      </c>
      <c r="AL383" s="124">
        <v>0</v>
      </c>
      <c r="AM383" s="124">
        <v>0</v>
      </c>
      <c r="AN383" s="124">
        <v>0</v>
      </c>
      <c r="AO383" s="124">
        <v>0</v>
      </c>
      <c r="AP383" s="124">
        <v>0</v>
      </c>
      <c r="AQ383" s="124">
        <v>0</v>
      </c>
      <c r="AR383" s="124">
        <v>0</v>
      </c>
      <c r="AS383" s="124">
        <v>0</v>
      </c>
      <c r="AT383" s="124">
        <v>0</v>
      </c>
      <c r="AU383" s="124">
        <v>0</v>
      </c>
      <c r="AV383" s="124">
        <v>0</v>
      </c>
      <c r="AW383" s="124">
        <v>0</v>
      </c>
      <c r="AX383" s="124">
        <v>0</v>
      </c>
      <c r="AY383" s="124">
        <v>0</v>
      </c>
    </row>
    <row r="384" spans="1:51">
      <c r="A384" t="s">
        <v>35</v>
      </c>
      <c r="B384" t="s">
        <v>21</v>
      </c>
      <c r="C384" t="s">
        <v>58</v>
      </c>
      <c r="D384" t="s">
        <v>337</v>
      </c>
      <c r="E384" s="125">
        <v>0</v>
      </c>
      <c r="F384" s="125">
        <v>0</v>
      </c>
      <c r="G384" s="125">
        <v>0</v>
      </c>
      <c r="H384" s="125">
        <v>0</v>
      </c>
      <c r="I384" s="125">
        <v>0</v>
      </c>
      <c r="J384" s="125">
        <v>0</v>
      </c>
      <c r="K384" s="124">
        <v>0</v>
      </c>
      <c r="L384" s="124">
        <v>0</v>
      </c>
      <c r="M384" s="124">
        <v>0</v>
      </c>
      <c r="N384" s="124">
        <v>0</v>
      </c>
      <c r="O384" s="124">
        <v>0</v>
      </c>
      <c r="P384" s="124">
        <v>0</v>
      </c>
      <c r="Q384" s="124">
        <v>0</v>
      </c>
      <c r="R384" s="124">
        <v>0</v>
      </c>
      <c r="S384" s="124">
        <v>0</v>
      </c>
      <c r="T384" s="124">
        <v>0</v>
      </c>
      <c r="U384" s="124">
        <v>0</v>
      </c>
      <c r="V384" s="124">
        <v>0</v>
      </c>
      <c r="W384" s="124">
        <v>0</v>
      </c>
      <c r="X384" s="124">
        <v>0</v>
      </c>
      <c r="Y384" s="124">
        <v>0</v>
      </c>
      <c r="Z384" s="124">
        <v>0</v>
      </c>
      <c r="AA384" s="124">
        <v>0</v>
      </c>
      <c r="AB384" s="124">
        <v>0</v>
      </c>
      <c r="AC384" s="124">
        <v>0</v>
      </c>
      <c r="AD384" s="124">
        <v>0</v>
      </c>
      <c r="AE384" s="124">
        <v>0</v>
      </c>
      <c r="AF384" s="124">
        <v>0</v>
      </c>
      <c r="AG384" s="124">
        <v>0</v>
      </c>
      <c r="AH384" s="124">
        <v>0</v>
      </c>
      <c r="AI384" s="124">
        <v>0</v>
      </c>
      <c r="AJ384" s="124">
        <v>0</v>
      </c>
      <c r="AK384" s="124">
        <v>0</v>
      </c>
      <c r="AL384" s="124">
        <v>0</v>
      </c>
      <c r="AM384" s="124">
        <v>0</v>
      </c>
      <c r="AN384" s="124">
        <v>0</v>
      </c>
      <c r="AO384" s="124">
        <v>0</v>
      </c>
      <c r="AP384" s="124">
        <v>0</v>
      </c>
      <c r="AQ384" s="124">
        <v>0</v>
      </c>
      <c r="AR384" s="124">
        <v>0</v>
      </c>
      <c r="AS384" s="124">
        <v>0</v>
      </c>
      <c r="AT384" s="124">
        <v>0</v>
      </c>
      <c r="AU384" s="124">
        <v>0</v>
      </c>
      <c r="AV384" s="124">
        <v>0</v>
      </c>
      <c r="AW384" s="124">
        <v>0</v>
      </c>
      <c r="AX384" s="124">
        <v>0</v>
      </c>
      <c r="AY384" s="124">
        <v>0</v>
      </c>
    </row>
    <row r="385" spans="1:51">
      <c r="A385" t="s">
        <v>35</v>
      </c>
      <c r="B385" t="s">
        <v>21</v>
      </c>
      <c r="C385" t="s">
        <v>59</v>
      </c>
      <c r="D385" t="s">
        <v>337</v>
      </c>
      <c r="E385" s="125">
        <v>0</v>
      </c>
      <c r="F385" s="125">
        <v>0</v>
      </c>
      <c r="G385" s="125">
        <v>4.1467536102673621E-5</v>
      </c>
      <c r="H385" s="125">
        <v>0</v>
      </c>
      <c r="I385" s="125">
        <v>9.4709525884113421E-6</v>
      </c>
      <c r="J385" s="125">
        <v>1.3788705326749231E-4</v>
      </c>
      <c r="K385" s="124">
        <v>3.5269423990090152E-4</v>
      </c>
      <c r="L385" s="124">
        <v>3.1316534598505182E-4</v>
      </c>
      <c r="M385" s="124">
        <v>2.7917711320276609E-4</v>
      </c>
      <c r="N385" s="124">
        <v>2.4992592404611682E-4</v>
      </c>
      <c r="O385" s="124">
        <v>2.246611784200327E-4</v>
      </c>
      <c r="P385" s="124">
        <v>2.0272250033004071E-4</v>
      </c>
      <c r="Q385" s="124">
        <v>1.835645898906714E-4</v>
      </c>
      <c r="R385" s="124">
        <v>1.6673096434973651E-4</v>
      </c>
      <c r="S385" s="124">
        <v>1.5187335639156409E-4</v>
      </c>
      <c r="T385" s="124">
        <v>1.3870064537732269E-4</v>
      </c>
      <c r="U385" s="124">
        <v>1.2697081650554071E-4</v>
      </c>
      <c r="V385" s="124">
        <v>1.164876536475745E-4</v>
      </c>
      <c r="W385" s="124">
        <v>1.070848262059044E-4</v>
      </c>
      <c r="X385" s="124">
        <v>9.8621790800663698E-5</v>
      </c>
      <c r="Y385" s="124">
        <v>9.0981185488035361E-5</v>
      </c>
      <c r="Z385" s="124">
        <v>8.4063574209159467E-5</v>
      </c>
      <c r="AA385" s="124">
        <v>7.7784247933281449E-5</v>
      </c>
      <c r="AB385" s="124">
        <v>7.2070657841318494E-5</v>
      </c>
      <c r="AC385" s="124">
        <v>6.6860350136035664E-5</v>
      </c>
      <c r="AD385" s="124">
        <v>6.2099297876401147E-5</v>
      </c>
      <c r="AE385" s="124">
        <v>5.7740547151094702E-5</v>
      </c>
      <c r="AF385" s="124">
        <v>5.3743112701058633E-5</v>
      </c>
      <c r="AG385" s="124">
        <v>5.0071072203861388E-5</v>
      </c>
      <c r="AH385" s="124">
        <v>4.6692819463962202E-5</v>
      </c>
      <c r="AI385" s="124">
        <v>4.3580445324894913E-5</v>
      </c>
      <c r="AJ385" s="124">
        <v>4.0709221763319147E-5</v>
      </c>
      <c r="AK385" s="124">
        <v>3.8057169774932853E-5</v>
      </c>
      <c r="AL385" s="124">
        <v>3.5604695661655831E-5</v>
      </c>
      <c r="AM385" s="124">
        <v>3.3334283444712962E-5</v>
      </c>
      <c r="AN385" s="124">
        <v>3.1230233563956042E-5</v>
      </c>
      <c r="AO385" s="124">
        <v>2.9278439936372102E-5</v>
      </c>
      <c r="AP385" s="124">
        <v>2.7474180590007729E-5</v>
      </c>
      <c r="AQ385" s="124">
        <v>2.5808493757016089E-5</v>
      </c>
      <c r="AR385" s="124">
        <v>2.427070785073704E-5</v>
      </c>
      <c r="AS385" s="124">
        <v>2.284984338354506E-5</v>
      </c>
      <c r="AT385" s="124">
        <v>2.153533942261539E-5</v>
      </c>
      <c r="AU385" s="124">
        <v>2.0317391774392989E-5</v>
      </c>
      <c r="AV385" s="124">
        <v>1.9187076123735751E-5</v>
      </c>
      <c r="AW385" s="124">
        <v>1.8136357222924761E-5</v>
      </c>
      <c r="AX385" s="124">
        <v>1.7158041638215229E-5</v>
      </c>
      <c r="AY385" s="124">
        <v>1.6245705957317179E-5</v>
      </c>
    </row>
    <row r="386" spans="1:51">
      <c r="A386" t="s">
        <v>35</v>
      </c>
      <c r="B386" t="s">
        <v>21</v>
      </c>
      <c r="C386" t="s">
        <v>60</v>
      </c>
      <c r="D386" t="s">
        <v>337</v>
      </c>
      <c r="E386" s="125">
        <v>0</v>
      </c>
      <c r="F386" s="125">
        <v>0</v>
      </c>
      <c r="G386" s="125">
        <v>0</v>
      </c>
      <c r="H386" s="125">
        <v>0</v>
      </c>
      <c r="I386" s="125">
        <v>0</v>
      </c>
      <c r="J386" s="125">
        <v>0</v>
      </c>
      <c r="K386" s="124">
        <v>0</v>
      </c>
      <c r="L386" s="124">
        <v>0</v>
      </c>
      <c r="M386" s="124">
        <v>0</v>
      </c>
      <c r="N386" s="124">
        <v>0</v>
      </c>
      <c r="O386" s="124">
        <v>0</v>
      </c>
      <c r="P386" s="124">
        <v>0</v>
      </c>
      <c r="Q386" s="124">
        <v>0</v>
      </c>
      <c r="R386" s="124">
        <v>0</v>
      </c>
      <c r="S386" s="124">
        <v>0</v>
      </c>
      <c r="T386" s="124">
        <v>0</v>
      </c>
      <c r="U386" s="124">
        <v>0</v>
      </c>
      <c r="V386" s="124">
        <v>0</v>
      </c>
      <c r="W386" s="124">
        <v>0</v>
      </c>
      <c r="X386" s="124">
        <v>0</v>
      </c>
      <c r="Y386" s="124">
        <v>0</v>
      </c>
      <c r="Z386" s="124">
        <v>0</v>
      </c>
      <c r="AA386" s="124">
        <v>0</v>
      </c>
      <c r="AB386" s="124">
        <v>0</v>
      </c>
      <c r="AC386" s="124">
        <v>0</v>
      </c>
      <c r="AD386" s="124">
        <v>0</v>
      </c>
      <c r="AE386" s="124">
        <v>0</v>
      </c>
      <c r="AF386" s="124">
        <v>0</v>
      </c>
      <c r="AG386" s="124">
        <v>0</v>
      </c>
      <c r="AH386" s="124">
        <v>0</v>
      </c>
      <c r="AI386" s="124">
        <v>0</v>
      </c>
      <c r="AJ386" s="124">
        <v>0</v>
      </c>
      <c r="AK386" s="124">
        <v>0</v>
      </c>
      <c r="AL386" s="124">
        <v>0</v>
      </c>
      <c r="AM386" s="124">
        <v>0</v>
      </c>
      <c r="AN386" s="124">
        <v>0</v>
      </c>
      <c r="AO386" s="124">
        <v>0</v>
      </c>
      <c r="AP386" s="124">
        <v>0</v>
      </c>
      <c r="AQ386" s="124">
        <v>0</v>
      </c>
      <c r="AR386" s="124">
        <v>0</v>
      </c>
      <c r="AS386" s="124">
        <v>0</v>
      </c>
      <c r="AT386" s="124">
        <v>0</v>
      </c>
      <c r="AU386" s="124">
        <v>0</v>
      </c>
      <c r="AV386" s="124">
        <v>0</v>
      </c>
      <c r="AW386" s="124">
        <v>0</v>
      </c>
      <c r="AX386" s="124">
        <v>0</v>
      </c>
      <c r="AY386" s="124">
        <v>0</v>
      </c>
    </row>
    <row r="387" spans="1:51">
      <c r="A387" t="s">
        <v>35</v>
      </c>
      <c r="B387" t="s">
        <v>21</v>
      </c>
      <c r="C387" t="s">
        <v>61</v>
      </c>
      <c r="D387" t="s">
        <v>337</v>
      </c>
      <c r="E387" s="125">
        <v>0</v>
      </c>
      <c r="F387" s="125">
        <v>0</v>
      </c>
      <c r="G387" s="125">
        <v>0</v>
      </c>
      <c r="H387" s="125">
        <v>0</v>
      </c>
      <c r="I387" s="125">
        <v>0</v>
      </c>
      <c r="J387" s="125">
        <v>0</v>
      </c>
      <c r="K387" s="124">
        <v>0</v>
      </c>
      <c r="L387" s="124">
        <v>0</v>
      </c>
      <c r="M387" s="124">
        <v>0</v>
      </c>
      <c r="N387" s="124">
        <v>0</v>
      </c>
      <c r="O387" s="124">
        <v>0</v>
      </c>
      <c r="P387" s="124">
        <v>0</v>
      </c>
      <c r="Q387" s="124">
        <v>0</v>
      </c>
      <c r="R387" s="124">
        <v>0</v>
      </c>
      <c r="S387" s="124">
        <v>0</v>
      </c>
      <c r="T387" s="124">
        <v>0</v>
      </c>
      <c r="U387" s="124">
        <v>0</v>
      </c>
      <c r="V387" s="124">
        <v>0</v>
      </c>
      <c r="W387" s="124">
        <v>0</v>
      </c>
      <c r="X387" s="124">
        <v>0</v>
      </c>
      <c r="Y387" s="124">
        <v>0</v>
      </c>
      <c r="Z387" s="124">
        <v>0</v>
      </c>
      <c r="AA387" s="124">
        <v>0</v>
      </c>
      <c r="AB387" s="124">
        <v>0</v>
      </c>
      <c r="AC387" s="124">
        <v>0</v>
      </c>
      <c r="AD387" s="124">
        <v>0</v>
      </c>
      <c r="AE387" s="124">
        <v>0</v>
      </c>
      <c r="AF387" s="124">
        <v>0</v>
      </c>
      <c r="AG387" s="124">
        <v>0</v>
      </c>
      <c r="AH387" s="124">
        <v>0</v>
      </c>
      <c r="AI387" s="124">
        <v>0</v>
      </c>
      <c r="AJ387" s="124">
        <v>0</v>
      </c>
      <c r="AK387" s="124">
        <v>0</v>
      </c>
      <c r="AL387" s="124">
        <v>0</v>
      </c>
      <c r="AM387" s="124">
        <v>0</v>
      </c>
      <c r="AN387" s="124">
        <v>0</v>
      </c>
      <c r="AO387" s="124">
        <v>0</v>
      </c>
      <c r="AP387" s="124">
        <v>0</v>
      </c>
      <c r="AQ387" s="124">
        <v>0</v>
      </c>
      <c r="AR387" s="124">
        <v>0</v>
      </c>
      <c r="AS387" s="124">
        <v>0</v>
      </c>
      <c r="AT387" s="124">
        <v>0</v>
      </c>
      <c r="AU387" s="124">
        <v>0</v>
      </c>
      <c r="AV387" s="124">
        <v>0</v>
      </c>
      <c r="AW387" s="124">
        <v>0</v>
      </c>
      <c r="AX387" s="124">
        <v>0</v>
      </c>
      <c r="AY387" s="124">
        <v>0</v>
      </c>
    </row>
    <row r="388" spans="1:51">
      <c r="A388" t="s">
        <v>35</v>
      </c>
      <c r="B388" t="s">
        <v>72</v>
      </c>
      <c r="C388" t="s">
        <v>50</v>
      </c>
      <c r="D388" t="s">
        <v>337</v>
      </c>
      <c r="E388" s="125">
        <v>0.65919526811425022</v>
      </c>
      <c r="F388" s="125">
        <v>0.66511338925132035</v>
      </c>
      <c r="G388" s="125">
        <v>0.65235081374321879</v>
      </c>
      <c r="H388" s="125">
        <v>0.59154228855721391</v>
      </c>
      <c r="I388" s="125">
        <v>0.49988940499889412</v>
      </c>
      <c r="J388" s="125">
        <v>0.49072625698324018</v>
      </c>
      <c r="K388" s="124">
        <v>0.47637614678899082</v>
      </c>
      <c r="L388" s="124">
        <v>0.51550279499529705</v>
      </c>
      <c r="M388" s="124">
        <v>0.54883324747632156</v>
      </c>
      <c r="N388" s="124">
        <v>0.57710865565309044</v>
      </c>
      <c r="O388" s="124">
        <v>0.60071315770172917</v>
      </c>
      <c r="P388" s="124">
        <v>0.61960710358383464</v>
      </c>
      <c r="Q388" s="124">
        <v>0.63319799963598045</v>
      </c>
      <c r="R388" s="124">
        <v>0.64020037229594207</v>
      </c>
      <c r="S388" s="124">
        <v>0.63866830014293918</v>
      </c>
      <c r="T388" s="124">
        <v>0.62654455405430587</v>
      </c>
      <c r="U388" s="124">
        <v>0.60287449285674277</v>
      </c>
      <c r="V388" s="124">
        <v>0.56892771990017743</v>
      </c>
      <c r="W388" s="124">
        <v>0.52798170778064424</v>
      </c>
      <c r="X388" s="124">
        <v>0.483874689583011</v>
      </c>
      <c r="Y388" s="124">
        <v>0.43971596111993999</v>
      </c>
      <c r="Z388" s="124">
        <v>0.3974759352121976</v>
      </c>
      <c r="AA388" s="124">
        <v>0.35816765277352303</v>
      </c>
      <c r="AB388" s="124">
        <v>0.32217663850605482</v>
      </c>
      <c r="AC388" s="124">
        <v>0.28953158928677158</v>
      </c>
      <c r="AD388" s="124">
        <v>0.26007945032774249</v>
      </c>
      <c r="AE388" s="124">
        <v>0.23358642057803161</v>
      </c>
      <c r="AF388" s="124">
        <v>0.20979231306640661</v>
      </c>
      <c r="AG388" s="124">
        <v>0.1884381508885922</v>
      </c>
      <c r="AH388" s="124">
        <v>0.16927916625382969</v>
      </c>
      <c r="AI388" s="124">
        <v>0.1520901114540627</v>
      </c>
      <c r="AJ388" s="124">
        <v>0.13666665471144351</v>
      </c>
      <c r="AK388" s="124">
        <v>0.1228248724657246</v>
      </c>
      <c r="AL388" s="124">
        <v>0.11039989006759481</v>
      </c>
      <c r="AM388" s="124">
        <v>9.9244209220655064E-2</v>
      </c>
      <c r="AN388" s="124">
        <v>8.9225989036802622E-2</v>
      </c>
      <c r="AO388" s="124">
        <v>8.0227405810069513E-2</v>
      </c>
      <c r="AP388" s="124">
        <v>7.2143143734145099E-2</v>
      </c>
      <c r="AQ388" s="124">
        <v>6.4879032208426182E-2</v>
      </c>
      <c r="AR388" s="124">
        <v>5.8350827760767811E-2</v>
      </c>
      <c r="AS388" s="124">
        <v>5.2483130784251188E-2</v>
      </c>
      <c r="AT388" s="124">
        <v>4.7208424406860433E-2</v>
      </c>
      <c r="AU388" s="124">
        <v>4.7208424406860419E-2</v>
      </c>
      <c r="AV388" s="124">
        <v>4.7208424406860433E-2</v>
      </c>
      <c r="AW388" s="124">
        <v>4.7208424406860433E-2</v>
      </c>
      <c r="AX388" s="124">
        <v>4.7208424406860433E-2</v>
      </c>
      <c r="AY388" s="124">
        <v>4.7208424406860433E-2</v>
      </c>
    </row>
    <row r="389" spans="1:51">
      <c r="A389" t="s">
        <v>35</v>
      </c>
      <c r="B389" t="s">
        <v>72</v>
      </c>
      <c r="C389" t="s">
        <v>51</v>
      </c>
      <c r="D389" t="s">
        <v>337</v>
      </c>
      <c r="E389" s="125">
        <v>0</v>
      </c>
      <c r="F389" s="125">
        <v>0</v>
      </c>
      <c r="G389" s="125">
        <v>0</v>
      </c>
      <c r="H389" s="125">
        <v>0</v>
      </c>
      <c r="I389" s="125">
        <v>0</v>
      </c>
      <c r="J389" s="125">
        <v>0</v>
      </c>
      <c r="K389" s="124">
        <v>0</v>
      </c>
      <c r="L389" s="124">
        <v>0</v>
      </c>
      <c r="M389" s="124">
        <v>0</v>
      </c>
      <c r="N389" s="124">
        <v>0</v>
      </c>
      <c r="O389" s="124">
        <v>0</v>
      </c>
      <c r="P389" s="124">
        <v>0</v>
      </c>
      <c r="Q389" s="124">
        <v>0</v>
      </c>
      <c r="R389" s="124">
        <v>0</v>
      </c>
      <c r="S389" s="124">
        <v>0</v>
      </c>
      <c r="T389" s="124">
        <v>0</v>
      </c>
      <c r="U389" s="124">
        <v>0</v>
      </c>
      <c r="V389" s="124">
        <v>0</v>
      </c>
      <c r="W389" s="124">
        <v>0</v>
      </c>
      <c r="X389" s="124">
        <v>0</v>
      </c>
      <c r="Y389" s="124">
        <v>0</v>
      </c>
      <c r="Z389" s="124">
        <v>0</v>
      </c>
      <c r="AA389" s="124">
        <v>0</v>
      </c>
      <c r="AB389" s="124">
        <v>0</v>
      </c>
      <c r="AC389" s="124">
        <v>0</v>
      </c>
      <c r="AD389" s="124">
        <v>0</v>
      </c>
      <c r="AE389" s="124">
        <v>0</v>
      </c>
      <c r="AF389" s="124">
        <v>0</v>
      </c>
      <c r="AG389" s="124">
        <v>0</v>
      </c>
      <c r="AH389" s="124">
        <v>0</v>
      </c>
      <c r="AI389" s="124">
        <v>0</v>
      </c>
      <c r="AJ389" s="124">
        <v>0</v>
      </c>
      <c r="AK389" s="124">
        <v>0</v>
      </c>
      <c r="AL389" s="124">
        <v>0</v>
      </c>
      <c r="AM389" s="124">
        <v>0</v>
      </c>
      <c r="AN389" s="124">
        <v>0</v>
      </c>
      <c r="AO389" s="124">
        <v>0</v>
      </c>
      <c r="AP389" s="124">
        <v>0</v>
      </c>
      <c r="AQ389" s="124">
        <v>0</v>
      </c>
      <c r="AR389" s="124">
        <v>0</v>
      </c>
      <c r="AS389" s="124">
        <v>0</v>
      </c>
      <c r="AT389" s="124">
        <v>0</v>
      </c>
      <c r="AU389" s="124">
        <v>0</v>
      </c>
      <c r="AV389" s="124">
        <v>0</v>
      </c>
      <c r="AW389" s="124">
        <v>0</v>
      </c>
      <c r="AX389" s="124">
        <v>0</v>
      </c>
      <c r="AY389" s="124">
        <v>0</v>
      </c>
    </row>
    <row r="390" spans="1:51">
      <c r="A390" t="s">
        <v>35</v>
      </c>
      <c r="B390" t="s">
        <v>72</v>
      </c>
      <c r="C390" t="s">
        <v>52</v>
      </c>
      <c r="D390" t="s">
        <v>337</v>
      </c>
      <c r="E390" s="125">
        <v>0</v>
      </c>
      <c r="F390" s="125">
        <v>0</v>
      </c>
      <c r="G390" s="125">
        <v>0</v>
      </c>
      <c r="H390" s="125">
        <v>0</v>
      </c>
      <c r="I390" s="125">
        <v>0</v>
      </c>
      <c r="J390" s="125">
        <v>0</v>
      </c>
      <c r="K390" s="124">
        <v>0</v>
      </c>
      <c r="L390" s="124">
        <v>0</v>
      </c>
      <c r="M390" s="124">
        <v>0</v>
      </c>
      <c r="N390" s="124">
        <v>0</v>
      </c>
      <c r="O390" s="124">
        <v>0</v>
      </c>
      <c r="P390" s="124">
        <v>0</v>
      </c>
      <c r="Q390" s="124">
        <v>0</v>
      </c>
      <c r="R390" s="124">
        <v>0</v>
      </c>
      <c r="S390" s="124">
        <v>0</v>
      </c>
      <c r="T390" s="124">
        <v>0</v>
      </c>
      <c r="U390" s="124">
        <v>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4">
        <v>0</v>
      </c>
      <c r="AI390" s="124">
        <v>0</v>
      </c>
      <c r="AJ390" s="124">
        <v>0</v>
      </c>
      <c r="AK390" s="124">
        <v>0</v>
      </c>
      <c r="AL390" s="124">
        <v>0</v>
      </c>
      <c r="AM390" s="124">
        <v>0</v>
      </c>
      <c r="AN390" s="124">
        <v>0</v>
      </c>
      <c r="AO390" s="124">
        <v>0</v>
      </c>
      <c r="AP390" s="124">
        <v>0</v>
      </c>
      <c r="AQ390" s="124">
        <v>0</v>
      </c>
      <c r="AR390" s="124">
        <v>0</v>
      </c>
      <c r="AS390" s="124">
        <v>0</v>
      </c>
      <c r="AT390" s="124">
        <v>0</v>
      </c>
      <c r="AU390" s="124">
        <v>0</v>
      </c>
      <c r="AV390" s="124">
        <v>0</v>
      </c>
      <c r="AW390" s="124">
        <v>0</v>
      </c>
      <c r="AX390" s="124">
        <v>0</v>
      </c>
      <c r="AY390" s="124">
        <v>0</v>
      </c>
    </row>
    <row r="391" spans="1:51">
      <c r="A391" t="s">
        <v>35</v>
      </c>
      <c r="B391" t="s">
        <v>72</v>
      </c>
      <c r="C391" t="s">
        <v>53</v>
      </c>
      <c r="D391" t="s">
        <v>337</v>
      </c>
      <c r="E391" s="125">
        <v>0.34080473188574989</v>
      </c>
      <c r="F391" s="125">
        <v>0.33488661074867981</v>
      </c>
      <c r="G391" s="125">
        <v>0.31984629294755879</v>
      </c>
      <c r="H391" s="125">
        <v>0.34751243781094532</v>
      </c>
      <c r="I391" s="125">
        <v>0.44171643441716429</v>
      </c>
      <c r="J391" s="125">
        <v>0.45340782122905032</v>
      </c>
      <c r="K391" s="124">
        <v>0.47614678899082569</v>
      </c>
      <c r="L391" s="124">
        <v>0.44238543247001472</v>
      </c>
      <c r="M391" s="124">
        <v>0.41330638285504517</v>
      </c>
      <c r="N391" s="124">
        <v>0.38805281965854849</v>
      </c>
      <c r="O391" s="124">
        <v>0.36589440699703057</v>
      </c>
      <c r="P391" s="124">
        <v>0.34615756595139319</v>
      </c>
      <c r="Q391" s="124">
        <v>0.3281551260575154</v>
      </c>
      <c r="R391" s="124">
        <v>0.31112345705357652</v>
      </c>
      <c r="S391" s="124">
        <v>0.29420993459371397</v>
      </c>
      <c r="T391" s="124">
        <v>0.27659465765670488</v>
      </c>
      <c r="U391" s="124">
        <v>0.25778204172856861</v>
      </c>
      <c r="V391" s="124">
        <v>0.2378720566326093</v>
      </c>
      <c r="W391" s="124">
        <v>0.21749896662462459</v>
      </c>
      <c r="X391" s="124">
        <v>0.1974638996782129</v>
      </c>
      <c r="Y391" s="124">
        <v>0.1784079205061718</v>
      </c>
      <c r="Z391" s="124">
        <v>0.1607059266325141</v>
      </c>
      <c r="AA391" s="124">
        <v>0.1445090958561587</v>
      </c>
      <c r="AB391" s="124">
        <v>0.12982495830517959</v>
      </c>
      <c r="AC391" s="124">
        <v>0.1165831021564742</v>
      </c>
      <c r="AD391" s="124">
        <v>0.10467731524166619</v>
      </c>
      <c r="AE391" s="124">
        <v>9.3989481008433337E-2</v>
      </c>
      <c r="AF391" s="124">
        <v>8.4402033132712481E-2</v>
      </c>
      <c r="AG391" s="124">
        <v>7.5803898024052865E-2</v>
      </c>
      <c r="AH391" s="124">
        <v>6.8092934701252633E-2</v>
      </c>
      <c r="AI391" s="124">
        <v>6.1176573468681508E-2</v>
      </c>
      <c r="AJ391" s="124">
        <v>5.4971575960813389E-2</v>
      </c>
      <c r="AK391" s="124">
        <v>4.9403402769454083E-2</v>
      </c>
      <c r="AL391" s="124">
        <v>4.4405438111472857E-2</v>
      </c>
      <c r="AM391" s="124">
        <v>3.9918195075678752E-2</v>
      </c>
      <c r="AN391" s="124">
        <v>3.5888559097737471E-2</v>
      </c>
      <c r="AO391" s="124">
        <v>3.2269093457324483E-2</v>
      </c>
      <c r="AP391" s="124">
        <v>2.9017413648135329E-2</v>
      </c>
      <c r="AQ391" s="124">
        <v>2.6095629359476308E-2</v>
      </c>
      <c r="AR391" s="124">
        <v>2.3469849244666548E-2</v>
      </c>
      <c r="AS391" s="124">
        <v>2.1109742381222148E-2</v>
      </c>
      <c r="AT391" s="124">
        <v>1.89881501730811E-2</v>
      </c>
      <c r="AU391" s="124">
        <v>1.89881501730811E-2</v>
      </c>
      <c r="AV391" s="124">
        <v>1.89881501730811E-2</v>
      </c>
      <c r="AW391" s="124">
        <v>1.89881501730811E-2</v>
      </c>
      <c r="AX391" s="124">
        <v>1.89881501730811E-2</v>
      </c>
      <c r="AY391" s="124">
        <v>1.89881501730811E-2</v>
      </c>
    </row>
    <row r="392" spans="1:51">
      <c r="A392" t="s">
        <v>35</v>
      </c>
      <c r="B392" t="s">
        <v>72</v>
      </c>
      <c r="C392" t="s">
        <v>54</v>
      </c>
      <c r="D392" t="s">
        <v>337</v>
      </c>
      <c r="E392" s="125">
        <v>0</v>
      </c>
      <c r="F392" s="125">
        <v>0</v>
      </c>
      <c r="G392" s="125">
        <v>0</v>
      </c>
      <c r="H392" s="125">
        <v>0</v>
      </c>
      <c r="I392" s="125">
        <v>0</v>
      </c>
      <c r="J392" s="125">
        <v>0</v>
      </c>
      <c r="K392" s="124">
        <v>0</v>
      </c>
      <c r="L392" s="124">
        <v>0</v>
      </c>
      <c r="M392" s="124">
        <v>0</v>
      </c>
      <c r="N392" s="124">
        <v>0</v>
      </c>
      <c r="O392" s="124">
        <v>0</v>
      </c>
      <c r="P392" s="124">
        <v>0</v>
      </c>
      <c r="Q392" s="124">
        <v>0</v>
      </c>
      <c r="R392" s="124">
        <v>0</v>
      </c>
      <c r="S392" s="124">
        <v>0</v>
      </c>
      <c r="T392" s="124">
        <v>0</v>
      </c>
      <c r="U392" s="124">
        <v>0</v>
      </c>
      <c r="V392" s="124">
        <v>0</v>
      </c>
      <c r="W392" s="124">
        <v>0</v>
      </c>
      <c r="X392" s="124">
        <v>0</v>
      </c>
      <c r="Y392" s="124">
        <v>0</v>
      </c>
      <c r="Z392" s="124">
        <v>0</v>
      </c>
      <c r="AA392" s="124">
        <v>0</v>
      </c>
      <c r="AB392" s="124">
        <v>0</v>
      </c>
      <c r="AC392" s="124">
        <v>0</v>
      </c>
      <c r="AD392" s="124">
        <v>0</v>
      </c>
      <c r="AE392" s="124">
        <v>0</v>
      </c>
      <c r="AF392" s="124">
        <v>0</v>
      </c>
      <c r="AG392" s="124">
        <v>0</v>
      </c>
      <c r="AH392" s="124">
        <v>0</v>
      </c>
      <c r="AI392" s="124">
        <v>0</v>
      </c>
      <c r="AJ392" s="124">
        <v>0</v>
      </c>
      <c r="AK392" s="124">
        <v>0</v>
      </c>
      <c r="AL392" s="124">
        <v>0</v>
      </c>
      <c r="AM392" s="124">
        <v>0</v>
      </c>
      <c r="AN392" s="124">
        <v>0</v>
      </c>
      <c r="AO392" s="124">
        <v>0</v>
      </c>
      <c r="AP392" s="124">
        <v>0</v>
      </c>
      <c r="AQ392" s="124">
        <v>0</v>
      </c>
      <c r="AR392" s="124">
        <v>0</v>
      </c>
      <c r="AS392" s="124">
        <v>0</v>
      </c>
      <c r="AT392" s="124">
        <v>0</v>
      </c>
      <c r="AU392" s="124">
        <v>0</v>
      </c>
      <c r="AV392" s="124">
        <v>0</v>
      </c>
      <c r="AW392" s="124">
        <v>0</v>
      </c>
      <c r="AX392" s="124">
        <v>0</v>
      </c>
      <c r="AY392" s="124">
        <v>0</v>
      </c>
    </row>
    <row r="393" spans="1:51">
      <c r="A393" t="s">
        <v>35</v>
      </c>
      <c r="B393" t="s">
        <v>72</v>
      </c>
      <c r="C393" t="s">
        <v>55</v>
      </c>
      <c r="D393" t="s">
        <v>337</v>
      </c>
      <c r="E393" s="125">
        <v>0</v>
      </c>
      <c r="F393" s="125">
        <v>0</v>
      </c>
      <c r="G393" s="125">
        <v>0</v>
      </c>
      <c r="H393" s="125">
        <v>0</v>
      </c>
      <c r="I393" s="125">
        <v>0</v>
      </c>
      <c r="J393" s="125">
        <v>0</v>
      </c>
      <c r="K393" s="124">
        <v>0</v>
      </c>
      <c r="L393" s="124">
        <v>0</v>
      </c>
      <c r="M393" s="124">
        <v>0</v>
      </c>
      <c r="N393" s="124">
        <v>0</v>
      </c>
      <c r="O393" s="124">
        <v>0</v>
      </c>
      <c r="P393" s="124">
        <v>0</v>
      </c>
      <c r="Q393" s="124">
        <v>0</v>
      </c>
      <c r="R393" s="124">
        <v>0</v>
      </c>
      <c r="S393" s="124">
        <v>0</v>
      </c>
      <c r="T393" s="124">
        <v>0</v>
      </c>
      <c r="U393" s="124">
        <v>0</v>
      </c>
      <c r="V393" s="124">
        <v>0</v>
      </c>
      <c r="W393" s="124">
        <v>0</v>
      </c>
      <c r="X393" s="124">
        <v>0</v>
      </c>
      <c r="Y393" s="124">
        <v>0</v>
      </c>
      <c r="Z393" s="124">
        <v>0</v>
      </c>
      <c r="AA393" s="124">
        <v>0</v>
      </c>
      <c r="AB393" s="124">
        <v>0</v>
      </c>
      <c r="AC393" s="124">
        <v>0</v>
      </c>
      <c r="AD393" s="124">
        <v>0</v>
      </c>
      <c r="AE393" s="124">
        <v>0</v>
      </c>
      <c r="AF393" s="124">
        <v>0</v>
      </c>
      <c r="AG393" s="124">
        <v>0</v>
      </c>
      <c r="AH393" s="124">
        <v>0</v>
      </c>
      <c r="AI393" s="124">
        <v>0</v>
      </c>
      <c r="AJ393" s="124">
        <v>0</v>
      </c>
      <c r="AK393" s="124">
        <v>0</v>
      </c>
      <c r="AL393" s="124">
        <v>0</v>
      </c>
      <c r="AM393" s="124">
        <v>0</v>
      </c>
      <c r="AN393" s="124">
        <v>0</v>
      </c>
      <c r="AO393" s="124">
        <v>0</v>
      </c>
      <c r="AP393" s="124">
        <v>0</v>
      </c>
      <c r="AQ393" s="124">
        <v>0</v>
      </c>
      <c r="AR393" s="124">
        <v>0</v>
      </c>
      <c r="AS393" s="124">
        <v>0</v>
      </c>
      <c r="AT393" s="124">
        <v>0</v>
      </c>
      <c r="AU393" s="124">
        <v>0</v>
      </c>
      <c r="AV393" s="124">
        <v>0</v>
      </c>
      <c r="AW393" s="124">
        <v>0</v>
      </c>
      <c r="AX393" s="124">
        <v>0</v>
      </c>
      <c r="AY393" s="124">
        <v>0</v>
      </c>
    </row>
    <row r="394" spans="1:51">
      <c r="A394" t="s">
        <v>35</v>
      </c>
      <c r="B394" t="s">
        <v>72</v>
      </c>
      <c r="C394" t="s">
        <v>56</v>
      </c>
      <c r="D394" t="s">
        <v>337</v>
      </c>
      <c r="E394" s="125">
        <v>0</v>
      </c>
      <c r="F394" s="125">
        <v>0</v>
      </c>
      <c r="G394" s="125">
        <v>0</v>
      </c>
      <c r="H394" s="125">
        <v>0</v>
      </c>
      <c r="I394" s="125">
        <v>0</v>
      </c>
      <c r="J394" s="125">
        <v>0</v>
      </c>
      <c r="K394" s="124">
        <v>0</v>
      </c>
      <c r="L394" s="124">
        <v>4.2459419501493859E-4</v>
      </c>
      <c r="M394" s="124">
        <v>1.1477949494459231E-3</v>
      </c>
      <c r="N394" s="124">
        <v>2.423839774744667E-3</v>
      </c>
      <c r="O394" s="124">
        <v>4.7088082979827384E-3</v>
      </c>
      <c r="P394" s="124">
        <v>8.8041767525673126E-3</v>
      </c>
      <c r="Q394" s="124">
        <v>1.6061285989341069E-2</v>
      </c>
      <c r="R394" s="124">
        <v>2.858804709578408E-2</v>
      </c>
      <c r="S394" s="124">
        <v>4.9231691758608448E-2</v>
      </c>
      <c r="T394" s="124">
        <v>8.0909984715758193E-2</v>
      </c>
      <c r="U394" s="124">
        <v>0.12510731469525571</v>
      </c>
      <c r="V394" s="124">
        <v>0.1804830201795205</v>
      </c>
      <c r="W394" s="124">
        <v>0.2431499774568483</v>
      </c>
      <c r="X394" s="124">
        <v>0.30848989183884412</v>
      </c>
      <c r="Y394" s="124">
        <v>0.37277052109955339</v>
      </c>
      <c r="Z394" s="124">
        <v>0.43366220613942258</v>
      </c>
      <c r="AA394" s="124">
        <v>0.49001430207775681</v>
      </c>
      <c r="AB394" s="124">
        <v>0.54144556854833903</v>
      </c>
      <c r="AC394" s="124">
        <v>0.58800803706113836</v>
      </c>
      <c r="AD394" s="124">
        <v>0.62997000963498218</v>
      </c>
      <c r="AE394" s="124">
        <v>0.66769133765950728</v>
      </c>
      <c r="AF394" s="124">
        <v>0.70155675792338923</v>
      </c>
      <c r="AG394" s="124">
        <v>0.73194248130576234</v>
      </c>
      <c r="AH394" s="124">
        <v>0.75920086154401933</v>
      </c>
      <c r="AI394" s="124">
        <v>0.78365453721294276</v>
      </c>
      <c r="AJ394" s="124">
        <v>0.80559535414060879</v>
      </c>
      <c r="AK394" s="124">
        <v>0.82528557270239922</v>
      </c>
      <c r="AL394" s="124">
        <v>0.84296006036881943</v>
      </c>
      <c r="AM394" s="124">
        <v>0.85882880909470749</v>
      </c>
      <c r="AN394" s="124">
        <v>0.87307945424183575</v>
      </c>
      <c r="AO394" s="124">
        <v>0.88587964713055356</v>
      </c>
      <c r="AP394" s="124">
        <v>0.89737922296978523</v>
      </c>
      <c r="AQ394" s="124">
        <v>0.90771215046959508</v>
      </c>
      <c r="AR394" s="124">
        <v>0.91699827050892169</v>
      </c>
      <c r="AS394" s="124">
        <v>0.92534484024077157</v>
      </c>
      <c r="AT394" s="124">
        <v>0.93284790197520695</v>
      </c>
      <c r="AU394" s="124">
        <v>0.93284790197520684</v>
      </c>
      <c r="AV394" s="124">
        <v>0.93284790197520684</v>
      </c>
      <c r="AW394" s="124">
        <v>0.93284790197520684</v>
      </c>
      <c r="AX394" s="124">
        <v>0.93284790197520684</v>
      </c>
      <c r="AY394" s="124">
        <v>0.93284790197520695</v>
      </c>
    </row>
    <row r="395" spans="1:51">
      <c r="A395" t="s">
        <v>35</v>
      </c>
      <c r="B395" t="s">
        <v>72</v>
      </c>
      <c r="C395" t="s">
        <v>57</v>
      </c>
      <c r="D395" t="s">
        <v>337</v>
      </c>
      <c r="E395" s="125">
        <v>0</v>
      </c>
      <c r="F395" s="125">
        <v>0</v>
      </c>
      <c r="G395" s="125">
        <v>0</v>
      </c>
      <c r="H395" s="125">
        <v>0</v>
      </c>
      <c r="I395" s="125">
        <v>0</v>
      </c>
      <c r="J395" s="125">
        <v>0</v>
      </c>
      <c r="K395" s="124">
        <v>0</v>
      </c>
      <c r="L395" s="124">
        <v>0</v>
      </c>
      <c r="M395" s="124">
        <v>0</v>
      </c>
      <c r="N395" s="124">
        <v>0</v>
      </c>
      <c r="O395" s="124">
        <v>0</v>
      </c>
      <c r="P395" s="124">
        <v>0</v>
      </c>
      <c r="Q395" s="124">
        <v>0</v>
      </c>
      <c r="R395" s="124">
        <v>0</v>
      </c>
      <c r="S395" s="124">
        <v>0</v>
      </c>
      <c r="T395" s="124">
        <v>0</v>
      </c>
      <c r="U395" s="124">
        <v>0</v>
      </c>
      <c r="V395" s="124">
        <v>0</v>
      </c>
      <c r="W395" s="124">
        <v>0</v>
      </c>
      <c r="X395" s="124">
        <v>0</v>
      </c>
      <c r="Y395" s="124">
        <v>0</v>
      </c>
      <c r="Z395" s="124">
        <v>0</v>
      </c>
      <c r="AA395" s="124">
        <v>0</v>
      </c>
      <c r="AB395" s="124">
        <v>0</v>
      </c>
      <c r="AC395" s="124">
        <v>0</v>
      </c>
      <c r="AD395" s="124">
        <v>0</v>
      </c>
      <c r="AE395" s="124">
        <v>0</v>
      </c>
      <c r="AF395" s="124">
        <v>0</v>
      </c>
      <c r="AG395" s="124">
        <v>0</v>
      </c>
      <c r="AH395" s="124">
        <v>0</v>
      </c>
      <c r="AI395" s="124">
        <v>0</v>
      </c>
      <c r="AJ395" s="124">
        <v>0</v>
      </c>
      <c r="AK395" s="124">
        <v>0</v>
      </c>
      <c r="AL395" s="124">
        <v>0</v>
      </c>
      <c r="AM395" s="124">
        <v>0</v>
      </c>
      <c r="AN395" s="124">
        <v>0</v>
      </c>
      <c r="AO395" s="124">
        <v>0</v>
      </c>
      <c r="AP395" s="124">
        <v>0</v>
      </c>
      <c r="AQ395" s="124">
        <v>0</v>
      </c>
      <c r="AR395" s="124">
        <v>0</v>
      </c>
      <c r="AS395" s="124">
        <v>0</v>
      </c>
      <c r="AT395" s="124">
        <v>0</v>
      </c>
      <c r="AU395" s="124">
        <v>0</v>
      </c>
      <c r="AV395" s="124">
        <v>0</v>
      </c>
      <c r="AW395" s="124">
        <v>0</v>
      </c>
      <c r="AX395" s="124">
        <v>0</v>
      </c>
      <c r="AY395" s="124">
        <v>0</v>
      </c>
    </row>
    <row r="396" spans="1:51">
      <c r="A396" t="s">
        <v>35</v>
      </c>
      <c r="B396" t="s">
        <v>72</v>
      </c>
      <c r="C396" t="s">
        <v>58</v>
      </c>
      <c r="D396" t="s">
        <v>337</v>
      </c>
      <c r="E396" s="125">
        <v>0</v>
      </c>
      <c r="F396" s="125">
        <v>0</v>
      </c>
      <c r="G396" s="125">
        <v>0</v>
      </c>
      <c r="H396" s="125">
        <v>0</v>
      </c>
      <c r="I396" s="125">
        <v>0</v>
      </c>
      <c r="J396" s="125">
        <v>0</v>
      </c>
      <c r="K396" s="124">
        <v>0</v>
      </c>
      <c r="L396" s="124">
        <v>0</v>
      </c>
      <c r="M396" s="124">
        <v>0</v>
      </c>
      <c r="N396" s="124">
        <v>0</v>
      </c>
      <c r="O396" s="124">
        <v>0</v>
      </c>
      <c r="P396" s="124">
        <v>0</v>
      </c>
      <c r="Q396" s="124">
        <v>0</v>
      </c>
      <c r="R396" s="124">
        <v>0</v>
      </c>
      <c r="S396" s="124">
        <v>0</v>
      </c>
      <c r="T396" s="124">
        <v>0</v>
      </c>
      <c r="U396" s="124">
        <v>0</v>
      </c>
      <c r="V396" s="124">
        <v>0</v>
      </c>
      <c r="W396" s="124">
        <v>0</v>
      </c>
      <c r="X396" s="124">
        <v>0</v>
      </c>
      <c r="Y396" s="124">
        <v>0</v>
      </c>
      <c r="Z396" s="124">
        <v>0</v>
      </c>
      <c r="AA396" s="124">
        <v>0</v>
      </c>
      <c r="AB396" s="124">
        <v>0</v>
      </c>
      <c r="AC396" s="124">
        <v>0</v>
      </c>
      <c r="AD396" s="124">
        <v>0</v>
      </c>
      <c r="AE396" s="124">
        <v>0</v>
      </c>
      <c r="AF396" s="124">
        <v>0</v>
      </c>
      <c r="AG396" s="124">
        <v>0</v>
      </c>
      <c r="AH396" s="124">
        <v>0</v>
      </c>
      <c r="AI396" s="124">
        <v>0</v>
      </c>
      <c r="AJ396" s="124">
        <v>0</v>
      </c>
      <c r="AK396" s="124">
        <v>0</v>
      </c>
      <c r="AL396" s="124">
        <v>0</v>
      </c>
      <c r="AM396" s="124">
        <v>0</v>
      </c>
      <c r="AN396" s="124">
        <v>0</v>
      </c>
      <c r="AO396" s="124">
        <v>0</v>
      </c>
      <c r="AP396" s="124">
        <v>0</v>
      </c>
      <c r="AQ396" s="124">
        <v>0</v>
      </c>
      <c r="AR396" s="124">
        <v>0</v>
      </c>
      <c r="AS396" s="124">
        <v>0</v>
      </c>
      <c r="AT396" s="124">
        <v>0</v>
      </c>
      <c r="AU396" s="124">
        <v>0</v>
      </c>
      <c r="AV396" s="124">
        <v>0</v>
      </c>
      <c r="AW396" s="124">
        <v>0</v>
      </c>
      <c r="AX396" s="124">
        <v>0</v>
      </c>
      <c r="AY396" s="124">
        <v>0</v>
      </c>
    </row>
    <row r="397" spans="1:51">
      <c r="A397" t="s">
        <v>35</v>
      </c>
      <c r="B397" t="s">
        <v>72</v>
      </c>
      <c r="C397" t="s">
        <v>59</v>
      </c>
      <c r="D397" t="s">
        <v>337</v>
      </c>
      <c r="E397" s="125">
        <v>0</v>
      </c>
      <c r="F397" s="125">
        <v>0</v>
      </c>
      <c r="G397" s="125">
        <v>2.7802893309222421E-2</v>
      </c>
      <c r="H397" s="125">
        <v>6.0945273631840803E-2</v>
      </c>
      <c r="I397" s="125">
        <v>5.8394160583941597E-2</v>
      </c>
      <c r="J397" s="125">
        <v>5.5865921787709487E-2</v>
      </c>
      <c r="K397" s="124">
        <v>4.7477064220183489E-2</v>
      </c>
      <c r="L397" s="124">
        <v>4.1687178339673309E-2</v>
      </c>
      <c r="M397" s="124">
        <v>3.6712574719187228E-2</v>
      </c>
      <c r="N397" s="124">
        <v>3.2414684913616272E-2</v>
      </c>
      <c r="O397" s="124">
        <v>2.8683627003257339E-2</v>
      </c>
      <c r="P397" s="124">
        <v>2.5431153712204901E-2</v>
      </c>
      <c r="Q397" s="124">
        <v>2.2585588317163129E-2</v>
      </c>
      <c r="R397" s="124">
        <v>2.008812355469751E-2</v>
      </c>
      <c r="S397" s="124">
        <v>1.7890073504738511E-2</v>
      </c>
      <c r="T397" s="124">
        <v>1.595080357323115E-2</v>
      </c>
      <c r="U397" s="124">
        <v>1.4236150719432961E-2</v>
      </c>
      <c r="V397" s="124">
        <v>1.271720328769292E-2</v>
      </c>
      <c r="W397" s="124">
        <v>1.136934813788274E-2</v>
      </c>
      <c r="X397" s="124">
        <v>1.0171518899932071E-2</v>
      </c>
      <c r="Y397" s="124">
        <v>9.1055972743347736E-3</v>
      </c>
      <c r="Z397" s="124">
        <v>8.1559320158658723E-3</v>
      </c>
      <c r="AA397" s="124">
        <v>7.3089492925614494E-3</v>
      </c>
      <c r="AB397" s="124">
        <v>6.5528346404264311E-3</v>
      </c>
      <c r="AC397" s="124">
        <v>5.8772714956156959E-3</v>
      </c>
      <c r="AD397" s="124">
        <v>5.2732247956089493E-3</v>
      </c>
      <c r="AE397" s="124">
        <v>4.7327607540276649E-3</v>
      </c>
      <c r="AF397" s="124">
        <v>4.2488958774915316E-3</v>
      </c>
      <c r="AG397" s="124">
        <v>3.8154697815926141E-3</v>
      </c>
      <c r="AH397" s="124">
        <v>3.427037500898416E-3</v>
      </c>
      <c r="AI397" s="124">
        <v>3.078777864313043E-3</v>
      </c>
      <c r="AJ397" s="124">
        <v>2.766415187134203E-3</v>
      </c>
      <c r="AK397" s="124">
        <v>2.4861520624221939E-3</v>
      </c>
      <c r="AL397" s="124">
        <v>2.2346114521129608E-3</v>
      </c>
      <c r="AM397" s="124">
        <v>2.008786608958796E-3</v>
      </c>
      <c r="AN397" s="124">
        <v>1.8059976236242969E-3</v>
      </c>
      <c r="AO397" s="124">
        <v>1.623853602052399E-3</v>
      </c>
      <c r="AP397" s="124">
        <v>1.460219647934481E-3</v>
      </c>
      <c r="AQ397" s="124">
        <v>1.313187962502356E-3</v>
      </c>
      <c r="AR397" s="124">
        <v>1.1810524856439651E-3</v>
      </c>
      <c r="AS397" s="124">
        <v>1.0622865937549291E-3</v>
      </c>
      <c r="AT397" s="124">
        <v>9.5552344485162104E-4</v>
      </c>
      <c r="AU397" s="124">
        <v>9.5552344485162104E-4</v>
      </c>
      <c r="AV397" s="124">
        <v>9.5552344485162115E-4</v>
      </c>
      <c r="AW397" s="124">
        <v>9.5552344485162115E-4</v>
      </c>
      <c r="AX397" s="124">
        <v>9.5552344485162104E-4</v>
      </c>
      <c r="AY397" s="124">
        <v>9.5552344485162115E-4</v>
      </c>
    </row>
    <row r="398" spans="1:51">
      <c r="A398" t="s">
        <v>35</v>
      </c>
      <c r="B398" t="s">
        <v>72</v>
      </c>
      <c r="C398" t="s">
        <v>60</v>
      </c>
      <c r="D398" t="s">
        <v>337</v>
      </c>
      <c r="E398" s="125">
        <v>0</v>
      </c>
      <c r="F398" s="125">
        <v>0</v>
      </c>
      <c r="G398" s="125">
        <v>0</v>
      </c>
      <c r="H398" s="125">
        <v>0</v>
      </c>
      <c r="I398" s="125">
        <v>0</v>
      </c>
      <c r="J398" s="125">
        <v>0</v>
      </c>
      <c r="K398" s="124">
        <v>0</v>
      </c>
      <c r="L398" s="124">
        <v>0</v>
      </c>
      <c r="M398" s="124">
        <v>0</v>
      </c>
      <c r="N398" s="124">
        <v>0</v>
      </c>
      <c r="O398" s="124">
        <v>0</v>
      </c>
      <c r="P398" s="124">
        <v>0</v>
      </c>
      <c r="Q398" s="124">
        <v>0</v>
      </c>
      <c r="R398" s="124">
        <v>0</v>
      </c>
      <c r="S398" s="124">
        <v>0</v>
      </c>
      <c r="T398" s="124">
        <v>0</v>
      </c>
      <c r="U398" s="124">
        <v>0</v>
      </c>
      <c r="V398" s="124">
        <v>0</v>
      </c>
      <c r="W398" s="124">
        <v>0</v>
      </c>
      <c r="X398" s="124">
        <v>0</v>
      </c>
      <c r="Y398" s="124">
        <v>0</v>
      </c>
      <c r="Z398" s="124">
        <v>0</v>
      </c>
      <c r="AA398" s="124">
        <v>0</v>
      </c>
      <c r="AB398" s="124">
        <v>0</v>
      </c>
      <c r="AC398" s="124">
        <v>0</v>
      </c>
      <c r="AD398" s="124">
        <v>0</v>
      </c>
      <c r="AE398" s="124">
        <v>0</v>
      </c>
      <c r="AF398" s="124">
        <v>0</v>
      </c>
      <c r="AG398" s="124">
        <v>0</v>
      </c>
      <c r="AH398" s="124">
        <v>0</v>
      </c>
      <c r="AI398" s="124">
        <v>0</v>
      </c>
      <c r="AJ398" s="124">
        <v>0</v>
      </c>
      <c r="AK398" s="124">
        <v>0</v>
      </c>
      <c r="AL398" s="124">
        <v>0</v>
      </c>
      <c r="AM398" s="124">
        <v>0</v>
      </c>
      <c r="AN398" s="124">
        <v>0</v>
      </c>
      <c r="AO398" s="124">
        <v>0</v>
      </c>
      <c r="AP398" s="124">
        <v>0</v>
      </c>
      <c r="AQ398" s="124">
        <v>0</v>
      </c>
      <c r="AR398" s="124">
        <v>0</v>
      </c>
      <c r="AS398" s="124">
        <v>0</v>
      </c>
      <c r="AT398" s="124">
        <v>0</v>
      </c>
      <c r="AU398" s="124">
        <v>0</v>
      </c>
      <c r="AV398" s="124">
        <v>0</v>
      </c>
      <c r="AW398" s="124">
        <v>0</v>
      </c>
      <c r="AX398" s="124">
        <v>0</v>
      </c>
      <c r="AY398" s="124">
        <v>0</v>
      </c>
    </row>
    <row r="399" spans="1:51">
      <c r="A399" t="s">
        <v>35</v>
      </c>
      <c r="B399" t="s">
        <v>72</v>
      </c>
      <c r="C399" t="s">
        <v>61</v>
      </c>
      <c r="D399" t="s">
        <v>337</v>
      </c>
      <c r="E399" s="125">
        <v>0</v>
      </c>
      <c r="F399" s="125">
        <v>0</v>
      </c>
      <c r="G399" s="125">
        <v>0</v>
      </c>
      <c r="H399" s="125">
        <v>0</v>
      </c>
      <c r="I399" s="125">
        <v>0</v>
      </c>
      <c r="J399" s="125">
        <v>0</v>
      </c>
      <c r="K399" s="124">
        <v>0</v>
      </c>
      <c r="L399" s="124">
        <v>0</v>
      </c>
      <c r="M399" s="124">
        <v>0</v>
      </c>
      <c r="N399" s="124">
        <v>0</v>
      </c>
      <c r="O399" s="124">
        <v>0</v>
      </c>
      <c r="P399" s="124">
        <v>0</v>
      </c>
      <c r="Q399" s="124">
        <v>0</v>
      </c>
      <c r="R399" s="124">
        <v>0</v>
      </c>
      <c r="S399" s="124">
        <v>0</v>
      </c>
      <c r="T399" s="124">
        <v>0</v>
      </c>
      <c r="U399" s="124">
        <v>0</v>
      </c>
      <c r="V399" s="124">
        <v>0</v>
      </c>
      <c r="W399" s="124">
        <v>0</v>
      </c>
      <c r="X399" s="124">
        <v>0</v>
      </c>
      <c r="Y399" s="124">
        <v>0</v>
      </c>
      <c r="Z399" s="124">
        <v>0</v>
      </c>
      <c r="AA399" s="124">
        <v>0</v>
      </c>
      <c r="AB399" s="124">
        <v>0</v>
      </c>
      <c r="AC399" s="124">
        <v>0</v>
      </c>
      <c r="AD399" s="124">
        <v>0</v>
      </c>
      <c r="AE399" s="124">
        <v>0</v>
      </c>
      <c r="AF399" s="124">
        <v>0</v>
      </c>
      <c r="AG399" s="124">
        <v>0</v>
      </c>
      <c r="AH399" s="124">
        <v>0</v>
      </c>
      <c r="AI399" s="124">
        <v>0</v>
      </c>
      <c r="AJ399" s="124">
        <v>0</v>
      </c>
      <c r="AK399" s="124">
        <v>0</v>
      </c>
      <c r="AL399" s="124">
        <v>0</v>
      </c>
      <c r="AM399" s="124">
        <v>0</v>
      </c>
      <c r="AN399" s="124">
        <v>0</v>
      </c>
      <c r="AO399" s="124">
        <v>0</v>
      </c>
      <c r="AP399" s="124">
        <v>0</v>
      </c>
      <c r="AQ399" s="124">
        <v>0</v>
      </c>
      <c r="AR399" s="124">
        <v>0</v>
      </c>
      <c r="AS399" s="124">
        <v>0</v>
      </c>
      <c r="AT399" s="124">
        <v>0</v>
      </c>
      <c r="AU399" s="124">
        <v>0</v>
      </c>
      <c r="AV399" s="124">
        <v>0</v>
      </c>
      <c r="AW399" s="124">
        <v>0</v>
      </c>
      <c r="AX399" s="124">
        <v>0</v>
      </c>
      <c r="AY399" s="124">
        <v>0</v>
      </c>
    </row>
    <row r="400" spans="1:51">
      <c r="A400" t="s">
        <v>35</v>
      </c>
      <c r="B400" t="s">
        <v>70</v>
      </c>
      <c r="C400" t="s">
        <v>50</v>
      </c>
      <c r="D400" t="s">
        <v>337</v>
      </c>
      <c r="E400" s="125">
        <v>0</v>
      </c>
      <c r="F400" s="125">
        <v>0</v>
      </c>
      <c r="G400" s="125">
        <v>0</v>
      </c>
      <c r="H400" s="125">
        <v>0</v>
      </c>
      <c r="I400" s="125">
        <v>0</v>
      </c>
      <c r="J400" s="125">
        <v>0</v>
      </c>
      <c r="K400" s="124">
        <v>0</v>
      </c>
      <c r="L400" s="124">
        <v>0</v>
      </c>
      <c r="M400" s="124">
        <v>0</v>
      </c>
      <c r="N400" s="124">
        <v>0</v>
      </c>
      <c r="O400" s="124">
        <v>0</v>
      </c>
      <c r="P400" s="124">
        <v>0</v>
      </c>
      <c r="Q400" s="124">
        <v>0</v>
      </c>
      <c r="R400" s="124">
        <v>0</v>
      </c>
      <c r="S400" s="124">
        <v>0</v>
      </c>
      <c r="T400" s="124">
        <v>0</v>
      </c>
      <c r="U400" s="124">
        <v>0</v>
      </c>
      <c r="V400" s="124">
        <v>0</v>
      </c>
      <c r="W400" s="124">
        <v>0</v>
      </c>
      <c r="X400" s="124">
        <v>0</v>
      </c>
      <c r="Y400" s="124">
        <v>0</v>
      </c>
      <c r="Z400" s="124">
        <v>0</v>
      </c>
      <c r="AA400" s="124">
        <v>0</v>
      </c>
      <c r="AB400" s="124">
        <v>0</v>
      </c>
      <c r="AC400" s="124">
        <v>0</v>
      </c>
      <c r="AD400" s="124">
        <v>0</v>
      </c>
      <c r="AE400" s="124">
        <v>0</v>
      </c>
      <c r="AF400" s="124">
        <v>0</v>
      </c>
      <c r="AG400" s="124">
        <v>0</v>
      </c>
      <c r="AH400" s="124">
        <v>0</v>
      </c>
      <c r="AI400" s="124">
        <v>0</v>
      </c>
      <c r="AJ400" s="124">
        <v>0</v>
      </c>
      <c r="AK400" s="124">
        <v>0</v>
      </c>
      <c r="AL400" s="124">
        <v>0</v>
      </c>
      <c r="AM400" s="124">
        <v>0</v>
      </c>
      <c r="AN400" s="124">
        <v>0</v>
      </c>
      <c r="AO400" s="124">
        <v>0</v>
      </c>
      <c r="AP400" s="124">
        <v>0</v>
      </c>
      <c r="AQ400" s="124">
        <v>0</v>
      </c>
      <c r="AR400" s="124">
        <v>0</v>
      </c>
      <c r="AS400" s="124">
        <v>0</v>
      </c>
      <c r="AT400" s="124">
        <v>0</v>
      </c>
      <c r="AU400" s="124">
        <v>0</v>
      </c>
      <c r="AV400" s="124">
        <v>0</v>
      </c>
      <c r="AW400" s="124">
        <v>0</v>
      </c>
      <c r="AX400" s="124">
        <v>0</v>
      </c>
      <c r="AY400" s="124">
        <v>0</v>
      </c>
    </row>
    <row r="401" spans="1:51">
      <c r="A401" t="s">
        <v>35</v>
      </c>
      <c r="B401" t="s">
        <v>70</v>
      </c>
      <c r="C401" t="s">
        <v>53</v>
      </c>
      <c r="D401" t="s">
        <v>337</v>
      </c>
      <c r="E401" s="125">
        <v>1</v>
      </c>
      <c r="F401" s="125">
        <v>1</v>
      </c>
      <c r="G401" s="125">
        <v>1</v>
      </c>
      <c r="H401" s="125">
        <v>1</v>
      </c>
      <c r="I401" s="125">
        <v>1</v>
      </c>
      <c r="J401" s="125">
        <v>0.99860481339379137</v>
      </c>
      <c r="K401" s="124">
        <v>0.99860481339379137</v>
      </c>
      <c r="L401" s="124">
        <v>0.99639186640564059</v>
      </c>
      <c r="M401" s="124">
        <v>0.99420391427134347</v>
      </c>
      <c r="N401" s="124">
        <v>0.9907015815997432</v>
      </c>
      <c r="O401" s="124">
        <v>0.98511462126606464</v>
      </c>
      <c r="P401" s="124">
        <v>0.97625120369512852</v>
      </c>
      <c r="Q401" s="124">
        <v>0.96231202283532991</v>
      </c>
      <c r="R401" s="124">
        <v>0.94068840497585382</v>
      </c>
      <c r="S401" s="124">
        <v>0.90784625000014674</v>
      </c>
      <c r="T401" s="124">
        <v>0.85953415294218394</v>
      </c>
      <c r="U401" s="124">
        <v>0.79170536318370943</v>
      </c>
      <c r="V401" s="124">
        <v>0.70246113687421052</v>
      </c>
      <c r="W401" s="124">
        <v>0.59456144983276071</v>
      </c>
      <c r="X401" s="124">
        <v>0.47668299415639082</v>
      </c>
      <c r="Y401" s="124">
        <v>0.36134615917345042</v>
      </c>
      <c r="Z401" s="124">
        <v>0.26004846466329012</v>
      </c>
      <c r="AA401" s="124">
        <v>0.1791808533518354</v>
      </c>
      <c r="AB401" s="124">
        <v>0.1194028036744461</v>
      </c>
      <c r="AC401" s="124">
        <v>7.7680451892926938E-2</v>
      </c>
      <c r="AD401" s="124">
        <v>4.9713897413511073E-2</v>
      </c>
      <c r="AE401" s="124">
        <v>3.1472307116329763E-2</v>
      </c>
      <c r="AF401" s="124">
        <v>1.9784773645684321E-2</v>
      </c>
      <c r="AG401" s="124">
        <v>1.238202653392417E-2</v>
      </c>
      <c r="AH401" s="124">
        <v>7.7272844425537723E-3</v>
      </c>
      <c r="AI401" s="124">
        <v>4.8138579743161047E-3</v>
      </c>
      <c r="AJ401" s="124">
        <v>2.9955677470709929E-3</v>
      </c>
      <c r="AK401" s="124">
        <v>1.8627964608094461E-3</v>
      </c>
      <c r="AL401" s="124">
        <v>1.157884154213473E-3</v>
      </c>
      <c r="AM401" s="124">
        <v>7.1952977160782972E-4</v>
      </c>
      <c r="AN401" s="124">
        <v>4.4705429920632872E-4</v>
      </c>
      <c r="AO401" s="124">
        <v>2.7773265235764288E-4</v>
      </c>
      <c r="AP401" s="124">
        <v>1.7253044583931401E-4</v>
      </c>
      <c r="AQ401" s="124">
        <v>1.0717345625976821E-4</v>
      </c>
      <c r="AR401" s="124">
        <v>6.6572976455292476E-5</v>
      </c>
      <c r="AS401" s="124">
        <v>4.1352524925764023E-5</v>
      </c>
      <c r="AT401" s="124">
        <v>2.5686323030349459E-5</v>
      </c>
      <c r="AU401" s="124">
        <v>1.595509043261778E-5</v>
      </c>
      <c r="AV401" s="124">
        <v>9.9104870671107292E-6</v>
      </c>
      <c r="AW401" s="124">
        <v>6.155874164304187E-6</v>
      </c>
      <c r="AX401" s="124">
        <v>3.8237003457952667E-6</v>
      </c>
      <c r="AY401" s="124">
        <v>2.3750763945562529E-6</v>
      </c>
    </row>
    <row r="402" spans="1:51">
      <c r="A402" t="s">
        <v>35</v>
      </c>
      <c r="B402" t="s">
        <v>70</v>
      </c>
      <c r="C402" t="s">
        <v>54</v>
      </c>
      <c r="D402" t="s">
        <v>337</v>
      </c>
      <c r="E402" s="125">
        <v>0</v>
      </c>
      <c r="F402" s="125">
        <v>0</v>
      </c>
      <c r="G402" s="125">
        <v>0</v>
      </c>
      <c r="H402" s="125">
        <v>0</v>
      </c>
      <c r="I402" s="125">
        <v>0</v>
      </c>
      <c r="J402" s="125">
        <v>0</v>
      </c>
      <c r="K402" s="124">
        <v>0</v>
      </c>
      <c r="L402" s="124">
        <v>0</v>
      </c>
      <c r="M402" s="124">
        <v>0</v>
      </c>
      <c r="N402" s="124">
        <v>0</v>
      </c>
      <c r="O402" s="124">
        <v>0</v>
      </c>
      <c r="P402" s="124">
        <v>0</v>
      </c>
      <c r="Q402" s="124">
        <v>0</v>
      </c>
      <c r="R402" s="124">
        <v>0</v>
      </c>
      <c r="S402" s="124">
        <v>0</v>
      </c>
      <c r="T402" s="124">
        <v>0</v>
      </c>
      <c r="U402" s="124">
        <v>0</v>
      </c>
      <c r="V402" s="124">
        <v>0</v>
      </c>
      <c r="W402" s="124">
        <v>0</v>
      </c>
      <c r="X402" s="124">
        <v>0</v>
      </c>
      <c r="Y402" s="124">
        <v>0</v>
      </c>
      <c r="Z402" s="124">
        <v>0</v>
      </c>
      <c r="AA402" s="124">
        <v>0</v>
      </c>
      <c r="AB402" s="124">
        <v>0</v>
      </c>
      <c r="AC402" s="124">
        <v>0</v>
      </c>
      <c r="AD402" s="124">
        <v>0</v>
      </c>
      <c r="AE402" s="124">
        <v>0</v>
      </c>
      <c r="AF402" s="124">
        <v>0</v>
      </c>
      <c r="AG402" s="124">
        <v>0</v>
      </c>
      <c r="AH402" s="124">
        <v>0</v>
      </c>
      <c r="AI402" s="124">
        <v>0</v>
      </c>
      <c r="AJ402" s="124">
        <v>0</v>
      </c>
      <c r="AK402" s="124">
        <v>0</v>
      </c>
      <c r="AL402" s="124">
        <v>0</v>
      </c>
      <c r="AM402" s="124">
        <v>0</v>
      </c>
      <c r="AN402" s="124">
        <v>0</v>
      </c>
      <c r="AO402" s="124">
        <v>0</v>
      </c>
      <c r="AP402" s="124">
        <v>0</v>
      </c>
      <c r="AQ402" s="124">
        <v>0</v>
      </c>
      <c r="AR402" s="124">
        <v>0</v>
      </c>
      <c r="AS402" s="124">
        <v>0</v>
      </c>
      <c r="AT402" s="124">
        <v>0</v>
      </c>
      <c r="AU402" s="124">
        <v>0</v>
      </c>
      <c r="AV402" s="124">
        <v>0</v>
      </c>
      <c r="AW402" s="124">
        <v>0</v>
      </c>
      <c r="AX402" s="124">
        <v>0</v>
      </c>
      <c r="AY402" s="124">
        <v>0</v>
      </c>
    </row>
    <row r="403" spans="1:51">
      <c r="A403" t="s">
        <v>35</v>
      </c>
      <c r="B403" t="s">
        <v>70</v>
      </c>
      <c r="C403" t="s">
        <v>55</v>
      </c>
      <c r="D403" t="s">
        <v>337</v>
      </c>
      <c r="E403" s="125">
        <v>0</v>
      </c>
      <c r="F403" s="125">
        <v>0</v>
      </c>
      <c r="G403" s="125">
        <v>0</v>
      </c>
      <c r="H403" s="125">
        <v>0</v>
      </c>
      <c r="I403" s="125">
        <v>0</v>
      </c>
      <c r="J403" s="125">
        <v>0</v>
      </c>
      <c r="K403" s="124">
        <v>0</v>
      </c>
      <c r="L403" s="124">
        <v>0</v>
      </c>
      <c r="M403" s="124">
        <v>0</v>
      </c>
      <c r="N403" s="124">
        <v>0</v>
      </c>
      <c r="O403" s="124">
        <v>0</v>
      </c>
      <c r="P403" s="124">
        <v>0</v>
      </c>
      <c r="Q403" s="124">
        <v>0</v>
      </c>
      <c r="R403" s="124">
        <v>0</v>
      </c>
      <c r="S403" s="124">
        <v>0</v>
      </c>
      <c r="T403" s="124">
        <v>0</v>
      </c>
      <c r="U403" s="124">
        <v>0</v>
      </c>
      <c r="V403" s="124">
        <v>0</v>
      </c>
      <c r="W403" s="124">
        <v>0</v>
      </c>
      <c r="X403" s="124">
        <v>0</v>
      </c>
      <c r="Y403" s="124">
        <v>0</v>
      </c>
      <c r="Z403" s="124">
        <v>0</v>
      </c>
      <c r="AA403" s="124">
        <v>0</v>
      </c>
      <c r="AB403" s="124">
        <v>0</v>
      </c>
      <c r="AC403" s="124">
        <v>0</v>
      </c>
      <c r="AD403" s="124">
        <v>0</v>
      </c>
      <c r="AE403" s="124">
        <v>0</v>
      </c>
      <c r="AF403" s="124">
        <v>0</v>
      </c>
      <c r="AG403" s="124">
        <v>0</v>
      </c>
      <c r="AH403" s="124">
        <v>0</v>
      </c>
      <c r="AI403" s="124">
        <v>0</v>
      </c>
      <c r="AJ403" s="124">
        <v>0</v>
      </c>
      <c r="AK403" s="124">
        <v>0</v>
      </c>
      <c r="AL403" s="124">
        <v>0</v>
      </c>
      <c r="AM403" s="124">
        <v>0</v>
      </c>
      <c r="AN403" s="124">
        <v>0</v>
      </c>
      <c r="AO403" s="124">
        <v>0</v>
      </c>
      <c r="AP403" s="124">
        <v>0</v>
      </c>
      <c r="AQ403" s="124">
        <v>0</v>
      </c>
      <c r="AR403" s="124">
        <v>0</v>
      </c>
      <c r="AS403" s="124">
        <v>0</v>
      </c>
      <c r="AT403" s="124">
        <v>0</v>
      </c>
      <c r="AU403" s="124">
        <v>0</v>
      </c>
      <c r="AV403" s="124">
        <v>0</v>
      </c>
      <c r="AW403" s="124">
        <v>0</v>
      </c>
      <c r="AX403" s="124">
        <v>0</v>
      </c>
      <c r="AY403" s="124">
        <v>0</v>
      </c>
    </row>
    <row r="404" spans="1:51">
      <c r="A404" t="s">
        <v>35</v>
      </c>
      <c r="B404" t="s">
        <v>70</v>
      </c>
      <c r="C404" t="s">
        <v>56</v>
      </c>
      <c r="D404" t="s">
        <v>337</v>
      </c>
      <c r="E404" s="125">
        <v>0</v>
      </c>
      <c r="F404" s="125">
        <v>0</v>
      </c>
      <c r="G404" s="125">
        <v>0</v>
      </c>
      <c r="H404" s="125">
        <v>0</v>
      </c>
      <c r="I404" s="125">
        <v>0</v>
      </c>
      <c r="J404" s="125">
        <v>1.3951866062085799E-3</v>
      </c>
      <c r="K404" s="124">
        <v>1.3951866062085799E-3</v>
      </c>
      <c r="L404" s="124">
        <v>3.6081335943593459E-3</v>
      </c>
      <c r="M404" s="124">
        <v>5.7960857286565018E-3</v>
      </c>
      <c r="N404" s="124">
        <v>9.2984184002567801E-3</v>
      </c>
      <c r="O404" s="124">
        <v>1.488537873393537E-2</v>
      </c>
      <c r="P404" s="124">
        <v>2.3748796304871519E-2</v>
      </c>
      <c r="Q404" s="124">
        <v>3.7687977164670101E-2</v>
      </c>
      <c r="R404" s="124">
        <v>5.9311595024146187E-2</v>
      </c>
      <c r="S404" s="124">
        <v>9.2153749999853332E-2</v>
      </c>
      <c r="T404" s="124">
        <v>0.14046584705781609</v>
      </c>
      <c r="U404" s="124">
        <v>0.20829463681629071</v>
      </c>
      <c r="V404" s="124">
        <v>0.29753886312578959</v>
      </c>
      <c r="W404" s="124">
        <v>0.4054385501672394</v>
      </c>
      <c r="X404" s="124">
        <v>0.5233170058436093</v>
      </c>
      <c r="Y404" s="124">
        <v>0.63865384082654975</v>
      </c>
      <c r="Z404" s="124">
        <v>0.73995153533670999</v>
      </c>
      <c r="AA404" s="124">
        <v>0.82081914664816469</v>
      </c>
      <c r="AB404" s="124">
        <v>0.880597196325554</v>
      </c>
      <c r="AC404" s="124">
        <v>0.92231954810707317</v>
      </c>
      <c r="AD404" s="124">
        <v>0.95028610258648905</v>
      </c>
      <c r="AE404" s="124">
        <v>0.96852769288367035</v>
      </c>
      <c r="AF404" s="124">
        <v>0.98021522635431579</v>
      </c>
      <c r="AG404" s="124">
        <v>0.98761797346607594</v>
      </c>
      <c r="AH404" s="124">
        <v>0.99227271555744634</v>
      </c>
      <c r="AI404" s="124">
        <v>0.99518614202568401</v>
      </c>
      <c r="AJ404" s="124">
        <v>0.99700443225292912</v>
      </c>
      <c r="AK404" s="124">
        <v>0.99813720353919066</v>
      </c>
      <c r="AL404" s="124">
        <v>0.99884211584578664</v>
      </c>
      <c r="AM404" s="124">
        <v>0.99928047022839228</v>
      </c>
      <c r="AN404" s="124">
        <v>0.99955294570079378</v>
      </c>
      <c r="AO404" s="124">
        <v>0.99972226734764247</v>
      </c>
      <c r="AP404" s="124">
        <v>0.9998274695541608</v>
      </c>
      <c r="AQ404" s="124">
        <v>0.99989282654374034</v>
      </c>
      <c r="AR404" s="124">
        <v>0.99993342702354482</v>
      </c>
      <c r="AS404" s="124">
        <v>0.99995864747507435</v>
      </c>
      <c r="AT404" s="124">
        <v>0.99997431367696976</v>
      </c>
      <c r="AU404" s="124">
        <v>0.99998404490956749</v>
      </c>
      <c r="AV404" s="124">
        <v>0.999990089512933</v>
      </c>
      <c r="AW404" s="124">
        <v>0.99999384412583581</v>
      </c>
      <c r="AX404" s="124">
        <v>0.99999617629965432</v>
      </c>
      <c r="AY404" s="124">
        <v>0.99999762492360555</v>
      </c>
    </row>
    <row r="405" spans="1:51">
      <c r="A405" t="s">
        <v>35</v>
      </c>
      <c r="B405" t="s">
        <v>70</v>
      </c>
      <c r="C405" t="s">
        <v>57</v>
      </c>
      <c r="D405" t="s">
        <v>337</v>
      </c>
      <c r="E405" s="125">
        <v>0</v>
      </c>
      <c r="F405" s="125">
        <v>0</v>
      </c>
      <c r="G405" s="125">
        <v>0</v>
      </c>
      <c r="H405" s="125">
        <v>0</v>
      </c>
      <c r="I405" s="125">
        <v>0</v>
      </c>
      <c r="J405" s="125">
        <v>0</v>
      </c>
      <c r="K405" s="124">
        <v>0</v>
      </c>
      <c r="L405" s="124">
        <v>0</v>
      </c>
      <c r="M405" s="124">
        <v>0</v>
      </c>
      <c r="N405" s="124">
        <v>0</v>
      </c>
      <c r="O405" s="124">
        <v>0</v>
      </c>
      <c r="P405" s="124">
        <v>0</v>
      </c>
      <c r="Q405" s="124">
        <v>0</v>
      </c>
      <c r="R405" s="124">
        <v>0</v>
      </c>
      <c r="S405" s="124">
        <v>0</v>
      </c>
      <c r="T405" s="124">
        <v>0</v>
      </c>
      <c r="U405" s="124">
        <v>0</v>
      </c>
      <c r="V405" s="124">
        <v>0</v>
      </c>
      <c r="W405" s="124">
        <v>0</v>
      </c>
      <c r="X405" s="124">
        <v>0</v>
      </c>
      <c r="Y405" s="124">
        <v>0</v>
      </c>
      <c r="Z405" s="124">
        <v>0</v>
      </c>
      <c r="AA405" s="124">
        <v>0</v>
      </c>
      <c r="AB405" s="124">
        <v>0</v>
      </c>
      <c r="AC405" s="124">
        <v>0</v>
      </c>
      <c r="AD405" s="124">
        <v>0</v>
      </c>
      <c r="AE405" s="124">
        <v>0</v>
      </c>
      <c r="AF405" s="124">
        <v>0</v>
      </c>
      <c r="AG405" s="124">
        <v>0</v>
      </c>
      <c r="AH405" s="124">
        <v>0</v>
      </c>
      <c r="AI405" s="124">
        <v>0</v>
      </c>
      <c r="AJ405" s="124">
        <v>0</v>
      </c>
      <c r="AK405" s="124">
        <v>0</v>
      </c>
      <c r="AL405" s="124">
        <v>0</v>
      </c>
      <c r="AM405" s="124">
        <v>0</v>
      </c>
      <c r="AN405" s="124">
        <v>0</v>
      </c>
      <c r="AO405" s="124">
        <v>0</v>
      </c>
      <c r="AP405" s="124">
        <v>0</v>
      </c>
      <c r="AQ405" s="124">
        <v>0</v>
      </c>
      <c r="AR405" s="124">
        <v>0</v>
      </c>
      <c r="AS405" s="124">
        <v>0</v>
      </c>
      <c r="AT405" s="124">
        <v>0</v>
      </c>
      <c r="AU405" s="124">
        <v>0</v>
      </c>
      <c r="AV405" s="124">
        <v>0</v>
      </c>
      <c r="AW405" s="124">
        <v>0</v>
      </c>
      <c r="AX405" s="124">
        <v>0</v>
      </c>
      <c r="AY405" s="124">
        <v>0</v>
      </c>
    </row>
    <row r="406" spans="1:51">
      <c r="A406" t="s">
        <v>35</v>
      </c>
      <c r="B406" t="s">
        <v>70</v>
      </c>
      <c r="C406" t="s">
        <v>58</v>
      </c>
      <c r="D406" t="s">
        <v>337</v>
      </c>
      <c r="E406" s="125">
        <v>0</v>
      </c>
      <c r="F406" s="125">
        <v>0</v>
      </c>
      <c r="G406" s="125">
        <v>0</v>
      </c>
      <c r="H406" s="125">
        <v>0</v>
      </c>
      <c r="I406" s="125">
        <v>0</v>
      </c>
      <c r="J406" s="125">
        <v>0</v>
      </c>
      <c r="K406" s="124">
        <v>0</v>
      </c>
      <c r="L406" s="124">
        <v>0</v>
      </c>
      <c r="M406" s="124">
        <v>0</v>
      </c>
      <c r="N406" s="124">
        <v>0</v>
      </c>
      <c r="O406" s="124">
        <v>0</v>
      </c>
      <c r="P406" s="124">
        <v>0</v>
      </c>
      <c r="Q406" s="124">
        <v>0</v>
      </c>
      <c r="R406" s="124">
        <v>0</v>
      </c>
      <c r="S406" s="124">
        <v>0</v>
      </c>
      <c r="T406" s="124">
        <v>0</v>
      </c>
      <c r="U406" s="124">
        <v>0</v>
      </c>
      <c r="V406" s="124">
        <v>0</v>
      </c>
      <c r="W406" s="124">
        <v>0</v>
      </c>
      <c r="X406" s="124">
        <v>0</v>
      </c>
      <c r="Y406" s="124">
        <v>0</v>
      </c>
      <c r="Z406" s="124">
        <v>0</v>
      </c>
      <c r="AA406" s="124">
        <v>0</v>
      </c>
      <c r="AB406" s="124">
        <v>0</v>
      </c>
      <c r="AC406" s="124">
        <v>0</v>
      </c>
      <c r="AD406" s="124">
        <v>0</v>
      </c>
      <c r="AE406" s="124">
        <v>0</v>
      </c>
      <c r="AF406" s="124">
        <v>0</v>
      </c>
      <c r="AG406" s="124">
        <v>0</v>
      </c>
      <c r="AH406" s="124">
        <v>0</v>
      </c>
      <c r="AI406" s="124">
        <v>0</v>
      </c>
      <c r="AJ406" s="124">
        <v>0</v>
      </c>
      <c r="AK406" s="124">
        <v>0</v>
      </c>
      <c r="AL406" s="124">
        <v>0</v>
      </c>
      <c r="AM406" s="124">
        <v>0</v>
      </c>
      <c r="AN406" s="124">
        <v>0</v>
      </c>
      <c r="AO406" s="124">
        <v>0</v>
      </c>
      <c r="AP406" s="124">
        <v>0</v>
      </c>
      <c r="AQ406" s="124">
        <v>0</v>
      </c>
      <c r="AR406" s="124">
        <v>0</v>
      </c>
      <c r="AS406" s="124">
        <v>0</v>
      </c>
      <c r="AT406" s="124">
        <v>0</v>
      </c>
      <c r="AU406" s="124">
        <v>0</v>
      </c>
      <c r="AV406" s="124">
        <v>0</v>
      </c>
      <c r="AW406" s="124">
        <v>0</v>
      </c>
      <c r="AX406" s="124">
        <v>0</v>
      </c>
      <c r="AY406" s="124">
        <v>0</v>
      </c>
    </row>
    <row r="407" spans="1:51">
      <c r="A407" t="s">
        <v>35</v>
      </c>
      <c r="B407" t="s">
        <v>70</v>
      </c>
      <c r="C407" t="s">
        <v>59</v>
      </c>
      <c r="D407" t="s">
        <v>337</v>
      </c>
      <c r="E407" s="125">
        <v>0</v>
      </c>
      <c r="F407" s="125">
        <v>0</v>
      </c>
      <c r="G407" s="125">
        <v>0</v>
      </c>
      <c r="H407" s="125">
        <v>0</v>
      </c>
      <c r="I407" s="125">
        <v>0</v>
      </c>
      <c r="J407" s="125">
        <v>0</v>
      </c>
      <c r="K407" s="124">
        <v>0</v>
      </c>
      <c r="L407" s="124">
        <v>0</v>
      </c>
      <c r="M407" s="124">
        <v>0</v>
      </c>
      <c r="N407" s="124">
        <v>0</v>
      </c>
      <c r="O407" s="124">
        <v>0</v>
      </c>
      <c r="P407" s="124">
        <v>0</v>
      </c>
      <c r="Q407" s="124">
        <v>0</v>
      </c>
      <c r="R407" s="124">
        <v>0</v>
      </c>
      <c r="S407" s="124">
        <v>0</v>
      </c>
      <c r="T407" s="124">
        <v>0</v>
      </c>
      <c r="U407" s="124">
        <v>0</v>
      </c>
      <c r="V407" s="124">
        <v>0</v>
      </c>
      <c r="W407" s="124">
        <v>0</v>
      </c>
      <c r="X407" s="124">
        <v>0</v>
      </c>
      <c r="Y407" s="124">
        <v>0</v>
      </c>
      <c r="Z407" s="124">
        <v>0</v>
      </c>
      <c r="AA407" s="124">
        <v>0</v>
      </c>
      <c r="AB407" s="124">
        <v>0</v>
      </c>
      <c r="AC407" s="124">
        <v>0</v>
      </c>
      <c r="AD407" s="124">
        <v>0</v>
      </c>
      <c r="AE407" s="124">
        <v>0</v>
      </c>
      <c r="AF407" s="124">
        <v>0</v>
      </c>
      <c r="AG407" s="124">
        <v>0</v>
      </c>
      <c r="AH407" s="124">
        <v>0</v>
      </c>
      <c r="AI407" s="124">
        <v>0</v>
      </c>
      <c r="AJ407" s="124">
        <v>0</v>
      </c>
      <c r="AK407" s="124">
        <v>0</v>
      </c>
      <c r="AL407" s="124">
        <v>0</v>
      </c>
      <c r="AM407" s="124">
        <v>0</v>
      </c>
      <c r="AN407" s="124">
        <v>0</v>
      </c>
      <c r="AO407" s="124">
        <v>0</v>
      </c>
      <c r="AP407" s="124">
        <v>0</v>
      </c>
      <c r="AQ407" s="124">
        <v>0</v>
      </c>
      <c r="AR407" s="124">
        <v>0</v>
      </c>
      <c r="AS407" s="124">
        <v>0</v>
      </c>
      <c r="AT407" s="124">
        <v>0</v>
      </c>
      <c r="AU407" s="124">
        <v>0</v>
      </c>
      <c r="AV407" s="124">
        <v>0</v>
      </c>
      <c r="AW407" s="124">
        <v>0</v>
      </c>
      <c r="AX407" s="124">
        <v>0</v>
      </c>
      <c r="AY407" s="124">
        <v>0</v>
      </c>
    </row>
    <row r="408" spans="1:51">
      <c r="A408" t="s">
        <v>35</v>
      </c>
      <c r="B408" t="s">
        <v>70</v>
      </c>
      <c r="C408" t="s">
        <v>60</v>
      </c>
      <c r="D408" t="s">
        <v>337</v>
      </c>
      <c r="E408" s="125">
        <v>0</v>
      </c>
      <c r="F408" s="125">
        <v>0</v>
      </c>
      <c r="G408" s="125">
        <v>0</v>
      </c>
      <c r="H408" s="125">
        <v>0</v>
      </c>
      <c r="I408" s="125">
        <v>0</v>
      </c>
      <c r="J408" s="125">
        <v>0</v>
      </c>
      <c r="K408" s="124">
        <v>0</v>
      </c>
      <c r="L408" s="124">
        <v>0</v>
      </c>
      <c r="M408" s="124">
        <v>0</v>
      </c>
      <c r="N408" s="124">
        <v>0</v>
      </c>
      <c r="O408" s="124">
        <v>0</v>
      </c>
      <c r="P408" s="124">
        <v>0</v>
      </c>
      <c r="Q408" s="124">
        <v>0</v>
      </c>
      <c r="R408" s="124">
        <v>0</v>
      </c>
      <c r="S408" s="124">
        <v>0</v>
      </c>
      <c r="T408" s="124">
        <v>0</v>
      </c>
      <c r="U408" s="124">
        <v>0</v>
      </c>
      <c r="V408" s="124">
        <v>0</v>
      </c>
      <c r="W408" s="124">
        <v>0</v>
      </c>
      <c r="X408" s="124">
        <v>0</v>
      </c>
      <c r="Y408" s="124">
        <v>0</v>
      </c>
      <c r="Z408" s="124">
        <v>0</v>
      </c>
      <c r="AA408" s="124">
        <v>0</v>
      </c>
      <c r="AB408" s="124">
        <v>0</v>
      </c>
      <c r="AC408" s="124">
        <v>0</v>
      </c>
      <c r="AD408" s="124">
        <v>0</v>
      </c>
      <c r="AE408" s="124">
        <v>0</v>
      </c>
      <c r="AF408" s="124">
        <v>0</v>
      </c>
      <c r="AG408" s="124">
        <v>0</v>
      </c>
      <c r="AH408" s="124">
        <v>0</v>
      </c>
      <c r="AI408" s="124">
        <v>0</v>
      </c>
      <c r="AJ408" s="124">
        <v>0</v>
      </c>
      <c r="AK408" s="124">
        <v>0</v>
      </c>
      <c r="AL408" s="124">
        <v>0</v>
      </c>
      <c r="AM408" s="124">
        <v>0</v>
      </c>
      <c r="AN408" s="124">
        <v>0</v>
      </c>
      <c r="AO408" s="124">
        <v>0</v>
      </c>
      <c r="AP408" s="124">
        <v>0</v>
      </c>
      <c r="AQ408" s="124">
        <v>0</v>
      </c>
      <c r="AR408" s="124">
        <v>0</v>
      </c>
      <c r="AS408" s="124">
        <v>0</v>
      </c>
      <c r="AT408" s="124">
        <v>0</v>
      </c>
      <c r="AU408" s="124">
        <v>0</v>
      </c>
      <c r="AV408" s="124">
        <v>0</v>
      </c>
      <c r="AW408" s="124">
        <v>0</v>
      </c>
      <c r="AX408" s="124">
        <v>0</v>
      </c>
      <c r="AY408" s="124">
        <v>0</v>
      </c>
    </row>
    <row r="409" spans="1:51">
      <c r="A409" t="s">
        <v>35</v>
      </c>
      <c r="B409" t="s">
        <v>70</v>
      </c>
      <c r="C409" t="s">
        <v>61</v>
      </c>
      <c r="D409" t="s">
        <v>337</v>
      </c>
      <c r="E409" s="125">
        <v>0</v>
      </c>
      <c r="F409" s="125">
        <v>0</v>
      </c>
      <c r="G409" s="125">
        <v>0</v>
      </c>
      <c r="H409" s="125">
        <v>0</v>
      </c>
      <c r="I409" s="125">
        <v>0</v>
      </c>
      <c r="J409" s="125">
        <v>0</v>
      </c>
      <c r="K409" s="124">
        <v>0</v>
      </c>
      <c r="L409" s="124">
        <v>0</v>
      </c>
      <c r="M409" s="124">
        <v>0</v>
      </c>
      <c r="N409" s="124">
        <v>0</v>
      </c>
      <c r="O409" s="124">
        <v>0</v>
      </c>
      <c r="P409" s="124">
        <v>0</v>
      </c>
      <c r="Q409" s="124">
        <v>0</v>
      </c>
      <c r="R409" s="124">
        <v>0</v>
      </c>
      <c r="S409" s="124">
        <v>0</v>
      </c>
      <c r="T409" s="124">
        <v>0</v>
      </c>
      <c r="U409" s="124">
        <v>0</v>
      </c>
      <c r="V409" s="124">
        <v>0</v>
      </c>
      <c r="W409" s="124">
        <v>0</v>
      </c>
      <c r="X409" s="124">
        <v>0</v>
      </c>
      <c r="Y409" s="124">
        <v>0</v>
      </c>
      <c r="Z409" s="124">
        <v>0</v>
      </c>
      <c r="AA409" s="124">
        <v>0</v>
      </c>
      <c r="AB409" s="124">
        <v>0</v>
      </c>
      <c r="AC409" s="124">
        <v>0</v>
      </c>
      <c r="AD409" s="124">
        <v>0</v>
      </c>
      <c r="AE409" s="124">
        <v>0</v>
      </c>
      <c r="AF409" s="124">
        <v>0</v>
      </c>
      <c r="AG409" s="124">
        <v>0</v>
      </c>
      <c r="AH409" s="124">
        <v>0</v>
      </c>
      <c r="AI409" s="124">
        <v>0</v>
      </c>
      <c r="AJ409" s="124">
        <v>0</v>
      </c>
      <c r="AK409" s="124">
        <v>0</v>
      </c>
      <c r="AL409" s="124">
        <v>0</v>
      </c>
      <c r="AM409" s="124">
        <v>0</v>
      </c>
      <c r="AN409" s="124">
        <v>0</v>
      </c>
      <c r="AO409" s="124">
        <v>0</v>
      </c>
      <c r="AP409" s="124">
        <v>0</v>
      </c>
      <c r="AQ409" s="124">
        <v>0</v>
      </c>
      <c r="AR409" s="124">
        <v>0</v>
      </c>
      <c r="AS409" s="124">
        <v>0</v>
      </c>
      <c r="AT409" s="124">
        <v>0</v>
      </c>
      <c r="AU409" s="124">
        <v>0</v>
      </c>
      <c r="AV409" s="124">
        <v>0</v>
      </c>
      <c r="AW409" s="124">
        <v>0</v>
      </c>
      <c r="AX409" s="124">
        <v>0</v>
      </c>
      <c r="AY409" s="124">
        <v>0</v>
      </c>
    </row>
    <row r="410" spans="1:51">
      <c r="A410" t="s">
        <v>35</v>
      </c>
      <c r="B410" t="s">
        <v>70</v>
      </c>
      <c r="C410" t="s">
        <v>64</v>
      </c>
      <c r="D410" t="s">
        <v>337</v>
      </c>
      <c r="E410" s="125">
        <v>0</v>
      </c>
      <c r="F410" s="125">
        <v>0</v>
      </c>
      <c r="G410" s="125">
        <v>0</v>
      </c>
      <c r="H410" s="125">
        <v>0</v>
      </c>
      <c r="I410" s="125">
        <v>0</v>
      </c>
      <c r="J410" s="125">
        <v>0</v>
      </c>
      <c r="K410" s="124">
        <v>0</v>
      </c>
      <c r="L410" s="124">
        <v>0</v>
      </c>
      <c r="M410" s="124">
        <v>0</v>
      </c>
      <c r="N410" s="124">
        <v>0</v>
      </c>
      <c r="O410" s="124">
        <v>0</v>
      </c>
      <c r="P410" s="124">
        <v>0</v>
      </c>
      <c r="Q410" s="124">
        <v>0</v>
      </c>
      <c r="R410" s="124">
        <v>0</v>
      </c>
      <c r="S410" s="124">
        <v>0</v>
      </c>
      <c r="T410" s="124">
        <v>0</v>
      </c>
      <c r="U410" s="124">
        <v>0</v>
      </c>
      <c r="V410" s="124">
        <v>0</v>
      </c>
      <c r="W410" s="124">
        <v>0</v>
      </c>
      <c r="X410" s="124">
        <v>0</v>
      </c>
      <c r="Y410" s="124">
        <v>0</v>
      </c>
      <c r="Z410" s="124">
        <v>0</v>
      </c>
      <c r="AA410" s="124">
        <v>0</v>
      </c>
      <c r="AB410" s="124">
        <v>0</v>
      </c>
      <c r="AC410" s="124">
        <v>0</v>
      </c>
      <c r="AD410" s="124">
        <v>0</v>
      </c>
      <c r="AE410" s="124">
        <v>0</v>
      </c>
      <c r="AF410" s="124">
        <v>0</v>
      </c>
      <c r="AG410" s="124">
        <v>0</v>
      </c>
      <c r="AH410" s="124">
        <v>0</v>
      </c>
      <c r="AI410" s="124">
        <v>0</v>
      </c>
      <c r="AJ410" s="124">
        <v>0</v>
      </c>
      <c r="AK410" s="124">
        <v>0</v>
      </c>
      <c r="AL410" s="124">
        <v>0</v>
      </c>
      <c r="AM410" s="124">
        <v>0</v>
      </c>
      <c r="AN410" s="124">
        <v>0</v>
      </c>
      <c r="AO410" s="124">
        <v>0</v>
      </c>
      <c r="AP410" s="124">
        <v>0</v>
      </c>
      <c r="AQ410" s="124">
        <v>0</v>
      </c>
      <c r="AR410" s="124">
        <v>0</v>
      </c>
      <c r="AS410" s="124">
        <v>0</v>
      </c>
      <c r="AT410" s="124">
        <v>0</v>
      </c>
      <c r="AU410" s="124">
        <v>0</v>
      </c>
      <c r="AV410" s="124">
        <v>0</v>
      </c>
      <c r="AW410" s="124">
        <v>0</v>
      </c>
      <c r="AX410" s="124">
        <v>0</v>
      </c>
      <c r="AY410" s="124">
        <v>0</v>
      </c>
    </row>
    <row r="411" spans="1:51">
      <c r="A411" t="s">
        <v>35</v>
      </c>
      <c r="B411" t="s">
        <v>68</v>
      </c>
      <c r="C411" t="s">
        <v>65</v>
      </c>
      <c r="D411" t="s">
        <v>337</v>
      </c>
      <c r="E411" s="125">
        <v>0</v>
      </c>
      <c r="F411" s="125">
        <v>0</v>
      </c>
      <c r="G411" s="125">
        <v>0</v>
      </c>
      <c r="H411" s="125">
        <v>0</v>
      </c>
      <c r="I411" s="125">
        <v>0</v>
      </c>
      <c r="J411" s="125">
        <v>0</v>
      </c>
      <c r="K411" s="124">
        <v>0</v>
      </c>
      <c r="L411" s="124">
        <v>0</v>
      </c>
      <c r="M411" s="124">
        <v>0</v>
      </c>
      <c r="N411" s="124">
        <v>0</v>
      </c>
      <c r="O411" s="124">
        <v>0</v>
      </c>
      <c r="P411" s="124">
        <v>0</v>
      </c>
      <c r="Q411" s="124">
        <v>0</v>
      </c>
      <c r="R411" s="124">
        <v>0</v>
      </c>
      <c r="S411" s="124">
        <v>0</v>
      </c>
      <c r="T411" s="124">
        <v>0</v>
      </c>
      <c r="U411" s="124">
        <v>0</v>
      </c>
      <c r="V411" s="124">
        <v>0</v>
      </c>
      <c r="W411" s="124">
        <v>0</v>
      </c>
      <c r="X411" s="124">
        <v>0</v>
      </c>
      <c r="Y411" s="124">
        <v>0</v>
      </c>
      <c r="Z411" s="124">
        <v>0</v>
      </c>
      <c r="AA411" s="124">
        <v>0</v>
      </c>
      <c r="AB411" s="124">
        <v>0</v>
      </c>
      <c r="AC411" s="124">
        <v>0</v>
      </c>
      <c r="AD411" s="124">
        <v>0</v>
      </c>
      <c r="AE411" s="124">
        <v>0</v>
      </c>
      <c r="AF411" s="124">
        <v>0</v>
      </c>
      <c r="AG411" s="124">
        <v>0</v>
      </c>
      <c r="AH411" s="124">
        <v>0</v>
      </c>
      <c r="AI411" s="124">
        <v>0</v>
      </c>
      <c r="AJ411" s="124">
        <v>0</v>
      </c>
      <c r="AK411" s="124">
        <v>0</v>
      </c>
      <c r="AL411" s="124">
        <v>0</v>
      </c>
      <c r="AM411" s="124">
        <v>0</v>
      </c>
      <c r="AN411" s="124">
        <v>0</v>
      </c>
      <c r="AO411" s="124">
        <v>0</v>
      </c>
      <c r="AP411" s="124">
        <v>0</v>
      </c>
      <c r="AQ411" s="124">
        <v>0</v>
      </c>
      <c r="AR411" s="124">
        <v>0</v>
      </c>
      <c r="AS411" s="124">
        <v>0</v>
      </c>
      <c r="AT411" s="124">
        <v>0</v>
      </c>
      <c r="AU411" s="124">
        <v>0</v>
      </c>
      <c r="AV411" s="124">
        <v>0</v>
      </c>
      <c r="AW411" s="124">
        <v>0</v>
      </c>
      <c r="AX411" s="124">
        <v>0</v>
      </c>
      <c r="AY411" s="124">
        <v>0</v>
      </c>
    </row>
    <row r="412" spans="1:51">
      <c r="A412" t="s">
        <v>35</v>
      </c>
      <c r="B412" t="s">
        <v>68</v>
      </c>
      <c r="C412" t="s">
        <v>66</v>
      </c>
      <c r="D412" t="s">
        <v>337</v>
      </c>
      <c r="E412" s="125">
        <v>0</v>
      </c>
      <c r="F412" s="125">
        <v>0</v>
      </c>
      <c r="G412" s="125">
        <v>0</v>
      </c>
      <c r="H412" s="125">
        <v>0</v>
      </c>
      <c r="I412" s="125">
        <v>0</v>
      </c>
      <c r="J412" s="125">
        <v>0</v>
      </c>
      <c r="K412" s="124">
        <v>0</v>
      </c>
      <c r="L412" s="124">
        <v>0</v>
      </c>
      <c r="M412" s="124">
        <v>0</v>
      </c>
      <c r="N412" s="124">
        <v>0</v>
      </c>
      <c r="O412" s="124">
        <v>0</v>
      </c>
      <c r="P412" s="124">
        <v>0</v>
      </c>
      <c r="Q412" s="124">
        <v>0</v>
      </c>
      <c r="R412" s="124">
        <v>0</v>
      </c>
      <c r="S412" s="124">
        <v>0</v>
      </c>
      <c r="T412" s="124">
        <v>0</v>
      </c>
      <c r="U412" s="124">
        <v>0</v>
      </c>
      <c r="V412" s="124">
        <v>0</v>
      </c>
      <c r="W412" s="124">
        <v>0</v>
      </c>
      <c r="X412" s="124">
        <v>0</v>
      </c>
      <c r="Y412" s="124">
        <v>0</v>
      </c>
      <c r="Z412" s="124">
        <v>0</v>
      </c>
      <c r="AA412" s="124">
        <v>0</v>
      </c>
      <c r="AB412" s="124">
        <v>0</v>
      </c>
      <c r="AC412" s="124">
        <v>0</v>
      </c>
      <c r="AD412" s="124">
        <v>0</v>
      </c>
      <c r="AE412" s="124">
        <v>0</v>
      </c>
      <c r="AF412" s="124">
        <v>0</v>
      </c>
      <c r="AG412" s="124">
        <v>0</v>
      </c>
      <c r="AH412" s="124">
        <v>0</v>
      </c>
      <c r="AI412" s="124">
        <v>0</v>
      </c>
      <c r="AJ412" s="124">
        <v>0</v>
      </c>
      <c r="AK412" s="124">
        <v>0</v>
      </c>
      <c r="AL412" s="124">
        <v>0</v>
      </c>
      <c r="AM412" s="124">
        <v>0</v>
      </c>
      <c r="AN412" s="124">
        <v>0</v>
      </c>
      <c r="AO412" s="124">
        <v>0</v>
      </c>
      <c r="AP412" s="124">
        <v>0</v>
      </c>
      <c r="AQ412" s="124">
        <v>0</v>
      </c>
      <c r="AR412" s="124">
        <v>0</v>
      </c>
      <c r="AS412" s="124">
        <v>0</v>
      </c>
      <c r="AT412" s="124">
        <v>0</v>
      </c>
      <c r="AU412" s="124">
        <v>0</v>
      </c>
      <c r="AV412" s="124">
        <v>0</v>
      </c>
      <c r="AW412" s="124">
        <v>0</v>
      </c>
      <c r="AX412" s="124">
        <v>0</v>
      </c>
      <c r="AY412" s="124">
        <v>0</v>
      </c>
    </row>
    <row r="413" spans="1:51">
      <c r="A413" t="s">
        <v>36</v>
      </c>
      <c r="B413" t="s">
        <v>19</v>
      </c>
      <c r="C413" t="s">
        <v>50</v>
      </c>
      <c r="D413" t="s">
        <v>337</v>
      </c>
      <c r="E413" s="125">
        <v>0.94159133803516437</v>
      </c>
      <c r="F413" s="125">
        <v>0.93659895483844735</v>
      </c>
      <c r="G413" s="125">
        <v>0.93231871083258733</v>
      </c>
      <c r="H413" s="125">
        <v>0.92245565940753171</v>
      </c>
      <c r="I413" s="125">
        <v>0.91925921995816917</v>
      </c>
      <c r="J413" s="125">
        <v>0.92014945813673454</v>
      </c>
      <c r="K413" s="124">
        <v>0.92054023431538157</v>
      </c>
      <c r="L413" s="124">
        <v>0.91501856226376466</v>
      </c>
      <c r="M413" s="124">
        <v>0.90944344797612731</v>
      </c>
      <c r="N413" s="124">
        <v>0.90377123994647446</v>
      </c>
      <c r="O413" s="124">
        <v>0.89785727096465873</v>
      </c>
      <c r="P413" s="124">
        <v>0.89139764642926178</v>
      </c>
      <c r="Q413" s="124">
        <v>0.88384557906595651</v>
      </c>
      <c r="R413" s="124">
        <v>0.87430383013276447</v>
      </c>
      <c r="S413" s="124">
        <v>0.86151672147257363</v>
      </c>
      <c r="T413" s="124">
        <v>0.84408972129717763</v>
      </c>
      <c r="U413" s="124">
        <v>0.82108876950020626</v>
      </c>
      <c r="V413" s="124">
        <v>0.79268538701323787</v>
      </c>
      <c r="W413" s="124">
        <v>0.76015858224286736</v>
      </c>
      <c r="X413" s="124">
        <v>0.72524909497029999</v>
      </c>
      <c r="Y413" s="124">
        <v>0.68951043291729575</v>
      </c>
      <c r="Z413" s="124">
        <v>0.65403744146279408</v>
      </c>
      <c r="AA413" s="124">
        <v>0.61949575853925165</v>
      </c>
      <c r="AB413" s="124">
        <v>0.58624710808253944</v>
      </c>
      <c r="AC413" s="124">
        <v>0.55446438170273182</v>
      </c>
      <c r="AD413" s="124">
        <v>0.52421088894534684</v>
      </c>
      <c r="AE413" s="124">
        <v>0.4954887884826451</v>
      </c>
      <c r="AF413" s="124">
        <v>0.46826705382184358</v>
      </c>
      <c r="AG413" s="124">
        <v>0.4424971905532013</v>
      </c>
      <c r="AH413" s="124">
        <v>0.41812197105844479</v>
      </c>
      <c r="AI413" s="124">
        <v>0.39508028004646289</v>
      </c>
      <c r="AJ413" s="124">
        <v>0.37330981479311959</v>
      </c>
      <c r="AK413" s="124">
        <v>0.35274860341932518</v>
      </c>
      <c r="AL413" s="124">
        <v>0.33333586829350598</v>
      </c>
      <c r="AM413" s="124">
        <v>0.31501252203557828</v>
      </c>
      <c r="AN413" s="124">
        <v>0.29772145316400372</v>
      </c>
      <c r="AO413" s="124">
        <v>0.28140768772105951</v>
      </c>
      <c r="AP413" s="124">
        <v>0.26608677208824832</v>
      </c>
      <c r="AQ413" s="124">
        <v>0.2517328889307901</v>
      </c>
      <c r="AR413" s="124">
        <v>0.23829864871012971</v>
      </c>
      <c r="AS413" s="124">
        <v>0.2257269736987636</v>
      </c>
      <c r="AT413" s="124">
        <v>0.213957957459492</v>
      </c>
      <c r="AU413" s="124">
        <v>0.20293264951107001</v>
      </c>
      <c r="AV413" s="124">
        <v>0.19259500922365769</v>
      </c>
      <c r="AW413" s="124">
        <v>0.1828927958693031</v>
      </c>
      <c r="AX413" s="124">
        <v>0.17377785707567789</v>
      </c>
      <c r="AY413" s="124">
        <v>0.16520608960445571</v>
      </c>
    </row>
    <row r="414" spans="1:51">
      <c r="A414" t="s">
        <v>36</v>
      </c>
      <c r="B414" t="s">
        <v>19</v>
      </c>
      <c r="C414" t="s">
        <v>51</v>
      </c>
      <c r="D414" t="s">
        <v>337</v>
      </c>
      <c r="E414" s="125">
        <v>0</v>
      </c>
      <c r="F414" s="125">
        <v>0</v>
      </c>
      <c r="G414" s="125">
        <v>0</v>
      </c>
      <c r="H414" s="125">
        <v>0</v>
      </c>
      <c r="I414" s="125">
        <v>0</v>
      </c>
      <c r="J414" s="125">
        <v>0</v>
      </c>
      <c r="K414" s="124">
        <v>0</v>
      </c>
      <c r="L414" s="124">
        <v>0</v>
      </c>
      <c r="M414" s="124">
        <v>0</v>
      </c>
      <c r="N414" s="124">
        <v>0</v>
      </c>
      <c r="O414" s="124">
        <v>0</v>
      </c>
      <c r="P414" s="124">
        <v>0</v>
      </c>
      <c r="Q414" s="124">
        <v>0</v>
      </c>
      <c r="R414" s="124">
        <v>0</v>
      </c>
      <c r="S414" s="124">
        <v>0</v>
      </c>
      <c r="T414" s="124">
        <v>0</v>
      </c>
      <c r="U414" s="124">
        <v>0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4">
        <v>0</v>
      </c>
      <c r="AI414" s="124">
        <v>0</v>
      </c>
      <c r="AJ414" s="124">
        <v>0</v>
      </c>
      <c r="AK414" s="124">
        <v>0</v>
      </c>
      <c r="AL414" s="124">
        <v>0</v>
      </c>
      <c r="AM414" s="124">
        <v>0</v>
      </c>
      <c r="AN414" s="124">
        <v>0</v>
      </c>
      <c r="AO414" s="124">
        <v>0</v>
      </c>
      <c r="AP414" s="124">
        <v>0</v>
      </c>
      <c r="AQ414" s="124">
        <v>0</v>
      </c>
      <c r="AR414" s="124">
        <v>0</v>
      </c>
      <c r="AS414" s="124">
        <v>0</v>
      </c>
      <c r="AT414" s="124">
        <v>0</v>
      </c>
      <c r="AU414" s="124">
        <v>0</v>
      </c>
      <c r="AV414" s="124">
        <v>0</v>
      </c>
      <c r="AW414" s="124">
        <v>0</v>
      </c>
      <c r="AX414" s="124">
        <v>0</v>
      </c>
      <c r="AY414" s="124">
        <v>0</v>
      </c>
    </row>
    <row r="415" spans="1:51">
      <c r="A415" t="s">
        <v>36</v>
      </c>
      <c r="B415" t="s">
        <v>19</v>
      </c>
      <c r="C415" t="s">
        <v>52</v>
      </c>
      <c r="D415" t="s">
        <v>337</v>
      </c>
      <c r="E415" s="125">
        <v>0</v>
      </c>
      <c r="F415" s="125">
        <v>0</v>
      </c>
      <c r="G415" s="125">
        <v>0</v>
      </c>
      <c r="H415" s="125">
        <v>0</v>
      </c>
      <c r="I415" s="125">
        <v>0</v>
      </c>
      <c r="J415" s="125">
        <v>0</v>
      </c>
      <c r="K415" s="124">
        <v>0</v>
      </c>
      <c r="L415" s="124">
        <v>0</v>
      </c>
      <c r="M415" s="124">
        <v>0</v>
      </c>
      <c r="N415" s="124">
        <v>0</v>
      </c>
      <c r="O415" s="124">
        <v>0</v>
      </c>
      <c r="P415" s="124">
        <v>0</v>
      </c>
      <c r="Q415" s="124">
        <v>0</v>
      </c>
      <c r="R415" s="124">
        <v>0</v>
      </c>
      <c r="S415" s="124">
        <v>0</v>
      </c>
      <c r="T415" s="124">
        <v>0</v>
      </c>
      <c r="U415" s="124">
        <v>0</v>
      </c>
      <c r="V415" s="124">
        <v>0</v>
      </c>
      <c r="W415" s="124">
        <v>0</v>
      </c>
      <c r="X415" s="124">
        <v>0</v>
      </c>
      <c r="Y415" s="124">
        <v>0</v>
      </c>
      <c r="Z415" s="124">
        <v>0</v>
      </c>
      <c r="AA415" s="124">
        <v>0</v>
      </c>
      <c r="AB415" s="124">
        <v>0</v>
      </c>
      <c r="AC415" s="124">
        <v>0</v>
      </c>
      <c r="AD415" s="124">
        <v>0</v>
      </c>
      <c r="AE415" s="124">
        <v>0</v>
      </c>
      <c r="AF415" s="124">
        <v>0</v>
      </c>
      <c r="AG415" s="124">
        <v>0</v>
      </c>
      <c r="AH415" s="124">
        <v>0</v>
      </c>
      <c r="AI415" s="124">
        <v>0</v>
      </c>
      <c r="AJ415" s="124">
        <v>0</v>
      </c>
      <c r="AK415" s="124">
        <v>0</v>
      </c>
      <c r="AL415" s="124">
        <v>0</v>
      </c>
      <c r="AM415" s="124">
        <v>0</v>
      </c>
      <c r="AN415" s="124">
        <v>0</v>
      </c>
      <c r="AO415" s="124">
        <v>0</v>
      </c>
      <c r="AP415" s="124">
        <v>0</v>
      </c>
      <c r="AQ415" s="124">
        <v>0</v>
      </c>
      <c r="AR415" s="124">
        <v>0</v>
      </c>
      <c r="AS415" s="124">
        <v>0</v>
      </c>
      <c r="AT415" s="124">
        <v>0</v>
      </c>
      <c r="AU415" s="124">
        <v>0</v>
      </c>
      <c r="AV415" s="124">
        <v>0</v>
      </c>
      <c r="AW415" s="124">
        <v>0</v>
      </c>
      <c r="AX415" s="124">
        <v>0</v>
      </c>
      <c r="AY415" s="124">
        <v>0</v>
      </c>
    </row>
    <row r="416" spans="1:51">
      <c r="A416" t="s">
        <v>36</v>
      </c>
      <c r="B416" t="s">
        <v>19</v>
      </c>
      <c r="C416" t="s">
        <v>53</v>
      </c>
      <c r="D416" t="s">
        <v>337</v>
      </c>
      <c r="E416" s="125">
        <v>5.8408661964835601E-2</v>
      </c>
      <c r="F416" s="125">
        <v>6.3401045161552691E-2</v>
      </c>
      <c r="G416" s="125">
        <v>6.7662441690618663E-2</v>
      </c>
      <c r="H416" s="125">
        <v>7.7461626629169666E-2</v>
      </c>
      <c r="I416" s="125">
        <v>8.0654214219692891E-2</v>
      </c>
      <c r="J416" s="125">
        <v>7.9674830360880425E-2</v>
      </c>
      <c r="K416" s="124">
        <v>7.9361466010300766E-2</v>
      </c>
      <c r="L416" s="124">
        <v>8.4731653870308177E-2</v>
      </c>
      <c r="M416" s="124">
        <v>9.0017581526494778E-2</v>
      </c>
      <c r="N416" s="124">
        <v>9.5141591773460057E-2</v>
      </c>
      <c r="O416" s="124">
        <v>0.1000250165882524</v>
      </c>
      <c r="P416" s="124">
        <v>0.1045688854798045</v>
      </c>
      <c r="Q416" s="124">
        <v>0.1086229941408732</v>
      </c>
      <c r="R416" s="124">
        <v>0.11195980638832879</v>
      </c>
      <c r="S416" s="124">
        <v>0.11425792613799909</v>
      </c>
      <c r="T416" s="124">
        <v>0.1151664367074665</v>
      </c>
      <c r="U416" s="124">
        <v>0.1144529388743685</v>
      </c>
      <c r="V416" s="124">
        <v>0.1121613550197401</v>
      </c>
      <c r="W416" s="124">
        <v>0.1086152633460018</v>
      </c>
      <c r="X416" s="124">
        <v>0.1042554047441397</v>
      </c>
      <c r="Y416" s="124">
        <v>9.9475968627720054E-2</v>
      </c>
      <c r="Z416" s="124">
        <v>9.4557071927320019E-2</v>
      </c>
      <c r="AA416" s="124">
        <v>8.9671952144281294E-2</v>
      </c>
      <c r="AB416" s="124">
        <v>8.4918158315353515E-2</v>
      </c>
      <c r="AC416" s="124">
        <v>8.034621619485903E-2</v>
      </c>
      <c r="AD416" s="124">
        <v>7.5979355569624388E-2</v>
      </c>
      <c r="AE416" s="124">
        <v>7.1825548086182245E-2</v>
      </c>
      <c r="AF416" s="124">
        <v>6.7884440828305817E-2</v>
      </c>
      <c r="AG416" s="124">
        <v>6.4151237708148068E-2</v>
      </c>
      <c r="AH416" s="124">
        <v>6.0618843563464767E-2</v>
      </c>
      <c r="AI416" s="124">
        <v>5.7279043096832502E-2</v>
      </c>
      <c r="AJ416" s="124">
        <v>5.4123149665664803E-2</v>
      </c>
      <c r="AK416" s="124">
        <v>5.1142363958879902E-2</v>
      </c>
      <c r="AL416" s="124">
        <v>4.8327973647108897E-2</v>
      </c>
      <c r="AM416" s="124">
        <v>4.5671465274415561E-2</v>
      </c>
      <c r="AN416" s="124">
        <v>4.3164587116205327E-2</v>
      </c>
      <c r="AO416" s="124">
        <v>4.0799384106214351E-2</v>
      </c>
      <c r="AP416" s="124">
        <v>3.8578118310576372E-2</v>
      </c>
      <c r="AQ416" s="124">
        <v>3.6497051036133848E-2</v>
      </c>
      <c r="AR416" s="124">
        <v>3.4549313943823483E-2</v>
      </c>
      <c r="AS416" s="124">
        <v>3.2726632969327082E-2</v>
      </c>
      <c r="AT416" s="124">
        <v>3.1020323344733151E-2</v>
      </c>
      <c r="AU416" s="124">
        <v>2.9421838587278471E-2</v>
      </c>
      <c r="AV416" s="124">
        <v>2.7923053928500891E-2</v>
      </c>
      <c r="AW416" s="124">
        <v>2.651639543468224E-2</v>
      </c>
      <c r="AX416" s="124">
        <v>2.5194881869090639E-2</v>
      </c>
      <c r="AY416" s="124">
        <v>2.3952119027304951E-2</v>
      </c>
    </row>
    <row r="417" spans="1:51">
      <c r="A417" t="s">
        <v>36</v>
      </c>
      <c r="B417" t="s">
        <v>19</v>
      </c>
      <c r="C417" t="s">
        <v>54</v>
      </c>
      <c r="D417" t="s">
        <v>337</v>
      </c>
      <c r="E417" s="125">
        <v>0</v>
      </c>
      <c r="F417" s="125">
        <v>0</v>
      </c>
      <c r="G417" s="125">
        <v>0</v>
      </c>
      <c r="H417" s="125">
        <v>0</v>
      </c>
      <c r="I417" s="125">
        <v>0</v>
      </c>
      <c r="J417" s="125">
        <v>0</v>
      </c>
      <c r="K417" s="124">
        <v>0</v>
      </c>
      <c r="L417" s="124">
        <v>0</v>
      </c>
      <c r="M417" s="124">
        <v>0</v>
      </c>
      <c r="N417" s="124">
        <v>0</v>
      </c>
      <c r="O417" s="124">
        <v>0</v>
      </c>
      <c r="P417" s="124">
        <v>0</v>
      </c>
      <c r="Q417" s="124">
        <v>0</v>
      </c>
      <c r="R417" s="124">
        <v>0</v>
      </c>
      <c r="S417" s="124">
        <v>0</v>
      </c>
      <c r="T417" s="124">
        <v>0</v>
      </c>
      <c r="U417" s="124">
        <v>0</v>
      </c>
      <c r="V417" s="124">
        <v>0</v>
      </c>
      <c r="W417" s="124">
        <v>0</v>
      </c>
      <c r="X417" s="124">
        <v>0</v>
      </c>
      <c r="Y417" s="124">
        <v>0</v>
      </c>
      <c r="Z417" s="124">
        <v>0</v>
      </c>
      <c r="AA417" s="124">
        <v>0</v>
      </c>
      <c r="AB417" s="124">
        <v>0</v>
      </c>
      <c r="AC417" s="124">
        <v>0</v>
      </c>
      <c r="AD417" s="124">
        <v>0</v>
      </c>
      <c r="AE417" s="124">
        <v>0</v>
      </c>
      <c r="AF417" s="124">
        <v>0</v>
      </c>
      <c r="AG417" s="124">
        <v>0</v>
      </c>
      <c r="AH417" s="124">
        <v>0</v>
      </c>
      <c r="AI417" s="124">
        <v>0</v>
      </c>
      <c r="AJ417" s="124">
        <v>0</v>
      </c>
      <c r="AK417" s="124">
        <v>0</v>
      </c>
      <c r="AL417" s="124">
        <v>0</v>
      </c>
      <c r="AM417" s="124">
        <v>0</v>
      </c>
      <c r="AN417" s="124">
        <v>0</v>
      </c>
      <c r="AO417" s="124">
        <v>0</v>
      </c>
      <c r="AP417" s="124">
        <v>0</v>
      </c>
      <c r="AQ417" s="124">
        <v>0</v>
      </c>
      <c r="AR417" s="124">
        <v>0</v>
      </c>
      <c r="AS417" s="124">
        <v>0</v>
      </c>
      <c r="AT417" s="124">
        <v>0</v>
      </c>
      <c r="AU417" s="124">
        <v>0</v>
      </c>
      <c r="AV417" s="124">
        <v>0</v>
      </c>
      <c r="AW417" s="124">
        <v>0</v>
      </c>
      <c r="AX417" s="124">
        <v>0</v>
      </c>
      <c r="AY417" s="124">
        <v>0</v>
      </c>
    </row>
    <row r="418" spans="1:51">
      <c r="A418" t="s">
        <v>36</v>
      </c>
      <c r="B418" t="s">
        <v>19</v>
      </c>
      <c r="C418" t="s">
        <v>55</v>
      </c>
      <c r="D418" t="s">
        <v>337</v>
      </c>
      <c r="E418" s="125">
        <v>0</v>
      </c>
      <c r="F418" s="125">
        <v>0</v>
      </c>
      <c r="G418" s="125">
        <v>0</v>
      </c>
      <c r="H418" s="125">
        <v>0</v>
      </c>
      <c r="I418" s="125">
        <v>0</v>
      </c>
      <c r="J418" s="125">
        <v>0</v>
      </c>
      <c r="K418" s="124">
        <v>0</v>
      </c>
      <c r="L418" s="124">
        <v>0</v>
      </c>
      <c r="M418" s="124">
        <v>0</v>
      </c>
      <c r="N418" s="124">
        <v>0</v>
      </c>
      <c r="O418" s="124">
        <v>0</v>
      </c>
      <c r="P418" s="124">
        <v>0</v>
      </c>
      <c r="Q418" s="124">
        <v>0</v>
      </c>
      <c r="R418" s="124">
        <v>0</v>
      </c>
      <c r="S418" s="124">
        <v>0</v>
      </c>
      <c r="T418" s="124">
        <v>0</v>
      </c>
      <c r="U418" s="124">
        <v>0</v>
      </c>
      <c r="V418" s="124">
        <v>0</v>
      </c>
      <c r="W418" s="124">
        <v>0</v>
      </c>
      <c r="X418" s="124">
        <v>0</v>
      </c>
      <c r="Y418" s="124">
        <v>0</v>
      </c>
      <c r="Z418" s="124">
        <v>0</v>
      </c>
      <c r="AA418" s="124">
        <v>0</v>
      </c>
      <c r="AB418" s="124">
        <v>0</v>
      </c>
      <c r="AC418" s="124">
        <v>0</v>
      </c>
      <c r="AD418" s="124">
        <v>0</v>
      </c>
      <c r="AE418" s="124">
        <v>0</v>
      </c>
      <c r="AF418" s="124">
        <v>0</v>
      </c>
      <c r="AG418" s="124">
        <v>0</v>
      </c>
      <c r="AH418" s="124">
        <v>0</v>
      </c>
      <c r="AI418" s="124">
        <v>0</v>
      </c>
      <c r="AJ418" s="124">
        <v>0</v>
      </c>
      <c r="AK418" s="124">
        <v>0</v>
      </c>
      <c r="AL418" s="124">
        <v>0</v>
      </c>
      <c r="AM418" s="124">
        <v>0</v>
      </c>
      <c r="AN418" s="124">
        <v>0</v>
      </c>
      <c r="AO418" s="124">
        <v>0</v>
      </c>
      <c r="AP418" s="124">
        <v>0</v>
      </c>
      <c r="AQ418" s="124">
        <v>0</v>
      </c>
      <c r="AR418" s="124">
        <v>0</v>
      </c>
      <c r="AS418" s="124">
        <v>0</v>
      </c>
      <c r="AT418" s="124">
        <v>0</v>
      </c>
      <c r="AU418" s="124">
        <v>0</v>
      </c>
      <c r="AV418" s="124">
        <v>0</v>
      </c>
      <c r="AW418" s="124">
        <v>0</v>
      </c>
      <c r="AX418" s="124">
        <v>0</v>
      </c>
      <c r="AY418" s="124">
        <v>0</v>
      </c>
    </row>
    <row r="419" spans="1:51">
      <c r="A419" t="s">
        <v>36</v>
      </c>
      <c r="B419" t="s">
        <v>19</v>
      </c>
      <c r="C419" t="s">
        <v>56</v>
      </c>
      <c r="D419" t="s">
        <v>337</v>
      </c>
      <c r="E419" s="125">
        <v>0</v>
      </c>
      <c r="F419" s="125">
        <v>0</v>
      </c>
      <c r="G419" s="125">
        <v>1.8847476794044199E-5</v>
      </c>
      <c r="H419" s="125">
        <v>8.2713963298632856E-5</v>
      </c>
      <c r="I419" s="125">
        <v>8.6565822137952411E-5</v>
      </c>
      <c r="J419" s="125">
        <v>1.7571150238502521E-4</v>
      </c>
      <c r="K419" s="124">
        <v>9.3126007248307561E-5</v>
      </c>
      <c r="L419" s="124">
        <v>2.44841840133434E-4</v>
      </c>
      <c r="M419" s="124">
        <v>5.3425767999891222E-4</v>
      </c>
      <c r="N419" s="124">
        <v>1.0826799479658959E-3</v>
      </c>
      <c r="O419" s="124">
        <v>2.113442418740208E-3</v>
      </c>
      <c r="P419" s="124">
        <v>4.0294093956904208E-3</v>
      </c>
      <c r="Q419" s="124">
        <v>7.5275719968890967E-3</v>
      </c>
      <c r="R419" s="124">
        <v>1.373270503672974E-2</v>
      </c>
      <c r="S419" s="124">
        <v>2.422188249994521E-2</v>
      </c>
      <c r="T419" s="124">
        <v>4.0740552778795291E-2</v>
      </c>
      <c r="U419" s="124">
        <v>6.4455175240300477E-2</v>
      </c>
      <c r="V419" s="124">
        <v>9.5150306607607704E-2</v>
      </c>
      <c r="W419" s="124">
        <v>0.1312233604029911</v>
      </c>
      <c r="X419" s="124">
        <v>0.17049285614490661</v>
      </c>
      <c r="Y419" s="124">
        <v>0.21101109689747871</v>
      </c>
      <c r="Z419" s="124">
        <v>0.25140312057099301</v>
      </c>
      <c r="AA419" s="124">
        <v>0.29083005196594819</v>
      </c>
      <c r="AB419" s="124">
        <v>0.32883261835397448</v>
      </c>
      <c r="AC419" s="124">
        <v>0.36518740262126548</v>
      </c>
      <c r="AD419" s="124">
        <v>0.39980786568948401</v>
      </c>
      <c r="AE419" s="124">
        <v>0.43268387749485848</v>
      </c>
      <c r="AF419" s="124">
        <v>0.46384681770045111</v>
      </c>
      <c r="AG419" s="124">
        <v>0.49334997705528683</v>
      </c>
      <c r="AH419" s="124">
        <v>0.52125767858734839</v>
      </c>
      <c r="AI419" s="124">
        <v>0.54763925312754913</v>
      </c>
      <c r="AJ419" s="124">
        <v>0.57256569027900295</v>
      </c>
      <c r="AK419" s="124">
        <v>0.59610776146156852</v>
      </c>
      <c r="AL419" s="124">
        <v>0.61833495685861561</v>
      </c>
      <c r="AM419" s="124">
        <v>0.6393148775209152</v>
      </c>
      <c r="AN419" s="124">
        <v>0.65911288686138236</v>
      </c>
      <c r="AO419" s="124">
        <v>0.67779191410262851</v>
      </c>
      <c r="AP419" s="124">
        <v>0.69533415074127281</v>
      </c>
      <c r="AQ419" s="124">
        <v>0.71176915289843778</v>
      </c>
      <c r="AR419" s="124">
        <v>0.72715117862259371</v>
      </c>
      <c r="AS419" s="124">
        <v>0.74154557991128811</v>
      </c>
      <c r="AT419" s="124">
        <v>0.75502094818553145</v>
      </c>
      <c r="AU419" s="124">
        <v>0.76764478062177544</v>
      </c>
      <c r="AV419" s="124">
        <v>0.77948124282027431</v>
      </c>
      <c r="AW419" s="124">
        <v>0.79059014963095386</v>
      </c>
      <c r="AX419" s="124">
        <v>0.80102663483639636</v>
      </c>
      <c r="AY419" s="124">
        <v>0.81084119603827898</v>
      </c>
    </row>
    <row r="420" spans="1:51">
      <c r="A420" t="s">
        <v>36</v>
      </c>
      <c r="B420" t="s">
        <v>19</v>
      </c>
      <c r="C420" t="s">
        <v>57</v>
      </c>
      <c r="D420" t="s">
        <v>337</v>
      </c>
      <c r="E420" s="125">
        <v>0</v>
      </c>
      <c r="F420" s="125">
        <v>0</v>
      </c>
      <c r="G420" s="125">
        <v>0</v>
      </c>
      <c r="H420" s="125">
        <v>0</v>
      </c>
      <c r="I420" s="125">
        <v>0</v>
      </c>
      <c r="J420" s="125">
        <v>0</v>
      </c>
      <c r="K420" s="124">
        <v>0</v>
      </c>
      <c r="L420" s="124">
        <v>0</v>
      </c>
      <c r="M420" s="124">
        <v>0</v>
      </c>
      <c r="N420" s="124">
        <v>0</v>
      </c>
      <c r="O420" s="124">
        <v>0</v>
      </c>
      <c r="P420" s="124">
        <v>0</v>
      </c>
      <c r="Q420" s="124">
        <v>0</v>
      </c>
      <c r="R420" s="124">
        <v>0</v>
      </c>
      <c r="S420" s="124">
        <v>0</v>
      </c>
      <c r="T420" s="124">
        <v>0</v>
      </c>
      <c r="U420" s="124">
        <v>0</v>
      </c>
      <c r="V420" s="124">
        <v>0</v>
      </c>
      <c r="W420" s="124">
        <v>0</v>
      </c>
      <c r="X420" s="124">
        <v>0</v>
      </c>
      <c r="Y420" s="124">
        <v>0</v>
      </c>
      <c r="Z420" s="124">
        <v>0</v>
      </c>
      <c r="AA420" s="124">
        <v>0</v>
      </c>
      <c r="AB420" s="124">
        <v>0</v>
      </c>
      <c r="AC420" s="124">
        <v>0</v>
      </c>
      <c r="AD420" s="124">
        <v>0</v>
      </c>
      <c r="AE420" s="124">
        <v>0</v>
      </c>
      <c r="AF420" s="124">
        <v>0</v>
      </c>
      <c r="AG420" s="124">
        <v>0</v>
      </c>
      <c r="AH420" s="124">
        <v>0</v>
      </c>
      <c r="AI420" s="124">
        <v>0</v>
      </c>
      <c r="AJ420" s="124">
        <v>0</v>
      </c>
      <c r="AK420" s="124">
        <v>0</v>
      </c>
      <c r="AL420" s="124">
        <v>0</v>
      </c>
      <c r="AM420" s="124">
        <v>0</v>
      </c>
      <c r="AN420" s="124">
        <v>0</v>
      </c>
      <c r="AO420" s="124">
        <v>0</v>
      </c>
      <c r="AP420" s="124">
        <v>0</v>
      </c>
      <c r="AQ420" s="124">
        <v>0</v>
      </c>
      <c r="AR420" s="124">
        <v>0</v>
      </c>
      <c r="AS420" s="124">
        <v>0</v>
      </c>
      <c r="AT420" s="124">
        <v>0</v>
      </c>
      <c r="AU420" s="124">
        <v>0</v>
      </c>
      <c r="AV420" s="124">
        <v>0</v>
      </c>
      <c r="AW420" s="124">
        <v>0</v>
      </c>
      <c r="AX420" s="124">
        <v>0</v>
      </c>
      <c r="AY420" s="124">
        <v>0</v>
      </c>
    </row>
    <row r="421" spans="1:51">
      <c r="A421" t="s">
        <v>36</v>
      </c>
      <c r="B421" t="s">
        <v>19</v>
      </c>
      <c r="C421" t="s">
        <v>58</v>
      </c>
      <c r="D421" t="s">
        <v>337</v>
      </c>
      <c r="E421" s="125">
        <v>0</v>
      </c>
      <c r="F421" s="125">
        <v>0</v>
      </c>
      <c r="G421" s="125">
        <v>0</v>
      </c>
      <c r="H421" s="125">
        <v>0</v>
      </c>
      <c r="I421" s="125">
        <v>0</v>
      </c>
      <c r="J421" s="125">
        <v>0</v>
      </c>
      <c r="K421" s="124">
        <v>0</v>
      </c>
      <c r="L421" s="124">
        <v>0</v>
      </c>
      <c r="M421" s="124">
        <v>0</v>
      </c>
      <c r="N421" s="124">
        <v>0</v>
      </c>
      <c r="O421" s="124">
        <v>0</v>
      </c>
      <c r="P421" s="124">
        <v>0</v>
      </c>
      <c r="Q421" s="124">
        <v>0</v>
      </c>
      <c r="R421" s="124">
        <v>0</v>
      </c>
      <c r="S421" s="124">
        <v>0</v>
      </c>
      <c r="T421" s="124">
        <v>0</v>
      </c>
      <c r="U421" s="124">
        <v>0</v>
      </c>
      <c r="V421" s="124">
        <v>0</v>
      </c>
      <c r="W421" s="124">
        <v>0</v>
      </c>
      <c r="X421" s="124">
        <v>0</v>
      </c>
      <c r="Y421" s="124">
        <v>0</v>
      </c>
      <c r="Z421" s="124">
        <v>0</v>
      </c>
      <c r="AA421" s="124">
        <v>0</v>
      </c>
      <c r="AB421" s="124">
        <v>0</v>
      </c>
      <c r="AC421" s="124">
        <v>0</v>
      </c>
      <c r="AD421" s="124">
        <v>0</v>
      </c>
      <c r="AE421" s="124">
        <v>0</v>
      </c>
      <c r="AF421" s="124">
        <v>0</v>
      </c>
      <c r="AG421" s="124">
        <v>0</v>
      </c>
      <c r="AH421" s="124">
        <v>0</v>
      </c>
      <c r="AI421" s="124">
        <v>0</v>
      </c>
      <c r="AJ421" s="124">
        <v>0</v>
      </c>
      <c r="AK421" s="124">
        <v>0</v>
      </c>
      <c r="AL421" s="124">
        <v>0</v>
      </c>
      <c r="AM421" s="124">
        <v>0</v>
      </c>
      <c r="AN421" s="124">
        <v>0</v>
      </c>
      <c r="AO421" s="124">
        <v>0</v>
      </c>
      <c r="AP421" s="124">
        <v>0</v>
      </c>
      <c r="AQ421" s="124">
        <v>0</v>
      </c>
      <c r="AR421" s="124">
        <v>0</v>
      </c>
      <c r="AS421" s="124">
        <v>0</v>
      </c>
      <c r="AT421" s="124">
        <v>0</v>
      </c>
      <c r="AU421" s="124">
        <v>0</v>
      </c>
      <c r="AV421" s="124">
        <v>0</v>
      </c>
      <c r="AW421" s="124">
        <v>0</v>
      </c>
      <c r="AX421" s="124">
        <v>0</v>
      </c>
      <c r="AY421" s="124">
        <v>0</v>
      </c>
    </row>
    <row r="422" spans="1:51">
      <c r="A422" t="s">
        <v>36</v>
      </c>
      <c r="B422" t="s">
        <v>19</v>
      </c>
      <c r="C422" t="s">
        <v>59</v>
      </c>
      <c r="D422" t="s">
        <v>337</v>
      </c>
      <c r="E422" s="125">
        <v>0</v>
      </c>
      <c r="F422" s="125">
        <v>0</v>
      </c>
      <c r="G422" s="125">
        <v>0</v>
      </c>
      <c r="H422" s="125">
        <v>0</v>
      </c>
      <c r="I422" s="125">
        <v>0</v>
      </c>
      <c r="J422" s="125">
        <v>0</v>
      </c>
      <c r="K422" s="124">
        <v>5.1736670693504201E-6</v>
      </c>
      <c r="L422" s="124">
        <v>4.9420257937937031E-6</v>
      </c>
      <c r="M422" s="124">
        <v>4.7128173790010152E-6</v>
      </c>
      <c r="N422" s="124">
        <v>4.4883320996194076E-6</v>
      </c>
      <c r="O422" s="124">
        <v>4.2700283487316566E-6</v>
      </c>
      <c r="P422" s="124">
        <v>4.0586952432876706E-6</v>
      </c>
      <c r="Q422" s="124">
        <v>3.8547962812255618E-6</v>
      </c>
      <c r="R422" s="124">
        <v>3.6584421770562688E-6</v>
      </c>
      <c r="S422" s="124">
        <v>3.4698894820329189E-6</v>
      </c>
      <c r="T422" s="124">
        <v>3.2892165605842979E-6</v>
      </c>
      <c r="U422" s="124">
        <v>3.1163851248411441E-6</v>
      </c>
      <c r="V422" s="124">
        <v>2.9513594143800088E-6</v>
      </c>
      <c r="W422" s="124">
        <v>2.7940081398203682E-6</v>
      </c>
      <c r="X422" s="124">
        <v>2.6441406536307899E-6</v>
      </c>
      <c r="Y422" s="124">
        <v>2.5015575054166219E-6</v>
      </c>
      <c r="Z422" s="124">
        <v>2.3660388929700102E-6</v>
      </c>
      <c r="AA422" s="124">
        <v>2.2373505186765589E-6</v>
      </c>
      <c r="AB422" s="124">
        <v>2.115248132633829E-6</v>
      </c>
      <c r="AC422" s="124">
        <v>1.9994811437187591E-6</v>
      </c>
      <c r="AD422" s="124">
        <v>1.889795544881611E-6</v>
      </c>
      <c r="AE422" s="124">
        <v>1.785936314128131E-6</v>
      </c>
      <c r="AF422" s="124">
        <v>1.6876493995763961E-6</v>
      </c>
      <c r="AG422" s="124">
        <v>1.594683363820959E-6</v>
      </c>
      <c r="AH422" s="124">
        <v>1.5067907420827479E-6</v>
      </c>
      <c r="AI422" s="124">
        <v>1.423729155521429E-6</v>
      </c>
      <c r="AJ422" s="124">
        <v>1.34526221266587E-6</v>
      </c>
      <c r="AK422" s="124">
        <v>1.2711602263344409E-6</v>
      </c>
      <c r="AL422" s="124">
        <v>1.2012007695382221E-6</v>
      </c>
      <c r="AM422" s="124">
        <v>1.135169091000397E-6</v>
      </c>
      <c r="AN422" s="124">
        <v>1.0728584086744659E-6</v>
      </c>
      <c r="AO422" s="124">
        <v>1.014070097762736E-6</v>
      </c>
      <c r="AP422" s="124">
        <v>9.5885990259880662E-7</v>
      </c>
      <c r="AQ422" s="124">
        <v>9.0713463829677307E-7</v>
      </c>
      <c r="AR422" s="124">
        <v>8.5872345315978279E-7</v>
      </c>
      <c r="AS422" s="124">
        <v>8.1342062127009823E-7</v>
      </c>
      <c r="AT422" s="124">
        <v>7.7101024346366541E-7</v>
      </c>
      <c r="AU422" s="124">
        <v>7.3127987614271345E-7</v>
      </c>
      <c r="AV422" s="124">
        <v>6.9402756720986648E-7</v>
      </c>
      <c r="AW422" s="124">
        <v>6.5906506074096416E-7</v>
      </c>
      <c r="AX422" s="124">
        <v>6.2621883502887023E-7</v>
      </c>
      <c r="AY422" s="124">
        <v>5.953299604978634E-7</v>
      </c>
    </row>
    <row r="423" spans="1:51">
      <c r="A423" t="s">
        <v>36</v>
      </c>
      <c r="B423" t="s">
        <v>19</v>
      </c>
      <c r="C423" t="s">
        <v>60</v>
      </c>
      <c r="D423" t="s">
        <v>337</v>
      </c>
      <c r="E423" s="125">
        <v>0</v>
      </c>
      <c r="F423" s="125">
        <v>0</v>
      </c>
      <c r="G423" s="125">
        <v>0</v>
      </c>
      <c r="H423" s="125">
        <v>0</v>
      </c>
      <c r="I423" s="125">
        <v>0</v>
      </c>
      <c r="J423" s="125">
        <v>0</v>
      </c>
      <c r="K423" s="124">
        <v>0</v>
      </c>
      <c r="L423" s="124">
        <v>0</v>
      </c>
      <c r="M423" s="124">
        <v>0</v>
      </c>
      <c r="N423" s="124">
        <v>0</v>
      </c>
      <c r="O423" s="124">
        <v>0</v>
      </c>
      <c r="P423" s="124">
        <v>0</v>
      </c>
      <c r="Q423" s="124">
        <v>0</v>
      </c>
      <c r="R423" s="124">
        <v>0</v>
      </c>
      <c r="S423" s="124">
        <v>0</v>
      </c>
      <c r="T423" s="124">
        <v>0</v>
      </c>
      <c r="U423" s="124">
        <v>0</v>
      </c>
      <c r="V423" s="124">
        <v>0</v>
      </c>
      <c r="W423" s="124">
        <v>0</v>
      </c>
      <c r="X423" s="124">
        <v>0</v>
      </c>
      <c r="Y423" s="124">
        <v>0</v>
      </c>
      <c r="Z423" s="124">
        <v>0</v>
      </c>
      <c r="AA423" s="124">
        <v>0</v>
      </c>
      <c r="AB423" s="124">
        <v>0</v>
      </c>
      <c r="AC423" s="124">
        <v>0</v>
      </c>
      <c r="AD423" s="124">
        <v>0</v>
      </c>
      <c r="AE423" s="124">
        <v>0</v>
      </c>
      <c r="AF423" s="124">
        <v>0</v>
      </c>
      <c r="AG423" s="124">
        <v>0</v>
      </c>
      <c r="AH423" s="124">
        <v>0</v>
      </c>
      <c r="AI423" s="124">
        <v>0</v>
      </c>
      <c r="AJ423" s="124">
        <v>0</v>
      </c>
      <c r="AK423" s="124">
        <v>0</v>
      </c>
      <c r="AL423" s="124">
        <v>0</v>
      </c>
      <c r="AM423" s="124">
        <v>0</v>
      </c>
      <c r="AN423" s="124">
        <v>0</v>
      </c>
      <c r="AO423" s="124">
        <v>0</v>
      </c>
      <c r="AP423" s="124">
        <v>0</v>
      </c>
      <c r="AQ423" s="124">
        <v>0</v>
      </c>
      <c r="AR423" s="124">
        <v>0</v>
      </c>
      <c r="AS423" s="124">
        <v>0</v>
      </c>
      <c r="AT423" s="124">
        <v>0</v>
      </c>
      <c r="AU423" s="124">
        <v>0</v>
      </c>
      <c r="AV423" s="124">
        <v>0</v>
      </c>
      <c r="AW423" s="124">
        <v>0</v>
      </c>
      <c r="AX423" s="124">
        <v>0</v>
      </c>
      <c r="AY423" s="124">
        <v>0</v>
      </c>
    </row>
    <row r="424" spans="1:51">
      <c r="A424" t="s">
        <v>36</v>
      </c>
      <c r="B424" t="s">
        <v>19</v>
      </c>
      <c r="C424" t="s">
        <v>61</v>
      </c>
      <c r="D424" t="s">
        <v>337</v>
      </c>
      <c r="E424" s="125">
        <v>0</v>
      </c>
      <c r="F424" s="125">
        <v>0</v>
      </c>
      <c r="G424" s="125">
        <v>0</v>
      </c>
      <c r="H424" s="125">
        <v>0</v>
      </c>
      <c r="I424" s="125">
        <v>0</v>
      </c>
      <c r="J424" s="125">
        <v>0</v>
      </c>
      <c r="K424" s="124">
        <v>0</v>
      </c>
      <c r="L424" s="124">
        <v>0</v>
      </c>
      <c r="M424" s="124">
        <v>0</v>
      </c>
      <c r="N424" s="124">
        <v>0</v>
      </c>
      <c r="O424" s="124">
        <v>0</v>
      </c>
      <c r="P424" s="124">
        <v>0</v>
      </c>
      <c r="Q424" s="124">
        <v>0</v>
      </c>
      <c r="R424" s="124">
        <v>0</v>
      </c>
      <c r="S424" s="124">
        <v>0</v>
      </c>
      <c r="T424" s="124">
        <v>0</v>
      </c>
      <c r="U424" s="124">
        <v>0</v>
      </c>
      <c r="V424" s="124">
        <v>0</v>
      </c>
      <c r="W424" s="124">
        <v>0</v>
      </c>
      <c r="X424" s="124">
        <v>0</v>
      </c>
      <c r="Y424" s="124">
        <v>0</v>
      </c>
      <c r="Z424" s="124">
        <v>0</v>
      </c>
      <c r="AA424" s="124">
        <v>0</v>
      </c>
      <c r="AB424" s="124">
        <v>0</v>
      </c>
      <c r="AC424" s="124">
        <v>0</v>
      </c>
      <c r="AD424" s="124">
        <v>0</v>
      </c>
      <c r="AE424" s="124">
        <v>0</v>
      </c>
      <c r="AF424" s="124">
        <v>0</v>
      </c>
      <c r="AG424" s="124">
        <v>0</v>
      </c>
      <c r="AH424" s="124">
        <v>0</v>
      </c>
      <c r="AI424" s="124">
        <v>0</v>
      </c>
      <c r="AJ424" s="124">
        <v>0</v>
      </c>
      <c r="AK424" s="124">
        <v>0</v>
      </c>
      <c r="AL424" s="124">
        <v>0</v>
      </c>
      <c r="AM424" s="124">
        <v>0</v>
      </c>
      <c r="AN424" s="124">
        <v>0</v>
      </c>
      <c r="AO424" s="124">
        <v>0</v>
      </c>
      <c r="AP424" s="124">
        <v>0</v>
      </c>
      <c r="AQ424" s="124">
        <v>0</v>
      </c>
      <c r="AR424" s="124">
        <v>0</v>
      </c>
      <c r="AS424" s="124">
        <v>0</v>
      </c>
      <c r="AT424" s="124">
        <v>0</v>
      </c>
      <c r="AU424" s="124">
        <v>0</v>
      </c>
      <c r="AV424" s="124">
        <v>0</v>
      </c>
      <c r="AW424" s="124">
        <v>0</v>
      </c>
      <c r="AX424" s="124">
        <v>0</v>
      </c>
      <c r="AY424" s="124">
        <v>0</v>
      </c>
    </row>
    <row r="425" spans="1:51">
      <c r="A425" t="s">
        <v>36</v>
      </c>
      <c r="B425" t="s">
        <v>19</v>
      </c>
      <c r="C425" t="s">
        <v>62</v>
      </c>
      <c r="D425" t="s">
        <v>337</v>
      </c>
      <c r="E425" s="125">
        <v>0</v>
      </c>
      <c r="F425" s="125">
        <v>0</v>
      </c>
      <c r="G425" s="125">
        <v>0</v>
      </c>
      <c r="H425" s="125">
        <v>0</v>
      </c>
      <c r="I425" s="125">
        <v>0</v>
      </c>
      <c r="J425" s="125">
        <v>0</v>
      </c>
      <c r="K425" s="124">
        <v>0</v>
      </c>
      <c r="L425" s="124">
        <v>0</v>
      </c>
      <c r="M425" s="124">
        <v>0</v>
      </c>
      <c r="N425" s="124">
        <v>0</v>
      </c>
      <c r="O425" s="124">
        <v>0</v>
      </c>
      <c r="P425" s="124">
        <v>0</v>
      </c>
      <c r="Q425" s="124">
        <v>0</v>
      </c>
      <c r="R425" s="124">
        <v>0</v>
      </c>
      <c r="S425" s="124">
        <v>0</v>
      </c>
      <c r="T425" s="124">
        <v>0</v>
      </c>
      <c r="U425" s="124">
        <v>0</v>
      </c>
      <c r="V425" s="124">
        <v>0</v>
      </c>
      <c r="W425" s="124">
        <v>0</v>
      </c>
      <c r="X425" s="124">
        <v>0</v>
      </c>
      <c r="Y425" s="124">
        <v>0</v>
      </c>
      <c r="Z425" s="124">
        <v>0</v>
      </c>
      <c r="AA425" s="124">
        <v>0</v>
      </c>
      <c r="AB425" s="124">
        <v>0</v>
      </c>
      <c r="AC425" s="124">
        <v>0</v>
      </c>
      <c r="AD425" s="124">
        <v>0</v>
      </c>
      <c r="AE425" s="124">
        <v>0</v>
      </c>
      <c r="AF425" s="124">
        <v>0</v>
      </c>
      <c r="AG425" s="124">
        <v>0</v>
      </c>
      <c r="AH425" s="124">
        <v>0</v>
      </c>
      <c r="AI425" s="124">
        <v>0</v>
      </c>
      <c r="AJ425" s="124">
        <v>0</v>
      </c>
      <c r="AK425" s="124">
        <v>0</v>
      </c>
      <c r="AL425" s="124">
        <v>0</v>
      </c>
      <c r="AM425" s="124">
        <v>0</v>
      </c>
      <c r="AN425" s="124">
        <v>0</v>
      </c>
      <c r="AO425" s="124">
        <v>0</v>
      </c>
      <c r="AP425" s="124">
        <v>0</v>
      </c>
      <c r="AQ425" s="124">
        <v>0</v>
      </c>
      <c r="AR425" s="124">
        <v>0</v>
      </c>
      <c r="AS425" s="124">
        <v>0</v>
      </c>
      <c r="AT425" s="124">
        <v>0</v>
      </c>
      <c r="AU425" s="124">
        <v>0</v>
      </c>
      <c r="AV425" s="124">
        <v>0</v>
      </c>
      <c r="AW425" s="124">
        <v>0</v>
      </c>
      <c r="AX425" s="124">
        <v>0</v>
      </c>
      <c r="AY425" s="124">
        <v>0</v>
      </c>
    </row>
    <row r="426" spans="1:51">
      <c r="A426" t="s">
        <v>36</v>
      </c>
      <c r="B426" t="s">
        <v>21</v>
      </c>
      <c r="C426" t="s">
        <v>50</v>
      </c>
      <c r="D426" t="s">
        <v>337</v>
      </c>
      <c r="E426" s="125">
        <v>0.56271515310582076</v>
      </c>
      <c r="F426" s="125">
        <v>0.52962292226592689</v>
      </c>
      <c r="G426" s="125">
        <v>0.49754315661780241</v>
      </c>
      <c r="H426" s="125">
        <v>0.43592944298122349</v>
      </c>
      <c r="I426" s="125">
        <v>0.41163921145017551</v>
      </c>
      <c r="J426" s="125">
        <v>0.43395699016206157</v>
      </c>
      <c r="K426" s="124">
        <v>0.41549826904055392</v>
      </c>
      <c r="L426" s="124">
        <v>0.46873779919224562</v>
      </c>
      <c r="M426" s="124">
        <v>0.51163970796821334</v>
      </c>
      <c r="N426" s="124">
        <v>0.54627241178403474</v>
      </c>
      <c r="O426" s="124">
        <v>0.57403183760470256</v>
      </c>
      <c r="P426" s="124">
        <v>0.59565875704302085</v>
      </c>
      <c r="Q426" s="124">
        <v>0.61118874997966888</v>
      </c>
      <c r="R426" s="124">
        <v>0.61992826759900943</v>
      </c>
      <c r="S426" s="124">
        <v>0.62054586400655709</v>
      </c>
      <c r="T426" s="124">
        <v>0.6116423873271063</v>
      </c>
      <c r="U426" s="124">
        <v>0.59277862618193478</v>
      </c>
      <c r="V426" s="124">
        <v>0.56533864882885976</v>
      </c>
      <c r="W426" s="124">
        <v>0.53221929628874365</v>
      </c>
      <c r="X426" s="124">
        <v>0.4965944644557706</v>
      </c>
      <c r="Y426" s="124">
        <v>0.46092743536901931</v>
      </c>
      <c r="Z426" s="124">
        <v>0.42671673901507368</v>
      </c>
      <c r="AA426" s="124">
        <v>0.39469618266416012</v>
      </c>
      <c r="AB426" s="124">
        <v>0.36512084999977762</v>
      </c>
      <c r="AC426" s="124">
        <v>0.33798616037531642</v>
      </c>
      <c r="AD426" s="124">
        <v>0.31316293212736263</v>
      </c>
      <c r="AE426" s="124">
        <v>0.29047188166329768</v>
      </c>
      <c r="AF426" s="124">
        <v>0.26972175285695021</v>
      </c>
      <c r="AG426" s="124">
        <v>0.25072743970398131</v>
      </c>
      <c r="AH426" s="124">
        <v>0.23331766687767869</v>
      </c>
      <c r="AI426" s="124">
        <v>0.2173374484815408</v>
      </c>
      <c r="AJ426" s="124">
        <v>0.20264806587391021</v>
      </c>
      <c r="AK426" s="124">
        <v>0.1891259637763488</v>
      </c>
      <c r="AL426" s="124">
        <v>0.17666125874315161</v>
      </c>
      <c r="AM426" s="124">
        <v>0.1651561906660865</v>
      </c>
      <c r="AN426" s="124">
        <v>0.15452366403238099</v>
      </c>
      <c r="AO426" s="124">
        <v>0.14468593460926801</v>
      </c>
      <c r="AP426" s="124">
        <v>0.1356135415121498</v>
      </c>
      <c r="AQ426" s="124">
        <v>0.12725641769133739</v>
      </c>
      <c r="AR426" s="124">
        <v>0.1195567194045024</v>
      </c>
      <c r="AS426" s="124">
        <v>0.11245582870306541</v>
      </c>
      <c r="AT426" s="124">
        <v>0.10589790248055771</v>
      </c>
      <c r="AU426" s="124">
        <v>9.9831458727167324E-2</v>
      </c>
      <c r="AV426" s="124">
        <v>9.420989061144186E-2</v>
      </c>
      <c r="AW426" s="124">
        <v>8.8991423181848883E-2</v>
      </c>
      <c r="AX426" s="124">
        <v>8.4138802433180657E-2</v>
      </c>
      <c r="AY426" s="124">
        <v>7.9618875433381142E-2</v>
      </c>
    </row>
    <row r="427" spans="1:51">
      <c r="A427" t="s">
        <v>36</v>
      </c>
      <c r="B427" t="s">
        <v>21</v>
      </c>
      <c r="C427" t="s">
        <v>51</v>
      </c>
      <c r="D427" t="s">
        <v>337</v>
      </c>
      <c r="E427" s="125">
        <v>0</v>
      </c>
      <c r="F427" s="125">
        <v>0</v>
      </c>
      <c r="G427" s="125">
        <v>0</v>
      </c>
      <c r="H427" s="125">
        <v>0</v>
      </c>
      <c r="I427" s="125">
        <v>0</v>
      </c>
      <c r="J427" s="125">
        <v>0</v>
      </c>
      <c r="K427" s="124">
        <v>0</v>
      </c>
      <c r="L427" s="124">
        <v>0</v>
      </c>
      <c r="M427" s="124">
        <v>0</v>
      </c>
      <c r="N427" s="124">
        <v>0</v>
      </c>
      <c r="O427" s="124">
        <v>0</v>
      </c>
      <c r="P427" s="124">
        <v>0</v>
      </c>
      <c r="Q427" s="124">
        <v>0</v>
      </c>
      <c r="R427" s="124">
        <v>0</v>
      </c>
      <c r="S427" s="124">
        <v>0</v>
      </c>
      <c r="T427" s="124">
        <v>0</v>
      </c>
      <c r="U427" s="124">
        <v>0</v>
      </c>
      <c r="V427" s="124">
        <v>0</v>
      </c>
      <c r="W427" s="124">
        <v>0</v>
      </c>
      <c r="X427" s="124">
        <v>0</v>
      </c>
      <c r="Y427" s="124">
        <v>0</v>
      </c>
      <c r="Z427" s="124">
        <v>0</v>
      </c>
      <c r="AA427" s="124">
        <v>0</v>
      </c>
      <c r="AB427" s="124">
        <v>0</v>
      </c>
      <c r="AC427" s="124">
        <v>0</v>
      </c>
      <c r="AD427" s="124">
        <v>0</v>
      </c>
      <c r="AE427" s="124">
        <v>0</v>
      </c>
      <c r="AF427" s="124">
        <v>0</v>
      </c>
      <c r="AG427" s="124">
        <v>0</v>
      </c>
      <c r="AH427" s="124">
        <v>0</v>
      </c>
      <c r="AI427" s="124">
        <v>0</v>
      </c>
      <c r="AJ427" s="124">
        <v>0</v>
      </c>
      <c r="AK427" s="124">
        <v>0</v>
      </c>
      <c r="AL427" s="124">
        <v>0</v>
      </c>
      <c r="AM427" s="124">
        <v>0</v>
      </c>
      <c r="AN427" s="124">
        <v>0</v>
      </c>
      <c r="AO427" s="124">
        <v>0</v>
      </c>
      <c r="AP427" s="124">
        <v>0</v>
      </c>
      <c r="AQ427" s="124">
        <v>0</v>
      </c>
      <c r="AR427" s="124">
        <v>0</v>
      </c>
      <c r="AS427" s="124">
        <v>0</v>
      </c>
      <c r="AT427" s="124">
        <v>0</v>
      </c>
      <c r="AU427" s="124">
        <v>0</v>
      </c>
      <c r="AV427" s="124">
        <v>0</v>
      </c>
      <c r="AW427" s="124">
        <v>0</v>
      </c>
      <c r="AX427" s="124">
        <v>0</v>
      </c>
      <c r="AY427" s="124">
        <v>0</v>
      </c>
    </row>
    <row r="428" spans="1:51">
      <c r="A428" t="s">
        <v>36</v>
      </c>
      <c r="B428" t="s">
        <v>21</v>
      </c>
      <c r="C428" t="s">
        <v>52</v>
      </c>
      <c r="D428" t="s">
        <v>337</v>
      </c>
      <c r="E428" s="125">
        <v>0</v>
      </c>
      <c r="F428" s="125">
        <v>0</v>
      </c>
      <c r="G428" s="125">
        <v>0</v>
      </c>
      <c r="H428" s="125">
        <v>0</v>
      </c>
      <c r="I428" s="125">
        <v>0</v>
      </c>
      <c r="J428" s="125">
        <v>0</v>
      </c>
      <c r="K428" s="124">
        <v>0</v>
      </c>
      <c r="L428" s="124">
        <v>0</v>
      </c>
      <c r="M428" s="124">
        <v>0</v>
      </c>
      <c r="N428" s="124">
        <v>0</v>
      </c>
      <c r="O428" s="124">
        <v>0</v>
      </c>
      <c r="P428" s="124">
        <v>0</v>
      </c>
      <c r="Q428" s="124">
        <v>0</v>
      </c>
      <c r="R428" s="124">
        <v>0</v>
      </c>
      <c r="S428" s="124">
        <v>0</v>
      </c>
      <c r="T428" s="124">
        <v>0</v>
      </c>
      <c r="U428" s="124">
        <v>0</v>
      </c>
      <c r="V428" s="124">
        <v>0</v>
      </c>
      <c r="W428" s="124">
        <v>0</v>
      </c>
      <c r="X428" s="124">
        <v>0</v>
      </c>
      <c r="Y428" s="124">
        <v>0</v>
      </c>
      <c r="Z428" s="124">
        <v>0</v>
      </c>
      <c r="AA428" s="124">
        <v>0</v>
      </c>
      <c r="AB428" s="124">
        <v>0</v>
      </c>
      <c r="AC428" s="124">
        <v>0</v>
      </c>
      <c r="AD428" s="124">
        <v>0</v>
      </c>
      <c r="AE428" s="124">
        <v>0</v>
      </c>
      <c r="AF428" s="124">
        <v>0</v>
      </c>
      <c r="AG428" s="124">
        <v>0</v>
      </c>
      <c r="AH428" s="124">
        <v>0</v>
      </c>
      <c r="AI428" s="124">
        <v>0</v>
      </c>
      <c r="AJ428" s="124">
        <v>0</v>
      </c>
      <c r="AK428" s="124">
        <v>0</v>
      </c>
      <c r="AL428" s="124">
        <v>0</v>
      </c>
      <c r="AM428" s="124">
        <v>0</v>
      </c>
      <c r="AN428" s="124">
        <v>0</v>
      </c>
      <c r="AO428" s="124">
        <v>0</v>
      </c>
      <c r="AP428" s="124">
        <v>0</v>
      </c>
      <c r="AQ428" s="124">
        <v>0</v>
      </c>
      <c r="AR428" s="124">
        <v>0</v>
      </c>
      <c r="AS428" s="124">
        <v>0</v>
      </c>
      <c r="AT428" s="124">
        <v>0</v>
      </c>
      <c r="AU428" s="124">
        <v>0</v>
      </c>
      <c r="AV428" s="124">
        <v>0</v>
      </c>
      <c r="AW428" s="124">
        <v>0</v>
      </c>
      <c r="AX428" s="124">
        <v>0</v>
      </c>
      <c r="AY428" s="124">
        <v>0</v>
      </c>
    </row>
    <row r="429" spans="1:51">
      <c r="A429" t="s">
        <v>36</v>
      </c>
      <c r="B429" t="s">
        <v>21</v>
      </c>
      <c r="C429" t="s">
        <v>53</v>
      </c>
      <c r="D429" t="s">
        <v>337</v>
      </c>
      <c r="E429" s="125">
        <v>0.43728484689417918</v>
      </c>
      <c r="F429" s="125">
        <v>0.47037707773407311</v>
      </c>
      <c r="G429" s="125">
        <v>0.50245684338219765</v>
      </c>
      <c r="H429" s="125">
        <v>0.56401827319604469</v>
      </c>
      <c r="I429" s="125">
        <v>0.58834053470159331</v>
      </c>
      <c r="J429" s="125">
        <v>0.56603693328553117</v>
      </c>
      <c r="K429" s="124">
        <v>0.58448936696340259</v>
      </c>
      <c r="L429" s="124">
        <v>0.53076595832836837</v>
      </c>
      <c r="M429" s="124">
        <v>0.48707610052968398</v>
      </c>
      <c r="N429" s="124">
        <v>0.45110596472438391</v>
      </c>
      <c r="O429" s="124">
        <v>0.42103388734024622</v>
      </c>
      <c r="P429" s="124">
        <v>0.3953914660693682</v>
      </c>
      <c r="Q429" s="124">
        <v>0.37295022089839119</v>
      </c>
      <c r="R429" s="124">
        <v>0.35258817980339358</v>
      </c>
      <c r="S429" s="124">
        <v>0.3332795642040236</v>
      </c>
      <c r="T429" s="124">
        <v>0.31413014446192089</v>
      </c>
      <c r="U429" s="124">
        <v>0.29460014637650878</v>
      </c>
      <c r="V429" s="124">
        <v>0.27469956532893941</v>
      </c>
      <c r="W429" s="124">
        <v>0.25487943240618782</v>
      </c>
      <c r="X429" s="124">
        <v>0.23571043021534871</v>
      </c>
      <c r="Y429" s="124">
        <v>0.21762746177149961</v>
      </c>
      <c r="Z429" s="124">
        <v>0.20085593124680781</v>
      </c>
      <c r="AA429" s="124">
        <v>0.18545520963121789</v>
      </c>
      <c r="AB429" s="124">
        <v>0.17138511699495479</v>
      </c>
      <c r="AC429" s="124">
        <v>0.1585568064281932</v>
      </c>
      <c r="AD429" s="124">
        <v>0.14686350274760249</v>
      </c>
      <c r="AE429" s="124">
        <v>0.1361967463826779</v>
      </c>
      <c r="AF429" s="124">
        <v>0.12645403791195389</v>
      </c>
      <c r="AG429" s="124">
        <v>0.1175418601523346</v>
      </c>
      <c r="AH429" s="124">
        <v>0.10937638372943009</v>
      </c>
      <c r="AI429" s="124">
        <v>0.1018830968999043</v>
      </c>
      <c r="AJ429" s="124">
        <v>9.4995995959571006E-2</v>
      </c>
      <c r="AK429" s="124">
        <v>8.8656648594017354E-2</v>
      </c>
      <c r="AL429" s="124">
        <v>8.2813274793515967E-2</v>
      </c>
      <c r="AM429" s="124">
        <v>7.7419905538458261E-2</v>
      </c>
      <c r="AN429" s="124">
        <v>7.2435638352131931E-2</v>
      </c>
      <c r="AO429" s="124">
        <v>6.7823989782905741E-2</v>
      </c>
      <c r="AP429" s="124">
        <v>6.3571128799366411E-2</v>
      </c>
      <c r="AQ429" s="124">
        <v>5.9653574542552469E-2</v>
      </c>
      <c r="AR429" s="124">
        <v>5.6044205922739163E-2</v>
      </c>
      <c r="AS429" s="124">
        <v>5.271554171118311E-2</v>
      </c>
      <c r="AT429" s="124">
        <v>4.9641402902215193E-2</v>
      </c>
      <c r="AU429" s="124">
        <v>4.679765559896714E-2</v>
      </c>
      <c r="AV429" s="124">
        <v>4.4162451630166619E-2</v>
      </c>
      <c r="AW429" s="124">
        <v>4.1716208060407947E-2</v>
      </c>
      <c r="AX429" s="124">
        <v>3.9441461333873433E-2</v>
      </c>
      <c r="AY429" s="124">
        <v>3.7322670398970213E-2</v>
      </c>
    </row>
    <row r="430" spans="1:51">
      <c r="A430" t="s">
        <v>36</v>
      </c>
      <c r="B430" t="s">
        <v>21</v>
      </c>
      <c r="C430" t="s">
        <v>54</v>
      </c>
      <c r="D430" t="s">
        <v>337</v>
      </c>
      <c r="E430" s="125">
        <v>0</v>
      </c>
      <c r="F430" s="125">
        <v>0</v>
      </c>
      <c r="G430" s="125">
        <v>0</v>
      </c>
      <c r="H430" s="125">
        <v>0</v>
      </c>
      <c r="I430" s="125">
        <v>0</v>
      </c>
      <c r="J430" s="125">
        <v>0</v>
      </c>
      <c r="K430" s="124">
        <v>0</v>
      </c>
      <c r="L430" s="124">
        <v>0</v>
      </c>
      <c r="M430" s="124">
        <v>0</v>
      </c>
      <c r="N430" s="124">
        <v>0</v>
      </c>
      <c r="O430" s="124">
        <v>0</v>
      </c>
      <c r="P430" s="124">
        <v>0</v>
      </c>
      <c r="Q430" s="124">
        <v>0</v>
      </c>
      <c r="R430" s="124">
        <v>0</v>
      </c>
      <c r="S430" s="124">
        <v>0</v>
      </c>
      <c r="T430" s="124">
        <v>0</v>
      </c>
      <c r="U430" s="124">
        <v>0</v>
      </c>
      <c r="V430" s="124">
        <v>0</v>
      </c>
      <c r="W430" s="124">
        <v>0</v>
      </c>
      <c r="X430" s="124">
        <v>0</v>
      </c>
      <c r="Y430" s="124">
        <v>0</v>
      </c>
      <c r="Z430" s="124">
        <v>0</v>
      </c>
      <c r="AA430" s="124">
        <v>0</v>
      </c>
      <c r="AB430" s="124">
        <v>0</v>
      </c>
      <c r="AC430" s="124">
        <v>0</v>
      </c>
      <c r="AD430" s="124">
        <v>0</v>
      </c>
      <c r="AE430" s="124">
        <v>0</v>
      </c>
      <c r="AF430" s="124">
        <v>0</v>
      </c>
      <c r="AG430" s="124">
        <v>0</v>
      </c>
      <c r="AH430" s="124">
        <v>0</v>
      </c>
      <c r="AI430" s="124">
        <v>0</v>
      </c>
      <c r="AJ430" s="124">
        <v>0</v>
      </c>
      <c r="AK430" s="124">
        <v>0</v>
      </c>
      <c r="AL430" s="124">
        <v>0</v>
      </c>
      <c r="AM430" s="124">
        <v>0</v>
      </c>
      <c r="AN430" s="124">
        <v>0</v>
      </c>
      <c r="AO430" s="124">
        <v>0</v>
      </c>
      <c r="AP430" s="124">
        <v>0</v>
      </c>
      <c r="AQ430" s="124">
        <v>0</v>
      </c>
      <c r="AR430" s="124">
        <v>0</v>
      </c>
      <c r="AS430" s="124">
        <v>0</v>
      </c>
      <c r="AT430" s="124">
        <v>0</v>
      </c>
      <c r="AU430" s="124">
        <v>0</v>
      </c>
      <c r="AV430" s="124">
        <v>0</v>
      </c>
      <c r="AW430" s="124">
        <v>0</v>
      </c>
      <c r="AX430" s="124">
        <v>0</v>
      </c>
      <c r="AY430" s="124">
        <v>0</v>
      </c>
    </row>
    <row r="431" spans="1:51">
      <c r="A431" t="s">
        <v>36</v>
      </c>
      <c r="B431" t="s">
        <v>21</v>
      </c>
      <c r="C431" t="s">
        <v>55</v>
      </c>
      <c r="D431" t="s">
        <v>337</v>
      </c>
      <c r="E431" s="125">
        <v>0</v>
      </c>
      <c r="F431" s="125">
        <v>0</v>
      </c>
      <c r="G431" s="125">
        <v>0</v>
      </c>
      <c r="H431" s="125">
        <v>0</v>
      </c>
      <c r="I431" s="125">
        <v>0</v>
      </c>
      <c r="J431" s="125">
        <v>0</v>
      </c>
      <c r="K431" s="124">
        <v>0</v>
      </c>
      <c r="L431" s="124">
        <v>0</v>
      </c>
      <c r="M431" s="124">
        <v>0</v>
      </c>
      <c r="N431" s="124">
        <v>0</v>
      </c>
      <c r="O431" s="124">
        <v>0</v>
      </c>
      <c r="P431" s="124">
        <v>0</v>
      </c>
      <c r="Q431" s="124">
        <v>0</v>
      </c>
      <c r="R431" s="124">
        <v>0</v>
      </c>
      <c r="S431" s="124">
        <v>0</v>
      </c>
      <c r="T431" s="124">
        <v>0</v>
      </c>
      <c r="U431" s="124">
        <v>0</v>
      </c>
      <c r="V431" s="124">
        <v>0</v>
      </c>
      <c r="W431" s="124">
        <v>0</v>
      </c>
      <c r="X431" s="124">
        <v>0</v>
      </c>
      <c r="Y431" s="124">
        <v>0</v>
      </c>
      <c r="Z431" s="124">
        <v>0</v>
      </c>
      <c r="AA431" s="124">
        <v>0</v>
      </c>
      <c r="AB431" s="124">
        <v>0</v>
      </c>
      <c r="AC431" s="124">
        <v>0</v>
      </c>
      <c r="AD431" s="124">
        <v>0</v>
      </c>
      <c r="AE431" s="124">
        <v>0</v>
      </c>
      <c r="AF431" s="124">
        <v>0</v>
      </c>
      <c r="AG431" s="124">
        <v>0</v>
      </c>
      <c r="AH431" s="124">
        <v>0</v>
      </c>
      <c r="AI431" s="124">
        <v>0</v>
      </c>
      <c r="AJ431" s="124">
        <v>0</v>
      </c>
      <c r="AK431" s="124">
        <v>0</v>
      </c>
      <c r="AL431" s="124">
        <v>0</v>
      </c>
      <c r="AM431" s="124">
        <v>0</v>
      </c>
      <c r="AN431" s="124">
        <v>0</v>
      </c>
      <c r="AO431" s="124">
        <v>0</v>
      </c>
      <c r="AP431" s="124">
        <v>0</v>
      </c>
      <c r="AQ431" s="124">
        <v>0</v>
      </c>
      <c r="AR431" s="124">
        <v>0</v>
      </c>
      <c r="AS431" s="124">
        <v>0</v>
      </c>
      <c r="AT431" s="124">
        <v>0</v>
      </c>
      <c r="AU431" s="124">
        <v>0</v>
      </c>
      <c r="AV431" s="124">
        <v>0</v>
      </c>
      <c r="AW431" s="124">
        <v>0</v>
      </c>
      <c r="AX431" s="124">
        <v>0</v>
      </c>
      <c r="AY431" s="124">
        <v>0</v>
      </c>
    </row>
    <row r="432" spans="1:51">
      <c r="A432" t="s">
        <v>36</v>
      </c>
      <c r="B432" t="s">
        <v>21</v>
      </c>
      <c r="C432" t="s">
        <v>56</v>
      </c>
      <c r="D432" t="s">
        <v>337</v>
      </c>
      <c r="E432" s="125">
        <v>0</v>
      </c>
      <c r="F432" s="125">
        <v>0</v>
      </c>
      <c r="G432" s="125">
        <v>0</v>
      </c>
      <c r="H432" s="125">
        <v>1.307095568292476E-5</v>
      </c>
      <c r="I432" s="125">
        <v>1.350256548744261E-5</v>
      </c>
      <c r="J432" s="125">
        <v>6.076552407226236E-6</v>
      </c>
      <c r="K432" s="124">
        <v>1.2363996043521271E-5</v>
      </c>
      <c r="L432" s="124">
        <v>4.9624247938603113E-4</v>
      </c>
      <c r="M432" s="124">
        <v>1.2841915021028041E-3</v>
      </c>
      <c r="N432" s="124">
        <v>2.6216234915813728E-3</v>
      </c>
      <c r="O432" s="124">
        <v>4.9342750550512727E-3</v>
      </c>
      <c r="P432" s="124">
        <v>8.9497768876110675E-3</v>
      </c>
      <c r="Q432" s="124">
        <v>1.5861029121939822E-2</v>
      </c>
      <c r="R432" s="124">
        <v>2.748355259759705E-2</v>
      </c>
      <c r="S432" s="124">
        <v>4.6174571789419291E-2</v>
      </c>
      <c r="T432" s="124">
        <v>7.4227468210972827E-2</v>
      </c>
      <c r="U432" s="124">
        <v>0.11262122744155641</v>
      </c>
      <c r="V432" s="124">
        <v>0.1599617858422008</v>
      </c>
      <c r="W432" s="124">
        <v>0.2129012713050685</v>
      </c>
      <c r="X432" s="124">
        <v>0.26769510532888069</v>
      </c>
      <c r="Y432" s="124">
        <v>0.32144510285948108</v>
      </c>
      <c r="Z432" s="124">
        <v>0.37242732973811837</v>
      </c>
      <c r="AA432" s="124">
        <v>0.41984860770462179</v>
      </c>
      <c r="AB432" s="124">
        <v>0.46349403300526748</v>
      </c>
      <c r="AC432" s="124">
        <v>0.50345703319649038</v>
      </c>
      <c r="AD432" s="124">
        <v>0.5399735651250348</v>
      </c>
      <c r="AE432" s="124">
        <v>0.57333137195402439</v>
      </c>
      <c r="AF432" s="124">
        <v>0.60382420923109581</v>
      </c>
      <c r="AG432" s="124">
        <v>0.63173070014368427</v>
      </c>
      <c r="AH432" s="124">
        <v>0.65730594939289111</v>
      </c>
      <c r="AI432" s="124">
        <v>0.68077945461855494</v>
      </c>
      <c r="AJ432" s="124">
        <v>0.70235593816651876</v>
      </c>
      <c r="AK432" s="124">
        <v>0.72221738762963383</v>
      </c>
      <c r="AL432" s="124">
        <v>0.7405254664633325</v>
      </c>
      <c r="AM432" s="124">
        <v>0.7574239037954551</v>
      </c>
      <c r="AN432" s="124">
        <v>0.77304069761548699</v>
      </c>
      <c r="AO432" s="124">
        <v>0.78749007560782625</v>
      </c>
      <c r="AP432" s="124">
        <v>0.8008153296884839</v>
      </c>
      <c r="AQ432" s="124">
        <v>0.81309000776611018</v>
      </c>
      <c r="AR432" s="124">
        <v>0.82439907467275853</v>
      </c>
      <c r="AS432" s="124">
        <v>0.83482862958575144</v>
      </c>
      <c r="AT432" s="124">
        <v>0.84446069461722717</v>
      </c>
      <c r="AU432" s="124">
        <v>0.85337088567386543</v>
      </c>
      <c r="AV432" s="124">
        <v>0.86162765775839156</v>
      </c>
      <c r="AW432" s="124">
        <v>0.86929236875774318</v>
      </c>
      <c r="AX432" s="124">
        <v>0.876419736232946</v>
      </c>
      <c r="AY432" s="124">
        <v>0.88305845416764861</v>
      </c>
    </row>
    <row r="433" spans="1:51">
      <c r="A433" t="s">
        <v>36</v>
      </c>
      <c r="B433" t="s">
        <v>21</v>
      </c>
      <c r="C433" t="s">
        <v>57</v>
      </c>
      <c r="D433" t="s">
        <v>337</v>
      </c>
      <c r="E433" s="125">
        <v>0</v>
      </c>
      <c r="F433" s="125">
        <v>0</v>
      </c>
      <c r="G433" s="125">
        <v>0</v>
      </c>
      <c r="H433" s="125">
        <v>0</v>
      </c>
      <c r="I433" s="125">
        <v>0</v>
      </c>
      <c r="J433" s="125">
        <v>0</v>
      </c>
      <c r="K433" s="124">
        <v>0</v>
      </c>
      <c r="L433" s="124">
        <v>0</v>
      </c>
      <c r="M433" s="124">
        <v>0</v>
      </c>
      <c r="N433" s="124">
        <v>0</v>
      </c>
      <c r="O433" s="124">
        <v>0</v>
      </c>
      <c r="P433" s="124">
        <v>0</v>
      </c>
      <c r="Q433" s="124">
        <v>0</v>
      </c>
      <c r="R433" s="124">
        <v>0</v>
      </c>
      <c r="S433" s="124">
        <v>0</v>
      </c>
      <c r="T433" s="124">
        <v>0</v>
      </c>
      <c r="U433" s="124">
        <v>0</v>
      </c>
      <c r="V433" s="124">
        <v>0</v>
      </c>
      <c r="W433" s="124">
        <v>0</v>
      </c>
      <c r="X433" s="124">
        <v>0</v>
      </c>
      <c r="Y433" s="124">
        <v>0</v>
      </c>
      <c r="Z433" s="124">
        <v>0</v>
      </c>
      <c r="AA433" s="124">
        <v>0</v>
      </c>
      <c r="AB433" s="124">
        <v>0</v>
      </c>
      <c r="AC433" s="124">
        <v>0</v>
      </c>
      <c r="AD433" s="124">
        <v>0</v>
      </c>
      <c r="AE433" s="124">
        <v>0</v>
      </c>
      <c r="AF433" s="124">
        <v>0</v>
      </c>
      <c r="AG433" s="124">
        <v>0</v>
      </c>
      <c r="AH433" s="124">
        <v>0</v>
      </c>
      <c r="AI433" s="124">
        <v>0</v>
      </c>
      <c r="AJ433" s="124">
        <v>0</v>
      </c>
      <c r="AK433" s="124">
        <v>0</v>
      </c>
      <c r="AL433" s="124">
        <v>0</v>
      </c>
      <c r="AM433" s="124">
        <v>0</v>
      </c>
      <c r="AN433" s="124">
        <v>0</v>
      </c>
      <c r="AO433" s="124">
        <v>0</v>
      </c>
      <c r="AP433" s="124">
        <v>0</v>
      </c>
      <c r="AQ433" s="124">
        <v>0</v>
      </c>
      <c r="AR433" s="124">
        <v>0</v>
      </c>
      <c r="AS433" s="124">
        <v>0</v>
      </c>
      <c r="AT433" s="124">
        <v>0</v>
      </c>
      <c r="AU433" s="124">
        <v>0</v>
      </c>
      <c r="AV433" s="124">
        <v>0</v>
      </c>
      <c r="AW433" s="124">
        <v>0</v>
      </c>
      <c r="AX433" s="124">
        <v>0</v>
      </c>
      <c r="AY433" s="124">
        <v>0</v>
      </c>
    </row>
    <row r="434" spans="1:51">
      <c r="A434" t="s">
        <v>36</v>
      </c>
      <c r="B434" t="s">
        <v>21</v>
      </c>
      <c r="C434" t="s">
        <v>58</v>
      </c>
      <c r="D434" t="s">
        <v>337</v>
      </c>
      <c r="E434" s="125">
        <v>0</v>
      </c>
      <c r="F434" s="125">
        <v>0</v>
      </c>
      <c r="G434" s="125">
        <v>0</v>
      </c>
      <c r="H434" s="125">
        <v>0</v>
      </c>
      <c r="I434" s="125">
        <v>0</v>
      </c>
      <c r="J434" s="125">
        <v>0</v>
      </c>
      <c r="K434" s="124">
        <v>0</v>
      </c>
      <c r="L434" s="124">
        <v>0</v>
      </c>
      <c r="M434" s="124">
        <v>0</v>
      </c>
      <c r="N434" s="124">
        <v>0</v>
      </c>
      <c r="O434" s="124">
        <v>0</v>
      </c>
      <c r="P434" s="124">
        <v>0</v>
      </c>
      <c r="Q434" s="124">
        <v>0</v>
      </c>
      <c r="R434" s="124">
        <v>0</v>
      </c>
      <c r="S434" s="124">
        <v>0</v>
      </c>
      <c r="T434" s="124">
        <v>0</v>
      </c>
      <c r="U434" s="124">
        <v>0</v>
      </c>
      <c r="V434" s="124">
        <v>0</v>
      </c>
      <c r="W434" s="124">
        <v>0</v>
      </c>
      <c r="X434" s="124">
        <v>0</v>
      </c>
      <c r="Y434" s="124">
        <v>0</v>
      </c>
      <c r="Z434" s="124">
        <v>0</v>
      </c>
      <c r="AA434" s="124">
        <v>0</v>
      </c>
      <c r="AB434" s="124">
        <v>0</v>
      </c>
      <c r="AC434" s="124">
        <v>0</v>
      </c>
      <c r="AD434" s="124">
        <v>0</v>
      </c>
      <c r="AE434" s="124">
        <v>0</v>
      </c>
      <c r="AF434" s="124">
        <v>0</v>
      </c>
      <c r="AG434" s="124">
        <v>0</v>
      </c>
      <c r="AH434" s="124">
        <v>0</v>
      </c>
      <c r="AI434" s="124">
        <v>0</v>
      </c>
      <c r="AJ434" s="124">
        <v>0</v>
      </c>
      <c r="AK434" s="124">
        <v>0</v>
      </c>
      <c r="AL434" s="124">
        <v>0</v>
      </c>
      <c r="AM434" s="124">
        <v>0</v>
      </c>
      <c r="AN434" s="124">
        <v>0</v>
      </c>
      <c r="AO434" s="124">
        <v>0</v>
      </c>
      <c r="AP434" s="124">
        <v>0</v>
      </c>
      <c r="AQ434" s="124">
        <v>0</v>
      </c>
      <c r="AR434" s="124">
        <v>0</v>
      </c>
      <c r="AS434" s="124">
        <v>0</v>
      </c>
      <c r="AT434" s="124">
        <v>0</v>
      </c>
      <c r="AU434" s="124">
        <v>0</v>
      </c>
      <c r="AV434" s="124">
        <v>0</v>
      </c>
      <c r="AW434" s="124">
        <v>0</v>
      </c>
      <c r="AX434" s="124">
        <v>0</v>
      </c>
      <c r="AY434" s="124">
        <v>0</v>
      </c>
    </row>
    <row r="435" spans="1:51">
      <c r="A435" t="s">
        <v>36</v>
      </c>
      <c r="B435" t="s">
        <v>21</v>
      </c>
      <c r="C435" t="s">
        <v>59</v>
      </c>
      <c r="D435" t="s">
        <v>337</v>
      </c>
      <c r="E435" s="125">
        <v>0</v>
      </c>
      <c r="F435" s="125">
        <v>0</v>
      </c>
      <c r="G435" s="125">
        <v>0</v>
      </c>
      <c r="H435" s="125">
        <v>3.9212867048774273E-5</v>
      </c>
      <c r="I435" s="125">
        <v>6.7512827437213068E-6</v>
      </c>
      <c r="J435" s="125">
        <v>0</v>
      </c>
      <c r="K435" s="124">
        <v>0</v>
      </c>
      <c r="L435" s="124">
        <v>0</v>
      </c>
      <c r="M435" s="124">
        <v>0</v>
      </c>
      <c r="N435" s="124">
        <v>0</v>
      </c>
      <c r="O435" s="124">
        <v>0</v>
      </c>
      <c r="P435" s="124">
        <v>0</v>
      </c>
      <c r="Q435" s="124">
        <v>0</v>
      </c>
      <c r="R435" s="124">
        <v>0</v>
      </c>
      <c r="S435" s="124">
        <v>0</v>
      </c>
      <c r="T435" s="124">
        <v>0</v>
      </c>
      <c r="U435" s="124">
        <v>0</v>
      </c>
      <c r="V435" s="124">
        <v>0</v>
      </c>
      <c r="W435" s="124">
        <v>0</v>
      </c>
      <c r="X435" s="124">
        <v>0</v>
      </c>
      <c r="Y435" s="124">
        <v>0</v>
      </c>
      <c r="Z435" s="124">
        <v>0</v>
      </c>
      <c r="AA435" s="124">
        <v>0</v>
      </c>
      <c r="AB435" s="124">
        <v>0</v>
      </c>
      <c r="AC435" s="124">
        <v>0</v>
      </c>
      <c r="AD435" s="124">
        <v>0</v>
      </c>
      <c r="AE435" s="124">
        <v>0</v>
      </c>
      <c r="AF435" s="124">
        <v>0</v>
      </c>
      <c r="AG435" s="124">
        <v>0</v>
      </c>
      <c r="AH435" s="124">
        <v>0</v>
      </c>
      <c r="AI435" s="124">
        <v>0</v>
      </c>
      <c r="AJ435" s="124">
        <v>0</v>
      </c>
      <c r="AK435" s="124">
        <v>0</v>
      </c>
      <c r="AL435" s="124">
        <v>0</v>
      </c>
      <c r="AM435" s="124">
        <v>0</v>
      </c>
      <c r="AN435" s="124">
        <v>0</v>
      </c>
      <c r="AO435" s="124">
        <v>0</v>
      </c>
      <c r="AP435" s="124">
        <v>0</v>
      </c>
      <c r="AQ435" s="124">
        <v>0</v>
      </c>
      <c r="AR435" s="124">
        <v>0</v>
      </c>
      <c r="AS435" s="124">
        <v>0</v>
      </c>
      <c r="AT435" s="124">
        <v>0</v>
      </c>
      <c r="AU435" s="124">
        <v>0</v>
      </c>
      <c r="AV435" s="124">
        <v>0</v>
      </c>
      <c r="AW435" s="124">
        <v>0</v>
      </c>
      <c r="AX435" s="124">
        <v>0</v>
      </c>
      <c r="AY435" s="124">
        <v>0</v>
      </c>
    </row>
    <row r="436" spans="1:51">
      <c r="A436" t="s">
        <v>36</v>
      </c>
      <c r="B436" t="s">
        <v>21</v>
      </c>
      <c r="C436" t="s">
        <v>60</v>
      </c>
      <c r="D436" t="s">
        <v>337</v>
      </c>
      <c r="E436" s="125">
        <v>0</v>
      </c>
      <c r="F436" s="125">
        <v>0</v>
      </c>
      <c r="G436" s="125">
        <v>0</v>
      </c>
      <c r="H436" s="125">
        <v>0</v>
      </c>
      <c r="I436" s="125">
        <v>0</v>
      </c>
      <c r="J436" s="125">
        <v>0</v>
      </c>
      <c r="K436" s="124">
        <v>0</v>
      </c>
      <c r="L436" s="124">
        <v>0</v>
      </c>
      <c r="M436" s="124">
        <v>0</v>
      </c>
      <c r="N436" s="124">
        <v>0</v>
      </c>
      <c r="O436" s="124">
        <v>0</v>
      </c>
      <c r="P436" s="124">
        <v>0</v>
      </c>
      <c r="Q436" s="124">
        <v>0</v>
      </c>
      <c r="R436" s="124">
        <v>0</v>
      </c>
      <c r="S436" s="124">
        <v>0</v>
      </c>
      <c r="T436" s="124">
        <v>0</v>
      </c>
      <c r="U436" s="124">
        <v>0</v>
      </c>
      <c r="V436" s="124">
        <v>0</v>
      </c>
      <c r="W436" s="124">
        <v>0</v>
      </c>
      <c r="X436" s="124">
        <v>0</v>
      </c>
      <c r="Y436" s="124">
        <v>0</v>
      </c>
      <c r="Z436" s="124">
        <v>0</v>
      </c>
      <c r="AA436" s="124">
        <v>0</v>
      </c>
      <c r="AB436" s="124">
        <v>0</v>
      </c>
      <c r="AC436" s="124">
        <v>0</v>
      </c>
      <c r="AD436" s="124">
        <v>0</v>
      </c>
      <c r="AE436" s="124">
        <v>0</v>
      </c>
      <c r="AF436" s="124">
        <v>0</v>
      </c>
      <c r="AG436" s="124">
        <v>0</v>
      </c>
      <c r="AH436" s="124">
        <v>0</v>
      </c>
      <c r="AI436" s="124">
        <v>0</v>
      </c>
      <c r="AJ436" s="124">
        <v>0</v>
      </c>
      <c r="AK436" s="124">
        <v>0</v>
      </c>
      <c r="AL436" s="124">
        <v>0</v>
      </c>
      <c r="AM436" s="124">
        <v>0</v>
      </c>
      <c r="AN436" s="124">
        <v>0</v>
      </c>
      <c r="AO436" s="124">
        <v>0</v>
      </c>
      <c r="AP436" s="124">
        <v>0</v>
      </c>
      <c r="AQ436" s="124">
        <v>0</v>
      </c>
      <c r="AR436" s="124">
        <v>0</v>
      </c>
      <c r="AS436" s="124">
        <v>0</v>
      </c>
      <c r="AT436" s="124">
        <v>0</v>
      </c>
      <c r="AU436" s="124">
        <v>0</v>
      </c>
      <c r="AV436" s="124">
        <v>0</v>
      </c>
      <c r="AW436" s="124">
        <v>0</v>
      </c>
      <c r="AX436" s="124">
        <v>0</v>
      </c>
      <c r="AY436" s="124">
        <v>0</v>
      </c>
    </row>
    <row r="437" spans="1:51">
      <c r="A437" t="s">
        <v>36</v>
      </c>
      <c r="B437" t="s">
        <v>21</v>
      </c>
      <c r="C437" t="s">
        <v>61</v>
      </c>
      <c r="D437" t="s">
        <v>337</v>
      </c>
      <c r="E437" s="125">
        <v>0</v>
      </c>
      <c r="F437" s="125">
        <v>0</v>
      </c>
      <c r="G437" s="125">
        <v>0</v>
      </c>
      <c r="H437" s="125">
        <v>0</v>
      </c>
      <c r="I437" s="125">
        <v>0</v>
      </c>
      <c r="J437" s="125">
        <v>0</v>
      </c>
      <c r="K437" s="124">
        <v>0</v>
      </c>
      <c r="L437" s="124">
        <v>0</v>
      </c>
      <c r="M437" s="124">
        <v>0</v>
      </c>
      <c r="N437" s="124">
        <v>0</v>
      </c>
      <c r="O437" s="124">
        <v>0</v>
      </c>
      <c r="P437" s="124">
        <v>0</v>
      </c>
      <c r="Q437" s="124">
        <v>0</v>
      </c>
      <c r="R437" s="124">
        <v>0</v>
      </c>
      <c r="S437" s="124">
        <v>0</v>
      </c>
      <c r="T437" s="124">
        <v>0</v>
      </c>
      <c r="U437" s="124">
        <v>0</v>
      </c>
      <c r="V437" s="124">
        <v>0</v>
      </c>
      <c r="W437" s="124">
        <v>0</v>
      </c>
      <c r="X437" s="124">
        <v>0</v>
      </c>
      <c r="Y437" s="124">
        <v>0</v>
      </c>
      <c r="Z437" s="124">
        <v>0</v>
      </c>
      <c r="AA437" s="124">
        <v>0</v>
      </c>
      <c r="AB437" s="124">
        <v>0</v>
      </c>
      <c r="AC437" s="124">
        <v>0</v>
      </c>
      <c r="AD437" s="124">
        <v>0</v>
      </c>
      <c r="AE437" s="124">
        <v>0</v>
      </c>
      <c r="AF437" s="124">
        <v>0</v>
      </c>
      <c r="AG437" s="124">
        <v>0</v>
      </c>
      <c r="AH437" s="124">
        <v>0</v>
      </c>
      <c r="AI437" s="124">
        <v>0</v>
      </c>
      <c r="AJ437" s="124">
        <v>0</v>
      </c>
      <c r="AK437" s="124">
        <v>0</v>
      </c>
      <c r="AL437" s="124">
        <v>0</v>
      </c>
      <c r="AM437" s="124">
        <v>0</v>
      </c>
      <c r="AN437" s="124">
        <v>0</v>
      </c>
      <c r="AO437" s="124">
        <v>0</v>
      </c>
      <c r="AP437" s="124">
        <v>0</v>
      </c>
      <c r="AQ437" s="124">
        <v>0</v>
      </c>
      <c r="AR437" s="124">
        <v>0</v>
      </c>
      <c r="AS437" s="124">
        <v>0</v>
      </c>
      <c r="AT437" s="124">
        <v>0</v>
      </c>
      <c r="AU437" s="124">
        <v>0</v>
      </c>
      <c r="AV437" s="124">
        <v>0</v>
      </c>
      <c r="AW437" s="124">
        <v>0</v>
      </c>
      <c r="AX437" s="124">
        <v>0</v>
      </c>
      <c r="AY437" s="124">
        <v>0</v>
      </c>
    </row>
    <row r="438" spans="1:51">
      <c r="A438" t="s">
        <v>36</v>
      </c>
      <c r="B438" t="s">
        <v>72</v>
      </c>
      <c r="C438" t="s">
        <v>50</v>
      </c>
      <c r="D438" t="s">
        <v>337</v>
      </c>
      <c r="E438" s="125">
        <v>0.80885456638526476</v>
      </c>
      <c r="F438" s="125">
        <v>0.81459024159166282</v>
      </c>
      <c r="G438" s="125">
        <v>0.81697427293064873</v>
      </c>
      <c r="H438" s="125">
        <v>0.86839232808358024</v>
      </c>
      <c r="I438" s="125">
        <v>0.78669692242235145</v>
      </c>
      <c r="J438" s="125">
        <v>0.77281009110021026</v>
      </c>
      <c r="K438" s="124">
        <v>0.7678997613365155</v>
      </c>
      <c r="L438" s="124">
        <v>0.77058920177176193</v>
      </c>
      <c r="M438" s="124">
        <v>0.77282997744378046</v>
      </c>
      <c r="N438" s="124">
        <v>0.77446403529432595</v>
      </c>
      <c r="O438" s="124">
        <v>0.77518811007374122</v>
      </c>
      <c r="P438" s="124">
        <v>0.77444698612585905</v>
      </c>
      <c r="Q438" s="124">
        <v>0.77127776732681119</v>
      </c>
      <c r="R438" s="124">
        <v>0.76414354808522589</v>
      </c>
      <c r="S438" s="124">
        <v>0.75091836067112649</v>
      </c>
      <c r="T438" s="124">
        <v>0.72934480962681392</v>
      </c>
      <c r="U438" s="124">
        <v>0.698133637167759</v>
      </c>
      <c r="V438" s="124">
        <v>0.65804940681358359</v>
      </c>
      <c r="W438" s="124">
        <v>0.61181003508003096</v>
      </c>
      <c r="X438" s="124">
        <v>0.56280803177654781</v>
      </c>
      <c r="Y438" s="124">
        <v>0.51389535439524126</v>
      </c>
      <c r="Z438" s="124">
        <v>0.46694345645287372</v>
      </c>
      <c r="AA438" s="124">
        <v>0.42296022094280261</v>
      </c>
      <c r="AB438" s="124">
        <v>0.38236738138834919</v>
      </c>
      <c r="AC438" s="124">
        <v>0.34524048207343871</v>
      </c>
      <c r="AD438" s="124">
        <v>0.31146936105414841</v>
      </c>
      <c r="AE438" s="124">
        <v>0.28085374147781528</v>
      </c>
      <c r="AF438" s="124">
        <v>0.25315666591544689</v>
      </c>
      <c r="AG438" s="124">
        <v>0.22813307266876701</v>
      </c>
      <c r="AH438" s="124">
        <v>0.20554440758731601</v>
      </c>
      <c r="AI438" s="124">
        <v>0.185165605065579</v>
      </c>
      <c r="AJ438" s="124">
        <v>0.16678798092686131</v>
      </c>
      <c r="AK438" s="124">
        <v>0.15021997905360929</v>
      </c>
      <c r="AL438" s="124">
        <v>0.13528682379353471</v>
      </c>
      <c r="AM438" s="124">
        <v>0.1218296433924235</v>
      </c>
      <c r="AN438" s="124">
        <v>0.1097043656229449</v>
      </c>
      <c r="AO438" s="124">
        <v>9.8780544155241748E-2</v>
      </c>
      <c r="AP438" s="124">
        <v>8.8940197399488455E-2</v>
      </c>
      <c r="AQ438" s="124">
        <v>8.00767002783207E-2</v>
      </c>
      <c r="AR438" s="124">
        <v>7.2093747288517668E-2</v>
      </c>
      <c r="AS438" s="124">
        <v>6.4904393455449821E-2</v>
      </c>
      <c r="AT438" s="124">
        <v>5.8430173610595937E-2</v>
      </c>
      <c r="AU438" s="124">
        <v>5.843017361059593E-2</v>
      </c>
      <c r="AV438" s="124">
        <v>5.8430173610595937E-2</v>
      </c>
      <c r="AW438" s="124">
        <v>5.8430173610595923E-2</v>
      </c>
      <c r="AX438" s="124">
        <v>5.843017361059593E-2</v>
      </c>
      <c r="AY438" s="124">
        <v>5.843017361059593E-2</v>
      </c>
    </row>
    <row r="439" spans="1:51">
      <c r="A439" t="s">
        <v>36</v>
      </c>
      <c r="B439" t="s">
        <v>72</v>
      </c>
      <c r="C439" t="s">
        <v>51</v>
      </c>
      <c r="D439" t="s">
        <v>337</v>
      </c>
      <c r="E439" s="125">
        <v>0</v>
      </c>
      <c r="F439" s="125">
        <v>0</v>
      </c>
      <c r="G439" s="125">
        <v>0</v>
      </c>
      <c r="H439" s="125">
        <v>0</v>
      </c>
      <c r="I439" s="125">
        <v>0</v>
      </c>
      <c r="J439" s="125">
        <v>0</v>
      </c>
      <c r="K439" s="124">
        <v>0</v>
      </c>
      <c r="L439" s="124">
        <v>0</v>
      </c>
      <c r="M439" s="124">
        <v>0</v>
      </c>
      <c r="N439" s="124">
        <v>0</v>
      </c>
      <c r="O439" s="124">
        <v>0</v>
      </c>
      <c r="P439" s="124">
        <v>0</v>
      </c>
      <c r="Q439" s="124">
        <v>0</v>
      </c>
      <c r="R439" s="124">
        <v>0</v>
      </c>
      <c r="S439" s="124">
        <v>0</v>
      </c>
      <c r="T439" s="124">
        <v>0</v>
      </c>
      <c r="U439" s="124">
        <v>0</v>
      </c>
      <c r="V439" s="124">
        <v>0</v>
      </c>
      <c r="W439" s="124">
        <v>0</v>
      </c>
      <c r="X439" s="124">
        <v>0</v>
      </c>
      <c r="Y439" s="124">
        <v>0</v>
      </c>
      <c r="Z439" s="124">
        <v>0</v>
      </c>
      <c r="AA439" s="124">
        <v>0</v>
      </c>
      <c r="AB439" s="124">
        <v>0</v>
      </c>
      <c r="AC439" s="124">
        <v>0</v>
      </c>
      <c r="AD439" s="124">
        <v>0</v>
      </c>
      <c r="AE439" s="124">
        <v>0</v>
      </c>
      <c r="AF439" s="124">
        <v>0</v>
      </c>
      <c r="AG439" s="124">
        <v>0</v>
      </c>
      <c r="AH439" s="124">
        <v>0</v>
      </c>
      <c r="AI439" s="124">
        <v>0</v>
      </c>
      <c r="AJ439" s="124">
        <v>0</v>
      </c>
      <c r="AK439" s="124">
        <v>0</v>
      </c>
      <c r="AL439" s="124">
        <v>0</v>
      </c>
      <c r="AM439" s="124">
        <v>0</v>
      </c>
      <c r="AN439" s="124">
        <v>0</v>
      </c>
      <c r="AO439" s="124">
        <v>0</v>
      </c>
      <c r="AP439" s="124">
        <v>0</v>
      </c>
      <c r="AQ439" s="124">
        <v>0</v>
      </c>
      <c r="AR439" s="124">
        <v>0</v>
      </c>
      <c r="AS439" s="124">
        <v>0</v>
      </c>
      <c r="AT439" s="124">
        <v>0</v>
      </c>
      <c r="AU439" s="124">
        <v>0</v>
      </c>
      <c r="AV439" s="124">
        <v>0</v>
      </c>
      <c r="AW439" s="124">
        <v>0</v>
      </c>
      <c r="AX439" s="124">
        <v>0</v>
      </c>
      <c r="AY439" s="124">
        <v>0</v>
      </c>
    </row>
    <row r="440" spans="1:51">
      <c r="A440" t="s">
        <v>36</v>
      </c>
      <c r="B440" t="s">
        <v>72</v>
      </c>
      <c r="C440" t="s">
        <v>52</v>
      </c>
      <c r="D440" t="s">
        <v>337</v>
      </c>
      <c r="E440" s="125">
        <v>0</v>
      </c>
      <c r="F440" s="125">
        <v>0</v>
      </c>
      <c r="G440" s="125">
        <v>0</v>
      </c>
      <c r="H440" s="125">
        <v>0</v>
      </c>
      <c r="I440" s="125">
        <v>0</v>
      </c>
      <c r="J440" s="125">
        <v>0</v>
      </c>
      <c r="K440" s="124">
        <v>0</v>
      </c>
      <c r="L440" s="124">
        <v>0</v>
      </c>
      <c r="M440" s="124">
        <v>0</v>
      </c>
      <c r="N440" s="124">
        <v>0</v>
      </c>
      <c r="O440" s="124">
        <v>0</v>
      </c>
      <c r="P440" s="124">
        <v>0</v>
      </c>
      <c r="Q440" s="124">
        <v>0</v>
      </c>
      <c r="R440" s="124">
        <v>0</v>
      </c>
      <c r="S440" s="124">
        <v>0</v>
      </c>
      <c r="T440" s="124">
        <v>0</v>
      </c>
      <c r="U440" s="124">
        <v>0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4">
        <v>0</v>
      </c>
      <c r="AI440" s="124">
        <v>0</v>
      </c>
      <c r="AJ440" s="124">
        <v>0</v>
      </c>
      <c r="AK440" s="124">
        <v>0</v>
      </c>
      <c r="AL440" s="124">
        <v>0</v>
      </c>
      <c r="AM440" s="124">
        <v>0</v>
      </c>
      <c r="AN440" s="124">
        <v>0</v>
      </c>
      <c r="AO440" s="124">
        <v>0</v>
      </c>
      <c r="AP440" s="124">
        <v>0</v>
      </c>
      <c r="AQ440" s="124">
        <v>0</v>
      </c>
      <c r="AR440" s="124">
        <v>0</v>
      </c>
      <c r="AS440" s="124">
        <v>0</v>
      </c>
      <c r="AT440" s="124">
        <v>0</v>
      </c>
      <c r="AU440" s="124">
        <v>0</v>
      </c>
      <c r="AV440" s="124">
        <v>0</v>
      </c>
      <c r="AW440" s="124">
        <v>0</v>
      </c>
      <c r="AX440" s="124">
        <v>0</v>
      </c>
      <c r="AY440" s="124">
        <v>0</v>
      </c>
    </row>
    <row r="441" spans="1:51">
      <c r="A441" t="s">
        <v>36</v>
      </c>
      <c r="B441" t="s">
        <v>72</v>
      </c>
      <c r="C441" t="s">
        <v>53</v>
      </c>
      <c r="D441" t="s">
        <v>337</v>
      </c>
      <c r="E441" s="125">
        <v>0.19114543361473521</v>
      </c>
      <c r="F441" s="125">
        <v>0.18540975840833729</v>
      </c>
      <c r="G441" s="125">
        <v>0.1791107382550336</v>
      </c>
      <c r="H441" s="125">
        <v>0.12880087322625919</v>
      </c>
      <c r="I441" s="125">
        <v>0.21245213444901431</v>
      </c>
      <c r="J441" s="125">
        <v>0.2256482130343378</v>
      </c>
      <c r="K441" s="124">
        <v>0.2306085918854415</v>
      </c>
      <c r="L441" s="124">
        <v>0.22773658029229779</v>
      </c>
      <c r="M441" s="124">
        <v>0.22505077237409921</v>
      </c>
      <c r="N441" s="124">
        <v>0.22249132355841009</v>
      </c>
      <c r="O441" s="124">
        <v>0.2199625971556364</v>
      </c>
      <c r="P441" s="124">
        <v>0.21730664959542881</v>
      </c>
      <c r="Q441" s="124">
        <v>0.21426442457954259</v>
      </c>
      <c r="R441" s="124">
        <v>0.21043426019580619</v>
      </c>
      <c r="S441" s="124">
        <v>0.20526818345093559</v>
      </c>
      <c r="T441" s="124">
        <v>0.19818635019930211</v>
      </c>
      <c r="U441" s="124">
        <v>0.18885194627216831</v>
      </c>
      <c r="V441" s="124">
        <v>0.1774426009264635</v>
      </c>
      <c r="W441" s="124">
        <v>0.16462524884339511</v>
      </c>
      <c r="X441" s="124">
        <v>0.15123640905917829</v>
      </c>
      <c r="Y441" s="124">
        <v>0.13797835994800439</v>
      </c>
      <c r="Z441" s="124">
        <v>0.12530910751459029</v>
      </c>
      <c r="AA441" s="124">
        <v>0.1134715716676144</v>
      </c>
      <c r="AB441" s="124">
        <v>0.10256289261818161</v>
      </c>
      <c r="AC441" s="124">
        <v>9.2594371506111731E-2</v>
      </c>
      <c r="AD441" s="124">
        <v>8.3531542097162875E-2</v>
      </c>
      <c r="AE441" s="124">
        <v>7.5318020650548045E-2</v>
      </c>
      <c r="AF441" s="124">
        <v>6.788881816420908E-2</v>
      </c>
      <c r="AG441" s="124">
        <v>6.117744011591595E-2</v>
      </c>
      <c r="AH441" s="124">
        <v>5.5119497337453083E-2</v>
      </c>
      <c r="AI441" s="124">
        <v>4.965441159326571E-2</v>
      </c>
      <c r="AJ441" s="124">
        <v>4.472610161558678E-2</v>
      </c>
      <c r="AK441" s="124">
        <v>4.0283135075323398E-2</v>
      </c>
      <c r="AL441" s="124">
        <v>3.6278609463950007E-2</v>
      </c>
      <c r="AM441" s="124">
        <v>3.2669903132508712E-2</v>
      </c>
      <c r="AN441" s="124">
        <v>2.9418371688566869E-2</v>
      </c>
      <c r="AO441" s="124">
        <v>2.6489029279010409E-2</v>
      </c>
      <c r="AP441" s="124">
        <v>2.3850235071734619E-2</v>
      </c>
      <c r="AQ441" s="124">
        <v>2.147339492514715E-2</v>
      </c>
      <c r="AR441" s="124">
        <v>1.9332682707438129E-2</v>
      </c>
      <c r="AS441" s="124">
        <v>1.7404782789126359E-2</v>
      </c>
      <c r="AT441" s="124">
        <v>1.5668653691732721E-2</v>
      </c>
      <c r="AU441" s="124">
        <v>1.566865369173271E-2</v>
      </c>
      <c r="AV441" s="124">
        <v>1.5668653691732721E-2</v>
      </c>
      <c r="AW441" s="124">
        <v>1.566865369173271E-2</v>
      </c>
      <c r="AX441" s="124">
        <v>1.566865369173271E-2</v>
      </c>
      <c r="AY441" s="124">
        <v>1.566865369173271E-2</v>
      </c>
    </row>
    <row r="442" spans="1:51">
      <c r="A442" t="s">
        <v>36</v>
      </c>
      <c r="B442" t="s">
        <v>72</v>
      </c>
      <c r="C442" t="s">
        <v>54</v>
      </c>
      <c r="D442" t="s">
        <v>337</v>
      </c>
      <c r="E442" s="125">
        <v>0</v>
      </c>
      <c r="F442" s="125">
        <v>0</v>
      </c>
      <c r="G442" s="125">
        <v>0</v>
      </c>
      <c r="H442" s="125">
        <v>0</v>
      </c>
      <c r="I442" s="125">
        <v>0</v>
      </c>
      <c r="J442" s="125">
        <v>0</v>
      </c>
      <c r="K442" s="124">
        <v>0</v>
      </c>
      <c r="L442" s="124">
        <v>0</v>
      </c>
      <c r="M442" s="124">
        <v>0</v>
      </c>
      <c r="N442" s="124">
        <v>0</v>
      </c>
      <c r="O442" s="124">
        <v>0</v>
      </c>
      <c r="P442" s="124">
        <v>0</v>
      </c>
      <c r="Q442" s="124">
        <v>0</v>
      </c>
      <c r="R442" s="124">
        <v>0</v>
      </c>
      <c r="S442" s="124">
        <v>0</v>
      </c>
      <c r="T442" s="124">
        <v>0</v>
      </c>
      <c r="U442" s="124">
        <v>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4">
        <v>0</v>
      </c>
      <c r="AI442" s="124">
        <v>0</v>
      </c>
      <c r="AJ442" s="124">
        <v>0</v>
      </c>
      <c r="AK442" s="124">
        <v>0</v>
      </c>
      <c r="AL442" s="124">
        <v>0</v>
      </c>
      <c r="AM442" s="124">
        <v>0</v>
      </c>
      <c r="AN442" s="124">
        <v>0</v>
      </c>
      <c r="AO442" s="124">
        <v>0</v>
      </c>
      <c r="AP442" s="124">
        <v>0</v>
      </c>
      <c r="AQ442" s="124">
        <v>0</v>
      </c>
      <c r="AR442" s="124">
        <v>0</v>
      </c>
      <c r="AS442" s="124">
        <v>0</v>
      </c>
      <c r="AT442" s="124">
        <v>0</v>
      </c>
      <c r="AU442" s="124">
        <v>0</v>
      </c>
      <c r="AV442" s="124">
        <v>0</v>
      </c>
      <c r="AW442" s="124">
        <v>0</v>
      </c>
      <c r="AX442" s="124">
        <v>0</v>
      </c>
      <c r="AY442" s="124">
        <v>0</v>
      </c>
    </row>
    <row r="443" spans="1:51">
      <c r="A443" t="s">
        <v>36</v>
      </c>
      <c r="B443" t="s">
        <v>72</v>
      </c>
      <c r="C443" t="s">
        <v>55</v>
      </c>
      <c r="D443" t="s">
        <v>337</v>
      </c>
      <c r="E443" s="125">
        <v>0</v>
      </c>
      <c r="F443" s="125">
        <v>0</v>
      </c>
      <c r="G443" s="125">
        <v>0</v>
      </c>
      <c r="H443" s="125">
        <v>0</v>
      </c>
      <c r="I443" s="125">
        <v>0</v>
      </c>
      <c r="J443" s="125">
        <v>0</v>
      </c>
      <c r="K443" s="124">
        <v>0</v>
      </c>
      <c r="L443" s="124">
        <v>0</v>
      </c>
      <c r="M443" s="124">
        <v>0</v>
      </c>
      <c r="N443" s="124">
        <v>0</v>
      </c>
      <c r="O443" s="124">
        <v>0</v>
      </c>
      <c r="P443" s="124">
        <v>0</v>
      </c>
      <c r="Q443" s="124">
        <v>0</v>
      </c>
      <c r="R443" s="124">
        <v>0</v>
      </c>
      <c r="S443" s="124">
        <v>0</v>
      </c>
      <c r="T443" s="124">
        <v>0</v>
      </c>
      <c r="U443" s="124">
        <v>0</v>
      </c>
      <c r="V443" s="124">
        <v>0</v>
      </c>
      <c r="W443" s="124">
        <v>0</v>
      </c>
      <c r="X443" s="124">
        <v>0</v>
      </c>
      <c r="Y443" s="124">
        <v>0</v>
      </c>
      <c r="Z443" s="124">
        <v>0</v>
      </c>
      <c r="AA443" s="124">
        <v>0</v>
      </c>
      <c r="AB443" s="124">
        <v>0</v>
      </c>
      <c r="AC443" s="124">
        <v>0</v>
      </c>
      <c r="AD443" s="124">
        <v>0</v>
      </c>
      <c r="AE443" s="124">
        <v>0</v>
      </c>
      <c r="AF443" s="124">
        <v>0</v>
      </c>
      <c r="AG443" s="124">
        <v>0</v>
      </c>
      <c r="AH443" s="124">
        <v>0</v>
      </c>
      <c r="AI443" s="124">
        <v>0</v>
      </c>
      <c r="AJ443" s="124">
        <v>0</v>
      </c>
      <c r="AK443" s="124">
        <v>0</v>
      </c>
      <c r="AL443" s="124">
        <v>0</v>
      </c>
      <c r="AM443" s="124">
        <v>0</v>
      </c>
      <c r="AN443" s="124">
        <v>0</v>
      </c>
      <c r="AO443" s="124">
        <v>0</v>
      </c>
      <c r="AP443" s="124">
        <v>0</v>
      </c>
      <c r="AQ443" s="124">
        <v>0</v>
      </c>
      <c r="AR443" s="124">
        <v>0</v>
      </c>
      <c r="AS443" s="124">
        <v>0</v>
      </c>
      <c r="AT443" s="124">
        <v>0</v>
      </c>
      <c r="AU443" s="124">
        <v>0</v>
      </c>
      <c r="AV443" s="124">
        <v>0</v>
      </c>
      <c r="AW443" s="124">
        <v>0</v>
      </c>
      <c r="AX443" s="124">
        <v>0</v>
      </c>
      <c r="AY443" s="124">
        <v>0</v>
      </c>
    </row>
    <row r="444" spans="1:51">
      <c r="A444" t="s">
        <v>36</v>
      </c>
      <c r="B444" t="s">
        <v>72</v>
      </c>
      <c r="C444" t="s">
        <v>56</v>
      </c>
      <c r="D444" t="s">
        <v>337</v>
      </c>
      <c r="E444" s="125">
        <v>0</v>
      </c>
      <c r="F444" s="125">
        <v>0</v>
      </c>
      <c r="G444" s="125">
        <v>0</v>
      </c>
      <c r="H444" s="125">
        <v>0</v>
      </c>
      <c r="I444" s="125">
        <v>1.4182385477237269E-4</v>
      </c>
      <c r="J444" s="125">
        <v>2.8030833917309038E-4</v>
      </c>
      <c r="K444" s="124">
        <v>1.491646778042959E-4</v>
      </c>
      <c r="L444" s="124">
        <v>4.5489933113624091E-4</v>
      </c>
      <c r="M444" s="124">
        <v>1.012727007917957E-3</v>
      </c>
      <c r="N444" s="124">
        <v>2.0412518321541238E-3</v>
      </c>
      <c r="O444" s="124">
        <v>3.9400644820709084E-3</v>
      </c>
      <c r="P444" s="124">
        <v>7.4229892687674888E-3</v>
      </c>
      <c r="Q444" s="124">
        <v>1.371261564294903E-2</v>
      </c>
      <c r="R444" s="124">
        <v>2.474811697545256E-2</v>
      </c>
      <c r="S444" s="124">
        <v>4.3204006690492507E-2</v>
      </c>
      <c r="T444" s="124">
        <v>7.1918062837461758E-2</v>
      </c>
      <c r="U444" s="124">
        <v>0.1125168612209913</v>
      </c>
      <c r="V444" s="124">
        <v>0.16405867858038689</v>
      </c>
      <c r="W444" s="124">
        <v>0.22315909962614741</v>
      </c>
      <c r="X444" s="124">
        <v>0.28558949889386692</v>
      </c>
      <c r="Y444" s="124">
        <v>0.34779601271411842</v>
      </c>
      <c r="Z444" s="124">
        <v>0.40744952409966972</v>
      </c>
      <c r="AA444" s="124">
        <v>0.46329954465642781</v>
      </c>
      <c r="AB444" s="124">
        <v>0.51482748882960871</v>
      </c>
      <c r="AC444" s="124">
        <v>0.5619467747645045</v>
      </c>
      <c r="AD444" s="124">
        <v>0.60480227130234665</v>
      </c>
      <c r="AE444" s="124">
        <v>0.64365085846032444</v>
      </c>
      <c r="AF444" s="124">
        <v>0.67879468246409636</v>
      </c>
      <c r="AG444" s="124">
        <v>0.71054548124026495</v>
      </c>
      <c r="AH444" s="124">
        <v>0.73920636318733268</v>
      </c>
      <c r="AI444" s="124">
        <v>0.7650631219784455</v>
      </c>
      <c r="AJ444" s="124">
        <v>0.78838065893456033</v>
      </c>
      <c r="AK444" s="124">
        <v>0.80940208562856808</v>
      </c>
      <c r="AL444" s="124">
        <v>0.82834919171687782</v>
      </c>
      <c r="AM444" s="124">
        <v>0.8454235715037951</v>
      </c>
      <c r="AN444" s="124">
        <v>0.86080803287171037</v>
      </c>
      <c r="AO444" s="124">
        <v>0.87466809050720817</v>
      </c>
      <c r="AP444" s="124">
        <v>0.88715344138400176</v>
      </c>
      <c r="AQ444" s="124">
        <v>0.89839937206023834</v>
      </c>
      <c r="AR444" s="124">
        <v>0.90852807497328059</v>
      </c>
      <c r="AS444" s="124">
        <v>0.91764986560937212</v>
      </c>
      <c r="AT444" s="124">
        <v>0.92586430013936349</v>
      </c>
      <c r="AU444" s="124">
        <v>0.92586430013936327</v>
      </c>
      <c r="AV444" s="124">
        <v>0.92586430013936349</v>
      </c>
      <c r="AW444" s="124">
        <v>0.92586430013936327</v>
      </c>
      <c r="AX444" s="124">
        <v>0.92586430013936349</v>
      </c>
      <c r="AY444" s="124">
        <v>0.92586430013936338</v>
      </c>
    </row>
    <row r="445" spans="1:51">
      <c r="A445" t="s">
        <v>36</v>
      </c>
      <c r="B445" t="s">
        <v>72</v>
      </c>
      <c r="C445" t="s">
        <v>57</v>
      </c>
      <c r="D445" t="s">
        <v>337</v>
      </c>
      <c r="E445" s="125">
        <v>0</v>
      </c>
      <c r="F445" s="125">
        <v>0</v>
      </c>
      <c r="G445" s="125">
        <v>0</v>
      </c>
      <c r="H445" s="125">
        <v>0</v>
      </c>
      <c r="I445" s="125">
        <v>0</v>
      </c>
      <c r="J445" s="125">
        <v>0</v>
      </c>
      <c r="K445" s="124">
        <v>0</v>
      </c>
      <c r="L445" s="124">
        <v>0</v>
      </c>
      <c r="M445" s="124">
        <v>0</v>
      </c>
      <c r="N445" s="124">
        <v>0</v>
      </c>
      <c r="O445" s="124">
        <v>0</v>
      </c>
      <c r="P445" s="124">
        <v>0</v>
      </c>
      <c r="Q445" s="124">
        <v>0</v>
      </c>
      <c r="R445" s="124">
        <v>0</v>
      </c>
      <c r="S445" s="124">
        <v>0</v>
      </c>
      <c r="T445" s="124">
        <v>0</v>
      </c>
      <c r="U445" s="124">
        <v>0</v>
      </c>
      <c r="V445" s="124">
        <v>0</v>
      </c>
      <c r="W445" s="124">
        <v>0</v>
      </c>
      <c r="X445" s="124">
        <v>0</v>
      </c>
      <c r="Y445" s="124">
        <v>0</v>
      </c>
      <c r="Z445" s="124">
        <v>0</v>
      </c>
      <c r="AA445" s="124">
        <v>0</v>
      </c>
      <c r="AB445" s="124">
        <v>0</v>
      </c>
      <c r="AC445" s="124">
        <v>0</v>
      </c>
      <c r="AD445" s="124">
        <v>0</v>
      </c>
      <c r="AE445" s="124">
        <v>0</v>
      </c>
      <c r="AF445" s="124">
        <v>0</v>
      </c>
      <c r="AG445" s="124">
        <v>0</v>
      </c>
      <c r="AH445" s="124">
        <v>0</v>
      </c>
      <c r="AI445" s="124">
        <v>0</v>
      </c>
      <c r="AJ445" s="124">
        <v>0</v>
      </c>
      <c r="AK445" s="124">
        <v>0</v>
      </c>
      <c r="AL445" s="124">
        <v>0</v>
      </c>
      <c r="AM445" s="124">
        <v>0</v>
      </c>
      <c r="AN445" s="124">
        <v>0</v>
      </c>
      <c r="AO445" s="124">
        <v>0</v>
      </c>
      <c r="AP445" s="124">
        <v>0</v>
      </c>
      <c r="AQ445" s="124">
        <v>0</v>
      </c>
      <c r="AR445" s="124">
        <v>0</v>
      </c>
      <c r="AS445" s="124">
        <v>0</v>
      </c>
      <c r="AT445" s="124">
        <v>0</v>
      </c>
      <c r="AU445" s="124">
        <v>0</v>
      </c>
      <c r="AV445" s="124">
        <v>0</v>
      </c>
      <c r="AW445" s="124">
        <v>0</v>
      </c>
      <c r="AX445" s="124">
        <v>0</v>
      </c>
      <c r="AY445" s="124">
        <v>0</v>
      </c>
    </row>
    <row r="446" spans="1:51">
      <c r="A446" t="s">
        <v>36</v>
      </c>
      <c r="B446" t="s">
        <v>72</v>
      </c>
      <c r="C446" t="s">
        <v>58</v>
      </c>
      <c r="D446" t="s">
        <v>337</v>
      </c>
      <c r="E446" s="125">
        <v>0</v>
      </c>
      <c r="F446" s="125">
        <v>0</v>
      </c>
      <c r="G446" s="125">
        <v>0</v>
      </c>
      <c r="H446" s="125">
        <v>0</v>
      </c>
      <c r="I446" s="125">
        <v>0</v>
      </c>
      <c r="J446" s="125">
        <v>0</v>
      </c>
      <c r="K446" s="124">
        <v>0</v>
      </c>
      <c r="L446" s="124">
        <v>0</v>
      </c>
      <c r="M446" s="124">
        <v>0</v>
      </c>
      <c r="N446" s="124">
        <v>0</v>
      </c>
      <c r="O446" s="124">
        <v>0</v>
      </c>
      <c r="P446" s="124">
        <v>0</v>
      </c>
      <c r="Q446" s="124">
        <v>0</v>
      </c>
      <c r="R446" s="124">
        <v>0</v>
      </c>
      <c r="S446" s="124">
        <v>0</v>
      </c>
      <c r="T446" s="124">
        <v>0</v>
      </c>
      <c r="U446" s="124">
        <v>0</v>
      </c>
      <c r="V446" s="124">
        <v>0</v>
      </c>
      <c r="W446" s="124">
        <v>0</v>
      </c>
      <c r="X446" s="124">
        <v>0</v>
      </c>
      <c r="Y446" s="124">
        <v>0</v>
      </c>
      <c r="Z446" s="124">
        <v>0</v>
      </c>
      <c r="AA446" s="124">
        <v>0</v>
      </c>
      <c r="AB446" s="124">
        <v>0</v>
      </c>
      <c r="AC446" s="124">
        <v>0</v>
      </c>
      <c r="AD446" s="124">
        <v>0</v>
      </c>
      <c r="AE446" s="124">
        <v>0</v>
      </c>
      <c r="AF446" s="124">
        <v>0</v>
      </c>
      <c r="AG446" s="124">
        <v>0</v>
      </c>
      <c r="AH446" s="124">
        <v>0</v>
      </c>
      <c r="AI446" s="124">
        <v>0</v>
      </c>
      <c r="AJ446" s="124">
        <v>0</v>
      </c>
      <c r="AK446" s="124">
        <v>0</v>
      </c>
      <c r="AL446" s="124">
        <v>0</v>
      </c>
      <c r="AM446" s="124">
        <v>0</v>
      </c>
      <c r="AN446" s="124">
        <v>0</v>
      </c>
      <c r="AO446" s="124">
        <v>0</v>
      </c>
      <c r="AP446" s="124">
        <v>0</v>
      </c>
      <c r="AQ446" s="124">
        <v>0</v>
      </c>
      <c r="AR446" s="124">
        <v>0</v>
      </c>
      <c r="AS446" s="124">
        <v>0</v>
      </c>
      <c r="AT446" s="124">
        <v>0</v>
      </c>
      <c r="AU446" s="124">
        <v>0</v>
      </c>
      <c r="AV446" s="124">
        <v>0</v>
      </c>
      <c r="AW446" s="124">
        <v>0</v>
      </c>
      <c r="AX446" s="124">
        <v>0</v>
      </c>
      <c r="AY446" s="124">
        <v>0</v>
      </c>
    </row>
    <row r="447" spans="1:51">
      <c r="A447" t="s">
        <v>36</v>
      </c>
      <c r="B447" t="s">
        <v>72</v>
      </c>
      <c r="C447" t="s">
        <v>59</v>
      </c>
      <c r="D447" t="s">
        <v>337</v>
      </c>
      <c r="E447" s="125">
        <v>0</v>
      </c>
      <c r="F447" s="125">
        <v>0</v>
      </c>
      <c r="G447" s="125">
        <v>3.9149888143176744E-3</v>
      </c>
      <c r="H447" s="125">
        <v>2.8067986901606111E-3</v>
      </c>
      <c r="I447" s="125">
        <v>7.0911927386186355E-4</v>
      </c>
      <c r="J447" s="125">
        <v>1.2613875262789071E-3</v>
      </c>
      <c r="K447" s="124">
        <v>1.3424821002386629E-3</v>
      </c>
      <c r="L447" s="124">
        <v>1.219318604803924E-3</v>
      </c>
      <c r="M447" s="124">
        <v>1.1065231742022649E-3</v>
      </c>
      <c r="N447" s="124">
        <v>1.0033893151098741E-3</v>
      </c>
      <c r="O447" s="124">
        <v>9.0922828855138894E-4</v>
      </c>
      <c r="P447" s="124">
        <v>8.2337500994469676E-4</v>
      </c>
      <c r="Q447" s="124">
        <v>7.4519245069713542E-4</v>
      </c>
      <c r="R447" s="124">
        <v>6.7407474351543334E-4</v>
      </c>
      <c r="S447" s="124">
        <v>6.0944918744550223E-4</v>
      </c>
      <c r="T447" s="124">
        <v>5.5077733642234475E-4</v>
      </c>
      <c r="U447" s="124">
        <v>4.9755533908129842E-4</v>
      </c>
      <c r="V447" s="124">
        <v>4.4931367956605372E-4</v>
      </c>
      <c r="W447" s="124">
        <v>4.0561645042658468E-4</v>
      </c>
      <c r="X447" s="124">
        <v>3.6606027040684039E-4</v>
      </c>
      <c r="Y447" s="124">
        <v>3.3027294263608561E-4</v>
      </c>
      <c r="Z447" s="124">
        <v>2.9791193286620181E-4</v>
      </c>
      <c r="AA447" s="124">
        <v>2.6866273315530212E-4</v>
      </c>
      <c r="AB447" s="124">
        <v>2.422371638604198E-4</v>
      </c>
      <c r="AC447" s="124">
        <v>2.1837165594505129E-4</v>
      </c>
      <c r="AD447" s="124">
        <v>1.9682554634220791E-4</v>
      </c>
      <c r="AE447" s="124">
        <v>1.7737941131215409E-4</v>
      </c>
      <c r="AF447" s="124">
        <v>1.5983345624758991E-4</v>
      </c>
      <c r="AG447" s="124">
        <v>1.4400597505219171E-4</v>
      </c>
      <c r="AH447" s="124">
        <v>1.297318878981335E-4</v>
      </c>
      <c r="AI447" s="124">
        <v>1.1686136270980059E-4</v>
      </c>
      <c r="AJ447" s="124">
        <v>1.0525852299167211E-4</v>
      </c>
      <c r="AK447" s="124">
        <v>9.4800242499187343E-5</v>
      </c>
      <c r="AL447" s="124">
        <v>8.5375025637439344E-5</v>
      </c>
      <c r="AM447" s="124">
        <v>7.688197127268508E-5</v>
      </c>
      <c r="AN447" s="124">
        <v>6.9229816777898229E-5</v>
      </c>
      <c r="AO447" s="124">
        <v>6.2336058539766778E-5</v>
      </c>
      <c r="AP447" s="124">
        <v>5.6126144775144541E-5</v>
      </c>
      <c r="AQ447" s="124">
        <v>5.0532736293832663E-5</v>
      </c>
      <c r="AR447" s="124">
        <v>4.5495030763622827E-5</v>
      </c>
      <c r="AS447" s="124">
        <v>4.0958146051640898E-5</v>
      </c>
      <c r="AT447" s="124">
        <v>3.6872558307928618E-5</v>
      </c>
      <c r="AU447" s="124">
        <v>3.6872558307928598E-5</v>
      </c>
      <c r="AV447" s="124">
        <v>3.6872558307928618E-5</v>
      </c>
      <c r="AW447" s="124">
        <v>3.6872558307928611E-5</v>
      </c>
      <c r="AX447" s="124">
        <v>3.6872558307928611E-5</v>
      </c>
      <c r="AY447" s="124">
        <v>3.6872558307928611E-5</v>
      </c>
    </row>
    <row r="448" spans="1:51">
      <c r="A448" t="s">
        <v>36</v>
      </c>
      <c r="B448" t="s">
        <v>72</v>
      </c>
      <c r="C448" t="s">
        <v>60</v>
      </c>
      <c r="D448" t="s">
        <v>337</v>
      </c>
      <c r="E448" s="125">
        <v>0</v>
      </c>
      <c r="F448" s="125">
        <v>0</v>
      </c>
      <c r="G448" s="125">
        <v>0</v>
      </c>
      <c r="H448" s="125">
        <v>0</v>
      </c>
      <c r="I448" s="125">
        <v>0</v>
      </c>
      <c r="J448" s="125">
        <v>0</v>
      </c>
      <c r="K448" s="124">
        <v>0</v>
      </c>
      <c r="L448" s="124">
        <v>0</v>
      </c>
      <c r="M448" s="124">
        <v>0</v>
      </c>
      <c r="N448" s="124">
        <v>0</v>
      </c>
      <c r="O448" s="124">
        <v>0</v>
      </c>
      <c r="P448" s="124">
        <v>0</v>
      </c>
      <c r="Q448" s="124">
        <v>0</v>
      </c>
      <c r="R448" s="124">
        <v>0</v>
      </c>
      <c r="S448" s="124">
        <v>0</v>
      </c>
      <c r="T448" s="124">
        <v>0</v>
      </c>
      <c r="U448" s="124">
        <v>0</v>
      </c>
      <c r="V448" s="124">
        <v>0</v>
      </c>
      <c r="W448" s="124">
        <v>0</v>
      </c>
      <c r="X448" s="124">
        <v>0</v>
      </c>
      <c r="Y448" s="124">
        <v>0</v>
      </c>
      <c r="Z448" s="124">
        <v>0</v>
      </c>
      <c r="AA448" s="124">
        <v>0</v>
      </c>
      <c r="AB448" s="124">
        <v>0</v>
      </c>
      <c r="AC448" s="124">
        <v>0</v>
      </c>
      <c r="AD448" s="124">
        <v>0</v>
      </c>
      <c r="AE448" s="124">
        <v>0</v>
      </c>
      <c r="AF448" s="124">
        <v>0</v>
      </c>
      <c r="AG448" s="124">
        <v>0</v>
      </c>
      <c r="AH448" s="124">
        <v>0</v>
      </c>
      <c r="AI448" s="124">
        <v>0</v>
      </c>
      <c r="AJ448" s="124">
        <v>0</v>
      </c>
      <c r="AK448" s="124">
        <v>0</v>
      </c>
      <c r="AL448" s="124">
        <v>0</v>
      </c>
      <c r="AM448" s="124">
        <v>0</v>
      </c>
      <c r="AN448" s="124">
        <v>0</v>
      </c>
      <c r="AO448" s="124">
        <v>0</v>
      </c>
      <c r="AP448" s="124">
        <v>0</v>
      </c>
      <c r="AQ448" s="124">
        <v>0</v>
      </c>
      <c r="AR448" s="124">
        <v>0</v>
      </c>
      <c r="AS448" s="124">
        <v>0</v>
      </c>
      <c r="AT448" s="124">
        <v>0</v>
      </c>
      <c r="AU448" s="124">
        <v>0</v>
      </c>
      <c r="AV448" s="124">
        <v>0</v>
      </c>
      <c r="AW448" s="124">
        <v>0</v>
      </c>
      <c r="AX448" s="124">
        <v>0</v>
      </c>
      <c r="AY448" s="124">
        <v>0</v>
      </c>
    </row>
    <row r="449" spans="1:51">
      <c r="A449" t="s">
        <v>36</v>
      </c>
      <c r="B449" t="s">
        <v>72</v>
      </c>
      <c r="C449" t="s">
        <v>61</v>
      </c>
      <c r="D449" t="s">
        <v>337</v>
      </c>
      <c r="E449" s="125">
        <v>0</v>
      </c>
      <c r="F449" s="125">
        <v>0</v>
      </c>
      <c r="G449" s="125">
        <v>0</v>
      </c>
      <c r="H449" s="125">
        <v>0</v>
      </c>
      <c r="I449" s="125">
        <v>0</v>
      </c>
      <c r="J449" s="125">
        <v>0</v>
      </c>
      <c r="K449" s="124">
        <v>0</v>
      </c>
      <c r="L449" s="124">
        <v>0</v>
      </c>
      <c r="M449" s="124">
        <v>0</v>
      </c>
      <c r="N449" s="124">
        <v>0</v>
      </c>
      <c r="O449" s="124">
        <v>0</v>
      </c>
      <c r="P449" s="124">
        <v>0</v>
      </c>
      <c r="Q449" s="124">
        <v>0</v>
      </c>
      <c r="R449" s="124">
        <v>0</v>
      </c>
      <c r="S449" s="124">
        <v>0</v>
      </c>
      <c r="T449" s="124">
        <v>0</v>
      </c>
      <c r="U449" s="124">
        <v>0</v>
      </c>
      <c r="V449" s="124">
        <v>0</v>
      </c>
      <c r="W449" s="124">
        <v>0</v>
      </c>
      <c r="X449" s="124">
        <v>0</v>
      </c>
      <c r="Y449" s="124">
        <v>0</v>
      </c>
      <c r="Z449" s="124">
        <v>0</v>
      </c>
      <c r="AA449" s="124">
        <v>0</v>
      </c>
      <c r="AB449" s="124">
        <v>0</v>
      </c>
      <c r="AC449" s="124">
        <v>0</v>
      </c>
      <c r="AD449" s="124">
        <v>0</v>
      </c>
      <c r="AE449" s="124">
        <v>0</v>
      </c>
      <c r="AF449" s="124">
        <v>0</v>
      </c>
      <c r="AG449" s="124">
        <v>0</v>
      </c>
      <c r="AH449" s="124">
        <v>0</v>
      </c>
      <c r="AI449" s="124">
        <v>0</v>
      </c>
      <c r="AJ449" s="124">
        <v>0</v>
      </c>
      <c r="AK449" s="124">
        <v>0</v>
      </c>
      <c r="AL449" s="124">
        <v>0</v>
      </c>
      <c r="AM449" s="124">
        <v>0</v>
      </c>
      <c r="AN449" s="124">
        <v>0</v>
      </c>
      <c r="AO449" s="124">
        <v>0</v>
      </c>
      <c r="AP449" s="124">
        <v>0</v>
      </c>
      <c r="AQ449" s="124">
        <v>0</v>
      </c>
      <c r="AR449" s="124">
        <v>0</v>
      </c>
      <c r="AS449" s="124">
        <v>0</v>
      </c>
      <c r="AT449" s="124">
        <v>0</v>
      </c>
      <c r="AU449" s="124">
        <v>0</v>
      </c>
      <c r="AV449" s="124">
        <v>0</v>
      </c>
      <c r="AW449" s="124">
        <v>0</v>
      </c>
      <c r="AX449" s="124">
        <v>0</v>
      </c>
      <c r="AY449" s="124">
        <v>0</v>
      </c>
    </row>
    <row r="450" spans="1:51">
      <c r="A450" t="s">
        <v>36</v>
      </c>
      <c r="B450" t="s">
        <v>70</v>
      </c>
      <c r="C450" t="s">
        <v>50</v>
      </c>
      <c r="D450" t="s">
        <v>337</v>
      </c>
      <c r="E450" s="125">
        <v>0</v>
      </c>
      <c r="F450" s="125">
        <v>0</v>
      </c>
      <c r="G450" s="125">
        <v>0</v>
      </c>
      <c r="H450" s="125">
        <v>0</v>
      </c>
      <c r="I450" s="125">
        <v>0</v>
      </c>
      <c r="J450" s="125">
        <v>0</v>
      </c>
      <c r="K450" s="124">
        <v>0</v>
      </c>
      <c r="L450" s="124">
        <v>0</v>
      </c>
      <c r="M450" s="124">
        <v>0</v>
      </c>
      <c r="N450" s="124">
        <v>0</v>
      </c>
      <c r="O450" s="124">
        <v>0</v>
      </c>
      <c r="P450" s="124">
        <v>0</v>
      </c>
      <c r="Q450" s="124">
        <v>0</v>
      </c>
      <c r="R450" s="124">
        <v>0</v>
      </c>
      <c r="S450" s="124">
        <v>0</v>
      </c>
      <c r="T450" s="124">
        <v>0</v>
      </c>
      <c r="U450" s="124">
        <v>0</v>
      </c>
      <c r="V450" s="124">
        <v>0</v>
      </c>
      <c r="W450" s="124">
        <v>0</v>
      </c>
      <c r="X450" s="124">
        <v>0</v>
      </c>
      <c r="Y450" s="124">
        <v>0</v>
      </c>
      <c r="Z450" s="124">
        <v>0</v>
      </c>
      <c r="AA450" s="124">
        <v>0</v>
      </c>
      <c r="AB450" s="124">
        <v>0</v>
      </c>
      <c r="AC450" s="124">
        <v>0</v>
      </c>
      <c r="AD450" s="124">
        <v>0</v>
      </c>
      <c r="AE450" s="124">
        <v>0</v>
      </c>
      <c r="AF450" s="124">
        <v>0</v>
      </c>
      <c r="AG450" s="124">
        <v>0</v>
      </c>
      <c r="AH450" s="124">
        <v>0</v>
      </c>
      <c r="AI450" s="124">
        <v>0</v>
      </c>
      <c r="AJ450" s="124">
        <v>0</v>
      </c>
      <c r="AK450" s="124">
        <v>0</v>
      </c>
      <c r="AL450" s="124">
        <v>0</v>
      </c>
      <c r="AM450" s="124">
        <v>0</v>
      </c>
      <c r="AN450" s="124">
        <v>0</v>
      </c>
      <c r="AO450" s="124">
        <v>0</v>
      </c>
      <c r="AP450" s="124">
        <v>0</v>
      </c>
      <c r="AQ450" s="124">
        <v>0</v>
      </c>
      <c r="AR450" s="124">
        <v>0</v>
      </c>
      <c r="AS450" s="124">
        <v>0</v>
      </c>
      <c r="AT450" s="124">
        <v>0</v>
      </c>
      <c r="AU450" s="124">
        <v>0</v>
      </c>
      <c r="AV450" s="124">
        <v>0</v>
      </c>
      <c r="AW450" s="124">
        <v>0</v>
      </c>
      <c r="AX450" s="124">
        <v>0</v>
      </c>
      <c r="AY450" s="124">
        <v>0</v>
      </c>
    </row>
    <row r="451" spans="1:51">
      <c r="A451" t="s">
        <v>36</v>
      </c>
      <c r="B451" t="s">
        <v>70</v>
      </c>
      <c r="C451" t="s">
        <v>53</v>
      </c>
      <c r="D451" t="s">
        <v>337</v>
      </c>
      <c r="E451" s="125">
        <v>1</v>
      </c>
      <c r="F451" s="125">
        <v>1</v>
      </c>
      <c r="G451" s="125">
        <v>1</v>
      </c>
      <c r="H451" s="125">
        <v>1</v>
      </c>
      <c r="I451" s="125">
        <v>1</v>
      </c>
      <c r="J451" s="125">
        <v>0.99958419958419964</v>
      </c>
      <c r="K451" s="124">
        <v>0.99958419958419964</v>
      </c>
      <c r="L451" s="124">
        <v>0.99892301080444368</v>
      </c>
      <c r="M451" s="124">
        <v>0.99826726138665778</v>
      </c>
      <c r="N451" s="124">
        <v>0.99721335780698139</v>
      </c>
      <c r="O451" s="124">
        <v>0.99552131436076841</v>
      </c>
      <c r="P451" s="124">
        <v>0.99280927402583119</v>
      </c>
      <c r="Q451" s="124">
        <v>0.98847398832828026</v>
      </c>
      <c r="R451" s="124">
        <v>0.98157347170702747</v>
      </c>
      <c r="S451" s="124">
        <v>0.97066428666953664</v>
      </c>
      <c r="T451" s="124">
        <v>0.95360175642858291</v>
      </c>
      <c r="U451" s="124">
        <v>0.92735784111803587</v>
      </c>
      <c r="V451" s="124">
        <v>0.8880129992018917</v>
      </c>
      <c r="W451" s="124">
        <v>0.83123609044449642</v>
      </c>
      <c r="X451" s="124">
        <v>0.75365888356614796</v>
      </c>
      <c r="Y451" s="124">
        <v>0.65521268694632651</v>
      </c>
      <c r="Z451" s="124">
        <v>0.54136565435847483</v>
      </c>
      <c r="AA451" s="124">
        <v>0.42302960313030519</v>
      </c>
      <c r="AB451" s="124">
        <v>0.3129122366170497</v>
      </c>
      <c r="AC451" s="124">
        <v>0.2205043385585814</v>
      </c>
      <c r="AD451" s="124">
        <v>0.14945013755991959</v>
      </c>
      <c r="AE451" s="124">
        <v>9.8401725951170027E-2</v>
      </c>
      <c r="AF451" s="124">
        <v>6.3488609039762389E-2</v>
      </c>
      <c r="AG451" s="124">
        <v>4.0407563867880691E-2</v>
      </c>
      <c r="AH451" s="124">
        <v>2.5489166107458331E-2</v>
      </c>
      <c r="AI451" s="124">
        <v>1.598685223953444E-2</v>
      </c>
      <c r="AJ451" s="124">
        <v>9.9906662864861495E-3</v>
      </c>
      <c r="AK451" s="124">
        <v>6.2292317038294964E-3</v>
      </c>
      <c r="AL451" s="124">
        <v>3.8784100577047291E-3</v>
      </c>
      <c r="AM451" s="124">
        <v>2.4126005919609121E-3</v>
      </c>
      <c r="AN451" s="124">
        <v>1.4999461638747209E-3</v>
      </c>
      <c r="AO451" s="124">
        <v>9.3221403806487135E-4</v>
      </c>
      <c r="AP451" s="124">
        <v>5.7924480969728798E-4</v>
      </c>
      <c r="AQ451" s="124">
        <v>3.5987408287729838E-4</v>
      </c>
      <c r="AR451" s="124">
        <v>2.235645247266049E-4</v>
      </c>
      <c r="AS451" s="124">
        <v>1.3887778468890671E-4</v>
      </c>
      <c r="AT451" s="124">
        <v>8.6267802399064841E-5</v>
      </c>
      <c r="AU451" s="124">
        <v>5.3586579087161468E-5</v>
      </c>
      <c r="AV451" s="124">
        <v>3.3285719864495362E-5</v>
      </c>
      <c r="AW451" s="124">
        <v>2.0675524439517371E-5</v>
      </c>
      <c r="AX451" s="124">
        <v>1.2842602483242869E-5</v>
      </c>
      <c r="AY451" s="124">
        <v>7.977159156569158E-6</v>
      </c>
    </row>
    <row r="452" spans="1:51">
      <c r="A452" t="s">
        <v>36</v>
      </c>
      <c r="B452" t="s">
        <v>70</v>
      </c>
      <c r="C452" t="s">
        <v>54</v>
      </c>
      <c r="D452" t="s">
        <v>337</v>
      </c>
      <c r="E452" s="125">
        <v>0</v>
      </c>
      <c r="F452" s="125">
        <v>0</v>
      </c>
      <c r="G452" s="125">
        <v>0</v>
      </c>
      <c r="H452" s="125">
        <v>0</v>
      </c>
      <c r="I452" s="125">
        <v>0</v>
      </c>
      <c r="J452" s="125">
        <v>0</v>
      </c>
      <c r="K452" s="124">
        <v>0</v>
      </c>
      <c r="L452" s="124">
        <v>0</v>
      </c>
      <c r="M452" s="124">
        <v>0</v>
      </c>
      <c r="N452" s="124">
        <v>0</v>
      </c>
      <c r="O452" s="124">
        <v>0</v>
      </c>
      <c r="P452" s="124">
        <v>0</v>
      </c>
      <c r="Q452" s="124">
        <v>0</v>
      </c>
      <c r="R452" s="124">
        <v>0</v>
      </c>
      <c r="S452" s="124">
        <v>0</v>
      </c>
      <c r="T452" s="124">
        <v>0</v>
      </c>
      <c r="U452" s="124">
        <v>0</v>
      </c>
      <c r="V452" s="124">
        <v>0</v>
      </c>
      <c r="W452" s="124">
        <v>0</v>
      </c>
      <c r="X452" s="124">
        <v>0</v>
      </c>
      <c r="Y452" s="124">
        <v>0</v>
      </c>
      <c r="Z452" s="124">
        <v>0</v>
      </c>
      <c r="AA452" s="124">
        <v>0</v>
      </c>
      <c r="AB452" s="124">
        <v>0</v>
      </c>
      <c r="AC452" s="124">
        <v>0</v>
      </c>
      <c r="AD452" s="124">
        <v>0</v>
      </c>
      <c r="AE452" s="124">
        <v>0</v>
      </c>
      <c r="AF452" s="124">
        <v>0</v>
      </c>
      <c r="AG452" s="124">
        <v>0</v>
      </c>
      <c r="AH452" s="124">
        <v>0</v>
      </c>
      <c r="AI452" s="124">
        <v>0</v>
      </c>
      <c r="AJ452" s="124">
        <v>0</v>
      </c>
      <c r="AK452" s="124">
        <v>0</v>
      </c>
      <c r="AL452" s="124">
        <v>0</v>
      </c>
      <c r="AM452" s="124">
        <v>0</v>
      </c>
      <c r="AN452" s="124">
        <v>0</v>
      </c>
      <c r="AO452" s="124">
        <v>0</v>
      </c>
      <c r="AP452" s="124">
        <v>0</v>
      </c>
      <c r="AQ452" s="124">
        <v>0</v>
      </c>
      <c r="AR452" s="124">
        <v>0</v>
      </c>
      <c r="AS452" s="124">
        <v>0</v>
      </c>
      <c r="AT452" s="124">
        <v>0</v>
      </c>
      <c r="AU452" s="124">
        <v>0</v>
      </c>
      <c r="AV452" s="124">
        <v>0</v>
      </c>
      <c r="AW452" s="124">
        <v>0</v>
      </c>
      <c r="AX452" s="124">
        <v>0</v>
      </c>
      <c r="AY452" s="124">
        <v>0</v>
      </c>
    </row>
    <row r="453" spans="1:51">
      <c r="A453" t="s">
        <v>36</v>
      </c>
      <c r="B453" t="s">
        <v>70</v>
      </c>
      <c r="C453" t="s">
        <v>55</v>
      </c>
      <c r="D453" t="s">
        <v>337</v>
      </c>
      <c r="E453" s="125">
        <v>0</v>
      </c>
      <c r="F453" s="125">
        <v>0</v>
      </c>
      <c r="G453" s="125">
        <v>0</v>
      </c>
      <c r="H453" s="125">
        <v>0</v>
      </c>
      <c r="I453" s="125">
        <v>0</v>
      </c>
      <c r="J453" s="125">
        <v>0</v>
      </c>
      <c r="K453" s="124">
        <v>0</v>
      </c>
      <c r="L453" s="124">
        <v>0</v>
      </c>
      <c r="M453" s="124">
        <v>0</v>
      </c>
      <c r="N453" s="124">
        <v>0</v>
      </c>
      <c r="O453" s="124">
        <v>0</v>
      </c>
      <c r="P453" s="124">
        <v>0</v>
      </c>
      <c r="Q453" s="124">
        <v>0</v>
      </c>
      <c r="R453" s="124">
        <v>0</v>
      </c>
      <c r="S453" s="124">
        <v>0</v>
      </c>
      <c r="T453" s="124">
        <v>0</v>
      </c>
      <c r="U453" s="124">
        <v>0</v>
      </c>
      <c r="V453" s="124">
        <v>0</v>
      </c>
      <c r="W453" s="124">
        <v>0</v>
      </c>
      <c r="X453" s="124">
        <v>0</v>
      </c>
      <c r="Y453" s="124">
        <v>0</v>
      </c>
      <c r="Z453" s="124">
        <v>0</v>
      </c>
      <c r="AA453" s="124">
        <v>0</v>
      </c>
      <c r="AB453" s="124">
        <v>0</v>
      </c>
      <c r="AC453" s="124">
        <v>0</v>
      </c>
      <c r="AD453" s="124">
        <v>0</v>
      </c>
      <c r="AE453" s="124">
        <v>0</v>
      </c>
      <c r="AF453" s="124">
        <v>0</v>
      </c>
      <c r="AG453" s="124">
        <v>0</v>
      </c>
      <c r="AH453" s="124">
        <v>0</v>
      </c>
      <c r="AI453" s="124">
        <v>0</v>
      </c>
      <c r="AJ453" s="124">
        <v>0</v>
      </c>
      <c r="AK453" s="124">
        <v>0</v>
      </c>
      <c r="AL453" s="124">
        <v>0</v>
      </c>
      <c r="AM453" s="124">
        <v>0</v>
      </c>
      <c r="AN453" s="124">
        <v>0</v>
      </c>
      <c r="AO453" s="124">
        <v>0</v>
      </c>
      <c r="AP453" s="124">
        <v>0</v>
      </c>
      <c r="AQ453" s="124">
        <v>0</v>
      </c>
      <c r="AR453" s="124">
        <v>0</v>
      </c>
      <c r="AS453" s="124">
        <v>0</v>
      </c>
      <c r="AT453" s="124">
        <v>0</v>
      </c>
      <c r="AU453" s="124">
        <v>0</v>
      </c>
      <c r="AV453" s="124">
        <v>0</v>
      </c>
      <c r="AW453" s="124">
        <v>0</v>
      </c>
      <c r="AX453" s="124">
        <v>0</v>
      </c>
      <c r="AY453" s="124">
        <v>0</v>
      </c>
    </row>
    <row r="454" spans="1:51">
      <c r="A454" t="s">
        <v>36</v>
      </c>
      <c r="B454" t="s">
        <v>70</v>
      </c>
      <c r="C454" t="s">
        <v>56</v>
      </c>
      <c r="D454" t="s">
        <v>337</v>
      </c>
      <c r="E454" s="125">
        <v>0</v>
      </c>
      <c r="F454" s="125">
        <v>0</v>
      </c>
      <c r="G454" s="125">
        <v>0</v>
      </c>
      <c r="H454" s="125">
        <v>0</v>
      </c>
      <c r="I454" s="125">
        <v>0</v>
      </c>
      <c r="J454" s="125">
        <v>4.1580041580041582E-4</v>
      </c>
      <c r="K454" s="124">
        <v>4.1580041580041582E-4</v>
      </c>
      <c r="L454" s="124">
        <v>1.0769891955563569E-3</v>
      </c>
      <c r="M454" s="124">
        <v>1.7327386133422561E-3</v>
      </c>
      <c r="N454" s="124">
        <v>2.7866421930186321E-3</v>
      </c>
      <c r="O454" s="124">
        <v>4.478685639231675E-3</v>
      </c>
      <c r="P454" s="124">
        <v>7.1907259741689012E-3</v>
      </c>
      <c r="Q454" s="124">
        <v>1.152601167171987E-2</v>
      </c>
      <c r="R454" s="124">
        <v>1.842652829297264E-2</v>
      </c>
      <c r="S454" s="124">
        <v>2.9335713330463462E-2</v>
      </c>
      <c r="T454" s="124">
        <v>4.6398243571417211E-2</v>
      </c>
      <c r="U454" s="124">
        <v>7.2642158881964305E-2</v>
      </c>
      <c r="V454" s="124">
        <v>0.1119870007981085</v>
      </c>
      <c r="W454" s="124">
        <v>0.16876390955550369</v>
      </c>
      <c r="X454" s="124">
        <v>0.24634111643385229</v>
      </c>
      <c r="Y454" s="124">
        <v>0.34478731305367372</v>
      </c>
      <c r="Z454" s="124">
        <v>0.45863434564152539</v>
      </c>
      <c r="AA454" s="124">
        <v>0.57697039686969498</v>
      </c>
      <c r="AB454" s="124">
        <v>0.68708776338295052</v>
      </c>
      <c r="AC454" s="124">
        <v>0.7794956614414188</v>
      </c>
      <c r="AD454" s="124">
        <v>0.85054986244008057</v>
      </c>
      <c r="AE454" s="124">
        <v>0.90159827404883019</v>
      </c>
      <c r="AF454" s="124">
        <v>0.93651139096023783</v>
      </c>
      <c r="AG454" s="124">
        <v>0.95959243613211953</v>
      </c>
      <c r="AH454" s="124">
        <v>0.97451083389254189</v>
      </c>
      <c r="AI454" s="124">
        <v>0.98401314776046578</v>
      </c>
      <c r="AJ454" s="124">
        <v>0.99000933371351407</v>
      </c>
      <c r="AK454" s="124">
        <v>0.99377076829617073</v>
      </c>
      <c r="AL454" s="124">
        <v>0.99612158994229549</v>
      </c>
      <c r="AM454" s="124">
        <v>0.99758739940803931</v>
      </c>
      <c r="AN454" s="124">
        <v>0.9985000538361255</v>
      </c>
      <c r="AO454" s="124">
        <v>0.99906778596193535</v>
      </c>
      <c r="AP454" s="124">
        <v>0.99942075519030293</v>
      </c>
      <c r="AQ454" s="124">
        <v>0.99964012591712292</v>
      </c>
      <c r="AR454" s="124">
        <v>0.99977643547527362</v>
      </c>
      <c r="AS454" s="124">
        <v>0.99986112221531132</v>
      </c>
      <c r="AT454" s="124">
        <v>0.99991373219760116</v>
      </c>
      <c r="AU454" s="124">
        <v>0.99994641342091306</v>
      </c>
      <c r="AV454" s="124">
        <v>0.99996671428013573</v>
      </c>
      <c r="AW454" s="124">
        <v>0.9999793244755607</v>
      </c>
      <c r="AX454" s="124">
        <v>0.99998715739751698</v>
      </c>
      <c r="AY454" s="124">
        <v>0.99999202284084365</v>
      </c>
    </row>
    <row r="455" spans="1:51">
      <c r="A455" t="s">
        <v>36</v>
      </c>
      <c r="B455" t="s">
        <v>70</v>
      </c>
      <c r="C455" t="s">
        <v>57</v>
      </c>
      <c r="D455" t="s">
        <v>337</v>
      </c>
      <c r="E455" s="125">
        <v>0</v>
      </c>
      <c r="F455" s="125">
        <v>0</v>
      </c>
      <c r="G455" s="125">
        <v>0</v>
      </c>
      <c r="H455" s="125">
        <v>0</v>
      </c>
      <c r="I455" s="125">
        <v>0</v>
      </c>
      <c r="J455" s="125">
        <v>0</v>
      </c>
      <c r="K455" s="124">
        <v>0</v>
      </c>
      <c r="L455" s="124">
        <v>0</v>
      </c>
      <c r="M455" s="124">
        <v>0</v>
      </c>
      <c r="N455" s="124">
        <v>0</v>
      </c>
      <c r="O455" s="124">
        <v>0</v>
      </c>
      <c r="P455" s="124">
        <v>0</v>
      </c>
      <c r="Q455" s="124">
        <v>0</v>
      </c>
      <c r="R455" s="124">
        <v>0</v>
      </c>
      <c r="S455" s="124">
        <v>0</v>
      </c>
      <c r="T455" s="124">
        <v>0</v>
      </c>
      <c r="U455" s="124">
        <v>0</v>
      </c>
      <c r="V455" s="124">
        <v>0</v>
      </c>
      <c r="W455" s="124">
        <v>0</v>
      </c>
      <c r="X455" s="124">
        <v>0</v>
      </c>
      <c r="Y455" s="124">
        <v>0</v>
      </c>
      <c r="Z455" s="124">
        <v>0</v>
      </c>
      <c r="AA455" s="124">
        <v>0</v>
      </c>
      <c r="AB455" s="124">
        <v>0</v>
      </c>
      <c r="AC455" s="124">
        <v>0</v>
      </c>
      <c r="AD455" s="124">
        <v>0</v>
      </c>
      <c r="AE455" s="124">
        <v>0</v>
      </c>
      <c r="AF455" s="124">
        <v>0</v>
      </c>
      <c r="AG455" s="124">
        <v>0</v>
      </c>
      <c r="AH455" s="124">
        <v>0</v>
      </c>
      <c r="AI455" s="124">
        <v>0</v>
      </c>
      <c r="AJ455" s="124">
        <v>0</v>
      </c>
      <c r="AK455" s="124">
        <v>0</v>
      </c>
      <c r="AL455" s="124">
        <v>0</v>
      </c>
      <c r="AM455" s="124">
        <v>0</v>
      </c>
      <c r="AN455" s="124">
        <v>0</v>
      </c>
      <c r="AO455" s="124">
        <v>0</v>
      </c>
      <c r="AP455" s="124">
        <v>0</v>
      </c>
      <c r="AQ455" s="124">
        <v>0</v>
      </c>
      <c r="AR455" s="124">
        <v>0</v>
      </c>
      <c r="AS455" s="124">
        <v>0</v>
      </c>
      <c r="AT455" s="124">
        <v>0</v>
      </c>
      <c r="AU455" s="124">
        <v>0</v>
      </c>
      <c r="AV455" s="124">
        <v>0</v>
      </c>
      <c r="AW455" s="124">
        <v>0</v>
      </c>
      <c r="AX455" s="124">
        <v>0</v>
      </c>
      <c r="AY455" s="124">
        <v>0</v>
      </c>
    </row>
    <row r="456" spans="1:51">
      <c r="A456" t="s">
        <v>36</v>
      </c>
      <c r="B456" t="s">
        <v>70</v>
      </c>
      <c r="C456" t="s">
        <v>58</v>
      </c>
      <c r="D456" t="s">
        <v>337</v>
      </c>
      <c r="E456" s="125">
        <v>0</v>
      </c>
      <c r="F456" s="125">
        <v>0</v>
      </c>
      <c r="G456" s="125">
        <v>0</v>
      </c>
      <c r="H456" s="125">
        <v>0</v>
      </c>
      <c r="I456" s="125">
        <v>0</v>
      </c>
      <c r="J456" s="125">
        <v>0</v>
      </c>
      <c r="K456" s="124">
        <v>0</v>
      </c>
      <c r="L456" s="124">
        <v>0</v>
      </c>
      <c r="M456" s="124">
        <v>0</v>
      </c>
      <c r="N456" s="124">
        <v>0</v>
      </c>
      <c r="O456" s="124">
        <v>0</v>
      </c>
      <c r="P456" s="124">
        <v>0</v>
      </c>
      <c r="Q456" s="124">
        <v>0</v>
      </c>
      <c r="R456" s="124">
        <v>0</v>
      </c>
      <c r="S456" s="124">
        <v>0</v>
      </c>
      <c r="T456" s="124">
        <v>0</v>
      </c>
      <c r="U456" s="124">
        <v>0</v>
      </c>
      <c r="V456" s="124">
        <v>0</v>
      </c>
      <c r="W456" s="124">
        <v>0</v>
      </c>
      <c r="X456" s="124">
        <v>0</v>
      </c>
      <c r="Y456" s="124">
        <v>0</v>
      </c>
      <c r="Z456" s="124">
        <v>0</v>
      </c>
      <c r="AA456" s="124">
        <v>0</v>
      </c>
      <c r="AB456" s="124">
        <v>0</v>
      </c>
      <c r="AC456" s="124">
        <v>0</v>
      </c>
      <c r="AD456" s="124">
        <v>0</v>
      </c>
      <c r="AE456" s="124">
        <v>0</v>
      </c>
      <c r="AF456" s="124">
        <v>0</v>
      </c>
      <c r="AG456" s="124">
        <v>0</v>
      </c>
      <c r="AH456" s="124">
        <v>0</v>
      </c>
      <c r="AI456" s="124">
        <v>0</v>
      </c>
      <c r="AJ456" s="124">
        <v>0</v>
      </c>
      <c r="AK456" s="124">
        <v>0</v>
      </c>
      <c r="AL456" s="124">
        <v>0</v>
      </c>
      <c r="AM456" s="124">
        <v>0</v>
      </c>
      <c r="AN456" s="124">
        <v>0</v>
      </c>
      <c r="AO456" s="124">
        <v>0</v>
      </c>
      <c r="AP456" s="124">
        <v>0</v>
      </c>
      <c r="AQ456" s="124">
        <v>0</v>
      </c>
      <c r="AR456" s="124">
        <v>0</v>
      </c>
      <c r="AS456" s="124">
        <v>0</v>
      </c>
      <c r="AT456" s="124">
        <v>0</v>
      </c>
      <c r="AU456" s="124">
        <v>0</v>
      </c>
      <c r="AV456" s="124">
        <v>0</v>
      </c>
      <c r="AW456" s="124">
        <v>0</v>
      </c>
      <c r="AX456" s="124">
        <v>0</v>
      </c>
      <c r="AY456" s="124">
        <v>0</v>
      </c>
    </row>
    <row r="457" spans="1:51">
      <c r="A457" t="s">
        <v>36</v>
      </c>
      <c r="B457" t="s">
        <v>70</v>
      </c>
      <c r="C457" t="s">
        <v>59</v>
      </c>
      <c r="D457" t="s">
        <v>337</v>
      </c>
      <c r="E457" s="125">
        <v>0</v>
      </c>
      <c r="F457" s="125">
        <v>0</v>
      </c>
      <c r="G457" s="125">
        <v>0</v>
      </c>
      <c r="H457" s="125">
        <v>0</v>
      </c>
      <c r="I457" s="125">
        <v>0</v>
      </c>
      <c r="J457" s="125">
        <v>0</v>
      </c>
      <c r="K457" s="124">
        <v>0</v>
      </c>
      <c r="L457" s="124">
        <v>0</v>
      </c>
      <c r="M457" s="124">
        <v>0</v>
      </c>
      <c r="N457" s="124">
        <v>0</v>
      </c>
      <c r="O457" s="124">
        <v>0</v>
      </c>
      <c r="P457" s="124">
        <v>0</v>
      </c>
      <c r="Q457" s="124">
        <v>0</v>
      </c>
      <c r="R457" s="124">
        <v>0</v>
      </c>
      <c r="S457" s="124">
        <v>0</v>
      </c>
      <c r="T457" s="124">
        <v>0</v>
      </c>
      <c r="U457" s="124">
        <v>0</v>
      </c>
      <c r="V457" s="124">
        <v>0</v>
      </c>
      <c r="W457" s="124">
        <v>0</v>
      </c>
      <c r="X457" s="124">
        <v>0</v>
      </c>
      <c r="Y457" s="124">
        <v>0</v>
      </c>
      <c r="Z457" s="124">
        <v>0</v>
      </c>
      <c r="AA457" s="124">
        <v>0</v>
      </c>
      <c r="AB457" s="124">
        <v>0</v>
      </c>
      <c r="AC457" s="124">
        <v>0</v>
      </c>
      <c r="AD457" s="124">
        <v>0</v>
      </c>
      <c r="AE457" s="124">
        <v>0</v>
      </c>
      <c r="AF457" s="124">
        <v>0</v>
      </c>
      <c r="AG457" s="124">
        <v>0</v>
      </c>
      <c r="AH457" s="124">
        <v>0</v>
      </c>
      <c r="AI457" s="124">
        <v>0</v>
      </c>
      <c r="AJ457" s="124">
        <v>0</v>
      </c>
      <c r="AK457" s="124">
        <v>0</v>
      </c>
      <c r="AL457" s="124">
        <v>0</v>
      </c>
      <c r="AM457" s="124">
        <v>0</v>
      </c>
      <c r="AN457" s="124">
        <v>0</v>
      </c>
      <c r="AO457" s="124">
        <v>0</v>
      </c>
      <c r="AP457" s="124">
        <v>0</v>
      </c>
      <c r="AQ457" s="124">
        <v>0</v>
      </c>
      <c r="AR457" s="124">
        <v>0</v>
      </c>
      <c r="AS457" s="124">
        <v>0</v>
      </c>
      <c r="AT457" s="124">
        <v>0</v>
      </c>
      <c r="AU457" s="124">
        <v>0</v>
      </c>
      <c r="AV457" s="124">
        <v>0</v>
      </c>
      <c r="AW457" s="124">
        <v>0</v>
      </c>
      <c r="AX457" s="124">
        <v>0</v>
      </c>
      <c r="AY457" s="124">
        <v>0</v>
      </c>
    </row>
    <row r="458" spans="1:51">
      <c r="A458" t="s">
        <v>36</v>
      </c>
      <c r="B458" t="s">
        <v>70</v>
      </c>
      <c r="C458" t="s">
        <v>60</v>
      </c>
      <c r="D458" t="s">
        <v>337</v>
      </c>
      <c r="E458" s="125">
        <v>0</v>
      </c>
      <c r="F458" s="125">
        <v>0</v>
      </c>
      <c r="G458" s="125">
        <v>0</v>
      </c>
      <c r="H458" s="125">
        <v>0</v>
      </c>
      <c r="I458" s="125">
        <v>0</v>
      </c>
      <c r="J458" s="125">
        <v>0</v>
      </c>
      <c r="K458" s="124">
        <v>0</v>
      </c>
      <c r="L458" s="124">
        <v>0</v>
      </c>
      <c r="M458" s="124">
        <v>0</v>
      </c>
      <c r="N458" s="124">
        <v>0</v>
      </c>
      <c r="O458" s="124">
        <v>0</v>
      </c>
      <c r="P458" s="124">
        <v>0</v>
      </c>
      <c r="Q458" s="124">
        <v>0</v>
      </c>
      <c r="R458" s="124">
        <v>0</v>
      </c>
      <c r="S458" s="124">
        <v>0</v>
      </c>
      <c r="T458" s="124">
        <v>0</v>
      </c>
      <c r="U458" s="124">
        <v>0</v>
      </c>
      <c r="V458" s="124">
        <v>0</v>
      </c>
      <c r="W458" s="124">
        <v>0</v>
      </c>
      <c r="X458" s="124">
        <v>0</v>
      </c>
      <c r="Y458" s="124">
        <v>0</v>
      </c>
      <c r="Z458" s="124">
        <v>0</v>
      </c>
      <c r="AA458" s="124">
        <v>0</v>
      </c>
      <c r="AB458" s="124">
        <v>0</v>
      </c>
      <c r="AC458" s="124">
        <v>0</v>
      </c>
      <c r="AD458" s="124">
        <v>0</v>
      </c>
      <c r="AE458" s="124">
        <v>0</v>
      </c>
      <c r="AF458" s="124">
        <v>0</v>
      </c>
      <c r="AG458" s="124">
        <v>0</v>
      </c>
      <c r="AH458" s="124">
        <v>0</v>
      </c>
      <c r="AI458" s="124">
        <v>0</v>
      </c>
      <c r="AJ458" s="124">
        <v>0</v>
      </c>
      <c r="AK458" s="124">
        <v>0</v>
      </c>
      <c r="AL458" s="124">
        <v>0</v>
      </c>
      <c r="AM458" s="124">
        <v>0</v>
      </c>
      <c r="AN458" s="124">
        <v>0</v>
      </c>
      <c r="AO458" s="124">
        <v>0</v>
      </c>
      <c r="AP458" s="124">
        <v>0</v>
      </c>
      <c r="AQ458" s="124">
        <v>0</v>
      </c>
      <c r="AR458" s="124">
        <v>0</v>
      </c>
      <c r="AS458" s="124">
        <v>0</v>
      </c>
      <c r="AT458" s="124">
        <v>0</v>
      </c>
      <c r="AU458" s="124">
        <v>0</v>
      </c>
      <c r="AV458" s="124">
        <v>0</v>
      </c>
      <c r="AW458" s="124">
        <v>0</v>
      </c>
      <c r="AX458" s="124">
        <v>0</v>
      </c>
      <c r="AY458" s="124">
        <v>0</v>
      </c>
    </row>
    <row r="459" spans="1:51">
      <c r="A459" t="s">
        <v>36</v>
      </c>
      <c r="B459" t="s">
        <v>70</v>
      </c>
      <c r="C459" t="s">
        <v>61</v>
      </c>
      <c r="D459" t="s">
        <v>337</v>
      </c>
      <c r="E459" s="125">
        <v>0</v>
      </c>
      <c r="F459" s="125">
        <v>0</v>
      </c>
      <c r="G459" s="125">
        <v>0</v>
      </c>
      <c r="H459" s="125">
        <v>0</v>
      </c>
      <c r="I459" s="125">
        <v>0</v>
      </c>
      <c r="J459" s="125">
        <v>0</v>
      </c>
      <c r="K459" s="124">
        <v>0</v>
      </c>
      <c r="L459" s="124">
        <v>0</v>
      </c>
      <c r="M459" s="124">
        <v>0</v>
      </c>
      <c r="N459" s="124">
        <v>0</v>
      </c>
      <c r="O459" s="124">
        <v>0</v>
      </c>
      <c r="P459" s="124">
        <v>0</v>
      </c>
      <c r="Q459" s="124">
        <v>0</v>
      </c>
      <c r="R459" s="124">
        <v>0</v>
      </c>
      <c r="S459" s="124">
        <v>0</v>
      </c>
      <c r="T459" s="124">
        <v>0</v>
      </c>
      <c r="U459" s="124">
        <v>0</v>
      </c>
      <c r="V459" s="124">
        <v>0</v>
      </c>
      <c r="W459" s="124">
        <v>0</v>
      </c>
      <c r="X459" s="124">
        <v>0</v>
      </c>
      <c r="Y459" s="124">
        <v>0</v>
      </c>
      <c r="Z459" s="124">
        <v>0</v>
      </c>
      <c r="AA459" s="124">
        <v>0</v>
      </c>
      <c r="AB459" s="124">
        <v>0</v>
      </c>
      <c r="AC459" s="124">
        <v>0</v>
      </c>
      <c r="AD459" s="124">
        <v>0</v>
      </c>
      <c r="AE459" s="124">
        <v>0</v>
      </c>
      <c r="AF459" s="124">
        <v>0</v>
      </c>
      <c r="AG459" s="124">
        <v>0</v>
      </c>
      <c r="AH459" s="124">
        <v>0</v>
      </c>
      <c r="AI459" s="124">
        <v>0</v>
      </c>
      <c r="AJ459" s="124">
        <v>0</v>
      </c>
      <c r="AK459" s="124">
        <v>0</v>
      </c>
      <c r="AL459" s="124">
        <v>0</v>
      </c>
      <c r="AM459" s="124">
        <v>0</v>
      </c>
      <c r="AN459" s="124">
        <v>0</v>
      </c>
      <c r="AO459" s="124">
        <v>0</v>
      </c>
      <c r="AP459" s="124">
        <v>0</v>
      </c>
      <c r="AQ459" s="124">
        <v>0</v>
      </c>
      <c r="AR459" s="124">
        <v>0</v>
      </c>
      <c r="AS459" s="124">
        <v>0</v>
      </c>
      <c r="AT459" s="124">
        <v>0</v>
      </c>
      <c r="AU459" s="124">
        <v>0</v>
      </c>
      <c r="AV459" s="124">
        <v>0</v>
      </c>
      <c r="AW459" s="124">
        <v>0</v>
      </c>
      <c r="AX459" s="124">
        <v>0</v>
      </c>
      <c r="AY459" s="124">
        <v>0</v>
      </c>
    </row>
    <row r="460" spans="1:51">
      <c r="A460" t="s">
        <v>36</v>
      </c>
      <c r="B460" t="s">
        <v>70</v>
      </c>
      <c r="C460" t="s">
        <v>64</v>
      </c>
      <c r="D460" t="s">
        <v>337</v>
      </c>
      <c r="E460" s="125">
        <v>0</v>
      </c>
      <c r="F460" s="125">
        <v>0</v>
      </c>
      <c r="G460" s="125">
        <v>0</v>
      </c>
      <c r="H460" s="125">
        <v>0</v>
      </c>
      <c r="I460" s="125">
        <v>0</v>
      </c>
      <c r="J460" s="125">
        <v>0</v>
      </c>
      <c r="K460" s="124">
        <v>0</v>
      </c>
      <c r="L460" s="124">
        <v>0</v>
      </c>
      <c r="M460" s="124">
        <v>0</v>
      </c>
      <c r="N460" s="124">
        <v>0</v>
      </c>
      <c r="O460" s="124">
        <v>0</v>
      </c>
      <c r="P460" s="124">
        <v>0</v>
      </c>
      <c r="Q460" s="124">
        <v>0</v>
      </c>
      <c r="R460" s="124">
        <v>0</v>
      </c>
      <c r="S460" s="124">
        <v>0</v>
      </c>
      <c r="T460" s="124">
        <v>0</v>
      </c>
      <c r="U460" s="124">
        <v>0</v>
      </c>
      <c r="V460" s="124">
        <v>0</v>
      </c>
      <c r="W460" s="124">
        <v>0</v>
      </c>
      <c r="X460" s="124">
        <v>0</v>
      </c>
      <c r="Y460" s="124">
        <v>0</v>
      </c>
      <c r="Z460" s="124">
        <v>0</v>
      </c>
      <c r="AA460" s="124">
        <v>0</v>
      </c>
      <c r="AB460" s="124">
        <v>0</v>
      </c>
      <c r="AC460" s="124">
        <v>0</v>
      </c>
      <c r="AD460" s="124">
        <v>0</v>
      </c>
      <c r="AE460" s="124">
        <v>0</v>
      </c>
      <c r="AF460" s="124">
        <v>0</v>
      </c>
      <c r="AG460" s="124">
        <v>0</v>
      </c>
      <c r="AH460" s="124">
        <v>0</v>
      </c>
      <c r="AI460" s="124">
        <v>0</v>
      </c>
      <c r="AJ460" s="124">
        <v>0</v>
      </c>
      <c r="AK460" s="124">
        <v>0</v>
      </c>
      <c r="AL460" s="124">
        <v>0</v>
      </c>
      <c r="AM460" s="124">
        <v>0</v>
      </c>
      <c r="AN460" s="124">
        <v>0</v>
      </c>
      <c r="AO460" s="124">
        <v>0</v>
      </c>
      <c r="AP460" s="124">
        <v>0</v>
      </c>
      <c r="AQ460" s="124">
        <v>0</v>
      </c>
      <c r="AR460" s="124">
        <v>0</v>
      </c>
      <c r="AS460" s="124">
        <v>0</v>
      </c>
      <c r="AT460" s="124">
        <v>0</v>
      </c>
      <c r="AU460" s="124">
        <v>0</v>
      </c>
      <c r="AV460" s="124">
        <v>0</v>
      </c>
      <c r="AW460" s="124">
        <v>0</v>
      </c>
      <c r="AX460" s="124">
        <v>0</v>
      </c>
      <c r="AY460" s="124">
        <v>0</v>
      </c>
    </row>
    <row r="461" spans="1:51">
      <c r="A461" t="s">
        <v>36</v>
      </c>
      <c r="B461" t="s">
        <v>68</v>
      </c>
      <c r="C461" t="s">
        <v>65</v>
      </c>
      <c r="D461" t="s">
        <v>337</v>
      </c>
      <c r="E461" s="125">
        <v>0</v>
      </c>
      <c r="F461" s="125">
        <v>0</v>
      </c>
      <c r="G461" s="125">
        <v>0</v>
      </c>
      <c r="H461" s="125">
        <v>0</v>
      </c>
      <c r="I461" s="125">
        <v>0</v>
      </c>
      <c r="J461" s="125">
        <v>0</v>
      </c>
      <c r="K461" s="124">
        <v>0</v>
      </c>
      <c r="L461" s="124">
        <v>0</v>
      </c>
      <c r="M461" s="124">
        <v>0</v>
      </c>
      <c r="N461" s="124">
        <v>0</v>
      </c>
      <c r="O461" s="124">
        <v>0</v>
      </c>
      <c r="P461" s="124">
        <v>0</v>
      </c>
      <c r="Q461" s="124">
        <v>0</v>
      </c>
      <c r="R461" s="124">
        <v>0</v>
      </c>
      <c r="S461" s="124">
        <v>0</v>
      </c>
      <c r="T461" s="124">
        <v>0</v>
      </c>
      <c r="U461" s="124">
        <v>0</v>
      </c>
      <c r="V461" s="124">
        <v>0</v>
      </c>
      <c r="W461" s="124">
        <v>0</v>
      </c>
      <c r="X461" s="124">
        <v>0</v>
      </c>
      <c r="Y461" s="124">
        <v>0</v>
      </c>
      <c r="Z461" s="124">
        <v>0</v>
      </c>
      <c r="AA461" s="124">
        <v>0</v>
      </c>
      <c r="AB461" s="124">
        <v>0</v>
      </c>
      <c r="AC461" s="124">
        <v>0</v>
      </c>
      <c r="AD461" s="124">
        <v>0</v>
      </c>
      <c r="AE461" s="124">
        <v>0</v>
      </c>
      <c r="AF461" s="124">
        <v>0</v>
      </c>
      <c r="AG461" s="124">
        <v>0</v>
      </c>
      <c r="AH461" s="124">
        <v>0</v>
      </c>
      <c r="AI461" s="124">
        <v>0</v>
      </c>
      <c r="AJ461" s="124">
        <v>0</v>
      </c>
      <c r="AK461" s="124">
        <v>0</v>
      </c>
      <c r="AL461" s="124">
        <v>0</v>
      </c>
      <c r="AM461" s="124">
        <v>0</v>
      </c>
      <c r="AN461" s="124">
        <v>0</v>
      </c>
      <c r="AO461" s="124">
        <v>0</v>
      </c>
      <c r="AP461" s="124">
        <v>0</v>
      </c>
      <c r="AQ461" s="124">
        <v>0</v>
      </c>
      <c r="AR461" s="124">
        <v>0</v>
      </c>
      <c r="AS461" s="124">
        <v>0</v>
      </c>
      <c r="AT461" s="124">
        <v>0</v>
      </c>
      <c r="AU461" s="124">
        <v>0</v>
      </c>
      <c r="AV461" s="124">
        <v>0</v>
      </c>
      <c r="AW461" s="124">
        <v>0</v>
      </c>
      <c r="AX461" s="124">
        <v>0</v>
      </c>
      <c r="AY461" s="124">
        <v>0</v>
      </c>
    </row>
    <row r="462" spans="1:51">
      <c r="A462" t="s">
        <v>36</v>
      </c>
      <c r="B462" t="s">
        <v>68</v>
      </c>
      <c r="C462" t="s">
        <v>66</v>
      </c>
      <c r="D462" t="s">
        <v>337</v>
      </c>
      <c r="E462" s="125">
        <v>0</v>
      </c>
      <c r="F462" s="125">
        <v>0</v>
      </c>
      <c r="G462" s="125">
        <v>0</v>
      </c>
      <c r="H462" s="125">
        <v>0</v>
      </c>
      <c r="I462" s="125">
        <v>0</v>
      </c>
      <c r="J462" s="125">
        <v>0</v>
      </c>
      <c r="K462" s="124">
        <v>0</v>
      </c>
      <c r="L462" s="124">
        <v>0</v>
      </c>
      <c r="M462" s="124">
        <v>0</v>
      </c>
      <c r="N462" s="124">
        <v>0</v>
      </c>
      <c r="O462" s="124">
        <v>0</v>
      </c>
      <c r="P462" s="124">
        <v>0</v>
      </c>
      <c r="Q462" s="124">
        <v>0</v>
      </c>
      <c r="R462" s="124">
        <v>0</v>
      </c>
      <c r="S462" s="124">
        <v>0</v>
      </c>
      <c r="T462" s="124">
        <v>0</v>
      </c>
      <c r="U462" s="124">
        <v>0</v>
      </c>
      <c r="V462" s="124">
        <v>0</v>
      </c>
      <c r="W462" s="124">
        <v>0</v>
      </c>
      <c r="X462" s="124">
        <v>0</v>
      </c>
      <c r="Y462" s="124">
        <v>0</v>
      </c>
      <c r="Z462" s="124">
        <v>0</v>
      </c>
      <c r="AA462" s="124">
        <v>0</v>
      </c>
      <c r="AB462" s="124">
        <v>0</v>
      </c>
      <c r="AC462" s="124">
        <v>0</v>
      </c>
      <c r="AD462" s="124">
        <v>0</v>
      </c>
      <c r="AE462" s="124">
        <v>0</v>
      </c>
      <c r="AF462" s="124">
        <v>0</v>
      </c>
      <c r="AG462" s="124">
        <v>0</v>
      </c>
      <c r="AH462" s="124">
        <v>0</v>
      </c>
      <c r="AI462" s="124">
        <v>0</v>
      </c>
      <c r="AJ462" s="124">
        <v>0</v>
      </c>
      <c r="AK462" s="124">
        <v>0</v>
      </c>
      <c r="AL462" s="124">
        <v>0</v>
      </c>
      <c r="AM462" s="124">
        <v>0</v>
      </c>
      <c r="AN462" s="124">
        <v>0</v>
      </c>
      <c r="AO462" s="124">
        <v>0</v>
      </c>
      <c r="AP462" s="124">
        <v>0</v>
      </c>
      <c r="AQ462" s="124">
        <v>0</v>
      </c>
      <c r="AR462" s="124">
        <v>0</v>
      </c>
      <c r="AS462" s="124">
        <v>0</v>
      </c>
      <c r="AT462" s="124">
        <v>0</v>
      </c>
      <c r="AU462" s="124">
        <v>0</v>
      </c>
      <c r="AV462" s="124">
        <v>0</v>
      </c>
      <c r="AW462" s="124">
        <v>0</v>
      </c>
      <c r="AX462" s="124">
        <v>0</v>
      </c>
      <c r="AY462" s="124">
        <v>0</v>
      </c>
    </row>
    <row r="463" spans="1:51">
      <c r="A463" t="s">
        <v>37</v>
      </c>
      <c r="B463" t="s">
        <v>19</v>
      </c>
      <c r="C463" t="s">
        <v>50</v>
      </c>
      <c r="D463" t="s">
        <v>337</v>
      </c>
      <c r="E463" s="125">
        <v>0.9316090199328303</v>
      </c>
      <c r="F463" s="125">
        <v>0.92568605596891285</v>
      </c>
      <c r="G463" s="125">
        <v>0.92085369453281296</v>
      </c>
      <c r="H463" s="125">
        <v>0.91025893845850459</v>
      </c>
      <c r="I463" s="125">
        <v>0.91071938090234039</v>
      </c>
      <c r="J463" s="125">
        <v>0.91141900185150515</v>
      </c>
      <c r="K463" s="124">
        <v>0.91059785253187142</v>
      </c>
      <c r="L463" s="124">
        <v>0.90464016628246324</v>
      </c>
      <c r="M463" s="124">
        <v>0.89870997670835506</v>
      </c>
      <c r="N463" s="124">
        <v>0.89274821607877908</v>
      </c>
      <c r="O463" s="124">
        <v>0.88658244566754985</v>
      </c>
      <c r="P463" s="124">
        <v>0.87986486709099931</v>
      </c>
      <c r="Q463" s="124">
        <v>0.87198286657926416</v>
      </c>
      <c r="R463" s="124">
        <v>0.86194650266983175</v>
      </c>
      <c r="S463" s="124">
        <v>0.84838831257198344</v>
      </c>
      <c r="T463" s="124">
        <v>0.82981672287958386</v>
      </c>
      <c r="U463" s="124">
        <v>0.80527700832449167</v>
      </c>
      <c r="V463" s="124">
        <v>0.77504017416046134</v>
      </c>
      <c r="W463" s="124">
        <v>0.74057193711251934</v>
      </c>
      <c r="X463" s="124">
        <v>0.70380344157945429</v>
      </c>
      <c r="Y463" s="124">
        <v>0.66642266437771891</v>
      </c>
      <c r="Z463" s="124">
        <v>0.62959246245222211</v>
      </c>
      <c r="AA463" s="124">
        <v>0.59399689295966507</v>
      </c>
      <c r="AB463" s="124">
        <v>0.55998683314276687</v>
      </c>
      <c r="AC463" s="124">
        <v>0.52770986815987897</v>
      </c>
      <c r="AD463" s="124">
        <v>0.49719839769320578</v>
      </c>
      <c r="AE463" s="124">
        <v>0.46842281668443292</v>
      </c>
      <c r="AF463" s="124">
        <v>0.44132181820909833</v>
      </c>
      <c r="AG463" s="124">
        <v>0.41581913783255159</v>
      </c>
      <c r="AH463" s="124">
        <v>0.39183263668456031</v>
      </c>
      <c r="AI463" s="124">
        <v>0.36927915736542161</v>
      </c>
      <c r="AJ463" s="124">
        <v>0.34807707488236678</v>
      </c>
      <c r="AK463" s="124">
        <v>0.3281475975397492</v>
      </c>
      <c r="AL463" s="124">
        <v>0.3094153911735999</v>
      </c>
      <c r="AM463" s="124">
        <v>0.29180883712773181</v>
      </c>
      <c r="AN463" s="124">
        <v>0.27526009192125578</v>
      </c>
      <c r="AO463" s="124">
        <v>0.25970503969824299</v>
      </c>
      <c r="AP463" s="124">
        <v>0.24514796835989791</v>
      </c>
      <c r="AQ463" s="124">
        <v>0.23155457861264009</v>
      </c>
      <c r="AR463" s="124">
        <v>0.2188712389793061</v>
      </c>
      <c r="AS463" s="124">
        <v>0.20703636991904029</v>
      </c>
      <c r="AT463" s="124">
        <v>0.19598688725546171</v>
      </c>
      <c r="AU463" s="124">
        <v>0.1856616595589487</v>
      </c>
      <c r="AV463" s="124">
        <v>0.17600321206236369</v>
      </c>
      <c r="AW463" s="124">
        <v>0.1669584285260618</v>
      </c>
      <c r="AX463" s="124">
        <v>0.15847869880728049</v>
      </c>
      <c r="AY463" s="124">
        <v>0.15051977416875839</v>
      </c>
    </row>
    <row r="464" spans="1:51">
      <c r="A464" t="s">
        <v>37</v>
      </c>
      <c r="B464" t="s">
        <v>19</v>
      </c>
      <c r="C464" t="s">
        <v>51</v>
      </c>
      <c r="D464" t="s">
        <v>337</v>
      </c>
      <c r="E464" s="125">
        <v>0</v>
      </c>
      <c r="F464" s="125">
        <v>0</v>
      </c>
      <c r="G464" s="125">
        <v>0</v>
      </c>
      <c r="H464" s="125">
        <v>0</v>
      </c>
      <c r="I464" s="125">
        <v>0</v>
      </c>
      <c r="J464" s="125">
        <v>0</v>
      </c>
      <c r="K464" s="124">
        <v>0</v>
      </c>
      <c r="L464" s="124">
        <v>0</v>
      </c>
      <c r="M464" s="124">
        <v>0</v>
      </c>
      <c r="N464" s="124">
        <v>0</v>
      </c>
      <c r="O464" s="124">
        <v>0</v>
      </c>
      <c r="P464" s="124">
        <v>0</v>
      </c>
      <c r="Q464" s="124">
        <v>0</v>
      </c>
      <c r="R464" s="124">
        <v>0</v>
      </c>
      <c r="S464" s="124">
        <v>0</v>
      </c>
      <c r="T464" s="124">
        <v>0</v>
      </c>
      <c r="U464" s="124">
        <v>0</v>
      </c>
      <c r="V464" s="124">
        <v>0</v>
      </c>
      <c r="W464" s="124">
        <v>0</v>
      </c>
      <c r="X464" s="124">
        <v>0</v>
      </c>
      <c r="Y464" s="124">
        <v>0</v>
      </c>
      <c r="Z464" s="124">
        <v>0</v>
      </c>
      <c r="AA464" s="124">
        <v>0</v>
      </c>
      <c r="AB464" s="124">
        <v>0</v>
      </c>
      <c r="AC464" s="124">
        <v>0</v>
      </c>
      <c r="AD464" s="124">
        <v>0</v>
      </c>
      <c r="AE464" s="124">
        <v>0</v>
      </c>
      <c r="AF464" s="124">
        <v>0</v>
      </c>
      <c r="AG464" s="124">
        <v>0</v>
      </c>
      <c r="AH464" s="124">
        <v>0</v>
      </c>
      <c r="AI464" s="124">
        <v>0</v>
      </c>
      <c r="AJ464" s="124">
        <v>0</v>
      </c>
      <c r="AK464" s="124">
        <v>0</v>
      </c>
      <c r="AL464" s="124">
        <v>0</v>
      </c>
      <c r="AM464" s="124">
        <v>0</v>
      </c>
      <c r="AN464" s="124">
        <v>0</v>
      </c>
      <c r="AO464" s="124">
        <v>0</v>
      </c>
      <c r="AP464" s="124">
        <v>0</v>
      </c>
      <c r="AQ464" s="124">
        <v>0</v>
      </c>
      <c r="AR464" s="124">
        <v>0</v>
      </c>
      <c r="AS464" s="124">
        <v>0</v>
      </c>
      <c r="AT464" s="124">
        <v>0</v>
      </c>
      <c r="AU464" s="124">
        <v>0</v>
      </c>
      <c r="AV464" s="124">
        <v>0</v>
      </c>
      <c r="AW464" s="124">
        <v>0</v>
      </c>
      <c r="AX464" s="124">
        <v>0</v>
      </c>
      <c r="AY464" s="124">
        <v>0</v>
      </c>
    </row>
    <row r="465" spans="1:51">
      <c r="A465" t="s">
        <v>37</v>
      </c>
      <c r="B465" t="s">
        <v>19</v>
      </c>
      <c r="C465" t="s">
        <v>52</v>
      </c>
      <c r="D465" t="s">
        <v>337</v>
      </c>
      <c r="E465" s="125">
        <v>0</v>
      </c>
      <c r="F465" s="125">
        <v>0</v>
      </c>
      <c r="G465" s="125">
        <v>0</v>
      </c>
      <c r="H465" s="125">
        <v>0</v>
      </c>
      <c r="I465" s="125">
        <v>0</v>
      </c>
      <c r="J465" s="125">
        <v>0</v>
      </c>
      <c r="K465" s="124">
        <v>0</v>
      </c>
      <c r="L465" s="124">
        <v>0</v>
      </c>
      <c r="M465" s="124">
        <v>0</v>
      </c>
      <c r="N465" s="124">
        <v>0</v>
      </c>
      <c r="O465" s="124">
        <v>0</v>
      </c>
      <c r="P465" s="124">
        <v>0</v>
      </c>
      <c r="Q465" s="124">
        <v>0</v>
      </c>
      <c r="R465" s="124">
        <v>0</v>
      </c>
      <c r="S465" s="124">
        <v>0</v>
      </c>
      <c r="T465" s="124">
        <v>0</v>
      </c>
      <c r="U465" s="124">
        <v>0</v>
      </c>
      <c r="V465" s="124">
        <v>0</v>
      </c>
      <c r="W465" s="124">
        <v>0</v>
      </c>
      <c r="X465" s="124">
        <v>0</v>
      </c>
      <c r="Y465" s="124">
        <v>0</v>
      </c>
      <c r="Z465" s="124">
        <v>0</v>
      </c>
      <c r="AA465" s="124">
        <v>0</v>
      </c>
      <c r="AB465" s="124">
        <v>0</v>
      </c>
      <c r="AC465" s="124">
        <v>0</v>
      </c>
      <c r="AD465" s="124">
        <v>0</v>
      </c>
      <c r="AE465" s="124">
        <v>0</v>
      </c>
      <c r="AF465" s="124">
        <v>0</v>
      </c>
      <c r="AG465" s="124">
        <v>0</v>
      </c>
      <c r="AH465" s="124">
        <v>0</v>
      </c>
      <c r="AI465" s="124">
        <v>0</v>
      </c>
      <c r="AJ465" s="124">
        <v>0</v>
      </c>
      <c r="AK465" s="124">
        <v>0</v>
      </c>
      <c r="AL465" s="124">
        <v>0</v>
      </c>
      <c r="AM465" s="124">
        <v>0</v>
      </c>
      <c r="AN465" s="124">
        <v>0</v>
      </c>
      <c r="AO465" s="124">
        <v>0</v>
      </c>
      <c r="AP465" s="124">
        <v>0</v>
      </c>
      <c r="AQ465" s="124">
        <v>0</v>
      </c>
      <c r="AR465" s="124">
        <v>0</v>
      </c>
      <c r="AS465" s="124">
        <v>0</v>
      </c>
      <c r="AT465" s="124">
        <v>0</v>
      </c>
      <c r="AU465" s="124">
        <v>0</v>
      </c>
      <c r="AV465" s="124">
        <v>0</v>
      </c>
      <c r="AW465" s="124">
        <v>0</v>
      </c>
      <c r="AX465" s="124">
        <v>0</v>
      </c>
      <c r="AY465" s="124">
        <v>0</v>
      </c>
    </row>
    <row r="466" spans="1:51">
      <c r="A466" t="s">
        <v>37</v>
      </c>
      <c r="B466" t="s">
        <v>19</v>
      </c>
      <c r="C466" t="s">
        <v>53</v>
      </c>
      <c r="D466" t="s">
        <v>337</v>
      </c>
      <c r="E466" s="125">
        <v>6.8390980067169704E-2</v>
      </c>
      <c r="F466" s="125">
        <v>7.4313944031087154E-2</v>
      </c>
      <c r="G466" s="125">
        <v>7.9138106326456986E-2</v>
      </c>
      <c r="H466" s="125">
        <v>8.9733476935212289E-2</v>
      </c>
      <c r="I466" s="125">
        <v>8.9245822691432428E-2</v>
      </c>
      <c r="J466" s="125">
        <v>8.8414570721254859E-2</v>
      </c>
      <c r="K466" s="124">
        <v>8.9363220553410977E-2</v>
      </c>
      <c r="L466" s="124">
        <v>9.5140008758311578E-2</v>
      </c>
      <c r="M466" s="124">
        <v>0.1007319083432109</v>
      </c>
      <c r="N466" s="124">
        <v>0.1060614611750598</v>
      </c>
      <c r="O466" s="124">
        <v>0.1110514482289249</v>
      </c>
      <c r="P466" s="124">
        <v>0.1156023876658563</v>
      </c>
      <c r="Q466" s="124">
        <v>0.1195586123777861</v>
      </c>
      <c r="R466" s="124">
        <v>0.1226801667945305</v>
      </c>
      <c r="S466" s="124">
        <v>0.1246280493862012</v>
      </c>
      <c r="T466" s="124">
        <v>0.12503684135810439</v>
      </c>
      <c r="U466" s="124">
        <v>0.1236779668673256</v>
      </c>
      <c r="V466" s="124">
        <v>0.12062852901919251</v>
      </c>
      <c r="W466" s="124">
        <v>0.11626624323895</v>
      </c>
      <c r="X466" s="124">
        <v>0.1110860701615807</v>
      </c>
      <c r="Y466" s="124">
        <v>0.1055217140407444</v>
      </c>
      <c r="Z466" s="124">
        <v>9.9875485443142356E-2</v>
      </c>
      <c r="AA466" s="124">
        <v>9.432976209904205E-2</v>
      </c>
      <c r="AB466" s="124">
        <v>8.898331490830555E-2</v>
      </c>
      <c r="AC466" s="124">
        <v>8.3883728032412369E-2</v>
      </c>
      <c r="AD466" s="124">
        <v>7.9049392323717271E-2</v>
      </c>
      <c r="AE466" s="124">
        <v>7.4482780401963614E-2</v>
      </c>
      <c r="AF466" s="124">
        <v>7.0178011699968193E-2</v>
      </c>
      <c r="AG466" s="124">
        <v>6.6125034805212174E-2</v>
      </c>
      <c r="AH466" s="124">
        <v>6.2311899649379741E-2</v>
      </c>
      <c r="AI466" s="124">
        <v>5.8725976806497278E-2</v>
      </c>
      <c r="AJ466" s="124">
        <v>5.5354603507463448E-2</v>
      </c>
      <c r="AK466" s="124">
        <v>5.218541938229844E-2</v>
      </c>
      <c r="AL466" s="124">
        <v>4.9206534714851369E-2</v>
      </c>
      <c r="AM466" s="124">
        <v>4.6406608360510519E-2</v>
      </c>
      <c r="AN466" s="124">
        <v>4.3774876951735549E-2</v>
      </c>
      <c r="AO466" s="124">
        <v>4.1301157868492609E-2</v>
      </c>
      <c r="AP466" s="124">
        <v>3.8986140336495903E-2</v>
      </c>
      <c r="AQ466" s="124">
        <v>3.6824373655086048E-2</v>
      </c>
      <c r="AR466" s="124">
        <v>3.4807330864930222E-2</v>
      </c>
      <c r="AS466" s="124">
        <v>3.2925220026269263E-2</v>
      </c>
      <c r="AT466" s="124">
        <v>3.1168009386888081E-2</v>
      </c>
      <c r="AU466" s="124">
        <v>2.9525977461731381E-2</v>
      </c>
      <c r="AV466" s="124">
        <v>2.7989984140659559E-2</v>
      </c>
      <c r="AW466" s="124">
        <v>2.6551582376801261E-2</v>
      </c>
      <c r="AX466" s="124">
        <v>2.5203041691631709E-2</v>
      </c>
      <c r="AY466" s="124">
        <v>2.3937325184028461E-2</v>
      </c>
    </row>
    <row r="467" spans="1:51">
      <c r="A467" t="s">
        <v>37</v>
      </c>
      <c r="B467" t="s">
        <v>19</v>
      </c>
      <c r="C467" t="s">
        <v>54</v>
      </c>
      <c r="D467" t="s">
        <v>337</v>
      </c>
      <c r="E467" s="125">
        <v>0</v>
      </c>
      <c r="F467" s="125">
        <v>0</v>
      </c>
      <c r="G467" s="125">
        <v>0</v>
      </c>
      <c r="H467" s="125">
        <v>0</v>
      </c>
      <c r="I467" s="125">
        <v>0</v>
      </c>
      <c r="J467" s="125">
        <v>0</v>
      </c>
      <c r="K467" s="124">
        <v>0</v>
      </c>
      <c r="L467" s="124">
        <v>0</v>
      </c>
      <c r="M467" s="124">
        <v>0</v>
      </c>
      <c r="N467" s="124">
        <v>0</v>
      </c>
      <c r="O467" s="124">
        <v>0</v>
      </c>
      <c r="P467" s="124">
        <v>0</v>
      </c>
      <c r="Q467" s="124">
        <v>0</v>
      </c>
      <c r="R467" s="124">
        <v>0</v>
      </c>
      <c r="S467" s="124">
        <v>0</v>
      </c>
      <c r="T467" s="124">
        <v>0</v>
      </c>
      <c r="U467" s="124">
        <v>0</v>
      </c>
      <c r="V467" s="124">
        <v>0</v>
      </c>
      <c r="W467" s="124">
        <v>0</v>
      </c>
      <c r="X467" s="124">
        <v>0</v>
      </c>
      <c r="Y467" s="124">
        <v>0</v>
      </c>
      <c r="Z467" s="124">
        <v>0</v>
      </c>
      <c r="AA467" s="124">
        <v>0</v>
      </c>
      <c r="AB467" s="124">
        <v>0</v>
      </c>
      <c r="AC467" s="124">
        <v>0</v>
      </c>
      <c r="AD467" s="124">
        <v>0</v>
      </c>
      <c r="AE467" s="124">
        <v>0</v>
      </c>
      <c r="AF467" s="124">
        <v>0</v>
      </c>
      <c r="AG467" s="124">
        <v>0</v>
      </c>
      <c r="AH467" s="124">
        <v>0</v>
      </c>
      <c r="AI467" s="124">
        <v>0</v>
      </c>
      <c r="AJ467" s="124">
        <v>0</v>
      </c>
      <c r="AK467" s="124">
        <v>0</v>
      </c>
      <c r="AL467" s="124">
        <v>0</v>
      </c>
      <c r="AM467" s="124">
        <v>0</v>
      </c>
      <c r="AN467" s="124">
        <v>0</v>
      </c>
      <c r="AO467" s="124">
        <v>0</v>
      </c>
      <c r="AP467" s="124">
        <v>0</v>
      </c>
      <c r="AQ467" s="124">
        <v>0</v>
      </c>
      <c r="AR467" s="124">
        <v>0</v>
      </c>
      <c r="AS467" s="124">
        <v>0</v>
      </c>
      <c r="AT467" s="124">
        <v>0</v>
      </c>
      <c r="AU467" s="124">
        <v>0</v>
      </c>
      <c r="AV467" s="124">
        <v>0</v>
      </c>
      <c r="AW467" s="124">
        <v>0</v>
      </c>
      <c r="AX467" s="124">
        <v>0</v>
      </c>
      <c r="AY467" s="124">
        <v>0</v>
      </c>
    </row>
    <row r="468" spans="1:51">
      <c r="A468" t="s">
        <v>37</v>
      </c>
      <c r="B468" t="s">
        <v>19</v>
      </c>
      <c r="C468" t="s">
        <v>55</v>
      </c>
      <c r="D468" t="s">
        <v>337</v>
      </c>
      <c r="E468" s="125">
        <v>0</v>
      </c>
      <c r="F468" s="125">
        <v>0</v>
      </c>
      <c r="G468" s="125">
        <v>0</v>
      </c>
      <c r="H468" s="125">
        <v>0</v>
      </c>
      <c r="I468" s="125">
        <v>0</v>
      </c>
      <c r="J468" s="125">
        <v>0</v>
      </c>
      <c r="K468" s="124">
        <v>0</v>
      </c>
      <c r="L468" s="124">
        <v>0</v>
      </c>
      <c r="M468" s="124">
        <v>0</v>
      </c>
      <c r="N468" s="124">
        <v>0</v>
      </c>
      <c r="O468" s="124">
        <v>0</v>
      </c>
      <c r="P468" s="124">
        <v>0</v>
      </c>
      <c r="Q468" s="124">
        <v>0</v>
      </c>
      <c r="R468" s="124">
        <v>0</v>
      </c>
      <c r="S468" s="124">
        <v>0</v>
      </c>
      <c r="T468" s="124">
        <v>0</v>
      </c>
      <c r="U468" s="124">
        <v>0</v>
      </c>
      <c r="V468" s="124">
        <v>0</v>
      </c>
      <c r="W468" s="124">
        <v>0</v>
      </c>
      <c r="X468" s="124">
        <v>0</v>
      </c>
      <c r="Y468" s="124">
        <v>0</v>
      </c>
      <c r="Z468" s="124">
        <v>0</v>
      </c>
      <c r="AA468" s="124">
        <v>0</v>
      </c>
      <c r="AB468" s="124">
        <v>0</v>
      </c>
      <c r="AC468" s="124">
        <v>0</v>
      </c>
      <c r="AD468" s="124">
        <v>0</v>
      </c>
      <c r="AE468" s="124">
        <v>0</v>
      </c>
      <c r="AF468" s="124">
        <v>0</v>
      </c>
      <c r="AG468" s="124">
        <v>0</v>
      </c>
      <c r="AH468" s="124">
        <v>0</v>
      </c>
      <c r="AI468" s="124">
        <v>0</v>
      </c>
      <c r="AJ468" s="124">
        <v>0</v>
      </c>
      <c r="AK468" s="124">
        <v>0</v>
      </c>
      <c r="AL468" s="124">
        <v>0</v>
      </c>
      <c r="AM468" s="124">
        <v>0</v>
      </c>
      <c r="AN468" s="124">
        <v>0</v>
      </c>
      <c r="AO468" s="124">
        <v>0</v>
      </c>
      <c r="AP468" s="124">
        <v>0</v>
      </c>
      <c r="AQ468" s="124">
        <v>0</v>
      </c>
      <c r="AR468" s="124">
        <v>0</v>
      </c>
      <c r="AS468" s="124">
        <v>0</v>
      </c>
      <c r="AT468" s="124">
        <v>0</v>
      </c>
      <c r="AU468" s="124">
        <v>0</v>
      </c>
      <c r="AV468" s="124">
        <v>0</v>
      </c>
      <c r="AW468" s="124">
        <v>0</v>
      </c>
      <c r="AX468" s="124">
        <v>0</v>
      </c>
      <c r="AY468" s="124">
        <v>0</v>
      </c>
    </row>
    <row r="469" spans="1:51">
      <c r="A469" t="s">
        <v>37</v>
      </c>
      <c r="B469" t="s">
        <v>19</v>
      </c>
      <c r="C469" t="s">
        <v>56</v>
      </c>
      <c r="D469" t="s">
        <v>337</v>
      </c>
      <c r="E469" s="125">
        <v>0</v>
      </c>
      <c r="F469" s="125">
        <v>0</v>
      </c>
      <c r="G469" s="125">
        <v>8.1991407300514904E-6</v>
      </c>
      <c r="H469" s="125">
        <v>7.5846062830878452E-6</v>
      </c>
      <c r="I469" s="125">
        <v>3.4796406227164859E-5</v>
      </c>
      <c r="J469" s="125">
        <v>1.6642742724000921E-4</v>
      </c>
      <c r="K469" s="124">
        <v>3.892691471761767E-5</v>
      </c>
      <c r="L469" s="124">
        <v>2.1982495922523429E-4</v>
      </c>
      <c r="M469" s="124">
        <v>5.581149484339456E-4</v>
      </c>
      <c r="N469" s="124">
        <v>1.1903227461611801E-3</v>
      </c>
      <c r="O469" s="124">
        <v>2.3661061035253009E-3</v>
      </c>
      <c r="P469" s="124">
        <v>4.5327452431443366E-3</v>
      </c>
      <c r="Q469" s="124">
        <v>8.4585210429497602E-3</v>
      </c>
      <c r="R469" s="124">
        <v>1.5373330535637809E-2</v>
      </c>
      <c r="S469" s="124">
        <v>2.6983638041815378E-2</v>
      </c>
      <c r="T469" s="124">
        <v>4.5146435762311872E-2</v>
      </c>
      <c r="U469" s="124">
        <v>7.1045024808182644E-2</v>
      </c>
      <c r="V469" s="124">
        <v>0.1043312968203461</v>
      </c>
      <c r="W469" s="124">
        <v>0.1431618196485307</v>
      </c>
      <c r="X469" s="124">
        <v>0.18511048825896501</v>
      </c>
      <c r="Y469" s="124">
        <v>0.22805562158153669</v>
      </c>
      <c r="Z469" s="124">
        <v>0.2705320521046356</v>
      </c>
      <c r="AA469" s="124">
        <v>0.3116733449412929</v>
      </c>
      <c r="AB469" s="124">
        <v>0.35102985194892772</v>
      </c>
      <c r="AC469" s="124">
        <v>0.38840640380770869</v>
      </c>
      <c r="AD469" s="124">
        <v>0.42375220998307689</v>
      </c>
      <c r="AE469" s="124">
        <v>0.45709440291360359</v>
      </c>
      <c r="AF469" s="124">
        <v>0.48850017009093327</v>
      </c>
      <c r="AG469" s="124">
        <v>0.5180558273622361</v>
      </c>
      <c r="AH469" s="124">
        <v>0.54585546366605997</v>
      </c>
      <c r="AI469" s="124">
        <v>0.57199486582808112</v>
      </c>
      <c r="AJ469" s="124">
        <v>0.59656832161016982</v>
      </c>
      <c r="AK469" s="124">
        <v>0.61966698307795232</v>
      </c>
      <c r="AL469" s="124">
        <v>0.64137807411154879</v>
      </c>
      <c r="AM469" s="124">
        <v>0.66178455451175777</v>
      </c>
      <c r="AN469" s="124">
        <v>0.68096503112700868</v>
      </c>
      <c r="AO469" s="124">
        <v>0.69899380243326437</v>
      </c>
      <c r="AP469" s="124">
        <v>0.71586589130360623</v>
      </c>
      <c r="AQ469" s="124">
        <v>0.73162104773227377</v>
      </c>
      <c r="AR469" s="124">
        <v>0.74632143015576369</v>
      </c>
      <c r="AS469" s="124">
        <v>0.76003841005469053</v>
      </c>
      <c r="AT469" s="124">
        <v>0.77284510335765022</v>
      </c>
      <c r="AU469" s="124">
        <v>0.78481236297931989</v>
      </c>
      <c r="AV469" s="124">
        <v>0.79600680379697686</v>
      </c>
      <c r="AW469" s="124">
        <v>0.80648998909713687</v>
      </c>
      <c r="AX469" s="124">
        <v>0.81631825950108794</v>
      </c>
      <c r="AY469" s="124">
        <v>0.82554290064721325</v>
      </c>
    </row>
    <row r="470" spans="1:51">
      <c r="A470" t="s">
        <v>37</v>
      </c>
      <c r="B470" t="s">
        <v>19</v>
      </c>
      <c r="C470" t="s">
        <v>57</v>
      </c>
      <c r="D470" t="s">
        <v>337</v>
      </c>
      <c r="E470" s="125">
        <v>0</v>
      </c>
      <c r="F470" s="125">
        <v>0</v>
      </c>
      <c r="G470" s="125">
        <v>0</v>
      </c>
      <c r="H470" s="125">
        <v>0</v>
      </c>
      <c r="I470" s="125">
        <v>0</v>
      </c>
      <c r="J470" s="125">
        <v>0</v>
      </c>
      <c r="K470" s="124">
        <v>0</v>
      </c>
      <c r="L470" s="124">
        <v>0</v>
      </c>
      <c r="M470" s="124">
        <v>0</v>
      </c>
      <c r="N470" s="124">
        <v>0</v>
      </c>
      <c r="O470" s="124">
        <v>0</v>
      </c>
      <c r="P470" s="124">
        <v>0</v>
      </c>
      <c r="Q470" s="124">
        <v>0</v>
      </c>
      <c r="R470" s="124">
        <v>0</v>
      </c>
      <c r="S470" s="124">
        <v>0</v>
      </c>
      <c r="T470" s="124">
        <v>0</v>
      </c>
      <c r="U470" s="124">
        <v>0</v>
      </c>
      <c r="V470" s="124">
        <v>0</v>
      </c>
      <c r="W470" s="124">
        <v>0</v>
      </c>
      <c r="X470" s="124">
        <v>0</v>
      </c>
      <c r="Y470" s="124">
        <v>0</v>
      </c>
      <c r="Z470" s="124">
        <v>0</v>
      </c>
      <c r="AA470" s="124">
        <v>0</v>
      </c>
      <c r="AB470" s="124">
        <v>0</v>
      </c>
      <c r="AC470" s="124">
        <v>0</v>
      </c>
      <c r="AD470" s="124">
        <v>0</v>
      </c>
      <c r="AE470" s="124">
        <v>0</v>
      </c>
      <c r="AF470" s="124">
        <v>0</v>
      </c>
      <c r="AG470" s="124">
        <v>0</v>
      </c>
      <c r="AH470" s="124">
        <v>0</v>
      </c>
      <c r="AI470" s="124">
        <v>0</v>
      </c>
      <c r="AJ470" s="124">
        <v>0</v>
      </c>
      <c r="AK470" s="124">
        <v>0</v>
      </c>
      <c r="AL470" s="124">
        <v>0</v>
      </c>
      <c r="AM470" s="124">
        <v>0</v>
      </c>
      <c r="AN470" s="124">
        <v>0</v>
      </c>
      <c r="AO470" s="124">
        <v>0</v>
      </c>
      <c r="AP470" s="124">
        <v>0</v>
      </c>
      <c r="AQ470" s="124">
        <v>0</v>
      </c>
      <c r="AR470" s="124">
        <v>0</v>
      </c>
      <c r="AS470" s="124">
        <v>0</v>
      </c>
      <c r="AT470" s="124">
        <v>0</v>
      </c>
      <c r="AU470" s="124">
        <v>0</v>
      </c>
      <c r="AV470" s="124">
        <v>0</v>
      </c>
      <c r="AW470" s="124">
        <v>0</v>
      </c>
      <c r="AX470" s="124">
        <v>0</v>
      </c>
      <c r="AY470" s="124">
        <v>0</v>
      </c>
    </row>
    <row r="471" spans="1:51">
      <c r="A471" t="s">
        <v>37</v>
      </c>
      <c r="B471" t="s">
        <v>19</v>
      </c>
      <c r="C471" t="s">
        <v>58</v>
      </c>
      <c r="D471" t="s">
        <v>337</v>
      </c>
      <c r="E471" s="125">
        <v>0</v>
      </c>
      <c r="F471" s="125">
        <v>0</v>
      </c>
      <c r="G471" s="125">
        <v>0</v>
      </c>
      <c r="H471" s="125">
        <v>0</v>
      </c>
      <c r="I471" s="125">
        <v>0</v>
      </c>
      <c r="J471" s="125">
        <v>0</v>
      </c>
      <c r="K471" s="124">
        <v>0</v>
      </c>
      <c r="L471" s="124">
        <v>0</v>
      </c>
      <c r="M471" s="124">
        <v>0</v>
      </c>
      <c r="N471" s="124">
        <v>0</v>
      </c>
      <c r="O471" s="124">
        <v>0</v>
      </c>
      <c r="P471" s="124">
        <v>0</v>
      </c>
      <c r="Q471" s="124">
        <v>0</v>
      </c>
      <c r="R471" s="124">
        <v>0</v>
      </c>
      <c r="S471" s="124">
        <v>0</v>
      </c>
      <c r="T471" s="124">
        <v>0</v>
      </c>
      <c r="U471" s="124">
        <v>0</v>
      </c>
      <c r="V471" s="124">
        <v>0</v>
      </c>
      <c r="W471" s="124">
        <v>0</v>
      </c>
      <c r="X471" s="124">
        <v>0</v>
      </c>
      <c r="Y471" s="124">
        <v>0</v>
      </c>
      <c r="Z471" s="124">
        <v>0</v>
      </c>
      <c r="AA471" s="124">
        <v>0</v>
      </c>
      <c r="AB471" s="124">
        <v>0</v>
      </c>
      <c r="AC471" s="124">
        <v>0</v>
      </c>
      <c r="AD471" s="124">
        <v>0</v>
      </c>
      <c r="AE471" s="124">
        <v>0</v>
      </c>
      <c r="AF471" s="124">
        <v>0</v>
      </c>
      <c r="AG471" s="124">
        <v>0</v>
      </c>
      <c r="AH471" s="124">
        <v>0</v>
      </c>
      <c r="AI471" s="124">
        <v>0</v>
      </c>
      <c r="AJ471" s="124">
        <v>0</v>
      </c>
      <c r="AK471" s="124">
        <v>0</v>
      </c>
      <c r="AL471" s="124">
        <v>0</v>
      </c>
      <c r="AM471" s="124">
        <v>0</v>
      </c>
      <c r="AN471" s="124">
        <v>0</v>
      </c>
      <c r="AO471" s="124">
        <v>0</v>
      </c>
      <c r="AP471" s="124">
        <v>0</v>
      </c>
      <c r="AQ471" s="124">
        <v>0</v>
      </c>
      <c r="AR471" s="124">
        <v>0</v>
      </c>
      <c r="AS471" s="124">
        <v>0</v>
      </c>
      <c r="AT471" s="124">
        <v>0</v>
      </c>
      <c r="AU471" s="124">
        <v>0</v>
      </c>
      <c r="AV471" s="124">
        <v>0</v>
      </c>
      <c r="AW471" s="124">
        <v>0</v>
      </c>
      <c r="AX471" s="124">
        <v>0</v>
      </c>
      <c r="AY471" s="124">
        <v>0</v>
      </c>
    </row>
    <row r="472" spans="1:51">
      <c r="A472" t="s">
        <v>37</v>
      </c>
      <c r="B472" t="s">
        <v>19</v>
      </c>
      <c r="C472" t="s">
        <v>59</v>
      </c>
      <c r="D472" t="s">
        <v>337</v>
      </c>
      <c r="E472" s="125">
        <v>0</v>
      </c>
      <c r="F472" s="125">
        <v>0</v>
      </c>
      <c r="G472" s="125">
        <v>0</v>
      </c>
      <c r="H472" s="125">
        <v>0</v>
      </c>
      <c r="I472" s="125">
        <v>0</v>
      </c>
      <c r="J472" s="125">
        <v>0</v>
      </c>
      <c r="K472" s="124">
        <v>0</v>
      </c>
      <c r="L472" s="124">
        <v>0</v>
      </c>
      <c r="M472" s="124">
        <v>0</v>
      </c>
      <c r="N472" s="124">
        <v>0</v>
      </c>
      <c r="O472" s="124">
        <v>0</v>
      </c>
      <c r="P472" s="124">
        <v>0</v>
      </c>
      <c r="Q472" s="124">
        <v>0</v>
      </c>
      <c r="R472" s="124">
        <v>0</v>
      </c>
      <c r="S472" s="124">
        <v>0</v>
      </c>
      <c r="T472" s="124">
        <v>0</v>
      </c>
      <c r="U472" s="124">
        <v>0</v>
      </c>
      <c r="V472" s="124">
        <v>0</v>
      </c>
      <c r="W472" s="124">
        <v>0</v>
      </c>
      <c r="X472" s="124">
        <v>0</v>
      </c>
      <c r="Y472" s="124">
        <v>0</v>
      </c>
      <c r="Z472" s="124">
        <v>0</v>
      </c>
      <c r="AA472" s="124">
        <v>0</v>
      </c>
      <c r="AB472" s="124">
        <v>0</v>
      </c>
      <c r="AC472" s="124">
        <v>0</v>
      </c>
      <c r="AD472" s="124">
        <v>0</v>
      </c>
      <c r="AE472" s="124">
        <v>0</v>
      </c>
      <c r="AF472" s="124">
        <v>0</v>
      </c>
      <c r="AG472" s="124">
        <v>0</v>
      </c>
      <c r="AH472" s="124">
        <v>0</v>
      </c>
      <c r="AI472" s="124">
        <v>0</v>
      </c>
      <c r="AJ472" s="124">
        <v>0</v>
      </c>
      <c r="AK472" s="124">
        <v>0</v>
      </c>
      <c r="AL472" s="124">
        <v>0</v>
      </c>
      <c r="AM472" s="124">
        <v>0</v>
      </c>
      <c r="AN472" s="124">
        <v>0</v>
      </c>
      <c r="AO472" s="124">
        <v>0</v>
      </c>
      <c r="AP472" s="124">
        <v>0</v>
      </c>
      <c r="AQ472" s="124">
        <v>0</v>
      </c>
      <c r="AR472" s="124">
        <v>0</v>
      </c>
      <c r="AS472" s="124">
        <v>0</v>
      </c>
      <c r="AT472" s="124">
        <v>0</v>
      </c>
      <c r="AU472" s="124">
        <v>0</v>
      </c>
      <c r="AV472" s="124">
        <v>0</v>
      </c>
      <c r="AW472" s="124">
        <v>0</v>
      </c>
      <c r="AX472" s="124">
        <v>0</v>
      </c>
      <c r="AY472" s="124">
        <v>0</v>
      </c>
    </row>
    <row r="473" spans="1:51">
      <c r="A473" t="s">
        <v>37</v>
      </c>
      <c r="B473" t="s">
        <v>19</v>
      </c>
      <c r="C473" t="s">
        <v>60</v>
      </c>
      <c r="D473" t="s">
        <v>337</v>
      </c>
      <c r="E473" s="125">
        <v>0</v>
      </c>
      <c r="F473" s="125">
        <v>0</v>
      </c>
      <c r="G473" s="125">
        <v>0</v>
      </c>
      <c r="H473" s="125">
        <v>0</v>
      </c>
      <c r="I473" s="125">
        <v>0</v>
      </c>
      <c r="J473" s="125">
        <v>0</v>
      </c>
      <c r="K473" s="124">
        <v>0</v>
      </c>
      <c r="L473" s="124">
        <v>0</v>
      </c>
      <c r="M473" s="124">
        <v>0</v>
      </c>
      <c r="N473" s="124">
        <v>0</v>
      </c>
      <c r="O473" s="124">
        <v>0</v>
      </c>
      <c r="P473" s="124">
        <v>0</v>
      </c>
      <c r="Q473" s="124">
        <v>0</v>
      </c>
      <c r="R473" s="124">
        <v>0</v>
      </c>
      <c r="S473" s="124">
        <v>0</v>
      </c>
      <c r="T473" s="124">
        <v>0</v>
      </c>
      <c r="U473" s="124">
        <v>0</v>
      </c>
      <c r="V473" s="124">
        <v>0</v>
      </c>
      <c r="W473" s="124">
        <v>0</v>
      </c>
      <c r="X473" s="124">
        <v>0</v>
      </c>
      <c r="Y473" s="124">
        <v>0</v>
      </c>
      <c r="Z473" s="124">
        <v>0</v>
      </c>
      <c r="AA473" s="124">
        <v>0</v>
      </c>
      <c r="AB473" s="124">
        <v>0</v>
      </c>
      <c r="AC473" s="124">
        <v>0</v>
      </c>
      <c r="AD473" s="124">
        <v>0</v>
      </c>
      <c r="AE473" s="124">
        <v>0</v>
      </c>
      <c r="AF473" s="124">
        <v>0</v>
      </c>
      <c r="AG473" s="124">
        <v>0</v>
      </c>
      <c r="AH473" s="124">
        <v>0</v>
      </c>
      <c r="AI473" s="124">
        <v>0</v>
      </c>
      <c r="AJ473" s="124">
        <v>0</v>
      </c>
      <c r="AK473" s="124">
        <v>0</v>
      </c>
      <c r="AL473" s="124">
        <v>0</v>
      </c>
      <c r="AM473" s="124">
        <v>0</v>
      </c>
      <c r="AN473" s="124">
        <v>0</v>
      </c>
      <c r="AO473" s="124">
        <v>0</v>
      </c>
      <c r="AP473" s="124">
        <v>0</v>
      </c>
      <c r="AQ473" s="124">
        <v>0</v>
      </c>
      <c r="AR473" s="124">
        <v>0</v>
      </c>
      <c r="AS473" s="124">
        <v>0</v>
      </c>
      <c r="AT473" s="124">
        <v>0</v>
      </c>
      <c r="AU473" s="124">
        <v>0</v>
      </c>
      <c r="AV473" s="124">
        <v>0</v>
      </c>
      <c r="AW473" s="124">
        <v>0</v>
      </c>
      <c r="AX473" s="124">
        <v>0</v>
      </c>
      <c r="AY473" s="124">
        <v>0</v>
      </c>
    </row>
    <row r="474" spans="1:51">
      <c r="A474" t="s">
        <v>37</v>
      </c>
      <c r="B474" t="s">
        <v>19</v>
      </c>
      <c r="C474" t="s">
        <v>61</v>
      </c>
      <c r="D474" t="s">
        <v>337</v>
      </c>
      <c r="E474" s="125">
        <v>0</v>
      </c>
      <c r="F474" s="125">
        <v>0</v>
      </c>
      <c r="G474" s="125">
        <v>0</v>
      </c>
      <c r="H474" s="125">
        <v>0</v>
      </c>
      <c r="I474" s="125">
        <v>0</v>
      </c>
      <c r="J474" s="125">
        <v>0</v>
      </c>
      <c r="K474" s="124">
        <v>0</v>
      </c>
      <c r="L474" s="124">
        <v>0</v>
      </c>
      <c r="M474" s="124">
        <v>0</v>
      </c>
      <c r="N474" s="124">
        <v>0</v>
      </c>
      <c r="O474" s="124">
        <v>0</v>
      </c>
      <c r="P474" s="124">
        <v>0</v>
      </c>
      <c r="Q474" s="124">
        <v>0</v>
      </c>
      <c r="R474" s="124">
        <v>0</v>
      </c>
      <c r="S474" s="124">
        <v>0</v>
      </c>
      <c r="T474" s="124">
        <v>0</v>
      </c>
      <c r="U474" s="124">
        <v>0</v>
      </c>
      <c r="V474" s="124">
        <v>0</v>
      </c>
      <c r="W474" s="124">
        <v>0</v>
      </c>
      <c r="X474" s="124">
        <v>0</v>
      </c>
      <c r="Y474" s="124">
        <v>0</v>
      </c>
      <c r="Z474" s="124">
        <v>0</v>
      </c>
      <c r="AA474" s="124">
        <v>0</v>
      </c>
      <c r="AB474" s="124">
        <v>0</v>
      </c>
      <c r="AC474" s="124">
        <v>0</v>
      </c>
      <c r="AD474" s="124">
        <v>0</v>
      </c>
      <c r="AE474" s="124">
        <v>0</v>
      </c>
      <c r="AF474" s="124">
        <v>0</v>
      </c>
      <c r="AG474" s="124">
        <v>0</v>
      </c>
      <c r="AH474" s="124">
        <v>0</v>
      </c>
      <c r="AI474" s="124">
        <v>0</v>
      </c>
      <c r="AJ474" s="124">
        <v>0</v>
      </c>
      <c r="AK474" s="124">
        <v>0</v>
      </c>
      <c r="AL474" s="124">
        <v>0</v>
      </c>
      <c r="AM474" s="124">
        <v>0</v>
      </c>
      <c r="AN474" s="124">
        <v>0</v>
      </c>
      <c r="AO474" s="124">
        <v>0</v>
      </c>
      <c r="AP474" s="124">
        <v>0</v>
      </c>
      <c r="AQ474" s="124">
        <v>0</v>
      </c>
      <c r="AR474" s="124">
        <v>0</v>
      </c>
      <c r="AS474" s="124">
        <v>0</v>
      </c>
      <c r="AT474" s="124">
        <v>0</v>
      </c>
      <c r="AU474" s="124">
        <v>0</v>
      </c>
      <c r="AV474" s="124">
        <v>0</v>
      </c>
      <c r="AW474" s="124">
        <v>0</v>
      </c>
      <c r="AX474" s="124">
        <v>0</v>
      </c>
      <c r="AY474" s="124">
        <v>0</v>
      </c>
    </row>
    <row r="475" spans="1:51">
      <c r="A475" t="s">
        <v>37</v>
      </c>
      <c r="B475" t="s">
        <v>19</v>
      </c>
      <c r="C475" t="s">
        <v>62</v>
      </c>
      <c r="D475" t="s">
        <v>337</v>
      </c>
      <c r="E475" s="125">
        <v>0</v>
      </c>
      <c r="F475" s="125">
        <v>0</v>
      </c>
      <c r="G475" s="125">
        <v>0</v>
      </c>
      <c r="H475" s="125">
        <v>0</v>
      </c>
      <c r="I475" s="125">
        <v>0</v>
      </c>
      <c r="J475" s="125">
        <v>0</v>
      </c>
      <c r="K475" s="124">
        <v>0</v>
      </c>
      <c r="L475" s="124">
        <v>0</v>
      </c>
      <c r="M475" s="124">
        <v>0</v>
      </c>
      <c r="N475" s="124">
        <v>0</v>
      </c>
      <c r="O475" s="124">
        <v>0</v>
      </c>
      <c r="P475" s="124">
        <v>0</v>
      </c>
      <c r="Q475" s="124">
        <v>0</v>
      </c>
      <c r="R475" s="124">
        <v>0</v>
      </c>
      <c r="S475" s="124">
        <v>0</v>
      </c>
      <c r="T475" s="124">
        <v>0</v>
      </c>
      <c r="U475" s="124">
        <v>0</v>
      </c>
      <c r="V475" s="124">
        <v>0</v>
      </c>
      <c r="W475" s="124">
        <v>0</v>
      </c>
      <c r="X475" s="124">
        <v>0</v>
      </c>
      <c r="Y475" s="124">
        <v>0</v>
      </c>
      <c r="Z475" s="124">
        <v>0</v>
      </c>
      <c r="AA475" s="124">
        <v>0</v>
      </c>
      <c r="AB475" s="124">
        <v>0</v>
      </c>
      <c r="AC475" s="124">
        <v>0</v>
      </c>
      <c r="AD475" s="124">
        <v>0</v>
      </c>
      <c r="AE475" s="124">
        <v>0</v>
      </c>
      <c r="AF475" s="124">
        <v>0</v>
      </c>
      <c r="AG475" s="124">
        <v>0</v>
      </c>
      <c r="AH475" s="124">
        <v>0</v>
      </c>
      <c r="AI475" s="124">
        <v>0</v>
      </c>
      <c r="AJ475" s="124">
        <v>0</v>
      </c>
      <c r="AK475" s="124">
        <v>0</v>
      </c>
      <c r="AL475" s="124">
        <v>0</v>
      </c>
      <c r="AM475" s="124">
        <v>0</v>
      </c>
      <c r="AN475" s="124">
        <v>0</v>
      </c>
      <c r="AO475" s="124">
        <v>0</v>
      </c>
      <c r="AP475" s="124">
        <v>0</v>
      </c>
      <c r="AQ475" s="124">
        <v>0</v>
      </c>
      <c r="AR475" s="124">
        <v>0</v>
      </c>
      <c r="AS475" s="124">
        <v>0</v>
      </c>
      <c r="AT475" s="124">
        <v>0</v>
      </c>
      <c r="AU475" s="124">
        <v>0</v>
      </c>
      <c r="AV475" s="124">
        <v>0</v>
      </c>
      <c r="AW475" s="124">
        <v>0</v>
      </c>
      <c r="AX475" s="124">
        <v>0</v>
      </c>
      <c r="AY475" s="124">
        <v>0</v>
      </c>
    </row>
    <row r="476" spans="1:51">
      <c r="A476" t="s">
        <v>37</v>
      </c>
      <c r="B476" t="s">
        <v>21</v>
      </c>
      <c r="C476" t="s">
        <v>50</v>
      </c>
      <c r="D476" t="s">
        <v>337</v>
      </c>
      <c r="E476" s="125">
        <v>0.54822193396803642</v>
      </c>
      <c r="F476" s="125">
        <v>0.51268005777051429</v>
      </c>
      <c r="G476" s="125">
        <v>0.47916983953369241</v>
      </c>
      <c r="H476" s="125">
        <v>0.42810747756465489</v>
      </c>
      <c r="I476" s="125">
        <v>0.40224062851309622</v>
      </c>
      <c r="J476" s="125">
        <v>0.41546636489993732</v>
      </c>
      <c r="K476" s="124">
        <v>0.39027103683509168</v>
      </c>
      <c r="L476" s="124">
        <v>0.43417388674056928</v>
      </c>
      <c r="M476" s="124">
        <v>0.4720038105048126</v>
      </c>
      <c r="N476" s="124">
        <v>0.50435682532857373</v>
      </c>
      <c r="O476" s="124">
        <v>0.53167991590177599</v>
      </c>
      <c r="P476" s="124">
        <v>0.55412787331673086</v>
      </c>
      <c r="Q476" s="124">
        <v>0.57140106999812945</v>
      </c>
      <c r="R476" s="124">
        <v>0.58264269875440633</v>
      </c>
      <c r="S476" s="124">
        <v>0.58645222958313414</v>
      </c>
      <c r="T476" s="124">
        <v>0.5813679652973065</v>
      </c>
      <c r="U476" s="124">
        <v>0.56679643219123932</v>
      </c>
      <c r="V476" s="124">
        <v>0.54383844341875787</v>
      </c>
      <c r="W476" s="124">
        <v>0.51506155716639512</v>
      </c>
      <c r="X476" s="124">
        <v>0.48338415507629012</v>
      </c>
      <c r="Y476" s="124">
        <v>0.45114005106962701</v>
      </c>
      <c r="Z476" s="124">
        <v>0.41980428929346902</v>
      </c>
      <c r="AA476" s="124">
        <v>0.39014860468834628</v>
      </c>
      <c r="AB476" s="124">
        <v>0.36249164444206161</v>
      </c>
      <c r="AC476" s="124">
        <v>0.33689735715090358</v>
      </c>
      <c r="AD476" s="124">
        <v>0.3133004049455359</v>
      </c>
      <c r="AE476" s="124">
        <v>0.29157717069421463</v>
      </c>
      <c r="AF476" s="124">
        <v>0.27158335367029812</v>
      </c>
      <c r="AG476" s="124">
        <v>0.25317279107510399</v>
      </c>
      <c r="AH476" s="124">
        <v>0.23620623664878901</v>
      </c>
      <c r="AI476" s="124">
        <v>0.2205549493205845</v>
      </c>
      <c r="AJ476" s="124">
        <v>0.20610169023044941</v>
      </c>
      <c r="AK476" s="124">
        <v>0.19274048664143209</v>
      </c>
      <c r="AL476" s="124">
        <v>0.1803758588588158</v>
      </c>
      <c r="AM476" s="124">
        <v>0.16892185840378321</v>
      </c>
      <c r="AN476" s="124">
        <v>0.1583010853739765</v>
      </c>
      <c r="AO476" s="124">
        <v>0.14844376072951279</v>
      </c>
      <c r="AP476" s="124">
        <v>0.13932722152554489</v>
      </c>
      <c r="AQ476" s="124">
        <v>0.13090720101945669</v>
      </c>
      <c r="AR476" s="124">
        <v>0.1231306123990922</v>
      </c>
      <c r="AS476" s="124">
        <v>0.1159426524599948</v>
      </c>
      <c r="AT476" s="124">
        <v>0.109290497866188</v>
      </c>
      <c r="AU476" s="124">
        <v>0.10312503873966899</v>
      </c>
      <c r="AV476" s="124">
        <v>9.7401522475950283E-2</v>
      </c>
      <c r="AW476" s="124">
        <v>9.2079618079536185E-2</v>
      </c>
      <c r="AX476" s="124">
        <v>8.7123191848810413E-2</v>
      </c>
      <c r="AY476" s="124">
        <v>8.2499956125298771E-2</v>
      </c>
    </row>
    <row r="477" spans="1:51">
      <c r="A477" t="s">
        <v>37</v>
      </c>
      <c r="B477" t="s">
        <v>21</v>
      </c>
      <c r="C477" t="s">
        <v>51</v>
      </c>
      <c r="D477" t="s">
        <v>337</v>
      </c>
      <c r="E477" s="125">
        <v>0</v>
      </c>
      <c r="F477" s="125">
        <v>0</v>
      </c>
      <c r="G477" s="125">
        <v>0</v>
      </c>
      <c r="H477" s="125">
        <v>0</v>
      </c>
      <c r="I477" s="125">
        <v>0</v>
      </c>
      <c r="J477" s="125">
        <v>0</v>
      </c>
      <c r="K477" s="124">
        <v>0</v>
      </c>
      <c r="L477" s="124">
        <v>0</v>
      </c>
      <c r="M477" s="124">
        <v>0</v>
      </c>
      <c r="N477" s="124">
        <v>0</v>
      </c>
      <c r="O477" s="124">
        <v>0</v>
      </c>
      <c r="P477" s="124">
        <v>0</v>
      </c>
      <c r="Q477" s="124">
        <v>0</v>
      </c>
      <c r="R477" s="124">
        <v>0</v>
      </c>
      <c r="S477" s="124">
        <v>0</v>
      </c>
      <c r="T477" s="124">
        <v>0</v>
      </c>
      <c r="U477" s="124">
        <v>0</v>
      </c>
      <c r="V477" s="124">
        <v>0</v>
      </c>
      <c r="W477" s="124">
        <v>0</v>
      </c>
      <c r="X477" s="124">
        <v>0</v>
      </c>
      <c r="Y477" s="124">
        <v>0</v>
      </c>
      <c r="Z477" s="124">
        <v>0</v>
      </c>
      <c r="AA477" s="124">
        <v>0</v>
      </c>
      <c r="AB477" s="124">
        <v>0</v>
      </c>
      <c r="AC477" s="124">
        <v>0</v>
      </c>
      <c r="AD477" s="124">
        <v>0</v>
      </c>
      <c r="AE477" s="124">
        <v>0</v>
      </c>
      <c r="AF477" s="124">
        <v>0</v>
      </c>
      <c r="AG477" s="124">
        <v>0</v>
      </c>
      <c r="AH477" s="124">
        <v>0</v>
      </c>
      <c r="AI477" s="124">
        <v>0</v>
      </c>
      <c r="AJ477" s="124">
        <v>0</v>
      </c>
      <c r="AK477" s="124">
        <v>0</v>
      </c>
      <c r="AL477" s="124">
        <v>0</v>
      </c>
      <c r="AM477" s="124">
        <v>0</v>
      </c>
      <c r="AN477" s="124">
        <v>0</v>
      </c>
      <c r="AO477" s="124">
        <v>0</v>
      </c>
      <c r="AP477" s="124">
        <v>0</v>
      </c>
      <c r="AQ477" s="124">
        <v>0</v>
      </c>
      <c r="AR477" s="124">
        <v>0</v>
      </c>
      <c r="AS477" s="124">
        <v>0</v>
      </c>
      <c r="AT477" s="124">
        <v>0</v>
      </c>
      <c r="AU477" s="124">
        <v>0</v>
      </c>
      <c r="AV477" s="124">
        <v>0</v>
      </c>
      <c r="AW477" s="124">
        <v>0</v>
      </c>
      <c r="AX477" s="124">
        <v>0</v>
      </c>
      <c r="AY477" s="124">
        <v>0</v>
      </c>
    </row>
    <row r="478" spans="1:51">
      <c r="A478" t="s">
        <v>37</v>
      </c>
      <c r="B478" t="s">
        <v>21</v>
      </c>
      <c r="C478" t="s">
        <v>52</v>
      </c>
      <c r="D478" t="s">
        <v>337</v>
      </c>
      <c r="E478" s="125">
        <v>0</v>
      </c>
      <c r="F478" s="125">
        <v>0</v>
      </c>
      <c r="G478" s="125">
        <v>0</v>
      </c>
      <c r="H478" s="125">
        <v>0</v>
      </c>
      <c r="I478" s="125">
        <v>0</v>
      </c>
      <c r="J478" s="125">
        <v>0</v>
      </c>
      <c r="K478" s="124">
        <v>0</v>
      </c>
      <c r="L478" s="124">
        <v>0</v>
      </c>
      <c r="M478" s="124">
        <v>0</v>
      </c>
      <c r="N478" s="124">
        <v>0</v>
      </c>
      <c r="O478" s="124">
        <v>0</v>
      </c>
      <c r="P478" s="124">
        <v>0</v>
      </c>
      <c r="Q478" s="124">
        <v>0</v>
      </c>
      <c r="R478" s="124">
        <v>0</v>
      </c>
      <c r="S478" s="124">
        <v>0</v>
      </c>
      <c r="T478" s="124">
        <v>0</v>
      </c>
      <c r="U478" s="124">
        <v>0</v>
      </c>
      <c r="V478" s="124">
        <v>0</v>
      </c>
      <c r="W478" s="124">
        <v>0</v>
      </c>
      <c r="X478" s="124">
        <v>0</v>
      </c>
      <c r="Y478" s="124">
        <v>0</v>
      </c>
      <c r="Z478" s="124">
        <v>0</v>
      </c>
      <c r="AA478" s="124">
        <v>0</v>
      </c>
      <c r="AB478" s="124">
        <v>0</v>
      </c>
      <c r="AC478" s="124">
        <v>0</v>
      </c>
      <c r="AD478" s="124">
        <v>0</v>
      </c>
      <c r="AE478" s="124">
        <v>0</v>
      </c>
      <c r="AF478" s="124">
        <v>0</v>
      </c>
      <c r="AG478" s="124">
        <v>0</v>
      </c>
      <c r="AH478" s="124">
        <v>0</v>
      </c>
      <c r="AI478" s="124">
        <v>0</v>
      </c>
      <c r="AJ478" s="124">
        <v>0</v>
      </c>
      <c r="AK478" s="124">
        <v>0</v>
      </c>
      <c r="AL478" s="124">
        <v>0</v>
      </c>
      <c r="AM478" s="124">
        <v>0</v>
      </c>
      <c r="AN478" s="124">
        <v>0</v>
      </c>
      <c r="AO478" s="124">
        <v>0</v>
      </c>
      <c r="AP478" s="124">
        <v>0</v>
      </c>
      <c r="AQ478" s="124">
        <v>0</v>
      </c>
      <c r="AR478" s="124">
        <v>0</v>
      </c>
      <c r="AS478" s="124">
        <v>0</v>
      </c>
      <c r="AT478" s="124">
        <v>0</v>
      </c>
      <c r="AU478" s="124">
        <v>0</v>
      </c>
      <c r="AV478" s="124">
        <v>0</v>
      </c>
      <c r="AW478" s="124">
        <v>0</v>
      </c>
      <c r="AX478" s="124">
        <v>0</v>
      </c>
      <c r="AY478" s="124">
        <v>0</v>
      </c>
    </row>
    <row r="479" spans="1:51">
      <c r="A479" t="s">
        <v>37</v>
      </c>
      <c r="B479" t="s">
        <v>21</v>
      </c>
      <c r="C479" t="s">
        <v>53</v>
      </c>
      <c r="D479" t="s">
        <v>337</v>
      </c>
      <c r="E479" s="125">
        <v>0.45177806603196358</v>
      </c>
      <c r="F479" s="125">
        <v>0.48731994222948583</v>
      </c>
      <c r="G479" s="125">
        <v>0.52083016046630759</v>
      </c>
      <c r="H479" s="125">
        <v>0.57187926669229439</v>
      </c>
      <c r="I479" s="125">
        <v>0.59774644975384095</v>
      </c>
      <c r="J479" s="125">
        <v>0.58453363510006273</v>
      </c>
      <c r="K479" s="124">
        <v>0.60972896316490821</v>
      </c>
      <c r="L479" s="124">
        <v>0.56545049528368185</v>
      </c>
      <c r="M479" s="124">
        <v>0.5269797127720206</v>
      </c>
      <c r="N479" s="124">
        <v>0.49350564674319602</v>
      </c>
      <c r="O479" s="124">
        <v>0.46420207543261788</v>
      </c>
      <c r="P479" s="124">
        <v>0.4382574680512179</v>
      </c>
      <c r="Q479" s="124">
        <v>0.41488162199811479</v>
      </c>
      <c r="R479" s="124">
        <v>0.39325132430061388</v>
      </c>
      <c r="S479" s="124">
        <v>0.37254871214619267</v>
      </c>
      <c r="T479" s="124">
        <v>0.35201273949819362</v>
      </c>
      <c r="U479" s="124">
        <v>0.33116295459216138</v>
      </c>
      <c r="V479" s="124">
        <v>0.31000354858129658</v>
      </c>
      <c r="W479" s="124">
        <v>0.28894482355746648</v>
      </c>
      <c r="X479" s="124">
        <v>0.26851936484302602</v>
      </c>
      <c r="Y479" s="124">
        <v>0.24914525169240209</v>
      </c>
      <c r="Z479" s="124">
        <v>0.2310504144914606</v>
      </c>
      <c r="AA479" s="124">
        <v>0.2143072575400396</v>
      </c>
      <c r="AB479" s="124">
        <v>0.19889177826070151</v>
      </c>
      <c r="AC479" s="124">
        <v>0.1847303774646516</v>
      </c>
      <c r="AD479" s="124">
        <v>0.1717289451447504</v>
      </c>
      <c r="AE479" s="124">
        <v>0.15978876059375219</v>
      </c>
      <c r="AF479" s="124">
        <v>0.14881437216846449</v>
      </c>
      <c r="AG479" s="124">
        <v>0.1387170502807904</v>
      </c>
      <c r="AH479" s="124">
        <v>0.12941594442490989</v>
      </c>
      <c r="AI479" s="124">
        <v>0.1208381163419327</v>
      </c>
      <c r="AJ479" s="124">
        <v>0.1129180662916443</v>
      </c>
      <c r="AK479" s="124">
        <v>0.10559706612210409</v>
      </c>
      <c r="AL479" s="124">
        <v>9.8822452455326518E-2</v>
      </c>
      <c r="AM479" s="124">
        <v>9.254695044337985E-2</v>
      </c>
      <c r="AN479" s="124">
        <v>8.6728056699994241E-2</v>
      </c>
      <c r="AO479" s="124">
        <v>8.1327489515472265E-2</v>
      </c>
      <c r="AP479" s="124">
        <v>7.6332805224740244E-2</v>
      </c>
      <c r="AQ479" s="124">
        <v>7.1719736869147205E-2</v>
      </c>
      <c r="AR479" s="124">
        <v>6.7459192159029832E-2</v>
      </c>
      <c r="AS479" s="124">
        <v>6.3521142130814987E-2</v>
      </c>
      <c r="AT479" s="124">
        <v>5.9876644472793693E-2</v>
      </c>
      <c r="AU479" s="124">
        <v>5.6498792379009483E-2</v>
      </c>
      <c r="AV479" s="124">
        <v>5.3363066787438122E-2</v>
      </c>
      <c r="AW479" s="124">
        <v>5.0447371371243527E-2</v>
      </c>
      <c r="AX479" s="124">
        <v>4.7731909509683167E-2</v>
      </c>
      <c r="AY479" s="124">
        <v>4.5198991779109847E-2</v>
      </c>
    </row>
    <row r="480" spans="1:51">
      <c r="A480" t="s">
        <v>37</v>
      </c>
      <c r="B480" t="s">
        <v>21</v>
      </c>
      <c r="C480" t="s">
        <v>54</v>
      </c>
      <c r="D480" t="s">
        <v>337</v>
      </c>
      <c r="E480" s="125">
        <v>0</v>
      </c>
      <c r="F480" s="125">
        <v>0</v>
      </c>
      <c r="G480" s="125">
        <v>0</v>
      </c>
      <c r="H480" s="125">
        <v>0</v>
      </c>
      <c r="I480" s="125">
        <v>0</v>
      </c>
      <c r="J480" s="125">
        <v>0</v>
      </c>
      <c r="K480" s="124">
        <v>0</v>
      </c>
      <c r="L480" s="124">
        <v>0</v>
      </c>
      <c r="M480" s="124">
        <v>0</v>
      </c>
      <c r="N480" s="124">
        <v>0</v>
      </c>
      <c r="O480" s="124">
        <v>0</v>
      </c>
      <c r="P480" s="124">
        <v>0</v>
      </c>
      <c r="Q480" s="124">
        <v>0</v>
      </c>
      <c r="R480" s="124">
        <v>0</v>
      </c>
      <c r="S480" s="124">
        <v>0</v>
      </c>
      <c r="T480" s="124">
        <v>0</v>
      </c>
      <c r="U480" s="124">
        <v>0</v>
      </c>
      <c r="V480" s="124">
        <v>0</v>
      </c>
      <c r="W480" s="124">
        <v>0</v>
      </c>
      <c r="X480" s="124">
        <v>0</v>
      </c>
      <c r="Y480" s="124">
        <v>0</v>
      </c>
      <c r="Z480" s="124">
        <v>0</v>
      </c>
      <c r="AA480" s="124">
        <v>0</v>
      </c>
      <c r="AB480" s="124">
        <v>0</v>
      </c>
      <c r="AC480" s="124">
        <v>0</v>
      </c>
      <c r="AD480" s="124">
        <v>0</v>
      </c>
      <c r="AE480" s="124">
        <v>0</v>
      </c>
      <c r="AF480" s="124">
        <v>0</v>
      </c>
      <c r="AG480" s="124">
        <v>0</v>
      </c>
      <c r="AH480" s="124">
        <v>0</v>
      </c>
      <c r="AI480" s="124">
        <v>0</v>
      </c>
      <c r="AJ480" s="124">
        <v>0</v>
      </c>
      <c r="AK480" s="124">
        <v>0</v>
      </c>
      <c r="AL480" s="124">
        <v>0</v>
      </c>
      <c r="AM480" s="124">
        <v>0</v>
      </c>
      <c r="AN480" s="124">
        <v>0</v>
      </c>
      <c r="AO480" s="124">
        <v>0</v>
      </c>
      <c r="AP480" s="124">
        <v>0</v>
      </c>
      <c r="AQ480" s="124">
        <v>0</v>
      </c>
      <c r="AR480" s="124">
        <v>0</v>
      </c>
      <c r="AS480" s="124">
        <v>0</v>
      </c>
      <c r="AT480" s="124">
        <v>0</v>
      </c>
      <c r="AU480" s="124">
        <v>0</v>
      </c>
      <c r="AV480" s="124">
        <v>0</v>
      </c>
      <c r="AW480" s="124">
        <v>0</v>
      </c>
      <c r="AX480" s="124">
        <v>0</v>
      </c>
      <c r="AY480" s="124">
        <v>0</v>
      </c>
    </row>
    <row r="481" spans="1:51">
      <c r="A481" t="s">
        <v>37</v>
      </c>
      <c r="B481" t="s">
        <v>21</v>
      </c>
      <c r="C481" t="s">
        <v>55</v>
      </c>
      <c r="D481" t="s">
        <v>337</v>
      </c>
      <c r="E481" s="125">
        <v>0</v>
      </c>
      <c r="F481" s="125">
        <v>0</v>
      </c>
      <c r="G481" s="125">
        <v>0</v>
      </c>
      <c r="H481" s="125">
        <v>0</v>
      </c>
      <c r="I481" s="125">
        <v>0</v>
      </c>
      <c r="J481" s="125">
        <v>0</v>
      </c>
      <c r="K481" s="124">
        <v>0</v>
      </c>
      <c r="L481" s="124">
        <v>0</v>
      </c>
      <c r="M481" s="124">
        <v>0</v>
      </c>
      <c r="N481" s="124">
        <v>0</v>
      </c>
      <c r="O481" s="124">
        <v>0</v>
      </c>
      <c r="P481" s="124">
        <v>0</v>
      </c>
      <c r="Q481" s="124">
        <v>0</v>
      </c>
      <c r="R481" s="124">
        <v>0</v>
      </c>
      <c r="S481" s="124">
        <v>0</v>
      </c>
      <c r="T481" s="124">
        <v>0</v>
      </c>
      <c r="U481" s="124">
        <v>0</v>
      </c>
      <c r="V481" s="124">
        <v>0</v>
      </c>
      <c r="W481" s="124">
        <v>0</v>
      </c>
      <c r="X481" s="124">
        <v>0</v>
      </c>
      <c r="Y481" s="124">
        <v>0</v>
      </c>
      <c r="Z481" s="124">
        <v>0</v>
      </c>
      <c r="AA481" s="124">
        <v>0</v>
      </c>
      <c r="AB481" s="124">
        <v>0</v>
      </c>
      <c r="AC481" s="124">
        <v>0</v>
      </c>
      <c r="AD481" s="124">
        <v>0</v>
      </c>
      <c r="AE481" s="124">
        <v>0</v>
      </c>
      <c r="AF481" s="124">
        <v>0</v>
      </c>
      <c r="AG481" s="124">
        <v>0</v>
      </c>
      <c r="AH481" s="124">
        <v>0</v>
      </c>
      <c r="AI481" s="124">
        <v>0</v>
      </c>
      <c r="AJ481" s="124">
        <v>0</v>
      </c>
      <c r="AK481" s="124">
        <v>0</v>
      </c>
      <c r="AL481" s="124">
        <v>0</v>
      </c>
      <c r="AM481" s="124">
        <v>0</v>
      </c>
      <c r="AN481" s="124">
        <v>0</v>
      </c>
      <c r="AO481" s="124">
        <v>0</v>
      </c>
      <c r="AP481" s="124">
        <v>0</v>
      </c>
      <c r="AQ481" s="124">
        <v>0</v>
      </c>
      <c r="AR481" s="124">
        <v>0</v>
      </c>
      <c r="AS481" s="124">
        <v>0</v>
      </c>
      <c r="AT481" s="124">
        <v>0</v>
      </c>
      <c r="AU481" s="124">
        <v>0</v>
      </c>
      <c r="AV481" s="124">
        <v>0</v>
      </c>
      <c r="AW481" s="124">
        <v>0</v>
      </c>
      <c r="AX481" s="124">
        <v>0</v>
      </c>
      <c r="AY481" s="124">
        <v>0</v>
      </c>
    </row>
    <row r="482" spans="1:51">
      <c r="A482" t="s">
        <v>37</v>
      </c>
      <c r="B482" t="s">
        <v>21</v>
      </c>
      <c r="C482" t="s">
        <v>56</v>
      </c>
      <c r="D482" t="s">
        <v>337</v>
      </c>
      <c r="E482" s="125">
        <v>0</v>
      </c>
      <c r="F482" s="125">
        <v>0</v>
      </c>
      <c r="G482" s="125">
        <v>0</v>
      </c>
      <c r="H482" s="125">
        <v>0</v>
      </c>
      <c r="I482" s="125">
        <v>0</v>
      </c>
      <c r="J482" s="125">
        <v>0</v>
      </c>
      <c r="K482" s="124">
        <v>0</v>
      </c>
      <c r="L482" s="124">
        <v>3.7561797574900689E-4</v>
      </c>
      <c r="M482" s="124">
        <v>1.01647672316686E-3</v>
      </c>
      <c r="N482" s="124">
        <v>2.1375279282302702E-3</v>
      </c>
      <c r="O482" s="124">
        <v>4.1180086656061347E-3</v>
      </c>
      <c r="P482" s="124">
        <v>7.6146586320512081E-3</v>
      </c>
      <c r="Q482" s="124">
        <v>1.371730800375566E-2</v>
      </c>
      <c r="R482" s="124">
        <v>2.4105976944979769E-2</v>
      </c>
      <c r="S482" s="124">
        <v>4.0999058270673169E-2</v>
      </c>
      <c r="T482" s="124">
        <v>6.6619295204499759E-2</v>
      </c>
      <c r="U482" s="124">
        <v>0.1020406132165993</v>
      </c>
      <c r="V482" s="124">
        <v>0.1461580079999456</v>
      </c>
      <c r="W482" s="124">
        <v>0.19599361927613829</v>
      </c>
      <c r="X482" s="124">
        <v>0.24809648008068391</v>
      </c>
      <c r="Y482" s="124">
        <v>0.2997146972379709</v>
      </c>
      <c r="Z482" s="124">
        <v>0.34914529621507051</v>
      </c>
      <c r="AA482" s="124">
        <v>0.39554413777161412</v>
      </c>
      <c r="AB482" s="124">
        <v>0.43861657729723691</v>
      </c>
      <c r="AC482" s="124">
        <v>0.47837226538444477</v>
      </c>
      <c r="AD482" s="124">
        <v>0.51497064990971375</v>
      </c>
      <c r="AE482" s="124">
        <v>0.54863406871203324</v>
      </c>
      <c r="AF482" s="124">
        <v>0.57960227416123744</v>
      </c>
      <c r="AG482" s="124">
        <v>0.60811015864410567</v>
      </c>
      <c r="AH482" s="124">
        <v>0.63437781892630107</v>
      </c>
      <c r="AI482" s="124">
        <v>0.65860693433748274</v>
      </c>
      <c r="AJ482" s="124">
        <v>0.6809802434779062</v>
      </c>
      <c r="AK482" s="124">
        <v>0.70166244723646376</v>
      </c>
      <c r="AL482" s="124">
        <v>0.72080168868585759</v>
      </c>
      <c r="AM482" s="124">
        <v>0.73853119115283705</v>
      </c>
      <c r="AN482" s="124">
        <v>0.75497085792602925</v>
      </c>
      <c r="AO482" s="124">
        <v>0.7702287497550151</v>
      </c>
      <c r="AP482" s="124">
        <v>0.78433997324971483</v>
      </c>
      <c r="AQ482" s="124">
        <v>0.79737306211139614</v>
      </c>
      <c r="AR482" s="124">
        <v>0.80941019544187798</v>
      </c>
      <c r="AS482" s="124">
        <v>0.82053620540919026</v>
      </c>
      <c r="AT482" s="124">
        <v>0.83083285766101833</v>
      </c>
      <c r="AU482" s="124">
        <v>0.84037616888132161</v>
      </c>
      <c r="AV482" s="124">
        <v>0.84923541073661157</v>
      </c>
      <c r="AW482" s="124">
        <v>0.8574730105492202</v>
      </c>
      <c r="AX482" s="124">
        <v>0.86514489864150657</v>
      </c>
      <c r="AY482" s="124">
        <v>0.87230105209559139</v>
      </c>
    </row>
    <row r="483" spans="1:51">
      <c r="A483" t="s">
        <v>37</v>
      </c>
      <c r="B483" t="s">
        <v>21</v>
      </c>
      <c r="C483" t="s">
        <v>57</v>
      </c>
      <c r="D483" t="s">
        <v>337</v>
      </c>
      <c r="E483" s="125">
        <v>0</v>
      </c>
      <c r="F483" s="125">
        <v>0</v>
      </c>
      <c r="G483" s="125">
        <v>0</v>
      </c>
      <c r="H483" s="125">
        <v>0</v>
      </c>
      <c r="I483" s="125">
        <v>0</v>
      </c>
      <c r="J483" s="125">
        <v>0</v>
      </c>
      <c r="K483" s="124">
        <v>0</v>
      </c>
      <c r="L483" s="124">
        <v>0</v>
      </c>
      <c r="M483" s="124">
        <v>0</v>
      </c>
      <c r="N483" s="124">
        <v>0</v>
      </c>
      <c r="O483" s="124">
        <v>0</v>
      </c>
      <c r="P483" s="124">
        <v>0</v>
      </c>
      <c r="Q483" s="124">
        <v>0</v>
      </c>
      <c r="R483" s="124">
        <v>0</v>
      </c>
      <c r="S483" s="124">
        <v>0</v>
      </c>
      <c r="T483" s="124">
        <v>0</v>
      </c>
      <c r="U483" s="124">
        <v>0</v>
      </c>
      <c r="V483" s="124">
        <v>0</v>
      </c>
      <c r="W483" s="124">
        <v>0</v>
      </c>
      <c r="X483" s="124">
        <v>0</v>
      </c>
      <c r="Y483" s="124">
        <v>0</v>
      </c>
      <c r="Z483" s="124">
        <v>0</v>
      </c>
      <c r="AA483" s="124">
        <v>0</v>
      </c>
      <c r="AB483" s="124">
        <v>0</v>
      </c>
      <c r="AC483" s="124">
        <v>0</v>
      </c>
      <c r="AD483" s="124">
        <v>0</v>
      </c>
      <c r="AE483" s="124">
        <v>0</v>
      </c>
      <c r="AF483" s="124">
        <v>0</v>
      </c>
      <c r="AG483" s="124">
        <v>0</v>
      </c>
      <c r="AH483" s="124">
        <v>0</v>
      </c>
      <c r="AI483" s="124">
        <v>0</v>
      </c>
      <c r="AJ483" s="124">
        <v>0</v>
      </c>
      <c r="AK483" s="124">
        <v>0</v>
      </c>
      <c r="AL483" s="124">
        <v>0</v>
      </c>
      <c r="AM483" s="124">
        <v>0</v>
      </c>
      <c r="AN483" s="124">
        <v>0</v>
      </c>
      <c r="AO483" s="124">
        <v>0</v>
      </c>
      <c r="AP483" s="124">
        <v>0</v>
      </c>
      <c r="AQ483" s="124">
        <v>0</v>
      </c>
      <c r="AR483" s="124">
        <v>0</v>
      </c>
      <c r="AS483" s="124">
        <v>0</v>
      </c>
      <c r="AT483" s="124">
        <v>0</v>
      </c>
      <c r="AU483" s="124">
        <v>0</v>
      </c>
      <c r="AV483" s="124">
        <v>0</v>
      </c>
      <c r="AW483" s="124">
        <v>0</v>
      </c>
      <c r="AX483" s="124">
        <v>0</v>
      </c>
      <c r="AY483" s="124">
        <v>0</v>
      </c>
    </row>
    <row r="484" spans="1:51">
      <c r="A484" t="s">
        <v>37</v>
      </c>
      <c r="B484" t="s">
        <v>21</v>
      </c>
      <c r="C484" t="s">
        <v>58</v>
      </c>
      <c r="D484" t="s">
        <v>337</v>
      </c>
      <c r="E484" s="125">
        <v>0</v>
      </c>
      <c r="F484" s="125">
        <v>0</v>
      </c>
      <c r="G484" s="125">
        <v>0</v>
      </c>
      <c r="H484" s="125">
        <v>0</v>
      </c>
      <c r="I484" s="125">
        <v>0</v>
      </c>
      <c r="J484" s="125">
        <v>0</v>
      </c>
      <c r="K484" s="124">
        <v>0</v>
      </c>
      <c r="L484" s="124">
        <v>0</v>
      </c>
      <c r="M484" s="124">
        <v>0</v>
      </c>
      <c r="N484" s="124">
        <v>0</v>
      </c>
      <c r="O484" s="124">
        <v>0</v>
      </c>
      <c r="P484" s="124">
        <v>0</v>
      </c>
      <c r="Q484" s="124">
        <v>0</v>
      </c>
      <c r="R484" s="124">
        <v>0</v>
      </c>
      <c r="S484" s="124">
        <v>0</v>
      </c>
      <c r="T484" s="124">
        <v>0</v>
      </c>
      <c r="U484" s="124">
        <v>0</v>
      </c>
      <c r="V484" s="124">
        <v>0</v>
      </c>
      <c r="W484" s="124">
        <v>0</v>
      </c>
      <c r="X484" s="124">
        <v>0</v>
      </c>
      <c r="Y484" s="124">
        <v>0</v>
      </c>
      <c r="Z484" s="124">
        <v>0</v>
      </c>
      <c r="AA484" s="124">
        <v>0</v>
      </c>
      <c r="AB484" s="124">
        <v>0</v>
      </c>
      <c r="AC484" s="124">
        <v>0</v>
      </c>
      <c r="AD484" s="124">
        <v>0</v>
      </c>
      <c r="AE484" s="124">
        <v>0</v>
      </c>
      <c r="AF484" s="124">
        <v>0</v>
      </c>
      <c r="AG484" s="124">
        <v>0</v>
      </c>
      <c r="AH484" s="124">
        <v>0</v>
      </c>
      <c r="AI484" s="124">
        <v>0</v>
      </c>
      <c r="AJ484" s="124">
        <v>0</v>
      </c>
      <c r="AK484" s="124">
        <v>0</v>
      </c>
      <c r="AL484" s="124">
        <v>0</v>
      </c>
      <c r="AM484" s="124">
        <v>0</v>
      </c>
      <c r="AN484" s="124">
        <v>0</v>
      </c>
      <c r="AO484" s="124">
        <v>0</v>
      </c>
      <c r="AP484" s="124">
        <v>0</v>
      </c>
      <c r="AQ484" s="124">
        <v>0</v>
      </c>
      <c r="AR484" s="124">
        <v>0</v>
      </c>
      <c r="AS484" s="124">
        <v>0</v>
      </c>
      <c r="AT484" s="124">
        <v>0</v>
      </c>
      <c r="AU484" s="124">
        <v>0</v>
      </c>
      <c r="AV484" s="124">
        <v>0</v>
      </c>
      <c r="AW484" s="124">
        <v>0</v>
      </c>
      <c r="AX484" s="124">
        <v>0</v>
      </c>
      <c r="AY484" s="124">
        <v>0</v>
      </c>
    </row>
    <row r="485" spans="1:51">
      <c r="A485" t="s">
        <v>37</v>
      </c>
      <c r="B485" t="s">
        <v>21</v>
      </c>
      <c r="C485" t="s">
        <v>59</v>
      </c>
      <c r="D485" t="s">
        <v>337</v>
      </c>
      <c r="E485" s="125">
        <v>0</v>
      </c>
      <c r="F485" s="125">
        <v>0</v>
      </c>
      <c r="G485" s="125">
        <v>0</v>
      </c>
      <c r="H485" s="125">
        <v>1.3255743050676711E-5</v>
      </c>
      <c r="I485" s="125">
        <v>1.292173306283839E-5</v>
      </c>
      <c r="J485" s="125">
        <v>0</v>
      </c>
      <c r="K485" s="124">
        <v>0</v>
      </c>
      <c r="L485" s="124">
        <v>0</v>
      </c>
      <c r="M485" s="124">
        <v>0</v>
      </c>
      <c r="N485" s="124">
        <v>0</v>
      </c>
      <c r="O485" s="124">
        <v>0</v>
      </c>
      <c r="P485" s="124">
        <v>0</v>
      </c>
      <c r="Q485" s="124">
        <v>0</v>
      </c>
      <c r="R485" s="124">
        <v>0</v>
      </c>
      <c r="S485" s="124">
        <v>0</v>
      </c>
      <c r="T485" s="124">
        <v>0</v>
      </c>
      <c r="U485" s="124">
        <v>0</v>
      </c>
      <c r="V485" s="124">
        <v>0</v>
      </c>
      <c r="W485" s="124">
        <v>0</v>
      </c>
      <c r="X485" s="124">
        <v>0</v>
      </c>
      <c r="Y485" s="124">
        <v>0</v>
      </c>
      <c r="Z485" s="124">
        <v>0</v>
      </c>
      <c r="AA485" s="124">
        <v>0</v>
      </c>
      <c r="AB485" s="124">
        <v>0</v>
      </c>
      <c r="AC485" s="124">
        <v>0</v>
      </c>
      <c r="AD485" s="124">
        <v>0</v>
      </c>
      <c r="AE485" s="124">
        <v>0</v>
      </c>
      <c r="AF485" s="124">
        <v>0</v>
      </c>
      <c r="AG485" s="124">
        <v>0</v>
      </c>
      <c r="AH485" s="124">
        <v>0</v>
      </c>
      <c r="AI485" s="124">
        <v>0</v>
      </c>
      <c r="AJ485" s="124">
        <v>0</v>
      </c>
      <c r="AK485" s="124">
        <v>0</v>
      </c>
      <c r="AL485" s="124">
        <v>0</v>
      </c>
      <c r="AM485" s="124">
        <v>0</v>
      </c>
      <c r="AN485" s="124">
        <v>0</v>
      </c>
      <c r="AO485" s="124">
        <v>0</v>
      </c>
      <c r="AP485" s="124">
        <v>0</v>
      </c>
      <c r="AQ485" s="124">
        <v>0</v>
      </c>
      <c r="AR485" s="124">
        <v>0</v>
      </c>
      <c r="AS485" s="124">
        <v>0</v>
      </c>
      <c r="AT485" s="124">
        <v>0</v>
      </c>
      <c r="AU485" s="124">
        <v>0</v>
      </c>
      <c r="AV485" s="124">
        <v>0</v>
      </c>
      <c r="AW485" s="124">
        <v>0</v>
      </c>
      <c r="AX485" s="124">
        <v>0</v>
      </c>
      <c r="AY485" s="124">
        <v>0</v>
      </c>
    </row>
    <row r="486" spans="1:51">
      <c r="A486" t="s">
        <v>37</v>
      </c>
      <c r="B486" t="s">
        <v>21</v>
      </c>
      <c r="C486" t="s">
        <v>60</v>
      </c>
      <c r="D486" t="s">
        <v>337</v>
      </c>
      <c r="E486" s="125">
        <v>0</v>
      </c>
      <c r="F486" s="125">
        <v>0</v>
      </c>
      <c r="G486" s="125">
        <v>0</v>
      </c>
      <c r="H486" s="125">
        <v>0</v>
      </c>
      <c r="I486" s="125">
        <v>0</v>
      </c>
      <c r="J486" s="125">
        <v>0</v>
      </c>
      <c r="K486" s="124">
        <v>0</v>
      </c>
      <c r="L486" s="124">
        <v>0</v>
      </c>
      <c r="M486" s="124">
        <v>0</v>
      </c>
      <c r="N486" s="124">
        <v>0</v>
      </c>
      <c r="O486" s="124">
        <v>0</v>
      </c>
      <c r="P486" s="124">
        <v>0</v>
      </c>
      <c r="Q486" s="124">
        <v>0</v>
      </c>
      <c r="R486" s="124">
        <v>0</v>
      </c>
      <c r="S486" s="124">
        <v>0</v>
      </c>
      <c r="T486" s="124">
        <v>0</v>
      </c>
      <c r="U486" s="124">
        <v>0</v>
      </c>
      <c r="V486" s="124">
        <v>0</v>
      </c>
      <c r="W486" s="124">
        <v>0</v>
      </c>
      <c r="X486" s="124">
        <v>0</v>
      </c>
      <c r="Y486" s="124">
        <v>0</v>
      </c>
      <c r="Z486" s="124">
        <v>0</v>
      </c>
      <c r="AA486" s="124">
        <v>0</v>
      </c>
      <c r="AB486" s="124">
        <v>0</v>
      </c>
      <c r="AC486" s="124">
        <v>0</v>
      </c>
      <c r="AD486" s="124">
        <v>0</v>
      </c>
      <c r="AE486" s="124">
        <v>0</v>
      </c>
      <c r="AF486" s="124">
        <v>0</v>
      </c>
      <c r="AG486" s="124">
        <v>0</v>
      </c>
      <c r="AH486" s="124">
        <v>0</v>
      </c>
      <c r="AI486" s="124">
        <v>0</v>
      </c>
      <c r="AJ486" s="124">
        <v>0</v>
      </c>
      <c r="AK486" s="124">
        <v>0</v>
      </c>
      <c r="AL486" s="124">
        <v>0</v>
      </c>
      <c r="AM486" s="124">
        <v>0</v>
      </c>
      <c r="AN486" s="124">
        <v>0</v>
      </c>
      <c r="AO486" s="124">
        <v>0</v>
      </c>
      <c r="AP486" s="124">
        <v>0</v>
      </c>
      <c r="AQ486" s="124">
        <v>0</v>
      </c>
      <c r="AR486" s="124">
        <v>0</v>
      </c>
      <c r="AS486" s="124">
        <v>0</v>
      </c>
      <c r="AT486" s="124">
        <v>0</v>
      </c>
      <c r="AU486" s="124">
        <v>0</v>
      </c>
      <c r="AV486" s="124">
        <v>0</v>
      </c>
      <c r="AW486" s="124">
        <v>0</v>
      </c>
      <c r="AX486" s="124">
        <v>0</v>
      </c>
      <c r="AY486" s="124">
        <v>0</v>
      </c>
    </row>
    <row r="487" spans="1:51">
      <c r="A487" t="s">
        <v>37</v>
      </c>
      <c r="B487" t="s">
        <v>21</v>
      </c>
      <c r="C487" t="s">
        <v>61</v>
      </c>
      <c r="D487" t="s">
        <v>337</v>
      </c>
      <c r="E487" s="125">
        <v>0</v>
      </c>
      <c r="F487" s="125">
        <v>0</v>
      </c>
      <c r="G487" s="125">
        <v>0</v>
      </c>
      <c r="H487" s="125">
        <v>0</v>
      </c>
      <c r="I487" s="125">
        <v>0</v>
      </c>
      <c r="J487" s="125">
        <v>0</v>
      </c>
      <c r="K487" s="124">
        <v>0</v>
      </c>
      <c r="L487" s="124">
        <v>0</v>
      </c>
      <c r="M487" s="124">
        <v>0</v>
      </c>
      <c r="N487" s="124">
        <v>0</v>
      </c>
      <c r="O487" s="124">
        <v>0</v>
      </c>
      <c r="P487" s="124">
        <v>0</v>
      </c>
      <c r="Q487" s="124">
        <v>0</v>
      </c>
      <c r="R487" s="124">
        <v>0</v>
      </c>
      <c r="S487" s="124">
        <v>0</v>
      </c>
      <c r="T487" s="124">
        <v>0</v>
      </c>
      <c r="U487" s="124">
        <v>0</v>
      </c>
      <c r="V487" s="124">
        <v>0</v>
      </c>
      <c r="W487" s="124">
        <v>0</v>
      </c>
      <c r="X487" s="124">
        <v>0</v>
      </c>
      <c r="Y487" s="124">
        <v>0</v>
      </c>
      <c r="Z487" s="124">
        <v>0</v>
      </c>
      <c r="AA487" s="124">
        <v>0</v>
      </c>
      <c r="AB487" s="124">
        <v>0</v>
      </c>
      <c r="AC487" s="124">
        <v>0</v>
      </c>
      <c r="AD487" s="124">
        <v>0</v>
      </c>
      <c r="AE487" s="124">
        <v>0</v>
      </c>
      <c r="AF487" s="124">
        <v>0</v>
      </c>
      <c r="AG487" s="124">
        <v>0</v>
      </c>
      <c r="AH487" s="124">
        <v>0</v>
      </c>
      <c r="AI487" s="124">
        <v>0</v>
      </c>
      <c r="AJ487" s="124">
        <v>0</v>
      </c>
      <c r="AK487" s="124">
        <v>0</v>
      </c>
      <c r="AL487" s="124">
        <v>0</v>
      </c>
      <c r="AM487" s="124">
        <v>0</v>
      </c>
      <c r="AN487" s="124">
        <v>0</v>
      </c>
      <c r="AO487" s="124">
        <v>0</v>
      </c>
      <c r="AP487" s="124">
        <v>0</v>
      </c>
      <c r="AQ487" s="124">
        <v>0</v>
      </c>
      <c r="AR487" s="124">
        <v>0</v>
      </c>
      <c r="AS487" s="124">
        <v>0</v>
      </c>
      <c r="AT487" s="124">
        <v>0</v>
      </c>
      <c r="AU487" s="124">
        <v>0</v>
      </c>
      <c r="AV487" s="124">
        <v>0</v>
      </c>
      <c r="AW487" s="124">
        <v>0</v>
      </c>
      <c r="AX487" s="124">
        <v>0</v>
      </c>
      <c r="AY487" s="124">
        <v>0</v>
      </c>
    </row>
    <row r="488" spans="1:51">
      <c r="A488" t="s">
        <v>37</v>
      </c>
      <c r="B488" t="s">
        <v>72</v>
      </c>
      <c r="C488" t="s">
        <v>50</v>
      </c>
      <c r="D488" t="s">
        <v>337</v>
      </c>
      <c r="E488" s="125">
        <v>0.79320619785458879</v>
      </c>
      <c r="F488" s="125">
        <v>0.7919540229885057</v>
      </c>
      <c r="G488" s="125">
        <v>0.78925505400166163</v>
      </c>
      <c r="H488" s="125">
        <v>0.49382946896035901</v>
      </c>
      <c r="I488" s="125">
        <v>0.73916811091854417</v>
      </c>
      <c r="J488" s="125">
        <v>0.72970663628595844</v>
      </c>
      <c r="K488" s="124">
        <v>0.7122913505311077</v>
      </c>
      <c r="L488" s="124">
        <v>0.72264785193959491</v>
      </c>
      <c r="M488" s="124">
        <v>0.73125932387834036</v>
      </c>
      <c r="N488" s="124">
        <v>0.7381783662857323</v>
      </c>
      <c r="O488" s="124">
        <v>0.74324311021003098</v>
      </c>
      <c r="P488" s="124">
        <v>0.7459754017917376</v>
      </c>
      <c r="Q488" s="124">
        <v>0.74542658320568533</v>
      </c>
      <c r="R488" s="124">
        <v>0.74001896552708346</v>
      </c>
      <c r="S488" s="124">
        <v>0.72756470528413131</v>
      </c>
      <c r="T488" s="124">
        <v>0.70580465862558983</v>
      </c>
      <c r="U488" s="124">
        <v>0.67361442702585528</v>
      </c>
      <c r="V488" s="124">
        <v>0.63211995079996719</v>
      </c>
      <c r="W488" s="124">
        <v>0.5844763989840529</v>
      </c>
      <c r="X488" s="124">
        <v>0.53441732512836848</v>
      </c>
      <c r="Y488" s="124">
        <v>0.48496199457739919</v>
      </c>
      <c r="Z488" s="124">
        <v>0.43800304856331912</v>
      </c>
      <c r="AA488" s="124">
        <v>0.39448607915091488</v>
      </c>
      <c r="AB488" s="124">
        <v>0.35473790455475468</v>
      </c>
      <c r="AC488" s="124">
        <v>0.31873595828283252</v>
      </c>
      <c r="AD488" s="124">
        <v>0.28628229000343602</v>
      </c>
      <c r="AE488" s="124">
        <v>0.25710367540177181</v>
      </c>
      <c r="AF488" s="124">
        <v>0.23090522628211729</v>
      </c>
      <c r="AG488" s="124">
        <v>0.20739735457317149</v>
      </c>
      <c r="AH488" s="124">
        <v>0.1863082362592286</v>
      </c>
      <c r="AI488" s="124">
        <v>0.1673886670633068</v>
      </c>
      <c r="AJ488" s="124">
        <v>0.1504130691797291</v>
      </c>
      <c r="AK488" s="124">
        <v>0.13517864959946049</v>
      </c>
      <c r="AL488" s="124">
        <v>0.1215037530521469</v>
      </c>
      <c r="AM488" s="124">
        <v>0.1092259406084497</v>
      </c>
      <c r="AN488" s="124">
        <v>9.8200054816421203E-2</v>
      </c>
      <c r="AO488" s="124">
        <v>8.8296391533342206E-2</v>
      </c>
      <c r="AP488" s="124">
        <v>7.9399026577976345E-2</v>
      </c>
      <c r="AQ488" s="124">
        <v>7.1404309430469229E-2</v>
      </c>
      <c r="AR488" s="124">
        <v>6.4219519145909884E-2</v>
      </c>
      <c r="AS488" s="124">
        <v>5.7761670270938183E-2</v>
      </c>
      <c r="AT488" s="124">
        <v>5.1956454047596003E-2</v>
      </c>
      <c r="AU488" s="124">
        <v>5.1956454047596003E-2</v>
      </c>
      <c r="AV488" s="124">
        <v>5.1956454047596003E-2</v>
      </c>
      <c r="AW488" s="124">
        <v>5.195645404759601E-2</v>
      </c>
      <c r="AX488" s="124">
        <v>5.1956454047596003E-2</v>
      </c>
      <c r="AY488" s="124">
        <v>5.1956454047596003E-2</v>
      </c>
    </row>
    <row r="489" spans="1:51">
      <c r="A489" t="s">
        <v>37</v>
      </c>
      <c r="B489" t="s">
        <v>72</v>
      </c>
      <c r="C489" t="s">
        <v>51</v>
      </c>
      <c r="D489" t="s">
        <v>337</v>
      </c>
      <c r="E489" s="125">
        <v>0</v>
      </c>
      <c r="F489" s="125">
        <v>0</v>
      </c>
      <c r="G489" s="125">
        <v>0</v>
      </c>
      <c r="H489" s="125">
        <v>0</v>
      </c>
      <c r="I489" s="125">
        <v>0</v>
      </c>
      <c r="J489" s="125">
        <v>0</v>
      </c>
      <c r="K489" s="124">
        <v>0</v>
      </c>
      <c r="L489" s="124">
        <v>0</v>
      </c>
      <c r="M489" s="124">
        <v>0</v>
      </c>
      <c r="N489" s="124">
        <v>0</v>
      </c>
      <c r="O489" s="124">
        <v>0</v>
      </c>
      <c r="P489" s="124">
        <v>0</v>
      </c>
      <c r="Q489" s="124">
        <v>0</v>
      </c>
      <c r="R489" s="124">
        <v>0</v>
      </c>
      <c r="S489" s="124">
        <v>0</v>
      </c>
      <c r="T489" s="124">
        <v>0</v>
      </c>
      <c r="U489" s="124">
        <v>0</v>
      </c>
      <c r="V489" s="124">
        <v>0</v>
      </c>
      <c r="W489" s="124">
        <v>0</v>
      </c>
      <c r="X489" s="124">
        <v>0</v>
      </c>
      <c r="Y489" s="124">
        <v>0</v>
      </c>
      <c r="Z489" s="124">
        <v>0</v>
      </c>
      <c r="AA489" s="124">
        <v>0</v>
      </c>
      <c r="AB489" s="124">
        <v>0</v>
      </c>
      <c r="AC489" s="124">
        <v>0</v>
      </c>
      <c r="AD489" s="124">
        <v>0</v>
      </c>
      <c r="AE489" s="124">
        <v>0</v>
      </c>
      <c r="AF489" s="124">
        <v>0</v>
      </c>
      <c r="AG489" s="124">
        <v>0</v>
      </c>
      <c r="AH489" s="124">
        <v>0</v>
      </c>
      <c r="AI489" s="124">
        <v>0</v>
      </c>
      <c r="AJ489" s="124">
        <v>0</v>
      </c>
      <c r="AK489" s="124">
        <v>0</v>
      </c>
      <c r="AL489" s="124">
        <v>0</v>
      </c>
      <c r="AM489" s="124">
        <v>0</v>
      </c>
      <c r="AN489" s="124">
        <v>0</v>
      </c>
      <c r="AO489" s="124">
        <v>0</v>
      </c>
      <c r="AP489" s="124">
        <v>0</v>
      </c>
      <c r="AQ489" s="124">
        <v>0</v>
      </c>
      <c r="AR489" s="124">
        <v>0</v>
      </c>
      <c r="AS489" s="124">
        <v>0</v>
      </c>
      <c r="AT489" s="124">
        <v>0</v>
      </c>
      <c r="AU489" s="124">
        <v>0</v>
      </c>
      <c r="AV489" s="124">
        <v>0</v>
      </c>
      <c r="AW489" s="124">
        <v>0</v>
      </c>
      <c r="AX489" s="124">
        <v>0</v>
      </c>
      <c r="AY489" s="124">
        <v>0</v>
      </c>
    </row>
    <row r="490" spans="1:51">
      <c r="A490" t="s">
        <v>37</v>
      </c>
      <c r="B490" t="s">
        <v>72</v>
      </c>
      <c r="C490" t="s">
        <v>52</v>
      </c>
      <c r="D490" t="s">
        <v>337</v>
      </c>
      <c r="E490" s="125">
        <v>0</v>
      </c>
      <c r="F490" s="125">
        <v>0</v>
      </c>
      <c r="G490" s="125">
        <v>0</v>
      </c>
      <c r="H490" s="125">
        <v>0</v>
      </c>
      <c r="I490" s="125">
        <v>0</v>
      </c>
      <c r="J490" s="125">
        <v>0</v>
      </c>
      <c r="K490" s="124">
        <v>0</v>
      </c>
      <c r="L490" s="124">
        <v>0</v>
      </c>
      <c r="M490" s="124">
        <v>0</v>
      </c>
      <c r="N490" s="124">
        <v>0</v>
      </c>
      <c r="O490" s="124">
        <v>0</v>
      </c>
      <c r="P490" s="124">
        <v>0</v>
      </c>
      <c r="Q490" s="124">
        <v>0</v>
      </c>
      <c r="R490" s="124">
        <v>0</v>
      </c>
      <c r="S490" s="124">
        <v>0</v>
      </c>
      <c r="T490" s="124">
        <v>0</v>
      </c>
      <c r="U490" s="124">
        <v>0</v>
      </c>
      <c r="V490" s="124">
        <v>0</v>
      </c>
      <c r="W490" s="124">
        <v>0</v>
      </c>
      <c r="X490" s="124">
        <v>0</v>
      </c>
      <c r="Y490" s="124">
        <v>0</v>
      </c>
      <c r="Z490" s="124">
        <v>0</v>
      </c>
      <c r="AA490" s="124">
        <v>0</v>
      </c>
      <c r="AB490" s="124">
        <v>0</v>
      </c>
      <c r="AC490" s="124">
        <v>0</v>
      </c>
      <c r="AD490" s="124">
        <v>0</v>
      </c>
      <c r="AE490" s="124">
        <v>0</v>
      </c>
      <c r="AF490" s="124">
        <v>0</v>
      </c>
      <c r="AG490" s="124">
        <v>0</v>
      </c>
      <c r="AH490" s="124">
        <v>0</v>
      </c>
      <c r="AI490" s="124">
        <v>0</v>
      </c>
      <c r="AJ490" s="124">
        <v>0</v>
      </c>
      <c r="AK490" s="124">
        <v>0</v>
      </c>
      <c r="AL490" s="124">
        <v>0</v>
      </c>
      <c r="AM490" s="124">
        <v>0</v>
      </c>
      <c r="AN490" s="124">
        <v>0</v>
      </c>
      <c r="AO490" s="124">
        <v>0</v>
      </c>
      <c r="AP490" s="124">
        <v>0</v>
      </c>
      <c r="AQ490" s="124">
        <v>0</v>
      </c>
      <c r="AR490" s="124">
        <v>0</v>
      </c>
      <c r="AS490" s="124">
        <v>0</v>
      </c>
      <c r="AT490" s="124">
        <v>0</v>
      </c>
      <c r="AU490" s="124">
        <v>0</v>
      </c>
      <c r="AV490" s="124">
        <v>0</v>
      </c>
      <c r="AW490" s="124">
        <v>0</v>
      </c>
      <c r="AX490" s="124">
        <v>0</v>
      </c>
      <c r="AY490" s="124">
        <v>0</v>
      </c>
    </row>
    <row r="491" spans="1:51">
      <c r="A491" t="s">
        <v>37</v>
      </c>
      <c r="B491" t="s">
        <v>72</v>
      </c>
      <c r="C491" t="s">
        <v>53</v>
      </c>
      <c r="D491" t="s">
        <v>337</v>
      </c>
      <c r="E491" s="125">
        <v>0.20679380214541121</v>
      </c>
      <c r="F491" s="125">
        <v>0.20804597701149419</v>
      </c>
      <c r="G491" s="125">
        <v>0.20880642481307121</v>
      </c>
      <c r="H491" s="125">
        <v>0.50560957367240089</v>
      </c>
      <c r="I491" s="125">
        <v>0.25996533795493942</v>
      </c>
      <c r="J491" s="125">
        <v>0.26915408715465677</v>
      </c>
      <c r="K491" s="124">
        <v>0.28406676783004547</v>
      </c>
      <c r="L491" s="124">
        <v>0.27372980413371989</v>
      </c>
      <c r="M491" s="124">
        <v>0.26477672448728201</v>
      </c>
      <c r="N491" s="124">
        <v>0.25691132078127499</v>
      </c>
      <c r="O491" s="124">
        <v>0.24984781118811439</v>
      </c>
      <c r="P491" s="124">
        <v>0.2432696426263716</v>
      </c>
      <c r="Q491" s="124">
        <v>0.2367796302650631</v>
      </c>
      <c r="R491" s="124">
        <v>0.22985206294268451</v>
      </c>
      <c r="S491" s="124">
        <v>0.22183128705515709</v>
      </c>
      <c r="T491" s="124">
        <v>0.21206179872362901</v>
      </c>
      <c r="U491" s="124">
        <v>0.20018622833212329</v>
      </c>
      <c r="V491" s="124">
        <v>0.1864215148451592</v>
      </c>
      <c r="W491" s="124">
        <v>0.1715015009687679</v>
      </c>
      <c r="X491" s="124">
        <v>0.15631254380508269</v>
      </c>
      <c r="Y491" s="124">
        <v>0.14156901005828801</v>
      </c>
      <c r="Z491" s="124">
        <v>0.12770911817510719</v>
      </c>
      <c r="AA491" s="124">
        <v>0.1149389621960946</v>
      </c>
      <c r="AB491" s="124">
        <v>0.1033138705395398</v>
      </c>
      <c r="AC491" s="124">
        <v>9.2805169552848954E-2</v>
      </c>
      <c r="AD491" s="124">
        <v>8.3343200612575066E-2</v>
      </c>
      <c r="AE491" s="124">
        <v>7.4841945230598145E-2</v>
      </c>
      <c r="AF491" s="124">
        <v>6.7212090505392855E-2</v>
      </c>
      <c r="AG491" s="124">
        <v>6.0367486181320068E-2</v>
      </c>
      <c r="AH491" s="124">
        <v>5.4228020210362271E-2</v>
      </c>
      <c r="AI491" s="124">
        <v>4.8720628118227728E-2</v>
      </c>
      <c r="AJ491" s="124">
        <v>4.3779369862729872E-2</v>
      </c>
      <c r="AK491" s="124">
        <v>3.934506936989314E-2</v>
      </c>
      <c r="AL491" s="124">
        <v>3.5364773486184033E-2</v>
      </c>
      <c r="AM491" s="124">
        <v>3.1791159828367381E-2</v>
      </c>
      <c r="AN491" s="124">
        <v>2.8581956057724719E-2</v>
      </c>
      <c r="AO491" s="124">
        <v>2.569939839788072E-2</v>
      </c>
      <c r="AP491" s="124">
        <v>2.310973958526847E-2</v>
      </c>
      <c r="AQ491" s="124">
        <v>2.0782807773547188E-2</v>
      </c>
      <c r="AR491" s="124">
        <v>1.869161389754407E-2</v>
      </c>
      <c r="AS491" s="124">
        <v>1.6812003362209341E-2</v>
      </c>
      <c r="AT491" s="124">
        <v>1.512234746347094E-2</v>
      </c>
      <c r="AU491" s="124">
        <v>1.512234746347094E-2</v>
      </c>
      <c r="AV491" s="124">
        <v>1.512234746347094E-2</v>
      </c>
      <c r="AW491" s="124">
        <v>1.512234746347094E-2</v>
      </c>
      <c r="AX491" s="124">
        <v>1.512234746347094E-2</v>
      </c>
      <c r="AY491" s="124">
        <v>1.512234746347094E-2</v>
      </c>
    </row>
    <row r="492" spans="1:51">
      <c r="A492" t="s">
        <v>37</v>
      </c>
      <c r="B492" t="s">
        <v>72</v>
      </c>
      <c r="C492" t="s">
        <v>54</v>
      </c>
      <c r="D492" t="s">
        <v>337</v>
      </c>
      <c r="E492" s="125">
        <v>0</v>
      </c>
      <c r="F492" s="125">
        <v>0</v>
      </c>
      <c r="G492" s="125">
        <v>0</v>
      </c>
      <c r="H492" s="125">
        <v>0</v>
      </c>
      <c r="I492" s="125">
        <v>0</v>
      </c>
      <c r="J492" s="125">
        <v>0</v>
      </c>
      <c r="K492" s="124">
        <v>0</v>
      </c>
      <c r="L492" s="124">
        <v>0</v>
      </c>
      <c r="M492" s="124">
        <v>0</v>
      </c>
      <c r="N492" s="124">
        <v>0</v>
      </c>
      <c r="O492" s="124">
        <v>0</v>
      </c>
      <c r="P492" s="124">
        <v>0</v>
      </c>
      <c r="Q492" s="124">
        <v>0</v>
      </c>
      <c r="R492" s="124">
        <v>0</v>
      </c>
      <c r="S492" s="124">
        <v>0</v>
      </c>
      <c r="T492" s="124">
        <v>0</v>
      </c>
      <c r="U492" s="124">
        <v>0</v>
      </c>
      <c r="V492" s="124">
        <v>0</v>
      </c>
      <c r="W492" s="124">
        <v>0</v>
      </c>
      <c r="X492" s="124">
        <v>0</v>
      </c>
      <c r="Y492" s="124">
        <v>0</v>
      </c>
      <c r="Z492" s="124">
        <v>0</v>
      </c>
      <c r="AA492" s="124">
        <v>0</v>
      </c>
      <c r="AB492" s="124">
        <v>0</v>
      </c>
      <c r="AC492" s="124">
        <v>0</v>
      </c>
      <c r="AD492" s="124">
        <v>0</v>
      </c>
      <c r="AE492" s="124">
        <v>0</v>
      </c>
      <c r="AF492" s="124">
        <v>0</v>
      </c>
      <c r="AG492" s="124">
        <v>0</v>
      </c>
      <c r="AH492" s="124">
        <v>0</v>
      </c>
      <c r="AI492" s="124">
        <v>0</v>
      </c>
      <c r="AJ492" s="124">
        <v>0</v>
      </c>
      <c r="AK492" s="124">
        <v>0</v>
      </c>
      <c r="AL492" s="124">
        <v>0</v>
      </c>
      <c r="AM492" s="124">
        <v>0</v>
      </c>
      <c r="AN492" s="124">
        <v>0</v>
      </c>
      <c r="AO492" s="124">
        <v>0</v>
      </c>
      <c r="AP492" s="124">
        <v>0</v>
      </c>
      <c r="AQ492" s="124">
        <v>0</v>
      </c>
      <c r="AR492" s="124">
        <v>0</v>
      </c>
      <c r="AS492" s="124">
        <v>0</v>
      </c>
      <c r="AT492" s="124">
        <v>0</v>
      </c>
      <c r="AU492" s="124">
        <v>0</v>
      </c>
      <c r="AV492" s="124">
        <v>0</v>
      </c>
      <c r="AW492" s="124">
        <v>0</v>
      </c>
      <c r="AX492" s="124">
        <v>0</v>
      </c>
      <c r="AY492" s="124">
        <v>0</v>
      </c>
    </row>
    <row r="493" spans="1:51">
      <c r="A493" t="s">
        <v>37</v>
      </c>
      <c r="B493" t="s">
        <v>72</v>
      </c>
      <c r="C493" t="s">
        <v>55</v>
      </c>
      <c r="D493" t="s">
        <v>337</v>
      </c>
      <c r="E493" s="125">
        <v>0</v>
      </c>
      <c r="F493" s="125">
        <v>0</v>
      </c>
      <c r="G493" s="125">
        <v>0</v>
      </c>
      <c r="H493" s="125">
        <v>0</v>
      </c>
      <c r="I493" s="125">
        <v>0</v>
      </c>
      <c r="J493" s="125">
        <v>0</v>
      </c>
      <c r="K493" s="124">
        <v>0</v>
      </c>
      <c r="L493" s="124">
        <v>0</v>
      </c>
      <c r="M493" s="124">
        <v>0</v>
      </c>
      <c r="N493" s="124">
        <v>0</v>
      </c>
      <c r="O493" s="124">
        <v>0</v>
      </c>
      <c r="P493" s="124">
        <v>0</v>
      </c>
      <c r="Q493" s="124">
        <v>0</v>
      </c>
      <c r="R493" s="124">
        <v>0</v>
      </c>
      <c r="S493" s="124">
        <v>0</v>
      </c>
      <c r="T493" s="124">
        <v>0</v>
      </c>
      <c r="U493" s="124">
        <v>0</v>
      </c>
      <c r="V493" s="124">
        <v>0</v>
      </c>
      <c r="W493" s="124">
        <v>0</v>
      </c>
      <c r="X493" s="124">
        <v>0</v>
      </c>
      <c r="Y493" s="124">
        <v>0</v>
      </c>
      <c r="Z493" s="124">
        <v>0</v>
      </c>
      <c r="AA493" s="124">
        <v>0</v>
      </c>
      <c r="AB493" s="124">
        <v>0</v>
      </c>
      <c r="AC493" s="124">
        <v>0</v>
      </c>
      <c r="AD493" s="124">
        <v>0</v>
      </c>
      <c r="AE493" s="124">
        <v>0</v>
      </c>
      <c r="AF493" s="124">
        <v>0</v>
      </c>
      <c r="AG493" s="124">
        <v>0</v>
      </c>
      <c r="AH493" s="124">
        <v>0</v>
      </c>
      <c r="AI493" s="124">
        <v>0</v>
      </c>
      <c r="AJ493" s="124">
        <v>0</v>
      </c>
      <c r="AK493" s="124">
        <v>0</v>
      </c>
      <c r="AL493" s="124">
        <v>0</v>
      </c>
      <c r="AM493" s="124">
        <v>0</v>
      </c>
      <c r="AN493" s="124">
        <v>0</v>
      </c>
      <c r="AO493" s="124">
        <v>0</v>
      </c>
      <c r="AP493" s="124">
        <v>0</v>
      </c>
      <c r="AQ493" s="124">
        <v>0</v>
      </c>
      <c r="AR493" s="124">
        <v>0</v>
      </c>
      <c r="AS493" s="124">
        <v>0</v>
      </c>
      <c r="AT493" s="124">
        <v>0</v>
      </c>
      <c r="AU493" s="124">
        <v>0</v>
      </c>
      <c r="AV493" s="124">
        <v>0</v>
      </c>
      <c r="AW493" s="124">
        <v>0</v>
      </c>
      <c r="AX493" s="124">
        <v>0</v>
      </c>
      <c r="AY493" s="124">
        <v>0</v>
      </c>
    </row>
    <row r="494" spans="1:51">
      <c r="A494" t="s">
        <v>37</v>
      </c>
      <c r="B494" t="s">
        <v>72</v>
      </c>
      <c r="C494" t="s">
        <v>56</v>
      </c>
      <c r="D494" t="s">
        <v>337</v>
      </c>
      <c r="E494" s="125">
        <v>0</v>
      </c>
      <c r="F494" s="125">
        <v>0</v>
      </c>
      <c r="G494" s="125">
        <v>0</v>
      </c>
      <c r="H494" s="125">
        <v>0</v>
      </c>
      <c r="I494" s="125">
        <v>0</v>
      </c>
      <c r="J494" s="125">
        <v>0</v>
      </c>
      <c r="K494" s="124">
        <v>0</v>
      </c>
      <c r="L494" s="124">
        <v>4.2459419501493848E-4</v>
      </c>
      <c r="M494" s="124">
        <v>1.1477949494459231E-3</v>
      </c>
      <c r="N494" s="124">
        <v>2.423839774744667E-3</v>
      </c>
      <c r="O494" s="124">
        <v>4.7088082979827393E-3</v>
      </c>
      <c r="P494" s="124">
        <v>8.8041767525673126E-3</v>
      </c>
      <c r="Q494" s="124">
        <v>1.6061285989341069E-2</v>
      </c>
      <c r="R494" s="124">
        <v>2.8588047095784091E-2</v>
      </c>
      <c r="S494" s="124">
        <v>4.9231691758608462E-2</v>
      </c>
      <c r="T494" s="124">
        <v>8.0909984715758193E-2</v>
      </c>
      <c r="U494" s="124">
        <v>0.12510731469525571</v>
      </c>
      <c r="V494" s="124">
        <v>0.1804830201795205</v>
      </c>
      <c r="W494" s="124">
        <v>0.2431499774568483</v>
      </c>
      <c r="X494" s="124">
        <v>0.30848989183884401</v>
      </c>
      <c r="Y494" s="124">
        <v>0.37277052109955328</v>
      </c>
      <c r="Z494" s="124">
        <v>0.43366220613942241</v>
      </c>
      <c r="AA494" s="124">
        <v>0.49001430207775681</v>
      </c>
      <c r="AB494" s="124">
        <v>0.54144556854833903</v>
      </c>
      <c r="AC494" s="124">
        <v>0.58800803706113847</v>
      </c>
      <c r="AD494" s="124">
        <v>0.62997000963498218</v>
      </c>
      <c r="AE494" s="124">
        <v>0.66769133765950739</v>
      </c>
      <c r="AF494" s="124">
        <v>0.70155675792338934</v>
      </c>
      <c r="AG494" s="124">
        <v>0.73194248130576234</v>
      </c>
      <c r="AH494" s="124">
        <v>0.75920086154401922</v>
      </c>
      <c r="AI494" s="124">
        <v>0.78365453721294287</v>
      </c>
      <c r="AJ494" s="124">
        <v>0.8055953541406089</v>
      </c>
      <c r="AK494" s="124">
        <v>0.82528557270239911</v>
      </c>
      <c r="AL494" s="124">
        <v>0.84296006036881932</v>
      </c>
      <c r="AM494" s="124">
        <v>0.85882880909470749</v>
      </c>
      <c r="AN494" s="124">
        <v>0.87307945424183564</v>
      </c>
      <c r="AO494" s="124">
        <v>0.88587964713055367</v>
      </c>
      <c r="AP494" s="124">
        <v>0.89737922296978512</v>
      </c>
      <c r="AQ494" s="124">
        <v>0.90771215046959519</v>
      </c>
      <c r="AR494" s="124">
        <v>0.91699827050892169</v>
      </c>
      <c r="AS494" s="124">
        <v>0.92534484024077179</v>
      </c>
      <c r="AT494" s="124">
        <v>0.93284790197520673</v>
      </c>
      <c r="AU494" s="124">
        <v>0.93284790197520684</v>
      </c>
      <c r="AV494" s="124">
        <v>0.93284790197520684</v>
      </c>
      <c r="AW494" s="124">
        <v>0.93284790197520695</v>
      </c>
      <c r="AX494" s="124">
        <v>0.93284790197520684</v>
      </c>
      <c r="AY494" s="124">
        <v>0.93284790197520695</v>
      </c>
    </row>
    <row r="495" spans="1:51">
      <c r="A495" t="s">
        <v>37</v>
      </c>
      <c r="B495" t="s">
        <v>72</v>
      </c>
      <c r="C495" t="s">
        <v>57</v>
      </c>
      <c r="D495" t="s">
        <v>337</v>
      </c>
      <c r="E495" s="125">
        <v>0</v>
      </c>
      <c r="F495" s="125">
        <v>0</v>
      </c>
      <c r="G495" s="125">
        <v>0</v>
      </c>
      <c r="H495" s="125">
        <v>0</v>
      </c>
      <c r="I495" s="125">
        <v>0</v>
      </c>
      <c r="J495" s="125">
        <v>0</v>
      </c>
      <c r="K495" s="124">
        <v>0</v>
      </c>
      <c r="L495" s="124">
        <v>0</v>
      </c>
      <c r="M495" s="124">
        <v>0</v>
      </c>
      <c r="N495" s="124">
        <v>0</v>
      </c>
      <c r="O495" s="124">
        <v>0</v>
      </c>
      <c r="P495" s="124">
        <v>0</v>
      </c>
      <c r="Q495" s="124">
        <v>0</v>
      </c>
      <c r="R495" s="124">
        <v>0</v>
      </c>
      <c r="S495" s="124">
        <v>0</v>
      </c>
      <c r="T495" s="124">
        <v>0</v>
      </c>
      <c r="U495" s="124">
        <v>0</v>
      </c>
      <c r="V495" s="124">
        <v>0</v>
      </c>
      <c r="W495" s="124">
        <v>0</v>
      </c>
      <c r="X495" s="124">
        <v>0</v>
      </c>
      <c r="Y495" s="124">
        <v>0</v>
      </c>
      <c r="Z495" s="124">
        <v>0</v>
      </c>
      <c r="AA495" s="124">
        <v>0</v>
      </c>
      <c r="AB495" s="124">
        <v>0</v>
      </c>
      <c r="AC495" s="124">
        <v>0</v>
      </c>
      <c r="AD495" s="124">
        <v>0</v>
      </c>
      <c r="AE495" s="124">
        <v>0</v>
      </c>
      <c r="AF495" s="124">
        <v>0</v>
      </c>
      <c r="AG495" s="124">
        <v>0</v>
      </c>
      <c r="AH495" s="124">
        <v>0</v>
      </c>
      <c r="AI495" s="124">
        <v>0</v>
      </c>
      <c r="AJ495" s="124">
        <v>0</v>
      </c>
      <c r="AK495" s="124">
        <v>0</v>
      </c>
      <c r="AL495" s="124">
        <v>0</v>
      </c>
      <c r="AM495" s="124">
        <v>0</v>
      </c>
      <c r="AN495" s="124">
        <v>0</v>
      </c>
      <c r="AO495" s="124">
        <v>0</v>
      </c>
      <c r="AP495" s="124">
        <v>0</v>
      </c>
      <c r="AQ495" s="124">
        <v>0</v>
      </c>
      <c r="AR495" s="124">
        <v>0</v>
      </c>
      <c r="AS495" s="124">
        <v>0</v>
      </c>
      <c r="AT495" s="124">
        <v>0</v>
      </c>
      <c r="AU495" s="124">
        <v>0</v>
      </c>
      <c r="AV495" s="124">
        <v>0</v>
      </c>
      <c r="AW495" s="124">
        <v>0</v>
      </c>
      <c r="AX495" s="124">
        <v>0</v>
      </c>
      <c r="AY495" s="124">
        <v>0</v>
      </c>
    </row>
    <row r="496" spans="1:51">
      <c r="A496" t="s">
        <v>37</v>
      </c>
      <c r="B496" t="s">
        <v>72</v>
      </c>
      <c r="C496" t="s">
        <v>58</v>
      </c>
      <c r="D496" t="s">
        <v>337</v>
      </c>
      <c r="E496" s="125">
        <v>0</v>
      </c>
      <c r="F496" s="125">
        <v>0</v>
      </c>
      <c r="G496" s="125">
        <v>0</v>
      </c>
      <c r="H496" s="125">
        <v>0</v>
      </c>
      <c r="I496" s="125">
        <v>0</v>
      </c>
      <c r="J496" s="125">
        <v>0</v>
      </c>
      <c r="K496" s="124">
        <v>0</v>
      </c>
      <c r="L496" s="124">
        <v>0</v>
      </c>
      <c r="M496" s="124">
        <v>0</v>
      </c>
      <c r="N496" s="124">
        <v>0</v>
      </c>
      <c r="O496" s="124">
        <v>0</v>
      </c>
      <c r="P496" s="124">
        <v>0</v>
      </c>
      <c r="Q496" s="124">
        <v>0</v>
      </c>
      <c r="R496" s="124">
        <v>0</v>
      </c>
      <c r="S496" s="124">
        <v>0</v>
      </c>
      <c r="T496" s="124">
        <v>0</v>
      </c>
      <c r="U496" s="124">
        <v>0</v>
      </c>
      <c r="V496" s="124">
        <v>0</v>
      </c>
      <c r="W496" s="124">
        <v>0</v>
      </c>
      <c r="X496" s="124">
        <v>0</v>
      </c>
      <c r="Y496" s="124">
        <v>0</v>
      </c>
      <c r="Z496" s="124">
        <v>0</v>
      </c>
      <c r="AA496" s="124">
        <v>0</v>
      </c>
      <c r="AB496" s="124">
        <v>0</v>
      </c>
      <c r="AC496" s="124">
        <v>0</v>
      </c>
      <c r="AD496" s="124">
        <v>0</v>
      </c>
      <c r="AE496" s="124">
        <v>0</v>
      </c>
      <c r="AF496" s="124">
        <v>0</v>
      </c>
      <c r="AG496" s="124">
        <v>0</v>
      </c>
      <c r="AH496" s="124">
        <v>0</v>
      </c>
      <c r="AI496" s="124">
        <v>0</v>
      </c>
      <c r="AJ496" s="124">
        <v>0</v>
      </c>
      <c r="AK496" s="124">
        <v>0</v>
      </c>
      <c r="AL496" s="124">
        <v>0</v>
      </c>
      <c r="AM496" s="124">
        <v>0</v>
      </c>
      <c r="AN496" s="124">
        <v>0</v>
      </c>
      <c r="AO496" s="124">
        <v>0</v>
      </c>
      <c r="AP496" s="124">
        <v>0</v>
      </c>
      <c r="AQ496" s="124">
        <v>0</v>
      </c>
      <c r="AR496" s="124">
        <v>0</v>
      </c>
      <c r="AS496" s="124">
        <v>0</v>
      </c>
      <c r="AT496" s="124">
        <v>0</v>
      </c>
      <c r="AU496" s="124">
        <v>0</v>
      </c>
      <c r="AV496" s="124">
        <v>0</v>
      </c>
      <c r="AW496" s="124">
        <v>0</v>
      </c>
      <c r="AX496" s="124">
        <v>0</v>
      </c>
      <c r="AY496" s="124">
        <v>0</v>
      </c>
    </row>
    <row r="497" spans="1:51">
      <c r="A497" t="s">
        <v>37</v>
      </c>
      <c r="B497" t="s">
        <v>72</v>
      </c>
      <c r="C497" t="s">
        <v>59</v>
      </c>
      <c r="D497" t="s">
        <v>337</v>
      </c>
      <c r="E497" s="125">
        <v>0</v>
      </c>
      <c r="F497" s="125">
        <v>0</v>
      </c>
      <c r="G497" s="125">
        <v>1.938521185267239E-3</v>
      </c>
      <c r="H497" s="125">
        <v>5.6095736724008974E-4</v>
      </c>
      <c r="I497" s="125">
        <v>8.6655112651646442E-4</v>
      </c>
      <c r="J497" s="125">
        <v>1.1392765593847909E-3</v>
      </c>
      <c r="K497" s="124">
        <v>3.6418816388467381E-3</v>
      </c>
      <c r="L497" s="124">
        <v>3.1977497316703061E-3</v>
      </c>
      <c r="M497" s="124">
        <v>2.816156684931606E-3</v>
      </c>
      <c r="N497" s="124">
        <v>2.4864731582479719E-3</v>
      </c>
      <c r="O497" s="124">
        <v>2.2002703038719539E-3</v>
      </c>
      <c r="P497" s="124">
        <v>1.95077882932354E-3</v>
      </c>
      <c r="Q497" s="124">
        <v>1.7325005399103819E-3</v>
      </c>
      <c r="R497" s="124">
        <v>1.5409244344479979E-3</v>
      </c>
      <c r="S497" s="124">
        <v>1.372315902103054E-3</v>
      </c>
      <c r="T497" s="124">
        <v>1.2235579350229871E-3</v>
      </c>
      <c r="U497" s="124">
        <v>1.092029946765678E-3</v>
      </c>
      <c r="V497" s="124">
        <v>9.7551417535292611E-4</v>
      </c>
      <c r="W497" s="124">
        <v>8.7212259033087058E-4</v>
      </c>
      <c r="X497" s="124">
        <v>7.80239227704758E-4</v>
      </c>
      <c r="Y497" s="124">
        <v>6.9847426475951025E-4</v>
      </c>
      <c r="Z497" s="124">
        <v>6.2562712215126482E-4</v>
      </c>
      <c r="AA497" s="124">
        <v>5.6065657523376078E-4</v>
      </c>
      <c r="AB497" s="124">
        <v>5.02656357366396E-4</v>
      </c>
      <c r="AC497" s="124">
        <v>4.5083510318021488E-4</v>
      </c>
      <c r="AD497" s="124">
        <v>4.0449974900670801E-4</v>
      </c>
      <c r="AE497" s="124">
        <v>3.6304170812272662E-4</v>
      </c>
      <c r="AF497" s="124">
        <v>3.2592528910053601E-4</v>
      </c>
      <c r="AG497" s="124">
        <v>2.926779397461028E-4</v>
      </c>
      <c r="AH497" s="124">
        <v>2.6288198638986781E-4</v>
      </c>
      <c r="AI497" s="124">
        <v>2.3616760552272649E-4</v>
      </c>
      <c r="AJ497" s="124">
        <v>2.1220681693220089E-4</v>
      </c>
      <c r="AK497" s="124">
        <v>1.9070832824720401E-4</v>
      </c>
      <c r="AL497" s="124">
        <v>1.7141309284972859E-4</v>
      </c>
      <c r="AM497" s="124">
        <v>1.54090468475474E-4</v>
      </c>
      <c r="AN497" s="124">
        <v>1.3853488401841939E-4</v>
      </c>
      <c r="AO497" s="124">
        <v>1.24562938223456E-4</v>
      </c>
      <c r="AP497" s="124">
        <v>1.1201086697005719E-4</v>
      </c>
      <c r="AQ497" s="124">
        <v>1.007323263884282E-4</v>
      </c>
      <c r="AR497" s="124">
        <v>9.059644762433526E-5</v>
      </c>
      <c r="AS497" s="124">
        <v>8.1486126080737036E-5</v>
      </c>
      <c r="AT497" s="124">
        <v>7.3296513726165107E-5</v>
      </c>
      <c r="AU497" s="124">
        <v>7.3296513726165107E-5</v>
      </c>
      <c r="AV497" s="124">
        <v>7.3296513726165107E-5</v>
      </c>
      <c r="AW497" s="124">
        <v>7.3296513726165121E-5</v>
      </c>
      <c r="AX497" s="124">
        <v>7.3296513726165094E-5</v>
      </c>
      <c r="AY497" s="124">
        <v>7.3296513726165094E-5</v>
      </c>
    </row>
    <row r="498" spans="1:51">
      <c r="A498" t="s">
        <v>37</v>
      </c>
      <c r="B498" t="s">
        <v>72</v>
      </c>
      <c r="C498" t="s">
        <v>60</v>
      </c>
      <c r="D498" t="s">
        <v>337</v>
      </c>
      <c r="E498" s="125">
        <v>0</v>
      </c>
      <c r="F498" s="125">
        <v>0</v>
      </c>
      <c r="G498" s="125">
        <v>0</v>
      </c>
      <c r="H498" s="125">
        <v>0</v>
      </c>
      <c r="I498" s="125">
        <v>0</v>
      </c>
      <c r="J498" s="125">
        <v>0</v>
      </c>
      <c r="K498" s="124">
        <v>0</v>
      </c>
      <c r="L498" s="124">
        <v>0</v>
      </c>
      <c r="M498" s="124">
        <v>0</v>
      </c>
      <c r="N498" s="124">
        <v>0</v>
      </c>
      <c r="O498" s="124">
        <v>0</v>
      </c>
      <c r="P498" s="124">
        <v>0</v>
      </c>
      <c r="Q498" s="124">
        <v>0</v>
      </c>
      <c r="R498" s="124">
        <v>0</v>
      </c>
      <c r="S498" s="124">
        <v>0</v>
      </c>
      <c r="T498" s="124">
        <v>0</v>
      </c>
      <c r="U498" s="124">
        <v>0</v>
      </c>
      <c r="V498" s="124">
        <v>0</v>
      </c>
      <c r="W498" s="124">
        <v>0</v>
      </c>
      <c r="X498" s="124">
        <v>0</v>
      </c>
      <c r="Y498" s="124">
        <v>0</v>
      </c>
      <c r="Z498" s="124">
        <v>0</v>
      </c>
      <c r="AA498" s="124">
        <v>0</v>
      </c>
      <c r="AB498" s="124">
        <v>0</v>
      </c>
      <c r="AC498" s="124">
        <v>0</v>
      </c>
      <c r="AD498" s="124">
        <v>0</v>
      </c>
      <c r="AE498" s="124">
        <v>0</v>
      </c>
      <c r="AF498" s="124">
        <v>0</v>
      </c>
      <c r="AG498" s="124">
        <v>0</v>
      </c>
      <c r="AH498" s="124">
        <v>0</v>
      </c>
      <c r="AI498" s="124">
        <v>0</v>
      </c>
      <c r="AJ498" s="124">
        <v>0</v>
      </c>
      <c r="AK498" s="124">
        <v>0</v>
      </c>
      <c r="AL498" s="124">
        <v>0</v>
      </c>
      <c r="AM498" s="124">
        <v>0</v>
      </c>
      <c r="AN498" s="124">
        <v>0</v>
      </c>
      <c r="AO498" s="124">
        <v>0</v>
      </c>
      <c r="AP498" s="124">
        <v>0</v>
      </c>
      <c r="AQ498" s="124">
        <v>0</v>
      </c>
      <c r="AR498" s="124">
        <v>0</v>
      </c>
      <c r="AS498" s="124">
        <v>0</v>
      </c>
      <c r="AT498" s="124">
        <v>0</v>
      </c>
      <c r="AU498" s="124">
        <v>0</v>
      </c>
      <c r="AV498" s="124">
        <v>0</v>
      </c>
      <c r="AW498" s="124">
        <v>0</v>
      </c>
      <c r="AX498" s="124">
        <v>0</v>
      </c>
      <c r="AY498" s="124">
        <v>0</v>
      </c>
    </row>
    <row r="499" spans="1:51">
      <c r="A499" t="s">
        <v>37</v>
      </c>
      <c r="B499" t="s">
        <v>72</v>
      </c>
      <c r="C499" t="s">
        <v>61</v>
      </c>
      <c r="D499" t="s">
        <v>337</v>
      </c>
      <c r="E499" s="125">
        <v>0</v>
      </c>
      <c r="F499" s="125">
        <v>0</v>
      </c>
      <c r="G499" s="125">
        <v>0</v>
      </c>
      <c r="H499" s="125">
        <v>0</v>
      </c>
      <c r="I499" s="125">
        <v>0</v>
      </c>
      <c r="J499" s="125">
        <v>0</v>
      </c>
      <c r="K499" s="124">
        <v>0</v>
      </c>
      <c r="L499" s="124">
        <v>0</v>
      </c>
      <c r="M499" s="124">
        <v>0</v>
      </c>
      <c r="N499" s="124">
        <v>0</v>
      </c>
      <c r="O499" s="124">
        <v>0</v>
      </c>
      <c r="P499" s="124">
        <v>0</v>
      </c>
      <c r="Q499" s="124">
        <v>0</v>
      </c>
      <c r="R499" s="124">
        <v>0</v>
      </c>
      <c r="S499" s="124">
        <v>0</v>
      </c>
      <c r="T499" s="124">
        <v>0</v>
      </c>
      <c r="U499" s="124">
        <v>0</v>
      </c>
      <c r="V499" s="124">
        <v>0</v>
      </c>
      <c r="W499" s="124">
        <v>0</v>
      </c>
      <c r="X499" s="124">
        <v>0</v>
      </c>
      <c r="Y499" s="124">
        <v>0</v>
      </c>
      <c r="Z499" s="124">
        <v>0</v>
      </c>
      <c r="AA499" s="124">
        <v>0</v>
      </c>
      <c r="AB499" s="124">
        <v>0</v>
      </c>
      <c r="AC499" s="124">
        <v>0</v>
      </c>
      <c r="AD499" s="124">
        <v>0</v>
      </c>
      <c r="AE499" s="124">
        <v>0</v>
      </c>
      <c r="AF499" s="124">
        <v>0</v>
      </c>
      <c r="AG499" s="124">
        <v>0</v>
      </c>
      <c r="AH499" s="124">
        <v>0</v>
      </c>
      <c r="AI499" s="124">
        <v>0</v>
      </c>
      <c r="AJ499" s="124">
        <v>0</v>
      </c>
      <c r="AK499" s="124">
        <v>0</v>
      </c>
      <c r="AL499" s="124">
        <v>0</v>
      </c>
      <c r="AM499" s="124">
        <v>0</v>
      </c>
      <c r="AN499" s="124">
        <v>0</v>
      </c>
      <c r="AO499" s="124">
        <v>0</v>
      </c>
      <c r="AP499" s="124">
        <v>0</v>
      </c>
      <c r="AQ499" s="124">
        <v>0</v>
      </c>
      <c r="AR499" s="124">
        <v>0</v>
      </c>
      <c r="AS499" s="124">
        <v>0</v>
      </c>
      <c r="AT499" s="124">
        <v>0</v>
      </c>
      <c r="AU499" s="124">
        <v>0</v>
      </c>
      <c r="AV499" s="124">
        <v>0</v>
      </c>
      <c r="AW499" s="124">
        <v>0</v>
      </c>
      <c r="AX499" s="124">
        <v>0</v>
      </c>
      <c r="AY499" s="124">
        <v>0</v>
      </c>
    </row>
    <row r="500" spans="1:51">
      <c r="A500" t="s">
        <v>37</v>
      </c>
      <c r="B500" t="s">
        <v>70</v>
      </c>
      <c r="C500" t="s">
        <v>50</v>
      </c>
      <c r="D500" t="s">
        <v>337</v>
      </c>
      <c r="E500" s="125">
        <v>0</v>
      </c>
      <c r="F500" s="125">
        <v>0</v>
      </c>
      <c r="G500" s="125">
        <v>0</v>
      </c>
      <c r="H500" s="125">
        <v>0</v>
      </c>
      <c r="I500" s="125">
        <v>0</v>
      </c>
      <c r="J500" s="125">
        <v>0</v>
      </c>
      <c r="K500" s="124">
        <v>0</v>
      </c>
      <c r="L500" s="124">
        <v>0</v>
      </c>
      <c r="M500" s="124">
        <v>0</v>
      </c>
      <c r="N500" s="124">
        <v>0</v>
      </c>
      <c r="O500" s="124">
        <v>0</v>
      </c>
      <c r="P500" s="124">
        <v>0</v>
      </c>
      <c r="Q500" s="124">
        <v>0</v>
      </c>
      <c r="R500" s="124">
        <v>0</v>
      </c>
      <c r="S500" s="124">
        <v>0</v>
      </c>
      <c r="T500" s="124">
        <v>0</v>
      </c>
      <c r="U500" s="124">
        <v>0</v>
      </c>
      <c r="V500" s="124">
        <v>0</v>
      </c>
      <c r="W500" s="124">
        <v>0</v>
      </c>
      <c r="X500" s="124">
        <v>0</v>
      </c>
      <c r="Y500" s="124">
        <v>0</v>
      </c>
      <c r="Z500" s="124">
        <v>0</v>
      </c>
      <c r="AA500" s="124">
        <v>0</v>
      </c>
      <c r="AB500" s="124">
        <v>0</v>
      </c>
      <c r="AC500" s="124">
        <v>0</v>
      </c>
      <c r="AD500" s="124">
        <v>0</v>
      </c>
      <c r="AE500" s="124">
        <v>0</v>
      </c>
      <c r="AF500" s="124">
        <v>0</v>
      </c>
      <c r="AG500" s="124">
        <v>0</v>
      </c>
      <c r="AH500" s="124">
        <v>0</v>
      </c>
      <c r="AI500" s="124">
        <v>0</v>
      </c>
      <c r="AJ500" s="124">
        <v>0</v>
      </c>
      <c r="AK500" s="124">
        <v>0</v>
      </c>
      <c r="AL500" s="124">
        <v>0</v>
      </c>
      <c r="AM500" s="124">
        <v>0</v>
      </c>
      <c r="AN500" s="124">
        <v>0</v>
      </c>
      <c r="AO500" s="124">
        <v>0</v>
      </c>
      <c r="AP500" s="124">
        <v>0</v>
      </c>
      <c r="AQ500" s="124">
        <v>0</v>
      </c>
      <c r="AR500" s="124">
        <v>0</v>
      </c>
      <c r="AS500" s="124">
        <v>0</v>
      </c>
      <c r="AT500" s="124">
        <v>0</v>
      </c>
      <c r="AU500" s="124">
        <v>0</v>
      </c>
      <c r="AV500" s="124">
        <v>0</v>
      </c>
      <c r="AW500" s="124">
        <v>0</v>
      </c>
      <c r="AX500" s="124">
        <v>0</v>
      </c>
      <c r="AY500" s="124">
        <v>0</v>
      </c>
    </row>
    <row r="501" spans="1:51">
      <c r="A501" t="s">
        <v>37</v>
      </c>
      <c r="B501" t="s">
        <v>70</v>
      </c>
      <c r="C501" t="s">
        <v>53</v>
      </c>
      <c r="D501" t="s">
        <v>337</v>
      </c>
      <c r="E501" s="125">
        <v>1</v>
      </c>
      <c r="F501" s="125">
        <v>1</v>
      </c>
      <c r="G501" s="125">
        <v>1</v>
      </c>
      <c r="H501" s="125">
        <v>1</v>
      </c>
      <c r="I501" s="125">
        <v>1</v>
      </c>
      <c r="J501" s="125">
        <v>1</v>
      </c>
      <c r="K501" s="124">
        <v>1</v>
      </c>
      <c r="L501" s="124">
        <v>0.99741224593117161</v>
      </c>
      <c r="M501" s="124">
        <v>0.99584046321968489</v>
      </c>
      <c r="N501" s="124">
        <v>0.99332038479784646</v>
      </c>
      <c r="O501" s="124">
        <v>0.98928992337491994</v>
      </c>
      <c r="P501" s="124">
        <v>0.98286943378829827</v>
      </c>
      <c r="Q501" s="124">
        <v>0.97270617163575179</v>
      </c>
      <c r="R501" s="124">
        <v>0.95677838063521992</v>
      </c>
      <c r="S501" s="124">
        <v>0.93220349530034652</v>
      </c>
      <c r="T501" s="124">
        <v>0.89518654885354165</v>
      </c>
      <c r="U501" s="124">
        <v>0.84139702127454874</v>
      </c>
      <c r="V501" s="124">
        <v>0.76718236356176783</v>
      </c>
      <c r="W501" s="124">
        <v>0.67178701103419924</v>
      </c>
      <c r="X501" s="124">
        <v>0.5597353629657561</v>
      </c>
      <c r="Y501" s="124">
        <v>0.44124708418994812</v>
      </c>
      <c r="Z501" s="124">
        <v>0.32909240436601622</v>
      </c>
      <c r="AA501" s="124">
        <v>0.2335303031259614</v>
      </c>
      <c r="AB501" s="124">
        <v>0.15913559312395989</v>
      </c>
      <c r="AC501" s="124">
        <v>0.1051880137436645</v>
      </c>
      <c r="AD501" s="124">
        <v>6.8048838861982264E-2</v>
      </c>
      <c r="AE501" s="124">
        <v>4.3386744437774523E-2</v>
      </c>
      <c r="AF501" s="124">
        <v>2.739984508929233E-2</v>
      </c>
      <c r="AG501" s="124">
        <v>1.7197804001599371E-2</v>
      </c>
      <c r="AH501" s="124">
        <v>1.075238956307983E-2</v>
      </c>
      <c r="AI501" s="124">
        <v>6.7061126960654138E-3</v>
      </c>
      <c r="AJ501" s="124">
        <v>4.1760793554876394E-3</v>
      </c>
      <c r="AK501" s="124">
        <v>2.5980619357169328E-3</v>
      </c>
      <c r="AL501" s="124">
        <v>1.615363574094697E-3</v>
      </c>
      <c r="AM501" s="124">
        <v>1.003989691794327E-3</v>
      </c>
      <c r="AN501" s="124">
        <v>6.2386063094893585E-4</v>
      </c>
      <c r="AO501" s="124">
        <v>3.8759962012696603E-4</v>
      </c>
      <c r="AP501" s="124">
        <v>2.4079098584511849E-4</v>
      </c>
      <c r="AQ501" s="124">
        <v>1.4957980024715711E-4</v>
      </c>
      <c r="AR501" s="124">
        <v>9.2916034062084929E-5</v>
      </c>
      <c r="AS501" s="124">
        <v>5.7716376336391928E-5</v>
      </c>
      <c r="AT501" s="124">
        <v>3.5851031599698491E-5</v>
      </c>
      <c r="AU501" s="124">
        <v>2.2268997138585881E-5</v>
      </c>
      <c r="AV501" s="124">
        <v>1.383239643765188E-5</v>
      </c>
      <c r="AW501" s="124">
        <v>8.5919710912096825E-6</v>
      </c>
      <c r="AX501" s="124">
        <v>5.336878609873974E-6</v>
      </c>
      <c r="AY501" s="124">
        <v>3.3149830078182951E-6</v>
      </c>
    </row>
    <row r="502" spans="1:51">
      <c r="A502" t="s">
        <v>37</v>
      </c>
      <c r="B502" t="s">
        <v>70</v>
      </c>
      <c r="C502" t="s">
        <v>54</v>
      </c>
      <c r="D502" t="s">
        <v>337</v>
      </c>
      <c r="E502" s="125">
        <v>0</v>
      </c>
      <c r="F502" s="125">
        <v>0</v>
      </c>
      <c r="G502" s="125">
        <v>0</v>
      </c>
      <c r="H502" s="125">
        <v>0</v>
      </c>
      <c r="I502" s="125">
        <v>0</v>
      </c>
      <c r="J502" s="125">
        <v>0</v>
      </c>
      <c r="K502" s="124">
        <v>0</v>
      </c>
      <c r="L502" s="124">
        <v>0</v>
      </c>
      <c r="M502" s="124">
        <v>0</v>
      </c>
      <c r="N502" s="124">
        <v>0</v>
      </c>
      <c r="O502" s="124">
        <v>0</v>
      </c>
      <c r="P502" s="124">
        <v>0</v>
      </c>
      <c r="Q502" s="124">
        <v>0</v>
      </c>
      <c r="R502" s="124">
        <v>0</v>
      </c>
      <c r="S502" s="124">
        <v>0</v>
      </c>
      <c r="T502" s="124">
        <v>0</v>
      </c>
      <c r="U502" s="124">
        <v>0</v>
      </c>
      <c r="V502" s="124">
        <v>0</v>
      </c>
      <c r="W502" s="124">
        <v>0</v>
      </c>
      <c r="X502" s="124">
        <v>0</v>
      </c>
      <c r="Y502" s="124">
        <v>0</v>
      </c>
      <c r="Z502" s="124">
        <v>0</v>
      </c>
      <c r="AA502" s="124">
        <v>0</v>
      </c>
      <c r="AB502" s="124">
        <v>0</v>
      </c>
      <c r="AC502" s="124">
        <v>0</v>
      </c>
      <c r="AD502" s="124">
        <v>0</v>
      </c>
      <c r="AE502" s="124">
        <v>0</v>
      </c>
      <c r="AF502" s="124">
        <v>0</v>
      </c>
      <c r="AG502" s="124">
        <v>0</v>
      </c>
      <c r="AH502" s="124">
        <v>0</v>
      </c>
      <c r="AI502" s="124">
        <v>0</v>
      </c>
      <c r="AJ502" s="124">
        <v>0</v>
      </c>
      <c r="AK502" s="124">
        <v>0</v>
      </c>
      <c r="AL502" s="124">
        <v>0</v>
      </c>
      <c r="AM502" s="124">
        <v>0</v>
      </c>
      <c r="AN502" s="124">
        <v>0</v>
      </c>
      <c r="AO502" s="124">
        <v>0</v>
      </c>
      <c r="AP502" s="124">
        <v>0</v>
      </c>
      <c r="AQ502" s="124">
        <v>0</v>
      </c>
      <c r="AR502" s="124">
        <v>0</v>
      </c>
      <c r="AS502" s="124">
        <v>0</v>
      </c>
      <c r="AT502" s="124">
        <v>0</v>
      </c>
      <c r="AU502" s="124">
        <v>0</v>
      </c>
      <c r="AV502" s="124">
        <v>0</v>
      </c>
      <c r="AW502" s="124">
        <v>0</v>
      </c>
      <c r="AX502" s="124">
        <v>0</v>
      </c>
      <c r="AY502" s="124">
        <v>0</v>
      </c>
    </row>
    <row r="503" spans="1:51">
      <c r="A503" t="s">
        <v>37</v>
      </c>
      <c r="B503" t="s">
        <v>70</v>
      </c>
      <c r="C503" t="s">
        <v>55</v>
      </c>
      <c r="D503" t="s">
        <v>337</v>
      </c>
      <c r="E503" s="125">
        <v>0</v>
      </c>
      <c r="F503" s="125">
        <v>0</v>
      </c>
      <c r="G503" s="125">
        <v>0</v>
      </c>
      <c r="H503" s="125">
        <v>0</v>
      </c>
      <c r="I503" s="125">
        <v>0</v>
      </c>
      <c r="J503" s="125">
        <v>0</v>
      </c>
      <c r="K503" s="124">
        <v>0</v>
      </c>
      <c r="L503" s="124">
        <v>0</v>
      </c>
      <c r="M503" s="124">
        <v>0</v>
      </c>
      <c r="N503" s="124">
        <v>0</v>
      </c>
      <c r="O503" s="124">
        <v>0</v>
      </c>
      <c r="P503" s="124">
        <v>0</v>
      </c>
      <c r="Q503" s="124">
        <v>0</v>
      </c>
      <c r="R503" s="124">
        <v>0</v>
      </c>
      <c r="S503" s="124">
        <v>0</v>
      </c>
      <c r="T503" s="124">
        <v>0</v>
      </c>
      <c r="U503" s="124">
        <v>0</v>
      </c>
      <c r="V503" s="124">
        <v>0</v>
      </c>
      <c r="W503" s="124">
        <v>0</v>
      </c>
      <c r="X503" s="124">
        <v>0</v>
      </c>
      <c r="Y503" s="124">
        <v>0</v>
      </c>
      <c r="Z503" s="124">
        <v>0</v>
      </c>
      <c r="AA503" s="124">
        <v>0</v>
      </c>
      <c r="AB503" s="124">
        <v>0</v>
      </c>
      <c r="AC503" s="124">
        <v>0</v>
      </c>
      <c r="AD503" s="124">
        <v>0</v>
      </c>
      <c r="AE503" s="124">
        <v>0</v>
      </c>
      <c r="AF503" s="124">
        <v>0</v>
      </c>
      <c r="AG503" s="124">
        <v>0</v>
      </c>
      <c r="AH503" s="124">
        <v>0</v>
      </c>
      <c r="AI503" s="124">
        <v>0</v>
      </c>
      <c r="AJ503" s="124">
        <v>0</v>
      </c>
      <c r="AK503" s="124">
        <v>0</v>
      </c>
      <c r="AL503" s="124">
        <v>0</v>
      </c>
      <c r="AM503" s="124">
        <v>0</v>
      </c>
      <c r="AN503" s="124">
        <v>0</v>
      </c>
      <c r="AO503" s="124">
        <v>0</v>
      </c>
      <c r="AP503" s="124">
        <v>0</v>
      </c>
      <c r="AQ503" s="124">
        <v>0</v>
      </c>
      <c r="AR503" s="124">
        <v>0</v>
      </c>
      <c r="AS503" s="124">
        <v>0</v>
      </c>
      <c r="AT503" s="124">
        <v>0</v>
      </c>
      <c r="AU503" s="124">
        <v>0</v>
      </c>
      <c r="AV503" s="124">
        <v>0</v>
      </c>
      <c r="AW503" s="124">
        <v>0</v>
      </c>
      <c r="AX503" s="124">
        <v>0</v>
      </c>
      <c r="AY503" s="124">
        <v>0</v>
      </c>
    </row>
    <row r="504" spans="1:51">
      <c r="A504" t="s">
        <v>37</v>
      </c>
      <c r="B504" t="s">
        <v>70</v>
      </c>
      <c r="C504" t="s">
        <v>56</v>
      </c>
      <c r="D504" t="s">
        <v>337</v>
      </c>
      <c r="E504" s="125">
        <v>0</v>
      </c>
      <c r="F504" s="125">
        <v>0</v>
      </c>
      <c r="G504" s="125">
        <v>0</v>
      </c>
      <c r="H504" s="125">
        <v>0</v>
      </c>
      <c r="I504" s="125">
        <v>0</v>
      </c>
      <c r="J504" s="125">
        <v>0</v>
      </c>
      <c r="K504" s="124">
        <v>0</v>
      </c>
      <c r="L504" s="124">
        <v>2.5877540688284068E-3</v>
      </c>
      <c r="M504" s="124">
        <v>4.1595367803151173E-3</v>
      </c>
      <c r="N504" s="124">
        <v>6.6796152021535316E-3</v>
      </c>
      <c r="O504" s="124">
        <v>1.071007662507999E-2</v>
      </c>
      <c r="P504" s="124">
        <v>1.713056621170168E-2</v>
      </c>
      <c r="Q504" s="124">
        <v>2.729382836424819E-2</v>
      </c>
      <c r="R504" s="124">
        <v>4.3221619364780042E-2</v>
      </c>
      <c r="S504" s="124">
        <v>6.7796504699653384E-2</v>
      </c>
      <c r="T504" s="124">
        <v>0.10481345114645831</v>
      </c>
      <c r="U504" s="124">
        <v>0.15860297872545109</v>
      </c>
      <c r="V504" s="124">
        <v>0.23281763643823211</v>
      </c>
      <c r="W504" s="124">
        <v>0.32821298896580059</v>
      </c>
      <c r="X504" s="124">
        <v>0.44026463703424368</v>
      </c>
      <c r="Y504" s="124">
        <v>0.55875291581005171</v>
      </c>
      <c r="Z504" s="124">
        <v>0.67090759563398361</v>
      </c>
      <c r="AA504" s="124">
        <v>0.76646969687403843</v>
      </c>
      <c r="AB504" s="124">
        <v>0.84086440687603992</v>
      </c>
      <c r="AC504" s="124">
        <v>0.89481198625633529</v>
      </c>
      <c r="AD504" s="124">
        <v>0.93195116113801757</v>
      </c>
      <c r="AE504" s="124">
        <v>0.95661325556222532</v>
      </c>
      <c r="AF504" s="124">
        <v>0.9726001549107075</v>
      </c>
      <c r="AG504" s="124">
        <v>0.98280219599840046</v>
      </c>
      <c r="AH504" s="124">
        <v>0.98924761043692</v>
      </c>
      <c r="AI504" s="124">
        <v>0.99329388730393442</v>
      </c>
      <c r="AJ504" s="124">
        <v>0.99582392064451219</v>
      </c>
      <c r="AK504" s="124">
        <v>0.9974019380642829</v>
      </c>
      <c r="AL504" s="124">
        <v>0.99838463642590514</v>
      </c>
      <c r="AM504" s="124">
        <v>0.99899601030820551</v>
      </c>
      <c r="AN504" s="124">
        <v>0.9993761393690509</v>
      </c>
      <c r="AO504" s="124">
        <v>0.99961240037987287</v>
      </c>
      <c r="AP504" s="124">
        <v>0.99975920901415471</v>
      </c>
      <c r="AQ504" s="124">
        <v>0.99985042019975268</v>
      </c>
      <c r="AR504" s="124">
        <v>0.99990708396593775</v>
      </c>
      <c r="AS504" s="124">
        <v>0.99994228362366344</v>
      </c>
      <c r="AT504" s="124">
        <v>0.99996414896840013</v>
      </c>
      <c r="AU504" s="124">
        <v>0.99997773100286125</v>
      </c>
      <c r="AV504" s="124">
        <v>0.99998616760356218</v>
      </c>
      <c r="AW504" s="124">
        <v>0.99999140802890862</v>
      </c>
      <c r="AX504" s="124">
        <v>0.99999466312138996</v>
      </c>
      <c r="AY504" s="124">
        <v>0.99999668501699202</v>
      </c>
    </row>
    <row r="505" spans="1:51">
      <c r="A505" t="s">
        <v>37</v>
      </c>
      <c r="B505" t="s">
        <v>70</v>
      </c>
      <c r="C505" t="s">
        <v>57</v>
      </c>
      <c r="D505" t="s">
        <v>337</v>
      </c>
      <c r="E505" s="125">
        <v>0</v>
      </c>
      <c r="F505" s="125">
        <v>0</v>
      </c>
      <c r="G505" s="125">
        <v>0</v>
      </c>
      <c r="H505" s="125">
        <v>0</v>
      </c>
      <c r="I505" s="125">
        <v>0</v>
      </c>
      <c r="J505" s="125">
        <v>0</v>
      </c>
      <c r="K505" s="124">
        <v>0</v>
      </c>
      <c r="L505" s="124">
        <v>0</v>
      </c>
      <c r="M505" s="124">
        <v>0</v>
      </c>
      <c r="N505" s="124">
        <v>0</v>
      </c>
      <c r="O505" s="124">
        <v>0</v>
      </c>
      <c r="P505" s="124">
        <v>0</v>
      </c>
      <c r="Q505" s="124">
        <v>0</v>
      </c>
      <c r="R505" s="124">
        <v>0</v>
      </c>
      <c r="S505" s="124">
        <v>0</v>
      </c>
      <c r="T505" s="124">
        <v>0</v>
      </c>
      <c r="U505" s="124">
        <v>0</v>
      </c>
      <c r="V505" s="124">
        <v>0</v>
      </c>
      <c r="W505" s="124">
        <v>0</v>
      </c>
      <c r="X505" s="124">
        <v>0</v>
      </c>
      <c r="Y505" s="124">
        <v>0</v>
      </c>
      <c r="Z505" s="124">
        <v>0</v>
      </c>
      <c r="AA505" s="124">
        <v>0</v>
      </c>
      <c r="AB505" s="124">
        <v>0</v>
      </c>
      <c r="AC505" s="124">
        <v>0</v>
      </c>
      <c r="AD505" s="124">
        <v>0</v>
      </c>
      <c r="AE505" s="124">
        <v>0</v>
      </c>
      <c r="AF505" s="124">
        <v>0</v>
      </c>
      <c r="AG505" s="124">
        <v>0</v>
      </c>
      <c r="AH505" s="124">
        <v>0</v>
      </c>
      <c r="AI505" s="124">
        <v>0</v>
      </c>
      <c r="AJ505" s="124">
        <v>0</v>
      </c>
      <c r="AK505" s="124">
        <v>0</v>
      </c>
      <c r="AL505" s="124">
        <v>0</v>
      </c>
      <c r="AM505" s="124">
        <v>0</v>
      </c>
      <c r="AN505" s="124">
        <v>0</v>
      </c>
      <c r="AO505" s="124">
        <v>0</v>
      </c>
      <c r="AP505" s="124">
        <v>0</v>
      </c>
      <c r="AQ505" s="124">
        <v>0</v>
      </c>
      <c r="AR505" s="124">
        <v>0</v>
      </c>
      <c r="AS505" s="124">
        <v>0</v>
      </c>
      <c r="AT505" s="124">
        <v>0</v>
      </c>
      <c r="AU505" s="124">
        <v>0</v>
      </c>
      <c r="AV505" s="124">
        <v>0</v>
      </c>
      <c r="AW505" s="124">
        <v>0</v>
      </c>
      <c r="AX505" s="124">
        <v>0</v>
      </c>
      <c r="AY505" s="124">
        <v>0</v>
      </c>
    </row>
    <row r="506" spans="1:51">
      <c r="A506" t="s">
        <v>37</v>
      </c>
      <c r="B506" t="s">
        <v>70</v>
      </c>
      <c r="C506" t="s">
        <v>58</v>
      </c>
      <c r="D506" t="s">
        <v>337</v>
      </c>
      <c r="E506" s="125">
        <v>0</v>
      </c>
      <c r="F506" s="125">
        <v>0</v>
      </c>
      <c r="G506" s="125">
        <v>0</v>
      </c>
      <c r="H506" s="125">
        <v>0</v>
      </c>
      <c r="I506" s="125">
        <v>0</v>
      </c>
      <c r="J506" s="125">
        <v>0</v>
      </c>
      <c r="K506" s="124">
        <v>0</v>
      </c>
      <c r="L506" s="124">
        <v>0</v>
      </c>
      <c r="M506" s="124">
        <v>0</v>
      </c>
      <c r="N506" s="124">
        <v>0</v>
      </c>
      <c r="O506" s="124">
        <v>0</v>
      </c>
      <c r="P506" s="124">
        <v>0</v>
      </c>
      <c r="Q506" s="124">
        <v>0</v>
      </c>
      <c r="R506" s="124">
        <v>0</v>
      </c>
      <c r="S506" s="124">
        <v>0</v>
      </c>
      <c r="T506" s="124">
        <v>0</v>
      </c>
      <c r="U506" s="124">
        <v>0</v>
      </c>
      <c r="V506" s="124">
        <v>0</v>
      </c>
      <c r="W506" s="124">
        <v>0</v>
      </c>
      <c r="X506" s="124">
        <v>0</v>
      </c>
      <c r="Y506" s="124">
        <v>0</v>
      </c>
      <c r="Z506" s="124">
        <v>0</v>
      </c>
      <c r="AA506" s="124">
        <v>0</v>
      </c>
      <c r="AB506" s="124">
        <v>0</v>
      </c>
      <c r="AC506" s="124">
        <v>0</v>
      </c>
      <c r="AD506" s="124">
        <v>0</v>
      </c>
      <c r="AE506" s="124">
        <v>0</v>
      </c>
      <c r="AF506" s="124">
        <v>0</v>
      </c>
      <c r="AG506" s="124">
        <v>0</v>
      </c>
      <c r="AH506" s="124">
        <v>0</v>
      </c>
      <c r="AI506" s="124">
        <v>0</v>
      </c>
      <c r="AJ506" s="124">
        <v>0</v>
      </c>
      <c r="AK506" s="124">
        <v>0</v>
      </c>
      <c r="AL506" s="124">
        <v>0</v>
      </c>
      <c r="AM506" s="124">
        <v>0</v>
      </c>
      <c r="AN506" s="124">
        <v>0</v>
      </c>
      <c r="AO506" s="124">
        <v>0</v>
      </c>
      <c r="AP506" s="124">
        <v>0</v>
      </c>
      <c r="AQ506" s="124">
        <v>0</v>
      </c>
      <c r="AR506" s="124">
        <v>0</v>
      </c>
      <c r="AS506" s="124">
        <v>0</v>
      </c>
      <c r="AT506" s="124">
        <v>0</v>
      </c>
      <c r="AU506" s="124">
        <v>0</v>
      </c>
      <c r="AV506" s="124">
        <v>0</v>
      </c>
      <c r="AW506" s="124">
        <v>0</v>
      </c>
      <c r="AX506" s="124">
        <v>0</v>
      </c>
      <c r="AY506" s="124">
        <v>0</v>
      </c>
    </row>
    <row r="507" spans="1:51">
      <c r="A507" t="s">
        <v>37</v>
      </c>
      <c r="B507" t="s">
        <v>70</v>
      </c>
      <c r="C507" t="s">
        <v>59</v>
      </c>
      <c r="D507" t="s">
        <v>337</v>
      </c>
      <c r="E507" s="125">
        <v>0</v>
      </c>
      <c r="F507" s="125">
        <v>0</v>
      </c>
      <c r="G507" s="125">
        <v>0</v>
      </c>
      <c r="H507" s="125">
        <v>0</v>
      </c>
      <c r="I507" s="125">
        <v>0</v>
      </c>
      <c r="J507" s="125">
        <v>0</v>
      </c>
      <c r="K507" s="124">
        <v>0</v>
      </c>
      <c r="L507" s="124">
        <v>0</v>
      </c>
      <c r="M507" s="124">
        <v>0</v>
      </c>
      <c r="N507" s="124">
        <v>0</v>
      </c>
      <c r="O507" s="124">
        <v>0</v>
      </c>
      <c r="P507" s="124">
        <v>0</v>
      </c>
      <c r="Q507" s="124">
        <v>0</v>
      </c>
      <c r="R507" s="124">
        <v>0</v>
      </c>
      <c r="S507" s="124">
        <v>0</v>
      </c>
      <c r="T507" s="124">
        <v>0</v>
      </c>
      <c r="U507" s="124">
        <v>0</v>
      </c>
      <c r="V507" s="124">
        <v>0</v>
      </c>
      <c r="W507" s="124">
        <v>0</v>
      </c>
      <c r="X507" s="124">
        <v>0</v>
      </c>
      <c r="Y507" s="124">
        <v>0</v>
      </c>
      <c r="Z507" s="124">
        <v>0</v>
      </c>
      <c r="AA507" s="124">
        <v>0</v>
      </c>
      <c r="AB507" s="124">
        <v>0</v>
      </c>
      <c r="AC507" s="124">
        <v>0</v>
      </c>
      <c r="AD507" s="124">
        <v>0</v>
      </c>
      <c r="AE507" s="124">
        <v>0</v>
      </c>
      <c r="AF507" s="124">
        <v>0</v>
      </c>
      <c r="AG507" s="124">
        <v>0</v>
      </c>
      <c r="AH507" s="124">
        <v>0</v>
      </c>
      <c r="AI507" s="124">
        <v>0</v>
      </c>
      <c r="AJ507" s="124">
        <v>0</v>
      </c>
      <c r="AK507" s="124">
        <v>0</v>
      </c>
      <c r="AL507" s="124">
        <v>0</v>
      </c>
      <c r="AM507" s="124">
        <v>0</v>
      </c>
      <c r="AN507" s="124">
        <v>0</v>
      </c>
      <c r="AO507" s="124">
        <v>0</v>
      </c>
      <c r="AP507" s="124">
        <v>0</v>
      </c>
      <c r="AQ507" s="124">
        <v>0</v>
      </c>
      <c r="AR507" s="124">
        <v>0</v>
      </c>
      <c r="AS507" s="124">
        <v>0</v>
      </c>
      <c r="AT507" s="124">
        <v>0</v>
      </c>
      <c r="AU507" s="124">
        <v>0</v>
      </c>
      <c r="AV507" s="124">
        <v>0</v>
      </c>
      <c r="AW507" s="124">
        <v>0</v>
      </c>
      <c r="AX507" s="124">
        <v>0</v>
      </c>
      <c r="AY507" s="124">
        <v>0</v>
      </c>
    </row>
    <row r="508" spans="1:51">
      <c r="A508" t="s">
        <v>37</v>
      </c>
      <c r="B508" t="s">
        <v>70</v>
      </c>
      <c r="C508" t="s">
        <v>60</v>
      </c>
      <c r="D508" t="s">
        <v>337</v>
      </c>
      <c r="E508" s="125">
        <v>0</v>
      </c>
      <c r="F508" s="125">
        <v>0</v>
      </c>
      <c r="G508" s="125">
        <v>0</v>
      </c>
      <c r="H508" s="125">
        <v>0</v>
      </c>
      <c r="I508" s="125">
        <v>0</v>
      </c>
      <c r="J508" s="125">
        <v>0</v>
      </c>
      <c r="K508" s="124">
        <v>0</v>
      </c>
      <c r="L508" s="124">
        <v>0</v>
      </c>
      <c r="M508" s="124">
        <v>0</v>
      </c>
      <c r="N508" s="124">
        <v>0</v>
      </c>
      <c r="O508" s="124">
        <v>0</v>
      </c>
      <c r="P508" s="124">
        <v>0</v>
      </c>
      <c r="Q508" s="124">
        <v>0</v>
      </c>
      <c r="R508" s="124">
        <v>0</v>
      </c>
      <c r="S508" s="124">
        <v>0</v>
      </c>
      <c r="T508" s="124">
        <v>0</v>
      </c>
      <c r="U508" s="124">
        <v>0</v>
      </c>
      <c r="V508" s="124">
        <v>0</v>
      </c>
      <c r="W508" s="124">
        <v>0</v>
      </c>
      <c r="X508" s="124">
        <v>0</v>
      </c>
      <c r="Y508" s="124">
        <v>0</v>
      </c>
      <c r="Z508" s="124">
        <v>0</v>
      </c>
      <c r="AA508" s="124">
        <v>0</v>
      </c>
      <c r="AB508" s="124">
        <v>0</v>
      </c>
      <c r="AC508" s="124">
        <v>0</v>
      </c>
      <c r="AD508" s="124">
        <v>0</v>
      </c>
      <c r="AE508" s="124">
        <v>0</v>
      </c>
      <c r="AF508" s="124">
        <v>0</v>
      </c>
      <c r="AG508" s="124">
        <v>0</v>
      </c>
      <c r="AH508" s="124">
        <v>0</v>
      </c>
      <c r="AI508" s="124">
        <v>0</v>
      </c>
      <c r="AJ508" s="124">
        <v>0</v>
      </c>
      <c r="AK508" s="124">
        <v>0</v>
      </c>
      <c r="AL508" s="124">
        <v>0</v>
      </c>
      <c r="AM508" s="124">
        <v>0</v>
      </c>
      <c r="AN508" s="124">
        <v>0</v>
      </c>
      <c r="AO508" s="124">
        <v>0</v>
      </c>
      <c r="AP508" s="124">
        <v>0</v>
      </c>
      <c r="AQ508" s="124">
        <v>0</v>
      </c>
      <c r="AR508" s="124">
        <v>0</v>
      </c>
      <c r="AS508" s="124">
        <v>0</v>
      </c>
      <c r="AT508" s="124">
        <v>0</v>
      </c>
      <c r="AU508" s="124">
        <v>0</v>
      </c>
      <c r="AV508" s="124">
        <v>0</v>
      </c>
      <c r="AW508" s="124">
        <v>0</v>
      </c>
      <c r="AX508" s="124">
        <v>0</v>
      </c>
      <c r="AY508" s="124">
        <v>0</v>
      </c>
    </row>
    <row r="509" spans="1:51">
      <c r="A509" t="s">
        <v>37</v>
      </c>
      <c r="B509" t="s">
        <v>70</v>
      </c>
      <c r="C509" t="s">
        <v>61</v>
      </c>
      <c r="D509" t="s">
        <v>337</v>
      </c>
      <c r="E509" s="125">
        <v>0</v>
      </c>
      <c r="F509" s="125">
        <v>0</v>
      </c>
      <c r="G509" s="125">
        <v>0</v>
      </c>
      <c r="H509" s="125">
        <v>0</v>
      </c>
      <c r="I509" s="125">
        <v>0</v>
      </c>
      <c r="J509" s="125">
        <v>0</v>
      </c>
      <c r="K509" s="124">
        <v>0</v>
      </c>
      <c r="L509" s="124">
        <v>0</v>
      </c>
      <c r="M509" s="124">
        <v>0</v>
      </c>
      <c r="N509" s="124">
        <v>0</v>
      </c>
      <c r="O509" s="124">
        <v>0</v>
      </c>
      <c r="P509" s="124">
        <v>0</v>
      </c>
      <c r="Q509" s="124">
        <v>0</v>
      </c>
      <c r="R509" s="124">
        <v>0</v>
      </c>
      <c r="S509" s="124">
        <v>0</v>
      </c>
      <c r="T509" s="124">
        <v>0</v>
      </c>
      <c r="U509" s="124">
        <v>0</v>
      </c>
      <c r="V509" s="124">
        <v>0</v>
      </c>
      <c r="W509" s="124">
        <v>0</v>
      </c>
      <c r="X509" s="124">
        <v>0</v>
      </c>
      <c r="Y509" s="124">
        <v>0</v>
      </c>
      <c r="Z509" s="124">
        <v>0</v>
      </c>
      <c r="AA509" s="124">
        <v>0</v>
      </c>
      <c r="AB509" s="124">
        <v>0</v>
      </c>
      <c r="AC509" s="124">
        <v>0</v>
      </c>
      <c r="AD509" s="124">
        <v>0</v>
      </c>
      <c r="AE509" s="124">
        <v>0</v>
      </c>
      <c r="AF509" s="124">
        <v>0</v>
      </c>
      <c r="AG509" s="124">
        <v>0</v>
      </c>
      <c r="AH509" s="124">
        <v>0</v>
      </c>
      <c r="AI509" s="124">
        <v>0</v>
      </c>
      <c r="AJ509" s="124">
        <v>0</v>
      </c>
      <c r="AK509" s="124">
        <v>0</v>
      </c>
      <c r="AL509" s="124">
        <v>0</v>
      </c>
      <c r="AM509" s="124">
        <v>0</v>
      </c>
      <c r="AN509" s="124">
        <v>0</v>
      </c>
      <c r="AO509" s="124">
        <v>0</v>
      </c>
      <c r="AP509" s="124">
        <v>0</v>
      </c>
      <c r="AQ509" s="124">
        <v>0</v>
      </c>
      <c r="AR509" s="124">
        <v>0</v>
      </c>
      <c r="AS509" s="124">
        <v>0</v>
      </c>
      <c r="AT509" s="124">
        <v>0</v>
      </c>
      <c r="AU509" s="124">
        <v>0</v>
      </c>
      <c r="AV509" s="124">
        <v>0</v>
      </c>
      <c r="AW509" s="124">
        <v>0</v>
      </c>
      <c r="AX509" s="124">
        <v>0</v>
      </c>
      <c r="AY509" s="124">
        <v>0</v>
      </c>
    </row>
    <row r="510" spans="1:51">
      <c r="A510" t="s">
        <v>37</v>
      </c>
      <c r="B510" t="s">
        <v>70</v>
      </c>
      <c r="C510" t="s">
        <v>64</v>
      </c>
      <c r="D510" t="s">
        <v>337</v>
      </c>
      <c r="E510" s="125">
        <v>0</v>
      </c>
      <c r="F510" s="125">
        <v>0</v>
      </c>
      <c r="G510" s="125">
        <v>0</v>
      </c>
      <c r="H510" s="125">
        <v>0</v>
      </c>
      <c r="I510" s="125">
        <v>0</v>
      </c>
      <c r="J510" s="125">
        <v>0</v>
      </c>
      <c r="K510" s="124">
        <v>0</v>
      </c>
      <c r="L510" s="124">
        <v>0</v>
      </c>
      <c r="M510" s="124">
        <v>0</v>
      </c>
      <c r="N510" s="124">
        <v>0</v>
      </c>
      <c r="O510" s="124">
        <v>0</v>
      </c>
      <c r="P510" s="124">
        <v>0</v>
      </c>
      <c r="Q510" s="124">
        <v>0</v>
      </c>
      <c r="R510" s="124">
        <v>0</v>
      </c>
      <c r="S510" s="124">
        <v>0</v>
      </c>
      <c r="T510" s="124">
        <v>0</v>
      </c>
      <c r="U510" s="124">
        <v>0</v>
      </c>
      <c r="V510" s="124">
        <v>0</v>
      </c>
      <c r="W510" s="124">
        <v>0</v>
      </c>
      <c r="X510" s="124">
        <v>0</v>
      </c>
      <c r="Y510" s="124">
        <v>0</v>
      </c>
      <c r="Z510" s="124">
        <v>0</v>
      </c>
      <c r="AA510" s="124">
        <v>0</v>
      </c>
      <c r="AB510" s="124">
        <v>0</v>
      </c>
      <c r="AC510" s="124">
        <v>0</v>
      </c>
      <c r="AD510" s="124">
        <v>0</v>
      </c>
      <c r="AE510" s="124">
        <v>0</v>
      </c>
      <c r="AF510" s="124">
        <v>0</v>
      </c>
      <c r="AG510" s="124">
        <v>0</v>
      </c>
      <c r="AH510" s="124">
        <v>0</v>
      </c>
      <c r="AI510" s="124">
        <v>0</v>
      </c>
      <c r="AJ510" s="124">
        <v>0</v>
      </c>
      <c r="AK510" s="124">
        <v>0</v>
      </c>
      <c r="AL510" s="124">
        <v>0</v>
      </c>
      <c r="AM510" s="124">
        <v>0</v>
      </c>
      <c r="AN510" s="124">
        <v>0</v>
      </c>
      <c r="AO510" s="124">
        <v>0</v>
      </c>
      <c r="AP510" s="124">
        <v>0</v>
      </c>
      <c r="AQ510" s="124">
        <v>0</v>
      </c>
      <c r="AR510" s="124">
        <v>0</v>
      </c>
      <c r="AS510" s="124">
        <v>0</v>
      </c>
      <c r="AT510" s="124">
        <v>0</v>
      </c>
      <c r="AU510" s="124">
        <v>0</v>
      </c>
      <c r="AV510" s="124">
        <v>0</v>
      </c>
      <c r="AW510" s="124">
        <v>0</v>
      </c>
      <c r="AX510" s="124">
        <v>0</v>
      </c>
      <c r="AY510" s="124">
        <v>0</v>
      </c>
    </row>
    <row r="511" spans="1:51">
      <c r="A511" t="s">
        <v>37</v>
      </c>
      <c r="B511" t="s">
        <v>68</v>
      </c>
      <c r="C511" t="s">
        <v>65</v>
      </c>
      <c r="D511" t="s">
        <v>337</v>
      </c>
      <c r="E511" s="125">
        <v>0</v>
      </c>
      <c r="F511" s="125">
        <v>0</v>
      </c>
      <c r="G511" s="125">
        <v>0</v>
      </c>
      <c r="H511" s="125">
        <v>0</v>
      </c>
      <c r="I511" s="125">
        <v>0</v>
      </c>
      <c r="J511" s="125">
        <v>0</v>
      </c>
      <c r="K511" s="124">
        <v>0</v>
      </c>
      <c r="L511" s="124">
        <v>0</v>
      </c>
      <c r="M511" s="124">
        <v>0</v>
      </c>
      <c r="N511" s="124">
        <v>0</v>
      </c>
      <c r="O511" s="124">
        <v>0</v>
      </c>
      <c r="P511" s="124">
        <v>0</v>
      </c>
      <c r="Q511" s="124">
        <v>0</v>
      </c>
      <c r="R511" s="124">
        <v>0</v>
      </c>
      <c r="S511" s="124">
        <v>0</v>
      </c>
      <c r="T511" s="124">
        <v>0</v>
      </c>
      <c r="U511" s="124">
        <v>0</v>
      </c>
      <c r="V511" s="124">
        <v>0</v>
      </c>
      <c r="W511" s="124">
        <v>0</v>
      </c>
      <c r="X511" s="124">
        <v>0</v>
      </c>
      <c r="Y511" s="124">
        <v>0</v>
      </c>
      <c r="Z511" s="124">
        <v>0</v>
      </c>
      <c r="AA511" s="124">
        <v>0</v>
      </c>
      <c r="AB511" s="124">
        <v>0</v>
      </c>
      <c r="AC511" s="124">
        <v>0</v>
      </c>
      <c r="AD511" s="124">
        <v>0</v>
      </c>
      <c r="AE511" s="124">
        <v>0</v>
      </c>
      <c r="AF511" s="124">
        <v>0</v>
      </c>
      <c r="AG511" s="124">
        <v>0</v>
      </c>
      <c r="AH511" s="124">
        <v>0</v>
      </c>
      <c r="AI511" s="124">
        <v>0</v>
      </c>
      <c r="AJ511" s="124">
        <v>0</v>
      </c>
      <c r="AK511" s="124">
        <v>0</v>
      </c>
      <c r="AL511" s="124">
        <v>0</v>
      </c>
      <c r="AM511" s="124">
        <v>0</v>
      </c>
      <c r="AN511" s="124">
        <v>0</v>
      </c>
      <c r="AO511" s="124">
        <v>0</v>
      </c>
      <c r="AP511" s="124">
        <v>0</v>
      </c>
      <c r="AQ511" s="124">
        <v>0</v>
      </c>
      <c r="AR511" s="124">
        <v>0</v>
      </c>
      <c r="AS511" s="124">
        <v>0</v>
      </c>
      <c r="AT511" s="124">
        <v>0</v>
      </c>
      <c r="AU511" s="124">
        <v>0</v>
      </c>
      <c r="AV511" s="124">
        <v>0</v>
      </c>
      <c r="AW511" s="124">
        <v>0</v>
      </c>
      <c r="AX511" s="124">
        <v>0</v>
      </c>
      <c r="AY511" s="124">
        <v>0</v>
      </c>
    </row>
    <row r="512" spans="1:51">
      <c r="A512" t="s">
        <v>37</v>
      </c>
      <c r="B512" t="s">
        <v>68</v>
      </c>
      <c r="C512" t="s">
        <v>66</v>
      </c>
      <c r="D512" t="s">
        <v>337</v>
      </c>
      <c r="E512" s="125">
        <v>0</v>
      </c>
      <c r="F512" s="125">
        <v>0</v>
      </c>
      <c r="G512" s="125">
        <v>0</v>
      </c>
      <c r="H512" s="125">
        <v>0</v>
      </c>
      <c r="I512" s="125">
        <v>0</v>
      </c>
      <c r="J512" s="125">
        <v>0</v>
      </c>
      <c r="K512" s="124">
        <v>0</v>
      </c>
      <c r="L512" s="124">
        <v>0</v>
      </c>
      <c r="M512" s="124">
        <v>0</v>
      </c>
      <c r="N512" s="124">
        <v>0</v>
      </c>
      <c r="O512" s="124">
        <v>0</v>
      </c>
      <c r="P512" s="124">
        <v>0</v>
      </c>
      <c r="Q512" s="124">
        <v>0</v>
      </c>
      <c r="R512" s="124">
        <v>0</v>
      </c>
      <c r="S512" s="124">
        <v>0</v>
      </c>
      <c r="T512" s="124">
        <v>0</v>
      </c>
      <c r="U512" s="124">
        <v>0</v>
      </c>
      <c r="V512" s="124">
        <v>0</v>
      </c>
      <c r="W512" s="124">
        <v>0</v>
      </c>
      <c r="X512" s="124">
        <v>0</v>
      </c>
      <c r="Y512" s="124">
        <v>0</v>
      </c>
      <c r="Z512" s="124">
        <v>0</v>
      </c>
      <c r="AA512" s="124">
        <v>0</v>
      </c>
      <c r="AB512" s="124">
        <v>0</v>
      </c>
      <c r="AC512" s="124">
        <v>0</v>
      </c>
      <c r="AD512" s="124">
        <v>0</v>
      </c>
      <c r="AE512" s="124">
        <v>0</v>
      </c>
      <c r="AF512" s="124">
        <v>0</v>
      </c>
      <c r="AG512" s="124">
        <v>0</v>
      </c>
      <c r="AH512" s="124">
        <v>0</v>
      </c>
      <c r="AI512" s="124">
        <v>0</v>
      </c>
      <c r="AJ512" s="124">
        <v>0</v>
      </c>
      <c r="AK512" s="124">
        <v>0</v>
      </c>
      <c r="AL512" s="124">
        <v>0</v>
      </c>
      <c r="AM512" s="124">
        <v>0</v>
      </c>
      <c r="AN512" s="124">
        <v>0</v>
      </c>
      <c r="AO512" s="124">
        <v>0</v>
      </c>
      <c r="AP512" s="124">
        <v>0</v>
      </c>
      <c r="AQ512" s="124">
        <v>0</v>
      </c>
      <c r="AR512" s="124">
        <v>0</v>
      </c>
      <c r="AS512" s="124">
        <v>0</v>
      </c>
      <c r="AT512" s="124">
        <v>0</v>
      </c>
      <c r="AU512" s="124">
        <v>0</v>
      </c>
      <c r="AV512" s="124">
        <v>0</v>
      </c>
      <c r="AW512" s="124">
        <v>0</v>
      </c>
      <c r="AX512" s="124">
        <v>0</v>
      </c>
      <c r="AY512" s="124">
        <v>0</v>
      </c>
    </row>
    <row r="513" spans="1:51" ht="13.5" customHeight="1">
      <c r="A513" t="s">
        <v>38</v>
      </c>
      <c r="B513" t="s">
        <v>19</v>
      </c>
      <c r="C513" t="s">
        <v>50</v>
      </c>
      <c r="D513" t="s">
        <v>337</v>
      </c>
      <c r="E513" s="125">
        <v>0.9165733246322324</v>
      </c>
      <c r="F513" s="125">
        <v>0.91060148472592617</v>
      </c>
      <c r="G513" s="125">
        <v>0.90564955780802003</v>
      </c>
      <c r="H513" s="125">
        <v>0.89737658338478021</v>
      </c>
      <c r="I513" s="125">
        <v>0.8956150430744334</v>
      </c>
      <c r="J513" s="125">
        <v>0.89694444444444443</v>
      </c>
      <c r="K513" s="124">
        <v>0.89579097067152358</v>
      </c>
      <c r="L513" s="124">
        <v>0.89089525778838186</v>
      </c>
      <c r="M513" s="124">
        <v>0.88597707761634281</v>
      </c>
      <c r="N513" s="124">
        <v>0.88097527170883849</v>
      </c>
      <c r="O513" s="124">
        <v>0.87572314349655744</v>
      </c>
      <c r="P513" s="124">
        <v>0.86988695460606014</v>
      </c>
      <c r="Q513" s="124">
        <v>0.86287705383439317</v>
      </c>
      <c r="R513" s="124">
        <v>0.85373704908708281</v>
      </c>
      <c r="S513" s="124">
        <v>0.84113880840078215</v>
      </c>
      <c r="T513" s="124">
        <v>0.8236248913129286</v>
      </c>
      <c r="U513" s="124">
        <v>0.8002474758520296</v>
      </c>
      <c r="V513" s="124">
        <v>0.77124180295249867</v>
      </c>
      <c r="W513" s="124">
        <v>0.7380078653566674</v>
      </c>
      <c r="X513" s="124">
        <v>0.70241086370120709</v>
      </c>
      <c r="Y513" s="124">
        <v>0.66609330394232191</v>
      </c>
      <c r="Z513" s="124">
        <v>0.6301963847101093</v>
      </c>
      <c r="AA513" s="124">
        <v>0.59540001570953871</v>
      </c>
      <c r="AB513" s="124">
        <v>0.56206108347139594</v>
      </c>
      <c r="AC513" s="124">
        <v>0.53033805288633562</v>
      </c>
      <c r="AD513" s="124">
        <v>0.50027594790928909</v>
      </c>
      <c r="AE513" s="124">
        <v>0.47185787977837712</v>
      </c>
      <c r="AF513" s="124">
        <v>0.44503455500533889</v>
      </c>
      <c r="AG513" s="124">
        <v>0.41974068609525661</v>
      </c>
      <c r="AH513" s="124">
        <v>0.39590397692595242</v>
      </c>
      <c r="AI513" s="124">
        <v>0.37344999617322638</v>
      </c>
      <c r="AJ513" s="124">
        <v>0.35230479833618161</v>
      </c>
      <c r="AK513" s="124">
        <v>0.33239631547861331</v>
      </c>
      <c r="AL513" s="124">
        <v>0.31365507727227038</v>
      </c>
      <c r="AM513" s="124">
        <v>0.29601456213666849</v>
      </c>
      <c r="AN513" s="124">
        <v>0.27941134399342382</v>
      </c>
      <c r="AO513" s="124">
        <v>0.26378512439806212</v>
      </c>
      <c r="AP513" s="124">
        <v>0.24914389318554739</v>
      </c>
      <c r="AQ513" s="124">
        <v>0.23545655994637779</v>
      </c>
      <c r="AR513" s="124">
        <v>0.2226721707533334</v>
      </c>
      <c r="AS513" s="124">
        <v>0.21073133133448599</v>
      </c>
      <c r="AT513" s="124">
        <v>0.1995727174225696</v>
      </c>
      <c r="AU513" s="124">
        <v>0.18913660299918511</v>
      </c>
      <c r="AV513" s="124">
        <v>0.17936662888012059</v>
      </c>
      <c r="AW513" s="124">
        <v>0.17021055977010199</v>
      </c>
      <c r="AX513" s="124">
        <v>0.1616204773602691</v>
      </c>
      <c r="AY513" s="124">
        <v>0.1535526725473417</v>
      </c>
    </row>
    <row r="514" spans="1:51">
      <c r="A514" t="s">
        <v>38</v>
      </c>
      <c r="B514" t="s">
        <v>19</v>
      </c>
      <c r="C514" t="s">
        <v>51</v>
      </c>
      <c r="D514" t="s">
        <v>337</v>
      </c>
      <c r="E514" s="125">
        <v>0</v>
      </c>
      <c r="F514" s="125">
        <v>0</v>
      </c>
      <c r="G514" s="125">
        <v>0</v>
      </c>
      <c r="H514" s="125">
        <v>0</v>
      </c>
      <c r="I514" s="125">
        <v>0</v>
      </c>
      <c r="J514" s="125">
        <v>0</v>
      </c>
      <c r="K514" s="124">
        <v>0</v>
      </c>
      <c r="L514" s="124">
        <v>0</v>
      </c>
      <c r="M514" s="124">
        <v>0</v>
      </c>
      <c r="N514" s="124">
        <v>0</v>
      </c>
      <c r="O514" s="124">
        <v>0</v>
      </c>
      <c r="P514" s="124">
        <v>0</v>
      </c>
      <c r="Q514" s="124">
        <v>0</v>
      </c>
      <c r="R514" s="124">
        <v>0</v>
      </c>
      <c r="S514" s="124">
        <v>0</v>
      </c>
      <c r="T514" s="124">
        <v>0</v>
      </c>
      <c r="U514" s="124">
        <v>0</v>
      </c>
      <c r="V514" s="124">
        <v>0</v>
      </c>
      <c r="W514" s="124">
        <v>0</v>
      </c>
      <c r="X514" s="124">
        <v>0</v>
      </c>
      <c r="Y514" s="124">
        <v>0</v>
      </c>
      <c r="Z514" s="124">
        <v>0</v>
      </c>
      <c r="AA514" s="124">
        <v>0</v>
      </c>
      <c r="AB514" s="124">
        <v>0</v>
      </c>
      <c r="AC514" s="124">
        <v>0</v>
      </c>
      <c r="AD514" s="124">
        <v>0</v>
      </c>
      <c r="AE514" s="124">
        <v>0</v>
      </c>
      <c r="AF514" s="124">
        <v>0</v>
      </c>
      <c r="AG514" s="124">
        <v>0</v>
      </c>
      <c r="AH514" s="124">
        <v>0</v>
      </c>
      <c r="AI514" s="124">
        <v>0</v>
      </c>
      <c r="AJ514" s="124">
        <v>0</v>
      </c>
      <c r="AK514" s="124">
        <v>0</v>
      </c>
      <c r="AL514" s="124">
        <v>0</v>
      </c>
      <c r="AM514" s="124">
        <v>0</v>
      </c>
      <c r="AN514" s="124">
        <v>0</v>
      </c>
      <c r="AO514" s="124">
        <v>0</v>
      </c>
      <c r="AP514" s="124">
        <v>0</v>
      </c>
      <c r="AQ514" s="124">
        <v>0</v>
      </c>
      <c r="AR514" s="124">
        <v>0</v>
      </c>
      <c r="AS514" s="124">
        <v>0</v>
      </c>
      <c r="AT514" s="124">
        <v>0</v>
      </c>
      <c r="AU514" s="124">
        <v>0</v>
      </c>
      <c r="AV514" s="124">
        <v>0</v>
      </c>
      <c r="AW514" s="124">
        <v>0</v>
      </c>
      <c r="AX514" s="124">
        <v>0</v>
      </c>
      <c r="AY514" s="124">
        <v>0</v>
      </c>
    </row>
    <row r="515" spans="1:51">
      <c r="A515" t="s">
        <v>38</v>
      </c>
      <c r="B515" t="s">
        <v>19</v>
      </c>
      <c r="C515" t="s">
        <v>52</v>
      </c>
      <c r="D515" t="s">
        <v>337</v>
      </c>
      <c r="E515" s="125">
        <v>0</v>
      </c>
      <c r="F515" s="125">
        <v>0</v>
      </c>
      <c r="G515" s="125">
        <v>0</v>
      </c>
      <c r="H515" s="125">
        <v>0</v>
      </c>
      <c r="I515" s="125">
        <v>0</v>
      </c>
      <c r="J515" s="125">
        <v>0</v>
      </c>
      <c r="K515" s="124">
        <v>0</v>
      </c>
      <c r="L515" s="124">
        <v>0</v>
      </c>
      <c r="M515" s="124">
        <v>0</v>
      </c>
      <c r="N515" s="124">
        <v>0</v>
      </c>
      <c r="O515" s="124">
        <v>0</v>
      </c>
      <c r="P515" s="124">
        <v>0</v>
      </c>
      <c r="Q515" s="124">
        <v>0</v>
      </c>
      <c r="R515" s="124">
        <v>0</v>
      </c>
      <c r="S515" s="124">
        <v>0</v>
      </c>
      <c r="T515" s="124">
        <v>0</v>
      </c>
      <c r="U515" s="124">
        <v>0</v>
      </c>
      <c r="V515" s="124">
        <v>0</v>
      </c>
      <c r="W515" s="124">
        <v>0</v>
      </c>
      <c r="X515" s="124">
        <v>0</v>
      </c>
      <c r="Y515" s="124">
        <v>0</v>
      </c>
      <c r="Z515" s="124">
        <v>0</v>
      </c>
      <c r="AA515" s="124">
        <v>0</v>
      </c>
      <c r="AB515" s="124">
        <v>0</v>
      </c>
      <c r="AC515" s="124">
        <v>0</v>
      </c>
      <c r="AD515" s="124">
        <v>0</v>
      </c>
      <c r="AE515" s="124">
        <v>0</v>
      </c>
      <c r="AF515" s="124">
        <v>0</v>
      </c>
      <c r="AG515" s="124">
        <v>0</v>
      </c>
      <c r="AH515" s="124">
        <v>0</v>
      </c>
      <c r="AI515" s="124">
        <v>0</v>
      </c>
      <c r="AJ515" s="124">
        <v>0</v>
      </c>
      <c r="AK515" s="124">
        <v>0</v>
      </c>
      <c r="AL515" s="124">
        <v>0</v>
      </c>
      <c r="AM515" s="124">
        <v>0</v>
      </c>
      <c r="AN515" s="124">
        <v>0</v>
      </c>
      <c r="AO515" s="124">
        <v>0</v>
      </c>
      <c r="AP515" s="124">
        <v>0</v>
      </c>
      <c r="AQ515" s="124">
        <v>0</v>
      </c>
      <c r="AR515" s="124">
        <v>0</v>
      </c>
      <c r="AS515" s="124">
        <v>0</v>
      </c>
      <c r="AT515" s="124">
        <v>0</v>
      </c>
      <c r="AU515" s="124">
        <v>0</v>
      </c>
      <c r="AV515" s="124">
        <v>0</v>
      </c>
      <c r="AW515" s="124">
        <v>0</v>
      </c>
      <c r="AX515" s="124">
        <v>0</v>
      </c>
      <c r="AY515" s="124">
        <v>0</v>
      </c>
    </row>
    <row r="516" spans="1:51">
      <c r="A516" t="s">
        <v>38</v>
      </c>
      <c r="B516" t="s">
        <v>19</v>
      </c>
      <c r="C516" t="s">
        <v>53</v>
      </c>
      <c r="D516" t="s">
        <v>337</v>
      </c>
      <c r="E516" s="125">
        <v>8.3426675367767628E-2</v>
      </c>
      <c r="F516" s="125">
        <v>8.9398515274073817E-2</v>
      </c>
      <c r="G516" s="125">
        <v>9.4350442191979966E-2</v>
      </c>
      <c r="H516" s="125">
        <v>0.1026234166152198</v>
      </c>
      <c r="I516" s="125">
        <v>0.10433736086652021</v>
      </c>
      <c r="J516" s="125">
        <v>0.1029924242424242</v>
      </c>
      <c r="K516" s="124">
        <v>0.10407804293858609</v>
      </c>
      <c r="L516" s="124">
        <v>0.10880734670276949</v>
      </c>
      <c r="M516" s="124">
        <v>0.1134088033220224</v>
      </c>
      <c r="N516" s="124">
        <v>0.117812494639763</v>
      </c>
      <c r="O516" s="124">
        <v>0.1219448812676895</v>
      </c>
      <c r="P516" s="124">
        <v>0.12570827080248881</v>
      </c>
      <c r="Q516" s="124">
        <v>0.1289493582130381</v>
      </c>
      <c r="R516" s="124">
        <v>0.13143177181196261</v>
      </c>
      <c r="S516" s="124">
        <v>0.1328224878367916</v>
      </c>
      <c r="T516" s="124">
        <v>0.1327602872686687</v>
      </c>
      <c r="U516" s="124">
        <v>0.13101386666093889</v>
      </c>
      <c r="V516" s="124">
        <v>0.12764731323703371</v>
      </c>
      <c r="W516" s="124">
        <v>0.1230178304221065</v>
      </c>
      <c r="X516" s="124">
        <v>0.11759995919078051</v>
      </c>
      <c r="Y516" s="124">
        <v>0.11181241983914419</v>
      </c>
      <c r="Z516" s="124">
        <v>0.10594874282307019</v>
      </c>
      <c r="AA516" s="124">
        <v>0.1001871518087889</v>
      </c>
      <c r="AB516" s="124">
        <v>9.4625042844859036E-2</v>
      </c>
      <c r="AC516" s="124">
        <v>8.931007121350179E-2</v>
      </c>
      <c r="AD516" s="124">
        <v>8.4261349958016762E-2</v>
      </c>
      <c r="AE516" s="124">
        <v>7.948229765415038E-2</v>
      </c>
      <c r="AF516" s="124">
        <v>7.4967990443717616E-2</v>
      </c>
      <c r="AG516" s="124">
        <v>7.0709246958416461E-2</v>
      </c>
      <c r="AH516" s="124">
        <v>6.6694862603989519E-2</v>
      </c>
      <c r="AI516" s="124">
        <v>6.2912820429020827E-2</v>
      </c>
      <c r="AJ516" s="124">
        <v>5.9350942604693202E-2</v>
      </c>
      <c r="AK516" s="124">
        <v>5.5997237610867993E-2</v>
      </c>
      <c r="AL516" s="124">
        <v>5.2840081968595617E-2</v>
      </c>
      <c r="AM516" s="124">
        <v>4.9868311755883923E-2</v>
      </c>
      <c r="AN516" s="124">
        <v>4.7071264647456798E-2</v>
      </c>
      <c r="AO516" s="124">
        <v>4.4438794589146097E-2</v>
      </c>
      <c r="AP516" s="124">
        <v>4.1972254061464258E-2</v>
      </c>
      <c r="AQ516" s="124">
        <v>3.9666408885800829E-2</v>
      </c>
      <c r="AR516" s="124">
        <v>3.7512676930929863E-2</v>
      </c>
      <c r="AS516" s="124">
        <v>3.5501053278351589E-2</v>
      </c>
      <c r="AT516" s="124">
        <v>3.3621207403180059E-2</v>
      </c>
      <c r="AU516" s="124">
        <v>3.1863077782766092E-2</v>
      </c>
      <c r="AV516" s="124">
        <v>3.0217169960085988E-2</v>
      </c>
      <c r="AW516" s="124">
        <v>2.8674684143683259E-2</v>
      </c>
      <c r="AX516" s="124">
        <v>2.722754777077474E-2</v>
      </c>
      <c r="AY516" s="124">
        <v>2.5868397367131181E-2</v>
      </c>
    </row>
    <row r="517" spans="1:51">
      <c r="A517" t="s">
        <v>38</v>
      </c>
      <c r="B517" t="s">
        <v>19</v>
      </c>
      <c r="C517" t="s">
        <v>54</v>
      </c>
      <c r="D517" t="s">
        <v>337</v>
      </c>
      <c r="E517" s="125">
        <v>0</v>
      </c>
      <c r="F517" s="125">
        <v>0</v>
      </c>
      <c r="G517" s="125">
        <v>0</v>
      </c>
      <c r="H517" s="125">
        <v>0</v>
      </c>
      <c r="I517" s="125">
        <v>0</v>
      </c>
      <c r="J517" s="125">
        <v>0</v>
      </c>
      <c r="K517" s="124">
        <v>0</v>
      </c>
      <c r="L517" s="124">
        <v>0</v>
      </c>
      <c r="M517" s="124">
        <v>0</v>
      </c>
      <c r="N517" s="124">
        <v>0</v>
      </c>
      <c r="O517" s="124">
        <v>0</v>
      </c>
      <c r="P517" s="124">
        <v>0</v>
      </c>
      <c r="Q517" s="124">
        <v>0</v>
      </c>
      <c r="R517" s="124">
        <v>0</v>
      </c>
      <c r="S517" s="124">
        <v>0</v>
      </c>
      <c r="T517" s="124">
        <v>0</v>
      </c>
      <c r="U517" s="124">
        <v>0</v>
      </c>
      <c r="V517" s="124">
        <v>0</v>
      </c>
      <c r="W517" s="124">
        <v>0</v>
      </c>
      <c r="X517" s="124">
        <v>0</v>
      </c>
      <c r="Y517" s="124">
        <v>0</v>
      </c>
      <c r="Z517" s="124">
        <v>0</v>
      </c>
      <c r="AA517" s="124">
        <v>0</v>
      </c>
      <c r="AB517" s="124">
        <v>0</v>
      </c>
      <c r="AC517" s="124">
        <v>0</v>
      </c>
      <c r="AD517" s="124">
        <v>0</v>
      </c>
      <c r="AE517" s="124">
        <v>0</v>
      </c>
      <c r="AF517" s="124">
        <v>0</v>
      </c>
      <c r="AG517" s="124">
        <v>0</v>
      </c>
      <c r="AH517" s="124">
        <v>0</v>
      </c>
      <c r="AI517" s="124">
        <v>0</v>
      </c>
      <c r="AJ517" s="124">
        <v>0</v>
      </c>
      <c r="AK517" s="124">
        <v>0</v>
      </c>
      <c r="AL517" s="124">
        <v>0</v>
      </c>
      <c r="AM517" s="124">
        <v>0</v>
      </c>
      <c r="AN517" s="124">
        <v>0</v>
      </c>
      <c r="AO517" s="124">
        <v>0</v>
      </c>
      <c r="AP517" s="124">
        <v>0</v>
      </c>
      <c r="AQ517" s="124">
        <v>0</v>
      </c>
      <c r="AR517" s="124">
        <v>0</v>
      </c>
      <c r="AS517" s="124">
        <v>0</v>
      </c>
      <c r="AT517" s="124">
        <v>0</v>
      </c>
      <c r="AU517" s="124">
        <v>0</v>
      </c>
      <c r="AV517" s="124">
        <v>0</v>
      </c>
      <c r="AW517" s="124">
        <v>0</v>
      </c>
      <c r="AX517" s="124">
        <v>0</v>
      </c>
      <c r="AY517" s="124">
        <v>0</v>
      </c>
    </row>
    <row r="518" spans="1:51">
      <c r="A518" t="s">
        <v>38</v>
      </c>
      <c r="B518" t="s">
        <v>19</v>
      </c>
      <c r="C518" t="s">
        <v>55</v>
      </c>
      <c r="D518" t="s">
        <v>337</v>
      </c>
      <c r="E518" s="125">
        <v>0</v>
      </c>
      <c r="F518" s="125">
        <v>0</v>
      </c>
      <c r="G518" s="125">
        <v>0</v>
      </c>
      <c r="H518" s="125">
        <v>0</v>
      </c>
      <c r="I518" s="125">
        <v>0</v>
      </c>
      <c r="J518" s="125">
        <v>0</v>
      </c>
      <c r="K518" s="124">
        <v>0</v>
      </c>
      <c r="L518" s="124">
        <v>0</v>
      </c>
      <c r="M518" s="124">
        <v>0</v>
      </c>
      <c r="N518" s="124">
        <v>0</v>
      </c>
      <c r="O518" s="124">
        <v>0</v>
      </c>
      <c r="P518" s="124">
        <v>0</v>
      </c>
      <c r="Q518" s="124">
        <v>0</v>
      </c>
      <c r="R518" s="124">
        <v>0</v>
      </c>
      <c r="S518" s="124">
        <v>0</v>
      </c>
      <c r="T518" s="124">
        <v>0</v>
      </c>
      <c r="U518" s="124">
        <v>0</v>
      </c>
      <c r="V518" s="124">
        <v>0</v>
      </c>
      <c r="W518" s="124">
        <v>0</v>
      </c>
      <c r="X518" s="124">
        <v>0</v>
      </c>
      <c r="Y518" s="124">
        <v>0</v>
      </c>
      <c r="Z518" s="124">
        <v>0</v>
      </c>
      <c r="AA518" s="124">
        <v>0</v>
      </c>
      <c r="AB518" s="124">
        <v>0</v>
      </c>
      <c r="AC518" s="124">
        <v>0</v>
      </c>
      <c r="AD518" s="124">
        <v>0</v>
      </c>
      <c r="AE518" s="124">
        <v>0</v>
      </c>
      <c r="AF518" s="124">
        <v>0</v>
      </c>
      <c r="AG518" s="124">
        <v>0</v>
      </c>
      <c r="AH518" s="124">
        <v>0</v>
      </c>
      <c r="AI518" s="124">
        <v>0</v>
      </c>
      <c r="AJ518" s="124">
        <v>0</v>
      </c>
      <c r="AK518" s="124">
        <v>0</v>
      </c>
      <c r="AL518" s="124">
        <v>0</v>
      </c>
      <c r="AM518" s="124">
        <v>0</v>
      </c>
      <c r="AN518" s="124">
        <v>0</v>
      </c>
      <c r="AO518" s="124">
        <v>0</v>
      </c>
      <c r="AP518" s="124">
        <v>0</v>
      </c>
      <c r="AQ518" s="124">
        <v>0</v>
      </c>
      <c r="AR518" s="124">
        <v>0</v>
      </c>
      <c r="AS518" s="124">
        <v>0</v>
      </c>
      <c r="AT518" s="124">
        <v>0</v>
      </c>
      <c r="AU518" s="124">
        <v>0</v>
      </c>
      <c r="AV518" s="124">
        <v>0</v>
      </c>
      <c r="AW518" s="124">
        <v>0</v>
      </c>
      <c r="AX518" s="124">
        <v>0</v>
      </c>
      <c r="AY518" s="124">
        <v>0</v>
      </c>
    </row>
    <row r="519" spans="1:51">
      <c r="A519" t="s">
        <v>38</v>
      </c>
      <c r="B519" t="s">
        <v>19</v>
      </c>
      <c r="C519" t="s">
        <v>56</v>
      </c>
      <c r="D519" t="s">
        <v>337</v>
      </c>
      <c r="E519" s="125">
        <v>0</v>
      </c>
      <c r="F519" s="125">
        <v>0</v>
      </c>
      <c r="G519" s="125">
        <v>0</v>
      </c>
      <c r="H519" s="125">
        <v>0</v>
      </c>
      <c r="I519" s="125">
        <v>4.7596059046310968E-5</v>
      </c>
      <c r="J519" s="125">
        <v>6.3131313131313131E-5</v>
      </c>
      <c r="K519" s="124">
        <v>1.3098638989034571E-4</v>
      </c>
      <c r="L519" s="124">
        <v>2.9739550884865131E-4</v>
      </c>
      <c r="M519" s="124">
        <v>6.1411906163484295E-4</v>
      </c>
      <c r="N519" s="124">
        <v>1.212233651398357E-3</v>
      </c>
      <c r="O519" s="124">
        <v>2.331975235753046E-3</v>
      </c>
      <c r="P519" s="124">
        <v>4.4047745914512371E-3</v>
      </c>
      <c r="Q519" s="124">
        <v>8.1735879525687213E-3</v>
      </c>
      <c r="R519" s="124">
        <v>1.4831179100954609E-2</v>
      </c>
      <c r="S519" s="124">
        <v>2.603870376242641E-2</v>
      </c>
      <c r="T519" s="124">
        <v>4.3614821418402727E-2</v>
      </c>
      <c r="U519" s="124">
        <v>6.8738657487031535E-2</v>
      </c>
      <c r="V519" s="124">
        <v>0.10111088381046771</v>
      </c>
      <c r="W519" s="124">
        <v>0.13897430422122611</v>
      </c>
      <c r="X519" s="124">
        <v>0.17998917710801249</v>
      </c>
      <c r="Y519" s="124">
        <v>0.22209427621853389</v>
      </c>
      <c r="Z519" s="124">
        <v>0.26385487246682038</v>
      </c>
      <c r="AA519" s="124">
        <v>0.30441283248167239</v>
      </c>
      <c r="AB519" s="124">
        <v>0.34331387368374489</v>
      </c>
      <c r="AC519" s="124">
        <v>0.38035187590016262</v>
      </c>
      <c r="AD519" s="124">
        <v>0.41546270213269421</v>
      </c>
      <c r="AE519" s="124">
        <v>0.44865982256747261</v>
      </c>
      <c r="AF519" s="124">
        <v>0.47999745455094339</v>
      </c>
      <c r="AG519" s="124">
        <v>0.50955006694632698</v>
      </c>
      <c r="AH519" s="124">
        <v>0.53740116047005815</v>
      </c>
      <c r="AI519" s="124">
        <v>0.56363718339775271</v>
      </c>
      <c r="AJ519" s="124">
        <v>0.58834425905912524</v>
      </c>
      <c r="AK519" s="124">
        <v>0.6116064469105188</v>
      </c>
      <c r="AL519" s="124">
        <v>0.63350484075913405</v>
      </c>
      <c r="AM519" s="124">
        <v>0.65411712610744766</v>
      </c>
      <c r="AN519" s="124">
        <v>0.67351739135911937</v>
      </c>
      <c r="AO519" s="124">
        <v>0.69177608101279175</v>
      </c>
      <c r="AP519" s="124">
        <v>0.70888385275298837</v>
      </c>
      <c r="AQ519" s="124">
        <v>0.72487703116782143</v>
      </c>
      <c r="AR519" s="124">
        <v>0.73981515231573669</v>
      </c>
      <c r="AS519" s="124">
        <v>0.7537676153871623</v>
      </c>
      <c r="AT519" s="124">
        <v>0.76680607517425026</v>
      </c>
      <c r="AU519" s="124">
        <v>0.7790003192180488</v>
      </c>
      <c r="AV519" s="124">
        <v>0.79041620115979339</v>
      </c>
      <c r="AW519" s="124">
        <v>0.80111475608621463</v>
      </c>
      <c r="AX519" s="124">
        <v>0.81115197486895607</v>
      </c>
      <c r="AY519" s="124">
        <v>0.82057893008552707</v>
      </c>
    </row>
    <row r="520" spans="1:51">
      <c r="A520" t="s">
        <v>38</v>
      </c>
      <c r="B520" t="s">
        <v>19</v>
      </c>
      <c r="C520" t="s">
        <v>57</v>
      </c>
      <c r="D520" t="s">
        <v>337</v>
      </c>
      <c r="E520" s="125">
        <v>0</v>
      </c>
      <c r="F520" s="125">
        <v>0</v>
      </c>
      <c r="G520" s="125">
        <v>0</v>
      </c>
      <c r="H520" s="125">
        <v>0</v>
      </c>
      <c r="I520" s="125">
        <v>0</v>
      </c>
      <c r="J520" s="125">
        <v>0</v>
      </c>
      <c r="K520" s="124">
        <v>0</v>
      </c>
      <c r="L520" s="124">
        <v>0</v>
      </c>
      <c r="M520" s="124">
        <v>0</v>
      </c>
      <c r="N520" s="124">
        <v>0</v>
      </c>
      <c r="O520" s="124">
        <v>0</v>
      </c>
      <c r="P520" s="124">
        <v>0</v>
      </c>
      <c r="Q520" s="124">
        <v>0</v>
      </c>
      <c r="R520" s="124">
        <v>0</v>
      </c>
      <c r="S520" s="124">
        <v>0</v>
      </c>
      <c r="T520" s="124">
        <v>0</v>
      </c>
      <c r="U520" s="124">
        <v>0</v>
      </c>
      <c r="V520" s="124">
        <v>0</v>
      </c>
      <c r="W520" s="124">
        <v>0</v>
      </c>
      <c r="X520" s="124">
        <v>0</v>
      </c>
      <c r="Y520" s="124">
        <v>0</v>
      </c>
      <c r="Z520" s="124">
        <v>0</v>
      </c>
      <c r="AA520" s="124">
        <v>0</v>
      </c>
      <c r="AB520" s="124">
        <v>0</v>
      </c>
      <c r="AC520" s="124">
        <v>0</v>
      </c>
      <c r="AD520" s="124">
        <v>0</v>
      </c>
      <c r="AE520" s="124">
        <v>0</v>
      </c>
      <c r="AF520" s="124">
        <v>0</v>
      </c>
      <c r="AG520" s="124">
        <v>0</v>
      </c>
      <c r="AH520" s="124">
        <v>0</v>
      </c>
      <c r="AI520" s="124">
        <v>0</v>
      </c>
      <c r="AJ520" s="124">
        <v>0</v>
      </c>
      <c r="AK520" s="124">
        <v>0</v>
      </c>
      <c r="AL520" s="124">
        <v>0</v>
      </c>
      <c r="AM520" s="124">
        <v>0</v>
      </c>
      <c r="AN520" s="124">
        <v>0</v>
      </c>
      <c r="AO520" s="124">
        <v>0</v>
      </c>
      <c r="AP520" s="124">
        <v>0</v>
      </c>
      <c r="AQ520" s="124">
        <v>0</v>
      </c>
      <c r="AR520" s="124">
        <v>0</v>
      </c>
      <c r="AS520" s="124">
        <v>0</v>
      </c>
      <c r="AT520" s="124">
        <v>0</v>
      </c>
      <c r="AU520" s="124">
        <v>0</v>
      </c>
      <c r="AV520" s="124">
        <v>0</v>
      </c>
      <c r="AW520" s="124">
        <v>0</v>
      </c>
      <c r="AX520" s="124">
        <v>0</v>
      </c>
      <c r="AY520" s="124">
        <v>0</v>
      </c>
    </row>
    <row r="521" spans="1:51">
      <c r="A521" t="s">
        <v>38</v>
      </c>
      <c r="B521" t="s">
        <v>19</v>
      </c>
      <c r="C521" t="s">
        <v>58</v>
      </c>
      <c r="D521" t="s">
        <v>337</v>
      </c>
      <c r="E521" s="125">
        <v>0</v>
      </c>
      <c r="F521" s="125">
        <v>0</v>
      </c>
      <c r="G521" s="125">
        <v>0</v>
      </c>
      <c r="H521" s="125">
        <v>0</v>
      </c>
      <c r="I521" s="125">
        <v>0</v>
      </c>
      <c r="J521" s="125">
        <v>0</v>
      </c>
      <c r="K521" s="124">
        <v>0</v>
      </c>
      <c r="L521" s="124">
        <v>0</v>
      </c>
      <c r="M521" s="124">
        <v>0</v>
      </c>
      <c r="N521" s="124">
        <v>0</v>
      </c>
      <c r="O521" s="124">
        <v>0</v>
      </c>
      <c r="P521" s="124">
        <v>0</v>
      </c>
      <c r="Q521" s="124">
        <v>0</v>
      </c>
      <c r="R521" s="124">
        <v>0</v>
      </c>
      <c r="S521" s="124">
        <v>0</v>
      </c>
      <c r="T521" s="124">
        <v>0</v>
      </c>
      <c r="U521" s="124">
        <v>0</v>
      </c>
      <c r="V521" s="124">
        <v>0</v>
      </c>
      <c r="W521" s="124">
        <v>0</v>
      </c>
      <c r="X521" s="124">
        <v>0</v>
      </c>
      <c r="Y521" s="124">
        <v>0</v>
      </c>
      <c r="Z521" s="124">
        <v>0</v>
      </c>
      <c r="AA521" s="124">
        <v>0</v>
      </c>
      <c r="AB521" s="124">
        <v>0</v>
      </c>
      <c r="AC521" s="124">
        <v>0</v>
      </c>
      <c r="AD521" s="124">
        <v>0</v>
      </c>
      <c r="AE521" s="124">
        <v>0</v>
      </c>
      <c r="AF521" s="124">
        <v>0</v>
      </c>
      <c r="AG521" s="124">
        <v>0</v>
      </c>
      <c r="AH521" s="124">
        <v>0</v>
      </c>
      <c r="AI521" s="124">
        <v>0</v>
      </c>
      <c r="AJ521" s="124">
        <v>0</v>
      </c>
      <c r="AK521" s="124">
        <v>0</v>
      </c>
      <c r="AL521" s="124">
        <v>0</v>
      </c>
      <c r="AM521" s="124">
        <v>0</v>
      </c>
      <c r="AN521" s="124">
        <v>0</v>
      </c>
      <c r="AO521" s="124">
        <v>0</v>
      </c>
      <c r="AP521" s="124">
        <v>0</v>
      </c>
      <c r="AQ521" s="124">
        <v>0</v>
      </c>
      <c r="AR521" s="124">
        <v>0</v>
      </c>
      <c r="AS521" s="124">
        <v>0</v>
      </c>
      <c r="AT521" s="124">
        <v>0</v>
      </c>
      <c r="AU521" s="124">
        <v>0</v>
      </c>
      <c r="AV521" s="124">
        <v>0</v>
      </c>
      <c r="AW521" s="124">
        <v>0</v>
      </c>
      <c r="AX521" s="124">
        <v>0</v>
      </c>
      <c r="AY521" s="124">
        <v>0</v>
      </c>
    </row>
    <row r="522" spans="1:51">
      <c r="A522" t="s">
        <v>38</v>
      </c>
      <c r="B522" t="s">
        <v>19</v>
      </c>
      <c r="C522" t="s">
        <v>59</v>
      </c>
      <c r="D522" t="s">
        <v>337</v>
      </c>
      <c r="E522" s="125">
        <v>0</v>
      </c>
      <c r="F522" s="125">
        <v>0</v>
      </c>
      <c r="G522" s="125">
        <v>0</v>
      </c>
      <c r="H522" s="125">
        <v>0</v>
      </c>
      <c r="I522" s="125">
        <v>0</v>
      </c>
      <c r="J522" s="125">
        <v>0</v>
      </c>
      <c r="K522" s="124">
        <v>0</v>
      </c>
      <c r="L522" s="124">
        <v>0</v>
      </c>
      <c r="M522" s="124">
        <v>0</v>
      </c>
      <c r="N522" s="124">
        <v>0</v>
      </c>
      <c r="O522" s="124">
        <v>0</v>
      </c>
      <c r="P522" s="124">
        <v>0</v>
      </c>
      <c r="Q522" s="124">
        <v>0</v>
      </c>
      <c r="R522" s="124">
        <v>0</v>
      </c>
      <c r="S522" s="124">
        <v>0</v>
      </c>
      <c r="T522" s="124">
        <v>0</v>
      </c>
      <c r="U522" s="124">
        <v>0</v>
      </c>
      <c r="V522" s="124">
        <v>0</v>
      </c>
      <c r="W522" s="124">
        <v>0</v>
      </c>
      <c r="X522" s="124">
        <v>0</v>
      </c>
      <c r="Y522" s="124">
        <v>0</v>
      </c>
      <c r="Z522" s="124">
        <v>0</v>
      </c>
      <c r="AA522" s="124">
        <v>0</v>
      </c>
      <c r="AB522" s="124">
        <v>0</v>
      </c>
      <c r="AC522" s="124">
        <v>0</v>
      </c>
      <c r="AD522" s="124">
        <v>0</v>
      </c>
      <c r="AE522" s="124">
        <v>0</v>
      </c>
      <c r="AF522" s="124">
        <v>0</v>
      </c>
      <c r="AG522" s="124">
        <v>0</v>
      </c>
      <c r="AH522" s="124">
        <v>0</v>
      </c>
      <c r="AI522" s="124">
        <v>0</v>
      </c>
      <c r="AJ522" s="124">
        <v>0</v>
      </c>
      <c r="AK522" s="124">
        <v>0</v>
      </c>
      <c r="AL522" s="124">
        <v>0</v>
      </c>
      <c r="AM522" s="124">
        <v>0</v>
      </c>
      <c r="AN522" s="124">
        <v>0</v>
      </c>
      <c r="AO522" s="124">
        <v>0</v>
      </c>
      <c r="AP522" s="124">
        <v>0</v>
      </c>
      <c r="AQ522" s="124">
        <v>0</v>
      </c>
      <c r="AR522" s="124">
        <v>0</v>
      </c>
      <c r="AS522" s="124">
        <v>0</v>
      </c>
      <c r="AT522" s="124">
        <v>0</v>
      </c>
      <c r="AU522" s="124">
        <v>0</v>
      </c>
      <c r="AV522" s="124">
        <v>0</v>
      </c>
      <c r="AW522" s="124">
        <v>0</v>
      </c>
      <c r="AX522" s="124">
        <v>0</v>
      </c>
      <c r="AY522" s="124">
        <v>0</v>
      </c>
    </row>
    <row r="523" spans="1:51">
      <c r="A523" t="s">
        <v>38</v>
      </c>
      <c r="B523" t="s">
        <v>19</v>
      </c>
      <c r="C523" t="s">
        <v>60</v>
      </c>
      <c r="D523" t="s">
        <v>337</v>
      </c>
      <c r="E523" s="125">
        <v>0</v>
      </c>
      <c r="F523" s="125">
        <v>0</v>
      </c>
      <c r="G523" s="125">
        <v>0</v>
      </c>
      <c r="H523" s="125">
        <v>0</v>
      </c>
      <c r="I523" s="125">
        <v>0</v>
      </c>
      <c r="J523" s="125">
        <v>0</v>
      </c>
      <c r="K523" s="124">
        <v>0</v>
      </c>
      <c r="L523" s="124">
        <v>0</v>
      </c>
      <c r="M523" s="124">
        <v>0</v>
      </c>
      <c r="N523" s="124">
        <v>0</v>
      </c>
      <c r="O523" s="124">
        <v>0</v>
      </c>
      <c r="P523" s="124">
        <v>0</v>
      </c>
      <c r="Q523" s="124">
        <v>0</v>
      </c>
      <c r="R523" s="124">
        <v>0</v>
      </c>
      <c r="S523" s="124">
        <v>0</v>
      </c>
      <c r="T523" s="124">
        <v>0</v>
      </c>
      <c r="U523" s="124">
        <v>0</v>
      </c>
      <c r="V523" s="124">
        <v>0</v>
      </c>
      <c r="W523" s="124">
        <v>0</v>
      </c>
      <c r="X523" s="124">
        <v>0</v>
      </c>
      <c r="Y523" s="124">
        <v>0</v>
      </c>
      <c r="Z523" s="124">
        <v>0</v>
      </c>
      <c r="AA523" s="124">
        <v>0</v>
      </c>
      <c r="AB523" s="124">
        <v>0</v>
      </c>
      <c r="AC523" s="124">
        <v>0</v>
      </c>
      <c r="AD523" s="124">
        <v>0</v>
      </c>
      <c r="AE523" s="124">
        <v>0</v>
      </c>
      <c r="AF523" s="124">
        <v>0</v>
      </c>
      <c r="AG523" s="124">
        <v>0</v>
      </c>
      <c r="AH523" s="124">
        <v>0</v>
      </c>
      <c r="AI523" s="124">
        <v>0</v>
      </c>
      <c r="AJ523" s="124">
        <v>0</v>
      </c>
      <c r="AK523" s="124">
        <v>0</v>
      </c>
      <c r="AL523" s="124">
        <v>0</v>
      </c>
      <c r="AM523" s="124">
        <v>0</v>
      </c>
      <c r="AN523" s="124">
        <v>0</v>
      </c>
      <c r="AO523" s="124">
        <v>0</v>
      </c>
      <c r="AP523" s="124">
        <v>0</v>
      </c>
      <c r="AQ523" s="124">
        <v>0</v>
      </c>
      <c r="AR523" s="124">
        <v>0</v>
      </c>
      <c r="AS523" s="124">
        <v>0</v>
      </c>
      <c r="AT523" s="124">
        <v>0</v>
      </c>
      <c r="AU523" s="124">
        <v>0</v>
      </c>
      <c r="AV523" s="124">
        <v>0</v>
      </c>
      <c r="AW523" s="124">
        <v>0</v>
      </c>
      <c r="AX523" s="124">
        <v>0</v>
      </c>
      <c r="AY523" s="124">
        <v>0</v>
      </c>
    </row>
    <row r="524" spans="1:51">
      <c r="A524" t="s">
        <v>38</v>
      </c>
      <c r="B524" t="s">
        <v>19</v>
      </c>
      <c r="C524" t="s">
        <v>61</v>
      </c>
      <c r="D524" t="s">
        <v>337</v>
      </c>
      <c r="E524" s="125">
        <v>0</v>
      </c>
      <c r="F524" s="125">
        <v>0</v>
      </c>
      <c r="G524" s="125">
        <v>0</v>
      </c>
      <c r="H524" s="125">
        <v>0</v>
      </c>
      <c r="I524" s="125">
        <v>0</v>
      </c>
      <c r="J524" s="125">
        <v>0</v>
      </c>
      <c r="K524" s="124">
        <v>0</v>
      </c>
      <c r="L524" s="124">
        <v>0</v>
      </c>
      <c r="M524" s="124">
        <v>0</v>
      </c>
      <c r="N524" s="124">
        <v>0</v>
      </c>
      <c r="O524" s="124">
        <v>0</v>
      </c>
      <c r="P524" s="124">
        <v>0</v>
      </c>
      <c r="Q524" s="124">
        <v>0</v>
      </c>
      <c r="R524" s="124">
        <v>0</v>
      </c>
      <c r="S524" s="124">
        <v>0</v>
      </c>
      <c r="T524" s="124">
        <v>0</v>
      </c>
      <c r="U524" s="124">
        <v>0</v>
      </c>
      <c r="V524" s="124">
        <v>0</v>
      </c>
      <c r="W524" s="124">
        <v>0</v>
      </c>
      <c r="X524" s="124">
        <v>0</v>
      </c>
      <c r="Y524" s="124">
        <v>0</v>
      </c>
      <c r="Z524" s="124">
        <v>0</v>
      </c>
      <c r="AA524" s="124">
        <v>0</v>
      </c>
      <c r="AB524" s="124">
        <v>0</v>
      </c>
      <c r="AC524" s="124">
        <v>0</v>
      </c>
      <c r="AD524" s="124">
        <v>0</v>
      </c>
      <c r="AE524" s="124">
        <v>0</v>
      </c>
      <c r="AF524" s="124">
        <v>0</v>
      </c>
      <c r="AG524" s="124">
        <v>0</v>
      </c>
      <c r="AH524" s="124">
        <v>0</v>
      </c>
      <c r="AI524" s="124">
        <v>0</v>
      </c>
      <c r="AJ524" s="124">
        <v>0</v>
      </c>
      <c r="AK524" s="124">
        <v>0</v>
      </c>
      <c r="AL524" s="124">
        <v>0</v>
      </c>
      <c r="AM524" s="124">
        <v>0</v>
      </c>
      <c r="AN524" s="124">
        <v>0</v>
      </c>
      <c r="AO524" s="124">
        <v>0</v>
      </c>
      <c r="AP524" s="124">
        <v>0</v>
      </c>
      <c r="AQ524" s="124">
        <v>0</v>
      </c>
      <c r="AR524" s="124">
        <v>0</v>
      </c>
      <c r="AS524" s="124">
        <v>0</v>
      </c>
      <c r="AT524" s="124">
        <v>0</v>
      </c>
      <c r="AU524" s="124">
        <v>0</v>
      </c>
      <c r="AV524" s="124">
        <v>0</v>
      </c>
      <c r="AW524" s="124">
        <v>0</v>
      </c>
      <c r="AX524" s="124">
        <v>0</v>
      </c>
      <c r="AY524" s="124">
        <v>0</v>
      </c>
    </row>
    <row r="525" spans="1:51">
      <c r="A525" t="s">
        <v>38</v>
      </c>
      <c r="B525" t="s">
        <v>19</v>
      </c>
      <c r="C525" t="s">
        <v>62</v>
      </c>
      <c r="D525" t="s">
        <v>337</v>
      </c>
      <c r="E525" s="125">
        <v>0</v>
      </c>
      <c r="F525" s="125">
        <v>0</v>
      </c>
      <c r="G525" s="125">
        <v>0</v>
      </c>
      <c r="H525" s="125">
        <v>0</v>
      </c>
      <c r="I525" s="125">
        <v>0</v>
      </c>
      <c r="J525" s="125">
        <v>0</v>
      </c>
      <c r="K525" s="124">
        <v>0</v>
      </c>
      <c r="L525" s="124">
        <v>0</v>
      </c>
      <c r="M525" s="124">
        <v>0</v>
      </c>
      <c r="N525" s="124">
        <v>0</v>
      </c>
      <c r="O525" s="124">
        <v>0</v>
      </c>
      <c r="P525" s="124">
        <v>0</v>
      </c>
      <c r="Q525" s="124">
        <v>0</v>
      </c>
      <c r="R525" s="124">
        <v>0</v>
      </c>
      <c r="S525" s="124">
        <v>0</v>
      </c>
      <c r="T525" s="124">
        <v>0</v>
      </c>
      <c r="U525" s="124">
        <v>0</v>
      </c>
      <c r="V525" s="124">
        <v>0</v>
      </c>
      <c r="W525" s="124">
        <v>0</v>
      </c>
      <c r="X525" s="124">
        <v>0</v>
      </c>
      <c r="Y525" s="124">
        <v>0</v>
      </c>
      <c r="Z525" s="124">
        <v>0</v>
      </c>
      <c r="AA525" s="124">
        <v>0</v>
      </c>
      <c r="AB525" s="124">
        <v>0</v>
      </c>
      <c r="AC525" s="124">
        <v>0</v>
      </c>
      <c r="AD525" s="124">
        <v>0</v>
      </c>
      <c r="AE525" s="124">
        <v>0</v>
      </c>
      <c r="AF525" s="124">
        <v>0</v>
      </c>
      <c r="AG525" s="124">
        <v>0</v>
      </c>
      <c r="AH525" s="124">
        <v>0</v>
      </c>
      <c r="AI525" s="124">
        <v>0</v>
      </c>
      <c r="AJ525" s="124">
        <v>0</v>
      </c>
      <c r="AK525" s="124">
        <v>0</v>
      </c>
      <c r="AL525" s="124">
        <v>0</v>
      </c>
      <c r="AM525" s="124">
        <v>0</v>
      </c>
      <c r="AN525" s="124">
        <v>0</v>
      </c>
      <c r="AO525" s="124">
        <v>0</v>
      </c>
      <c r="AP525" s="124">
        <v>0</v>
      </c>
      <c r="AQ525" s="124">
        <v>0</v>
      </c>
      <c r="AR525" s="124">
        <v>0</v>
      </c>
      <c r="AS525" s="124">
        <v>0</v>
      </c>
      <c r="AT525" s="124">
        <v>0</v>
      </c>
      <c r="AU525" s="124">
        <v>0</v>
      </c>
      <c r="AV525" s="124">
        <v>0</v>
      </c>
      <c r="AW525" s="124">
        <v>0</v>
      </c>
      <c r="AX525" s="124">
        <v>0</v>
      </c>
      <c r="AY525" s="124">
        <v>0</v>
      </c>
    </row>
    <row r="526" spans="1:51">
      <c r="A526" t="s">
        <v>38</v>
      </c>
      <c r="B526" t="s">
        <v>21</v>
      </c>
      <c r="C526" t="s">
        <v>50</v>
      </c>
      <c r="D526" t="s">
        <v>337</v>
      </c>
      <c r="E526" s="125">
        <v>0.47827717799014968</v>
      </c>
      <c r="F526" s="125">
        <v>0.43667571149113399</v>
      </c>
      <c r="G526" s="125">
        <v>0.39770539888172568</v>
      </c>
      <c r="H526" s="125">
        <v>0.34301425141022179</v>
      </c>
      <c r="I526" s="125">
        <v>0.31606845800321431</v>
      </c>
      <c r="J526" s="125">
        <v>0.33279253960143068</v>
      </c>
      <c r="K526" s="124">
        <v>0.30707281559653132</v>
      </c>
      <c r="L526" s="124">
        <v>0.36869284742300751</v>
      </c>
      <c r="M526" s="124">
        <v>0.41989287468091091</v>
      </c>
      <c r="N526" s="124">
        <v>0.46238942944464068</v>
      </c>
      <c r="O526" s="124">
        <v>0.49744562690708177</v>
      </c>
      <c r="P526" s="124">
        <v>0.52579251549825801</v>
      </c>
      <c r="Q526" s="124">
        <v>0.54751885484541452</v>
      </c>
      <c r="R526" s="124">
        <v>0.5620209857386459</v>
      </c>
      <c r="S526" s="124">
        <v>0.56805760880103684</v>
      </c>
      <c r="T526" s="124">
        <v>0.56430073652647983</v>
      </c>
      <c r="U526" s="124">
        <v>0.55032825670419538</v>
      </c>
      <c r="V526" s="124">
        <v>0.52747568384546495</v>
      </c>
      <c r="W526" s="124">
        <v>0.49856445080184508</v>
      </c>
      <c r="X526" s="124">
        <v>0.46671478431343127</v>
      </c>
      <c r="Y526" s="124">
        <v>0.4343786930355053</v>
      </c>
      <c r="Z526" s="124">
        <v>0.40307877147998727</v>
      </c>
      <c r="AA526" s="124">
        <v>0.37359144437697939</v>
      </c>
      <c r="AB526" s="124">
        <v>0.34621979755416898</v>
      </c>
      <c r="AC526" s="124">
        <v>0.32100538028876829</v>
      </c>
      <c r="AD526" s="124">
        <v>0.29786021809885288</v>
      </c>
      <c r="AE526" s="124">
        <v>0.27664053855552961</v>
      </c>
      <c r="AF526" s="124">
        <v>0.25718516249214129</v>
      </c>
      <c r="AG526" s="124">
        <v>0.2393342702299788</v>
      </c>
      <c r="AH526" s="124">
        <v>0.22293780313356229</v>
      </c>
      <c r="AI526" s="124">
        <v>0.20785859517939681</v>
      </c>
      <c r="AJ526" s="124">
        <v>0.1939729337329027</v>
      </c>
      <c r="AK526" s="124">
        <v>0.181169943498382</v>
      </c>
      <c r="AL526" s="124">
        <v>0.1693504965431773</v>
      </c>
      <c r="AM526" s="124">
        <v>0.15842599199115939</v>
      </c>
      <c r="AN526" s="124">
        <v>0.14831716498515171</v>
      </c>
      <c r="AO526" s="124">
        <v>0.13895299194246</v>
      </c>
      <c r="AP526" s="124">
        <v>0.13030793327677281</v>
      </c>
      <c r="AQ526" s="124">
        <v>0.1223364765793724</v>
      </c>
      <c r="AR526" s="124">
        <v>0.11498532723957031</v>
      </c>
      <c r="AS526" s="124">
        <v>0.1082001086358584</v>
      </c>
      <c r="AT526" s="124">
        <v>0.101928793194589</v>
      </c>
      <c r="AU526" s="124">
        <v>9.6123265819663226E-2</v>
      </c>
      <c r="AV526" s="124">
        <v>9.0739860638024E-2</v>
      </c>
      <c r="AW526" s="124">
        <v>8.5739359257301265E-2</v>
      </c>
      <c r="AX526" s="124">
        <v>8.1086726641579177E-2</v>
      </c>
      <c r="AY526" s="124">
        <v>7.675073672196471E-2</v>
      </c>
    </row>
    <row r="527" spans="1:51">
      <c r="A527" t="s">
        <v>38</v>
      </c>
      <c r="B527" t="s">
        <v>21</v>
      </c>
      <c r="C527" t="s">
        <v>51</v>
      </c>
      <c r="D527" t="s">
        <v>337</v>
      </c>
      <c r="E527" s="125">
        <v>0</v>
      </c>
      <c r="F527" s="125">
        <v>0</v>
      </c>
      <c r="G527" s="125">
        <v>0</v>
      </c>
      <c r="H527" s="125">
        <v>0</v>
      </c>
      <c r="I527" s="125">
        <v>0</v>
      </c>
      <c r="J527" s="125">
        <v>0</v>
      </c>
      <c r="K527" s="124">
        <v>0</v>
      </c>
      <c r="L527" s="124">
        <v>0</v>
      </c>
      <c r="M527" s="124">
        <v>0</v>
      </c>
      <c r="N527" s="124">
        <v>0</v>
      </c>
      <c r="O527" s="124">
        <v>0</v>
      </c>
      <c r="P527" s="124">
        <v>0</v>
      </c>
      <c r="Q527" s="124">
        <v>0</v>
      </c>
      <c r="R527" s="124">
        <v>0</v>
      </c>
      <c r="S527" s="124">
        <v>0</v>
      </c>
      <c r="T527" s="124">
        <v>0</v>
      </c>
      <c r="U527" s="124">
        <v>0</v>
      </c>
      <c r="V527" s="124">
        <v>0</v>
      </c>
      <c r="W527" s="124">
        <v>0</v>
      </c>
      <c r="X527" s="124">
        <v>0</v>
      </c>
      <c r="Y527" s="124">
        <v>0</v>
      </c>
      <c r="Z527" s="124">
        <v>0</v>
      </c>
      <c r="AA527" s="124">
        <v>0</v>
      </c>
      <c r="AB527" s="124">
        <v>0</v>
      </c>
      <c r="AC527" s="124">
        <v>0</v>
      </c>
      <c r="AD527" s="124">
        <v>0</v>
      </c>
      <c r="AE527" s="124">
        <v>0</v>
      </c>
      <c r="AF527" s="124">
        <v>0</v>
      </c>
      <c r="AG527" s="124">
        <v>0</v>
      </c>
      <c r="AH527" s="124">
        <v>0</v>
      </c>
      <c r="AI527" s="124">
        <v>0</v>
      </c>
      <c r="AJ527" s="124">
        <v>0</v>
      </c>
      <c r="AK527" s="124">
        <v>0</v>
      </c>
      <c r="AL527" s="124">
        <v>0</v>
      </c>
      <c r="AM527" s="124">
        <v>0</v>
      </c>
      <c r="AN527" s="124">
        <v>0</v>
      </c>
      <c r="AO527" s="124">
        <v>0</v>
      </c>
      <c r="AP527" s="124">
        <v>0</v>
      </c>
      <c r="AQ527" s="124">
        <v>0</v>
      </c>
      <c r="AR527" s="124">
        <v>0</v>
      </c>
      <c r="AS527" s="124">
        <v>0</v>
      </c>
      <c r="AT527" s="124">
        <v>0</v>
      </c>
      <c r="AU527" s="124">
        <v>0</v>
      </c>
      <c r="AV527" s="124">
        <v>0</v>
      </c>
      <c r="AW527" s="124">
        <v>0</v>
      </c>
      <c r="AX527" s="124">
        <v>0</v>
      </c>
      <c r="AY527" s="124">
        <v>0</v>
      </c>
    </row>
    <row r="528" spans="1:51">
      <c r="A528" t="s">
        <v>38</v>
      </c>
      <c r="B528" t="s">
        <v>21</v>
      </c>
      <c r="C528" t="s">
        <v>52</v>
      </c>
      <c r="D528" t="s">
        <v>337</v>
      </c>
      <c r="E528" s="125">
        <v>0</v>
      </c>
      <c r="F528" s="125">
        <v>0</v>
      </c>
      <c r="G528" s="125">
        <v>0</v>
      </c>
      <c r="H528" s="125">
        <v>0</v>
      </c>
      <c r="I528" s="125">
        <v>0</v>
      </c>
      <c r="J528" s="125">
        <v>0</v>
      </c>
      <c r="K528" s="124">
        <v>0</v>
      </c>
      <c r="L528" s="124">
        <v>0</v>
      </c>
      <c r="M528" s="124">
        <v>0</v>
      </c>
      <c r="N528" s="124">
        <v>0</v>
      </c>
      <c r="O528" s="124">
        <v>0</v>
      </c>
      <c r="P528" s="124">
        <v>0</v>
      </c>
      <c r="Q528" s="124">
        <v>0</v>
      </c>
      <c r="R528" s="124">
        <v>0</v>
      </c>
      <c r="S528" s="124">
        <v>0</v>
      </c>
      <c r="T528" s="124">
        <v>0</v>
      </c>
      <c r="U528" s="124">
        <v>0</v>
      </c>
      <c r="V528" s="124">
        <v>0</v>
      </c>
      <c r="W528" s="124">
        <v>0</v>
      </c>
      <c r="X528" s="124">
        <v>0</v>
      </c>
      <c r="Y528" s="124">
        <v>0</v>
      </c>
      <c r="Z528" s="124">
        <v>0</v>
      </c>
      <c r="AA528" s="124">
        <v>0</v>
      </c>
      <c r="AB528" s="124">
        <v>0</v>
      </c>
      <c r="AC528" s="124">
        <v>0</v>
      </c>
      <c r="AD528" s="124">
        <v>0</v>
      </c>
      <c r="AE528" s="124">
        <v>0</v>
      </c>
      <c r="AF528" s="124">
        <v>0</v>
      </c>
      <c r="AG528" s="124">
        <v>0</v>
      </c>
      <c r="AH528" s="124">
        <v>0</v>
      </c>
      <c r="AI528" s="124">
        <v>0</v>
      </c>
      <c r="AJ528" s="124">
        <v>0</v>
      </c>
      <c r="AK528" s="124">
        <v>0</v>
      </c>
      <c r="AL528" s="124">
        <v>0</v>
      </c>
      <c r="AM528" s="124">
        <v>0</v>
      </c>
      <c r="AN528" s="124">
        <v>0</v>
      </c>
      <c r="AO528" s="124">
        <v>0</v>
      </c>
      <c r="AP528" s="124">
        <v>0</v>
      </c>
      <c r="AQ528" s="124">
        <v>0</v>
      </c>
      <c r="AR528" s="124">
        <v>0</v>
      </c>
      <c r="AS528" s="124">
        <v>0</v>
      </c>
      <c r="AT528" s="124">
        <v>0</v>
      </c>
      <c r="AU528" s="124">
        <v>0</v>
      </c>
      <c r="AV528" s="124">
        <v>0</v>
      </c>
      <c r="AW528" s="124">
        <v>0</v>
      </c>
      <c r="AX528" s="124">
        <v>0</v>
      </c>
      <c r="AY528" s="124">
        <v>0</v>
      </c>
    </row>
    <row r="529" spans="1:51">
      <c r="A529" t="s">
        <v>38</v>
      </c>
      <c r="B529" t="s">
        <v>21</v>
      </c>
      <c r="C529" t="s">
        <v>53</v>
      </c>
      <c r="D529" t="s">
        <v>337</v>
      </c>
      <c r="E529" s="125">
        <v>0.52172282200985032</v>
      </c>
      <c r="F529" s="125">
        <v>0.56332428850886607</v>
      </c>
      <c r="G529" s="125">
        <v>0.60229460111827426</v>
      </c>
      <c r="H529" s="125">
        <v>0.65694312223816764</v>
      </c>
      <c r="I529" s="125">
        <v>0.68388924916119209</v>
      </c>
      <c r="J529" s="125">
        <v>0.66693919264179868</v>
      </c>
      <c r="K529" s="124">
        <v>0.69292718440346879</v>
      </c>
      <c r="L529" s="124">
        <v>0.63086944099292319</v>
      </c>
      <c r="M529" s="124">
        <v>0.57894280432274825</v>
      </c>
      <c r="N529" s="124">
        <v>0.53519780719767684</v>
      </c>
      <c r="O529" s="124">
        <v>0.49796424267012651</v>
      </c>
      <c r="P529" s="124">
        <v>0.46581151162318313</v>
      </c>
      <c r="Q529" s="124">
        <v>0.43749839745553287</v>
      </c>
      <c r="R529" s="124">
        <v>0.41186566545294201</v>
      </c>
      <c r="S529" s="124">
        <v>0.38785036166474279</v>
      </c>
      <c r="T529" s="124">
        <v>0.3645121207649975</v>
      </c>
      <c r="U529" s="124">
        <v>0.34125349353463819</v>
      </c>
      <c r="V529" s="124">
        <v>0.31801723406935162</v>
      </c>
      <c r="W529" s="124">
        <v>0.29518461466134671</v>
      </c>
      <c r="X529" s="124">
        <v>0.27326707573023501</v>
      </c>
      <c r="Y529" s="124">
        <v>0.25265666547781501</v>
      </c>
      <c r="Z529" s="124">
        <v>0.23354953486134519</v>
      </c>
      <c r="AA529" s="124">
        <v>0.21598467870945631</v>
      </c>
      <c r="AB529" s="124">
        <v>0.19990661168500051</v>
      </c>
      <c r="AC529" s="124">
        <v>0.1852139648099404</v>
      </c>
      <c r="AD529" s="124">
        <v>0.17178903925631761</v>
      </c>
      <c r="AE529" s="124">
        <v>0.15951348662868439</v>
      </c>
      <c r="AF529" s="124">
        <v>0.14827569756297701</v>
      </c>
      <c r="AG529" s="124">
        <v>0.1379737073484896</v>
      </c>
      <c r="AH529" s="124">
        <v>0.1285158430755152</v>
      </c>
      <c r="AI529" s="124">
        <v>0.1198203164902661</v>
      </c>
      <c r="AJ529" s="124">
        <v>0.1118143837305058</v>
      </c>
      <c r="AK529" s="124">
        <v>0.10443337879654251</v>
      </c>
      <c r="AL529" s="124">
        <v>9.7619763953201794E-2</v>
      </c>
      <c r="AM529" s="124">
        <v>9.1322257388569528E-2</v>
      </c>
      <c r="AN529" s="124">
        <v>8.5495057801699928E-2</v>
      </c>
      <c r="AO529" s="124">
        <v>8.0097166579310541E-2</v>
      </c>
      <c r="AP529" s="124">
        <v>7.5113831258008662E-2</v>
      </c>
      <c r="AQ529" s="124">
        <v>7.0518800605786205E-2</v>
      </c>
      <c r="AR529" s="124">
        <v>6.6281345175166845E-2</v>
      </c>
      <c r="AS529" s="124">
        <v>6.2370115919338047E-2</v>
      </c>
      <c r="AT529" s="124">
        <v>5.8755120030879619E-2</v>
      </c>
      <c r="AU529" s="124">
        <v>5.5408621124859753E-2</v>
      </c>
      <c r="AV529" s="124">
        <v>5.23054480937893E-2</v>
      </c>
      <c r="AW529" s="124">
        <v>4.9422993818221683E-2</v>
      </c>
      <c r="AX529" s="124">
        <v>4.6741062767483868E-2</v>
      </c>
      <c r="AY529" s="124">
        <v>4.4241655111078332E-2</v>
      </c>
    </row>
    <row r="530" spans="1:51">
      <c r="A530" t="s">
        <v>38</v>
      </c>
      <c r="B530" t="s">
        <v>21</v>
      </c>
      <c r="C530" t="s">
        <v>54</v>
      </c>
      <c r="D530" t="s">
        <v>337</v>
      </c>
      <c r="E530" s="125">
        <v>0</v>
      </c>
      <c r="F530" s="125">
        <v>0</v>
      </c>
      <c r="G530" s="125">
        <v>0</v>
      </c>
      <c r="H530" s="125">
        <v>0</v>
      </c>
      <c r="I530" s="125">
        <v>0</v>
      </c>
      <c r="J530" s="125">
        <v>0</v>
      </c>
      <c r="K530" s="124">
        <v>0</v>
      </c>
      <c r="L530" s="124">
        <v>0</v>
      </c>
      <c r="M530" s="124">
        <v>0</v>
      </c>
      <c r="N530" s="124">
        <v>0</v>
      </c>
      <c r="O530" s="124">
        <v>0</v>
      </c>
      <c r="P530" s="124">
        <v>0</v>
      </c>
      <c r="Q530" s="124">
        <v>0</v>
      </c>
      <c r="R530" s="124">
        <v>0</v>
      </c>
      <c r="S530" s="124">
        <v>0</v>
      </c>
      <c r="T530" s="124">
        <v>0</v>
      </c>
      <c r="U530" s="124">
        <v>0</v>
      </c>
      <c r="V530" s="124">
        <v>0</v>
      </c>
      <c r="W530" s="124">
        <v>0</v>
      </c>
      <c r="X530" s="124">
        <v>0</v>
      </c>
      <c r="Y530" s="124">
        <v>0</v>
      </c>
      <c r="Z530" s="124">
        <v>0</v>
      </c>
      <c r="AA530" s="124">
        <v>0</v>
      </c>
      <c r="AB530" s="124">
        <v>0</v>
      </c>
      <c r="AC530" s="124">
        <v>0</v>
      </c>
      <c r="AD530" s="124">
        <v>0</v>
      </c>
      <c r="AE530" s="124">
        <v>0</v>
      </c>
      <c r="AF530" s="124">
        <v>0</v>
      </c>
      <c r="AG530" s="124">
        <v>0</v>
      </c>
      <c r="AH530" s="124">
        <v>0</v>
      </c>
      <c r="AI530" s="124">
        <v>0</v>
      </c>
      <c r="AJ530" s="124">
        <v>0</v>
      </c>
      <c r="AK530" s="124">
        <v>0</v>
      </c>
      <c r="AL530" s="124">
        <v>0</v>
      </c>
      <c r="AM530" s="124">
        <v>0</v>
      </c>
      <c r="AN530" s="124">
        <v>0</v>
      </c>
      <c r="AO530" s="124">
        <v>0</v>
      </c>
      <c r="AP530" s="124">
        <v>0</v>
      </c>
      <c r="AQ530" s="124">
        <v>0</v>
      </c>
      <c r="AR530" s="124">
        <v>0</v>
      </c>
      <c r="AS530" s="124">
        <v>0</v>
      </c>
      <c r="AT530" s="124">
        <v>0</v>
      </c>
      <c r="AU530" s="124">
        <v>0</v>
      </c>
      <c r="AV530" s="124">
        <v>0</v>
      </c>
      <c r="AW530" s="124">
        <v>0</v>
      </c>
      <c r="AX530" s="124">
        <v>0</v>
      </c>
      <c r="AY530" s="124">
        <v>0</v>
      </c>
    </row>
    <row r="531" spans="1:51">
      <c r="A531" t="s">
        <v>38</v>
      </c>
      <c r="B531" t="s">
        <v>21</v>
      </c>
      <c r="C531" t="s">
        <v>55</v>
      </c>
      <c r="D531" t="s">
        <v>337</v>
      </c>
      <c r="E531" s="125">
        <v>0</v>
      </c>
      <c r="F531" s="125">
        <v>0</v>
      </c>
      <c r="G531" s="125">
        <v>0</v>
      </c>
      <c r="H531" s="125">
        <v>0</v>
      </c>
      <c r="I531" s="125">
        <v>0</v>
      </c>
      <c r="J531" s="125">
        <v>0</v>
      </c>
      <c r="K531" s="124">
        <v>0</v>
      </c>
      <c r="L531" s="124">
        <v>0</v>
      </c>
      <c r="M531" s="124">
        <v>0</v>
      </c>
      <c r="N531" s="124">
        <v>0</v>
      </c>
      <c r="O531" s="124">
        <v>0</v>
      </c>
      <c r="P531" s="124">
        <v>0</v>
      </c>
      <c r="Q531" s="124">
        <v>0</v>
      </c>
      <c r="R531" s="124">
        <v>0</v>
      </c>
      <c r="S531" s="124">
        <v>0</v>
      </c>
      <c r="T531" s="124">
        <v>0</v>
      </c>
      <c r="U531" s="124">
        <v>0</v>
      </c>
      <c r="V531" s="124">
        <v>0</v>
      </c>
      <c r="W531" s="124">
        <v>0</v>
      </c>
      <c r="X531" s="124">
        <v>0</v>
      </c>
      <c r="Y531" s="124">
        <v>0</v>
      </c>
      <c r="Z531" s="124">
        <v>0</v>
      </c>
      <c r="AA531" s="124">
        <v>0</v>
      </c>
      <c r="AB531" s="124">
        <v>0</v>
      </c>
      <c r="AC531" s="124">
        <v>0</v>
      </c>
      <c r="AD531" s="124">
        <v>0</v>
      </c>
      <c r="AE531" s="124">
        <v>0</v>
      </c>
      <c r="AF531" s="124">
        <v>0</v>
      </c>
      <c r="AG531" s="124">
        <v>0</v>
      </c>
      <c r="AH531" s="124">
        <v>0</v>
      </c>
      <c r="AI531" s="124">
        <v>0</v>
      </c>
      <c r="AJ531" s="124">
        <v>0</v>
      </c>
      <c r="AK531" s="124">
        <v>0</v>
      </c>
      <c r="AL531" s="124">
        <v>0</v>
      </c>
      <c r="AM531" s="124">
        <v>0</v>
      </c>
      <c r="AN531" s="124">
        <v>0</v>
      </c>
      <c r="AO531" s="124">
        <v>0</v>
      </c>
      <c r="AP531" s="124">
        <v>0</v>
      </c>
      <c r="AQ531" s="124">
        <v>0</v>
      </c>
      <c r="AR531" s="124">
        <v>0</v>
      </c>
      <c r="AS531" s="124">
        <v>0</v>
      </c>
      <c r="AT531" s="124">
        <v>0</v>
      </c>
      <c r="AU531" s="124">
        <v>0</v>
      </c>
      <c r="AV531" s="124">
        <v>0</v>
      </c>
      <c r="AW531" s="124">
        <v>0</v>
      </c>
      <c r="AX531" s="124">
        <v>0</v>
      </c>
      <c r="AY531" s="124">
        <v>0</v>
      </c>
    </row>
    <row r="532" spans="1:51">
      <c r="A532" t="s">
        <v>38</v>
      </c>
      <c r="B532" t="s">
        <v>21</v>
      </c>
      <c r="C532" t="s">
        <v>56</v>
      </c>
      <c r="D532" t="s">
        <v>337</v>
      </c>
      <c r="E532" s="125">
        <v>0</v>
      </c>
      <c r="F532" s="125">
        <v>0</v>
      </c>
      <c r="G532" s="125">
        <v>0</v>
      </c>
      <c r="H532" s="125">
        <v>0</v>
      </c>
      <c r="I532" s="125">
        <v>0</v>
      </c>
      <c r="J532" s="125">
        <v>1.2774655084312719E-5</v>
      </c>
      <c r="K532" s="124">
        <v>0</v>
      </c>
      <c r="L532" s="124">
        <v>4.3771158406941021E-4</v>
      </c>
      <c r="M532" s="124">
        <v>1.164320996340953E-3</v>
      </c>
      <c r="N532" s="124">
        <v>2.4127633576823729E-3</v>
      </c>
      <c r="O532" s="124">
        <v>4.5901304227916962E-3</v>
      </c>
      <c r="P532" s="124">
        <v>8.3959728785589702E-3</v>
      </c>
      <c r="Q532" s="124">
        <v>1.4982747699052361E-2</v>
      </c>
      <c r="R532" s="124">
        <v>2.6113348808412061E-2</v>
      </c>
      <c r="S532" s="124">
        <v>4.4092029534220263E-2</v>
      </c>
      <c r="T532" s="124">
        <v>7.1187142708522819E-2</v>
      </c>
      <c r="U532" s="124">
        <v>0.1084182497611665</v>
      </c>
      <c r="V532" s="124">
        <v>0.15450708208518349</v>
      </c>
      <c r="W532" s="124">
        <v>0.20625093453680829</v>
      </c>
      <c r="X532" s="124">
        <v>0.26001813995633383</v>
      </c>
      <c r="Y532" s="124">
        <v>0.31296464148667991</v>
      </c>
      <c r="Z532" s="124">
        <v>0.36337169365866739</v>
      </c>
      <c r="AA532" s="124">
        <v>0.41042387691356419</v>
      </c>
      <c r="AB532" s="124">
        <v>0.45387359076083039</v>
      </c>
      <c r="AC532" s="124">
        <v>0.49378065490129119</v>
      </c>
      <c r="AD532" s="124">
        <v>0.53035074264482951</v>
      </c>
      <c r="AE532" s="124">
        <v>0.56384597481578613</v>
      </c>
      <c r="AF532" s="124">
        <v>0.59453913994488172</v>
      </c>
      <c r="AG532" s="124">
        <v>0.62269202242153165</v>
      </c>
      <c r="AH532" s="124">
        <v>0.64854635379092251</v>
      </c>
      <c r="AI532" s="124">
        <v>0.6723210883303371</v>
      </c>
      <c r="AJ532" s="124">
        <v>0.69421268253659152</v>
      </c>
      <c r="AK532" s="124">
        <v>0.71439667770507553</v>
      </c>
      <c r="AL532" s="124">
        <v>0.73302973950362083</v>
      </c>
      <c r="AM532" s="124">
        <v>0.75025175062027105</v>
      </c>
      <c r="AN532" s="124">
        <v>0.76618777721314835</v>
      </c>
      <c r="AO532" s="124">
        <v>0.78094984147822943</v>
      </c>
      <c r="AP532" s="124">
        <v>0.79457823546521855</v>
      </c>
      <c r="AQ532" s="124">
        <v>0.80714472281484151</v>
      </c>
      <c r="AR532" s="124">
        <v>0.81873332758526274</v>
      </c>
      <c r="AS532" s="124">
        <v>0.82942977544480356</v>
      </c>
      <c r="AT532" s="124">
        <v>0.8393160867745314</v>
      </c>
      <c r="AU532" s="124">
        <v>0.84846811305547698</v>
      </c>
      <c r="AV532" s="124">
        <v>0.85695469126818669</v>
      </c>
      <c r="AW532" s="124">
        <v>0.86483764692447707</v>
      </c>
      <c r="AX532" s="124">
        <v>0.87217221059093697</v>
      </c>
      <c r="AY532" s="124">
        <v>0.87900760816695689</v>
      </c>
    </row>
    <row r="533" spans="1:51">
      <c r="A533" t="s">
        <v>38</v>
      </c>
      <c r="B533" t="s">
        <v>21</v>
      </c>
      <c r="C533" t="s">
        <v>57</v>
      </c>
      <c r="D533" t="s">
        <v>337</v>
      </c>
      <c r="E533" s="125">
        <v>0</v>
      </c>
      <c r="F533" s="125">
        <v>0</v>
      </c>
      <c r="G533" s="125">
        <v>0</v>
      </c>
      <c r="H533" s="125">
        <v>0</v>
      </c>
      <c r="I533" s="125">
        <v>0</v>
      </c>
      <c r="J533" s="125">
        <v>0</v>
      </c>
      <c r="K533" s="124">
        <v>0</v>
      </c>
      <c r="L533" s="124">
        <v>0</v>
      </c>
      <c r="M533" s="124">
        <v>0</v>
      </c>
      <c r="N533" s="124">
        <v>0</v>
      </c>
      <c r="O533" s="124">
        <v>0</v>
      </c>
      <c r="P533" s="124">
        <v>0</v>
      </c>
      <c r="Q533" s="124">
        <v>0</v>
      </c>
      <c r="R533" s="124">
        <v>0</v>
      </c>
      <c r="S533" s="124">
        <v>0</v>
      </c>
      <c r="T533" s="124">
        <v>0</v>
      </c>
      <c r="U533" s="124">
        <v>0</v>
      </c>
      <c r="V533" s="124">
        <v>0</v>
      </c>
      <c r="W533" s="124">
        <v>0</v>
      </c>
      <c r="X533" s="124">
        <v>0</v>
      </c>
      <c r="Y533" s="124">
        <v>0</v>
      </c>
      <c r="Z533" s="124">
        <v>0</v>
      </c>
      <c r="AA533" s="124">
        <v>0</v>
      </c>
      <c r="AB533" s="124">
        <v>0</v>
      </c>
      <c r="AC533" s="124">
        <v>0</v>
      </c>
      <c r="AD533" s="124">
        <v>0</v>
      </c>
      <c r="AE533" s="124">
        <v>0</v>
      </c>
      <c r="AF533" s="124">
        <v>0</v>
      </c>
      <c r="AG533" s="124">
        <v>0</v>
      </c>
      <c r="AH533" s="124">
        <v>0</v>
      </c>
      <c r="AI533" s="124">
        <v>0</v>
      </c>
      <c r="AJ533" s="124">
        <v>0</v>
      </c>
      <c r="AK533" s="124">
        <v>0</v>
      </c>
      <c r="AL533" s="124">
        <v>0</v>
      </c>
      <c r="AM533" s="124">
        <v>0</v>
      </c>
      <c r="AN533" s="124">
        <v>0</v>
      </c>
      <c r="AO533" s="124">
        <v>0</v>
      </c>
      <c r="AP533" s="124">
        <v>0</v>
      </c>
      <c r="AQ533" s="124">
        <v>0</v>
      </c>
      <c r="AR533" s="124">
        <v>0</v>
      </c>
      <c r="AS533" s="124">
        <v>0</v>
      </c>
      <c r="AT533" s="124">
        <v>0</v>
      </c>
      <c r="AU533" s="124">
        <v>0</v>
      </c>
      <c r="AV533" s="124">
        <v>0</v>
      </c>
      <c r="AW533" s="124">
        <v>0</v>
      </c>
      <c r="AX533" s="124">
        <v>0</v>
      </c>
      <c r="AY533" s="124">
        <v>0</v>
      </c>
    </row>
    <row r="534" spans="1:51">
      <c r="A534" t="s">
        <v>38</v>
      </c>
      <c r="B534" t="s">
        <v>21</v>
      </c>
      <c r="C534" t="s">
        <v>58</v>
      </c>
      <c r="D534" t="s">
        <v>337</v>
      </c>
      <c r="E534" s="125">
        <v>0</v>
      </c>
      <c r="F534" s="125">
        <v>0</v>
      </c>
      <c r="G534" s="125">
        <v>0</v>
      </c>
      <c r="H534" s="125">
        <v>0</v>
      </c>
      <c r="I534" s="125">
        <v>0</v>
      </c>
      <c r="J534" s="125">
        <v>0</v>
      </c>
      <c r="K534" s="124">
        <v>0</v>
      </c>
      <c r="L534" s="124">
        <v>0</v>
      </c>
      <c r="M534" s="124">
        <v>0</v>
      </c>
      <c r="N534" s="124">
        <v>0</v>
      </c>
      <c r="O534" s="124">
        <v>0</v>
      </c>
      <c r="P534" s="124">
        <v>0</v>
      </c>
      <c r="Q534" s="124">
        <v>0</v>
      </c>
      <c r="R534" s="124">
        <v>0</v>
      </c>
      <c r="S534" s="124">
        <v>0</v>
      </c>
      <c r="T534" s="124">
        <v>0</v>
      </c>
      <c r="U534" s="124">
        <v>0</v>
      </c>
      <c r="V534" s="124">
        <v>0</v>
      </c>
      <c r="W534" s="124">
        <v>0</v>
      </c>
      <c r="X534" s="124">
        <v>0</v>
      </c>
      <c r="Y534" s="124">
        <v>0</v>
      </c>
      <c r="Z534" s="124">
        <v>0</v>
      </c>
      <c r="AA534" s="124">
        <v>0</v>
      </c>
      <c r="AB534" s="124">
        <v>0</v>
      </c>
      <c r="AC534" s="124">
        <v>0</v>
      </c>
      <c r="AD534" s="124">
        <v>0</v>
      </c>
      <c r="AE534" s="124">
        <v>0</v>
      </c>
      <c r="AF534" s="124">
        <v>0</v>
      </c>
      <c r="AG534" s="124">
        <v>0</v>
      </c>
      <c r="AH534" s="124">
        <v>0</v>
      </c>
      <c r="AI534" s="124">
        <v>0</v>
      </c>
      <c r="AJ534" s="124">
        <v>0</v>
      </c>
      <c r="AK534" s="124">
        <v>0</v>
      </c>
      <c r="AL534" s="124">
        <v>0</v>
      </c>
      <c r="AM534" s="124">
        <v>0</v>
      </c>
      <c r="AN534" s="124">
        <v>0</v>
      </c>
      <c r="AO534" s="124">
        <v>0</v>
      </c>
      <c r="AP534" s="124">
        <v>0</v>
      </c>
      <c r="AQ534" s="124">
        <v>0</v>
      </c>
      <c r="AR534" s="124">
        <v>0</v>
      </c>
      <c r="AS534" s="124">
        <v>0</v>
      </c>
      <c r="AT534" s="124">
        <v>0</v>
      </c>
      <c r="AU534" s="124">
        <v>0</v>
      </c>
      <c r="AV534" s="124">
        <v>0</v>
      </c>
      <c r="AW534" s="124">
        <v>0</v>
      </c>
      <c r="AX534" s="124">
        <v>0</v>
      </c>
      <c r="AY534" s="124">
        <v>0</v>
      </c>
    </row>
    <row r="535" spans="1:51">
      <c r="A535" t="s">
        <v>38</v>
      </c>
      <c r="B535" t="s">
        <v>21</v>
      </c>
      <c r="C535" t="s">
        <v>59</v>
      </c>
      <c r="D535" t="s">
        <v>337</v>
      </c>
      <c r="E535" s="125">
        <v>0</v>
      </c>
      <c r="F535" s="125">
        <v>0</v>
      </c>
      <c r="G535" s="125">
        <v>0</v>
      </c>
      <c r="H535" s="125">
        <v>4.262635161056565E-5</v>
      </c>
      <c r="I535" s="125">
        <v>4.2292835593650432E-5</v>
      </c>
      <c r="J535" s="125">
        <v>2.554931016862545E-4</v>
      </c>
      <c r="K535" s="124">
        <v>0</v>
      </c>
      <c r="L535" s="124">
        <v>0</v>
      </c>
      <c r="M535" s="124">
        <v>0</v>
      </c>
      <c r="N535" s="124">
        <v>0</v>
      </c>
      <c r="O535" s="124">
        <v>0</v>
      </c>
      <c r="P535" s="124">
        <v>0</v>
      </c>
      <c r="Q535" s="124">
        <v>0</v>
      </c>
      <c r="R535" s="124">
        <v>0</v>
      </c>
      <c r="S535" s="124">
        <v>0</v>
      </c>
      <c r="T535" s="124">
        <v>0</v>
      </c>
      <c r="U535" s="124">
        <v>0</v>
      </c>
      <c r="V535" s="124">
        <v>0</v>
      </c>
      <c r="W535" s="124">
        <v>0</v>
      </c>
      <c r="X535" s="124">
        <v>0</v>
      </c>
      <c r="Y535" s="124">
        <v>0</v>
      </c>
      <c r="Z535" s="124">
        <v>0</v>
      </c>
      <c r="AA535" s="124">
        <v>0</v>
      </c>
      <c r="AB535" s="124">
        <v>0</v>
      </c>
      <c r="AC535" s="124">
        <v>0</v>
      </c>
      <c r="AD535" s="124">
        <v>0</v>
      </c>
      <c r="AE535" s="124">
        <v>0</v>
      </c>
      <c r="AF535" s="124">
        <v>0</v>
      </c>
      <c r="AG535" s="124">
        <v>0</v>
      </c>
      <c r="AH535" s="124">
        <v>0</v>
      </c>
      <c r="AI535" s="124">
        <v>0</v>
      </c>
      <c r="AJ535" s="124">
        <v>0</v>
      </c>
      <c r="AK535" s="124">
        <v>0</v>
      </c>
      <c r="AL535" s="124">
        <v>0</v>
      </c>
      <c r="AM535" s="124">
        <v>0</v>
      </c>
      <c r="AN535" s="124">
        <v>0</v>
      </c>
      <c r="AO535" s="124">
        <v>0</v>
      </c>
      <c r="AP535" s="124">
        <v>0</v>
      </c>
      <c r="AQ535" s="124">
        <v>0</v>
      </c>
      <c r="AR535" s="124">
        <v>0</v>
      </c>
      <c r="AS535" s="124">
        <v>0</v>
      </c>
      <c r="AT535" s="124">
        <v>0</v>
      </c>
      <c r="AU535" s="124">
        <v>0</v>
      </c>
      <c r="AV535" s="124">
        <v>0</v>
      </c>
      <c r="AW535" s="124">
        <v>0</v>
      </c>
      <c r="AX535" s="124">
        <v>0</v>
      </c>
      <c r="AY535" s="124">
        <v>0</v>
      </c>
    </row>
    <row r="536" spans="1:51">
      <c r="A536" t="s">
        <v>38</v>
      </c>
      <c r="B536" t="s">
        <v>21</v>
      </c>
      <c r="C536" t="s">
        <v>60</v>
      </c>
      <c r="D536" t="s">
        <v>337</v>
      </c>
      <c r="E536" s="125">
        <v>0</v>
      </c>
      <c r="F536" s="125">
        <v>0</v>
      </c>
      <c r="G536" s="125">
        <v>0</v>
      </c>
      <c r="H536" s="125">
        <v>0</v>
      </c>
      <c r="I536" s="125">
        <v>0</v>
      </c>
      <c r="J536" s="125">
        <v>0</v>
      </c>
      <c r="K536" s="124">
        <v>0</v>
      </c>
      <c r="L536" s="124">
        <v>0</v>
      </c>
      <c r="M536" s="124">
        <v>0</v>
      </c>
      <c r="N536" s="124">
        <v>0</v>
      </c>
      <c r="O536" s="124">
        <v>0</v>
      </c>
      <c r="P536" s="124">
        <v>0</v>
      </c>
      <c r="Q536" s="124">
        <v>0</v>
      </c>
      <c r="R536" s="124">
        <v>0</v>
      </c>
      <c r="S536" s="124">
        <v>0</v>
      </c>
      <c r="T536" s="124">
        <v>0</v>
      </c>
      <c r="U536" s="124">
        <v>0</v>
      </c>
      <c r="V536" s="124">
        <v>0</v>
      </c>
      <c r="W536" s="124">
        <v>0</v>
      </c>
      <c r="X536" s="124">
        <v>0</v>
      </c>
      <c r="Y536" s="124">
        <v>0</v>
      </c>
      <c r="Z536" s="124">
        <v>0</v>
      </c>
      <c r="AA536" s="124">
        <v>0</v>
      </c>
      <c r="AB536" s="124">
        <v>0</v>
      </c>
      <c r="AC536" s="124">
        <v>0</v>
      </c>
      <c r="AD536" s="124">
        <v>0</v>
      </c>
      <c r="AE536" s="124">
        <v>0</v>
      </c>
      <c r="AF536" s="124">
        <v>0</v>
      </c>
      <c r="AG536" s="124">
        <v>0</v>
      </c>
      <c r="AH536" s="124">
        <v>0</v>
      </c>
      <c r="AI536" s="124">
        <v>0</v>
      </c>
      <c r="AJ536" s="124">
        <v>0</v>
      </c>
      <c r="AK536" s="124">
        <v>0</v>
      </c>
      <c r="AL536" s="124">
        <v>0</v>
      </c>
      <c r="AM536" s="124">
        <v>0</v>
      </c>
      <c r="AN536" s="124">
        <v>0</v>
      </c>
      <c r="AO536" s="124">
        <v>0</v>
      </c>
      <c r="AP536" s="124">
        <v>0</v>
      </c>
      <c r="AQ536" s="124">
        <v>0</v>
      </c>
      <c r="AR536" s="124">
        <v>0</v>
      </c>
      <c r="AS536" s="124">
        <v>0</v>
      </c>
      <c r="AT536" s="124">
        <v>0</v>
      </c>
      <c r="AU536" s="124">
        <v>0</v>
      </c>
      <c r="AV536" s="124">
        <v>0</v>
      </c>
      <c r="AW536" s="124">
        <v>0</v>
      </c>
      <c r="AX536" s="124">
        <v>0</v>
      </c>
      <c r="AY536" s="124">
        <v>0</v>
      </c>
    </row>
    <row r="537" spans="1:51">
      <c r="A537" t="s">
        <v>38</v>
      </c>
      <c r="B537" t="s">
        <v>21</v>
      </c>
      <c r="C537" t="s">
        <v>61</v>
      </c>
      <c r="D537" t="s">
        <v>337</v>
      </c>
      <c r="E537" s="125">
        <v>0</v>
      </c>
      <c r="F537" s="125">
        <v>0</v>
      </c>
      <c r="G537" s="125">
        <v>0</v>
      </c>
      <c r="H537" s="125">
        <v>0</v>
      </c>
      <c r="I537" s="125">
        <v>0</v>
      </c>
      <c r="J537" s="125">
        <v>0</v>
      </c>
      <c r="K537" s="124">
        <v>0</v>
      </c>
      <c r="L537" s="124">
        <v>0</v>
      </c>
      <c r="M537" s="124">
        <v>0</v>
      </c>
      <c r="N537" s="124">
        <v>0</v>
      </c>
      <c r="O537" s="124">
        <v>0</v>
      </c>
      <c r="P537" s="124">
        <v>0</v>
      </c>
      <c r="Q537" s="124">
        <v>0</v>
      </c>
      <c r="R537" s="124">
        <v>0</v>
      </c>
      <c r="S537" s="124">
        <v>0</v>
      </c>
      <c r="T537" s="124">
        <v>0</v>
      </c>
      <c r="U537" s="124">
        <v>0</v>
      </c>
      <c r="V537" s="124">
        <v>0</v>
      </c>
      <c r="W537" s="124">
        <v>0</v>
      </c>
      <c r="X537" s="124">
        <v>0</v>
      </c>
      <c r="Y537" s="124">
        <v>0</v>
      </c>
      <c r="Z537" s="124">
        <v>0</v>
      </c>
      <c r="AA537" s="124">
        <v>0</v>
      </c>
      <c r="AB537" s="124">
        <v>0</v>
      </c>
      <c r="AC537" s="124">
        <v>0</v>
      </c>
      <c r="AD537" s="124">
        <v>0</v>
      </c>
      <c r="AE537" s="124">
        <v>0</v>
      </c>
      <c r="AF537" s="124">
        <v>0</v>
      </c>
      <c r="AG537" s="124">
        <v>0</v>
      </c>
      <c r="AH537" s="124">
        <v>0</v>
      </c>
      <c r="AI537" s="124">
        <v>0</v>
      </c>
      <c r="AJ537" s="124">
        <v>0</v>
      </c>
      <c r="AK537" s="124">
        <v>0</v>
      </c>
      <c r="AL537" s="124">
        <v>0</v>
      </c>
      <c r="AM537" s="124">
        <v>0</v>
      </c>
      <c r="AN537" s="124">
        <v>0</v>
      </c>
      <c r="AO537" s="124">
        <v>0</v>
      </c>
      <c r="AP537" s="124">
        <v>0</v>
      </c>
      <c r="AQ537" s="124">
        <v>0</v>
      </c>
      <c r="AR537" s="124">
        <v>0</v>
      </c>
      <c r="AS537" s="124">
        <v>0</v>
      </c>
      <c r="AT537" s="124">
        <v>0</v>
      </c>
      <c r="AU537" s="124">
        <v>0</v>
      </c>
      <c r="AV537" s="124">
        <v>0</v>
      </c>
      <c r="AW537" s="124">
        <v>0</v>
      </c>
      <c r="AX537" s="124">
        <v>0</v>
      </c>
      <c r="AY537" s="124">
        <v>0</v>
      </c>
    </row>
    <row r="538" spans="1:51">
      <c r="A538" t="s">
        <v>38</v>
      </c>
      <c r="B538" t="s">
        <v>72</v>
      </c>
      <c r="C538" t="s">
        <v>50</v>
      </c>
      <c r="D538" t="s">
        <v>337</v>
      </c>
      <c r="E538" s="125">
        <v>0.88323066392881577</v>
      </c>
      <c r="F538" s="125">
        <v>0.87728424703214625</v>
      </c>
      <c r="G538" s="125">
        <v>0.87163480296527507</v>
      </c>
      <c r="H538" s="125">
        <v>0.85401758331629518</v>
      </c>
      <c r="I538" s="125">
        <v>0.8306155727680391</v>
      </c>
      <c r="J538" s="125">
        <v>0.81149567367119901</v>
      </c>
      <c r="K538" s="124">
        <v>0.80466237942122187</v>
      </c>
      <c r="L538" s="124">
        <v>0.80375412120896328</v>
      </c>
      <c r="M538" s="124">
        <v>0.80268704072892993</v>
      </c>
      <c r="N538" s="124">
        <v>0.80124414016622225</v>
      </c>
      <c r="O538" s="124">
        <v>0.79904976510982484</v>
      </c>
      <c r="P538" s="124">
        <v>0.79545406844569544</v>
      </c>
      <c r="Q538" s="124">
        <v>0.78936893864008029</v>
      </c>
      <c r="R538" s="124">
        <v>0.77910227178657865</v>
      </c>
      <c r="S538" s="124">
        <v>0.76237150144340071</v>
      </c>
      <c r="T538" s="124">
        <v>0.73683842539032385</v>
      </c>
      <c r="U538" s="124">
        <v>0.70131217773955112</v>
      </c>
      <c r="V538" s="124">
        <v>0.65686244850035258</v>
      </c>
      <c r="W538" s="124">
        <v>0.60659651956344773</v>
      </c>
      <c r="X538" s="124">
        <v>0.55420695790356733</v>
      </c>
      <c r="Y538" s="124">
        <v>0.50267777803419844</v>
      </c>
      <c r="Z538" s="124">
        <v>0.45387117023928158</v>
      </c>
      <c r="AA538" s="124">
        <v>0.40870631743541602</v>
      </c>
      <c r="AB538" s="124">
        <v>0.36748705170243467</v>
      </c>
      <c r="AC538" s="124">
        <v>0.33017073471717162</v>
      </c>
      <c r="AD538" s="124">
        <v>0.29654183759635949</v>
      </c>
      <c r="AE538" s="124">
        <v>0.26631170010845617</v>
      </c>
      <c r="AF538" s="124">
        <v>0.23917184702409669</v>
      </c>
      <c r="AG538" s="124">
        <v>0.21482070467313449</v>
      </c>
      <c r="AH538" s="124">
        <v>0.19297585535494391</v>
      </c>
      <c r="AI538" s="124">
        <v>0.17337871475732161</v>
      </c>
      <c r="AJ538" s="124">
        <v>0.1557953863337074</v>
      </c>
      <c r="AK538" s="124">
        <v>0.14001568886789931</v>
      </c>
      <c r="AL538" s="124">
        <v>0.12585139674898599</v>
      </c>
      <c r="AM538" s="124">
        <v>0.11313422114217581</v>
      </c>
      <c r="AN538" s="124">
        <v>0.10171379058351949</v>
      </c>
      <c r="AO538" s="124">
        <v>9.1455749224307686E-2</v>
      </c>
      <c r="AP538" s="124">
        <v>8.2240019244661247E-2</v>
      </c>
      <c r="AQ538" s="124">
        <v>7.3959238325396318E-2</v>
      </c>
      <c r="AR538" s="124">
        <v>6.6517366223526414E-2</v>
      </c>
      <c r="AS538" s="124">
        <v>5.9828447297972709E-2</v>
      </c>
      <c r="AT538" s="124">
        <v>5.3815513473011133E-2</v>
      </c>
      <c r="AU538" s="124">
        <v>5.3815513473011112E-2</v>
      </c>
      <c r="AV538" s="124">
        <v>5.3815513473011119E-2</v>
      </c>
      <c r="AW538" s="124">
        <v>5.3815513473011112E-2</v>
      </c>
      <c r="AX538" s="124">
        <v>5.3815513473011119E-2</v>
      </c>
      <c r="AY538" s="124">
        <v>5.3815513473011098E-2</v>
      </c>
    </row>
    <row r="539" spans="1:51">
      <c r="A539" t="s">
        <v>38</v>
      </c>
      <c r="B539" t="s">
        <v>72</v>
      </c>
      <c r="C539" t="s">
        <v>51</v>
      </c>
      <c r="D539" t="s">
        <v>337</v>
      </c>
      <c r="E539" s="125">
        <v>0</v>
      </c>
      <c r="F539" s="125">
        <v>0</v>
      </c>
      <c r="G539" s="125">
        <v>0</v>
      </c>
      <c r="H539" s="125">
        <v>0</v>
      </c>
      <c r="I539" s="125">
        <v>0</v>
      </c>
      <c r="J539" s="125">
        <v>0</v>
      </c>
      <c r="K539" s="124">
        <v>0</v>
      </c>
      <c r="L539" s="124">
        <v>0</v>
      </c>
      <c r="M539" s="124">
        <v>0</v>
      </c>
      <c r="N539" s="124">
        <v>0</v>
      </c>
      <c r="O539" s="124">
        <v>0</v>
      </c>
      <c r="P539" s="124">
        <v>0</v>
      </c>
      <c r="Q539" s="124">
        <v>0</v>
      </c>
      <c r="R539" s="124">
        <v>0</v>
      </c>
      <c r="S539" s="124">
        <v>0</v>
      </c>
      <c r="T539" s="124">
        <v>0</v>
      </c>
      <c r="U539" s="124">
        <v>0</v>
      </c>
      <c r="V539" s="124">
        <v>0</v>
      </c>
      <c r="W539" s="124">
        <v>0</v>
      </c>
      <c r="X539" s="124">
        <v>0</v>
      </c>
      <c r="Y539" s="124">
        <v>0</v>
      </c>
      <c r="Z539" s="124">
        <v>0</v>
      </c>
      <c r="AA539" s="124">
        <v>0</v>
      </c>
      <c r="AB539" s="124">
        <v>0</v>
      </c>
      <c r="AC539" s="124">
        <v>0</v>
      </c>
      <c r="AD539" s="124">
        <v>0</v>
      </c>
      <c r="AE539" s="124">
        <v>0</v>
      </c>
      <c r="AF539" s="124">
        <v>0</v>
      </c>
      <c r="AG539" s="124">
        <v>0</v>
      </c>
      <c r="AH539" s="124">
        <v>0</v>
      </c>
      <c r="AI539" s="124">
        <v>0</v>
      </c>
      <c r="AJ539" s="124">
        <v>0</v>
      </c>
      <c r="AK539" s="124">
        <v>0</v>
      </c>
      <c r="AL539" s="124">
        <v>0</v>
      </c>
      <c r="AM539" s="124">
        <v>0</v>
      </c>
      <c r="AN539" s="124">
        <v>0</v>
      </c>
      <c r="AO539" s="124">
        <v>0</v>
      </c>
      <c r="AP539" s="124">
        <v>0</v>
      </c>
      <c r="AQ539" s="124">
        <v>0</v>
      </c>
      <c r="AR539" s="124">
        <v>0</v>
      </c>
      <c r="AS539" s="124">
        <v>0</v>
      </c>
      <c r="AT539" s="124">
        <v>0</v>
      </c>
      <c r="AU539" s="124">
        <v>0</v>
      </c>
      <c r="AV539" s="124">
        <v>0</v>
      </c>
      <c r="AW539" s="124">
        <v>0</v>
      </c>
      <c r="AX539" s="124">
        <v>0</v>
      </c>
      <c r="AY539" s="124">
        <v>0</v>
      </c>
    </row>
    <row r="540" spans="1:51">
      <c r="A540" t="s">
        <v>38</v>
      </c>
      <c r="B540" t="s">
        <v>72</v>
      </c>
      <c r="C540" t="s">
        <v>52</v>
      </c>
      <c r="D540" t="s">
        <v>337</v>
      </c>
      <c r="E540" s="125">
        <v>0</v>
      </c>
      <c r="F540" s="125">
        <v>0</v>
      </c>
      <c r="G540" s="125">
        <v>0</v>
      </c>
      <c r="H540" s="125">
        <v>0</v>
      </c>
      <c r="I540" s="125">
        <v>0</v>
      </c>
      <c r="J540" s="125">
        <v>0</v>
      </c>
      <c r="K540" s="124">
        <v>0</v>
      </c>
      <c r="L540" s="124">
        <v>0</v>
      </c>
      <c r="M540" s="124">
        <v>0</v>
      </c>
      <c r="N540" s="124">
        <v>0</v>
      </c>
      <c r="O540" s="124">
        <v>0</v>
      </c>
      <c r="P540" s="124">
        <v>0</v>
      </c>
      <c r="Q540" s="124">
        <v>0</v>
      </c>
      <c r="R540" s="124">
        <v>0</v>
      </c>
      <c r="S540" s="124">
        <v>0</v>
      </c>
      <c r="T540" s="124">
        <v>0</v>
      </c>
      <c r="U540" s="124">
        <v>0</v>
      </c>
      <c r="V540" s="124">
        <v>0</v>
      </c>
      <c r="W540" s="124">
        <v>0</v>
      </c>
      <c r="X540" s="124">
        <v>0</v>
      </c>
      <c r="Y540" s="124">
        <v>0</v>
      </c>
      <c r="Z540" s="124">
        <v>0</v>
      </c>
      <c r="AA540" s="124">
        <v>0</v>
      </c>
      <c r="AB540" s="124">
        <v>0</v>
      </c>
      <c r="AC540" s="124">
        <v>0</v>
      </c>
      <c r="AD540" s="124">
        <v>0</v>
      </c>
      <c r="AE540" s="124">
        <v>0</v>
      </c>
      <c r="AF540" s="124">
        <v>0</v>
      </c>
      <c r="AG540" s="124">
        <v>0</v>
      </c>
      <c r="AH540" s="124">
        <v>0</v>
      </c>
      <c r="AI540" s="124">
        <v>0</v>
      </c>
      <c r="AJ540" s="124">
        <v>0</v>
      </c>
      <c r="AK540" s="124">
        <v>0</v>
      </c>
      <c r="AL540" s="124">
        <v>0</v>
      </c>
      <c r="AM540" s="124">
        <v>0</v>
      </c>
      <c r="AN540" s="124">
        <v>0</v>
      </c>
      <c r="AO540" s="124">
        <v>0</v>
      </c>
      <c r="AP540" s="124">
        <v>0</v>
      </c>
      <c r="AQ540" s="124">
        <v>0</v>
      </c>
      <c r="AR540" s="124">
        <v>0</v>
      </c>
      <c r="AS540" s="124">
        <v>0</v>
      </c>
      <c r="AT540" s="124">
        <v>0</v>
      </c>
      <c r="AU540" s="124">
        <v>0</v>
      </c>
      <c r="AV540" s="124">
        <v>0</v>
      </c>
      <c r="AW540" s="124">
        <v>0</v>
      </c>
      <c r="AX540" s="124">
        <v>0</v>
      </c>
      <c r="AY540" s="124">
        <v>0</v>
      </c>
    </row>
    <row r="541" spans="1:51">
      <c r="A541" t="s">
        <v>38</v>
      </c>
      <c r="B541" t="s">
        <v>72</v>
      </c>
      <c r="C541" t="s">
        <v>53</v>
      </c>
      <c r="D541" t="s">
        <v>337</v>
      </c>
      <c r="E541" s="125">
        <v>0.1167693360711841</v>
      </c>
      <c r="F541" s="125">
        <v>0.12271575296785379</v>
      </c>
      <c r="G541" s="125">
        <v>0.1283651970347249</v>
      </c>
      <c r="H541" s="125">
        <v>0.1457779595174811</v>
      </c>
      <c r="I541" s="125">
        <v>0.1693844272319609</v>
      </c>
      <c r="J541" s="125">
        <v>0.18768026370004121</v>
      </c>
      <c r="K541" s="124">
        <v>0.194935691318328</v>
      </c>
      <c r="L541" s="124">
        <v>0.19546837109904111</v>
      </c>
      <c r="M541" s="124">
        <v>0.19585436460709951</v>
      </c>
      <c r="N541" s="124">
        <v>0.1960576052326522</v>
      </c>
      <c r="O541" s="124">
        <v>0.19599859799320851</v>
      </c>
      <c r="P541" s="124">
        <v>0.19552646084934511</v>
      </c>
      <c r="Q541" s="124">
        <v>0.19437857128165151</v>
      </c>
      <c r="R541" s="124">
        <v>0.19213961995701631</v>
      </c>
      <c r="S541" s="124">
        <v>0.1882453537936557</v>
      </c>
      <c r="T541" s="124">
        <v>0.18211655427642401</v>
      </c>
      <c r="U541" s="124">
        <v>0.17345998778107649</v>
      </c>
      <c r="V541" s="124">
        <v>0.16254687057495709</v>
      </c>
      <c r="W541" s="124">
        <v>0.15015725284789999</v>
      </c>
      <c r="X541" s="124">
        <v>0.13721704065632631</v>
      </c>
      <c r="Y541" s="124">
        <v>0.1244746150978138</v>
      </c>
      <c r="Z541" s="124">
        <v>0.1123975774876048</v>
      </c>
      <c r="AA541" s="124">
        <v>0.1012175047025496</v>
      </c>
      <c r="AB541" s="124">
        <v>9.1011905047406833E-2</v>
      </c>
      <c r="AC541" s="124">
        <v>8.1771472672889825E-2</v>
      </c>
      <c r="AD541" s="124">
        <v>7.3443510932076753E-2</v>
      </c>
      <c r="AE541" s="124">
        <v>6.5956895832376058E-2</v>
      </c>
      <c r="AF541" s="124">
        <v>5.9235424935030527E-2</v>
      </c>
      <c r="AG541" s="124">
        <v>5.3204513183366622E-2</v>
      </c>
      <c r="AH541" s="124">
        <v>4.7794270636368069E-2</v>
      </c>
      <c r="AI541" s="124">
        <v>4.2940683846315317E-2</v>
      </c>
      <c r="AJ541" s="124">
        <v>3.8585839728598033E-2</v>
      </c>
      <c r="AK541" s="124">
        <v>3.4677691271958591E-2</v>
      </c>
      <c r="AL541" s="124">
        <v>3.1169625205984201E-2</v>
      </c>
      <c r="AM541" s="124">
        <v>2.801996386501834E-2</v>
      </c>
      <c r="AN541" s="124">
        <v>2.5191466038697711E-2</v>
      </c>
      <c r="AO541" s="124">
        <v>2.2650856496108509E-2</v>
      </c>
      <c r="AP541" s="124">
        <v>2.0368395921718369E-2</v>
      </c>
      <c r="AQ541" s="124">
        <v>1.8317494075605761E-2</v>
      </c>
      <c r="AR541" s="124">
        <v>1.6474364764908479E-2</v>
      </c>
      <c r="AS541" s="124">
        <v>1.481771940172194E-2</v>
      </c>
      <c r="AT541" s="124">
        <v>1.332849532305988E-2</v>
      </c>
      <c r="AU541" s="124">
        <v>1.332849532305988E-2</v>
      </c>
      <c r="AV541" s="124">
        <v>1.332849532305988E-2</v>
      </c>
      <c r="AW541" s="124">
        <v>1.332849532305988E-2</v>
      </c>
      <c r="AX541" s="124">
        <v>1.332849532305988E-2</v>
      </c>
      <c r="AY541" s="124">
        <v>1.332849532305988E-2</v>
      </c>
    </row>
    <row r="542" spans="1:51">
      <c r="A542" t="s">
        <v>38</v>
      </c>
      <c r="B542" t="s">
        <v>72</v>
      </c>
      <c r="C542" t="s">
        <v>54</v>
      </c>
      <c r="D542" t="s">
        <v>337</v>
      </c>
      <c r="E542" s="125">
        <v>0</v>
      </c>
      <c r="F542" s="125">
        <v>0</v>
      </c>
      <c r="G542" s="125">
        <v>0</v>
      </c>
      <c r="H542" s="125">
        <v>0</v>
      </c>
      <c r="I542" s="125">
        <v>0</v>
      </c>
      <c r="J542" s="125">
        <v>0</v>
      </c>
      <c r="K542" s="124">
        <v>0</v>
      </c>
      <c r="L542" s="124">
        <v>0</v>
      </c>
      <c r="M542" s="124">
        <v>0</v>
      </c>
      <c r="N542" s="124">
        <v>0</v>
      </c>
      <c r="O542" s="124">
        <v>0</v>
      </c>
      <c r="P542" s="124">
        <v>0</v>
      </c>
      <c r="Q542" s="124">
        <v>0</v>
      </c>
      <c r="R542" s="124">
        <v>0</v>
      </c>
      <c r="S542" s="124">
        <v>0</v>
      </c>
      <c r="T542" s="124">
        <v>0</v>
      </c>
      <c r="U542" s="124">
        <v>0</v>
      </c>
      <c r="V542" s="124">
        <v>0</v>
      </c>
      <c r="W542" s="124">
        <v>0</v>
      </c>
      <c r="X542" s="124">
        <v>0</v>
      </c>
      <c r="Y542" s="124">
        <v>0</v>
      </c>
      <c r="Z542" s="124">
        <v>0</v>
      </c>
      <c r="AA542" s="124">
        <v>0</v>
      </c>
      <c r="AB542" s="124">
        <v>0</v>
      </c>
      <c r="AC542" s="124">
        <v>0</v>
      </c>
      <c r="AD542" s="124">
        <v>0</v>
      </c>
      <c r="AE542" s="124">
        <v>0</v>
      </c>
      <c r="AF542" s="124">
        <v>0</v>
      </c>
      <c r="AG542" s="124">
        <v>0</v>
      </c>
      <c r="AH542" s="124">
        <v>0</v>
      </c>
      <c r="AI542" s="124">
        <v>0</v>
      </c>
      <c r="AJ542" s="124">
        <v>0</v>
      </c>
      <c r="AK542" s="124">
        <v>0</v>
      </c>
      <c r="AL542" s="124">
        <v>0</v>
      </c>
      <c r="AM542" s="124">
        <v>0</v>
      </c>
      <c r="AN542" s="124">
        <v>0</v>
      </c>
      <c r="AO542" s="124">
        <v>0</v>
      </c>
      <c r="AP542" s="124">
        <v>0</v>
      </c>
      <c r="AQ542" s="124">
        <v>0</v>
      </c>
      <c r="AR542" s="124">
        <v>0</v>
      </c>
      <c r="AS542" s="124">
        <v>0</v>
      </c>
      <c r="AT542" s="124">
        <v>0</v>
      </c>
      <c r="AU542" s="124">
        <v>0</v>
      </c>
      <c r="AV542" s="124">
        <v>0</v>
      </c>
      <c r="AW542" s="124">
        <v>0</v>
      </c>
      <c r="AX542" s="124">
        <v>0</v>
      </c>
      <c r="AY542" s="124">
        <v>0</v>
      </c>
    </row>
    <row r="543" spans="1:51">
      <c r="A543" t="s">
        <v>38</v>
      </c>
      <c r="B543" t="s">
        <v>72</v>
      </c>
      <c r="C543" t="s">
        <v>55</v>
      </c>
      <c r="D543" t="s">
        <v>337</v>
      </c>
      <c r="E543" s="125">
        <v>0</v>
      </c>
      <c r="F543" s="125">
        <v>0</v>
      </c>
      <c r="G543" s="125">
        <v>0</v>
      </c>
      <c r="H543" s="125">
        <v>0</v>
      </c>
      <c r="I543" s="125">
        <v>0</v>
      </c>
      <c r="J543" s="125">
        <v>0</v>
      </c>
      <c r="K543" s="124">
        <v>0</v>
      </c>
      <c r="L543" s="124">
        <v>0</v>
      </c>
      <c r="M543" s="124">
        <v>0</v>
      </c>
      <c r="N543" s="124">
        <v>0</v>
      </c>
      <c r="O543" s="124">
        <v>0</v>
      </c>
      <c r="P543" s="124">
        <v>0</v>
      </c>
      <c r="Q543" s="124">
        <v>0</v>
      </c>
      <c r="R543" s="124">
        <v>0</v>
      </c>
      <c r="S543" s="124">
        <v>0</v>
      </c>
      <c r="T543" s="124">
        <v>0</v>
      </c>
      <c r="U543" s="124">
        <v>0</v>
      </c>
      <c r="V543" s="124">
        <v>0</v>
      </c>
      <c r="W543" s="124">
        <v>0</v>
      </c>
      <c r="X543" s="124">
        <v>0</v>
      </c>
      <c r="Y543" s="124">
        <v>0</v>
      </c>
      <c r="Z543" s="124">
        <v>0</v>
      </c>
      <c r="AA543" s="124">
        <v>0</v>
      </c>
      <c r="AB543" s="124">
        <v>0</v>
      </c>
      <c r="AC543" s="124">
        <v>0</v>
      </c>
      <c r="AD543" s="124">
        <v>0</v>
      </c>
      <c r="AE543" s="124">
        <v>0</v>
      </c>
      <c r="AF543" s="124">
        <v>0</v>
      </c>
      <c r="AG543" s="124">
        <v>0</v>
      </c>
      <c r="AH543" s="124">
        <v>0</v>
      </c>
      <c r="AI543" s="124">
        <v>0</v>
      </c>
      <c r="AJ543" s="124">
        <v>0</v>
      </c>
      <c r="AK543" s="124">
        <v>0</v>
      </c>
      <c r="AL543" s="124">
        <v>0</v>
      </c>
      <c r="AM543" s="124">
        <v>0</v>
      </c>
      <c r="AN543" s="124">
        <v>0</v>
      </c>
      <c r="AO543" s="124">
        <v>0</v>
      </c>
      <c r="AP543" s="124">
        <v>0</v>
      </c>
      <c r="AQ543" s="124">
        <v>0</v>
      </c>
      <c r="AR543" s="124">
        <v>0</v>
      </c>
      <c r="AS543" s="124">
        <v>0</v>
      </c>
      <c r="AT543" s="124">
        <v>0</v>
      </c>
      <c r="AU543" s="124">
        <v>0</v>
      </c>
      <c r="AV543" s="124">
        <v>0</v>
      </c>
      <c r="AW543" s="124">
        <v>0</v>
      </c>
      <c r="AX543" s="124">
        <v>0</v>
      </c>
      <c r="AY543" s="124">
        <v>0</v>
      </c>
    </row>
    <row r="544" spans="1:51">
      <c r="A544" t="s">
        <v>38</v>
      </c>
      <c r="B544" t="s">
        <v>72</v>
      </c>
      <c r="C544" t="s">
        <v>56</v>
      </c>
      <c r="D544" t="s">
        <v>337</v>
      </c>
      <c r="E544" s="125">
        <v>0</v>
      </c>
      <c r="F544" s="125">
        <v>0</v>
      </c>
      <c r="G544" s="125">
        <v>0</v>
      </c>
      <c r="H544" s="125">
        <v>0</v>
      </c>
      <c r="I544" s="125">
        <v>0</v>
      </c>
      <c r="J544" s="125">
        <v>0</v>
      </c>
      <c r="K544" s="124">
        <v>0</v>
      </c>
      <c r="L544" s="124">
        <v>4.2459419501493848E-4</v>
      </c>
      <c r="M544" s="124">
        <v>1.1477949494459231E-3</v>
      </c>
      <c r="N544" s="124">
        <v>2.423839774744667E-3</v>
      </c>
      <c r="O544" s="124">
        <v>4.7088082979827384E-3</v>
      </c>
      <c r="P544" s="124">
        <v>8.8041767525673109E-3</v>
      </c>
      <c r="Q544" s="124">
        <v>1.6061285989341069E-2</v>
      </c>
      <c r="R544" s="124">
        <v>2.858804709578408E-2</v>
      </c>
      <c r="S544" s="124">
        <v>4.9231691758608441E-2</v>
      </c>
      <c r="T544" s="124">
        <v>8.0909984715758165E-2</v>
      </c>
      <c r="U544" s="124">
        <v>0.12510731469525571</v>
      </c>
      <c r="V544" s="124">
        <v>0.18048302017952039</v>
      </c>
      <c r="W544" s="124">
        <v>0.24314997745684819</v>
      </c>
      <c r="X544" s="124">
        <v>0.30848989183884401</v>
      </c>
      <c r="Y544" s="124">
        <v>0.37277052109955328</v>
      </c>
      <c r="Z544" s="124">
        <v>0.43366220613942241</v>
      </c>
      <c r="AA544" s="124">
        <v>0.49001430207775681</v>
      </c>
      <c r="AB544" s="124">
        <v>0.54144556854833903</v>
      </c>
      <c r="AC544" s="124">
        <v>0.58800803706113836</v>
      </c>
      <c r="AD544" s="124">
        <v>0.62997000963498218</v>
      </c>
      <c r="AE544" s="124">
        <v>0.66769133765950728</v>
      </c>
      <c r="AF544" s="124">
        <v>0.70155675792338923</v>
      </c>
      <c r="AG544" s="124">
        <v>0.73194248130576234</v>
      </c>
      <c r="AH544" s="124">
        <v>0.75920086154401922</v>
      </c>
      <c r="AI544" s="124">
        <v>0.78365453721294276</v>
      </c>
      <c r="AJ544" s="124">
        <v>0.80559535414060879</v>
      </c>
      <c r="AK544" s="124">
        <v>0.82528557270239922</v>
      </c>
      <c r="AL544" s="124">
        <v>0.84296006036881932</v>
      </c>
      <c r="AM544" s="124">
        <v>0.85882880909470738</v>
      </c>
      <c r="AN544" s="124">
        <v>0.87307945424183553</v>
      </c>
      <c r="AO544" s="124">
        <v>0.88587964713055356</v>
      </c>
      <c r="AP544" s="124">
        <v>0.89737922296978512</v>
      </c>
      <c r="AQ544" s="124">
        <v>0.90771215046959519</v>
      </c>
      <c r="AR544" s="124">
        <v>0.91699827050892169</v>
      </c>
      <c r="AS544" s="124">
        <v>0.92534484024077168</v>
      </c>
      <c r="AT544" s="124">
        <v>0.93284790197520695</v>
      </c>
      <c r="AU544" s="124">
        <v>0.93284790197520684</v>
      </c>
      <c r="AV544" s="124">
        <v>0.93284790197520684</v>
      </c>
      <c r="AW544" s="124">
        <v>0.93284790197520673</v>
      </c>
      <c r="AX544" s="124">
        <v>0.93284790197520695</v>
      </c>
      <c r="AY544" s="124">
        <v>0.93284790197520684</v>
      </c>
    </row>
    <row r="545" spans="1:51">
      <c r="A545" t="s">
        <v>38</v>
      </c>
      <c r="B545" t="s">
        <v>72</v>
      </c>
      <c r="C545" t="s">
        <v>57</v>
      </c>
      <c r="D545" t="s">
        <v>337</v>
      </c>
      <c r="E545" s="125">
        <v>0</v>
      </c>
      <c r="F545" s="125">
        <v>0</v>
      </c>
      <c r="G545" s="125">
        <v>0</v>
      </c>
      <c r="H545" s="125">
        <v>0</v>
      </c>
      <c r="I545" s="125">
        <v>0</v>
      </c>
      <c r="J545" s="125">
        <v>0</v>
      </c>
      <c r="K545" s="124">
        <v>0</v>
      </c>
      <c r="L545" s="124">
        <v>0</v>
      </c>
      <c r="M545" s="124">
        <v>0</v>
      </c>
      <c r="N545" s="124">
        <v>0</v>
      </c>
      <c r="O545" s="124">
        <v>0</v>
      </c>
      <c r="P545" s="124">
        <v>0</v>
      </c>
      <c r="Q545" s="124">
        <v>0</v>
      </c>
      <c r="R545" s="124">
        <v>0</v>
      </c>
      <c r="S545" s="124">
        <v>0</v>
      </c>
      <c r="T545" s="124">
        <v>0</v>
      </c>
      <c r="U545" s="124">
        <v>0</v>
      </c>
      <c r="V545" s="124">
        <v>0</v>
      </c>
      <c r="W545" s="124">
        <v>0</v>
      </c>
      <c r="X545" s="124">
        <v>0</v>
      </c>
      <c r="Y545" s="124">
        <v>0</v>
      </c>
      <c r="Z545" s="124">
        <v>0</v>
      </c>
      <c r="AA545" s="124">
        <v>0</v>
      </c>
      <c r="AB545" s="124">
        <v>0</v>
      </c>
      <c r="AC545" s="124">
        <v>0</v>
      </c>
      <c r="AD545" s="124">
        <v>0</v>
      </c>
      <c r="AE545" s="124">
        <v>0</v>
      </c>
      <c r="AF545" s="124">
        <v>0</v>
      </c>
      <c r="AG545" s="124">
        <v>0</v>
      </c>
      <c r="AH545" s="124">
        <v>0</v>
      </c>
      <c r="AI545" s="124">
        <v>0</v>
      </c>
      <c r="AJ545" s="124">
        <v>0</v>
      </c>
      <c r="AK545" s="124">
        <v>0</v>
      </c>
      <c r="AL545" s="124">
        <v>0</v>
      </c>
      <c r="AM545" s="124">
        <v>0</v>
      </c>
      <c r="AN545" s="124">
        <v>0</v>
      </c>
      <c r="AO545" s="124">
        <v>0</v>
      </c>
      <c r="AP545" s="124">
        <v>0</v>
      </c>
      <c r="AQ545" s="124">
        <v>0</v>
      </c>
      <c r="AR545" s="124">
        <v>0</v>
      </c>
      <c r="AS545" s="124">
        <v>0</v>
      </c>
      <c r="AT545" s="124">
        <v>0</v>
      </c>
      <c r="AU545" s="124">
        <v>0</v>
      </c>
      <c r="AV545" s="124">
        <v>0</v>
      </c>
      <c r="AW545" s="124">
        <v>0</v>
      </c>
      <c r="AX545" s="124">
        <v>0</v>
      </c>
      <c r="AY545" s="124">
        <v>0</v>
      </c>
    </row>
    <row r="546" spans="1:51">
      <c r="A546" t="s">
        <v>38</v>
      </c>
      <c r="B546" t="s">
        <v>72</v>
      </c>
      <c r="C546" t="s">
        <v>58</v>
      </c>
      <c r="D546" t="s">
        <v>337</v>
      </c>
      <c r="E546" s="125">
        <v>0</v>
      </c>
      <c r="F546" s="125">
        <v>0</v>
      </c>
      <c r="G546" s="125">
        <v>0</v>
      </c>
      <c r="H546" s="125">
        <v>0</v>
      </c>
      <c r="I546" s="125">
        <v>0</v>
      </c>
      <c r="J546" s="125">
        <v>0</v>
      </c>
      <c r="K546" s="124">
        <v>0</v>
      </c>
      <c r="L546" s="124">
        <v>0</v>
      </c>
      <c r="M546" s="124">
        <v>0</v>
      </c>
      <c r="N546" s="124">
        <v>0</v>
      </c>
      <c r="O546" s="124">
        <v>0</v>
      </c>
      <c r="P546" s="124">
        <v>0</v>
      </c>
      <c r="Q546" s="124">
        <v>0</v>
      </c>
      <c r="R546" s="124">
        <v>0</v>
      </c>
      <c r="S546" s="124">
        <v>0</v>
      </c>
      <c r="T546" s="124">
        <v>0</v>
      </c>
      <c r="U546" s="124">
        <v>0</v>
      </c>
      <c r="V546" s="124">
        <v>0</v>
      </c>
      <c r="W546" s="124">
        <v>0</v>
      </c>
      <c r="X546" s="124">
        <v>0</v>
      </c>
      <c r="Y546" s="124">
        <v>0</v>
      </c>
      <c r="Z546" s="124">
        <v>0</v>
      </c>
      <c r="AA546" s="124">
        <v>0</v>
      </c>
      <c r="AB546" s="124">
        <v>0</v>
      </c>
      <c r="AC546" s="124">
        <v>0</v>
      </c>
      <c r="AD546" s="124">
        <v>0</v>
      </c>
      <c r="AE546" s="124">
        <v>0</v>
      </c>
      <c r="AF546" s="124">
        <v>0</v>
      </c>
      <c r="AG546" s="124">
        <v>0</v>
      </c>
      <c r="AH546" s="124">
        <v>0</v>
      </c>
      <c r="AI546" s="124">
        <v>0</v>
      </c>
      <c r="AJ546" s="124">
        <v>0</v>
      </c>
      <c r="AK546" s="124">
        <v>0</v>
      </c>
      <c r="AL546" s="124">
        <v>0</v>
      </c>
      <c r="AM546" s="124">
        <v>0</v>
      </c>
      <c r="AN546" s="124">
        <v>0</v>
      </c>
      <c r="AO546" s="124">
        <v>0</v>
      </c>
      <c r="AP546" s="124">
        <v>0</v>
      </c>
      <c r="AQ546" s="124">
        <v>0</v>
      </c>
      <c r="AR546" s="124">
        <v>0</v>
      </c>
      <c r="AS546" s="124">
        <v>0</v>
      </c>
      <c r="AT546" s="124">
        <v>0</v>
      </c>
      <c r="AU546" s="124">
        <v>0</v>
      </c>
      <c r="AV546" s="124">
        <v>0</v>
      </c>
      <c r="AW546" s="124">
        <v>0</v>
      </c>
      <c r="AX546" s="124">
        <v>0</v>
      </c>
      <c r="AY546" s="124">
        <v>0</v>
      </c>
    </row>
    <row r="547" spans="1:51">
      <c r="A547" t="s">
        <v>38</v>
      </c>
      <c r="B547" t="s">
        <v>72</v>
      </c>
      <c r="C547" t="s">
        <v>59</v>
      </c>
      <c r="D547" t="s">
        <v>337</v>
      </c>
      <c r="E547" s="125">
        <v>0</v>
      </c>
      <c r="F547" s="125">
        <v>0</v>
      </c>
      <c r="G547" s="125">
        <v>0</v>
      </c>
      <c r="H547" s="125">
        <v>2.0445716622367611E-4</v>
      </c>
      <c r="I547" s="125">
        <v>0</v>
      </c>
      <c r="J547" s="125">
        <v>8.2406262875978574E-4</v>
      </c>
      <c r="K547" s="124">
        <v>4.0192926045016082E-4</v>
      </c>
      <c r="L547" s="124">
        <v>3.5291349698062901E-4</v>
      </c>
      <c r="M547" s="124">
        <v>3.1079971452470671E-4</v>
      </c>
      <c r="N547" s="124">
        <v>2.7441482638086381E-4</v>
      </c>
      <c r="O547" s="124">
        <v>2.4282859898372479E-4</v>
      </c>
      <c r="P547" s="124">
        <v>2.1529395239218459E-4</v>
      </c>
      <c r="Q547" s="124">
        <v>1.9120408892700659E-4</v>
      </c>
      <c r="R547" s="124">
        <v>1.7006116062118681E-4</v>
      </c>
      <c r="S547" s="124">
        <v>1.514530043351273E-4</v>
      </c>
      <c r="T547" s="124">
        <v>1.3503561749399589E-4</v>
      </c>
      <c r="U547" s="124">
        <v>1.205197841168579E-4</v>
      </c>
      <c r="V547" s="124">
        <v>1.076607451697445E-4</v>
      </c>
      <c r="W547" s="124">
        <v>9.6250131803999825E-5</v>
      </c>
      <c r="X547" s="124">
        <v>8.6109601262298276E-5</v>
      </c>
      <c r="Y547" s="124">
        <v>7.7085768434572157E-5</v>
      </c>
      <c r="Z547" s="124">
        <v>6.9046133691332313E-5</v>
      </c>
      <c r="AA547" s="124">
        <v>6.1875784277707705E-5</v>
      </c>
      <c r="AB547" s="124">
        <v>5.5474701819475979E-5</v>
      </c>
      <c r="AC547" s="124">
        <v>4.9755548800201227E-5</v>
      </c>
      <c r="AD547" s="124">
        <v>4.4641836581494598E-5</v>
      </c>
      <c r="AE547" s="124">
        <v>4.0066399660516608E-5</v>
      </c>
      <c r="AF547" s="124">
        <v>3.5970117483462821E-5</v>
      </c>
      <c r="AG547" s="124">
        <v>3.230083773658255E-5</v>
      </c>
      <c r="AH547" s="124">
        <v>2.9012464668897861E-5</v>
      </c>
      <c r="AI547" s="124">
        <v>2.606418342033038E-5</v>
      </c>
      <c r="AJ547" s="124">
        <v>2.341979708573157E-5</v>
      </c>
      <c r="AK547" s="124">
        <v>2.1047157742984229E-5</v>
      </c>
      <c r="AL547" s="124">
        <v>1.891767621047212E-5</v>
      </c>
      <c r="AM547" s="124">
        <v>1.7005898098428681E-5</v>
      </c>
      <c r="AN547" s="124">
        <v>1.5289135947236458E-5</v>
      </c>
      <c r="AO547" s="124">
        <v>1.3747149030221321E-5</v>
      </c>
      <c r="AP547" s="124">
        <v>1.2361863835287329E-5</v>
      </c>
      <c r="AQ547" s="124">
        <v>1.1117129402795779E-5</v>
      </c>
      <c r="AR547" s="124">
        <v>9.9985026434279461E-6</v>
      </c>
      <c r="AS547" s="124">
        <v>8.9930595336290388E-6</v>
      </c>
      <c r="AT547" s="124">
        <v>8.0892287221233316E-6</v>
      </c>
      <c r="AU547" s="124">
        <v>8.0892287221233299E-6</v>
      </c>
      <c r="AV547" s="124">
        <v>8.0892287221233282E-6</v>
      </c>
      <c r="AW547" s="124">
        <v>8.0892287221233282E-6</v>
      </c>
      <c r="AX547" s="124">
        <v>8.0892287221233282E-6</v>
      </c>
      <c r="AY547" s="124">
        <v>8.0892287221233282E-6</v>
      </c>
    </row>
    <row r="548" spans="1:51">
      <c r="A548" t="s">
        <v>38</v>
      </c>
      <c r="B548" t="s">
        <v>72</v>
      </c>
      <c r="C548" t="s">
        <v>60</v>
      </c>
      <c r="D548" t="s">
        <v>337</v>
      </c>
      <c r="E548" s="125">
        <v>0</v>
      </c>
      <c r="F548" s="125">
        <v>0</v>
      </c>
      <c r="G548" s="125">
        <v>0</v>
      </c>
      <c r="H548" s="125">
        <v>0</v>
      </c>
      <c r="I548" s="125">
        <v>0</v>
      </c>
      <c r="J548" s="125">
        <v>0</v>
      </c>
      <c r="K548" s="124">
        <v>0</v>
      </c>
      <c r="L548" s="124">
        <v>0</v>
      </c>
      <c r="M548" s="124">
        <v>0</v>
      </c>
      <c r="N548" s="124">
        <v>0</v>
      </c>
      <c r="O548" s="124">
        <v>0</v>
      </c>
      <c r="P548" s="124">
        <v>0</v>
      </c>
      <c r="Q548" s="124">
        <v>0</v>
      </c>
      <c r="R548" s="124">
        <v>0</v>
      </c>
      <c r="S548" s="124">
        <v>0</v>
      </c>
      <c r="T548" s="124">
        <v>0</v>
      </c>
      <c r="U548" s="124">
        <v>0</v>
      </c>
      <c r="V548" s="124">
        <v>0</v>
      </c>
      <c r="W548" s="124">
        <v>0</v>
      </c>
      <c r="X548" s="124">
        <v>0</v>
      </c>
      <c r="Y548" s="124">
        <v>0</v>
      </c>
      <c r="Z548" s="124">
        <v>0</v>
      </c>
      <c r="AA548" s="124">
        <v>0</v>
      </c>
      <c r="AB548" s="124">
        <v>0</v>
      </c>
      <c r="AC548" s="124">
        <v>0</v>
      </c>
      <c r="AD548" s="124">
        <v>0</v>
      </c>
      <c r="AE548" s="124">
        <v>0</v>
      </c>
      <c r="AF548" s="124">
        <v>0</v>
      </c>
      <c r="AG548" s="124">
        <v>0</v>
      </c>
      <c r="AH548" s="124">
        <v>0</v>
      </c>
      <c r="AI548" s="124">
        <v>0</v>
      </c>
      <c r="AJ548" s="124">
        <v>0</v>
      </c>
      <c r="AK548" s="124">
        <v>0</v>
      </c>
      <c r="AL548" s="124">
        <v>0</v>
      </c>
      <c r="AM548" s="124">
        <v>0</v>
      </c>
      <c r="AN548" s="124">
        <v>0</v>
      </c>
      <c r="AO548" s="124">
        <v>0</v>
      </c>
      <c r="AP548" s="124">
        <v>0</v>
      </c>
      <c r="AQ548" s="124">
        <v>0</v>
      </c>
      <c r="AR548" s="124">
        <v>0</v>
      </c>
      <c r="AS548" s="124">
        <v>0</v>
      </c>
      <c r="AT548" s="124">
        <v>0</v>
      </c>
      <c r="AU548" s="124">
        <v>0</v>
      </c>
      <c r="AV548" s="124">
        <v>0</v>
      </c>
      <c r="AW548" s="124">
        <v>0</v>
      </c>
      <c r="AX548" s="124">
        <v>0</v>
      </c>
      <c r="AY548" s="124">
        <v>0</v>
      </c>
    </row>
    <row r="549" spans="1:51">
      <c r="A549" t="s">
        <v>38</v>
      </c>
      <c r="B549" t="s">
        <v>72</v>
      </c>
      <c r="C549" t="s">
        <v>61</v>
      </c>
      <c r="D549" t="s">
        <v>337</v>
      </c>
      <c r="E549" s="125">
        <v>0</v>
      </c>
      <c r="F549" s="125">
        <v>0</v>
      </c>
      <c r="G549" s="125">
        <v>0</v>
      </c>
      <c r="H549" s="125">
        <v>0</v>
      </c>
      <c r="I549" s="125">
        <v>0</v>
      </c>
      <c r="J549" s="125">
        <v>0</v>
      </c>
      <c r="K549" s="124">
        <v>0</v>
      </c>
      <c r="L549" s="124">
        <v>0</v>
      </c>
      <c r="M549" s="124">
        <v>0</v>
      </c>
      <c r="N549" s="124">
        <v>0</v>
      </c>
      <c r="O549" s="124">
        <v>0</v>
      </c>
      <c r="P549" s="124">
        <v>0</v>
      </c>
      <c r="Q549" s="124">
        <v>0</v>
      </c>
      <c r="R549" s="124">
        <v>0</v>
      </c>
      <c r="S549" s="124">
        <v>0</v>
      </c>
      <c r="T549" s="124">
        <v>0</v>
      </c>
      <c r="U549" s="124">
        <v>0</v>
      </c>
      <c r="V549" s="124">
        <v>0</v>
      </c>
      <c r="W549" s="124">
        <v>0</v>
      </c>
      <c r="X549" s="124">
        <v>0</v>
      </c>
      <c r="Y549" s="124">
        <v>0</v>
      </c>
      <c r="Z549" s="124">
        <v>0</v>
      </c>
      <c r="AA549" s="124">
        <v>0</v>
      </c>
      <c r="AB549" s="124">
        <v>0</v>
      </c>
      <c r="AC549" s="124">
        <v>0</v>
      </c>
      <c r="AD549" s="124">
        <v>0</v>
      </c>
      <c r="AE549" s="124">
        <v>0</v>
      </c>
      <c r="AF549" s="124">
        <v>0</v>
      </c>
      <c r="AG549" s="124">
        <v>0</v>
      </c>
      <c r="AH549" s="124">
        <v>0</v>
      </c>
      <c r="AI549" s="124">
        <v>0</v>
      </c>
      <c r="AJ549" s="124">
        <v>0</v>
      </c>
      <c r="AK549" s="124">
        <v>0</v>
      </c>
      <c r="AL549" s="124">
        <v>0</v>
      </c>
      <c r="AM549" s="124">
        <v>0</v>
      </c>
      <c r="AN549" s="124">
        <v>0</v>
      </c>
      <c r="AO549" s="124">
        <v>0</v>
      </c>
      <c r="AP549" s="124">
        <v>0</v>
      </c>
      <c r="AQ549" s="124">
        <v>0</v>
      </c>
      <c r="AR549" s="124">
        <v>0</v>
      </c>
      <c r="AS549" s="124">
        <v>0</v>
      </c>
      <c r="AT549" s="124">
        <v>0</v>
      </c>
      <c r="AU549" s="124">
        <v>0</v>
      </c>
      <c r="AV549" s="124">
        <v>0</v>
      </c>
      <c r="AW549" s="124">
        <v>0</v>
      </c>
      <c r="AX549" s="124">
        <v>0</v>
      </c>
      <c r="AY549" s="124">
        <v>0</v>
      </c>
    </row>
    <row r="550" spans="1:51">
      <c r="A550" t="s">
        <v>38</v>
      </c>
      <c r="B550" t="s">
        <v>70</v>
      </c>
      <c r="C550" t="s">
        <v>50</v>
      </c>
      <c r="D550" t="s">
        <v>337</v>
      </c>
      <c r="E550" s="125">
        <v>0</v>
      </c>
      <c r="F550" s="125">
        <v>0</v>
      </c>
      <c r="G550" s="125">
        <v>0</v>
      </c>
      <c r="H550" s="125">
        <v>0</v>
      </c>
      <c r="I550" s="125">
        <v>0</v>
      </c>
      <c r="J550" s="125">
        <v>0</v>
      </c>
      <c r="K550" s="124">
        <v>0</v>
      </c>
      <c r="L550" s="124">
        <v>0</v>
      </c>
      <c r="M550" s="124">
        <v>0</v>
      </c>
      <c r="N550" s="124">
        <v>0</v>
      </c>
      <c r="O550" s="124">
        <v>0</v>
      </c>
      <c r="P550" s="124">
        <v>0</v>
      </c>
      <c r="Q550" s="124">
        <v>0</v>
      </c>
      <c r="R550" s="124">
        <v>0</v>
      </c>
      <c r="S550" s="124">
        <v>0</v>
      </c>
      <c r="T550" s="124">
        <v>0</v>
      </c>
      <c r="U550" s="124">
        <v>0</v>
      </c>
      <c r="V550" s="124">
        <v>0</v>
      </c>
      <c r="W550" s="124">
        <v>0</v>
      </c>
      <c r="X550" s="124">
        <v>0</v>
      </c>
      <c r="Y550" s="124">
        <v>0</v>
      </c>
      <c r="Z550" s="124">
        <v>0</v>
      </c>
      <c r="AA550" s="124">
        <v>0</v>
      </c>
      <c r="AB550" s="124">
        <v>0</v>
      </c>
      <c r="AC550" s="124">
        <v>0</v>
      </c>
      <c r="AD550" s="124">
        <v>0</v>
      </c>
      <c r="AE550" s="124">
        <v>0</v>
      </c>
      <c r="AF550" s="124">
        <v>0</v>
      </c>
      <c r="AG550" s="124">
        <v>0</v>
      </c>
      <c r="AH550" s="124">
        <v>0</v>
      </c>
      <c r="AI550" s="124">
        <v>0</v>
      </c>
      <c r="AJ550" s="124">
        <v>0</v>
      </c>
      <c r="AK550" s="124">
        <v>0</v>
      </c>
      <c r="AL550" s="124">
        <v>0</v>
      </c>
      <c r="AM550" s="124">
        <v>0</v>
      </c>
      <c r="AN550" s="124">
        <v>0</v>
      </c>
      <c r="AO550" s="124">
        <v>0</v>
      </c>
      <c r="AP550" s="124">
        <v>0</v>
      </c>
      <c r="AQ550" s="124">
        <v>0</v>
      </c>
      <c r="AR550" s="124">
        <v>0</v>
      </c>
      <c r="AS550" s="124">
        <v>0</v>
      </c>
      <c r="AT550" s="124">
        <v>0</v>
      </c>
      <c r="AU550" s="124">
        <v>0</v>
      </c>
      <c r="AV550" s="124">
        <v>0</v>
      </c>
      <c r="AW550" s="124">
        <v>0</v>
      </c>
      <c r="AX550" s="124">
        <v>0</v>
      </c>
      <c r="AY550" s="124">
        <v>0</v>
      </c>
    </row>
    <row r="551" spans="1:51">
      <c r="A551" t="s">
        <v>38</v>
      </c>
      <c r="B551" t="s">
        <v>70</v>
      </c>
      <c r="C551" t="s">
        <v>53</v>
      </c>
      <c r="D551" t="s">
        <v>337</v>
      </c>
      <c r="E551" s="125">
        <v>1</v>
      </c>
      <c r="F551" s="125">
        <v>1</v>
      </c>
      <c r="G551" s="125">
        <v>1</v>
      </c>
      <c r="H551" s="125">
        <v>1</v>
      </c>
      <c r="I551" s="125">
        <v>1</v>
      </c>
      <c r="J551" s="125">
        <v>1</v>
      </c>
      <c r="K551" s="124">
        <v>1</v>
      </c>
      <c r="L551" s="124">
        <v>0.99741224593117161</v>
      </c>
      <c r="M551" s="124">
        <v>0.99584046321968489</v>
      </c>
      <c r="N551" s="124">
        <v>0.99332038479784646</v>
      </c>
      <c r="O551" s="124">
        <v>0.98928992337491994</v>
      </c>
      <c r="P551" s="124">
        <v>0.98286943378829827</v>
      </c>
      <c r="Q551" s="124">
        <v>0.97270617163575179</v>
      </c>
      <c r="R551" s="124">
        <v>0.95677838063521992</v>
      </c>
      <c r="S551" s="124">
        <v>0.93220349530034652</v>
      </c>
      <c r="T551" s="124">
        <v>0.89518654885354165</v>
      </c>
      <c r="U551" s="124">
        <v>0.84139702127454874</v>
      </c>
      <c r="V551" s="124">
        <v>0.76718236356176783</v>
      </c>
      <c r="W551" s="124">
        <v>0.67178701103419924</v>
      </c>
      <c r="X551" s="124">
        <v>0.5597353629657561</v>
      </c>
      <c r="Y551" s="124">
        <v>0.44124708418994812</v>
      </c>
      <c r="Z551" s="124">
        <v>0.32909240436601622</v>
      </c>
      <c r="AA551" s="124">
        <v>0.2335303031259614</v>
      </c>
      <c r="AB551" s="124">
        <v>0.15913559312395989</v>
      </c>
      <c r="AC551" s="124">
        <v>0.1051880137436645</v>
      </c>
      <c r="AD551" s="124">
        <v>6.8048838861982264E-2</v>
      </c>
      <c r="AE551" s="124">
        <v>4.3386744437774523E-2</v>
      </c>
      <c r="AF551" s="124">
        <v>2.739984508929233E-2</v>
      </c>
      <c r="AG551" s="124">
        <v>1.7197804001599371E-2</v>
      </c>
      <c r="AH551" s="124">
        <v>1.075238956307983E-2</v>
      </c>
      <c r="AI551" s="124">
        <v>6.7061126960654138E-3</v>
      </c>
      <c r="AJ551" s="124">
        <v>4.1760793554876394E-3</v>
      </c>
      <c r="AK551" s="124">
        <v>2.5980619357169328E-3</v>
      </c>
      <c r="AL551" s="124">
        <v>1.615363574094697E-3</v>
      </c>
      <c r="AM551" s="124">
        <v>1.003989691794327E-3</v>
      </c>
      <c r="AN551" s="124">
        <v>6.2386063094893585E-4</v>
      </c>
      <c r="AO551" s="124">
        <v>3.8759962012696603E-4</v>
      </c>
      <c r="AP551" s="124">
        <v>2.4079098584511849E-4</v>
      </c>
      <c r="AQ551" s="124">
        <v>1.4957980024715711E-4</v>
      </c>
      <c r="AR551" s="124">
        <v>9.2916034062084929E-5</v>
      </c>
      <c r="AS551" s="124">
        <v>5.7716376336391928E-5</v>
      </c>
      <c r="AT551" s="124">
        <v>3.5851031599698491E-5</v>
      </c>
      <c r="AU551" s="124">
        <v>2.2268997138585881E-5</v>
      </c>
      <c r="AV551" s="124">
        <v>1.383239643765188E-5</v>
      </c>
      <c r="AW551" s="124">
        <v>8.5919710912096825E-6</v>
      </c>
      <c r="AX551" s="124">
        <v>5.336878609873974E-6</v>
      </c>
      <c r="AY551" s="124">
        <v>3.3149830078182951E-6</v>
      </c>
    </row>
    <row r="552" spans="1:51">
      <c r="A552" t="s">
        <v>38</v>
      </c>
      <c r="B552" t="s">
        <v>70</v>
      </c>
      <c r="C552" t="s">
        <v>54</v>
      </c>
      <c r="D552" t="s">
        <v>337</v>
      </c>
      <c r="E552" s="125">
        <v>0</v>
      </c>
      <c r="F552" s="125">
        <v>0</v>
      </c>
      <c r="G552" s="125">
        <v>0</v>
      </c>
      <c r="H552" s="125">
        <v>0</v>
      </c>
      <c r="I552" s="125">
        <v>0</v>
      </c>
      <c r="J552" s="125">
        <v>0</v>
      </c>
      <c r="K552" s="124">
        <v>0</v>
      </c>
      <c r="L552" s="124">
        <v>0</v>
      </c>
      <c r="M552" s="124">
        <v>0</v>
      </c>
      <c r="N552" s="124">
        <v>0</v>
      </c>
      <c r="O552" s="124">
        <v>0</v>
      </c>
      <c r="P552" s="124">
        <v>0</v>
      </c>
      <c r="Q552" s="124">
        <v>0</v>
      </c>
      <c r="R552" s="124">
        <v>0</v>
      </c>
      <c r="S552" s="124">
        <v>0</v>
      </c>
      <c r="T552" s="124">
        <v>0</v>
      </c>
      <c r="U552" s="124">
        <v>0</v>
      </c>
      <c r="V552" s="124">
        <v>0</v>
      </c>
      <c r="W552" s="124">
        <v>0</v>
      </c>
      <c r="X552" s="124">
        <v>0</v>
      </c>
      <c r="Y552" s="124">
        <v>0</v>
      </c>
      <c r="Z552" s="124">
        <v>0</v>
      </c>
      <c r="AA552" s="124">
        <v>0</v>
      </c>
      <c r="AB552" s="124">
        <v>0</v>
      </c>
      <c r="AC552" s="124">
        <v>0</v>
      </c>
      <c r="AD552" s="124">
        <v>0</v>
      </c>
      <c r="AE552" s="124">
        <v>0</v>
      </c>
      <c r="AF552" s="124">
        <v>0</v>
      </c>
      <c r="AG552" s="124">
        <v>0</v>
      </c>
      <c r="AH552" s="124">
        <v>0</v>
      </c>
      <c r="AI552" s="124">
        <v>0</v>
      </c>
      <c r="AJ552" s="124">
        <v>0</v>
      </c>
      <c r="AK552" s="124">
        <v>0</v>
      </c>
      <c r="AL552" s="124">
        <v>0</v>
      </c>
      <c r="AM552" s="124">
        <v>0</v>
      </c>
      <c r="AN552" s="124">
        <v>0</v>
      </c>
      <c r="AO552" s="124">
        <v>0</v>
      </c>
      <c r="AP552" s="124">
        <v>0</v>
      </c>
      <c r="AQ552" s="124">
        <v>0</v>
      </c>
      <c r="AR552" s="124">
        <v>0</v>
      </c>
      <c r="AS552" s="124">
        <v>0</v>
      </c>
      <c r="AT552" s="124">
        <v>0</v>
      </c>
      <c r="AU552" s="124">
        <v>0</v>
      </c>
      <c r="AV552" s="124">
        <v>0</v>
      </c>
      <c r="AW552" s="124">
        <v>0</v>
      </c>
      <c r="AX552" s="124">
        <v>0</v>
      </c>
      <c r="AY552" s="124">
        <v>0</v>
      </c>
    </row>
    <row r="553" spans="1:51">
      <c r="A553" t="s">
        <v>38</v>
      </c>
      <c r="B553" t="s">
        <v>70</v>
      </c>
      <c r="C553" t="s">
        <v>55</v>
      </c>
      <c r="D553" t="s">
        <v>337</v>
      </c>
      <c r="E553" s="125">
        <v>0</v>
      </c>
      <c r="F553" s="125">
        <v>0</v>
      </c>
      <c r="G553" s="125">
        <v>0</v>
      </c>
      <c r="H553" s="125">
        <v>0</v>
      </c>
      <c r="I553" s="125">
        <v>0</v>
      </c>
      <c r="J553" s="125">
        <v>0</v>
      </c>
      <c r="K553" s="124">
        <v>0</v>
      </c>
      <c r="L553" s="124">
        <v>0</v>
      </c>
      <c r="M553" s="124">
        <v>0</v>
      </c>
      <c r="N553" s="124">
        <v>0</v>
      </c>
      <c r="O553" s="124">
        <v>0</v>
      </c>
      <c r="P553" s="124">
        <v>0</v>
      </c>
      <c r="Q553" s="124">
        <v>0</v>
      </c>
      <c r="R553" s="124">
        <v>0</v>
      </c>
      <c r="S553" s="124">
        <v>0</v>
      </c>
      <c r="T553" s="124">
        <v>0</v>
      </c>
      <c r="U553" s="124">
        <v>0</v>
      </c>
      <c r="V553" s="124">
        <v>0</v>
      </c>
      <c r="W553" s="124">
        <v>0</v>
      </c>
      <c r="X553" s="124">
        <v>0</v>
      </c>
      <c r="Y553" s="124">
        <v>0</v>
      </c>
      <c r="Z553" s="124">
        <v>0</v>
      </c>
      <c r="AA553" s="124">
        <v>0</v>
      </c>
      <c r="AB553" s="124">
        <v>0</v>
      </c>
      <c r="AC553" s="124">
        <v>0</v>
      </c>
      <c r="AD553" s="124">
        <v>0</v>
      </c>
      <c r="AE553" s="124">
        <v>0</v>
      </c>
      <c r="AF553" s="124">
        <v>0</v>
      </c>
      <c r="AG553" s="124">
        <v>0</v>
      </c>
      <c r="AH553" s="124">
        <v>0</v>
      </c>
      <c r="AI553" s="124">
        <v>0</v>
      </c>
      <c r="AJ553" s="124">
        <v>0</v>
      </c>
      <c r="AK553" s="124">
        <v>0</v>
      </c>
      <c r="AL553" s="124">
        <v>0</v>
      </c>
      <c r="AM553" s="124">
        <v>0</v>
      </c>
      <c r="AN553" s="124">
        <v>0</v>
      </c>
      <c r="AO553" s="124">
        <v>0</v>
      </c>
      <c r="AP553" s="124">
        <v>0</v>
      </c>
      <c r="AQ553" s="124">
        <v>0</v>
      </c>
      <c r="AR553" s="124">
        <v>0</v>
      </c>
      <c r="AS553" s="124">
        <v>0</v>
      </c>
      <c r="AT553" s="124">
        <v>0</v>
      </c>
      <c r="AU553" s="124">
        <v>0</v>
      </c>
      <c r="AV553" s="124">
        <v>0</v>
      </c>
      <c r="AW553" s="124">
        <v>0</v>
      </c>
      <c r="AX553" s="124">
        <v>0</v>
      </c>
      <c r="AY553" s="124">
        <v>0</v>
      </c>
    </row>
    <row r="554" spans="1:51">
      <c r="A554" t="s">
        <v>38</v>
      </c>
      <c r="B554" t="s">
        <v>70</v>
      </c>
      <c r="C554" t="s">
        <v>56</v>
      </c>
      <c r="D554" t="s">
        <v>337</v>
      </c>
      <c r="E554" s="125">
        <v>0</v>
      </c>
      <c r="F554" s="125">
        <v>0</v>
      </c>
      <c r="G554" s="125">
        <v>0</v>
      </c>
      <c r="H554" s="125">
        <v>0</v>
      </c>
      <c r="I554" s="125">
        <v>0</v>
      </c>
      <c r="J554" s="125">
        <v>0</v>
      </c>
      <c r="K554" s="124">
        <v>0</v>
      </c>
      <c r="L554" s="124">
        <v>2.5877540688284068E-3</v>
      </c>
      <c r="M554" s="124">
        <v>4.1595367803151173E-3</v>
      </c>
      <c r="N554" s="124">
        <v>6.6796152021535316E-3</v>
      </c>
      <c r="O554" s="124">
        <v>1.071007662507999E-2</v>
      </c>
      <c r="P554" s="124">
        <v>1.713056621170168E-2</v>
      </c>
      <c r="Q554" s="124">
        <v>2.729382836424819E-2</v>
      </c>
      <c r="R554" s="124">
        <v>4.3221619364780042E-2</v>
      </c>
      <c r="S554" s="124">
        <v>6.7796504699653384E-2</v>
      </c>
      <c r="T554" s="124">
        <v>0.10481345114645831</v>
      </c>
      <c r="U554" s="124">
        <v>0.15860297872545109</v>
      </c>
      <c r="V554" s="124">
        <v>0.23281763643823211</v>
      </c>
      <c r="W554" s="124">
        <v>0.32821298896580059</v>
      </c>
      <c r="X554" s="124">
        <v>0.44026463703424368</v>
      </c>
      <c r="Y554" s="124">
        <v>0.55875291581005171</v>
      </c>
      <c r="Z554" s="124">
        <v>0.67090759563398361</v>
      </c>
      <c r="AA554" s="124">
        <v>0.76646969687403843</v>
      </c>
      <c r="AB554" s="124">
        <v>0.84086440687603992</v>
      </c>
      <c r="AC554" s="124">
        <v>0.89481198625633529</v>
      </c>
      <c r="AD554" s="124">
        <v>0.93195116113801757</v>
      </c>
      <c r="AE554" s="124">
        <v>0.95661325556222532</v>
      </c>
      <c r="AF554" s="124">
        <v>0.9726001549107075</v>
      </c>
      <c r="AG554" s="124">
        <v>0.98280219599840046</v>
      </c>
      <c r="AH554" s="124">
        <v>0.98924761043692</v>
      </c>
      <c r="AI554" s="124">
        <v>0.99329388730393442</v>
      </c>
      <c r="AJ554" s="124">
        <v>0.99582392064451219</v>
      </c>
      <c r="AK554" s="124">
        <v>0.9974019380642829</v>
      </c>
      <c r="AL554" s="124">
        <v>0.99838463642590514</v>
      </c>
      <c r="AM554" s="124">
        <v>0.99899601030820551</v>
      </c>
      <c r="AN554" s="124">
        <v>0.9993761393690509</v>
      </c>
      <c r="AO554" s="124">
        <v>0.99961240037987287</v>
      </c>
      <c r="AP554" s="124">
        <v>0.99975920901415471</v>
      </c>
      <c r="AQ554" s="124">
        <v>0.99985042019975268</v>
      </c>
      <c r="AR554" s="124">
        <v>0.99990708396593775</v>
      </c>
      <c r="AS554" s="124">
        <v>0.99994228362366344</v>
      </c>
      <c r="AT554" s="124">
        <v>0.99996414896840013</v>
      </c>
      <c r="AU554" s="124">
        <v>0.99997773100286125</v>
      </c>
      <c r="AV554" s="124">
        <v>0.99998616760356218</v>
      </c>
      <c r="AW554" s="124">
        <v>0.99999140802890862</v>
      </c>
      <c r="AX554" s="124">
        <v>0.99999466312138996</v>
      </c>
      <c r="AY554" s="124">
        <v>0.99999668501699202</v>
      </c>
    </row>
    <row r="555" spans="1:51">
      <c r="A555" t="s">
        <v>38</v>
      </c>
      <c r="B555" t="s">
        <v>70</v>
      </c>
      <c r="C555" t="s">
        <v>57</v>
      </c>
      <c r="D555" t="s">
        <v>337</v>
      </c>
      <c r="E555" s="125">
        <v>0</v>
      </c>
      <c r="F555" s="125">
        <v>0</v>
      </c>
      <c r="G555" s="125">
        <v>0</v>
      </c>
      <c r="H555" s="125">
        <v>0</v>
      </c>
      <c r="I555" s="125">
        <v>0</v>
      </c>
      <c r="J555" s="125">
        <v>0</v>
      </c>
      <c r="K555" s="124">
        <v>0</v>
      </c>
      <c r="L555" s="124">
        <v>0</v>
      </c>
      <c r="M555" s="124">
        <v>0</v>
      </c>
      <c r="N555" s="124">
        <v>0</v>
      </c>
      <c r="O555" s="124">
        <v>0</v>
      </c>
      <c r="P555" s="124">
        <v>0</v>
      </c>
      <c r="Q555" s="124">
        <v>0</v>
      </c>
      <c r="R555" s="124">
        <v>0</v>
      </c>
      <c r="S555" s="124">
        <v>0</v>
      </c>
      <c r="T555" s="124">
        <v>0</v>
      </c>
      <c r="U555" s="124">
        <v>0</v>
      </c>
      <c r="V555" s="124">
        <v>0</v>
      </c>
      <c r="W555" s="124">
        <v>0</v>
      </c>
      <c r="X555" s="124">
        <v>0</v>
      </c>
      <c r="Y555" s="124">
        <v>0</v>
      </c>
      <c r="Z555" s="124">
        <v>0</v>
      </c>
      <c r="AA555" s="124">
        <v>0</v>
      </c>
      <c r="AB555" s="124">
        <v>0</v>
      </c>
      <c r="AC555" s="124">
        <v>0</v>
      </c>
      <c r="AD555" s="124">
        <v>0</v>
      </c>
      <c r="AE555" s="124">
        <v>0</v>
      </c>
      <c r="AF555" s="124">
        <v>0</v>
      </c>
      <c r="AG555" s="124">
        <v>0</v>
      </c>
      <c r="AH555" s="124">
        <v>0</v>
      </c>
      <c r="AI555" s="124">
        <v>0</v>
      </c>
      <c r="AJ555" s="124">
        <v>0</v>
      </c>
      <c r="AK555" s="124">
        <v>0</v>
      </c>
      <c r="AL555" s="124">
        <v>0</v>
      </c>
      <c r="AM555" s="124">
        <v>0</v>
      </c>
      <c r="AN555" s="124">
        <v>0</v>
      </c>
      <c r="AO555" s="124">
        <v>0</v>
      </c>
      <c r="AP555" s="124">
        <v>0</v>
      </c>
      <c r="AQ555" s="124">
        <v>0</v>
      </c>
      <c r="AR555" s="124">
        <v>0</v>
      </c>
      <c r="AS555" s="124">
        <v>0</v>
      </c>
      <c r="AT555" s="124">
        <v>0</v>
      </c>
      <c r="AU555" s="124">
        <v>0</v>
      </c>
      <c r="AV555" s="124">
        <v>0</v>
      </c>
      <c r="AW555" s="124">
        <v>0</v>
      </c>
      <c r="AX555" s="124">
        <v>0</v>
      </c>
      <c r="AY555" s="124">
        <v>0</v>
      </c>
    </row>
    <row r="556" spans="1:51">
      <c r="A556" t="s">
        <v>38</v>
      </c>
      <c r="B556" t="s">
        <v>70</v>
      </c>
      <c r="C556" t="s">
        <v>58</v>
      </c>
      <c r="D556" t="s">
        <v>337</v>
      </c>
      <c r="E556" s="125">
        <v>0</v>
      </c>
      <c r="F556" s="125">
        <v>0</v>
      </c>
      <c r="G556" s="125">
        <v>0</v>
      </c>
      <c r="H556" s="125">
        <v>0</v>
      </c>
      <c r="I556" s="125">
        <v>0</v>
      </c>
      <c r="J556" s="125">
        <v>0</v>
      </c>
      <c r="K556" s="124">
        <v>0</v>
      </c>
      <c r="L556" s="124">
        <v>0</v>
      </c>
      <c r="M556" s="124">
        <v>0</v>
      </c>
      <c r="N556" s="124">
        <v>0</v>
      </c>
      <c r="O556" s="124">
        <v>0</v>
      </c>
      <c r="P556" s="124">
        <v>0</v>
      </c>
      <c r="Q556" s="124">
        <v>0</v>
      </c>
      <c r="R556" s="124">
        <v>0</v>
      </c>
      <c r="S556" s="124">
        <v>0</v>
      </c>
      <c r="T556" s="124">
        <v>0</v>
      </c>
      <c r="U556" s="124">
        <v>0</v>
      </c>
      <c r="V556" s="124">
        <v>0</v>
      </c>
      <c r="W556" s="124">
        <v>0</v>
      </c>
      <c r="X556" s="124">
        <v>0</v>
      </c>
      <c r="Y556" s="124">
        <v>0</v>
      </c>
      <c r="Z556" s="124">
        <v>0</v>
      </c>
      <c r="AA556" s="124">
        <v>0</v>
      </c>
      <c r="AB556" s="124">
        <v>0</v>
      </c>
      <c r="AC556" s="124">
        <v>0</v>
      </c>
      <c r="AD556" s="124">
        <v>0</v>
      </c>
      <c r="AE556" s="124">
        <v>0</v>
      </c>
      <c r="AF556" s="124">
        <v>0</v>
      </c>
      <c r="AG556" s="124">
        <v>0</v>
      </c>
      <c r="AH556" s="124">
        <v>0</v>
      </c>
      <c r="AI556" s="124">
        <v>0</v>
      </c>
      <c r="AJ556" s="124">
        <v>0</v>
      </c>
      <c r="AK556" s="124">
        <v>0</v>
      </c>
      <c r="AL556" s="124">
        <v>0</v>
      </c>
      <c r="AM556" s="124">
        <v>0</v>
      </c>
      <c r="AN556" s="124">
        <v>0</v>
      </c>
      <c r="AO556" s="124">
        <v>0</v>
      </c>
      <c r="AP556" s="124">
        <v>0</v>
      </c>
      <c r="AQ556" s="124">
        <v>0</v>
      </c>
      <c r="AR556" s="124">
        <v>0</v>
      </c>
      <c r="AS556" s="124">
        <v>0</v>
      </c>
      <c r="AT556" s="124">
        <v>0</v>
      </c>
      <c r="AU556" s="124">
        <v>0</v>
      </c>
      <c r="AV556" s="124">
        <v>0</v>
      </c>
      <c r="AW556" s="124">
        <v>0</v>
      </c>
      <c r="AX556" s="124">
        <v>0</v>
      </c>
      <c r="AY556" s="124">
        <v>0</v>
      </c>
    </row>
    <row r="557" spans="1:51">
      <c r="A557" t="s">
        <v>38</v>
      </c>
      <c r="B557" t="s">
        <v>70</v>
      </c>
      <c r="C557" t="s">
        <v>59</v>
      </c>
      <c r="D557" t="s">
        <v>337</v>
      </c>
      <c r="E557" s="125">
        <v>0</v>
      </c>
      <c r="F557" s="125">
        <v>0</v>
      </c>
      <c r="G557" s="125">
        <v>0</v>
      </c>
      <c r="H557" s="125">
        <v>0</v>
      </c>
      <c r="I557" s="125">
        <v>0</v>
      </c>
      <c r="J557" s="125">
        <v>0</v>
      </c>
      <c r="K557" s="124">
        <v>0</v>
      </c>
      <c r="L557" s="124">
        <v>0</v>
      </c>
      <c r="M557" s="124">
        <v>0</v>
      </c>
      <c r="N557" s="124">
        <v>0</v>
      </c>
      <c r="O557" s="124">
        <v>0</v>
      </c>
      <c r="P557" s="124">
        <v>0</v>
      </c>
      <c r="Q557" s="124">
        <v>0</v>
      </c>
      <c r="R557" s="124">
        <v>0</v>
      </c>
      <c r="S557" s="124">
        <v>0</v>
      </c>
      <c r="T557" s="124">
        <v>0</v>
      </c>
      <c r="U557" s="124">
        <v>0</v>
      </c>
      <c r="V557" s="124">
        <v>0</v>
      </c>
      <c r="W557" s="124">
        <v>0</v>
      </c>
      <c r="X557" s="124">
        <v>0</v>
      </c>
      <c r="Y557" s="124">
        <v>0</v>
      </c>
      <c r="Z557" s="124">
        <v>0</v>
      </c>
      <c r="AA557" s="124">
        <v>0</v>
      </c>
      <c r="AB557" s="124">
        <v>0</v>
      </c>
      <c r="AC557" s="124">
        <v>0</v>
      </c>
      <c r="AD557" s="124">
        <v>0</v>
      </c>
      <c r="AE557" s="124">
        <v>0</v>
      </c>
      <c r="AF557" s="124">
        <v>0</v>
      </c>
      <c r="AG557" s="124">
        <v>0</v>
      </c>
      <c r="AH557" s="124">
        <v>0</v>
      </c>
      <c r="AI557" s="124">
        <v>0</v>
      </c>
      <c r="AJ557" s="124">
        <v>0</v>
      </c>
      <c r="AK557" s="124">
        <v>0</v>
      </c>
      <c r="AL557" s="124">
        <v>0</v>
      </c>
      <c r="AM557" s="124">
        <v>0</v>
      </c>
      <c r="AN557" s="124">
        <v>0</v>
      </c>
      <c r="AO557" s="124">
        <v>0</v>
      </c>
      <c r="AP557" s="124">
        <v>0</v>
      </c>
      <c r="AQ557" s="124">
        <v>0</v>
      </c>
      <c r="AR557" s="124">
        <v>0</v>
      </c>
      <c r="AS557" s="124">
        <v>0</v>
      </c>
      <c r="AT557" s="124">
        <v>0</v>
      </c>
      <c r="AU557" s="124">
        <v>0</v>
      </c>
      <c r="AV557" s="124">
        <v>0</v>
      </c>
      <c r="AW557" s="124">
        <v>0</v>
      </c>
      <c r="AX557" s="124">
        <v>0</v>
      </c>
      <c r="AY557" s="124">
        <v>0</v>
      </c>
    </row>
    <row r="558" spans="1:51">
      <c r="A558" t="s">
        <v>38</v>
      </c>
      <c r="B558" t="s">
        <v>70</v>
      </c>
      <c r="C558" t="s">
        <v>60</v>
      </c>
      <c r="D558" t="s">
        <v>337</v>
      </c>
      <c r="E558" s="125">
        <v>0</v>
      </c>
      <c r="F558" s="125">
        <v>0</v>
      </c>
      <c r="G558" s="125">
        <v>0</v>
      </c>
      <c r="H558" s="125">
        <v>0</v>
      </c>
      <c r="I558" s="125">
        <v>0</v>
      </c>
      <c r="J558" s="125">
        <v>0</v>
      </c>
      <c r="K558" s="124">
        <v>0</v>
      </c>
      <c r="L558" s="124">
        <v>0</v>
      </c>
      <c r="M558" s="124">
        <v>0</v>
      </c>
      <c r="N558" s="124">
        <v>0</v>
      </c>
      <c r="O558" s="124">
        <v>0</v>
      </c>
      <c r="P558" s="124">
        <v>0</v>
      </c>
      <c r="Q558" s="124">
        <v>0</v>
      </c>
      <c r="R558" s="124">
        <v>0</v>
      </c>
      <c r="S558" s="124">
        <v>0</v>
      </c>
      <c r="T558" s="124">
        <v>0</v>
      </c>
      <c r="U558" s="124">
        <v>0</v>
      </c>
      <c r="V558" s="124">
        <v>0</v>
      </c>
      <c r="W558" s="124">
        <v>0</v>
      </c>
      <c r="X558" s="124">
        <v>0</v>
      </c>
      <c r="Y558" s="124">
        <v>0</v>
      </c>
      <c r="Z558" s="124">
        <v>0</v>
      </c>
      <c r="AA558" s="124">
        <v>0</v>
      </c>
      <c r="AB558" s="124">
        <v>0</v>
      </c>
      <c r="AC558" s="124">
        <v>0</v>
      </c>
      <c r="AD558" s="124">
        <v>0</v>
      </c>
      <c r="AE558" s="124">
        <v>0</v>
      </c>
      <c r="AF558" s="124">
        <v>0</v>
      </c>
      <c r="AG558" s="124">
        <v>0</v>
      </c>
      <c r="AH558" s="124">
        <v>0</v>
      </c>
      <c r="AI558" s="124">
        <v>0</v>
      </c>
      <c r="AJ558" s="124">
        <v>0</v>
      </c>
      <c r="AK558" s="124">
        <v>0</v>
      </c>
      <c r="AL558" s="124">
        <v>0</v>
      </c>
      <c r="AM558" s="124">
        <v>0</v>
      </c>
      <c r="AN558" s="124">
        <v>0</v>
      </c>
      <c r="AO558" s="124">
        <v>0</v>
      </c>
      <c r="AP558" s="124">
        <v>0</v>
      </c>
      <c r="AQ558" s="124">
        <v>0</v>
      </c>
      <c r="AR558" s="124">
        <v>0</v>
      </c>
      <c r="AS558" s="124">
        <v>0</v>
      </c>
      <c r="AT558" s="124">
        <v>0</v>
      </c>
      <c r="AU558" s="124">
        <v>0</v>
      </c>
      <c r="AV558" s="124">
        <v>0</v>
      </c>
      <c r="AW558" s="124">
        <v>0</v>
      </c>
      <c r="AX558" s="124">
        <v>0</v>
      </c>
      <c r="AY558" s="124">
        <v>0</v>
      </c>
    </row>
    <row r="559" spans="1:51">
      <c r="A559" t="s">
        <v>38</v>
      </c>
      <c r="B559" t="s">
        <v>70</v>
      </c>
      <c r="C559" t="s">
        <v>61</v>
      </c>
      <c r="D559" t="s">
        <v>337</v>
      </c>
      <c r="E559" s="125">
        <v>0</v>
      </c>
      <c r="F559" s="125">
        <v>0</v>
      </c>
      <c r="G559" s="125">
        <v>0</v>
      </c>
      <c r="H559" s="125">
        <v>0</v>
      </c>
      <c r="I559" s="125">
        <v>0</v>
      </c>
      <c r="J559" s="125">
        <v>0</v>
      </c>
      <c r="K559" s="124">
        <v>0</v>
      </c>
      <c r="L559" s="124">
        <v>0</v>
      </c>
      <c r="M559" s="124">
        <v>0</v>
      </c>
      <c r="N559" s="124">
        <v>0</v>
      </c>
      <c r="O559" s="124">
        <v>0</v>
      </c>
      <c r="P559" s="124">
        <v>0</v>
      </c>
      <c r="Q559" s="124">
        <v>0</v>
      </c>
      <c r="R559" s="124">
        <v>0</v>
      </c>
      <c r="S559" s="124">
        <v>0</v>
      </c>
      <c r="T559" s="124">
        <v>0</v>
      </c>
      <c r="U559" s="124">
        <v>0</v>
      </c>
      <c r="V559" s="124">
        <v>0</v>
      </c>
      <c r="W559" s="124">
        <v>0</v>
      </c>
      <c r="X559" s="124">
        <v>0</v>
      </c>
      <c r="Y559" s="124">
        <v>0</v>
      </c>
      <c r="Z559" s="124">
        <v>0</v>
      </c>
      <c r="AA559" s="124">
        <v>0</v>
      </c>
      <c r="AB559" s="124">
        <v>0</v>
      </c>
      <c r="AC559" s="124">
        <v>0</v>
      </c>
      <c r="AD559" s="124">
        <v>0</v>
      </c>
      <c r="AE559" s="124">
        <v>0</v>
      </c>
      <c r="AF559" s="124">
        <v>0</v>
      </c>
      <c r="AG559" s="124">
        <v>0</v>
      </c>
      <c r="AH559" s="124">
        <v>0</v>
      </c>
      <c r="AI559" s="124">
        <v>0</v>
      </c>
      <c r="AJ559" s="124">
        <v>0</v>
      </c>
      <c r="AK559" s="124">
        <v>0</v>
      </c>
      <c r="AL559" s="124">
        <v>0</v>
      </c>
      <c r="AM559" s="124">
        <v>0</v>
      </c>
      <c r="AN559" s="124">
        <v>0</v>
      </c>
      <c r="AO559" s="124">
        <v>0</v>
      </c>
      <c r="AP559" s="124">
        <v>0</v>
      </c>
      <c r="AQ559" s="124">
        <v>0</v>
      </c>
      <c r="AR559" s="124">
        <v>0</v>
      </c>
      <c r="AS559" s="124">
        <v>0</v>
      </c>
      <c r="AT559" s="124">
        <v>0</v>
      </c>
      <c r="AU559" s="124">
        <v>0</v>
      </c>
      <c r="AV559" s="124">
        <v>0</v>
      </c>
      <c r="AW559" s="124">
        <v>0</v>
      </c>
      <c r="AX559" s="124">
        <v>0</v>
      </c>
      <c r="AY559" s="124">
        <v>0</v>
      </c>
    </row>
    <row r="560" spans="1:51">
      <c r="A560" t="s">
        <v>38</v>
      </c>
      <c r="B560" t="s">
        <v>70</v>
      </c>
      <c r="C560" t="s">
        <v>64</v>
      </c>
      <c r="D560" t="s">
        <v>337</v>
      </c>
      <c r="E560" s="125">
        <v>0</v>
      </c>
      <c r="F560" s="125">
        <v>0</v>
      </c>
      <c r="G560" s="125">
        <v>0</v>
      </c>
      <c r="H560" s="125">
        <v>0</v>
      </c>
      <c r="I560" s="125">
        <v>0</v>
      </c>
      <c r="J560" s="125">
        <v>0</v>
      </c>
      <c r="K560" s="124">
        <v>0</v>
      </c>
      <c r="L560" s="124">
        <v>0</v>
      </c>
      <c r="M560" s="124">
        <v>0</v>
      </c>
      <c r="N560" s="124">
        <v>0</v>
      </c>
      <c r="O560" s="124">
        <v>0</v>
      </c>
      <c r="P560" s="124">
        <v>0</v>
      </c>
      <c r="Q560" s="124">
        <v>0</v>
      </c>
      <c r="R560" s="124">
        <v>0</v>
      </c>
      <c r="S560" s="124">
        <v>0</v>
      </c>
      <c r="T560" s="124">
        <v>0</v>
      </c>
      <c r="U560" s="124">
        <v>0</v>
      </c>
      <c r="V560" s="124">
        <v>0</v>
      </c>
      <c r="W560" s="124">
        <v>0</v>
      </c>
      <c r="X560" s="124">
        <v>0</v>
      </c>
      <c r="Y560" s="124">
        <v>0</v>
      </c>
      <c r="Z560" s="124">
        <v>0</v>
      </c>
      <c r="AA560" s="124">
        <v>0</v>
      </c>
      <c r="AB560" s="124">
        <v>0</v>
      </c>
      <c r="AC560" s="124">
        <v>0</v>
      </c>
      <c r="AD560" s="124">
        <v>0</v>
      </c>
      <c r="AE560" s="124">
        <v>0</v>
      </c>
      <c r="AF560" s="124">
        <v>0</v>
      </c>
      <c r="AG560" s="124">
        <v>0</v>
      </c>
      <c r="AH560" s="124">
        <v>0</v>
      </c>
      <c r="AI560" s="124">
        <v>0</v>
      </c>
      <c r="AJ560" s="124">
        <v>0</v>
      </c>
      <c r="AK560" s="124">
        <v>0</v>
      </c>
      <c r="AL560" s="124">
        <v>0</v>
      </c>
      <c r="AM560" s="124">
        <v>0</v>
      </c>
      <c r="AN560" s="124">
        <v>0</v>
      </c>
      <c r="AO560" s="124">
        <v>0</v>
      </c>
      <c r="AP560" s="124">
        <v>0</v>
      </c>
      <c r="AQ560" s="124">
        <v>0</v>
      </c>
      <c r="AR560" s="124">
        <v>0</v>
      </c>
      <c r="AS560" s="124">
        <v>0</v>
      </c>
      <c r="AT560" s="124">
        <v>0</v>
      </c>
      <c r="AU560" s="124">
        <v>0</v>
      </c>
      <c r="AV560" s="124">
        <v>0</v>
      </c>
      <c r="AW560" s="124">
        <v>0</v>
      </c>
      <c r="AX560" s="124">
        <v>0</v>
      </c>
      <c r="AY560" s="124">
        <v>0</v>
      </c>
    </row>
    <row r="561" spans="1:51">
      <c r="A561" t="s">
        <v>38</v>
      </c>
      <c r="B561" t="s">
        <v>68</v>
      </c>
      <c r="C561" t="s">
        <v>65</v>
      </c>
      <c r="D561" t="s">
        <v>337</v>
      </c>
      <c r="E561" s="125">
        <v>0</v>
      </c>
      <c r="F561" s="125">
        <v>0</v>
      </c>
      <c r="G561" s="125">
        <v>0</v>
      </c>
      <c r="H561" s="125">
        <v>0</v>
      </c>
      <c r="I561" s="125">
        <v>0</v>
      </c>
      <c r="J561" s="125">
        <v>0</v>
      </c>
      <c r="K561" s="124">
        <v>0</v>
      </c>
      <c r="L561" s="124">
        <v>0</v>
      </c>
      <c r="M561" s="124">
        <v>0</v>
      </c>
      <c r="N561" s="124">
        <v>0</v>
      </c>
      <c r="O561" s="124">
        <v>0</v>
      </c>
      <c r="P561" s="124">
        <v>0</v>
      </c>
      <c r="Q561" s="124">
        <v>0</v>
      </c>
      <c r="R561" s="124">
        <v>0</v>
      </c>
      <c r="S561" s="124">
        <v>0</v>
      </c>
      <c r="T561" s="124">
        <v>0</v>
      </c>
      <c r="U561" s="124">
        <v>0</v>
      </c>
      <c r="V561" s="124">
        <v>0</v>
      </c>
      <c r="W561" s="124">
        <v>0</v>
      </c>
      <c r="X561" s="124">
        <v>0</v>
      </c>
      <c r="Y561" s="124">
        <v>0</v>
      </c>
      <c r="Z561" s="124">
        <v>0</v>
      </c>
      <c r="AA561" s="124">
        <v>0</v>
      </c>
      <c r="AB561" s="124">
        <v>0</v>
      </c>
      <c r="AC561" s="124">
        <v>0</v>
      </c>
      <c r="AD561" s="124">
        <v>0</v>
      </c>
      <c r="AE561" s="124">
        <v>0</v>
      </c>
      <c r="AF561" s="124">
        <v>0</v>
      </c>
      <c r="AG561" s="124">
        <v>0</v>
      </c>
      <c r="AH561" s="124">
        <v>0</v>
      </c>
      <c r="AI561" s="124">
        <v>0</v>
      </c>
      <c r="AJ561" s="124">
        <v>0</v>
      </c>
      <c r="AK561" s="124">
        <v>0</v>
      </c>
      <c r="AL561" s="124">
        <v>0</v>
      </c>
      <c r="AM561" s="124">
        <v>0</v>
      </c>
      <c r="AN561" s="124">
        <v>0</v>
      </c>
      <c r="AO561" s="124">
        <v>0</v>
      </c>
      <c r="AP561" s="124">
        <v>0</v>
      </c>
      <c r="AQ561" s="124">
        <v>0</v>
      </c>
      <c r="AR561" s="124">
        <v>0</v>
      </c>
      <c r="AS561" s="124">
        <v>0</v>
      </c>
      <c r="AT561" s="124">
        <v>0</v>
      </c>
      <c r="AU561" s="124">
        <v>0</v>
      </c>
      <c r="AV561" s="124">
        <v>0</v>
      </c>
      <c r="AW561" s="124">
        <v>0</v>
      </c>
      <c r="AX561" s="124">
        <v>0</v>
      </c>
      <c r="AY561" s="124">
        <v>0</v>
      </c>
    </row>
    <row r="562" spans="1:51">
      <c r="A562" t="s">
        <v>38</v>
      </c>
      <c r="B562" t="s">
        <v>68</v>
      </c>
      <c r="C562" t="s">
        <v>66</v>
      </c>
      <c r="D562" t="s">
        <v>337</v>
      </c>
      <c r="E562" s="125">
        <v>0</v>
      </c>
      <c r="F562" s="125">
        <v>0</v>
      </c>
      <c r="G562" s="125">
        <v>0</v>
      </c>
      <c r="H562" s="125">
        <v>0</v>
      </c>
      <c r="I562" s="125">
        <v>0</v>
      </c>
      <c r="J562" s="125">
        <v>0</v>
      </c>
      <c r="K562" s="124">
        <v>0</v>
      </c>
      <c r="L562" s="124">
        <v>0</v>
      </c>
      <c r="M562" s="124">
        <v>0</v>
      </c>
      <c r="N562" s="124">
        <v>0</v>
      </c>
      <c r="O562" s="124">
        <v>0</v>
      </c>
      <c r="P562" s="124">
        <v>0</v>
      </c>
      <c r="Q562" s="124">
        <v>0</v>
      </c>
      <c r="R562" s="124">
        <v>0</v>
      </c>
      <c r="S562" s="124">
        <v>0</v>
      </c>
      <c r="T562" s="124">
        <v>0</v>
      </c>
      <c r="U562" s="124">
        <v>0</v>
      </c>
      <c r="V562" s="124">
        <v>0</v>
      </c>
      <c r="W562" s="124">
        <v>0</v>
      </c>
      <c r="X562" s="124">
        <v>0</v>
      </c>
      <c r="Y562" s="124">
        <v>0</v>
      </c>
      <c r="Z562" s="124">
        <v>0</v>
      </c>
      <c r="AA562" s="124">
        <v>0</v>
      </c>
      <c r="AB562" s="124">
        <v>0</v>
      </c>
      <c r="AC562" s="124">
        <v>0</v>
      </c>
      <c r="AD562" s="124">
        <v>0</v>
      </c>
      <c r="AE562" s="124">
        <v>0</v>
      </c>
      <c r="AF562" s="124">
        <v>0</v>
      </c>
      <c r="AG562" s="124">
        <v>0</v>
      </c>
      <c r="AH562" s="124">
        <v>0</v>
      </c>
      <c r="AI562" s="124">
        <v>0</v>
      </c>
      <c r="AJ562" s="124">
        <v>0</v>
      </c>
      <c r="AK562" s="124">
        <v>0</v>
      </c>
      <c r="AL562" s="124">
        <v>0</v>
      </c>
      <c r="AM562" s="124">
        <v>0</v>
      </c>
      <c r="AN562" s="124">
        <v>0</v>
      </c>
      <c r="AO562" s="124">
        <v>0</v>
      </c>
      <c r="AP562" s="124">
        <v>0</v>
      </c>
      <c r="AQ562" s="124">
        <v>0</v>
      </c>
      <c r="AR562" s="124">
        <v>0</v>
      </c>
      <c r="AS562" s="124">
        <v>0</v>
      </c>
      <c r="AT562" s="124">
        <v>0</v>
      </c>
      <c r="AU562" s="124">
        <v>0</v>
      </c>
      <c r="AV562" s="124">
        <v>0</v>
      </c>
      <c r="AW562" s="124">
        <v>0</v>
      </c>
      <c r="AX562" s="124">
        <v>0</v>
      </c>
      <c r="AY562" s="124">
        <v>0</v>
      </c>
    </row>
    <row r="563" spans="1:51">
      <c r="A563" t="s">
        <v>39</v>
      </c>
      <c r="B563" t="s">
        <v>19</v>
      </c>
      <c r="C563" t="s">
        <v>50</v>
      </c>
      <c r="D563" t="s">
        <v>337</v>
      </c>
      <c r="E563" s="125">
        <v>0.71958439287984755</v>
      </c>
      <c r="F563" s="125">
        <v>0.7367884750527055</v>
      </c>
      <c r="G563" s="125">
        <v>0.75035427491733586</v>
      </c>
      <c r="H563" s="125">
        <v>0.74460693914311449</v>
      </c>
      <c r="I563" s="125">
        <v>0.74619420314784557</v>
      </c>
      <c r="J563" s="125">
        <v>0.75503108638743455</v>
      </c>
      <c r="K563" s="124">
        <v>0.78268596090378273</v>
      </c>
      <c r="L563" s="124">
        <v>0.78350346557279038</v>
      </c>
      <c r="M563" s="124">
        <v>0.78415484872137997</v>
      </c>
      <c r="N563" s="124">
        <v>0.78451785408651875</v>
      </c>
      <c r="O563" s="124">
        <v>0.78437976325517378</v>
      </c>
      <c r="P563" s="124">
        <v>0.78336636600441234</v>
      </c>
      <c r="Q563" s="124">
        <v>0.78083875765401911</v>
      </c>
      <c r="R563" s="124">
        <v>0.77577868972643871</v>
      </c>
      <c r="S563" s="124">
        <v>0.76677851828052679</v>
      </c>
      <c r="T563" s="124">
        <v>0.75231828808550605</v>
      </c>
      <c r="U563" s="124">
        <v>0.73145128584725794</v>
      </c>
      <c r="V563" s="124">
        <v>0.70450737129646823</v>
      </c>
      <c r="W563" s="124">
        <v>0.67304831970102585</v>
      </c>
      <c r="X563" s="124">
        <v>0.63910078209819521</v>
      </c>
      <c r="Y563" s="124">
        <v>0.60442146671549746</v>
      </c>
      <c r="Z563" s="124">
        <v>0.57021217249245404</v>
      </c>
      <c r="AA563" s="124">
        <v>0.53717415175172711</v>
      </c>
      <c r="AB563" s="124">
        <v>0.50566283935321621</v>
      </c>
      <c r="AC563" s="124">
        <v>0.47582419367697859</v>
      </c>
      <c r="AD563" s="124">
        <v>0.44768656801243623</v>
      </c>
      <c r="AE563" s="124">
        <v>0.4212158494766251</v>
      </c>
      <c r="AF563" s="124">
        <v>0.39634668223440678</v>
      </c>
      <c r="AG563" s="124">
        <v>0.37299958271805828</v>
      </c>
      <c r="AH563" s="124">
        <v>0.35109011861344769</v>
      </c>
      <c r="AI563" s="124">
        <v>0.33053373105367401</v>
      </c>
      <c r="AJ563" s="124">
        <v>0.31124819645134622</v>
      </c>
      <c r="AK563" s="124">
        <v>0.29315481973122531</v>
      </c>
      <c r="AL563" s="124">
        <v>0.27617895000135362</v>
      </c>
      <c r="AM563" s="124">
        <v>0.26025013701639071</v>
      </c>
      <c r="AN563" s="124">
        <v>0.2453020995180144</v>
      </c>
      <c r="AO563" s="124">
        <v>0.23127259732738739</v>
      </c>
      <c r="AP563" s="124">
        <v>0.21816156303359979</v>
      </c>
      <c r="AQ563" s="124">
        <v>0.20593448324934041</v>
      </c>
      <c r="AR563" s="124">
        <v>0.19453989297717</v>
      </c>
      <c r="AS563" s="124">
        <v>0.18391965172936831</v>
      </c>
      <c r="AT563" s="124">
        <v>0.17401471129039159</v>
      </c>
      <c r="AU563" s="124">
        <v>0.16476817281033909</v>
      </c>
      <c r="AV563" s="124">
        <v>0.1561267613935097</v>
      </c>
      <c r="AW563" s="124">
        <v>0.1480414027820669</v>
      </c>
      <c r="AX563" s="124">
        <v>0.14046730813713459</v>
      </c>
      <c r="AY563" s="124">
        <v>0.1333638032656006</v>
      </c>
    </row>
    <row r="564" spans="1:51">
      <c r="A564" t="s">
        <v>39</v>
      </c>
      <c r="B564" t="s">
        <v>19</v>
      </c>
      <c r="C564" t="s">
        <v>51</v>
      </c>
      <c r="D564" t="s">
        <v>337</v>
      </c>
      <c r="E564" s="125">
        <v>0</v>
      </c>
      <c r="F564" s="125">
        <v>0</v>
      </c>
      <c r="G564" s="125">
        <v>0</v>
      </c>
      <c r="H564" s="125">
        <v>0</v>
      </c>
      <c r="I564" s="125">
        <v>0</v>
      </c>
      <c r="J564" s="125">
        <v>0</v>
      </c>
      <c r="K564" s="124">
        <v>0</v>
      </c>
      <c r="L564" s="124">
        <v>0</v>
      </c>
      <c r="M564" s="124">
        <v>0</v>
      </c>
      <c r="N564" s="124">
        <v>0</v>
      </c>
      <c r="O564" s="124">
        <v>0</v>
      </c>
      <c r="P564" s="124">
        <v>0</v>
      </c>
      <c r="Q564" s="124">
        <v>0</v>
      </c>
      <c r="R564" s="124">
        <v>0</v>
      </c>
      <c r="S564" s="124">
        <v>0</v>
      </c>
      <c r="T564" s="124">
        <v>0</v>
      </c>
      <c r="U564" s="124">
        <v>0</v>
      </c>
      <c r="V564" s="124">
        <v>0</v>
      </c>
      <c r="W564" s="124">
        <v>0</v>
      </c>
      <c r="X564" s="124">
        <v>0</v>
      </c>
      <c r="Y564" s="124">
        <v>0</v>
      </c>
      <c r="Z564" s="124">
        <v>0</v>
      </c>
      <c r="AA564" s="124">
        <v>0</v>
      </c>
      <c r="AB564" s="124">
        <v>0</v>
      </c>
      <c r="AC564" s="124">
        <v>0</v>
      </c>
      <c r="AD564" s="124">
        <v>0</v>
      </c>
      <c r="AE564" s="124">
        <v>0</v>
      </c>
      <c r="AF564" s="124">
        <v>0</v>
      </c>
      <c r="AG564" s="124">
        <v>0</v>
      </c>
      <c r="AH564" s="124">
        <v>0</v>
      </c>
      <c r="AI564" s="124">
        <v>0</v>
      </c>
      <c r="AJ564" s="124">
        <v>0</v>
      </c>
      <c r="AK564" s="124">
        <v>0</v>
      </c>
      <c r="AL564" s="124">
        <v>0</v>
      </c>
      <c r="AM564" s="124">
        <v>0</v>
      </c>
      <c r="AN564" s="124">
        <v>0</v>
      </c>
      <c r="AO564" s="124">
        <v>0</v>
      </c>
      <c r="AP564" s="124">
        <v>0</v>
      </c>
      <c r="AQ564" s="124">
        <v>0</v>
      </c>
      <c r="AR564" s="124">
        <v>0</v>
      </c>
      <c r="AS564" s="124">
        <v>0</v>
      </c>
      <c r="AT564" s="124">
        <v>0</v>
      </c>
      <c r="AU564" s="124">
        <v>0</v>
      </c>
      <c r="AV564" s="124">
        <v>0</v>
      </c>
      <c r="AW564" s="124">
        <v>0</v>
      </c>
      <c r="AX564" s="124">
        <v>0</v>
      </c>
      <c r="AY564" s="124">
        <v>0</v>
      </c>
    </row>
    <row r="565" spans="1:51">
      <c r="A565" t="s">
        <v>39</v>
      </c>
      <c r="B565" t="s">
        <v>19</v>
      </c>
      <c r="C565" t="s">
        <v>52</v>
      </c>
      <c r="D565" t="s">
        <v>337</v>
      </c>
      <c r="E565" s="125">
        <v>0</v>
      </c>
      <c r="F565" s="125">
        <v>0</v>
      </c>
      <c r="G565" s="125">
        <v>0</v>
      </c>
      <c r="H565" s="125">
        <v>0</v>
      </c>
      <c r="I565" s="125">
        <v>0</v>
      </c>
      <c r="J565" s="125">
        <v>0</v>
      </c>
      <c r="K565" s="124">
        <v>0</v>
      </c>
      <c r="L565" s="124">
        <v>0</v>
      </c>
      <c r="M565" s="124">
        <v>0</v>
      </c>
      <c r="N565" s="124">
        <v>0</v>
      </c>
      <c r="O565" s="124">
        <v>0</v>
      </c>
      <c r="P565" s="124">
        <v>0</v>
      </c>
      <c r="Q565" s="124">
        <v>0</v>
      </c>
      <c r="R565" s="124">
        <v>0</v>
      </c>
      <c r="S565" s="124">
        <v>0</v>
      </c>
      <c r="T565" s="124">
        <v>0</v>
      </c>
      <c r="U565" s="124">
        <v>0</v>
      </c>
      <c r="V565" s="124">
        <v>0</v>
      </c>
      <c r="W565" s="124">
        <v>0</v>
      </c>
      <c r="X565" s="124">
        <v>0</v>
      </c>
      <c r="Y565" s="124">
        <v>0</v>
      </c>
      <c r="Z565" s="124">
        <v>0</v>
      </c>
      <c r="AA565" s="124">
        <v>0</v>
      </c>
      <c r="AB565" s="124">
        <v>0</v>
      </c>
      <c r="AC565" s="124">
        <v>0</v>
      </c>
      <c r="AD565" s="124">
        <v>0</v>
      </c>
      <c r="AE565" s="124">
        <v>0</v>
      </c>
      <c r="AF565" s="124">
        <v>0</v>
      </c>
      <c r="AG565" s="124">
        <v>0</v>
      </c>
      <c r="AH565" s="124">
        <v>0</v>
      </c>
      <c r="AI565" s="124">
        <v>0</v>
      </c>
      <c r="AJ565" s="124">
        <v>0</v>
      </c>
      <c r="AK565" s="124">
        <v>0</v>
      </c>
      <c r="AL565" s="124">
        <v>0</v>
      </c>
      <c r="AM565" s="124">
        <v>0</v>
      </c>
      <c r="AN565" s="124">
        <v>0</v>
      </c>
      <c r="AO565" s="124">
        <v>0</v>
      </c>
      <c r="AP565" s="124">
        <v>0</v>
      </c>
      <c r="AQ565" s="124">
        <v>0</v>
      </c>
      <c r="AR565" s="124">
        <v>0</v>
      </c>
      <c r="AS565" s="124">
        <v>0</v>
      </c>
      <c r="AT565" s="124">
        <v>0</v>
      </c>
      <c r="AU565" s="124">
        <v>0</v>
      </c>
      <c r="AV565" s="124">
        <v>0</v>
      </c>
      <c r="AW565" s="124">
        <v>0</v>
      </c>
      <c r="AX565" s="124">
        <v>0</v>
      </c>
      <c r="AY565" s="124">
        <v>0</v>
      </c>
    </row>
    <row r="566" spans="1:51">
      <c r="A566" t="s">
        <v>39</v>
      </c>
      <c r="B566" t="s">
        <v>19</v>
      </c>
      <c r="C566" t="s">
        <v>53</v>
      </c>
      <c r="D566" t="s">
        <v>337</v>
      </c>
      <c r="E566" s="125">
        <v>0.28041560712015262</v>
      </c>
      <c r="F566" s="125">
        <v>0.26321152494729438</v>
      </c>
      <c r="G566" s="125">
        <v>0.2495512517713746</v>
      </c>
      <c r="H566" s="125">
        <v>0.25526439936527001</v>
      </c>
      <c r="I566" s="125">
        <v>0.25367678678936961</v>
      </c>
      <c r="J566" s="125">
        <v>0.24480530104712039</v>
      </c>
      <c r="K566" s="124">
        <v>0.2166370483202166</v>
      </c>
      <c r="L566" s="124">
        <v>0.21566172910921649</v>
      </c>
      <c r="M566" s="124">
        <v>0.2146848876366233</v>
      </c>
      <c r="N566" s="124">
        <v>0.213685139191336</v>
      </c>
      <c r="O566" s="124">
        <v>0.2126137165226199</v>
      </c>
      <c r="P566" s="124">
        <v>0.21137799795533249</v>
      </c>
      <c r="Q566" s="124">
        <v>0.20981763650554619</v>
      </c>
      <c r="R566" s="124">
        <v>0.20767594510838791</v>
      </c>
      <c r="S566" s="124">
        <v>0.2045996969564283</v>
      </c>
      <c r="T566" s="124">
        <v>0.20020694670206521</v>
      </c>
      <c r="U566" s="124">
        <v>0.1942587352772227</v>
      </c>
      <c r="V566" s="124">
        <v>0.186835441093466</v>
      </c>
      <c r="W566" s="124">
        <v>0.17832519972090941</v>
      </c>
      <c r="X566" s="124">
        <v>0.16923230206491269</v>
      </c>
      <c r="Y566" s="124">
        <v>0.1599936893807696</v>
      </c>
      <c r="Z566" s="124">
        <v>0.15090765193364511</v>
      </c>
      <c r="AA566" s="124">
        <v>0.14214743180691569</v>
      </c>
      <c r="AB566" s="124">
        <v>0.13379991147911971</v>
      </c>
      <c r="AC566" s="124">
        <v>0.12589970161719191</v>
      </c>
      <c r="AD566" s="124">
        <v>0.11845210906664</v>
      </c>
      <c r="AE566" s="124">
        <v>0.11144692017243669</v>
      </c>
      <c r="AF566" s="124">
        <v>0.1048662041747763</v>
      </c>
      <c r="AG566" s="124">
        <v>9.8688588964993162E-2</v>
      </c>
      <c r="AH566" s="124">
        <v>9.2891552383954537E-2</v>
      </c>
      <c r="AI566" s="124">
        <v>8.7452624086427136E-2</v>
      </c>
      <c r="AJ566" s="124">
        <v>8.2349997192198474E-2</v>
      </c>
      <c r="AK566" s="124">
        <v>7.7562822743989734E-2</v>
      </c>
      <c r="AL566" s="124">
        <v>7.3071334788635312E-2</v>
      </c>
      <c r="AM566" s="124">
        <v>6.8856885711119628E-2</v>
      </c>
      <c r="AN566" s="124">
        <v>6.4901934622565841E-2</v>
      </c>
      <c r="AO566" s="124">
        <v>6.1190011792525693E-2</v>
      </c>
      <c r="AP566" s="124">
        <v>5.7721098193577118E-2</v>
      </c>
      <c r="AQ566" s="124">
        <v>5.4486061644445458E-2</v>
      </c>
      <c r="AR566" s="124">
        <v>5.1471285213653351E-2</v>
      </c>
      <c r="AS566" s="124">
        <v>4.8661385932570682E-2</v>
      </c>
      <c r="AT566" s="124">
        <v>4.604074075227195E-2</v>
      </c>
      <c r="AU566" s="124">
        <v>4.3594295347649449E-2</v>
      </c>
      <c r="AV566" s="124">
        <v>4.1307954241953951E-2</v>
      </c>
      <c r="AW566" s="124">
        <v>3.9168733374149847E-2</v>
      </c>
      <c r="AX566" s="124">
        <v>3.7164782524262842E-2</v>
      </c>
      <c r="AY566" s="124">
        <v>3.5285340127116933E-2</v>
      </c>
    </row>
    <row r="567" spans="1:51">
      <c r="A567" t="s">
        <v>39</v>
      </c>
      <c r="B567" t="s">
        <v>19</v>
      </c>
      <c r="C567" t="s">
        <v>54</v>
      </c>
      <c r="D567" t="s">
        <v>337</v>
      </c>
      <c r="E567" s="125">
        <v>0</v>
      </c>
      <c r="F567" s="125">
        <v>0</v>
      </c>
      <c r="G567" s="125">
        <v>0</v>
      </c>
      <c r="H567" s="125">
        <v>0</v>
      </c>
      <c r="I567" s="125">
        <v>0</v>
      </c>
      <c r="J567" s="125">
        <v>0</v>
      </c>
      <c r="K567" s="124">
        <v>0</v>
      </c>
      <c r="L567" s="124">
        <v>0</v>
      </c>
      <c r="M567" s="124">
        <v>0</v>
      </c>
      <c r="N567" s="124">
        <v>0</v>
      </c>
      <c r="O567" s="124">
        <v>0</v>
      </c>
      <c r="P567" s="124">
        <v>0</v>
      </c>
      <c r="Q567" s="124">
        <v>0</v>
      </c>
      <c r="R567" s="124">
        <v>0</v>
      </c>
      <c r="S567" s="124">
        <v>0</v>
      </c>
      <c r="T567" s="124">
        <v>0</v>
      </c>
      <c r="U567" s="124">
        <v>0</v>
      </c>
      <c r="V567" s="124">
        <v>0</v>
      </c>
      <c r="W567" s="124">
        <v>0</v>
      </c>
      <c r="X567" s="124">
        <v>0</v>
      </c>
      <c r="Y567" s="124">
        <v>0</v>
      </c>
      <c r="Z567" s="124">
        <v>0</v>
      </c>
      <c r="AA567" s="124">
        <v>0</v>
      </c>
      <c r="AB567" s="124">
        <v>0</v>
      </c>
      <c r="AC567" s="124">
        <v>0</v>
      </c>
      <c r="AD567" s="124">
        <v>0</v>
      </c>
      <c r="AE567" s="124">
        <v>0</v>
      </c>
      <c r="AF567" s="124">
        <v>0</v>
      </c>
      <c r="AG567" s="124">
        <v>0</v>
      </c>
      <c r="AH567" s="124">
        <v>0</v>
      </c>
      <c r="AI567" s="124">
        <v>0</v>
      </c>
      <c r="AJ567" s="124">
        <v>0</v>
      </c>
      <c r="AK567" s="124">
        <v>0</v>
      </c>
      <c r="AL567" s="124">
        <v>0</v>
      </c>
      <c r="AM567" s="124">
        <v>0</v>
      </c>
      <c r="AN567" s="124">
        <v>0</v>
      </c>
      <c r="AO567" s="124">
        <v>0</v>
      </c>
      <c r="AP567" s="124">
        <v>0</v>
      </c>
      <c r="AQ567" s="124">
        <v>0</v>
      </c>
      <c r="AR567" s="124">
        <v>0</v>
      </c>
      <c r="AS567" s="124">
        <v>0</v>
      </c>
      <c r="AT567" s="124">
        <v>0</v>
      </c>
      <c r="AU567" s="124">
        <v>0</v>
      </c>
      <c r="AV567" s="124">
        <v>0</v>
      </c>
      <c r="AW567" s="124">
        <v>0</v>
      </c>
      <c r="AX567" s="124">
        <v>0</v>
      </c>
      <c r="AY567" s="124">
        <v>0</v>
      </c>
    </row>
    <row r="568" spans="1:51">
      <c r="A568" t="s">
        <v>39</v>
      </c>
      <c r="B568" t="s">
        <v>19</v>
      </c>
      <c r="C568" t="s">
        <v>55</v>
      </c>
      <c r="D568" t="s">
        <v>337</v>
      </c>
      <c r="E568" s="125">
        <v>0</v>
      </c>
      <c r="F568" s="125">
        <v>0</v>
      </c>
      <c r="G568" s="125">
        <v>0</v>
      </c>
      <c r="H568" s="125">
        <v>0</v>
      </c>
      <c r="I568" s="125">
        <v>0</v>
      </c>
      <c r="J568" s="125">
        <v>0</v>
      </c>
      <c r="K568" s="124">
        <v>0</v>
      </c>
      <c r="L568" s="124">
        <v>0</v>
      </c>
      <c r="M568" s="124">
        <v>0</v>
      </c>
      <c r="N568" s="124">
        <v>0</v>
      </c>
      <c r="O568" s="124">
        <v>0</v>
      </c>
      <c r="P568" s="124">
        <v>0</v>
      </c>
      <c r="Q568" s="124">
        <v>0</v>
      </c>
      <c r="R568" s="124">
        <v>0</v>
      </c>
      <c r="S568" s="124">
        <v>0</v>
      </c>
      <c r="T568" s="124">
        <v>0</v>
      </c>
      <c r="U568" s="124">
        <v>0</v>
      </c>
      <c r="V568" s="124">
        <v>0</v>
      </c>
      <c r="W568" s="124">
        <v>0</v>
      </c>
      <c r="X568" s="124">
        <v>0</v>
      </c>
      <c r="Y568" s="124">
        <v>0</v>
      </c>
      <c r="Z568" s="124">
        <v>0</v>
      </c>
      <c r="AA568" s="124">
        <v>0</v>
      </c>
      <c r="AB568" s="124">
        <v>0</v>
      </c>
      <c r="AC568" s="124">
        <v>0</v>
      </c>
      <c r="AD568" s="124">
        <v>0</v>
      </c>
      <c r="AE568" s="124">
        <v>0</v>
      </c>
      <c r="AF568" s="124">
        <v>0</v>
      </c>
      <c r="AG568" s="124">
        <v>0</v>
      </c>
      <c r="AH568" s="124">
        <v>0</v>
      </c>
      <c r="AI568" s="124">
        <v>0</v>
      </c>
      <c r="AJ568" s="124">
        <v>0</v>
      </c>
      <c r="AK568" s="124">
        <v>0</v>
      </c>
      <c r="AL568" s="124">
        <v>0</v>
      </c>
      <c r="AM568" s="124">
        <v>0</v>
      </c>
      <c r="AN568" s="124">
        <v>0</v>
      </c>
      <c r="AO568" s="124">
        <v>0</v>
      </c>
      <c r="AP568" s="124">
        <v>0</v>
      </c>
      <c r="AQ568" s="124">
        <v>0</v>
      </c>
      <c r="AR568" s="124">
        <v>0</v>
      </c>
      <c r="AS568" s="124">
        <v>0</v>
      </c>
      <c r="AT568" s="124">
        <v>0</v>
      </c>
      <c r="AU568" s="124">
        <v>0</v>
      </c>
      <c r="AV568" s="124">
        <v>0</v>
      </c>
      <c r="AW568" s="124">
        <v>0</v>
      </c>
      <c r="AX568" s="124">
        <v>0</v>
      </c>
      <c r="AY568" s="124">
        <v>0</v>
      </c>
    </row>
    <row r="569" spans="1:51">
      <c r="A569" t="s">
        <v>39</v>
      </c>
      <c r="B569" t="s">
        <v>19</v>
      </c>
      <c r="C569" t="s">
        <v>56</v>
      </c>
      <c r="D569" t="s">
        <v>337</v>
      </c>
      <c r="E569" s="125">
        <v>0</v>
      </c>
      <c r="F569" s="125">
        <v>0</v>
      </c>
      <c r="G569" s="125">
        <v>9.4473311289560699E-5</v>
      </c>
      <c r="H569" s="125">
        <v>8.5774327743706315E-5</v>
      </c>
      <c r="I569" s="125">
        <v>8.6006708523264815E-5</v>
      </c>
      <c r="J569" s="125">
        <v>1.6361256544502619E-4</v>
      </c>
      <c r="K569" s="124">
        <v>6.7699077600067695E-4</v>
      </c>
      <c r="L569" s="124">
        <v>8.3480531799321877E-4</v>
      </c>
      <c r="M569" s="124">
        <v>1.160263641996697E-3</v>
      </c>
      <c r="N569" s="124">
        <v>1.797006722145156E-3</v>
      </c>
      <c r="O569" s="124">
        <v>3.006520222206226E-3</v>
      </c>
      <c r="P569" s="124">
        <v>5.25563604025519E-3</v>
      </c>
      <c r="Q569" s="124">
        <v>9.3436058404346642E-3</v>
      </c>
      <c r="R569" s="124">
        <v>1.6545365165173329E-2</v>
      </c>
      <c r="S569" s="124">
        <v>2.8621784763044909E-2</v>
      </c>
      <c r="T569" s="124">
        <v>4.7474765212428653E-2</v>
      </c>
      <c r="U569" s="124">
        <v>7.4289978875519261E-2</v>
      </c>
      <c r="V569" s="124">
        <v>0.10865718761006581</v>
      </c>
      <c r="W569" s="124">
        <v>0.14862648057806471</v>
      </c>
      <c r="X569" s="124">
        <v>0.1916669158368921</v>
      </c>
      <c r="Y569" s="124">
        <v>0.23558484390373291</v>
      </c>
      <c r="Z569" s="124">
        <v>0.27888017557390088</v>
      </c>
      <c r="AA569" s="124">
        <v>0.32067841644135708</v>
      </c>
      <c r="AB569" s="124">
        <v>0.36053724916766389</v>
      </c>
      <c r="AC569" s="124">
        <v>0.39827610470582941</v>
      </c>
      <c r="AD569" s="124">
        <v>0.43386132292092378</v>
      </c>
      <c r="AE569" s="124">
        <v>0.46733723035093822</v>
      </c>
      <c r="AF569" s="124">
        <v>0.49878711359081701</v>
      </c>
      <c r="AG569" s="124">
        <v>0.52831182831694856</v>
      </c>
      <c r="AH569" s="124">
        <v>0.55601832900259762</v>
      </c>
      <c r="AI569" s="124">
        <v>0.58201364485989893</v>
      </c>
      <c r="AJ569" s="124">
        <v>0.60640180635645535</v>
      </c>
      <c r="AK569" s="124">
        <v>0.62928235752478501</v>
      </c>
      <c r="AL569" s="124">
        <v>0.65074971521001113</v>
      </c>
      <c r="AM569" s="124">
        <v>0.67089297727248975</v>
      </c>
      <c r="AN569" s="124">
        <v>0.68979596585941982</v>
      </c>
      <c r="AO569" s="124">
        <v>0.70753739088008694</v>
      </c>
      <c r="AP569" s="124">
        <v>0.72411733877282314</v>
      </c>
      <c r="AQ569" s="124">
        <v>0.73957945510621415</v>
      </c>
      <c r="AR569" s="124">
        <v>0.75398882180917659</v>
      </c>
      <c r="AS569" s="124">
        <v>0.76741896233806106</v>
      </c>
      <c r="AT569" s="124">
        <v>0.77994454795733636</v>
      </c>
      <c r="AU569" s="124">
        <v>0.79163753184201147</v>
      </c>
      <c r="AV569" s="124">
        <v>0.80256528436453634</v>
      </c>
      <c r="AW569" s="124">
        <v>0.81278986384378316</v>
      </c>
      <c r="AX569" s="124">
        <v>0.8223679093386026</v>
      </c>
      <c r="AY569" s="124">
        <v>0.83135085660728247</v>
      </c>
    </row>
    <row r="570" spans="1:51">
      <c r="A570" t="s">
        <v>39</v>
      </c>
      <c r="B570" t="s">
        <v>19</v>
      </c>
      <c r="C570" t="s">
        <v>57</v>
      </c>
      <c r="D570" t="s">
        <v>337</v>
      </c>
      <c r="E570" s="125">
        <v>0</v>
      </c>
      <c r="F570" s="125">
        <v>0</v>
      </c>
      <c r="G570" s="125">
        <v>0</v>
      </c>
      <c r="H570" s="125">
        <v>0</v>
      </c>
      <c r="I570" s="125">
        <v>0</v>
      </c>
      <c r="J570" s="125">
        <v>0</v>
      </c>
      <c r="K570" s="124">
        <v>0</v>
      </c>
      <c r="L570" s="124">
        <v>0</v>
      </c>
      <c r="M570" s="124">
        <v>0</v>
      </c>
      <c r="N570" s="124">
        <v>0</v>
      </c>
      <c r="O570" s="124">
        <v>0</v>
      </c>
      <c r="P570" s="124">
        <v>0</v>
      </c>
      <c r="Q570" s="124">
        <v>0</v>
      </c>
      <c r="R570" s="124">
        <v>0</v>
      </c>
      <c r="S570" s="124">
        <v>0</v>
      </c>
      <c r="T570" s="124">
        <v>0</v>
      </c>
      <c r="U570" s="124">
        <v>0</v>
      </c>
      <c r="V570" s="124">
        <v>0</v>
      </c>
      <c r="W570" s="124">
        <v>0</v>
      </c>
      <c r="X570" s="124">
        <v>0</v>
      </c>
      <c r="Y570" s="124">
        <v>0</v>
      </c>
      <c r="Z570" s="124">
        <v>0</v>
      </c>
      <c r="AA570" s="124">
        <v>0</v>
      </c>
      <c r="AB570" s="124">
        <v>0</v>
      </c>
      <c r="AC570" s="124">
        <v>0</v>
      </c>
      <c r="AD570" s="124">
        <v>0</v>
      </c>
      <c r="AE570" s="124">
        <v>0</v>
      </c>
      <c r="AF570" s="124">
        <v>0</v>
      </c>
      <c r="AG570" s="124">
        <v>0</v>
      </c>
      <c r="AH570" s="124">
        <v>0</v>
      </c>
      <c r="AI570" s="124">
        <v>0</v>
      </c>
      <c r="AJ570" s="124">
        <v>0</v>
      </c>
      <c r="AK570" s="124">
        <v>0</v>
      </c>
      <c r="AL570" s="124">
        <v>0</v>
      </c>
      <c r="AM570" s="124">
        <v>0</v>
      </c>
      <c r="AN570" s="124">
        <v>0</v>
      </c>
      <c r="AO570" s="124">
        <v>0</v>
      </c>
      <c r="AP570" s="124">
        <v>0</v>
      </c>
      <c r="AQ570" s="124">
        <v>0</v>
      </c>
      <c r="AR570" s="124">
        <v>0</v>
      </c>
      <c r="AS570" s="124">
        <v>0</v>
      </c>
      <c r="AT570" s="124">
        <v>0</v>
      </c>
      <c r="AU570" s="124">
        <v>0</v>
      </c>
      <c r="AV570" s="124">
        <v>0</v>
      </c>
      <c r="AW570" s="124">
        <v>0</v>
      </c>
      <c r="AX570" s="124">
        <v>0</v>
      </c>
      <c r="AY570" s="124">
        <v>0</v>
      </c>
    </row>
    <row r="571" spans="1:51">
      <c r="A571" t="s">
        <v>39</v>
      </c>
      <c r="B571" t="s">
        <v>19</v>
      </c>
      <c r="C571" t="s">
        <v>58</v>
      </c>
      <c r="D571" t="s">
        <v>337</v>
      </c>
      <c r="E571" s="125">
        <v>0</v>
      </c>
      <c r="F571" s="125">
        <v>0</v>
      </c>
      <c r="G571" s="125">
        <v>0</v>
      </c>
      <c r="H571" s="125">
        <v>0</v>
      </c>
      <c r="I571" s="125">
        <v>0</v>
      </c>
      <c r="J571" s="125">
        <v>0</v>
      </c>
      <c r="K571" s="124">
        <v>0</v>
      </c>
      <c r="L571" s="124">
        <v>0</v>
      </c>
      <c r="M571" s="124">
        <v>0</v>
      </c>
      <c r="N571" s="124">
        <v>0</v>
      </c>
      <c r="O571" s="124">
        <v>0</v>
      </c>
      <c r="P571" s="124">
        <v>0</v>
      </c>
      <c r="Q571" s="124">
        <v>0</v>
      </c>
      <c r="R571" s="124">
        <v>0</v>
      </c>
      <c r="S571" s="124">
        <v>0</v>
      </c>
      <c r="T571" s="124">
        <v>0</v>
      </c>
      <c r="U571" s="124">
        <v>0</v>
      </c>
      <c r="V571" s="124">
        <v>0</v>
      </c>
      <c r="W571" s="124">
        <v>0</v>
      </c>
      <c r="X571" s="124">
        <v>0</v>
      </c>
      <c r="Y571" s="124">
        <v>0</v>
      </c>
      <c r="Z571" s="124">
        <v>0</v>
      </c>
      <c r="AA571" s="124">
        <v>0</v>
      </c>
      <c r="AB571" s="124">
        <v>0</v>
      </c>
      <c r="AC571" s="124">
        <v>0</v>
      </c>
      <c r="AD571" s="124">
        <v>0</v>
      </c>
      <c r="AE571" s="124">
        <v>0</v>
      </c>
      <c r="AF571" s="124">
        <v>0</v>
      </c>
      <c r="AG571" s="124">
        <v>0</v>
      </c>
      <c r="AH571" s="124">
        <v>0</v>
      </c>
      <c r="AI571" s="124">
        <v>0</v>
      </c>
      <c r="AJ571" s="124">
        <v>0</v>
      </c>
      <c r="AK571" s="124">
        <v>0</v>
      </c>
      <c r="AL571" s="124">
        <v>0</v>
      </c>
      <c r="AM571" s="124">
        <v>0</v>
      </c>
      <c r="AN571" s="124">
        <v>0</v>
      </c>
      <c r="AO571" s="124">
        <v>0</v>
      </c>
      <c r="AP571" s="124">
        <v>0</v>
      </c>
      <c r="AQ571" s="124">
        <v>0</v>
      </c>
      <c r="AR571" s="124">
        <v>0</v>
      </c>
      <c r="AS571" s="124">
        <v>0</v>
      </c>
      <c r="AT571" s="124">
        <v>0</v>
      </c>
      <c r="AU571" s="124">
        <v>0</v>
      </c>
      <c r="AV571" s="124">
        <v>0</v>
      </c>
      <c r="AW571" s="124">
        <v>0</v>
      </c>
      <c r="AX571" s="124">
        <v>0</v>
      </c>
      <c r="AY571" s="124">
        <v>0</v>
      </c>
    </row>
    <row r="572" spans="1:51">
      <c r="A572" t="s">
        <v>39</v>
      </c>
      <c r="B572" t="s">
        <v>19</v>
      </c>
      <c r="C572" t="s">
        <v>59</v>
      </c>
      <c r="D572" t="s">
        <v>337</v>
      </c>
      <c r="E572" s="125">
        <v>0</v>
      </c>
      <c r="F572" s="125">
        <v>0</v>
      </c>
      <c r="G572" s="125">
        <v>0</v>
      </c>
      <c r="H572" s="125">
        <v>4.2887163871853158E-5</v>
      </c>
      <c r="I572" s="125">
        <v>4.3003354261632407E-5</v>
      </c>
      <c r="J572" s="125">
        <v>0</v>
      </c>
      <c r="K572" s="124">
        <v>0</v>
      </c>
      <c r="L572" s="124">
        <v>0</v>
      </c>
      <c r="M572" s="124">
        <v>0</v>
      </c>
      <c r="N572" s="124">
        <v>0</v>
      </c>
      <c r="O572" s="124">
        <v>0</v>
      </c>
      <c r="P572" s="124">
        <v>0</v>
      </c>
      <c r="Q572" s="124">
        <v>0</v>
      </c>
      <c r="R572" s="124">
        <v>0</v>
      </c>
      <c r="S572" s="124">
        <v>0</v>
      </c>
      <c r="T572" s="124">
        <v>0</v>
      </c>
      <c r="U572" s="124">
        <v>0</v>
      </c>
      <c r="V572" s="124">
        <v>0</v>
      </c>
      <c r="W572" s="124">
        <v>0</v>
      </c>
      <c r="X572" s="124">
        <v>0</v>
      </c>
      <c r="Y572" s="124">
        <v>0</v>
      </c>
      <c r="Z572" s="124">
        <v>0</v>
      </c>
      <c r="AA572" s="124">
        <v>0</v>
      </c>
      <c r="AB572" s="124">
        <v>0</v>
      </c>
      <c r="AC572" s="124">
        <v>0</v>
      </c>
      <c r="AD572" s="124">
        <v>0</v>
      </c>
      <c r="AE572" s="124">
        <v>0</v>
      </c>
      <c r="AF572" s="124">
        <v>0</v>
      </c>
      <c r="AG572" s="124">
        <v>0</v>
      </c>
      <c r="AH572" s="124">
        <v>0</v>
      </c>
      <c r="AI572" s="124">
        <v>0</v>
      </c>
      <c r="AJ572" s="124">
        <v>0</v>
      </c>
      <c r="AK572" s="124">
        <v>0</v>
      </c>
      <c r="AL572" s="124">
        <v>0</v>
      </c>
      <c r="AM572" s="124">
        <v>0</v>
      </c>
      <c r="AN572" s="124">
        <v>0</v>
      </c>
      <c r="AO572" s="124">
        <v>0</v>
      </c>
      <c r="AP572" s="124">
        <v>0</v>
      </c>
      <c r="AQ572" s="124">
        <v>0</v>
      </c>
      <c r="AR572" s="124">
        <v>0</v>
      </c>
      <c r="AS572" s="124">
        <v>0</v>
      </c>
      <c r="AT572" s="124">
        <v>0</v>
      </c>
      <c r="AU572" s="124">
        <v>0</v>
      </c>
      <c r="AV572" s="124">
        <v>0</v>
      </c>
      <c r="AW572" s="124">
        <v>0</v>
      </c>
      <c r="AX572" s="124">
        <v>0</v>
      </c>
      <c r="AY572" s="124">
        <v>0</v>
      </c>
    </row>
    <row r="573" spans="1:51">
      <c r="A573" t="s">
        <v>39</v>
      </c>
      <c r="B573" t="s">
        <v>19</v>
      </c>
      <c r="C573" t="s">
        <v>60</v>
      </c>
      <c r="D573" t="s">
        <v>337</v>
      </c>
      <c r="E573" s="125">
        <v>0</v>
      </c>
      <c r="F573" s="125">
        <v>0</v>
      </c>
      <c r="G573" s="125">
        <v>0</v>
      </c>
      <c r="H573" s="125">
        <v>0</v>
      </c>
      <c r="I573" s="125">
        <v>0</v>
      </c>
      <c r="J573" s="125">
        <v>0</v>
      </c>
      <c r="K573" s="124">
        <v>0</v>
      </c>
      <c r="L573" s="124">
        <v>0</v>
      </c>
      <c r="M573" s="124">
        <v>0</v>
      </c>
      <c r="N573" s="124">
        <v>0</v>
      </c>
      <c r="O573" s="124">
        <v>0</v>
      </c>
      <c r="P573" s="124">
        <v>0</v>
      </c>
      <c r="Q573" s="124">
        <v>0</v>
      </c>
      <c r="R573" s="124">
        <v>0</v>
      </c>
      <c r="S573" s="124">
        <v>0</v>
      </c>
      <c r="T573" s="124">
        <v>0</v>
      </c>
      <c r="U573" s="124">
        <v>0</v>
      </c>
      <c r="V573" s="124">
        <v>0</v>
      </c>
      <c r="W573" s="124">
        <v>0</v>
      </c>
      <c r="X573" s="124">
        <v>0</v>
      </c>
      <c r="Y573" s="124">
        <v>0</v>
      </c>
      <c r="Z573" s="124">
        <v>0</v>
      </c>
      <c r="AA573" s="124">
        <v>0</v>
      </c>
      <c r="AB573" s="124">
        <v>0</v>
      </c>
      <c r="AC573" s="124">
        <v>0</v>
      </c>
      <c r="AD573" s="124">
        <v>0</v>
      </c>
      <c r="AE573" s="124">
        <v>0</v>
      </c>
      <c r="AF573" s="124">
        <v>0</v>
      </c>
      <c r="AG573" s="124">
        <v>0</v>
      </c>
      <c r="AH573" s="124">
        <v>0</v>
      </c>
      <c r="AI573" s="124">
        <v>0</v>
      </c>
      <c r="AJ573" s="124">
        <v>0</v>
      </c>
      <c r="AK573" s="124">
        <v>0</v>
      </c>
      <c r="AL573" s="124">
        <v>0</v>
      </c>
      <c r="AM573" s="124">
        <v>0</v>
      </c>
      <c r="AN573" s="124">
        <v>0</v>
      </c>
      <c r="AO573" s="124">
        <v>0</v>
      </c>
      <c r="AP573" s="124">
        <v>0</v>
      </c>
      <c r="AQ573" s="124">
        <v>0</v>
      </c>
      <c r="AR573" s="124">
        <v>0</v>
      </c>
      <c r="AS573" s="124">
        <v>0</v>
      </c>
      <c r="AT573" s="124">
        <v>0</v>
      </c>
      <c r="AU573" s="124">
        <v>0</v>
      </c>
      <c r="AV573" s="124">
        <v>0</v>
      </c>
      <c r="AW573" s="124">
        <v>0</v>
      </c>
      <c r="AX573" s="124">
        <v>0</v>
      </c>
      <c r="AY573" s="124">
        <v>0</v>
      </c>
    </row>
    <row r="574" spans="1:51">
      <c r="A574" t="s">
        <v>39</v>
      </c>
      <c r="B574" t="s">
        <v>19</v>
      </c>
      <c r="C574" t="s">
        <v>61</v>
      </c>
      <c r="D574" t="s">
        <v>337</v>
      </c>
      <c r="E574" s="125">
        <v>0</v>
      </c>
      <c r="F574" s="125">
        <v>0</v>
      </c>
      <c r="G574" s="125">
        <v>0</v>
      </c>
      <c r="H574" s="125">
        <v>0</v>
      </c>
      <c r="I574" s="125">
        <v>0</v>
      </c>
      <c r="J574" s="125">
        <v>0</v>
      </c>
      <c r="K574" s="124">
        <v>0</v>
      </c>
      <c r="L574" s="124">
        <v>0</v>
      </c>
      <c r="M574" s="124">
        <v>0</v>
      </c>
      <c r="N574" s="124">
        <v>0</v>
      </c>
      <c r="O574" s="124">
        <v>0</v>
      </c>
      <c r="P574" s="124">
        <v>0</v>
      </c>
      <c r="Q574" s="124">
        <v>0</v>
      </c>
      <c r="R574" s="124">
        <v>0</v>
      </c>
      <c r="S574" s="124">
        <v>0</v>
      </c>
      <c r="T574" s="124">
        <v>0</v>
      </c>
      <c r="U574" s="124">
        <v>0</v>
      </c>
      <c r="V574" s="124">
        <v>0</v>
      </c>
      <c r="W574" s="124">
        <v>0</v>
      </c>
      <c r="X574" s="124">
        <v>0</v>
      </c>
      <c r="Y574" s="124">
        <v>0</v>
      </c>
      <c r="Z574" s="124">
        <v>0</v>
      </c>
      <c r="AA574" s="124">
        <v>0</v>
      </c>
      <c r="AB574" s="124">
        <v>0</v>
      </c>
      <c r="AC574" s="124">
        <v>0</v>
      </c>
      <c r="AD574" s="124">
        <v>0</v>
      </c>
      <c r="AE574" s="124">
        <v>0</v>
      </c>
      <c r="AF574" s="124">
        <v>0</v>
      </c>
      <c r="AG574" s="124">
        <v>0</v>
      </c>
      <c r="AH574" s="124">
        <v>0</v>
      </c>
      <c r="AI574" s="124">
        <v>0</v>
      </c>
      <c r="AJ574" s="124">
        <v>0</v>
      </c>
      <c r="AK574" s="124">
        <v>0</v>
      </c>
      <c r="AL574" s="124">
        <v>0</v>
      </c>
      <c r="AM574" s="124">
        <v>0</v>
      </c>
      <c r="AN574" s="124">
        <v>0</v>
      </c>
      <c r="AO574" s="124">
        <v>0</v>
      </c>
      <c r="AP574" s="124">
        <v>0</v>
      </c>
      <c r="AQ574" s="124">
        <v>0</v>
      </c>
      <c r="AR574" s="124">
        <v>0</v>
      </c>
      <c r="AS574" s="124">
        <v>0</v>
      </c>
      <c r="AT574" s="124">
        <v>0</v>
      </c>
      <c r="AU574" s="124">
        <v>0</v>
      </c>
      <c r="AV574" s="124">
        <v>0</v>
      </c>
      <c r="AW574" s="124">
        <v>0</v>
      </c>
      <c r="AX574" s="124">
        <v>0</v>
      </c>
      <c r="AY574" s="124">
        <v>0</v>
      </c>
    </row>
    <row r="575" spans="1:51">
      <c r="A575" t="s">
        <v>39</v>
      </c>
      <c r="B575" t="s">
        <v>19</v>
      </c>
      <c r="C575" t="s">
        <v>62</v>
      </c>
      <c r="D575" t="s">
        <v>337</v>
      </c>
      <c r="E575" s="125">
        <v>0</v>
      </c>
      <c r="F575" s="125">
        <v>0</v>
      </c>
      <c r="G575" s="125">
        <v>0</v>
      </c>
      <c r="H575" s="125">
        <v>0</v>
      </c>
      <c r="I575" s="125">
        <v>0</v>
      </c>
      <c r="J575" s="125">
        <v>0</v>
      </c>
      <c r="K575" s="124">
        <v>0</v>
      </c>
      <c r="L575" s="124">
        <v>0</v>
      </c>
      <c r="M575" s="124">
        <v>0</v>
      </c>
      <c r="N575" s="124">
        <v>0</v>
      </c>
      <c r="O575" s="124">
        <v>0</v>
      </c>
      <c r="P575" s="124">
        <v>0</v>
      </c>
      <c r="Q575" s="124">
        <v>0</v>
      </c>
      <c r="R575" s="124">
        <v>0</v>
      </c>
      <c r="S575" s="124">
        <v>0</v>
      </c>
      <c r="T575" s="124">
        <v>0</v>
      </c>
      <c r="U575" s="124">
        <v>0</v>
      </c>
      <c r="V575" s="124">
        <v>0</v>
      </c>
      <c r="W575" s="124">
        <v>0</v>
      </c>
      <c r="X575" s="124">
        <v>0</v>
      </c>
      <c r="Y575" s="124">
        <v>0</v>
      </c>
      <c r="Z575" s="124">
        <v>0</v>
      </c>
      <c r="AA575" s="124">
        <v>0</v>
      </c>
      <c r="AB575" s="124">
        <v>0</v>
      </c>
      <c r="AC575" s="124">
        <v>0</v>
      </c>
      <c r="AD575" s="124">
        <v>0</v>
      </c>
      <c r="AE575" s="124">
        <v>0</v>
      </c>
      <c r="AF575" s="124">
        <v>0</v>
      </c>
      <c r="AG575" s="124">
        <v>0</v>
      </c>
      <c r="AH575" s="124">
        <v>0</v>
      </c>
      <c r="AI575" s="124">
        <v>0</v>
      </c>
      <c r="AJ575" s="124">
        <v>0</v>
      </c>
      <c r="AK575" s="124">
        <v>0</v>
      </c>
      <c r="AL575" s="124">
        <v>0</v>
      </c>
      <c r="AM575" s="124">
        <v>0</v>
      </c>
      <c r="AN575" s="124">
        <v>0</v>
      </c>
      <c r="AO575" s="124">
        <v>0</v>
      </c>
      <c r="AP575" s="124">
        <v>0</v>
      </c>
      <c r="AQ575" s="124">
        <v>0</v>
      </c>
      <c r="AR575" s="124">
        <v>0</v>
      </c>
      <c r="AS575" s="124">
        <v>0</v>
      </c>
      <c r="AT575" s="124">
        <v>0</v>
      </c>
      <c r="AU575" s="124">
        <v>0</v>
      </c>
      <c r="AV575" s="124">
        <v>0</v>
      </c>
      <c r="AW575" s="124">
        <v>0</v>
      </c>
      <c r="AX575" s="124">
        <v>0</v>
      </c>
      <c r="AY575" s="124">
        <v>0</v>
      </c>
    </row>
    <row r="576" spans="1:51">
      <c r="A576" t="s">
        <v>39</v>
      </c>
      <c r="B576" t="s">
        <v>21</v>
      </c>
      <c r="C576" t="s">
        <v>50</v>
      </c>
      <c r="D576" t="s">
        <v>337</v>
      </c>
      <c r="E576" s="125">
        <v>0.42395279510740957</v>
      </c>
      <c r="F576" s="125">
        <v>0.36730042410778679</v>
      </c>
      <c r="G576" s="125">
        <v>0.31718456895848618</v>
      </c>
      <c r="H576" s="125">
        <v>0.27346669597713791</v>
      </c>
      <c r="I576" s="125">
        <v>0.25632840917526539</v>
      </c>
      <c r="J576" s="125">
        <v>0.25346032616143621</v>
      </c>
      <c r="K576" s="124">
        <v>0.242301401038333</v>
      </c>
      <c r="L576" s="124">
        <v>0.2984632653078243</v>
      </c>
      <c r="M576" s="124">
        <v>0.34762610626034141</v>
      </c>
      <c r="N576" s="124">
        <v>0.39035260939437288</v>
      </c>
      <c r="O576" s="124">
        <v>0.42712880541114168</v>
      </c>
      <c r="P576" s="124">
        <v>0.45819176094870029</v>
      </c>
      <c r="Q576" s="124">
        <v>0.48334159648766101</v>
      </c>
      <c r="R576" s="124">
        <v>0.50183394984000884</v>
      </c>
      <c r="S576" s="124">
        <v>0.51236766019053193</v>
      </c>
      <c r="T576" s="124">
        <v>0.51356466694872194</v>
      </c>
      <c r="U576" s="124">
        <v>0.5048759298447284</v>
      </c>
      <c r="V576" s="124">
        <v>0.487396660833116</v>
      </c>
      <c r="W576" s="124">
        <v>0.46366477514418702</v>
      </c>
      <c r="X576" s="124">
        <v>0.43657768682586751</v>
      </c>
      <c r="Y576" s="124">
        <v>0.40847265133403282</v>
      </c>
      <c r="Z576" s="124">
        <v>0.38085040075121762</v>
      </c>
      <c r="AA576" s="124">
        <v>0.35452051641619792</v>
      </c>
      <c r="AB576" s="124">
        <v>0.32984311742476019</v>
      </c>
      <c r="AC576" s="124">
        <v>0.30692229292461037</v>
      </c>
      <c r="AD576" s="124">
        <v>0.28572928713806028</v>
      </c>
      <c r="AE576" s="124">
        <v>0.26617283402624647</v>
      </c>
      <c r="AF576" s="124">
        <v>0.24813682979144569</v>
      </c>
      <c r="AG576" s="124">
        <v>0.23149953694586611</v>
      </c>
      <c r="AH576" s="124">
        <v>0.21614283365747741</v>
      </c>
      <c r="AI576" s="124">
        <v>0.20195626459125571</v>
      </c>
      <c r="AJ576" s="124">
        <v>0.18883845418870671</v>
      </c>
      <c r="AK576" s="124">
        <v>0.17669723086864769</v>
      </c>
      <c r="AL576" s="124">
        <v>0.16544915990310519</v>
      </c>
      <c r="AM576" s="124">
        <v>0.15501883917396539</v>
      </c>
      <c r="AN576" s="124">
        <v>0.14533813273261059</v>
      </c>
      <c r="AO576" s="124">
        <v>0.13634542455973311</v>
      </c>
      <c r="AP576" s="124">
        <v>0.1280217724709321</v>
      </c>
      <c r="AQ576" s="124">
        <v>0.12032829243025001</v>
      </c>
      <c r="AR576" s="124">
        <v>0.113217799397053</v>
      </c>
      <c r="AS576" s="124">
        <v>0.1066413072650421</v>
      </c>
      <c r="AT576" s="124">
        <v>0.100551434510065</v>
      </c>
      <c r="AU576" s="124">
        <v>9.4904021032763339E-2</v>
      </c>
      <c r="AV576" s="124">
        <v>8.9658747395015753E-2</v>
      </c>
      <c r="AW576" s="124">
        <v>8.4779220421051307E-2</v>
      </c>
      <c r="AX576" s="124">
        <v>8.0232790491170908E-2</v>
      </c>
      <c r="AY576" s="124">
        <v>7.5990248660766396E-2</v>
      </c>
    </row>
    <row r="577" spans="1:51">
      <c r="A577" t="s">
        <v>39</v>
      </c>
      <c r="B577" t="s">
        <v>21</v>
      </c>
      <c r="C577" t="s">
        <v>51</v>
      </c>
      <c r="D577" t="s">
        <v>337</v>
      </c>
      <c r="E577" s="125">
        <v>0</v>
      </c>
      <c r="F577" s="125">
        <v>0</v>
      </c>
      <c r="G577" s="125">
        <v>0</v>
      </c>
      <c r="H577" s="125">
        <v>0</v>
      </c>
      <c r="I577" s="125">
        <v>0</v>
      </c>
      <c r="J577" s="125">
        <v>0</v>
      </c>
      <c r="K577" s="124">
        <v>0</v>
      </c>
      <c r="L577" s="124">
        <v>0</v>
      </c>
      <c r="M577" s="124">
        <v>0</v>
      </c>
      <c r="N577" s="124">
        <v>0</v>
      </c>
      <c r="O577" s="124">
        <v>0</v>
      </c>
      <c r="P577" s="124">
        <v>0</v>
      </c>
      <c r="Q577" s="124">
        <v>0</v>
      </c>
      <c r="R577" s="124">
        <v>0</v>
      </c>
      <c r="S577" s="124">
        <v>0</v>
      </c>
      <c r="T577" s="124">
        <v>0</v>
      </c>
      <c r="U577" s="124">
        <v>0</v>
      </c>
      <c r="V577" s="124">
        <v>0</v>
      </c>
      <c r="W577" s="124">
        <v>0</v>
      </c>
      <c r="X577" s="124">
        <v>0</v>
      </c>
      <c r="Y577" s="124">
        <v>0</v>
      </c>
      <c r="Z577" s="124">
        <v>0</v>
      </c>
      <c r="AA577" s="124">
        <v>0</v>
      </c>
      <c r="AB577" s="124">
        <v>0</v>
      </c>
      <c r="AC577" s="124">
        <v>0</v>
      </c>
      <c r="AD577" s="124">
        <v>0</v>
      </c>
      <c r="AE577" s="124">
        <v>0</v>
      </c>
      <c r="AF577" s="124">
        <v>0</v>
      </c>
      <c r="AG577" s="124">
        <v>0</v>
      </c>
      <c r="AH577" s="124">
        <v>0</v>
      </c>
      <c r="AI577" s="124">
        <v>0</v>
      </c>
      <c r="AJ577" s="124">
        <v>0</v>
      </c>
      <c r="AK577" s="124">
        <v>0</v>
      </c>
      <c r="AL577" s="124">
        <v>0</v>
      </c>
      <c r="AM577" s="124">
        <v>0</v>
      </c>
      <c r="AN577" s="124">
        <v>0</v>
      </c>
      <c r="AO577" s="124">
        <v>0</v>
      </c>
      <c r="AP577" s="124">
        <v>0</v>
      </c>
      <c r="AQ577" s="124">
        <v>0</v>
      </c>
      <c r="AR577" s="124">
        <v>0</v>
      </c>
      <c r="AS577" s="124">
        <v>0</v>
      </c>
      <c r="AT577" s="124">
        <v>0</v>
      </c>
      <c r="AU577" s="124">
        <v>0</v>
      </c>
      <c r="AV577" s="124">
        <v>0</v>
      </c>
      <c r="AW577" s="124">
        <v>0</v>
      </c>
      <c r="AX577" s="124">
        <v>0</v>
      </c>
      <c r="AY577" s="124">
        <v>0</v>
      </c>
    </row>
    <row r="578" spans="1:51">
      <c r="A578" t="s">
        <v>39</v>
      </c>
      <c r="B578" t="s">
        <v>21</v>
      </c>
      <c r="C578" t="s">
        <v>52</v>
      </c>
      <c r="D578" t="s">
        <v>337</v>
      </c>
      <c r="E578" s="125">
        <v>0</v>
      </c>
      <c r="F578" s="125">
        <v>0</v>
      </c>
      <c r="G578" s="125">
        <v>0</v>
      </c>
      <c r="H578" s="125">
        <v>0</v>
      </c>
      <c r="I578" s="125">
        <v>0</v>
      </c>
      <c r="J578" s="125">
        <v>0</v>
      </c>
      <c r="K578" s="124">
        <v>0</v>
      </c>
      <c r="L578" s="124">
        <v>0</v>
      </c>
      <c r="M578" s="124">
        <v>0</v>
      </c>
      <c r="N578" s="124">
        <v>0</v>
      </c>
      <c r="O578" s="124">
        <v>0</v>
      </c>
      <c r="P578" s="124">
        <v>0</v>
      </c>
      <c r="Q578" s="124">
        <v>0</v>
      </c>
      <c r="R578" s="124">
        <v>0</v>
      </c>
      <c r="S578" s="124">
        <v>0</v>
      </c>
      <c r="T578" s="124">
        <v>0</v>
      </c>
      <c r="U578" s="124">
        <v>0</v>
      </c>
      <c r="V578" s="124">
        <v>0</v>
      </c>
      <c r="W578" s="124">
        <v>0</v>
      </c>
      <c r="X578" s="124">
        <v>0</v>
      </c>
      <c r="Y578" s="124">
        <v>0</v>
      </c>
      <c r="Z578" s="124">
        <v>0</v>
      </c>
      <c r="AA578" s="124">
        <v>0</v>
      </c>
      <c r="AB578" s="124">
        <v>0</v>
      </c>
      <c r="AC578" s="124">
        <v>0</v>
      </c>
      <c r="AD578" s="124">
        <v>0</v>
      </c>
      <c r="AE578" s="124">
        <v>0</v>
      </c>
      <c r="AF578" s="124">
        <v>0</v>
      </c>
      <c r="AG578" s="124">
        <v>0</v>
      </c>
      <c r="AH578" s="124">
        <v>0</v>
      </c>
      <c r="AI578" s="124">
        <v>0</v>
      </c>
      <c r="AJ578" s="124">
        <v>0</v>
      </c>
      <c r="AK578" s="124">
        <v>0</v>
      </c>
      <c r="AL578" s="124">
        <v>0</v>
      </c>
      <c r="AM578" s="124">
        <v>0</v>
      </c>
      <c r="AN578" s="124">
        <v>0</v>
      </c>
      <c r="AO578" s="124">
        <v>0</v>
      </c>
      <c r="AP578" s="124">
        <v>0</v>
      </c>
      <c r="AQ578" s="124">
        <v>0</v>
      </c>
      <c r="AR578" s="124">
        <v>0</v>
      </c>
      <c r="AS578" s="124">
        <v>0</v>
      </c>
      <c r="AT578" s="124">
        <v>0</v>
      </c>
      <c r="AU578" s="124">
        <v>0</v>
      </c>
      <c r="AV578" s="124">
        <v>0</v>
      </c>
      <c r="AW578" s="124">
        <v>0</v>
      </c>
      <c r="AX578" s="124">
        <v>0</v>
      </c>
      <c r="AY578" s="124">
        <v>0</v>
      </c>
    </row>
    <row r="579" spans="1:51">
      <c r="A579" t="s">
        <v>39</v>
      </c>
      <c r="B579" t="s">
        <v>21</v>
      </c>
      <c r="C579" t="s">
        <v>53</v>
      </c>
      <c r="D579" t="s">
        <v>337</v>
      </c>
      <c r="E579" s="125">
        <v>0.57604720489259054</v>
      </c>
      <c r="F579" s="125">
        <v>0.63269957589221315</v>
      </c>
      <c r="G579" s="125">
        <v>0.68281543104151377</v>
      </c>
      <c r="H579" s="125">
        <v>0.7265333040228622</v>
      </c>
      <c r="I579" s="125">
        <v>0.74367159082473466</v>
      </c>
      <c r="J579" s="125">
        <v>0.74640263121830885</v>
      </c>
      <c r="K579" s="124">
        <v>0.75755636156745609</v>
      </c>
      <c r="L579" s="124">
        <v>0.70105651853867135</v>
      </c>
      <c r="M579" s="124">
        <v>0.65129890815801883</v>
      </c>
      <c r="N579" s="124">
        <v>0.60751346912893289</v>
      </c>
      <c r="O579" s="124">
        <v>0.56884685014031566</v>
      </c>
      <c r="P579" s="124">
        <v>0.53442372002053085</v>
      </c>
      <c r="Q579" s="124">
        <v>0.50338138469136451</v>
      </c>
      <c r="R579" s="124">
        <v>0.47482068932136851</v>
      </c>
      <c r="S579" s="124">
        <v>0.44786308496424809</v>
      </c>
      <c r="T579" s="124">
        <v>0.42168629286269099</v>
      </c>
      <c r="U579" s="124">
        <v>0.3957452124982116</v>
      </c>
      <c r="V579" s="124">
        <v>0.36997710489197511</v>
      </c>
      <c r="W579" s="124">
        <v>0.34472478499314851</v>
      </c>
      <c r="X579" s="124">
        <v>0.32046154708677932</v>
      </c>
      <c r="Y579" s="124">
        <v>0.29755906181133812</v>
      </c>
      <c r="Z579" s="124">
        <v>0.2762098174977422</v>
      </c>
      <c r="AA579" s="124">
        <v>0.25645858623375822</v>
      </c>
      <c r="AB579" s="124">
        <v>0.2382588273333979</v>
      </c>
      <c r="AC579" s="124">
        <v>0.22151773784870479</v>
      </c>
      <c r="AD579" s="124">
        <v>0.20612432353124219</v>
      </c>
      <c r="AE579" s="124">
        <v>0.1919647313080432</v>
      </c>
      <c r="AF579" s="124">
        <v>0.17892980150451601</v>
      </c>
      <c r="AG579" s="124">
        <v>0.16691831620479389</v>
      </c>
      <c r="AH579" s="124">
        <v>0.1558380141092976</v>
      </c>
      <c r="AI579" s="124">
        <v>0.14560551425892701</v>
      </c>
      <c r="AJ579" s="124">
        <v>0.13614575133230369</v>
      </c>
      <c r="AK579" s="124">
        <v>0.12739122942274789</v>
      </c>
      <c r="AL579" s="124">
        <v>0.1192812443464135</v>
      </c>
      <c r="AM579" s="124">
        <v>0.11176114328492311</v>
      </c>
      <c r="AN579" s="124">
        <v>0.1047816494421364</v>
      </c>
      <c r="AO579" s="124">
        <v>9.8298259216442918E-2</v>
      </c>
      <c r="AP579" s="124">
        <v>9.229727333286683E-2</v>
      </c>
      <c r="AQ579" s="124">
        <v>8.6750635357132025E-2</v>
      </c>
      <c r="AR579" s="124">
        <v>8.1624315052097773E-2</v>
      </c>
      <c r="AS579" s="124">
        <v>7.6882989474428634E-2</v>
      </c>
      <c r="AT579" s="124">
        <v>7.249249555857544E-2</v>
      </c>
      <c r="AU579" s="124">
        <v>6.8420994332256749E-2</v>
      </c>
      <c r="AV579" s="124">
        <v>6.4639416590531462E-2</v>
      </c>
      <c r="AW579" s="124">
        <v>6.112152420801778E-2</v>
      </c>
      <c r="AX579" s="124">
        <v>5.7843778206059258E-2</v>
      </c>
      <c r="AY579" s="124">
        <v>5.478512028034372E-2</v>
      </c>
    </row>
    <row r="580" spans="1:51">
      <c r="A580" t="s">
        <v>39</v>
      </c>
      <c r="B580" t="s">
        <v>21</v>
      </c>
      <c r="C580" t="s">
        <v>54</v>
      </c>
      <c r="D580" t="s">
        <v>337</v>
      </c>
      <c r="E580" s="125">
        <v>0</v>
      </c>
      <c r="F580" s="125">
        <v>0</v>
      </c>
      <c r="G580" s="125">
        <v>0</v>
      </c>
      <c r="H580" s="125">
        <v>0</v>
      </c>
      <c r="I580" s="125">
        <v>0</v>
      </c>
      <c r="J580" s="125">
        <v>0</v>
      </c>
      <c r="K580" s="124">
        <v>0</v>
      </c>
      <c r="L580" s="124">
        <v>0</v>
      </c>
      <c r="M580" s="124">
        <v>0</v>
      </c>
      <c r="N580" s="124">
        <v>0</v>
      </c>
      <c r="O580" s="124">
        <v>0</v>
      </c>
      <c r="P580" s="124">
        <v>0</v>
      </c>
      <c r="Q580" s="124">
        <v>0</v>
      </c>
      <c r="R580" s="124">
        <v>0</v>
      </c>
      <c r="S580" s="124">
        <v>0</v>
      </c>
      <c r="T580" s="124">
        <v>0</v>
      </c>
      <c r="U580" s="124">
        <v>0</v>
      </c>
      <c r="V580" s="124">
        <v>0</v>
      </c>
      <c r="W580" s="124">
        <v>0</v>
      </c>
      <c r="X580" s="124">
        <v>0</v>
      </c>
      <c r="Y580" s="124">
        <v>0</v>
      </c>
      <c r="Z580" s="124">
        <v>0</v>
      </c>
      <c r="AA580" s="124">
        <v>0</v>
      </c>
      <c r="AB580" s="124">
        <v>0</v>
      </c>
      <c r="AC580" s="124">
        <v>0</v>
      </c>
      <c r="AD580" s="124">
        <v>0</v>
      </c>
      <c r="AE580" s="124">
        <v>0</v>
      </c>
      <c r="AF580" s="124">
        <v>0</v>
      </c>
      <c r="AG580" s="124">
        <v>0</v>
      </c>
      <c r="AH580" s="124">
        <v>0</v>
      </c>
      <c r="AI580" s="124">
        <v>0</v>
      </c>
      <c r="AJ580" s="124">
        <v>0</v>
      </c>
      <c r="AK580" s="124">
        <v>0</v>
      </c>
      <c r="AL580" s="124">
        <v>0</v>
      </c>
      <c r="AM580" s="124">
        <v>0</v>
      </c>
      <c r="AN580" s="124">
        <v>0</v>
      </c>
      <c r="AO580" s="124">
        <v>0</v>
      </c>
      <c r="AP580" s="124">
        <v>0</v>
      </c>
      <c r="AQ580" s="124">
        <v>0</v>
      </c>
      <c r="AR580" s="124">
        <v>0</v>
      </c>
      <c r="AS580" s="124">
        <v>0</v>
      </c>
      <c r="AT580" s="124">
        <v>0</v>
      </c>
      <c r="AU580" s="124">
        <v>0</v>
      </c>
      <c r="AV580" s="124">
        <v>0</v>
      </c>
      <c r="AW580" s="124">
        <v>0</v>
      </c>
      <c r="AX580" s="124">
        <v>0</v>
      </c>
      <c r="AY580" s="124">
        <v>0</v>
      </c>
    </row>
    <row r="581" spans="1:51">
      <c r="A581" t="s">
        <v>39</v>
      </c>
      <c r="B581" t="s">
        <v>21</v>
      </c>
      <c r="C581" t="s">
        <v>55</v>
      </c>
      <c r="D581" t="s">
        <v>337</v>
      </c>
      <c r="E581" s="125">
        <v>0</v>
      </c>
      <c r="F581" s="125">
        <v>0</v>
      </c>
      <c r="G581" s="125">
        <v>0</v>
      </c>
      <c r="H581" s="125">
        <v>0</v>
      </c>
      <c r="I581" s="125">
        <v>0</v>
      </c>
      <c r="J581" s="125">
        <v>0</v>
      </c>
      <c r="K581" s="124">
        <v>0</v>
      </c>
      <c r="L581" s="124">
        <v>0</v>
      </c>
      <c r="M581" s="124">
        <v>0</v>
      </c>
      <c r="N581" s="124">
        <v>0</v>
      </c>
      <c r="O581" s="124">
        <v>0</v>
      </c>
      <c r="P581" s="124">
        <v>0</v>
      </c>
      <c r="Q581" s="124">
        <v>0</v>
      </c>
      <c r="R581" s="124">
        <v>0</v>
      </c>
      <c r="S581" s="124">
        <v>0</v>
      </c>
      <c r="T581" s="124">
        <v>0</v>
      </c>
      <c r="U581" s="124">
        <v>0</v>
      </c>
      <c r="V581" s="124">
        <v>0</v>
      </c>
      <c r="W581" s="124">
        <v>0</v>
      </c>
      <c r="X581" s="124">
        <v>0</v>
      </c>
      <c r="Y581" s="124">
        <v>0</v>
      </c>
      <c r="Z581" s="124">
        <v>0</v>
      </c>
      <c r="AA581" s="124">
        <v>0</v>
      </c>
      <c r="AB581" s="124">
        <v>0</v>
      </c>
      <c r="AC581" s="124">
        <v>0</v>
      </c>
      <c r="AD581" s="124">
        <v>0</v>
      </c>
      <c r="AE581" s="124">
        <v>0</v>
      </c>
      <c r="AF581" s="124">
        <v>0</v>
      </c>
      <c r="AG581" s="124">
        <v>0</v>
      </c>
      <c r="AH581" s="124">
        <v>0</v>
      </c>
      <c r="AI581" s="124">
        <v>0</v>
      </c>
      <c r="AJ581" s="124">
        <v>0</v>
      </c>
      <c r="AK581" s="124">
        <v>0</v>
      </c>
      <c r="AL581" s="124">
        <v>0</v>
      </c>
      <c r="AM581" s="124">
        <v>0</v>
      </c>
      <c r="AN581" s="124">
        <v>0</v>
      </c>
      <c r="AO581" s="124">
        <v>0</v>
      </c>
      <c r="AP581" s="124">
        <v>0</v>
      </c>
      <c r="AQ581" s="124">
        <v>0</v>
      </c>
      <c r="AR581" s="124">
        <v>0</v>
      </c>
      <c r="AS581" s="124">
        <v>0</v>
      </c>
      <c r="AT581" s="124">
        <v>0</v>
      </c>
      <c r="AU581" s="124">
        <v>0</v>
      </c>
      <c r="AV581" s="124">
        <v>0</v>
      </c>
      <c r="AW581" s="124">
        <v>0</v>
      </c>
      <c r="AX581" s="124">
        <v>0</v>
      </c>
      <c r="AY581" s="124">
        <v>0</v>
      </c>
    </row>
    <row r="582" spans="1:51">
      <c r="A582" t="s">
        <v>39</v>
      </c>
      <c r="B582" t="s">
        <v>21</v>
      </c>
      <c r="C582" t="s">
        <v>56</v>
      </c>
      <c r="D582" t="s">
        <v>337</v>
      </c>
      <c r="E582" s="125">
        <v>0</v>
      </c>
      <c r="F582" s="125">
        <v>0</v>
      </c>
      <c r="G582" s="125">
        <v>0</v>
      </c>
      <c r="H582" s="125">
        <v>0</v>
      </c>
      <c r="I582" s="125">
        <v>0</v>
      </c>
      <c r="J582" s="125">
        <v>1.3704262025489929E-4</v>
      </c>
      <c r="K582" s="124">
        <v>1.4223739421093809E-4</v>
      </c>
      <c r="L582" s="124">
        <v>4.8021615350447568E-4</v>
      </c>
      <c r="M582" s="124">
        <v>1.0749855816396231E-3</v>
      </c>
      <c r="N582" s="124">
        <v>2.1339214766941052E-3</v>
      </c>
      <c r="O582" s="124">
        <v>4.0243444485427134E-3</v>
      </c>
      <c r="P582" s="124">
        <v>7.3845190307686688E-3</v>
      </c>
      <c r="Q582" s="124">
        <v>1.3277018820974479E-2</v>
      </c>
      <c r="R582" s="124">
        <v>2.3345360838622559E-2</v>
      </c>
      <c r="S582" s="124">
        <v>3.9769254845219933E-2</v>
      </c>
      <c r="T582" s="124">
        <v>6.4749040188587084E-2</v>
      </c>
      <c r="U582" s="124">
        <v>9.9378857657060088E-2</v>
      </c>
      <c r="V582" s="124">
        <v>0.14262623427490889</v>
      </c>
      <c r="W582" s="124">
        <v>0.1916104398626646</v>
      </c>
      <c r="X582" s="124">
        <v>0.2429607660873532</v>
      </c>
      <c r="Y582" s="124">
        <v>0.29396828685462922</v>
      </c>
      <c r="Z582" s="124">
        <v>0.34293978175104012</v>
      </c>
      <c r="AA582" s="124">
        <v>0.38902089735004408</v>
      </c>
      <c r="AB582" s="124">
        <v>0.43189805524184199</v>
      </c>
      <c r="AC582" s="124">
        <v>0.47155996922668503</v>
      </c>
      <c r="AD582" s="124">
        <v>0.50814638933069745</v>
      </c>
      <c r="AE582" s="124">
        <v>0.54186243466571038</v>
      </c>
      <c r="AF582" s="124">
        <v>0.57293336870403822</v>
      </c>
      <c r="AG582" s="124">
        <v>0.60158214684933997</v>
      </c>
      <c r="AH582" s="124">
        <v>0.62801915223322502</v>
      </c>
      <c r="AI582" s="124">
        <v>0.65243822114981731</v>
      </c>
      <c r="AJ582" s="124">
        <v>0.67501579447898952</v>
      </c>
      <c r="AK582" s="124">
        <v>0.69591153970860431</v>
      </c>
      <c r="AL582" s="124">
        <v>0.7152695957504811</v>
      </c>
      <c r="AM582" s="124">
        <v>0.73322001754111144</v>
      </c>
      <c r="AN582" s="124">
        <v>0.74988021782525294</v>
      </c>
      <c r="AO582" s="124">
        <v>0.76535631622382405</v>
      </c>
      <c r="AP582" s="124">
        <v>0.77968095419620098</v>
      </c>
      <c r="AQ582" s="124">
        <v>0.79292107221261798</v>
      </c>
      <c r="AR582" s="124">
        <v>0.80515788555084911</v>
      </c>
      <c r="AS582" s="124">
        <v>0.81647570326052921</v>
      </c>
      <c r="AT582" s="124">
        <v>0.82695606993135951</v>
      </c>
      <c r="AU582" s="124">
        <v>0.83667498463497991</v>
      </c>
      <c r="AV582" s="124">
        <v>0.84570183601445281</v>
      </c>
      <c r="AW582" s="124">
        <v>0.8540992553709309</v>
      </c>
      <c r="AX582" s="124">
        <v>0.86192343130276983</v>
      </c>
      <c r="AY582" s="124">
        <v>0.86922463105888981</v>
      </c>
    </row>
    <row r="583" spans="1:51">
      <c r="A583" t="s">
        <v>39</v>
      </c>
      <c r="B583" t="s">
        <v>21</v>
      </c>
      <c r="C583" t="s">
        <v>57</v>
      </c>
      <c r="D583" t="s">
        <v>337</v>
      </c>
      <c r="E583" s="125">
        <v>0</v>
      </c>
      <c r="F583" s="125">
        <v>0</v>
      </c>
      <c r="G583" s="125">
        <v>0</v>
      </c>
      <c r="H583" s="125">
        <v>0</v>
      </c>
      <c r="I583" s="125">
        <v>0</v>
      </c>
      <c r="J583" s="125">
        <v>0</v>
      </c>
      <c r="K583" s="124">
        <v>0</v>
      </c>
      <c r="L583" s="124">
        <v>0</v>
      </c>
      <c r="M583" s="124">
        <v>0</v>
      </c>
      <c r="N583" s="124">
        <v>0</v>
      </c>
      <c r="O583" s="124">
        <v>0</v>
      </c>
      <c r="P583" s="124">
        <v>0</v>
      </c>
      <c r="Q583" s="124">
        <v>0</v>
      </c>
      <c r="R583" s="124">
        <v>0</v>
      </c>
      <c r="S583" s="124">
        <v>0</v>
      </c>
      <c r="T583" s="124">
        <v>0</v>
      </c>
      <c r="U583" s="124">
        <v>0</v>
      </c>
      <c r="V583" s="124">
        <v>0</v>
      </c>
      <c r="W583" s="124">
        <v>0</v>
      </c>
      <c r="X583" s="124">
        <v>0</v>
      </c>
      <c r="Y583" s="124">
        <v>0</v>
      </c>
      <c r="Z583" s="124">
        <v>0</v>
      </c>
      <c r="AA583" s="124">
        <v>0</v>
      </c>
      <c r="AB583" s="124">
        <v>0</v>
      </c>
      <c r="AC583" s="124">
        <v>0</v>
      </c>
      <c r="AD583" s="124">
        <v>0</v>
      </c>
      <c r="AE583" s="124">
        <v>0</v>
      </c>
      <c r="AF583" s="124">
        <v>0</v>
      </c>
      <c r="AG583" s="124">
        <v>0</v>
      </c>
      <c r="AH583" s="124">
        <v>0</v>
      </c>
      <c r="AI583" s="124">
        <v>0</v>
      </c>
      <c r="AJ583" s="124">
        <v>0</v>
      </c>
      <c r="AK583" s="124">
        <v>0</v>
      </c>
      <c r="AL583" s="124">
        <v>0</v>
      </c>
      <c r="AM583" s="124">
        <v>0</v>
      </c>
      <c r="AN583" s="124">
        <v>0</v>
      </c>
      <c r="AO583" s="124">
        <v>0</v>
      </c>
      <c r="AP583" s="124">
        <v>0</v>
      </c>
      <c r="AQ583" s="124">
        <v>0</v>
      </c>
      <c r="AR583" s="124">
        <v>0</v>
      </c>
      <c r="AS583" s="124">
        <v>0</v>
      </c>
      <c r="AT583" s="124">
        <v>0</v>
      </c>
      <c r="AU583" s="124">
        <v>0</v>
      </c>
      <c r="AV583" s="124">
        <v>0</v>
      </c>
      <c r="AW583" s="124">
        <v>0</v>
      </c>
      <c r="AX583" s="124">
        <v>0</v>
      </c>
      <c r="AY583" s="124">
        <v>0</v>
      </c>
    </row>
    <row r="584" spans="1:51">
      <c r="A584" t="s">
        <v>39</v>
      </c>
      <c r="B584" t="s">
        <v>21</v>
      </c>
      <c r="C584" t="s">
        <v>58</v>
      </c>
      <c r="D584" t="s">
        <v>337</v>
      </c>
      <c r="E584" s="125">
        <v>0</v>
      </c>
      <c r="F584" s="125">
        <v>0</v>
      </c>
      <c r="G584" s="125">
        <v>0</v>
      </c>
      <c r="H584" s="125">
        <v>0</v>
      </c>
      <c r="I584" s="125">
        <v>0</v>
      </c>
      <c r="J584" s="125">
        <v>0</v>
      </c>
      <c r="K584" s="124">
        <v>0</v>
      </c>
      <c r="L584" s="124">
        <v>0</v>
      </c>
      <c r="M584" s="124">
        <v>0</v>
      </c>
      <c r="N584" s="124">
        <v>0</v>
      </c>
      <c r="O584" s="124">
        <v>0</v>
      </c>
      <c r="P584" s="124">
        <v>0</v>
      </c>
      <c r="Q584" s="124">
        <v>0</v>
      </c>
      <c r="R584" s="124">
        <v>0</v>
      </c>
      <c r="S584" s="124">
        <v>0</v>
      </c>
      <c r="T584" s="124">
        <v>0</v>
      </c>
      <c r="U584" s="124">
        <v>0</v>
      </c>
      <c r="V584" s="124">
        <v>0</v>
      </c>
      <c r="W584" s="124">
        <v>0</v>
      </c>
      <c r="X584" s="124">
        <v>0</v>
      </c>
      <c r="Y584" s="124">
        <v>0</v>
      </c>
      <c r="Z584" s="124">
        <v>0</v>
      </c>
      <c r="AA584" s="124">
        <v>0</v>
      </c>
      <c r="AB584" s="124">
        <v>0</v>
      </c>
      <c r="AC584" s="124">
        <v>0</v>
      </c>
      <c r="AD584" s="124">
        <v>0</v>
      </c>
      <c r="AE584" s="124">
        <v>0</v>
      </c>
      <c r="AF584" s="124">
        <v>0</v>
      </c>
      <c r="AG584" s="124">
        <v>0</v>
      </c>
      <c r="AH584" s="124">
        <v>0</v>
      </c>
      <c r="AI584" s="124">
        <v>0</v>
      </c>
      <c r="AJ584" s="124">
        <v>0</v>
      </c>
      <c r="AK584" s="124">
        <v>0</v>
      </c>
      <c r="AL584" s="124">
        <v>0</v>
      </c>
      <c r="AM584" s="124">
        <v>0</v>
      </c>
      <c r="AN584" s="124">
        <v>0</v>
      </c>
      <c r="AO584" s="124">
        <v>0</v>
      </c>
      <c r="AP584" s="124">
        <v>0</v>
      </c>
      <c r="AQ584" s="124">
        <v>0</v>
      </c>
      <c r="AR584" s="124">
        <v>0</v>
      </c>
      <c r="AS584" s="124">
        <v>0</v>
      </c>
      <c r="AT584" s="124">
        <v>0</v>
      </c>
      <c r="AU584" s="124">
        <v>0</v>
      </c>
      <c r="AV584" s="124">
        <v>0</v>
      </c>
      <c r="AW584" s="124">
        <v>0</v>
      </c>
      <c r="AX584" s="124">
        <v>0</v>
      </c>
      <c r="AY584" s="124">
        <v>0</v>
      </c>
    </row>
    <row r="585" spans="1:51">
      <c r="A585" t="s">
        <v>39</v>
      </c>
      <c r="B585" t="s">
        <v>21</v>
      </c>
      <c r="C585" t="s">
        <v>59</v>
      </c>
      <c r="D585" t="s">
        <v>337</v>
      </c>
      <c r="E585" s="125">
        <v>0</v>
      </c>
      <c r="F585" s="125">
        <v>0</v>
      </c>
      <c r="G585" s="125">
        <v>0</v>
      </c>
      <c r="H585" s="125">
        <v>0</v>
      </c>
      <c r="I585" s="125">
        <v>0</v>
      </c>
      <c r="J585" s="125">
        <v>0</v>
      </c>
      <c r="K585" s="124">
        <v>0</v>
      </c>
      <c r="L585" s="124">
        <v>0</v>
      </c>
      <c r="M585" s="124">
        <v>0</v>
      </c>
      <c r="N585" s="124">
        <v>0</v>
      </c>
      <c r="O585" s="124">
        <v>0</v>
      </c>
      <c r="P585" s="124">
        <v>0</v>
      </c>
      <c r="Q585" s="124">
        <v>0</v>
      </c>
      <c r="R585" s="124">
        <v>0</v>
      </c>
      <c r="S585" s="124">
        <v>0</v>
      </c>
      <c r="T585" s="124">
        <v>0</v>
      </c>
      <c r="U585" s="124">
        <v>0</v>
      </c>
      <c r="V585" s="124">
        <v>0</v>
      </c>
      <c r="W585" s="124">
        <v>0</v>
      </c>
      <c r="X585" s="124">
        <v>0</v>
      </c>
      <c r="Y585" s="124">
        <v>0</v>
      </c>
      <c r="Z585" s="124">
        <v>0</v>
      </c>
      <c r="AA585" s="124">
        <v>0</v>
      </c>
      <c r="AB585" s="124">
        <v>0</v>
      </c>
      <c r="AC585" s="124">
        <v>0</v>
      </c>
      <c r="AD585" s="124">
        <v>0</v>
      </c>
      <c r="AE585" s="124">
        <v>0</v>
      </c>
      <c r="AF585" s="124">
        <v>0</v>
      </c>
      <c r="AG585" s="124">
        <v>0</v>
      </c>
      <c r="AH585" s="124">
        <v>0</v>
      </c>
      <c r="AI585" s="124">
        <v>0</v>
      </c>
      <c r="AJ585" s="124">
        <v>0</v>
      </c>
      <c r="AK585" s="124">
        <v>0</v>
      </c>
      <c r="AL585" s="124">
        <v>0</v>
      </c>
      <c r="AM585" s="124">
        <v>0</v>
      </c>
      <c r="AN585" s="124">
        <v>0</v>
      </c>
      <c r="AO585" s="124">
        <v>0</v>
      </c>
      <c r="AP585" s="124">
        <v>0</v>
      </c>
      <c r="AQ585" s="124">
        <v>0</v>
      </c>
      <c r="AR585" s="124">
        <v>0</v>
      </c>
      <c r="AS585" s="124">
        <v>0</v>
      </c>
      <c r="AT585" s="124">
        <v>0</v>
      </c>
      <c r="AU585" s="124">
        <v>0</v>
      </c>
      <c r="AV585" s="124">
        <v>0</v>
      </c>
      <c r="AW585" s="124">
        <v>0</v>
      </c>
      <c r="AX585" s="124">
        <v>0</v>
      </c>
      <c r="AY585" s="124">
        <v>0</v>
      </c>
    </row>
    <row r="586" spans="1:51">
      <c r="A586" t="s">
        <v>39</v>
      </c>
      <c r="B586" t="s">
        <v>21</v>
      </c>
      <c r="C586" t="s">
        <v>60</v>
      </c>
      <c r="D586" t="s">
        <v>337</v>
      </c>
      <c r="E586" s="125">
        <v>0</v>
      </c>
      <c r="F586" s="125">
        <v>0</v>
      </c>
      <c r="G586" s="125">
        <v>0</v>
      </c>
      <c r="H586" s="125">
        <v>0</v>
      </c>
      <c r="I586" s="125">
        <v>0</v>
      </c>
      <c r="J586" s="125">
        <v>0</v>
      </c>
      <c r="K586" s="124">
        <v>0</v>
      </c>
      <c r="L586" s="124">
        <v>0</v>
      </c>
      <c r="M586" s="124">
        <v>0</v>
      </c>
      <c r="N586" s="124">
        <v>0</v>
      </c>
      <c r="O586" s="124">
        <v>0</v>
      </c>
      <c r="P586" s="124">
        <v>0</v>
      </c>
      <c r="Q586" s="124">
        <v>0</v>
      </c>
      <c r="R586" s="124">
        <v>0</v>
      </c>
      <c r="S586" s="124">
        <v>0</v>
      </c>
      <c r="T586" s="124">
        <v>0</v>
      </c>
      <c r="U586" s="124">
        <v>0</v>
      </c>
      <c r="V586" s="124">
        <v>0</v>
      </c>
      <c r="W586" s="124">
        <v>0</v>
      </c>
      <c r="X586" s="124">
        <v>0</v>
      </c>
      <c r="Y586" s="124">
        <v>0</v>
      </c>
      <c r="Z586" s="124">
        <v>0</v>
      </c>
      <c r="AA586" s="124">
        <v>0</v>
      </c>
      <c r="AB586" s="124">
        <v>0</v>
      </c>
      <c r="AC586" s="124">
        <v>0</v>
      </c>
      <c r="AD586" s="124">
        <v>0</v>
      </c>
      <c r="AE586" s="124">
        <v>0</v>
      </c>
      <c r="AF586" s="124">
        <v>0</v>
      </c>
      <c r="AG586" s="124">
        <v>0</v>
      </c>
      <c r="AH586" s="124">
        <v>0</v>
      </c>
      <c r="AI586" s="124">
        <v>0</v>
      </c>
      <c r="AJ586" s="124">
        <v>0</v>
      </c>
      <c r="AK586" s="124">
        <v>0</v>
      </c>
      <c r="AL586" s="124">
        <v>0</v>
      </c>
      <c r="AM586" s="124">
        <v>0</v>
      </c>
      <c r="AN586" s="124">
        <v>0</v>
      </c>
      <c r="AO586" s="124">
        <v>0</v>
      </c>
      <c r="AP586" s="124">
        <v>0</v>
      </c>
      <c r="AQ586" s="124">
        <v>0</v>
      </c>
      <c r="AR586" s="124">
        <v>0</v>
      </c>
      <c r="AS586" s="124">
        <v>0</v>
      </c>
      <c r="AT586" s="124">
        <v>0</v>
      </c>
      <c r="AU586" s="124">
        <v>0</v>
      </c>
      <c r="AV586" s="124">
        <v>0</v>
      </c>
      <c r="AW586" s="124">
        <v>0</v>
      </c>
      <c r="AX586" s="124">
        <v>0</v>
      </c>
      <c r="AY586" s="124">
        <v>0</v>
      </c>
    </row>
    <row r="587" spans="1:51">
      <c r="A587" t="s">
        <v>39</v>
      </c>
      <c r="B587" t="s">
        <v>21</v>
      </c>
      <c r="C587" t="s">
        <v>61</v>
      </c>
      <c r="D587" t="s">
        <v>337</v>
      </c>
      <c r="E587" s="125">
        <v>0</v>
      </c>
      <c r="F587" s="125">
        <v>0</v>
      </c>
      <c r="G587" s="125">
        <v>0</v>
      </c>
      <c r="H587" s="125">
        <v>0</v>
      </c>
      <c r="I587" s="125">
        <v>0</v>
      </c>
      <c r="J587" s="125">
        <v>0</v>
      </c>
      <c r="K587" s="124">
        <v>0</v>
      </c>
      <c r="L587" s="124">
        <v>0</v>
      </c>
      <c r="M587" s="124">
        <v>0</v>
      </c>
      <c r="N587" s="124">
        <v>0</v>
      </c>
      <c r="O587" s="124">
        <v>0</v>
      </c>
      <c r="P587" s="124">
        <v>0</v>
      </c>
      <c r="Q587" s="124">
        <v>0</v>
      </c>
      <c r="R587" s="124">
        <v>0</v>
      </c>
      <c r="S587" s="124">
        <v>0</v>
      </c>
      <c r="T587" s="124">
        <v>0</v>
      </c>
      <c r="U587" s="124">
        <v>0</v>
      </c>
      <c r="V587" s="124">
        <v>0</v>
      </c>
      <c r="W587" s="124">
        <v>0</v>
      </c>
      <c r="X587" s="124">
        <v>0</v>
      </c>
      <c r="Y587" s="124">
        <v>0</v>
      </c>
      <c r="Z587" s="124">
        <v>0</v>
      </c>
      <c r="AA587" s="124">
        <v>0</v>
      </c>
      <c r="AB587" s="124">
        <v>0</v>
      </c>
      <c r="AC587" s="124">
        <v>0</v>
      </c>
      <c r="AD587" s="124">
        <v>0</v>
      </c>
      <c r="AE587" s="124">
        <v>0</v>
      </c>
      <c r="AF587" s="124">
        <v>0</v>
      </c>
      <c r="AG587" s="124">
        <v>0</v>
      </c>
      <c r="AH587" s="124">
        <v>0</v>
      </c>
      <c r="AI587" s="124">
        <v>0</v>
      </c>
      <c r="AJ587" s="124">
        <v>0</v>
      </c>
      <c r="AK587" s="124">
        <v>0</v>
      </c>
      <c r="AL587" s="124">
        <v>0</v>
      </c>
      <c r="AM587" s="124">
        <v>0</v>
      </c>
      <c r="AN587" s="124">
        <v>0</v>
      </c>
      <c r="AO587" s="124">
        <v>0</v>
      </c>
      <c r="AP587" s="124">
        <v>0</v>
      </c>
      <c r="AQ587" s="124">
        <v>0</v>
      </c>
      <c r="AR587" s="124">
        <v>0</v>
      </c>
      <c r="AS587" s="124">
        <v>0</v>
      </c>
      <c r="AT587" s="124">
        <v>0</v>
      </c>
      <c r="AU587" s="124">
        <v>0</v>
      </c>
      <c r="AV587" s="124">
        <v>0</v>
      </c>
      <c r="AW587" s="124">
        <v>0</v>
      </c>
      <c r="AX587" s="124">
        <v>0</v>
      </c>
      <c r="AY587" s="124">
        <v>0</v>
      </c>
    </row>
    <row r="588" spans="1:51">
      <c r="A588" t="s">
        <v>39</v>
      </c>
      <c r="B588" t="s">
        <v>72</v>
      </c>
      <c r="C588" t="s">
        <v>50</v>
      </c>
      <c r="D588" t="s">
        <v>337</v>
      </c>
      <c r="E588" s="125">
        <v>0.94566888774987179</v>
      </c>
      <c r="F588" s="125">
        <v>0.9441624365482234</v>
      </c>
      <c r="G588" s="125">
        <v>0.94268476621417796</v>
      </c>
      <c r="H588" s="125">
        <v>0.93514328808446456</v>
      </c>
      <c r="I588" s="125">
        <v>0.93853073463268366</v>
      </c>
      <c r="J588" s="125">
        <v>0.94377510040160639</v>
      </c>
      <c r="K588" s="124">
        <v>0.94460641399416911</v>
      </c>
      <c r="L588" s="124">
        <v>0.92441576304711892</v>
      </c>
      <c r="M588" s="124">
        <v>0.90729505284093181</v>
      </c>
      <c r="N588" s="124">
        <v>0.89232855230097918</v>
      </c>
      <c r="O588" s="124">
        <v>0.878614307029153</v>
      </c>
      <c r="P588" s="124">
        <v>0.86509122785046377</v>
      </c>
      <c r="Q588" s="124">
        <v>0.85033683239571745</v>
      </c>
      <c r="R588" s="124">
        <v>0.83237868066122267</v>
      </c>
      <c r="S588" s="124">
        <v>0.80870322710544407</v>
      </c>
      <c r="T588" s="124">
        <v>0.77680836944248344</v>
      </c>
      <c r="U588" s="124">
        <v>0.73543474774696616</v>
      </c>
      <c r="V588" s="124">
        <v>0.68567828957308263</v>
      </c>
      <c r="W588" s="124">
        <v>0.63071294182487947</v>
      </c>
      <c r="X588" s="124">
        <v>0.5742710512841942</v>
      </c>
      <c r="Y588" s="124">
        <v>0.51932192769549201</v>
      </c>
      <c r="Z588" s="124">
        <v>0.46767029024840812</v>
      </c>
      <c r="AA588" s="124">
        <v>0.42015812296955712</v>
      </c>
      <c r="AB588" s="124">
        <v>0.37700973871888688</v>
      </c>
      <c r="AC588" s="124">
        <v>0.33810974470532862</v>
      </c>
      <c r="AD588" s="124">
        <v>0.30317995047860891</v>
      </c>
      <c r="AE588" s="124">
        <v>0.27187943387034208</v>
      </c>
      <c r="AF588" s="124">
        <v>0.2438568702939056</v>
      </c>
      <c r="AG588" s="124">
        <v>0.21877586007250349</v>
      </c>
      <c r="AH588" s="124">
        <v>0.19632579366171371</v>
      </c>
      <c r="AI588" s="124">
        <v>0.17622529447617441</v>
      </c>
      <c r="AJ588" s="124">
        <v>0.15822203366119059</v>
      </c>
      <c r="AK588" s="124">
        <v>0.14209090568112751</v>
      </c>
      <c r="AL588" s="124">
        <v>0.1276315800585428</v>
      </c>
      <c r="AM588" s="124">
        <v>0.11466592992661311</v>
      </c>
      <c r="AN588" s="124">
        <v>0.10303557041464161</v>
      </c>
      <c r="AO588" s="124">
        <v>9.2599603303215386E-2</v>
      </c>
      <c r="AP588" s="124">
        <v>8.323259656838565E-2</v>
      </c>
      <c r="AQ588" s="124">
        <v>7.4822795287906058E-2</v>
      </c>
      <c r="AR588" s="124">
        <v>6.7270546460845543E-2</v>
      </c>
      <c r="AS588" s="124">
        <v>6.0486915465619122E-2</v>
      </c>
      <c r="AT588" s="124">
        <v>5.4392471417194048E-2</v>
      </c>
      <c r="AU588" s="124">
        <v>5.4392471417194048E-2</v>
      </c>
      <c r="AV588" s="124">
        <v>5.4392471417194062E-2</v>
      </c>
      <c r="AW588" s="124">
        <v>5.4392471417194048E-2</v>
      </c>
      <c r="AX588" s="124">
        <v>5.4392471417194048E-2</v>
      </c>
      <c r="AY588" s="124">
        <v>5.4392471417194048E-2</v>
      </c>
    </row>
    <row r="589" spans="1:51">
      <c r="A589" t="s">
        <v>39</v>
      </c>
      <c r="B589" t="s">
        <v>72</v>
      </c>
      <c r="C589" t="s">
        <v>51</v>
      </c>
      <c r="D589" t="s">
        <v>337</v>
      </c>
      <c r="E589" s="125">
        <v>0</v>
      </c>
      <c r="F589" s="125">
        <v>0</v>
      </c>
      <c r="G589" s="125">
        <v>0</v>
      </c>
      <c r="H589" s="125">
        <v>0</v>
      </c>
      <c r="I589" s="125">
        <v>0</v>
      </c>
      <c r="J589" s="125">
        <v>0</v>
      </c>
      <c r="K589" s="124">
        <v>0</v>
      </c>
      <c r="L589" s="124">
        <v>0</v>
      </c>
      <c r="M589" s="124">
        <v>0</v>
      </c>
      <c r="N589" s="124">
        <v>0</v>
      </c>
      <c r="O589" s="124">
        <v>0</v>
      </c>
      <c r="P589" s="124">
        <v>0</v>
      </c>
      <c r="Q589" s="124">
        <v>0</v>
      </c>
      <c r="R589" s="124">
        <v>0</v>
      </c>
      <c r="S589" s="124">
        <v>0</v>
      </c>
      <c r="T589" s="124">
        <v>0</v>
      </c>
      <c r="U589" s="124">
        <v>0</v>
      </c>
      <c r="V589" s="124">
        <v>0</v>
      </c>
      <c r="W589" s="124">
        <v>0</v>
      </c>
      <c r="X589" s="124">
        <v>0</v>
      </c>
      <c r="Y589" s="124">
        <v>0</v>
      </c>
      <c r="Z589" s="124">
        <v>0</v>
      </c>
      <c r="AA589" s="124">
        <v>0</v>
      </c>
      <c r="AB589" s="124">
        <v>0</v>
      </c>
      <c r="AC589" s="124">
        <v>0</v>
      </c>
      <c r="AD589" s="124">
        <v>0</v>
      </c>
      <c r="AE589" s="124">
        <v>0</v>
      </c>
      <c r="AF589" s="124">
        <v>0</v>
      </c>
      <c r="AG589" s="124">
        <v>0</v>
      </c>
      <c r="AH589" s="124">
        <v>0</v>
      </c>
      <c r="AI589" s="124">
        <v>0</v>
      </c>
      <c r="AJ589" s="124">
        <v>0</v>
      </c>
      <c r="AK589" s="124">
        <v>0</v>
      </c>
      <c r="AL589" s="124">
        <v>0</v>
      </c>
      <c r="AM589" s="124">
        <v>0</v>
      </c>
      <c r="AN589" s="124">
        <v>0</v>
      </c>
      <c r="AO589" s="124">
        <v>0</v>
      </c>
      <c r="AP589" s="124">
        <v>0</v>
      </c>
      <c r="AQ589" s="124">
        <v>0</v>
      </c>
      <c r="AR589" s="124">
        <v>0</v>
      </c>
      <c r="AS589" s="124">
        <v>0</v>
      </c>
      <c r="AT589" s="124">
        <v>0</v>
      </c>
      <c r="AU589" s="124">
        <v>0</v>
      </c>
      <c r="AV589" s="124">
        <v>0</v>
      </c>
      <c r="AW589" s="124">
        <v>0</v>
      </c>
      <c r="AX589" s="124">
        <v>0</v>
      </c>
      <c r="AY589" s="124">
        <v>0</v>
      </c>
    </row>
    <row r="590" spans="1:51">
      <c r="A590" t="s">
        <v>39</v>
      </c>
      <c r="B590" t="s">
        <v>72</v>
      </c>
      <c r="C590" t="s">
        <v>52</v>
      </c>
      <c r="D590" t="s">
        <v>337</v>
      </c>
      <c r="E590" s="125">
        <v>0</v>
      </c>
      <c r="F590" s="125">
        <v>0</v>
      </c>
      <c r="G590" s="125">
        <v>0</v>
      </c>
      <c r="H590" s="125">
        <v>0</v>
      </c>
      <c r="I590" s="125">
        <v>0</v>
      </c>
      <c r="J590" s="125">
        <v>0</v>
      </c>
      <c r="K590" s="124">
        <v>0</v>
      </c>
      <c r="L590" s="124">
        <v>0</v>
      </c>
      <c r="M590" s="124">
        <v>0</v>
      </c>
      <c r="N590" s="124">
        <v>0</v>
      </c>
      <c r="O590" s="124">
        <v>0</v>
      </c>
      <c r="P590" s="124">
        <v>0</v>
      </c>
      <c r="Q590" s="124">
        <v>0</v>
      </c>
      <c r="R590" s="124">
        <v>0</v>
      </c>
      <c r="S590" s="124">
        <v>0</v>
      </c>
      <c r="T590" s="124">
        <v>0</v>
      </c>
      <c r="U590" s="124">
        <v>0</v>
      </c>
      <c r="V590" s="124">
        <v>0</v>
      </c>
      <c r="W590" s="124">
        <v>0</v>
      </c>
      <c r="X590" s="124">
        <v>0</v>
      </c>
      <c r="Y590" s="124">
        <v>0</v>
      </c>
      <c r="Z590" s="124">
        <v>0</v>
      </c>
      <c r="AA590" s="124">
        <v>0</v>
      </c>
      <c r="AB590" s="124">
        <v>0</v>
      </c>
      <c r="AC590" s="124">
        <v>0</v>
      </c>
      <c r="AD590" s="124">
        <v>0</v>
      </c>
      <c r="AE590" s="124">
        <v>0</v>
      </c>
      <c r="AF590" s="124">
        <v>0</v>
      </c>
      <c r="AG590" s="124">
        <v>0</v>
      </c>
      <c r="AH590" s="124">
        <v>0</v>
      </c>
      <c r="AI590" s="124">
        <v>0</v>
      </c>
      <c r="AJ590" s="124">
        <v>0</v>
      </c>
      <c r="AK590" s="124">
        <v>0</v>
      </c>
      <c r="AL590" s="124">
        <v>0</v>
      </c>
      <c r="AM590" s="124">
        <v>0</v>
      </c>
      <c r="AN590" s="124">
        <v>0</v>
      </c>
      <c r="AO590" s="124">
        <v>0</v>
      </c>
      <c r="AP590" s="124">
        <v>0</v>
      </c>
      <c r="AQ590" s="124">
        <v>0</v>
      </c>
      <c r="AR590" s="124">
        <v>0</v>
      </c>
      <c r="AS590" s="124">
        <v>0</v>
      </c>
      <c r="AT590" s="124">
        <v>0</v>
      </c>
      <c r="AU590" s="124">
        <v>0</v>
      </c>
      <c r="AV590" s="124">
        <v>0</v>
      </c>
      <c r="AW590" s="124">
        <v>0</v>
      </c>
      <c r="AX590" s="124">
        <v>0</v>
      </c>
      <c r="AY590" s="124">
        <v>0</v>
      </c>
    </row>
    <row r="591" spans="1:51">
      <c r="A591" t="s">
        <v>39</v>
      </c>
      <c r="B591" t="s">
        <v>72</v>
      </c>
      <c r="C591" t="s">
        <v>53</v>
      </c>
      <c r="D591" t="s">
        <v>337</v>
      </c>
      <c r="E591" s="125">
        <v>5.4331112250128141E-2</v>
      </c>
      <c r="F591" s="125">
        <v>5.5837563451776658E-2</v>
      </c>
      <c r="G591" s="125">
        <v>5.7315233785822019E-2</v>
      </c>
      <c r="H591" s="125">
        <v>5.8823529411764712E-2</v>
      </c>
      <c r="I591" s="125">
        <v>5.6971514242878558E-2</v>
      </c>
      <c r="J591" s="125">
        <v>5.0870147255689432E-2</v>
      </c>
      <c r="K591" s="124">
        <v>5.1020408163265307E-2</v>
      </c>
      <c r="L591" s="124">
        <v>7.1333183143663964E-2</v>
      </c>
      <c r="M591" s="124">
        <v>8.8158785990811492E-2</v>
      </c>
      <c r="N591" s="124">
        <v>0.10216514206911161</v>
      </c>
      <c r="O591" s="124">
        <v>0.1137915499365247</v>
      </c>
      <c r="P591" s="124">
        <v>0.1232760217853493</v>
      </c>
      <c r="Q591" s="124">
        <v>0.1306509916475686</v>
      </c>
      <c r="R591" s="124">
        <v>0.13572738143086979</v>
      </c>
      <c r="S591" s="124">
        <v>0.13811838441304311</v>
      </c>
      <c r="T591" s="124">
        <v>0.1373928389857979</v>
      </c>
      <c r="U591" s="124">
        <v>0.1333940256400645</v>
      </c>
      <c r="V591" s="124">
        <v>0.12652584240904211</v>
      </c>
      <c r="W591" s="124">
        <v>0.1176894705767083</v>
      </c>
      <c r="X591" s="124">
        <v>0.10790798560378601</v>
      </c>
      <c r="Y591" s="124">
        <v>9.7999450711485581E-2</v>
      </c>
      <c r="Z591" s="124">
        <v>8.8479199968076933E-2</v>
      </c>
      <c r="AA591" s="124">
        <v>7.9612391704979385E-2</v>
      </c>
      <c r="AB591" s="124">
        <v>7.150192547209494E-2</v>
      </c>
      <c r="AC591" s="124">
        <v>6.4159250064327114E-2</v>
      </c>
      <c r="AD591" s="124">
        <v>5.7549649713192291E-2</v>
      </c>
      <c r="AE591" s="124">
        <v>5.1618119581999751E-2</v>
      </c>
      <c r="AF591" s="124">
        <v>4.6303150041591877E-2</v>
      </c>
      <c r="AG591" s="124">
        <v>4.1543636184762998E-2</v>
      </c>
      <c r="AH591" s="124">
        <v>3.7282072707255157E-2</v>
      </c>
      <c r="AI591" s="124">
        <v>3.3465813555476093E-2</v>
      </c>
      <c r="AJ591" s="124">
        <v>3.0047360118108001E-2</v>
      </c>
      <c r="AK591" s="124">
        <v>2.6984187122243319E-2</v>
      </c>
      <c r="AL591" s="124">
        <v>2.4238369523701529E-2</v>
      </c>
      <c r="AM591" s="124">
        <v>2.1776143095927999E-2</v>
      </c>
      <c r="AN591" s="124">
        <v>1.9567463021880699E-2</v>
      </c>
      <c r="AO591" s="124">
        <v>1.758558948275674E-2</v>
      </c>
      <c r="AP591" s="124">
        <v>1.5806711366222252E-2</v>
      </c>
      <c r="AQ591" s="124">
        <v>1.4209610453945689E-2</v>
      </c>
      <c r="AR591" s="124">
        <v>1.2775364389071901E-2</v>
      </c>
      <c r="AS591" s="124">
        <v>1.1487085053904561E-2</v>
      </c>
      <c r="AT591" s="124">
        <v>1.0329688498246311E-2</v>
      </c>
      <c r="AU591" s="124">
        <v>1.0329688498246311E-2</v>
      </c>
      <c r="AV591" s="124">
        <v>1.0329688498246311E-2</v>
      </c>
      <c r="AW591" s="124">
        <v>1.0329688498246311E-2</v>
      </c>
      <c r="AX591" s="124">
        <v>1.0329688498246311E-2</v>
      </c>
      <c r="AY591" s="124">
        <v>1.0329688498246311E-2</v>
      </c>
    </row>
    <row r="592" spans="1:51">
      <c r="A592" t="s">
        <v>39</v>
      </c>
      <c r="B592" t="s">
        <v>72</v>
      </c>
      <c r="C592" t="s">
        <v>54</v>
      </c>
      <c r="D592" t="s">
        <v>337</v>
      </c>
      <c r="E592" s="125">
        <v>0</v>
      </c>
      <c r="F592" s="125">
        <v>0</v>
      </c>
      <c r="G592" s="125">
        <v>0</v>
      </c>
      <c r="H592" s="125">
        <v>0</v>
      </c>
      <c r="I592" s="125">
        <v>0</v>
      </c>
      <c r="J592" s="125">
        <v>0</v>
      </c>
      <c r="K592" s="124">
        <v>0</v>
      </c>
      <c r="L592" s="124">
        <v>0</v>
      </c>
      <c r="M592" s="124">
        <v>0</v>
      </c>
      <c r="N592" s="124">
        <v>0</v>
      </c>
      <c r="O592" s="124">
        <v>0</v>
      </c>
      <c r="P592" s="124">
        <v>0</v>
      </c>
      <c r="Q592" s="124">
        <v>0</v>
      </c>
      <c r="R592" s="124">
        <v>0</v>
      </c>
      <c r="S592" s="124">
        <v>0</v>
      </c>
      <c r="T592" s="124">
        <v>0</v>
      </c>
      <c r="U592" s="124">
        <v>0</v>
      </c>
      <c r="V592" s="124">
        <v>0</v>
      </c>
      <c r="W592" s="124">
        <v>0</v>
      </c>
      <c r="X592" s="124">
        <v>0</v>
      </c>
      <c r="Y592" s="124">
        <v>0</v>
      </c>
      <c r="Z592" s="124">
        <v>0</v>
      </c>
      <c r="AA592" s="124">
        <v>0</v>
      </c>
      <c r="AB592" s="124">
        <v>0</v>
      </c>
      <c r="AC592" s="124">
        <v>0</v>
      </c>
      <c r="AD592" s="124">
        <v>0</v>
      </c>
      <c r="AE592" s="124">
        <v>0</v>
      </c>
      <c r="AF592" s="124">
        <v>0</v>
      </c>
      <c r="AG592" s="124">
        <v>0</v>
      </c>
      <c r="AH592" s="124">
        <v>0</v>
      </c>
      <c r="AI592" s="124">
        <v>0</v>
      </c>
      <c r="AJ592" s="124">
        <v>0</v>
      </c>
      <c r="AK592" s="124">
        <v>0</v>
      </c>
      <c r="AL592" s="124">
        <v>0</v>
      </c>
      <c r="AM592" s="124">
        <v>0</v>
      </c>
      <c r="AN592" s="124">
        <v>0</v>
      </c>
      <c r="AO592" s="124">
        <v>0</v>
      </c>
      <c r="AP592" s="124">
        <v>0</v>
      </c>
      <c r="AQ592" s="124">
        <v>0</v>
      </c>
      <c r="AR592" s="124">
        <v>0</v>
      </c>
      <c r="AS592" s="124">
        <v>0</v>
      </c>
      <c r="AT592" s="124">
        <v>0</v>
      </c>
      <c r="AU592" s="124">
        <v>0</v>
      </c>
      <c r="AV592" s="124">
        <v>0</v>
      </c>
      <c r="AW592" s="124">
        <v>0</v>
      </c>
      <c r="AX592" s="124">
        <v>0</v>
      </c>
      <c r="AY592" s="124">
        <v>0</v>
      </c>
    </row>
    <row r="593" spans="1:51">
      <c r="A593" t="s">
        <v>39</v>
      </c>
      <c r="B593" t="s">
        <v>72</v>
      </c>
      <c r="C593" t="s">
        <v>55</v>
      </c>
      <c r="D593" t="s">
        <v>337</v>
      </c>
      <c r="E593" s="125">
        <v>0</v>
      </c>
      <c r="F593" s="125">
        <v>0</v>
      </c>
      <c r="G593" s="125">
        <v>0</v>
      </c>
      <c r="H593" s="125">
        <v>0</v>
      </c>
      <c r="I593" s="125">
        <v>0</v>
      </c>
      <c r="J593" s="125">
        <v>0</v>
      </c>
      <c r="K593" s="124">
        <v>0</v>
      </c>
      <c r="L593" s="124">
        <v>0</v>
      </c>
      <c r="M593" s="124">
        <v>0</v>
      </c>
      <c r="N593" s="124">
        <v>0</v>
      </c>
      <c r="O593" s="124">
        <v>0</v>
      </c>
      <c r="P593" s="124">
        <v>0</v>
      </c>
      <c r="Q593" s="124">
        <v>0</v>
      </c>
      <c r="R593" s="124">
        <v>0</v>
      </c>
      <c r="S593" s="124">
        <v>0</v>
      </c>
      <c r="T593" s="124">
        <v>0</v>
      </c>
      <c r="U593" s="124">
        <v>0</v>
      </c>
      <c r="V593" s="124">
        <v>0</v>
      </c>
      <c r="W593" s="124">
        <v>0</v>
      </c>
      <c r="X593" s="124">
        <v>0</v>
      </c>
      <c r="Y593" s="124">
        <v>0</v>
      </c>
      <c r="Z593" s="124">
        <v>0</v>
      </c>
      <c r="AA593" s="124">
        <v>0</v>
      </c>
      <c r="AB593" s="124">
        <v>0</v>
      </c>
      <c r="AC593" s="124">
        <v>0</v>
      </c>
      <c r="AD593" s="124">
        <v>0</v>
      </c>
      <c r="AE593" s="124">
        <v>0</v>
      </c>
      <c r="AF593" s="124">
        <v>0</v>
      </c>
      <c r="AG593" s="124">
        <v>0</v>
      </c>
      <c r="AH593" s="124">
        <v>0</v>
      </c>
      <c r="AI593" s="124">
        <v>0</v>
      </c>
      <c r="AJ593" s="124">
        <v>0</v>
      </c>
      <c r="AK593" s="124">
        <v>0</v>
      </c>
      <c r="AL593" s="124">
        <v>0</v>
      </c>
      <c r="AM593" s="124">
        <v>0</v>
      </c>
      <c r="AN593" s="124">
        <v>0</v>
      </c>
      <c r="AO593" s="124">
        <v>0</v>
      </c>
      <c r="AP593" s="124">
        <v>0</v>
      </c>
      <c r="AQ593" s="124">
        <v>0</v>
      </c>
      <c r="AR593" s="124">
        <v>0</v>
      </c>
      <c r="AS593" s="124">
        <v>0</v>
      </c>
      <c r="AT593" s="124">
        <v>0</v>
      </c>
      <c r="AU593" s="124">
        <v>0</v>
      </c>
      <c r="AV593" s="124">
        <v>0</v>
      </c>
      <c r="AW593" s="124">
        <v>0</v>
      </c>
      <c r="AX593" s="124">
        <v>0</v>
      </c>
      <c r="AY593" s="124">
        <v>0</v>
      </c>
    </row>
    <row r="594" spans="1:51">
      <c r="A594" t="s">
        <v>39</v>
      </c>
      <c r="B594" t="s">
        <v>72</v>
      </c>
      <c r="C594" t="s">
        <v>56</v>
      </c>
      <c r="D594" t="s">
        <v>337</v>
      </c>
      <c r="E594" s="125">
        <v>0</v>
      </c>
      <c r="F594" s="125">
        <v>0</v>
      </c>
      <c r="G594" s="125">
        <v>0</v>
      </c>
      <c r="H594" s="125">
        <v>0</v>
      </c>
      <c r="I594" s="125">
        <v>0</v>
      </c>
      <c r="J594" s="125">
        <v>2.6773761713520749E-3</v>
      </c>
      <c r="K594" s="124">
        <v>2.9154518950437322E-3</v>
      </c>
      <c r="L594" s="124">
        <v>2.9930163476572609E-3</v>
      </c>
      <c r="M594" s="124">
        <v>3.4543109539306211E-3</v>
      </c>
      <c r="N594" s="124">
        <v>4.5542032991523233E-3</v>
      </c>
      <c r="O594" s="124">
        <v>6.7605837680169544E-3</v>
      </c>
      <c r="P594" s="124">
        <v>1.0900492213184711E-2</v>
      </c>
      <c r="Q594" s="124">
        <v>1.8367032520089151E-2</v>
      </c>
      <c r="R594" s="124">
        <v>3.132411673677013E-2</v>
      </c>
      <c r="S594" s="124">
        <v>5.2673999329045748E-2</v>
      </c>
      <c r="T594" s="124">
        <v>8.5351474616011377E-2</v>
      </c>
      <c r="U594" s="124">
        <v>0.13077386707520039</v>
      </c>
      <c r="V594" s="124">
        <v>0.18744237408099171</v>
      </c>
      <c r="W594" s="124">
        <v>0.25128271543400649</v>
      </c>
      <c r="X594" s="124">
        <v>0.31754017746463981</v>
      </c>
      <c r="Y594" s="124">
        <v>0.38242798355197988</v>
      </c>
      <c r="Z594" s="124">
        <v>0.44362658558986118</v>
      </c>
      <c r="AA594" s="124">
        <v>0.50002927163225552</v>
      </c>
      <c r="AB594" s="124">
        <v>0.55130919794124156</v>
      </c>
      <c r="AC594" s="124">
        <v>0.5975706258121396</v>
      </c>
      <c r="AD594" s="124">
        <v>0.63912673573019518</v>
      </c>
      <c r="AE594" s="124">
        <v>0.67637369269816539</v>
      </c>
      <c r="AF594" s="124">
        <v>0.7097245381878734</v>
      </c>
      <c r="AG594" s="124">
        <v>0.73957695784640787</v>
      </c>
      <c r="AH594" s="124">
        <v>0.76629922516088811</v>
      </c>
      <c r="AI594" s="124">
        <v>0.79022550212532927</v>
      </c>
      <c r="AJ594" s="124">
        <v>0.81165573891127463</v>
      </c>
      <c r="AK594" s="124">
        <v>0.83085767460373139</v>
      </c>
      <c r="AL594" s="124">
        <v>0.84806966045326015</v>
      </c>
      <c r="AM594" s="124">
        <v>0.86350367233662639</v>
      </c>
      <c r="AN594" s="124">
        <v>0.87734821514944805</v>
      </c>
      <c r="AO594" s="124">
        <v>0.88977099373888568</v>
      </c>
      <c r="AP594" s="124">
        <v>0.90092131066558212</v>
      </c>
      <c r="AQ594" s="124">
        <v>0.91093219198753383</v>
      </c>
      <c r="AR594" s="124">
        <v>0.91992226023491608</v>
      </c>
      <c r="AS594" s="124">
        <v>0.92799738023785827</v>
      </c>
      <c r="AT594" s="124">
        <v>0.93525210442033879</v>
      </c>
      <c r="AU594" s="124">
        <v>0.93525210442033868</v>
      </c>
      <c r="AV594" s="124">
        <v>0.93525210442033879</v>
      </c>
      <c r="AW594" s="124">
        <v>0.93525210442033879</v>
      </c>
      <c r="AX594" s="124">
        <v>0.93525210442033879</v>
      </c>
      <c r="AY594" s="124">
        <v>0.9352521044203389</v>
      </c>
    </row>
    <row r="595" spans="1:51">
      <c r="A595" t="s">
        <v>39</v>
      </c>
      <c r="B595" t="s">
        <v>72</v>
      </c>
      <c r="C595" t="s">
        <v>57</v>
      </c>
      <c r="D595" t="s">
        <v>337</v>
      </c>
      <c r="E595" s="125">
        <v>0</v>
      </c>
      <c r="F595" s="125">
        <v>0</v>
      </c>
      <c r="G595" s="125">
        <v>0</v>
      </c>
      <c r="H595" s="125">
        <v>0</v>
      </c>
      <c r="I595" s="125">
        <v>0</v>
      </c>
      <c r="J595" s="125">
        <v>0</v>
      </c>
      <c r="K595" s="124">
        <v>0</v>
      </c>
      <c r="L595" s="124">
        <v>0</v>
      </c>
      <c r="M595" s="124">
        <v>0</v>
      </c>
      <c r="N595" s="124">
        <v>0</v>
      </c>
      <c r="O595" s="124">
        <v>0</v>
      </c>
      <c r="P595" s="124">
        <v>0</v>
      </c>
      <c r="Q595" s="124">
        <v>0</v>
      </c>
      <c r="R595" s="124">
        <v>0</v>
      </c>
      <c r="S595" s="124">
        <v>0</v>
      </c>
      <c r="T595" s="124">
        <v>0</v>
      </c>
      <c r="U595" s="124">
        <v>0</v>
      </c>
      <c r="V595" s="124">
        <v>0</v>
      </c>
      <c r="W595" s="124">
        <v>0</v>
      </c>
      <c r="X595" s="124">
        <v>0</v>
      </c>
      <c r="Y595" s="124">
        <v>0</v>
      </c>
      <c r="Z595" s="124">
        <v>0</v>
      </c>
      <c r="AA595" s="124">
        <v>0</v>
      </c>
      <c r="AB595" s="124">
        <v>0</v>
      </c>
      <c r="AC595" s="124">
        <v>0</v>
      </c>
      <c r="AD595" s="124">
        <v>0</v>
      </c>
      <c r="AE595" s="124">
        <v>0</v>
      </c>
      <c r="AF595" s="124">
        <v>0</v>
      </c>
      <c r="AG595" s="124">
        <v>0</v>
      </c>
      <c r="AH595" s="124">
        <v>0</v>
      </c>
      <c r="AI595" s="124">
        <v>0</v>
      </c>
      <c r="AJ595" s="124">
        <v>0</v>
      </c>
      <c r="AK595" s="124">
        <v>0</v>
      </c>
      <c r="AL595" s="124">
        <v>0</v>
      </c>
      <c r="AM595" s="124">
        <v>0</v>
      </c>
      <c r="AN595" s="124">
        <v>0</v>
      </c>
      <c r="AO595" s="124">
        <v>0</v>
      </c>
      <c r="AP595" s="124">
        <v>0</v>
      </c>
      <c r="AQ595" s="124">
        <v>0</v>
      </c>
      <c r="AR595" s="124">
        <v>0</v>
      </c>
      <c r="AS595" s="124">
        <v>0</v>
      </c>
      <c r="AT595" s="124">
        <v>0</v>
      </c>
      <c r="AU595" s="124">
        <v>0</v>
      </c>
      <c r="AV595" s="124">
        <v>0</v>
      </c>
      <c r="AW595" s="124">
        <v>0</v>
      </c>
      <c r="AX595" s="124">
        <v>0</v>
      </c>
      <c r="AY595" s="124">
        <v>0</v>
      </c>
    </row>
    <row r="596" spans="1:51">
      <c r="A596" t="s">
        <v>39</v>
      </c>
      <c r="B596" t="s">
        <v>72</v>
      </c>
      <c r="C596" t="s">
        <v>58</v>
      </c>
      <c r="D596" t="s">
        <v>337</v>
      </c>
      <c r="E596" s="125">
        <v>0</v>
      </c>
      <c r="F596" s="125">
        <v>0</v>
      </c>
      <c r="G596" s="125">
        <v>0</v>
      </c>
      <c r="H596" s="125">
        <v>0</v>
      </c>
      <c r="I596" s="125">
        <v>0</v>
      </c>
      <c r="J596" s="125">
        <v>0</v>
      </c>
      <c r="K596" s="124">
        <v>0</v>
      </c>
      <c r="L596" s="124">
        <v>0</v>
      </c>
      <c r="M596" s="124">
        <v>0</v>
      </c>
      <c r="N596" s="124">
        <v>0</v>
      </c>
      <c r="O596" s="124">
        <v>0</v>
      </c>
      <c r="P596" s="124">
        <v>0</v>
      </c>
      <c r="Q596" s="124">
        <v>0</v>
      </c>
      <c r="R596" s="124">
        <v>0</v>
      </c>
      <c r="S596" s="124">
        <v>0</v>
      </c>
      <c r="T596" s="124">
        <v>0</v>
      </c>
      <c r="U596" s="124">
        <v>0</v>
      </c>
      <c r="V596" s="124">
        <v>0</v>
      </c>
      <c r="W596" s="124">
        <v>0</v>
      </c>
      <c r="X596" s="124">
        <v>0</v>
      </c>
      <c r="Y596" s="124">
        <v>0</v>
      </c>
      <c r="Z596" s="124">
        <v>0</v>
      </c>
      <c r="AA596" s="124">
        <v>0</v>
      </c>
      <c r="AB596" s="124">
        <v>0</v>
      </c>
      <c r="AC596" s="124">
        <v>0</v>
      </c>
      <c r="AD596" s="124">
        <v>0</v>
      </c>
      <c r="AE596" s="124">
        <v>0</v>
      </c>
      <c r="AF596" s="124">
        <v>0</v>
      </c>
      <c r="AG596" s="124">
        <v>0</v>
      </c>
      <c r="AH596" s="124">
        <v>0</v>
      </c>
      <c r="AI596" s="124">
        <v>0</v>
      </c>
      <c r="AJ596" s="124">
        <v>0</v>
      </c>
      <c r="AK596" s="124">
        <v>0</v>
      </c>
      <c r="AL596" s="124">
        <v>0</v>
      </c>
      <c r="AM596" s="124">
        <v>0</v>
      </c>
      <c r="AN596" s="124">
        <v>0</v>
      </c>
      <c r="AO596" s="124">
        <v>0</v>
      </c>
      <c r="AP596" s="124">
        <v>0</v>
      </c>
      <c r="AQ596" s="124">
        <v>0</v>
      </c>
      <c r="AR596" s="124">
        <v>0</v>
      </c>
      <c r="AS596" s="124">
        <v>0</v>
      </c>
      <c r="AT596" s="124">
        <v>0</v>
      </c>
      <c r="AU596" s="124">
        <v>0</v>
      </c>
      <c r="AV596" s="124">
        <v>0</v>
      </c>
      <c r="AW596" s="124">
        <v>0</v>
      </c>
      <c r="AX596" s="124">
        <v>0</v>
      </c>
      <c r="AY596" s="124">
        <v>0</v>
      </c>
    </row>
    <row r="597" spans="1:51">
      <c r="A597" t="s">
        <v>39</v>
      </c>
      <c r="B597" t="s">
        <v>72</v>
      </c>
      <c r="C597" t="s">
        <v>59</v>
      </c>
      <c r="D597" t="s">
        <v>337</v>
      </c>
      <c r="E597" s="125">
        <v>0</v>
      </c>
      <c r="F597" s="125">
        <v>0</v>
      </c>
      <c r="G597" s="125">
        <v>0</v>
      </c>
      <c r="H597" s="125">
        <v>6.0331825037707393E-3</v>
      </c>
      <c r="I597" s="125">
        <v>4.4977511244377807E-3</v>
      </c>
      <c r="J597" s="125">
        <v>2.6773761713520749E-3</v>
      </c>
      <c r="K597" s="124">
        <v>1.4577259475218661E-3</v>
      </c>
      <c r="L597" s="124">
        <v>1.2580374615599669E-3</v>
      </c>
      <c r="M597" s="124">
        <v>1.0918502143261531E-3</v>
      </c>
      <c r="N597" s="124">
        <v>9.5210233075695397E-4</v>
      </c>
      <c r="O597" s="124">
        <v>8.3355926630522472E-4</v>
      </c>
      <c r="P597" s="124">
        <v>7.3225815100209956E-4</v>
      </c>
      <c r="Q597" s="124">
        <v>6.4514343662488776E-4</v>
      </c>
      <c r="R597" s="124">
        <v>5.6982117113729041E-4</v>
      </c>
      <c r="S597" s="124">
        <v>5.0438915246707016E-4</v>
      </c>
      <c r="T597" s="124">
        <v>4.4731695570726703E-4</v>
      </c>
      <c r="U597" s="124">
        <v>3.9735953776911018E-4</v>
      </c>
      <c r="V597" s="124">
        <v>3.5349393688368931E-4</v>
      </c>
      <c r="W597" s="124">
        <v>3.1487216440560198E-4</v>
      </c>
      <c r="X597" s="124">
        <v>2.807856473800193E-4</v>
      </c>
      <c r="Y597" s="124">
        <v>2.5063804104242003E-4</v>
      </c>
      <c r="Z597" s="124">
        <v>2.2392419365374031E-4</v>
      </c>
      <c r="AA597" s="124">
        <v>2.0021369320795149E-4</v>
      </c>
      <c r="AB597" s="124">
        <v>1.7913786777658841E-4</v>
      </c>
      <c r="AC597" s="124">
        <v>1.6037941820476359E-4</v>
      </c>
      <c r="AD597" s="124">
        <v>1.4366407800362119E-4</v>
      </c>
      <c r="AE597" s="124">
        <v>1.2875384949280109E-4</v>
      </c>
      <c r="AF597" s="124">
        <v>1.154414766290117E-4</v>
      </c>
      <c r="AG597" s="124">
        <v>1.035458963256916E-4</v>
      </c>
      <c r="AH597" s="124">
        <v>9.2908470143096328E-5</v>
      </c>
      <c r="AI597" s="124">
        <v>8.3389843020216552E-5</v>
      </c>
      <c r="AJ597" s="124">
        <v>7.4867309426690027E-5</v>
      </c>
      <c r="AK597" s="124">
        <v>6.7232592897941202E-5</v>
      </c>
      <c r="AL597" s="124">
        <v>6.0389964495544399E-5</v>
      </c>
      <c r="AM597" s="124">
        <v>5.4254640832482348E-5</v>
      </c>
      <c r="AN597" s="124">
        <v>4.8751414029761269E-5</v>
      </c>
      <c r="AO597" s="124">
        <v>4.3813475142103128E-5</v>
      </c>
      <c r="AP597" s="124">
        <v>3.9381399810032657E-5</v>
      </c>
      <c r="AQ597" s="124">
        <v>3.5402270614415863E-5</v>
      </c>
      <c r="AR597" s="124">
        <v>3.1828915166452549E-5</v>
      </c>
      <c r="AS597" s="124">
        <v>2.861924261811195E-5</v>
      </c>
      <c r="AT597" s="124">
        <v>2.5735664220883451E-5</v>
      </c>
      <c r="AU597" s="124">
        <v>2.5735664220883441E-5</v>
      </c>
      <c r="AV597" s="124">
        <v>2.5735664220883441E-5</v>
      </c>
      <c r="AW597" s="124">
        <v>2.5735664220883441E-5</v>
      </c>
      <c r="AX597" s="124">
        <v>2.5735664220883441E-5</v>
      </c>
      <c r="AY597" s="124">
        <v>2.5735664220883441E-5</v>
      </c>
    </row>
    <row r="598" spans="1:51">
      <c r="A598" t="s">
        <v>39</v>
      </c>
      <c r="B598" t="s">
        <v>72</v>
      </c>
      <c r="C598" t="s">
        <v>60</v>
      </c>
      <c r="D598" t="s">
        <v>337</v>
      </c>
      <c r="E598" s="125">
        <v>0</v>
      </c>
      <c r="F598" s="125">
        <v>0</v>
      </c>
      <c r="G598" s="125">
        <v>0</v>
      </c>
      <c r="H598" s="125">
        <v>0</v>
      </c>
      <c r="I598" s="125">
        <v>0</v>
      </c>
      <c r="J598" s="125">
        <v>0</v>
      </c>
      <c r="K598" s="124">
        <v>0</v>
      </c>
      <c r="L598" s="124">
        <v>0</v>
      </c>
      <c r="M598" s="124">
        <v>0</v>
      </c>
      <c r="N598" s="124">
        <v>0</v>
      </c>
      <c r="O598" s="124">
        <v>0</v>
      </c>
      <c r="P598" s="124">
        <v>0</v>
      </c>
      <c r="Q598" s="124">
        <v>0</v>
      </c>
      <c r="R598" s="124">
        <v>0</v>
      </c>
      <c r="S598" s="124">
        <v>0</v>
      </c>
      <c r="T598" s="124">
        <v>0</v>
      </c>
      <c r="U598" s="124">
        <v>0</v>
      </c>
      <c r="V598" s="124">
        <v>0</v>
      </c>
      <c r="W598" s="124">
        <v>0</v>
      </c>
      <c r="X598" s="124">
        <v>0</v>
      </c>
      <c r="Y598" s="124">
        <v>0</v>
      </c>
      <c r="Z598" s="124">
        <v>0</v>
      </c>
      <c r="AA598" s="124">
        <v>0</v>
      </c>
      <c r="AB598" s="124">
        <v>0</v>
      </c>
      <c r="AC598" s="124">
        <v>0</v>
      </c>
      <c r="AD598" s="124">
        <v>0</v>
      </c>
      <c r="AE598" s="124">
        <v>0</v>
      </c>
      <c r="AF598" s="124">
        <v>0</v>
      </c>
      <c r="AG598" s="124">
        <v>0</v>
      </c>
      <c r="AH598" s="124">
        <v>0</v>
      </c>
      <c r="AI598" s="124">
        <v>0</v>
      </c>
      <c r="AJ598" s="124">
        <v>0</v>
      </c>
      <c r="AK598" s="124">
        <v>0</v>
      </c>
      <c r="AL598" s="124">
        <v>0</v>
      </c>
      <c r="AM598" s="124">
        <v>0</v>
      </c>
      <c r="AN598" s="124">
        <v>0</v>
      </c>
      <c r="AO598" s="124">
        <v>0</v>
      </c>
      <c r="AP598" s="124">
        <v>0</v>
      </c>
      <c r="AQ598" s="124">
        <v>0</v>
      </c>
      <c r="AR598" s="124">
        <v>0</v>
      </c>
      <c r="AS598" s="124">
        <v>0</v>
      </c>
      <c r="AT598" s="124">
        <v>0</v>
      </c>
      <c r="AU598" s="124">
        <v>0</v>
      </c>
      <c r="AV598" s="124">
        <v>0</v>
      </c>
      <c r="AW598" s="124">
        <v>0</v>
      </c>
      <c r="AX598" s="124">
        <v>0</v>
      </c>
      <c r="AY598" s="124">
        <v>0</v>
      </c>
    </row>
    <row r="599" spans="1:51">
      <c r="A599" t="s">
        <v>39</v>
      </c>
      <c r="B599" t="s">
        <v>72</v>
      </c>
      <c r="C599" t="s">
        <v>61</v>
      </c>
      <c r="D599" t="s">
        <v>337</v>
      </c>
      <c r="E599" s="125">
        <v>0</v>
      </c>
      <c r="F599" s="125">
        <v>0</v>
      </c>
      <c r="G599" s="125">
        <v>0</v>
      </c>
      <c r="H599" s="125">
        <v>0</v>
      </c>
      <c r="I599" s="125">
        <v>0</v>
      </c>
      <c r="J599" s="125">
        <v>0</v>
      </c>
      <c r="K599" s="124">
        <v>0</v>
      </c>
      <c r="L599" s="124">
        <v>0</v>
      </c>
      <c r="M599" s="124">
        <v>0</v>
      </c>
      <c r="N599" s="124">
        <v>0</v>
      </c>
      <c r="O599" s="124">
        <v>0</v>
      </c>
      <c r="P599" s="124">
        <v>0</v>
      </c>
      <c r="Q599" s="124">
        <v>0</v>
      </c>
      <c r="R599" s="124">
        <v>0</v>
      </c>
      <c r="S599" s="124">
        <v>0</v>
      </c>
      <c r="T599" s="124">
        <v>0</v>
      </c>
      <c r="U599" s="124">
        <v>0</v>
      </c>
      <c r="V599" s="124">
        <v>0</v>
      </c>
      <c r="W599" s="124">
        <v>0</v>
      </c>
      <c r="X599" s="124">
        <v>0</v>
      </c>
      <c r="Y599" s="124">
        <v>0</v>
      </c>
      <c r="Z599" s="124">
        <v>0</v>
      </c>
      <c r="AA599" s="124">
        <v>0</v>
      </c>
      <c r="AB599" s="124">
        <v>0</v>
      </c>
      <c r="AC599" s="124">
        <v>0</v>
      </c>
      <c r="AD599" s="124">
        <v>0</v>
      </c>
      <c r="AE599" s="124">
        <v>0</v>
      </c>
      <c r="AF599" s="124">
        <v>0</v>
      </c>
      <c r="AG599" s="124">
        <v>0</v>
      </c>
      <c r="AH599" s="124">
        <v>0</v>
      </c>
      <c r="AI599" s="124">
        <v>0</v>
      </c>
      <c r="AJ599" s="124">
        <v>0</v>
      </c>
      <c r="AK599" s="124">
        <v>0</v>
      </c>
      <c r="AL599" s="124">
        <v>0</v>
      </c>
      <c r="AM599" s="124">
        <v>0</v>
      </c>
      <c r="AN599" s="124">
        <v>0</v>
      </c>
      <c r="AO599" s="124">
        <v>0</v>
      </c>
      <c r="AP599" s="124">
        <v>0</v>
      </c>
      <c r="AQ599" s="124">
        <v>0</v>
      </c>
      <c r="AR599" s="124">
        <v>0</v>
      </c>
      <c r="AS599" s="124">
        <v>0</v>
      </c>
      <c r="AT599" s="124">
        <v>0</v>
      </c>
      <c r="AU599" s="124">
        <v>0</v>
      </c>
      <c r="AV599" s="124">
        <v>0</v>
      </c>
      <c r="AW599" s="124">
        <v>0</v>
      </c>
      <c r="AX599" s="124">
        <v>0</v>
      </c>
      <c r="AY599" s="124">
        <v>0</v>
      </c>
    </row>
    <row r="600" spans="1:51">
      <c r="A600" t="s">
        <v>39</v>
      </c>
      <c r="B600" t="s">
        <v>70</v>
      </c>
      <c r="C600" t="s">
        <v>50</v>
      </c>
      <c r="D600" t="s">
        <v>337</v>
      </c>
      <c r="E600" s="125">
        <v>0</v>
      </c>
      <c r="F600" s="125">
        <v>0</v>
      </c>
      <c r="G600" s="125">
        <v>0</v>
      </c>
      <c r="H600" s="125">
        <v>0</v>
      </c>
      <c r="I600" s="125">
        <v>0</v>
      </c>
      <c r="J600" s="125">
        <v>0</v>
      </c>
      <c r="K600" s="124">
        <v>0</v>
      </c>
      <c r="L600" s="124">
        <v>0</v>
      </c>
      <c r="M600" s="124">
        <v>0</v>
      </c>
      <c r="N600" s="124">
        <v>0</v>
      </c>
      <c r="O600" s="124">
        <v>0</v>
      </c>
      <c r="P600" s="124">
        <v>0</v>
      </c>
      <c r="Q600" s="124">
        <v>0</v>
      </c>
      <c r="R600" s="124">
        <v>0</v>
      </c>
      <c r="S600" s="124">
        <v>0</v>
      </c>
      <c r="T600" s="124">
        <v>0</v>
      </c>
      <c r="U600" s="124">
        <v>0</v>
      </c>
      <c r="V600" s="124">
        <v>0</v>
      </c>
      <c r="W600" s="124">
        <v>0</v>
      </c>
      <c r="X600" s="124">
        <v>0</v>
      </c>
      <c r="Y600" s="124">
        <v>0</v>
      </c>
      <c r="Z600" s="124">
        <v>0</v>
      </c>
      <c r="AA600" s="124">
        <v>0</v>
      </c>
      <c r="AB600" s="124">
        <v>0</v>
      </c>
      <c r="AC600" s="124">
        <v>0</v>
      </c>
      <c r="AD600" s="124">
        <v>0</v>
      </c>
      <c r="AE600" s="124">
        <v>0</v>
      </c>
      <c r="AF600" s="124">
        <v>0</v>
      </c>
      <c r="AG600" s="124">
        <v>0</v>
      </c>
      <c r="AH600" s="124">
        <v>0</v>
      </c>
      <c r="AI600" s="124">
        <v>0</v>
      </c>
      <c r="AJ600" s="124">
        <v>0</v>
      </c>
      <c r="AK600" s="124">
        <v>0</v>
      </c>
      <c r="AL600" s="124">
        <v>0</v>
      </c>
      <c r="AM600" s="124">
        <v>0</v>
      </c>
      <c r="AN600" s="124">
        <v>0</v>
      </c>
      <c r="AO600" s="124">
        <v>0</v>
      </c>
      <c r="AP600" s="124">
        <v>0</v>
      </c>
      <c r="AQ600" s="124">
        <v>0</v>
      </c>
      <c r="AR600" s="124">
        <v>0</v>
      </c>
      <c r="AS600" s="124">
        <v>0</v>
      </c>
      <c r="AT600" s="124">
        <v>0</v>
      </c>
      <c r="AU600" s="124">
        <v>0</v>
      </c>
      <c r="AV600" s="124">
        <v>0</v>
      </c>
      <c r="AW600" s="124">
        <v>0</v>
      </c>
      <c r="AX600" s="124">
        <v>0</v>
      </c>
      <c r="AY600" s="124">
        <v>0</v>
      </c>
    </row>
    <row r="601" spans="1:51">
      <c r="A601" t="s">
        <v>39</v>
      </c>
      <c r="B601" t="s">
        <v>70</v>
      </c>
      <c r="C601" t="s">
        <v>53</v>
      </c>
      <c r="D601" t="s">
        <v>337</v>
      </c>
      <c r="E601" s="125">
        <v>1</v>
      </c>
      <c r="F601" s="125">
        <v>1</v>
      </c>
      <c r="G601" s="125">
        <v>1</v>
      </c>
      <c r="H601" s="125">
        <v>1</v>
      </c>
      <c r="I601" s="125">
        <v>1</v>
      </c>
      <c r="J601" s="125">
        <v>1</v>
      </c>
      <c r="K601" s="124">
        <v>1</v>
      </c>
      <c r="L601" s="124">
        <v>0.99741224593117161</v>
      </c>
      <c r="M601" s="124">
        <v>0.99584046321968489</v>
      </c>
      <c r="N601" s="124">
        <v>0.99332038479784646</v>
      </c>
      <c r="O601" s="124">
        <v>0.98928992337491994</v>
      </c>
      <c r="P601" s="124">
        <v>0.98286943378829827</v>
      </c>
      <c r="Q601" s="124">
        <v>0.97270617163575179</v>
      </c>
      <c r="R601" s="124">
        <v>0.95677838063521992</v>
      </c>
      <c r="S601" s="124">
        <v>0.93220349530034652</v>
      </c>
      <c r="T601" s="124">
        <v>0.89518654885354165</v>
      </c>
      <c r="U601" s="124">
        <v>0.84139702127454874</v>
      </c>
      <c r="V601" s="124">
        <v>0.76718236356176783</v>
      </c>
      <c r="W601" s="124">
        <v>0.67178701103419924</v>
      </c>
      <c r="X601" s="124">
        <v>0.5597353629657561</v>
      </c>
      <c r="Y601" s="124">
        <v>0.44124708418994812</v>
      </c>
      <c r="Z601" s="124">
        <v>0.32909240436601622</v>
      </c>
      <c r="AA601" s="124">
        <v>0.2335303031259614</v>
      </c>
      <c r="AB601" s="124">
        <v>0.15913559312395989</v>
      </c>
      <c r="AC601" s="124">
        <v>0.1051880137436645</v>
      </c>
      <c r="AD601" s="124">
        <v>6.8048838861982264E-2</v>
      </c>
      <c r="AE601" s="124">
        <v>4.3386744437774523E-2</v>
      </c>
      <c r="AF601" s="124">
        <v>2.739984508929233E-2</v>
      </c>
      <c r="AG601" s="124">
        <v>1.7197804001599371E-2</v>
      </c>
      <c r="AH601" s="124">
        <v>1.075238956307983E-2</v>
      </c>
      <c r="AI601" s="124">
        <v>6.7061126960654138E-3</v>
      </c>
      <c r="AJ601" s="124">
        <v>4.1760793554876394E-3</v>
      </c>
      <c r="AK601" s="124">
        <v>2.5980619357169328E-3</v>
      </c>
      <c r="AL601" s="124">
        <v>1.615363574094697E-3</v>
      </c>
      <c r="AM601" s="124">
        <v>1.003989691794327E-3</v>
      </c>
      <c r="AN601" s="124">
        <v>6.2386063094893585E-4</v>
      </c>
      <c r="AO601" s="124">
        <v>3.8759962012696603E-4</v>
      </c>
      <c r="AP601" s="124">
        <v>2.4079098584511849E-4</v>
      </c>
      <c r="AQ601" s="124">
        <v>1.4957980024715711E-4</v>
      </c>
      <c r="AR601" s="124">
        <v>9.2916034062084929E-5</v>
      </c>
      <c r="AS601" s="124">
        <v>5.7716376336391928E-5</v>
      </c>
      <c r="AT601" s="124">
        <v>3.5851031599698491E-5</v>
      </c>
      <c r="AU601" s="124">
        <v>2.2268997138585881E-5</v>
      </c>
      <c r="AV601" s="124">
        <v>1.383239643765188E-5</v>
      </c>
      <c r="AW601" s="124">
        <v>8.5919710912096825E-6</v>
      </c>
      <c r="AX601" s="124">
        <v>5.336878609873974E-6</v>
      </c>
      <c r="AY601" s="124">
        <v>3.3149830078182951E-6</v>
      </c>
    </row>
    <row r="602" spans="1:51">
      <c r="A602" t="s">
        <v>39</v>
      </c>
      <c r="B602" t="s">
        <v>70</v>
      </c>
      <c r="C602" t="s">
        <v>54</v>
      </c>
      <c r="D602" t="s">
        <v>337</v>
      </c>
      <c r="E602" s="125">
        <v>0</v>
      </c>
      <c r="F602" s="125">
        <v>0</v>
      </c>
      <c r="G602" s="125">
        <v>0</v>
      </c>
      <c r="H602" s="125">
        <v>0</v>
      </c>
      <c r="I602" s="125">
        <v>0</v>
      </c>
      <c r="J602" s="125">
        <v>0</v>
      </c>
      <c r="K602" s="124">
        <v>0</v>
      </c>
      <c r="L602" s="124">
        <v>0</v>
      </c>
      <c r="M602" s="124">
        <v>0</v>
      </c>
      <c r="N602" s="124">
        <v>0</v>
      </c>
      <c r="O602" s="124">
        <v>0</v>
      </c>
      <c r="P602" s="124">
        <v>0</v>
      </c>
      <c r="Q602" s="124">
        <v>0</v>
      </c>
      <c r="R602" s="124">
        <v>0</v>
      </c>
      <c r="S602" s="124">
        <v>0</v>
      </c>
      <c r="T602" s="124">
        <v>0</v>
      </c>
      <c r="U602" s="124">
        <v>0</v>
      </c>
      <c r="V602" s="124">
        <v>0</v>
      </c>
      <c r="W602" s="124">
        <v>0</v>
      </c>
      <c r="X602" s="124">
        <v>0</v>
      </c>
      <c r="Y602" s="124">
        <v>0</v>
      </c>
      <c r="Z602" s="124">
        <v>0</v>
      </c>
      <c r="AA602" s="124">
        <v>0</v>
      </c>
      <c r="AB602" s="124">
        <v>0</v>
      </c>
      <c r="AC602" s="124">
        <v>0</v>
      </c>
      <c r="AD602" s="124">
        <v>0</v>
      </c>
      <c r="AE602" s="124">
        <v>0</v>
      </c>
      <c r="AF602" s="124">
        <v>0</v>
      </c>
      <c r="AG602" s="124">
        <v>0</v>
      </c>
      <c r="AH602" s="124">
        <v>0</v>
      </c>
      <c r="AI602" s="124">
        <v>0</v>
      </c>
      <c r="AJ602" s="124">
        <v>0</v>
      </c>
      <c r="AK602" s="124">
        <v>0</v>
      </c>
      <c r="AL602" s="124">
        <v>0</v>
      </c>
      <c r="AM602" s="124">
        <v>0</v>
      </c>
      <c r="AN602" s="124">
        <v>0</v>
      </c>
      <c r="AO602" s="124">
        <v>0</v>
      </c>
      <c r="AP602" s="124">
        <v>0</v>
      </c>
      <c r="AQ602" s="124">
        <v>0</v>
      </c>
      <c r="AR602" s="124">
        <v>0</v>
      </c>
      <c r="AS602" s="124">
        <v>0</v>
      </c>
      <c r="AT602" s="124">
        <v>0</v>
      </c>
      <c r="AU602" s="124">
        <v>0</v>
      </c>
      <c r="AV602" s="124">
        <v>0</v>
      </c>
      <c r="AW602" s="124">
        <v>0</v>
      </c>
      <c r="AX602" s="124">
        <v>0</v>
      </c>
      <c r="AY602" s="124">
        <v>0</v>
      </c>
    </row>
    <row r="603" spans="1:51">
      <c r="A603" t="s">
        <v>39</v>
      </c>
      <c r="B603" t="s">
        <v>70</v>
      </c>
      <c r="C603" t="s">
        <v>55</v>
      </c>
      <c r="D603" t="s">
        <v>337</v>
      </c>
      <c r="E603" s="125">
        <v>0</v>
      </c>
      <c r="F603" s="125">
        <v>0</v>
      </c>
      <c r="G603" s="125">
        <v>0</v>
      </c>
      <c r="H603" s="125">
        <v>0</v>
      </c>
      <c r="I603" s="125">
        <v>0</v>
      </c>
      <c r="J603" s="125">
        <v>0</v>
      </c>
      <c r="K603" s="124">
        <v>0</v>
      </c>
      <c r="L603" s="124">
        <v>0</v>
      </c>
      <c r="M603" s="124">
        <v>0</v>
      </c>
      <c r="N603" s="124">
        <v>0</v>
      </c>
      <c r="O603" s="124">
        <v>0</v>
      </c>
      <c r="P603" s="124">
        <v>0</v>
      </c>
      <c r="Q603" s="124">
        <v>0</v>
      </c>
      <c r="R603" s="124">
        <v>0</v>
      </c>
      <c r="S603" s="124">
        <v>0</v>
      </c>
      <c r="T603" s="124">
        <v>0</v>
      </c>
      <c r="U603" s="124">
        <v>0</v>
      </c>
      <c r="V603" s="124">
        <v>0</v>
      </c>
      <c r="W603" s="124">
        <v>0</v>
      </c>
      <c r="X603" s="124">
        <v>0</v>
      </c>
      <c r="Y603" s="124">
        <v>0</v>
      </c>
      <c r="Z603" s="124">
        <v>0</v>
      </c>
      <c r="AA603" s="124">
        <v>0</v>
      </c>
      <c r="AB603" s="124">
        <v>0</v>
      </c>
      <c r="AC603" s="124">
        <v>0</v>
      </c>
      <c r="AD603" s="124">
        <v>0</v>
      </c>
      <c r="AE603" s="124">
        <v>0</v>
      </c>
      <c r="AF603" s="124">
        <v>0</v>
      </c>
      <c r="AG603" s="124">
        <v>0</v>
      </c>
      <c r="AH603" s="124">
        <v>0</v>
      </c>
      <c r="AI603" s="124">
        <v>0</v>
      </c>
      <c r="AJ603" s="124">
        <v>0</v>
      </c>
      <c r="AK603" s="124">
        <v>0</v>
      </c>
      <c r="AL603" s="124">
        <v>0</v>
      </c>
      <c r="AM603" s="124">
        <v>0</v>
      </c>
      <c r="AN603" s="124">
        <v>0</v>
      </c>
      <c r="AO603" s="124">
        <v>0</v>
      </c>
      <c r="AP603" s="124">
        <v>0</v>
      </c>
      <c r="AQ603" s="124">
        <v>0</v>
      </c>
      <c r="AR603" s="124">
        <v>0</v>
      </c>
      <c r="AS603" s="124">
        <v>0</v>
      </c>
      <c r="AT603" s="124">
        <v>0</v>
      </c>
      <c r="AU603" s="124">
        <v>0</v>
      </c>
      <c r="AV603" s="124">
        <v>0</v>
      </c>
      <c r="AW603" s="124">
        <v>0</v>
      </c>
      <c r="AX603" s="124">
        <v>0</v>
      </c>
      <c r="AY603" s="124">
        <v>0</v>
      </c>
    </row>
    <row r="604" spans="1:51">
      <c r="A604" t="s">
        <v>39</v>
      </c>
      <c r="B604" t="s">
        <v>70</v>
      </c>
      <c r="C604" t="s">
        <v>56</v>
      </c>
      <c r="D604" t="s">
        <v>337</v>
      </c>
      <c r="E604" s="125">
        <v>0</v>
      </c>
      <c r="F604" s="125">
        <v>0</v>
      </c>
      <c r="G604" s="125">
        <v>0</v>
      </c>
      <c r="H604" s="125">
        <v>0</v>
      </c>
      <c r="I604" s="125">
        <v>0</v>
      </c>
      <c r="J604" s="125">
        <v>0</v>
      </c>
      <c r="K604" s="124">
        <v>0</v>
      </c>
      <c r="L604" s="124">
        <v>2.5877540688284068E-3</v>
      </c>
      <c r="M604" s="124">
        <v>4.1595367803151173E-3</v>
      </c>
      <c r="N604" s="124">
        <v>6.6796152021535316E-3</v>
      </c>
      <c r="O604" s="124">
        <v>1.071007662507999E-2</v>
      </c>
      <c r="P604" s="124">
        <v>1.713056621170168E-2</v>
      </c>
      <c r="Q604" s="124">
        <v>2.729382836424819E-2</v>
      </c>
      <c r="R604" s="124">
        <v>4.3221619364780042E-2</v>
      </c>
      <c r="S604" s="124">
        <v>6.7796504699653384E-2</v>
      </c>
      <c r="T604" s="124">
        <v>0.10481345114645831</v>
      </c>
      <c r="U604" s="124">
        <v>0.15860297872545109</v>
      </c>
      <c r="V604" s="124">
        <v>0.23281763643823211</v>
      </c>
      <c r="W604" s="124">
        <v>0.32821298896580059</v>
      </c>
      <c r="X604" s="124">
        <v>0.44026463703424368</v>
      </c>
      <c r="Y604" s="124">
        <v>0.55875291581005171</v>
      </c>
      <c r="Z604" s="124">
        <v>0.67090759563398361</v>
      </c>
      <c r="AA604" s="124">
        <v>0.76646969687403843</v>
      </c>
      <c r="AB604" s="124">
        <v>0.84086440687603992</v>
      </c>
      <c r="AC604" s="124">
        <v>0.89481198625633529</v>
      </c>
      <c r="AD604" s="124">
        <v>0.93195116113801757</v>
      </c>
      <c r="AE604" s="124">
        <v>0.95661325556222532</v>
      </c>
      <c r="AF604" s="124">
        <v>0.9726001549107075</v>
      </c>
      <c r="AG604" s="124">
        <v>0.98280219599840046</v>
      </c>
      <c r="AH604" s="124">
        <v>0.98924761043692</v>
      </c>
      <c r="AI604" s="124">
        <v>0.99329388730393442</v>
      </c>
      <c r="AJ604" s="124">
        <v>0.99582392064451219</v>
      </c>
      <c r="AK604" s="124">
        <v>0.9974019380642829</v>
      </c>
      <c r="AL604" s="124">
        <v>0.99838463642590514</v>
      </c>
      <c r="AM604" s="124">
        <v>0.99899601030820551</v>
      </c>
      <c r="AN604" s="124">
        <v>0.9993761393690509</v>
      </c>
      <c r="AO604" s="124">
        <v>0.99961240037987287</v>
      </c>
      <c r="AP604" s="124">
        <v>0.99975920901415471</v>
      </c>
      <c r="AQ604" s="124">
        <v>0.99985042019975268</v>
      </c>
      <c r="AR604" s="124">
        <v>0.99990708396593775</v>
      </c>
      <c r="AS604" s="124">
        <v>0.99994228362366344</v>
      </c>
      <c r="AT604" s="124">
        <v>0.99996414896840013</v>
      </c>
      <c r="AU604" s="124">
        <v>0.99997773100286125</v>
      </c>
      <c r="AV604" s="124">
        <v>0.99998616760356218</v>
      </c>
      <c r="AW604" s="124">
        <v>0.99999140802890862</v>
      </c>
      <c r="AX604" s="124">
        <v>0.99999466312138996</v>
      </c>
      <c r="AY604" s="124">
        <v>0.99999668501699202</v>
      </c>
    </row>
    <row r="605" spans="1:51">
      <c r="A605" t="s">
        <v>39</v>
      </c>
      <c r="B605" t="s">
        <v>70</v>
      </c>
      <c r="C605" t="s">
        <v>57</v>
      </c>
      <c r="D605" t="s">
        <v>337</v>
      </c>
      <c r="E605" s="125">
        <v>0</v>
      </c>
      <c r="F605" s="125">
        <v>0</v>
      </c>
      <c r="G605" s="125">
        <v>0</v>
      </c>
      <c r="H605" s="125">
        <v>0</v>
      </c>
      <c r="I605" s="125">
        <v>0</v>
      </c>
      <c r="J605" s="125">
        <v>0</v>
      </c>
      <c r="K605" s="124">
        <v>0</v>
      </c>
      <c r="L605" s="124">
        <v>0</v>
      </c>
      <c r="M605" s="124">
        <v>0</v>
      </c>
      <c r="N605" s="124">
        <v>0</v>
      </c>
      <c r="O605" s="124">
        <v>0</v>
      </c>
      <c r="P605" s="124">
        <v>0</v>
      </c>
      <c r="Q605" s="124">
        <v>0</v>
      </c>
      <c r="R605" s="124">
        <v>0</v>
      </c>
      <c r="S605" s="124">
        <v>0</v>
      </c>
      <c r="T605" s="124">
        <v>0</v>
      </c>
      <c r="U605" s="124">
        <v>0</v>
      </c>
      <c r="V605" s="124">
        <v>0</v>
      </c>
      <c r="W605" s="124">
        <v>0</v>
      </c>
      <c r="X605" s="124">
        <v>0</v>
      </c>
      <c r="Y605" s="124">
        <v>0</v>
      </c>
      <c r="Z605" s="124">
        <v>0</v>
      </c>
      <c r="AA605" s="124">
        <v>0</v>
      </c>
      <c r="AB605" s="124">
        <v>0</v>
      </c>
      <c r="AC605" s="124">
        <v>0</v>
      </c>
      <c r="AD605" s="124">
        <v>0</v>
      </c>
      <c r="AE605" s="124">
        <v>0</v>
      </c>
      <c r="AF605" s="124">
        <v>0</v>
      </c>
      <c r="AG605" s="124">
        <v>0</v>
      </c>
      <c r="AH605" s="124">
        <v>0</v>
      </c>
      <c r="AI605" s="124">
        <v>0</v>
      </c>
      <c r="AJ605" s="124">
        <v>0</v>
      </c>
      <c r="AK605" s="124">
        <v>0</v>
      </c>
      <c r="AL605" s="124">
        <v>0</v>
      </c>
      <c r="AM605" s="124">
        <v>0</v>
      </c>
      <c r="AN605" s="124">
        <v>0</v>
      </c>
      <c r="AO605" s="124">
        <v>0</v>
      </c>
      <c r="AP605" s="124">
        <v>0</v>
      </c>
      <c r="AQ605" s="124">
        <v>0</v>
      </c>
      <c r="AR605" s="124">
        <v>0</v>
      </c>
      <c r="AS605" s="124">
        <v>0</v>
      </c>
      <c r="AT605" s="124">
        <v>0</v>
      </c>
      <c r="AU605" s="124">
        <v>0</v>
      </c>
      <c r="AV605" s="124">
        <v>0</v>
      </c>
      <c r="AW605" s="124">
        <v>0</v>
      </c>
      <c r="AX605" s="124">
        <v>0</v>
      </c>
      <c r="AY605" s="124">
        <v>0</v>
      </c>
    </row>
    <row r="606" spans="1:51">
      <c r="A606" t="s">
        <v>39</v>
      </c>
      <c r="B606" t="s">
        <v>70</v>
      </c>
      <c r="C606" t="s">
        <v>58</v>
      </c>
      <c r="D606" t="s">
        <v>337</v>
      </c>
      <c r="E606" s="125">
        <v>0</v>
      </c>
      <c r="F606" s="125">
        <v>0</v>
      </c>
      <c r="G606" s="125">
        <v>0</v>
      </c>
      <c r="H606" s="125">
        <v>0</v>
      </c>
      <c r="I606" s="125">
        <v>0</v>
      </c>
      <c r="J606" s="125">
        <v>0</v>
      </c>
      <c r="K606" s="124">
        <v>0</v>
      </c>
      <c r="L606" s="124">
        <v>0</v>
      </c>
      <c r="M606" s="124">
        <v>0</v>
      </c>
      <c r="N606" s="124">
        <v>0</v>
      </c>
      <c r="O606" s="124">
        <v>0</v>
      </c>
      <c r="P606" s="124">
        <v>0</v>
      </c>
      <c r="Q606" s="124">
        <v>0</v>
      </c>
      <c r="R606" s="124">
        <v>0</v>
      </c>
      <c r="S606" s="124">
        <v>0</v>
      </c>
      <c r="T606" s="124">
        <v>0</v>
      </c>
      <c r="U606" s="124">
        <v>0</v>
      </c>
      <c r="V606" s="124">
        <v>0</v>
      </c>
      <c r="W606" s="124">
        <v>0</v>
      </c>
      <c r="X606" s="124">
        <v>0</v>
      </c>
      <c r="Y606" s="124">
        <v>0</v>
      </c>
      <c r="Z606" s="124">
        <v>0</v>
      </c>
      <c r="AA606" s="124">
        <v>0</v>
      </c>
      <c r="AB606" s="124">
        <v>0</v>
      </c>
      <c r="AC606" s="124">
        <v>0</v>
      </c>
      <c r="AD606" s="124">
        <v>0</v>
      </c>
      <c r="AE606" s="124">
        <v>0</v>
      </c>
      <c r="AF606" s="124">
        <v>0</v>
      </c>
      <c r="AG606" s="124">
        <v>0</v>
      </c>
      <c r="AH606" s="124">
        <v>0</v>
      </c>
      <c r="AI606" s="124">
        <v>0</v>
      </c>
      <c r="AJ606" s="124">
        <v>0</v>
      </c>
      <c r="AK606" s="124">
        <v>0</v>
      </c>
      <c r="AL606" s="124">
        <v>0</v>
      </c>
      <c r="AM606" s="124">
        <v>0</v>
      </c>
      <c r="AN606" s="124">
        <v>0</v>
      </c>
      <c r="AO606" s="124">
        <v>0</v>
      </c>
      <c r="AP606" s="124">
        <v>0</v>
      </c>
      <c r="AQ606" s="124">
        <v>0</v>
      </c>
      <c r="AR606" s="124">
        <v>0</v>
      </c>
      <c r="AS606" s="124">
        <v>0</v>
      </c>
      <c r="AT606" s="124">
        <v>0</v>
      </c>
      <c r="AU606" s="124">
        <v>0</v>
      </c>
      <c r="AV606" s="124">
        <v>0</v>
      </c>
      <c r="AW606" s="124">
        <v>0</v>
      </c>
      <c r="AX606" s="124">
        <v>0</v>
      </c>
      <c r="AY606" s="124">
        <v>0</v>
      </c>
    </row>
    <row r="607" spans="1:51">
      <c r="A607" t="s">
        <v>39</v>
      </c>
      <c r="B607" t="s">
        <v>70</v>
      </c>
      <c r="C607" t="s">
        <v>59</v>
      </c>
      <c r="D607" t="s">
        <v>337</v>
      </c>
      <c r="E607" s="125">
        <v>0</v>
      </c>
      <c r="F607" s="125">
        <v>0</v>
      </c>
      <c r="G607" s="125">
        <v>0</v>
      </c>
      <c r="H607" s="125">
        <v>0</v>
      </c>
      <c r="I607" s="125">
        <v>0</v>
      </c>
      <c r="J607" s="125">
        <v>0</v>
      </c>
      <c r="K607" s="124">
        <v>0</v>
      </c>
      <c r="L607" s="124">
        <v>0</v>
      </c>
      <c r="M607" s="124">
        <v>0</v>
      </c>
      <c r="N607" s="124">
        <v>0</v>
      </c>
      <c r="O607" s="124">
        <v>0</v>
      </c>
      <c r="P607" s="124">
        <v>0</v>
      </c>
      <c r="Q607" s="124">
        <v>0</v>
      </c>
      <c r="R607" s="124">
        <v>0</v>
      </c>
      <c r="S607" s="124">
        <v>0</v>
      </c>
      <c r="T607" s="124">
        <v>0</v>
      </c>
      <c r="U607" s="124">
        <v>0</v>
      </c>
      <c r="V607" s="124">
        <v>0</v>
      </c>
      <c r="W607" s="124">
        <v>0</v>
      </c>
      <c r="X607" s="124">
        <v>0</v>
      </c>
      <c r="Y607" s="124">
        <v>0</v>
      </c>
      <c r="Z607" s="124">
        <v>0</v>
      </c>
      <c r="AA607" s="124">
        <v>0</v>
      </c>
      <c r="AB607" s="124">
        <v>0</v>
      </c>
      <c r="AC607" s="124">
        <v>0</v>
      </c>
      <c r="AD607" s="124">
        <v>0</v>
      </c>
      <c r="AE607" s="124">
        <v>0</v>
      </c>
      <c r="AF607" s="124">
        <v>0</v>
      </c>
      <c r="AG607" s="124">
        <v>0</v>
      </c>
      <c r="AH607" s="124">
        <v>0</v>
      </c>
      <c r="AI607" s="124">
        <v>0</v>
      </c>
      <c r="AJ607" s="124">
        <v>0</v>
      </c>
      <c r="AK607" s="124">
        <v>0</v>
      </c>
      <c r="AL607" s="124">
        <v>0</v>
      </c>
      <c r="AM607" s="124">
        <v>0</v>
      </c>
      <c r="AN607" s="124">
        <v>0</v>
      </c>
      <c r="AO607" s="124">
        <v>0</v>
      </c>
      <c r="AP607" s="124">
        <v>0</v>
      </c>
      <c r="AQ607" s="124">
        <v>0</v>
      </c>
      <c r="AR607" s="124">
        <v>0</v>
      </c>
      <c r="AS607" s="124">
        <v>0</v>
      </c>
      <c r="AT607" s="124">
        <v>0</v>
      </c>
      <c r="AU607" s="124">
        <v>0</v>
      </c>
      <c r="AV607" s="124">
        <v>0</v>
      </c>
      <c r="AW607" s="124">
        <v>0</v>
      </c>
      <c r="AX607" s="124">
        <v>0</v>
      </c>
      <c r="AY607" s="124">
        <v>0</v>
      </c>
    </row>
    <row r="608" spans="1:51">
      <c r="A608" t="s">
        <v>39</v>
      </c>
      <c r="B608" t="s">
        <v>70</v>
      </c>
      <c r="C608" t="s">
        <v>60</v>
      </c>
      <c r="D608" t="s">
        <v>337</v>
      </c>
      <c r="E608" s="125">
        <v>0</v>
      </c>
      <c r="F608" s="125">
        <v>0</v>
      </c>
      <c r="G608" s="125">
        <v>0</v>
      </c>
      <c r="H608" s="125">
        <v>0</v>
      </c>
      <c r="I608" s="125">
        <v>0</v>
      </c>
      <c r="J608" s="125">
        <v>0</v>
      </c>
      <c r="K608" s="124">
        <v>0</v>
      </c>
      <c r="L608" s="124">
        <v>0</v>
      </c>
      <c r="M608" s="124">
        <v>0</v>
      </c>
      <c r="N608" s="124">
        <v>0</v>
      </c>
      <c r="O608" s="124">
        <v>0</v>
      </c>
      <c r="P608" s="124">
        <v>0</v>
      </c>
      <c r="Q608" s="124">
        <v>0</v>
      </c>
      <c r="R608" s="124">
        <v>0</v>
      </c>
      <c r="S608" s="124">
        <v>0</v>
      </c>
      <c r="T608" s="124">
        <v>0</v>
      </c>
      <c r="U608" s="124">
        <v>0</v>
      </c>
      <c r="V608" s="124">
        <v>0</v>
      </c>
      <c r="W608" s="124">
        <v>0</v>
      </c>
      <c r="X608" s="124">
        <v>0</v>
      </c>
      <c r="Y608" s="124">
        <v>0</v>
      </c>
      <c r="Z608" s="124">
        <v>0</v>
      </c>
      <c r="AA608" s="124">
        <v>0</v>
      </c>
      <c r="AB608" s="124">
        <v>0</v>
      </c>
      <c r="AC608" s="124">
        <v>0</v>
      </c>
      <c r="AD608" s="124">
        <v>0</v>
      </c>
      <c r="AE608" s="124">
        <v>0</v>
      </c>
      <c r="AF608" s="124">
        <v>0</v>
      </c>
      <c r="AG608" s="124">
        <v>0</v>
      </c>
      <c r="AH608" s="124">
        <v>0</v>
      </c>
      <c r="AI608" s="124">
        <v>0</v>
      </c>
      <c r="AJ608" s="124">
        <v>0</v>
      </c>
      <c r="AK608" s="124">
        <v>0</v>
      </c>
      <c r="AL608" s="124">
        <v>0</v>
      </c>
      <c r="AM608" s="124">
        <v>0</v>
      </c>
      <c r="AN608" s="124">
        <v>0</v>
      </c>
      <c r="AO608" s="124">
        <v>0</v>
      </c>
      <c r="AP608" s="124">
        <v>0</v>
      </c>
      <c r="AQ608" s="124">
        <v>0</v>
      </c>
      <c r="AR608" s="124">
        <v>0</v>
      </c>
      <c r="AS608" s="124">
        <v>0</v>
      </c>
      <c r="AT608" s="124">
        <v>0</v>
      </c>
      <c r="AU608" s="124">
        <v>0</v>
      </c>
      <c r="AV608" s="124">
        <v>0</v>
      </c>
      <c r="AW608" s="124">
        <v>0</v>
      </c>
      <c r="AX608" s="124">
        <v>0</v>
      </c>
      <c r="AY608" s="124">
        <v>0</v>
      </c>
    </row>
    <row r="609" spans="1:51">
      <c r="A609" t="s">
        <v>39</v>
      </c>
      <c r="B609" t="s">
        <v>70</v>
      </c>
      <c r="C609" t="s">
        <v>61</v>
      </c>
      <c r="D609" t="s">
        <v>337</v>
      </c>
      <c r="E609" s="125">
        <v>0</v>
      </c>
      <c r="F609" s="125">
        <v>0</v>
      </c>
      <c r="G609" s="125">
        <v>0</v>
      </c>
      <c r="H609" s="125">
        <v>0</v>
      </c>
      <c r="I609" s="125">
        <v>0</v>
      </c>
      <c r="J609" s="125">
        <v>0</v>
      </c>
      <c r="K609" s="124">
        <v>0</v>
      </c>
      <c r="L609" s="124">
        <v>0</v>
      </c>
      <c r="M609" s="124">
        <v>0</v>
      </c>
      <c r="N609" s="124">
        <v>0</v>
      </c>
      <c r="O609" s="124">
        <v>0</v>
      </c>
      <c r="P609" s="124">
        <v>0</v>
      </c>
      <c r="Q609" s="124">
        <v>0</v>
      </c>
      <c r="R609" s="124">
        <v>0</v>
      </c>
      <c r="S609" s="124">
        <v>0</v>
      </c>
      <c r="T609" s="124">
        <v>0</v>
      </c>
      <c r="U609" s="124">
        <v>0</v>
      </c>
      <c r="V609" s="124">
        <v>0</v>
      </c>
      <c r="W609" s="124">
        <v>0</v>
      </c>
      <c r="X609" s="124">
        <v>0</v>
      </c>
      <c r="Y609" s="124">
        <v>0</v>
      </c>
      <c r="Z609" s="124">
        <v>0</v>
      </c>
      <c r="AA609" s="124">
        <v>0</v>
      </c>
      <c r="AB609" s="124">
        <v>0</v>
      </c>
      <c r="AC609" s="124">
        <v>0</v>
      </c>
      <c r="AD609" s="124">
        <v>0</v>
      </c>
      <c r="AE609" s="124">
        <v>0</v>
      </c>
      <c r="AF609" s="124">
        <v>0</v>
      </c>
      <c r="AG609" s="124">
        <v>0</v>
      </c>
      <c r="AH609" s="124">
        <v>0</v>
      </c>
      <c r="AI609" s="124">
        <v>0</v>
      </c>
      <c r="AJ609" s="124">
        <v>0</v>
      </c>
      <c r="AK609" s="124">
        <v>0</v>
      </c>
      <c r="AL609" s="124">
        <v>0</v>
      </c>
      <c r="AM609" s="124">
        <v>0</v>
      </c>
      <c r="AN609" s="124">
        <v>0</v>
      </c>
      <c r="AO609" s="124">
        <v>0</v>
      </c>
      <c r="AP609" s="124">
        <v>0</v>
      </c>
      <c r="AQ609" s="124">
        <v>0</v>
      </c>
      <c r="AR609" s="124">
        <v>0</v>
      </c>
      <c r="AS609" s="124">
        <v>0</v>
      </c>
      <c r="AT609" s="124">
        <v>0</v>
      </c>
      <c r="AU609" s="124">
        <v>0</v>
      </c>
      <c r="AV609" s="124">
        <v>0</v>
      </c>
      <c r="AW609" s="124">
        <v>0</v>
      </c>
      <c r="AX609" s="124">
        <v>0</v>
      </c>
      <c r="AY609" s="124">
        <v>0</v>
      </c>
    </row>
    <row r="610" spans="1:51">
      <c r="A610" t="s">
        <v>39</v>
      </c>
      <c r="B610" t="s">
        <v>70</v>
      </c>
      <c r="C610" t="s">
        <v>64</v>
      </c>
      <c r="D610" t="s">
        <v>337</v>
      </c>
      <c r="E610" s="125">
        <v>0</v>
      </c>
      <c r="F610" s="125">
        <v>0</v>
      </c>
      <c r="G610" s="125">
        <v>0</v>
      </c>
      <c r="H610" s="125">
        <v>0</v>
      </c>
      <c r="I610" s="125">
        <v>0</v>
      </c>
      <c r="J610" s="125">
        <v>0</v>
      </c>
      <c r="K610" s="124">
        <v>0</v>
      </c>
      <c r="L610" s="124">
        <v>0</v>
      </c>
      <c r="M610" s="124">
        <v>0</v>
      </c>
      <c r="N610" s="124">
        <v>0</v>
      </c>
      <c r="O610" s="124">
        <v>0</v>
      </c>
      <c r="P610" s="124">
        <v>0</v>
      </c>
      <c r="Q610" s="124">
        <v>0</v>
      </c>
      <c r="R610" s="124">
        <v>0</v>
      </c>
      <c r="S610" s="124">
        <v>0</v>
      </c>
      <c r="T610" s="124">
        <v>0</v>
      </c>
      <c r="U610" s="124">
        <v>0</v>
      </c>
      <c r="V610" s="124">
        <v>0</v>
      </c>
      <c r="W610" s="124">
        <v>0</v>
      </c>
      <c r="X610" s="124">
        <v>0</v>
      </c>
      <c r="Y610" s="124">
        <v>0</v>
      </c>
      <c r="Z610" s="124">
        <v>0</v>
      </c>
      <c r="AA610" s="124">
        <v>0</v>
      </c>
      <c r="AB610" s="124">
        <v>0</v>
      </c>
      <c r="AC610" s="124">
        <v>0</v>
      </c>
      <c r="AD610" s="124">
        <v>0</v>
      </c>
      <c r="AE610" s="124">
        <v>0</v>
      </c>
      <c r="AF610" s="124">
        <v>0</v>
      </c>
      <c r="AG610" s="124">
        <v>0</v>
      </c>
      <c r="AH610" s="124">
        <v>0</v>
      </c>
      <c r="AI610" s="124">
        <v>0</v>
      </c>
      <c r="AJ610" s="124">
        <v>0</v>
      </c>
      <c r="AK610" s="124">
        <v>0</v>
      </c>
      <c r="AL610" s="124">
        <v>0</v>
      </c>
      <c r="AM610" s="124">
        <v>0</v>
      </c>
      <c r="AN610" s="124">
        <v>0</v>
      </c>
      <c r="AO610" s="124">
        <v>0</v>
      </c>
      <c r="AP610" s="124">
        <v>0</v>
      </c>
      <c r="AQ610" s="124">
        <v>0</v>
      </c>
      <c r="AR610" s="124">
        <v>0</v>
      </c>
      <c r="AS610" s="124">
        <v>0</v>
      </c>
      <c r="AT610" s="124">
        <v>0</v>
      </c>
      <c r="AU610" s="124">
        <v>0</v>
      </c>
      <c r="AV610" s="124">
        <v>0</v>
      </c>
      <c r="AW610" s="124">
        <v>0</v>
      </c>
      <c r="AX610" s="124">
        <v>0</v>
      </c>
      <c r="AY610" s="124">
        <v>0</v>
      </c>
    </row>
    <row r="611" spans="1:51">
      <c r="A611" t="s">
        <v>39</v>
      </c>
      <c r="B611" t="s">
        <v>68</v>
      </c>
      <c r="C611" t="s">
        <v>65</v>
      </c>
      <c r="D611" t="s">
        <v>337</v>
      </c>
      <c r="E611" s="125">
        <v>0</v>
      </c>
      <c r="F611" s="125">
        <v>0</v>
      </c>
      <c r="G611" s="125">
        <v>0</v>
      </c>
      <c r="H611" s="125">
        <v>0</v>
      </c>
      <c r="I611" s="125">
        <v>0</v>
      </c>
      <c r="J611" s="125">
        <v>0</v>
      </c>
      <c r="K611" s="124">
        <v>0</v>
      </c>
      <c r="L611" s="124">
        <v>0</v>
      </c>
      <c r="M611" s="124">
        <v>0</v>
      </c>
      <c r="N611" s="124">
        <v>0</v>
      </c>
      <c r="O611" s="124">
        <v>0</v>
      </c>
      <c r="P611" s="124">
        <v>0</v>
      </c>
      <c r="Q611" s="124">
        <v>0</v>
      </c>
      <c r="R611" s="124">
        <v>0</v>
      </c>
      <c r="S611" s="124">
        <v>0</v>
      </c>
      <c r="T611" s="124">
        <v>0</v>
      </c>
      <c r="U611" s="124">
        <v>0</v>
      </c>
      <c r="V611" s="124">
        <v>0</v>
      </c>
      <c r="W611" s="124">
        <v>0</v>
      </c>
      <c r="X611" s="124">
        <v>0</v>
      </c>
      <c r="Y611" s="124">
        <v>0</v>
      </c>
      <c r="Z611" s="124">
        <v>0</v>
      </c>
      <c r="AA611" s="124">
        <v>0</v>
      </c>
      <c r="AB611" s="124">
        <v>0</v>
      </c>
      <c r="AC611" s="124">
        <v>0</v>
      </c>
      <c r="AD611" s="124">
        <v>0</v>
      </c>
      <c r="AE611" s="124">
        <v>0</v>
      </c>
      <c r="AF611" s="124">
        <v>0</v>
      </c>
      <c r="AG611" s="124">
        <v>0</v>
      </c>
      <c r="AH611" s="124">
        <v>0</v>
      </c>
      <c r="AI611" s="124">
        <v>0</v>
      </c>
      <c r="AJ611" s="124">
        <v>0</v>
      </c>
      <c r="AK611" s="124">
        <v>0</v>
      </c>
      <c r="AL611" s="124">
        <v>0</v>
      </c>
      <c r="AM611" s="124">
        <v>0</v>
      </c>
      <c r="AN611" s="124">
        <v>0</v>
      </c>
      <c r="AO611" s="124">
        <v>0</v>
      </c>
      <c r="AP611" s="124">
        <v>0</v>
      </c>
      <c r="AQ611" s="124">
        <v>0</v>
      </c>
      <c r="AR611" s="124">
        <v>0</v>
      </c>
      <c r="AS611" s="124">
        <v>0</v>
      </c>
      <c r="AT611" s="124">
        <v>0</v>
      </c>
      <c r="AU611" s="124">
        <v>0</v>
      </c>
      <c r="AV611" s="124">
        <v>0</v>
      </c>
      <c r="AW611" s="124">
        <v>0</v>
      </c>
      <c r="AX611" s="124">
        <v>0</v>
      </c>
      <c r="AY611" s="124">
        <v>0</v>
      </c>
    </row>
    <row r="612" spans="1:51">
      <c r="A612" t="s">
        <v>39</v>
      </c>
      <c r="B612" t="s">
        <v>68</v>
      </c>
      <c r="C612" t="s">
        <v>66</v>
      </c>
      <c r="D612" t="s">
        <v>337</v>
      </c>
      <c r="E612" s="125">
        <v>0</v>
      </c>
      <c r="F612" s="125">
        <v>0</v>
      </c>
      <c r="G612" s="125">
        <v>0</v>
      </c>
      <c r="H612" s="125">
        <v>0</v>
      </c>
      <c r="I612" s="125">
        <v>0</v>
      </c>
      <c r="J612" s="125">
        <v>0</v>
      </c>
      <c r="K612" s="124">
        <v>0</v>
      </c>
      <c r="L612" s="124">
        <v>0</v>
      </c>
      <c r="M612" s="124">
        <v>0</v>
      </c>
      <c r="N612" s="124">
        <v>0</v>
      </c>
      <c r="O612" s="124">
        <v>0</v>
      </c>
      <c r="P612" s="124">
        <v>0</v>
      </c>
      <c r="Q612" s="124">
        <v>0</v>
      </c>
      <c r="R612" s="124">
        <v>0</v>
      </c>
      <c r="S612" s="124">
        <v>0</v>
      </c>
      <c r="T612" s="124">
        <v>0</v>
      </c>
      <c r="U612" s="124">
        <v>0</v>
      </c>
      <c r="V612" s="124">
        <v>0</v>
      </c>
      <c r="W612" s="124">
        <v>0</v>
      </c>
      <c r="X612" s="124">
        <v>0</v>
      </c>
      <c r="Y612" s="124">
        <v>0</v>
      </c>
      <c r="Z612" s="124">
        <v>0</v>
      </c>
      <c r="AA612" s="124">
        <v>0</v>
      </c>
      <c r="AB612" s="124">
        <v>0</v>
      </c>
      <c r="AC612" s="124">
        <v>0</v>
      </c>
      <c r="AD612" s="124">
        <v>0</v>
      </c>
      <c r="AE612" s="124">
        <v>0</v>
      </c>
      <c r="AF612" s="124">
        <v>0</v>
      </c>
      <c r="AG612" s="124">
        <v>0</v>
      </c>
      <c r="AH612" s="124">
        <v>0</v>
      </c>
      <c r="AI612" s="124">
        <v>0</v>
      </c>
      <c r="AJ612" s="124">
        <v>0</v>
      </c>
      <c r="AK612" s="124">
        <v>0</v>
      </c>
      <c r="AL612" s="124">
        <v>0</v>
      </c>
      <c r="AM612" s="124">
        <v>0</v>
      </c>
      <c r="AN612" s="124">
        <v>0</v>
      </c>
      <c r="AO612" s="124">
        <v>0</v>
      </c>
      <c r="AP612" s="124">
        <v>0</v>
      </c>
      <c r="AQ612" s="124">
        <v>0</v>
      </c>
      <c r="AR612" s="124">
        <v>0</v>
      </c>
      <c r="AS612" s="124">
        <v>0</v>
      </c>
      <c r="AT612" s="124">
        <v>0</v>
      </c>
      <c r="AU612" s="124">
        <v>0</v>
      </c>
      <c r="AV612" s="124">
        <v>0</v>
      </c>
      <c r="AW612" s="124">
        <v>0</v>
      </c>
      <c r="AX612" s="124">
        <v>0</v>
      </c>
      <c r="AY612" s="124">
        <v>0</v>
      </c>
    </row>
    <row r="613" spans="1:51">
      <c r="A613" t="s">
        <v>40</v>
      </c>
      <c r="B613" t="s">
        <v>19</v>
      </c>
      <c r="C613" t="s">
        <v>50</v>
      </c>
      <c r="D613" t="s">
        <v>337</v>
      </c>
      <c r="E613" s="125">
        <v>0.82505369468627554</v>
      </c>
      <c r="F613" s="125">
        <v>0.82561014361335217</v>
      </c>
      <c r="G613" s="125">
        <v>0.81990853191535917</v>
      </c>
      <c r="H613" s="125">
        <v>0.80164505555670085</v>
      </c>
      <c r="I613" s="125">
        <v>0.796875</v>
      </c>
      <c r="J613" s="125">
        <v>0.79301150979177226</v>
      </c>
      <c r="K613" s="124">
        <v>0.67272765229009224</v>
      </c>
      <c r="L613" s="124">
        <v>0.67711869478018594</v>
      </c>
      <c r="M613" s="124">
        <v>0.68146178044860684</v>
      </c>
      <c r="N613" s="124">
        <v>0.68562955636522882</v>
      </c>
      <c r="O613" s="124">
        <v>0.68943907720226882</v>
      </c>
      <c r="P613" s="124">
        <v>0.69259620661030397</v>
      </c>
      <c r="Q613" s="124">
        <v>0.69460866799267529</v>
      </c>
      <c r="R613" s="124">
        <v>0.69468998259288772</v>
      </c>
      <c r="S613" s="124">
        <v>0.69172136953526697</v>
      </c>
      <c r="T613" s="124">
        <v>0.68444052716797588</v>
      </c>
      <c r="U613" s="124">
        <v>0.67194970199992166</v>
      </c>
      <c r="V613" s="124">
        <v>0.6542850701363635</v>
      </c>
      <c r="W613" s="124">
        <v>0.63246024537187551</v>
      </c>
      <c r="X613" s="124">
        <v>0.60793449213262363</v>
      </c>
      <c r="Y613" s="124">
        <v>0.58205063549570046</v>
      </c>
      <c r="Z613" s="124">
        <v>0.55578580877087413</v>
      </c>
      <c r="AA613" s="124">
        <v>0.52976119336536209</v>
      </c>
      <c r="AB613" s="124">
        <v>0.50434019037225775</v>
      </c>
      <c r="AC613" s="124">
        <v>0.47972269598721562</v>
      </c>
      <c r="AD613" s="124">
        <v>0.45601132355018742</v>
      </c>
      <c r="AE613" s="124">
        <v>0.43325243073646902</v>
      </c>
      <c r="AF613" s="124">
        <v>0.41146009983636611</v>
      </c>
      <c r="AG613" s="124">
        <v>0.39062979417481569</v>
      </c>
      <c r="AH613" s="124">
        <v>0.37074607743628102</v>
      </c>
      <c r="AI613" s="124">
        <v>0.35178700292556081</v>
      </c>
      <c r="AJ613" s="124">
        <v>0.33372665501341059</v>
      </c>
      <c r="AK613" s="124">
        <v>0.31653666675759179</v>
      </c>
      <c r="AL613" s="124">
        <v>0.30018716645635718</v>
      </c>
      <c r="AM613" s="124">
        <v>0.28464740053463428</v>
      </c>
      <c r="AN613" s="124">
        <v>0.26988616777893237</v>
      </c>
      <c r="AO613" s="124">
        <v>0.25587213882603721</v>
      </c>
      <c r="AP613" s="124">
        <v>0.24263328701531089</v>
      </c>
      <c r="AQ613" s="124">
        <v>0.2301611701135487</v>
      </c>
      <c r="AR613" s="124">
        <v>0.21842727688796429</v>
      </c>
      <c r="AS613" s="124">
        <v>0.20739307571668031</v>
      </c>
      <c r="AT613" s="124">
        <v>0.1970159839058036</v>
      </c>
      <c r="AU613" s="124">
        <v>0.18725279215514029</v>
      </c>
      <c r="AV613" s="124">
        <v>0.17806154183363301</v>
      </c>
      <c r="AW613" s="124">
        <v>0.16940248096641611</v>
      </c>
      <c r="AX613" s="124">
        <v>0.16123848286316439</v>
      </c>
      <c r="AY613" s="124">
        <v>0.15353515920734709</v>
      </c>
    </row>
    <row r="614" spans="1:51">
      <c r="A614" t="s">
        <v>40</v>
      </c>
      <c r="B614" t="s">
        <v>19</v>
      </c>
      <c r="C614" t="s">
        <v>51</v>
      </c>
      <c r="D614" t="s">
        <v>337</v>
      </c>
      <c r="E614" s="125">
        <v>0</v>
      </c>
      <c r="F614" s="125">
        <v>0</v>
      </c>
      <c r="G614" s="125">
        <v>0</v>
      </c>
      <c r="H614" s="125">
        <v>0</v>
      </c>
      <c r="I614" s="125">
        <v>0</v>
      </c>
      <c r="J614" s="125">
        <v>0</v>
      </c>
      <c r="K614" s="124">
        <v>0</v>
      </c>
      <c r="L614" s="124">
        <v>0</v>
      </c>
      <c r="M614" s="124">
        <v>0</v>
      </c>
      <c r="N614" s="124">
        <v>0</v>
      </c>
      <c r="O614" s="124">
        <v>0</v>
      </c>
      <c r="P614" s="124">
        <v>0</v>
      </c>
      <c r="Q614" s="124">
        <v>0</v>
      </c>
      <c r="R614" s="124">
        <v>0</v>
      </c>
      <c r="S614" s="124">
        <v>0</v>
      </c>
      <c r="T614" s="124">
        <v>0</v>
      </c>
      <c r="U614" s="124">
        <v>0</v>
      </c>
      <c r="V614" s="124">
        <v>0</v>
      </c>
      <c r="W614" s="124">
        <v>0</v>
      </c>
      <c r="X614" s="124">
        <v>0</v>
      </c>
      <c r="Y614" s="124">
        <v>0</v>
      </c>
      <c r="Z614" s="124">
        <v>0</v>
      </c>
      <c r="AA614" s="124">
        <v>0</v>
      </c>
      <c r="AB614" s="124">
        <v>0</v>
      </c>
      <c r="AC614" s="124">
        <v>0</v>
      </c>
      <c r="AD614" s="124">
        <v>0</v>
      </c>
      <c r="AE614" s="124">
        <v>0</v>
      </c>
      <c r="AF614" s="124">
        <v>0</v>
      </c>
      <c r="AG614" s="124">
        <v>0</v>
      </c>
      <c r="AH614" s="124">
        <v>0</v>
      </c>
      <c r="AI614" s="124">
        <v>0</v>
      </c>
      <c r="AJ614" s="124">
        <v>0</v>
      </c>
      <c r="AK614" s="124">
        <v>0</v>
      </c>
      <c r="AL614" s="124">
        <v>0</v>
      </c>
      <c r="AM614" s="124">
        <v>0</v>
      </c>
      <c r="AN614" s="124">
        <v>0</v>
      </c>
      <c r="AO614" s="124">
        <v>0</v>
      </c>
      <c r="AP614" s="124">
        <v>0</v>
      </c>
      <c r="AQ614" s="124">
        <v>0</v>
      </c>
      <c r="AR614" s="124">
        <v>0</v>
      </c>
      <c r="AS614" s="124">
        <v>0</v>
      </c>
      <c r="AT614" s="124">
        <v>0</v>
      </c>
      <c r="AU614" s="124">
        <v>0</v>
      </c>
      <c r="AV614" s="124">
        <v>0</v>
      </c>
      <c r="AW614" s="124">
        <v>0</v>
      </c>
      <c r="AX614" s="124">
        <v>0</v>
      </c>
      <c r="AY614" s="124">
        <v>0</v>
      </c>
    </row>
    <row r="615" spans="1:51">
      <c r="A615" t="s">
        <v>40</v>
      </c>
      <c r="B615" t="s">
        <v>19</v>
      </c>
      <c r="C615" t="s">
        <v>52</v>
      </c>
      <c r="D615" t="s">
        <v>337</v>
      </c>
      <c r="E615" s="125">
        <v>0</v>
      </c>
      <c r="F615" s="125">
        <v>0</v>
      </c>
      <c r="G615" s="125">
        <v>0</v>
      </c>
      <c r="H615" s="125">
        <v>0</v>
      </c>
      <c r="I615" s="125">
        <v>0</v>
      </c>
      <c r="J615" s="125">
        <v>0</v>
      </c>
      <c r="K615" s="124">
        <v>0</v>
      </c>
      <c r="L615" s="124">
        <v>0</v>
      </c>
      <c r="M615" s="124">
        <v>0</v>
      </c>
      <c r="N615" s="124">
        <v>0</v>
      </c>
      <c r="O615" s="124">
        <v>0</v>
      </c>
      <c r="P615" s="124">
        <v>0</v>
      </c>
      <c r="Q615" s="124">
        <v>0</v>
      </c>
      <c r="R615" s="124">
        <v>0</v>
      </c>
      <c r="S615" s="124">
        <v>0</v>
      </c>
      <c r="T615" s="124">
        <v>0</v>
      </c>
      <c r="U615" s="124">
        <v>0</v>
      </c>
      <c r="V615" s="124">
        <v>0</v>
      </c>
      <c r="W615" s="124">
        <v>0</v>
      </c>
      <c r="X615" s="124">
        <v>0</v>
      </c>
      <c r="Y615" s="124">
        <v>0</v>
      </c>
      <c r="Z615" s="124">
        <v>0</v>
      </c>
      <c r="AA615" s="124">
        <v>0</v>
      </c>
      <c r="AB615" s="124">
        <v>0</v>
      </c>
      <c r="AC615" s="124">
        <v>0</v>
      </c>
      <c r="AD615" s="124">
        <v>0</v>
      </c>
      <c r="AE615" s="124">
        <v>0</v>
      </c>
      <c r="AF615" s="124">
        <v>0</v>
      </c>
      <c r="AG615" s="124">
        <v>0</v>
      </c>
      <c r="AH615" s="124">
        <v>0</v>
      </c>
      <c r="AI615" s="124">
        <v>0</v>
      </c>
      <c r="AJ615" s="124">
        <v>0</v>
      </c>
      <c r="AK615" s="124">
        <v>0</v>
      </c>
      <c r="AL615" s="124">
        <v>0</v>
      </c>
      <c r="AM615" s="124">
        <v>0</v>
      </c>
      <c r="AN615" s="124">
        <v>0</v>
      </c>
      <c r="AO615" s="124">
        <v>0</v>
      </c>
      <c r="AP615" s="124">
        <v>0</v>
      </c>
      <c r="AQ615" s="124">
        <v>0</v>
      </c>
      <c r="AR615" s="124">
        <v>0</v>
      </c>
      <c r="AS615" s="124">
        <v>0</v>
      </c>
      <c r="AT615" s="124">
        <v>0</v>
      </c>
      <c r="AU615" s="124">
        <v>0</v>
      </c>
      <c r="AV615" s="124">
        <v>0</v>
      </c>
      <c r="AW615" s="124">
        <v>0</v>
      </c>
      <c r="AX615" s="124">
        <v>0</v>
      </c>
      <c r="AY615" s="124">
        <v>0</v>
      </c>
    </row>
    <row r="616" spans="1:51">
      <c r="A616" t="s">
        <v>40</v>
      </c>
      <c r="B616" t="s">
        <v>19</v>
      </c>
      <c r="C616" t="s">
        <v>53</v>
      </c>
      <c r="D616" t="s">
        <v>337</v>
      </c>
      <c r="E616" s="125">
        <v>0.17494630531372449</v>
      </c>
      <c r="F616" s="125">
        <v>0.17438985638664781</v>
      </c>
      <c r="G616" s="125">
        <v>0.17258583338803909</v>
      </c>
      <c r="H616" s="125">
        <v>0.1900472077346472</v>
      </c>
      <c r="I616" s="125">
        <v>0.19161490683229809</v>
      </c>
      <c r="J616" s="125">
        <v>0.19245573518090839</v>
      </c>
      <c r="K616" s="124">
        <v>0.32672957287795917</v>
      </c>
      <c r="L616" s="124">
        <v>0.32223486636610782</v>
      </c>
      <c r="M616" s="124">
        <v>0.31767632710180371</v>
      </c>
      <c r="N616" s="124">
        <v>0.31308044991014822</v>
      </c>
      <c r="O616" s="124">
        <v>0.30844293013032548</v>
      </c>
      <c r="P616" s="124">
        <v>0.30371704910184188</v>
      </c>
      <c r="Q616" s="124">
        <v>0.29879950148238271</v>
      </c>
      <c r="R616" s="124">
        <v>0.29350481104533721</v>
      </c>
      <c r="S616" s="124">
        <v>0.28756877648789098</v>
      </c>
      <c r="T616" s="124">
        <v>0.28068682056164862</v>
      </c>
      <c r="U616" s="124">
        <v>0.27264231648891762</v>
      </c>
      <c r="V616" s="124">
        <v>0.26345210787752749</v>
      </c>
      <c r="W616" s="124">
        <v>0.2533744604054643</v>
      </c>
      <c r="X616" s="124">
        <v>0.24277696805967791</v>
      </c>
      <c r="Y616" s="124">
        <v>0.23199742826918349</v>
      </c>
      <c r="Z616" s="124">
        <v>0.22128114606520191</v>
      </c>
      <c r="AA616" s="124">
        <v>0.21078350675282639</v>
      </c>
      <c r="AB616" s="124">
        <v>0.2005946345434072</v>
      </c>
      <c r="AC616" s="124">
        <v>0.19076306253379641</v>
      </c>
      <c r="AD616" s="124">
        <v>0.18131237911922171</v>
      </c>
      <c r="AE616" s="124">
        <v>0.17225156799589941</v>
      </c>
      <c r="AF616" s="124">
        <v>0.16358108012561451</v>
      </c>
      <c r="AG616" s="124">
        <v>0.15529631914236711</v>
      </c>
      <c r="AH616" s="124">
        <v>0.14738963723646081</v>
      </c>
      <c r="AI616" s="124">
        <v>0.1398514934292707</v>
      </c>
      <c r="AJ616" s="124">
        <v>0.13267114487956341</v>
      </c>
      <c r="AK616" s="124">
        <v>0.12583707728502569</v>
      </c>
      <c r="AL616" s="124">
        <v>0.11933728765576949</v>
      </c>
      <c r="AM616" s="124">
        <v>0.1131594814342536</v>
      </c>
      <c r="AN616" s="124">
        <v>0.10729121788080501</v>
      </c>
      <c r="AO616" s="124">
        <v>0.10172002240435719</v>
      </c>
      <c r="AP616" s="124">
        <v>9.6457004998106624E-2</v>
      </c>
      <c r="AQ616" s="124">
        <v>9.1498803756851987E-2</v>
      </c>
      <c r="AR616" s="124">
        <v>8.6834081162298654E-2</v>
      </c>
      <c r="AS616" s="124">
        <v>8.2447517611334217E-2</v>
      </c>
      <c r="AT616" s="124">
        <v>7.832218380305847E-2</v>
      </c>
      <c r="AU616" s="124">
        <v>7.4440901747170718E-2</v>
      </c>
      <c r="AV616" s="124">
        <v>7.0786990866709268E-2</v>
      </c>
      <c r="AW616" s="124">
        <v>6.7344647940202132E-2</v>
      </c>
      <c r="AX616" s="124">
        <v>6.4099113469391192E-2</v>
      </c>
      <c r="AY616" s="124">
        <v>6.1036716607985257E-2</v>
      </c>
    </row>
    <row r="617" spans="1:51">
      <c r="A617" t="s">
        <v>40</v>
      </c>
      <c r="B617" t="s">
        <v>19</v>
      </c>
      <c r="C617" t="s">
        <v>54</v>
      </c>
      <c r="D617" t="s">
        <v>337</v>
      </c>
      <c r="E617" s="125">
        <v>0</v>
      </c>
      <c r="F617" s="125">
        <v>0</v>
      </c>
      <c r="G617" s="125">
        <v>0</v>
      </c>
      <c r="H617" s="125">
        <v>0</v>
      </c>
      <c r="I617" s="125">
        <v>0</v>
      </c>
      <c r="J617" s="125">
        <v>0</v>
      </c>
      <c r="K617" s="124">
        <v>0</v>
      </c>
      <c r="L617" s="124">
        <v>0</v>
      </c>
      <c r="M617" s="124">
        <v>0</v>
      </c>
      <c r="N617" s="124">
        <v>0</v>
      </c>
      <c r="O617" s="124">
        <v>0</v>
      </c>
      <c r="P617" s="124">
        <v>0</v>
      </c>
      <c r="Q617" s="124">
        <v>0</v>
      </c>
      <c r="R617" s="124">
        <v>0</v>
      </c>
      <c r="S617" s="124">
        <v>0</v>
      </c>
      <c r="T617" s="124">
        <v>0</v>
      </c>
      <c r="U617" s="124">
        <v>0</v>
      </c>
      <c r="V617" s="124">
        <v>0</v>
      </c>
      <c r="W617" s="124">
        <v>0</v>
      </c>
      <c r="X617" s="124">
        <v>0</v>
      </c>
      <c r="Y617" s="124">
        <v>0</v>
      </c>
      <c r="Z617" s="124">
        <v>0</v>
      </c>
      <c r="AA617" s="124">
        <v>0</v>
      </c>
      <c r="AB617" s="124">
        <v>0</v>
      </c>
      <c r="AC617" s="124">
        <v>0</v>
      </c>
      <c r="AD617" s="124">
        <v>0</v>
      </c>
      <c r="AE617" s="124">
        <v>0</v>
      </c>
      <c r="AF617" s="124">
        <v>0</v>
      </c>
      <c r="AG617" s="124">
        <v>0</v>
      </c>
      <c r="AH617" s="124">
        <v>0</v>
      </c>
      <c r="AI617" s="124">
        <v>0</v>
      </c>
      <c r="AJ617" s="124">
        <v>0</v>
      </c>
      <c r="AK617" s="124">
        <v>0</v>
      </c>
      <c r="AL617" s="124">
        <v>0</v>
      </c>
      <c r="AM617" s="124">
        <v>0</v>
      </c>
      <c r="AN617" s="124">
        <v>0</v>
      </c>
      <c r="AO617" s="124">
        <v>0</v>
      </c>
      <c r="AP617" s="124">
        <v>0</v>
      </c>
      <c r="AQ617" s="124">
        <v>0</v>
      </c>
      <c r="AR617" s="124">
        <v>0</v>
      </c>
      <c r="AS617" s="124">
        <v>0</v>
      </c>
      <c r="AT617" s="124">
        <v>0</v>
      </c>
      <c r="AU617" s="124">
        <v>0</v>
      </c>
      <c r="AV617" s="124">
        <v>0</v>
      </c>
      <c r="AW617" s="124">
        <v>0</v>
      </c>
      <c r="AX617" s="124">
        <v>0</v>
      </c>
      <c r="AY617" s="124">
        <v>0</v>
      </c>
    </row>
    <row r="618" spans="1:51">
      <c r="A618" t="s">
        <v>40</v>
      </c>
      <c r="B618" t="s">
        <v>19</v>
      </c>
      <c r="C618" t="s">
        <v>55</v>
      </c>
      <c r="D618" t="s">
        <v>337</v>
      </c>
      <c r="E618" s="125">
        <v>0</v>
      </c>
      <c r="F618" s="125">
        <v>0</v>
      </c>
      <c r="G618" s="125">
        <v>0</v>
      </c>
      <c r="H618" s="125">
        <v>0</v>
      </c>
      <c r="I618" s="125">
        <v>0</v>
      </c>
      <c r="J618" s="125">
        <v>0</v>
      </c>
      <c r="K618" s="124">
        <v>0</v>
      </c>
      <c r="L618" s="124">
        <v>0</v>
      </c>
      <c r="M618" s="124">
        <v>0</v>
      </c>
      <c r="N618" s="124">
        <v>0</v>
      </c>
      <c r="O618" s="124">
        <v>0</v>
      </c>
      <c r="P618" s="124">
        <v>0</v>
      </c>
      <c r="Q618" s="124">
        <v>0</v>
      </c>
      <c r="R618" s="124">
        <v>0</v>
      </c>
      <c r="S618" s="124">
        <v>0</v>
      </c>
      <c r="T618" s="124">
        <v>0</v>
      </c>
      <c r="U618" s="124">
        <v>0</v>
      </c>
      <c r="V618" s="124">
        <v>0</v>
      </c>
      <c r="W618" s="124">
        <v>0</v>
      </c>
      <c r="X618" s="124">
        <v>0</v>
      </c>
      <c r="Y618" s="124">
        <v>0</v>
      </c>
      <c r="Z618" s="124">
        <v>0</v>
      </c>
      <c r="AA618" s="124">
        <v>0</v>
      </c>
      <c r="AB618" s="124">
        <v>0</v>
      </c>
      <c r="AC618" s="124">
        <v>0</v>
      </c>
      <c r="AD618" s="124">
        <v>0</v>
      </c>
      <c r="AE618" s="124">
        <v>0</v>
      </c>
      <c r="AF618" s="124">
        <v>0</v>
      </c>
      <c r="AG618" s="124">
        <v>0</v>
      </c>
      <c r="AH618" s="124">
        <v>0</v>
      </c>
      <c r="AI618" s="124">
        <v>0</v>
      </c>
      <c r="AJ618" s="124">
        <v>0</v>
      </c>
      <c r="AK618" s="124">
        <v>0</v>
      </c>
      <c r="AL618" s="124">
        <v>0</v>
      </c>
      <c r="AM618" s="124">
        <v>0</v>
      </c>
      <c r="AN618" s="124">
        <v>0</v>
      </c>
      <c r="AO618" s="124">
        <v>0</v>
      </c>
      <c r="AP618" s="124">
        <v>0</v>
      </c>
      <c r="AQ618" s="124">
        <v>0</v>
      </c>
      <c r="AR618" s="124">
        <v>0</v>
      </c>
      <c r="AS618" s="124">
        <v>0</v>
      </c>
      <c r="AT618" s="124">
        <v>0</v>
      </c>
      <c r="AU618" s="124">
        <v>0</v>
      </c>
      <c r="AV618" s="124">
        <v>0</v>
      </c>
      <c r="AW618" s="124">
        <v>0</v>
      </c>
      <c r="AX618" s="124">
        <v>0</v>
      </c>
      <c r="AY618" s="124">
        <v>0</v>
      </c>
    </row>
    <row r="619" spans="1:51">
      <c r="A619" t="s">
        <v>40</v>
      </c>
      <c r="B619" t="s">
        <v>19</v>
      </c>
      <c r="C619" t="s">
        <v>56</v>
      </c>
      <c r="D619" t="s">
        <v>337</v>
      </c>
      <c r="E619" s="125">
        <v>0</v>
      </c>
      <c r="F619" s="125">
        <v>0</v>
      </c>
      <c r="G619" s="125">
        <v>0</v>
      </c>
      <c r="H619" s="125">
        <v>2.0614731286977679E-5</v>
      </c>
      <c r="I619" s="125">
        <v>3.8819875776397517E-5</v>
      </c>
      <c r="J619" s="125">
        <v>5.6328507857826837E-5</v>
      </c>
      <c r="K619" s="124">
        <v>0</v>
      </c>
      <c r="L619" s="124">
        <v>1.2280937157096219E-4</v>
      </c>
      <c r="M619" s="124">
        <v>3.5758579937317638E-4</v>
      </c>
      <c r="N619" s="124">
        <v>8.0498769002135631E-4</v>
      </c>
      <c r="O619" s="124">
        <v>1.652123194207293E-3</v>
      </c>
      <c r="P619" s="124">
        <v>3.2397555214456861E-3</v>
      </c>
      <c r="Q619" s="124">
        <v>6.1633989509481532E-3</v>
      </c>
      <c r="R619" s="124">
        <v>1.139497031709622E-2</v>
      </c>
      <c r="S619" s="124">
        <v>2.0317398756234981E-2</v>
      </c>
      <c r="T619" s="124">
        <v>3.4497525517288012E-2</v>
      </c>
      <c r="U619" s="124">
        <v>5.5049704126689573E-2</v>
      </c>
      <c r="V619" s="124">
        <v>8.192088817012691E-2</v>
      </c>
      <c r="W619" s="124">
        <v>0.1138391815295991</v>
      </c>
      <c r="X619" s="124">
        <v>0.14897771628214601</v>
      </c>
      <c r="Y619" s="124">
        <v>0.18565586276274679</v>
      </c>
      <c r="Z619" s="124">
        <v>0.22265117913269369</v>
      </c>
      <c r="AA619" s="124">
        <v>0.25918709837172887</v>
      </c>
      <c r="AB619" s="124">
        <v>0.29481009766102162</v>
      </c>
      <c r="AC619" s="124">
        <v>0.32927175264104558</v>
      </c>
      <c r="AD619" s="124">
        <v>0.36244586864577261</v>
      </c>
      <c r="AE619" s="124">
        <v>0.3942771132241667</v>
      </c>
      <c r="AF619" s="124">
        <v>0.42475096363269599</v>
      </c>
      <c r="AG619" s="124">
        <v>0.45387656476497068</v>
      </c>
      <c r="AH619" s="124">
        <v>0.4816770137166308</v>
      </c>
      <c r="AI619" s="124">
        <v>0.50818381204108076</v>
      </c>
      <c r="AJ619" s="124">
        <v>0.5334336328060244</v>
      </c>
      <c r="AK619" s="124">
        <v>0.55746637239630581</v>
      </c>
      <c r="AL619" s="124">
        <v>0.58032392102897956</v>
      </c>
      <c r="AM619" s="124">
        <v>0.6020493426054806</v>
      </c>
      <c r="AN619" s="124">
        <v>0.62268629496512351</v>
      </c>
      <c r="AO619" s="124">
        <v>0.64227859795454989</v>
      </c>
      <c r="AP619" s="124">
        <v>0.66078715414816103</v>
      </c>
      <c r="AQ619" s="124">
        <v>0.67822377196824568</v>
      </c>
      <c r="AR619" s="124">
        <v>0.6946283145774802</v>
      </c>
      <c r="AS619" s="124">
        <v>0.71005465266879442</v>
      </c>
      <c r="AT619" s="124">
        <v>0.72456231974846153</v>
      </c>
      <c r="AU619" s="124">
        <v>0.73821172493354026</v>
      </c>
      <c r="AV619" s="124">
        <v>0.75106152862615083</v>
      </c>
      <c r="AW619" s="124">
        <v>0.76316730610175421</v>
      </c>
      <c r="AX619" s="124">
        <v>0.77458096230181772</v>
      </c>
      <c r="AY619" s="124">
        <v>0.78535057375878659</v>
      </c>
    </row>
    <row r="620" spans="1:51">
      <c r="A620" t="s">
        <v>40</v>
      </c>
      <c r="B620" t="s">
        <v>19</v>
      </c>
      <c r="C620" t="s">
        <v>57</v>
      </c>
      <c r="D620" t="s">
        <v>337</v>
      </c>
      <c r="E620" s="125">
        <v>0</v>
      </c>
      <c r="F620" s="125">
        <v>0</v>
      </c>
      <c r="G620" s="125">
        <v>0</v>
      </c>
      <c r="H620" s="125">
        <v>0</v>
      </c>
      <c r="I620" s="125">
        <v>0</v>
      </c>
      <c r="J620" s="125">
        <v>0</v>
      </c>
      <c r="K620" s="124">
        <v>0</v>
      </c>
      <c r="L620" s="124">
        <v>0</v>
      </c>
      <c r="M620" s="124">
        <v>0</v>
      </c>
      <c r="N620" s="124">
        <v>0</v>
      </c>
      <c r="O620" s="124">
        <v>0</v>
      </c>
      <c r="P620" s="124">
        <v>0</v>
      </c>
      <c r="Q620" s="124">
        <v>0</v>
      </c>
      <c r="R620" s="124">
        <v>0</v>
      </c>
      <c r="S620" s="124">
        <v>0</v>
      </c>
      <c r="T620" s="124">
        <v>0</v>
      </c>
      <c r="U620" s="124">
        <v>0</v>
      </c>
      <c r="V620" s="124">
        <v>0</v>
      </c>
      <c r="W620" s="124">
        <v>0</v>
      </c>
      <c r="X620" s="124">
        <v>0</v>
      </c>
      <c r="Y620" s="124">
        <v>0</v>
      </c>
      <c r="Z620" s="124">
        <v>0</v>
      </c>
      <c r="AA620" s="124">
        <v>0</v>
      </c>
      <c r="AB620" s="124">
        <v>0</v>
      </c>
      <c r="AC620" s="124">
        <v>0</v>
      </c>
      <c r="AD620" s="124">
        <v>0</v>
      </c>
      <c r="AE620" s="124">
        <v>0</v>
      </c>
      <c r="AF620" s="124">
        <v>0</v>
      </c>
      <c r="AG620" s="124">
        <v>0</v>
      </c>
      <c r="AH620" s="124">
        <v>0</v>
      </c>
      <c r="AI620" s="124">
        <v>0</v>
      </c>
      <c r="AJ620" s="124">
        <v>0</v>
      </c>
      <c r="AK620" s="124">
        <v>0</v>
      </c>
      <c r="AL620" s="124">
        <v>0</v>
      </c>
      <c r="AM620" s="124">
        <v>0</v>
      </c>
      <c r="AN620" s="124">
        <v>0</v>
      </c>
      <c r="AO620" s="124">
        <v>0</v>
      </c>
      <c r="AP620" s="124">
        <v>0</v>
      </c>
      <c r="AQ620" s="124">
        <v>0</v>
      </c>
      <c r="AR620" s="124">
        <v>0</v>
      </c>
      <c r="AS620" s="124">
        <v>0</v>
      </c>
      <c r="AT620" s="124">
        <v>0</v>
      </c>
      <c r="AU620" s="124">
        <v>0</v>
      </c>
      <c r="AV620" s="124">
        <v>0</v>
      </c>
      <c r="AW620" s="124">
        <v>0</v>
      </c>
      <c r="AX620" s="124">
        <v>0</v>
      </c>
      <c r="AY620" s="124">
        <v>0</v>
      </c>
    </row>
    <row r="621" spans="1:51">
      <c r="A621" t="s">
        <v>40</v>
      </c>
      <c r="B621" t="s">
        <v>19</v>
      </c>
      <c r="C621" t="s">
        <v>58</v>
      </c>
      <c r="D621" t="s">
        <v>337</v>
      </c>
      <c r="E621" s="125">
        <v>0</v>
      </c>
      <c r="F621" s="125">
        <v>0</v>
      </c>
      <c r="G621" s="125">
        <v>0</v>
      </c>
      <c r="H621" s="125">
        <v>0</v>
      </c>
      <c r="I621" s="125">
        <v>0</v>
      </c>
      <c r="J621" s="125">
        <v>0</v>
      </c>
      <c r="K621" s="124">
        <v>0</v>
      </c>
      <c r="L621" s="124">
        <v>0</v>
      </c>
      <c r="M621" s="124">
        <v>0</v>
      </c>
      <c r="N621" s="124">
        <v>0</v>
      </c>
      <c r="O621" s="124">
        <v>0</v>
      </c>
      <c r="P621" s="124">
        <v>0</v>
      </c>
      <c r="Q621" s="124">
        <v>0</v>
      </c>
      <c r="R621" s="124">
        <v>0</v>
      </c>
      <c r="S621" s="124">
        <v>0</v>
      </c>
      <c r="T621" s="124">
        <v>0</v>
      </c>
      <c r="U621" s="124">
        <v>0</v>
      </c>
      <c r="V621" s="124">
        <v>0</v>
      </c>
      <c r="W621" s="124">
        <v>0</v>
      </c>
      <c r="X621" s="124">
        <v>0</v>
      </c>
      <c r="Y621" s="124">
        <v>0</v>
      </c>
      <c r="Z621" s="124">
        <v>0</v>
      </c>
      <c r="AA621" s="124">
        <v>0</v>
      </c>
      <c r="AB621" s="124">
        <v>0</v>
      </c>
      <c r="AC621" s="124">
        <v>0</v>
      </c>
      <c r="AD621" s="124">
        <v>0</v>
      </c>
      <c r="AE621" s="124">
        <v>0</v>
      </c>
      <c r="AF621" s="124">
        <v>0</v>
      </c>
      <c r="AG621" s="124">
        <v>0</v>
      </c>
      <c r="AH621" s="124">
        <v>0</v>
      </c>
      <c r="AI621" s="124">
        <v>0</v>
      </c>
      <c r="AJ621" s="124">
        <v>0</v>
      </c>
      <c r="AK621" s="124">
        <v>0</v>
      </c>
      <c r="AL621" s="124">
        <v>0</v>
      </c>
      <c r="AM621" s="124">
        <v>0</v>
      </c>
      <c r="AN621" s="124">
        <v>0</v>
      </c>
      <c r="AO621" s="124">
        <v>0</v>
      </c>
      <c r="AP621" s="124">
        <v>0</v>
      </c>
      <c r="AQ621" s="124">
        <v>0</v>
      </c>
      <c r="AR621" s="124">
        <v>0</v>
      </c>
      <c r="AS621" s="124">
        <v>0</v>
      </c>
      <c r="AT621" s="124">
        <v>0</v>
      </c>
      <c r="AU621" s="124">
        <v>0</v>
      </c>
      <c r="AV621" s="124">
        <v>0</v>
      </c>
      <c r="AW621" s="124">
        <v>0</v>
      </c>
      <c r="AX621" s="124">
        <v>0</v>
      </c>
      <c r="AY621" s="124">
        <v>0</v>
      </c>
    </row>
    <row r="622" spans="1:51">
      <c r="A622" t="s">
        <v>40</v>
      </c>
      <c r="B622" t="s">
        <v>19</v>
      </c>
      <c r="C622" t="s">
        <v>59</v>
      </c>
      <c r="D622" t="s">
        <v>337</v>
      </c>
      <c r="E622" s="125">
        <v>0</v>
      </c>
      <c r="F622" s="125">
        <v>0</v>
      </c>
      <c r="G622" s="125">
        <v>7.5056346966016763E-3</v>
      </c>
      <c r="H622" s="125">
        <v>8.2871219773650254E-3</v>
      </c>
      <c r="I622" s="125">
        <v>1.147127329192547E-2</v>
      </c>
      <c r="J622" s="125">
        <v>1.44764265194615E-2</v>
      </c>
      <c r="K622" s="124">
        <v>5.4277483194856168E-4</v>
      </c>
      <c r="L622" s="124">
        <v>5.2362948213536902E-4</v>
      </c>
      <c r="M622" s="124">
        <v>5.0430665021639325E-4</v>
      </c>
      <c r="N622" s="124">
        <v>4.8500603460151611E-4</v>
      </c>
      <c r="O622" s="124">
        <v>4.6586947319842201E-4</v>
      </c>
      <c r="P622" s="124">
        <v>4.4698876640849439E-4</v>
      </c>
      <c r="Q622" s="124">
        <v>4.2843157399381928E-4</v>
      </c>
      <c r="R622" s="124">
        <v>4.1023604467888962E-4</v>
      </c>
      <c r="S622" s="124">
        <v>3.9245522060712062E-4</v>
      </c>
      <c r="T622" s="124">
        <v>3.7512675308746461E-4</v>
      </c>
      <c r="U622" s="124">
        <v>3.5827738447116318E-4</v>
      </c>
      <c r="V622" s="124">
        <v>3.4193381598200792E-4</v>
      </c>
      <c r="W622" s="124">
        <v>3.2611269306098039E-4</v>
      </c>
      <c r="X622" s="124">
        <v>3.1082352555246358E-4</v>
      </c>
      <c r="Y622" s="124">
        <v>2.9607347236929678E-4</v>
      </c>
      <c r="Z622" s="124">
        <v>2.8186603123006918E-4</v>
      </c>
      <c r="AA622" s="124">
        <v>2.6820151008244311E-4</v>
      </c>
      <c r="AB622" s="124">
        <v>2.5507742331333001E-4</v>
      </c>
      <c r="AC622" s="124">
        <v>2.4248883794223699E-4</v>
      </c>
      <c r="AD622" s="124">
        <v>2.3042868481826879E-4</v>
      </c>
      <c r="AE622" s="124">
        <v>2.1888804346506931E-4</v>
      </c>
      <c r="AF622" s="124">
        <v>2.0785640532336141E-4</v>
      </c>
      <c r="AG622" s="124">
        <v>1.973219178465708E-4</v>
      </c>
      <c r="AH622" s="124">
        <v>1.8727161062736161E-4</v>
      </c>
      <c r="AI622" s="124">
        <v>1.776916040876781E-4</v>
      </c>
      <c r="AJ622" s="124">
        <v>1.6856730100154471E-4</v>
      </c>
      <c r="AK622" s="124">
        <v>1.5988356107657549E-4</v>
      </c>
      <c r="AL622" s="124">
        <v>1.5162485889379969E-4</v>
      </c>
      <c r="AM622" s="124">
        <v>1.4377542563158381E-4</v>
      </c>
      <c r="AN622" s="124">
        <v>1.3631937513912531E-4</v>
      </c>
      <c r="AO622" s="124">
        <v>1.2924081505566969E-4</v>
      </c>
      <c r="AP622" s="124">
        <v>1.225538384214427E-4</v>
      </c>
      <c r="AQ622" s="124">
        <v>1.162541613535778E-4</v>
      </c>
      <c r="AR622" s="124">
        <v>1.103273722568876E-4</v>
      </c>
      <c r="AS622" s="124">
        <v>1.0475400319118709E-4</v>
      </c>
      <c r="AT622" s="124">
        <v>9.9512542676427414E-5</v>
      </c>
      <c r="AU622" s="124">
        <v>9.4581164148658893E-5</v>
      </c>
      <c r="AV622" s="124">
        <v>8.9938673506807594E-5</v>
      </c>
      <c r="AW622" s="124">
        <v>8.5564991627578359E-5</v>
      </c>
      <c r="AX622" s="124">
        <v>8.1441365626729381E-5</v>
      </c>
      <c r="AY622" s="124">
        <v>7.7550425881017898E-5</v>
      </c>
    </row>
    <row r="623" spans="1:51">
      <c r="A623" t="s">
        <v>40</v>
      </c>
      <c r="B623" t="s">
        <v>19</v>
      </c>
      <c r="C623" t="s">
        <v>60</v>
      </c>
      <c r="D623" t="s">
        <v>337</v>
      </c>
      <c r="E623" s="125">
        <v>0</v>
      </c>
      <c r="F623" s="125">
        <v>0</v>
      </c>
      <c r="G623" s="125">
        <v>0</v>
      </c>
      <c r="H623" s="125">
        <v>0</v>
      </c>
      <c r="I623" s="125">
        <v>0</v>
      </c>
      <c r="J623" s="125">
        <v>0</v>
      </c>
      <c r="K623" s="124">
        <v>0</v>
      </c>
      <c r="L623" s="124">
        <v>0</v>
      </c>
      <c r="M623" s="124">
        <v>0</v>
      </c>
      <c r="N623" s="124">
        <v>0</v>
      </c>
      <c r="O623" s="124">
        <v>0</v>
      </c>
      <c r="P623" s="124">
        <v>0</v>
      </c>
      <c r="Q623" s="124">
        <v>0</v>
      </c>
      <c r="R623" s="124">
        <v>0</v>
      </c>
      <c r="S623" s="124">
        <v>0</v>
      </c>
      <c r="T623" s="124">
        <v>0</v>
      </c>
      <c r="U623" s="124">
        <v>0</v>
      </c>
      <c r="V623" s="124">
        <v>0</v>
      </c>
      <c r="W623" s="124">
        <v>0</v>
      </c>
      <c r="X623" s="124">
        <v>0</v>
      </c>
      <c r="Y623" s="124">
        <v>0</v>
      </c>
      <c r="Z623" s="124">
        <v>0</v>
      </c>
      <c r="AA623" s="124">
        <v>0</v>
      </c>
      <c r="AB623" s="124">
        <v>0</v>
      </c>
      <c r="AC623" s="124">
        <v>0</v>
      </c>
      <c r="AD623" s="124">
        <v>0</v>
      </c>
      <c r="AE623" s="124">
        <v>0</v>
      </c>
      <c r="AF623" s="124">
        <v>0</v>
      </c>
      <c r="AG623" s="124">
        <v>0</v>
      </c>
      <c r="AH623" s="124">
        <v>0</v>
      </c>
      <c r="AI623" s="124">
        <v>0</v>
      </c>
      <c r="AJ623" s="124">
        <v>0</v>
      </c>
      <c r="AK623" s="124">
        <v>0</v>
      </c>
      <c r="AL623" s="124">
        <v>0</v>
      </c>
      <c r="AM623" s="124">
        <v>0</v>
      </c>
      <c r="AN623" s="124">
        <v>0</v>
      </c>
      <c r="AO623" s="124">
        <v>0</v>
      </c>
      <c r="AP623" s="124">
        <v>0</v>
      </c>
      <c r="AQ623" s="124">
        <v>0</v>
      </c>
      <c r="AR623" s="124">
        <v>0</v>
      </c>
      <c r="AS623" s="124">
        <v>0</v>
      </c>
      <c r="AT623" s="124">
        <v>0</v>
      </c>
      <c r="AU623" s="124">
        <v>0</v>
      </c>
      <c r="AV623" s="124">
        <v>0</v>
      </c>
      <c r="AW623" s="124">
        <v>0</v>
      </c>
      <c r="AX623" s="124">
        <v>0</v>
      </c>
      <c r="AY623" s="124">
        <v>0</v>
      </c>
    </row>
    <row r="624" spans="1:51">
      <c r="A624" t="s">
        <v>40</v>
      </c>
      <c r="B624" t="s">
        <v>19</v>
      </c>
      <c r="C624" t="s">
        <v>61</v>
      </c>
      <c r="D624" t="s">
        <v>337</v>
      </c>
      <c r="E624" s="125">
        <v>0</v>
      </c>
      <c r="F624" s="125">
        <v>0</v>
      </c>
      <c r="G624" s="125">
        <v>0</v>
      </c>
      <c r="H624" s="125">
        <v>0</v>
      </c>
      <c r="I624" s="125">
        <v>0</v>
      </c>
      <c r="J624" s="125">
        <v>0</v>
      </c>
      <c r="K624" s="124">
        <v>0</v>
      </c>
      <c r="L624" s="124">
        <v>0</v>
      </c>
      <c r="M624" s="124">
        <v>0</v>
      </c>
      <c r="N624" s="124">
        <v>0</v>
      </c>
      <c r="O624" s="124">
        <v>0</v>
      </c>
      <c r="P624" s="124">
        <v>0</v>
      </c>
      <c r="Q624" s="124">
        <v>0</v>
      </c>
      <c r="R624" s="124">
        <v>0</v>
      </c>
      <c r="S624" s="124">
        <v>0</v>
      </c>
      <c r="T624" s="124">
        <v>0</v>
      </c>
      <c r="U624" s="124">
        <v>0</v>
      </c>
      <c r="V624" s="124">
        <v>0</v>
      </c>
      <c r="W624" s="124">
        <v>0</v>
      </c>
      <c r="X624" s="124">
        <v>0</v>
      </c>
      <c r="Y624" s="124">
        <v>0</v>
      </c>
      <c r="Z624" s="124">
        <v>0</v>
      </c>
      <c r="AA624" s="124">
        <v>0</v>
      </c>
      <c r="AB624" s="124">
        <v>0</v>
      </c>
      <c r="AC624" s="124">
        <v>0</v>
      </c>
      <c r="AD624" s="124">
        <v>0</v>
      </c>
      <c r="AE624" s="124">
        <v>0</v>
      </c>
      <c r="AF624" s="124">
        <v>0</v>
      </c>
      <c r="AG624" s="124">
        <v>0</v>
      </c>
      <c r="AH624" s="124">
        <v>0</v>
      </c>
      <c r="AI624" s="124">
        <v>0</v>
      </c>
      <c r="AJ624" s="124">
        <v>0</v>
      </c>
      <c r="AK624" s="124">
        <v>0</v>
      </c>
      <c r="AL624" s="124">
        <v>0</v>
      </c>
      <c r="AM624" s="124">
        <v>0</v>
      </c>
      <c r="AN624" s="124">
        <v>0</v>
      </c>
      <c r="AO624" s="124">
        <v>0</v>
      </c>
      <c r="AP624" s="124">
        <v>0</v>
      </c>
      <c r="AQ624" s="124">
        <v>0</v>
      </c>
      <c r="AR624" s="124">
        <v>0</v>
      </c>
      <c r="AS624" s="124">
        <v>0</v>
      </c>
      <c r="AT624" s="124">
        <v>0</v>
      </c>
      <c r="AU624" s="124">
        <v>0</v>
      </c>
      <c r="AV624" s="124">
        <v>0</v>
      </c>
      <c r="AW624" s="124">
        <v>0</v>
      </c>
      <c r="AX624" s="124">
        <v>0</v>
      </c>
      <c r="AY624" s="124">
        <v>0</v>
      </c>
    </row>
    <row r="625" spans="1:51">
      <c r="A625" t="s">
        <v>40</v>
      </c>
      <c r="B625" t="s">
        <v>19</v>
      </c>
      <c r="C625" t="s">
        <v>62</v>
      </c>
      <c r="D625" t="s">
        <v>337</v>
      </c>
      <c r="E625" s="125">
        <v>0</v>
      </c>
      <c r="F625" s="125">
        <v>0</v>
      </c>
      <c r="G625" s="125">
        <v>0</v>
      </c>
      <c r="H625" s="125">
        <v>0</v>
      </c>
      <c r="I625" s="125">
        <v>0</v>
      </c>
      <c r="J625" s="125">
        <v>0</v>
      </c>
      <c r="K625" s="124">
        <v>0</v>
      </c>
      <c r="L625" s="124">
        <v>0</v>
      </c>
      <c r="M625" s="124">
        <v>0</v>
      </c>
      <c r="N625" s="124">
        <v>0</v>
      </c>
      <c r="O625" s="124">
        <v>0</v>
      </c>
      <c r="P625" s="124">
        <v>0</v>
      </c>
      <c r="Q625" s="124">
        <v>0</v>
      </c>
      <c r="R625" s="124">
        <v>0</v>
      </c>
      <c r="S625" s="124">
        <v>0</v>
      </c>
      <c r="T625" s="124">
        <v>0</v>
      </c>
      <c r="U625" s="124">
        <v>0</v>
      </c>
      <c r="V625" s="124">
        <v>0</v>
      </c>
      <c r="W625" s="124">
        <v>0</v>
      </c>
      <c r="X625" s="124">
        <v>0</v>
      </c>
      <c r="Y625" s="124">
        <v>0</v>
      </c>
      <c r="Z625" s="124">
        <v>0</v>
      </c>
      <c r="AA625" s="124">
        <v>0</v>
      </c>
      <c r="AB625" s="124">
        <v>0</v>
      </c>
      <c r="AC625" s="124">
        <v>0</v>
      </c>
      <c r="AD625" s="124">
        <v>0</v>
      </c>
      <c r="AE625" s="124">
        <v>0</v>
      </c>
      <c r="AF625" s="124">
        <v>0</v>
      </c>
      <c r="AG625" s="124">
        <v>0</v>
      </c>
      <c r="AH625" s="124">
        <v>0</v>
      </c>
      <c r="AI625" s="124">
        <v>0</v>
      </c>
      <c r="AJ625" s="124">
        <v>0</v>
      </c>
      <c r="AK625" s="124">
        <v>0</v>
      </c>
      <c r="AL625" s="124">
        <v>0</v>
      </c>
      <c r="AM625" s="124">
        <v>0</v>
      </c>
      <c r="AN625" s="124">
        <v>0</v>
      </c>
      <c r="AO625" s="124">
        <v>0</v>
      </c>
      <c r="AP625" s="124">
        <v>0</v>
      </c>
      <c r="AQ625" s="124">
        <v>0</v>
      </c>
      <c r="AR625" s="124">
        <v>0</v>
      </c>
      <c r="AS625" s="124">
        <v>0</v>
      </c>
      <c r="AT625" s="124">
        <v>0</v>
      </c>
      <c r="AU625" s="124">
        <v>0</v>
      </c>
      <c r="AV625" s="124">
        <v>0</v>
      </c>
      <c r="AW625" s="124">
        <v>0</v>
      </c>
      <c r="AX625" s="124">
        <v>0</v>
      </c>
      <c r="AY625" s="124">
        <v>0</v>
      </c>
    </row>
    <row r="626" spans="1:51">
      <c r="A626" t="s">
        <v>40</v>
      </c>
      <c r="B626" t="s">
        <v>21</v>
      </c>
      <c r="C626" t="s">
        <v>50</v>
      </c>
      <c r="D626" t="s">
        <v>337</v>
      </c>
      <c r="E626" s="125">
        <v>0.38831790460917948</v>
      </c>
      <c r="F626" s="125">
        <v>0.35789805519181339</v>
      </c>
      <c r="G626" s="125">
        <v>0.32226269552174852</v>
      </c>
      <c r="H626" s="125">
        <v>0.30497023212254998</v>
      </c>
      <c r="I626" s="125">
        <v>0.26422524118921048</v>
      </c>
      <c r="J626" s="125">
        <v>0.26511627906976742</v>
      </c>
      <c r="K626" s="124">
        <v>0.33814029363784659</v>
      </c>
      <c r="L626" s="124">
        <v>0.4479331310213347</v>
      </c>
      <c r="M626" s="124">
        <v>0.5194655485593388</v>
      </c>
      <c r="N626" s="124">
        <v>0.56874863829946298</v>
      </c>
      <c r="O626" s="124">
        <v>0.60361550237839812</v>
      </c>
      <c r="P626" s="124">
        <v>0.62798659831628378</v>
      </c>
      <c r="Q626" s="124">
        <v>0.64350776530485809</v>
      </c>
      <c r="R626" s="124">
        <v>0.65028755861417886</v>
      </c>
      <c r="S626" s="124">
        <v>0.64739575899695212</v>
      </c>
      <c r="T626" s="124">
        <v>0.63371938333708111</v>
      </c>
      <c r="U626" s="124">
        <v>0.60921072092283413</v>
      </c>
      <c r="V626" s="124">
        <v>0.57581894431022096</v>
      </c>
      <c r="W626" s="124">
        <v>0.5370302975936303</v>
      </c>
      <c r="X626" s="124">
        <v>0.49643592959267169</v>
      </c>
      <c r="Y626" s="124">
        <v>0.45667912498125429</v>
      </c>
      <c r="Z626" s="124">
        <v>0.41925758531185853</v>
      </c>
      <c r="AA626" s="124">
        <v>0.38480997326352517</v>
      </c>
      <c r="AB626" s="124">
        <v>0.35346462904931952</v>
      </c>
      <c r="AC626" s="124">
        <v>0.32509174820640951</v>
      </c>
      <c r="AD626" s="124">
        <v>0.29945197292764708</v>
      </c>
      <c r="AE626" s="124">
        <v>0.27627431238474021</v>
      </c>
      <c r="AF626" s="124">
        <v>0.25529331341752481</v>
      </c>
      <c r="AG626" s="124">
        <v>0.2362647170569383</v>
      </c>
      <c r="AH626" s="124">
        <v>0.218970439082253</v>
      </c>
      <c r="AI626" s="124">
        <v>0.20321858566138201</v>
      </c>
      <c r="AJ626" s="124">
        <v>0.1888413850605738</v>
      </c>
      <c r="AK626" s="124">
        <v>0.1756924317707711</v>
      </c>
      <c r="AL626" s="124">
        <v>0.16364388481525549</v>
      </c>
      <c r="AM626" s="124">
        <v>0.15258388857355501</v>
      </c>
      <c r="AN626" s="124">
        <v>0.14241430544251629</v>
      </c>
      <c r="AO626" s="124">
        <v>0.13304876798889581</v>
      </c>
      <c r="AP626" s="124">
        <v>0.124448945297567</v>
      </c>
      <c r="AQ626" s="124">
        <v>0.1165584518372072</v>
      </c>
      <c r="AR626" s="124">
        <v>0.1093151070270556</v>
      </c>
      <c r="AS626" s="124">
        <v>0.1026574306894936</v>
      </c>
      <c r="AT626" s="124">
        <v>9.6527787324235087E-2</v>
      </c>
      <c r="AU626" s="124">
        <v>9.0873666455245194E-2</v>
      </c>
      <c r="AV626" s="124">
        <v>8.5647972230171315E-2</v>
      </c>
      <c r="AW626" s="124">
        <v>8.0808817950323381E-2</v>
      </c>
      <c r="AX626" s="124">
        <v>7.6319098877849378E-2</v>
      </c>
      <c r="AY626" s="124">
        <v>7.2145989273588285E-2</v>
      </c>
    </row>
    <row r="627" spans="1:51">
      <c r="A627" t="s">
        <v>40</v>
      </c>
      <c r="B627" t="s">
        <v>21</v>
      </c>
      <c r="C627" t="s">
        <v>51</v>
      </c>
      <c r="D627" t="s">
        <v>337</v>
      </c>
      <c r="E627" s="125">
        <v>0</v>
      </c>
      <c r="F627" s="125">
        <v>0</v>
      </c>
      <c r="G627" s="125">
        <v>0</v>
      </c>
      <c r="H627" s="125">
        <v>0</v>
      </c>
      <c r="I627" s="125">
        <v>0</v>
      </c>
      <c r="J627" s="125">
        <v>0</v>
      </c>
      <c r="K627" s="124">
        <v>0</v>
      </c>
      <c r="L627" s="124">
        <v>0</v>
      </c>
      <c r="M627" s="124">
        <v>0</v>
      </c>
      <c r="N627" s="124">
        <v>0</v>
      </c>
      <c r="O627" s="124">
        <v>0</v>
      </c>
      <c r="P627" s="124">
        <v>0</v>
      </c>
      <c r="Q627" s="124">
        <v>0</v>
      </c>
      <c r="R627" s="124">
        <v>0</v>
      </c>
      <c r="S627" s="124">
        <v>0</v>
      </c>
      <c r="T627" s="124">
        <v>0</v>
      </c>
      <c r="U627" s="124">
        <v>0</v>
      </c>
      <c r="V627" s="124">
        <v>0</v>
      </c>
      <c r="W627" s="124">
        <v>0</v>
      </c>
      <c r="X627" s="124">
        <v>0</v>
      </c>
      <c r="Y627" s="124">
        <v>0</v>
      </c>
      <c r="Z627" s="124">
        <v>0</v>
      </c>
      <c r="AA627" s="124">
        <v>0</v>
      </c>
      <c r="AB627" s="124">
        <v>0</v>
      </c>
      <c r="AC627" s="124">
        <v>0</v>
      </c>
      <c r="AD627" s="124">
        <v>0</v>
      </c>
      <c r="AE627" s="124">
        <v>0</v>
      </c>
      <c r="AF627" s="124">
        <v>0</v>
      </c>
      <c r="AG627" s="124">
        <v>0</v>
      </c>
      <c r="AH627" s="124">
        <v>0</v>
      </c>
      <c r="AI627" s="124">
        <v>0</v>
      </c>
      <c r="AJ627" s="124">
        <v>0</v>
      </c>
      <c r="AK627" s="124">
        <v>0</v>
      </c>
      <c r="AL627" s="124">
        <v>0</v>
      </c>
      <c r="AM627" s="124">
        <v>0</v>
      </c>
      <c r="AN627" s="124">
        <v>0</v>
      </c>
      <c r="AO627" s="124">
        <v>0</v>
      </c>
      <c r="AP627" s="124">
        <v>0</v>
      </c>
      <c r="AQ627" s="124">
        <v>0</v>
      </c>
      <c r="AR627" s="124">
        <v>0</v>
      </c>
      <c r="AS627" s="124">
        <v>0</v>
      </c>
      <c r="AT627" s="124">
        <v>0</v>
      </c>
      <c r="AU627" s="124">
        <v>0</v>
      </c>
      <c r="AV627" s="124">
        <v>0</v>
      </c>
      <c r="AW627" s="124">
        <v>0</v>
      </c>
      <c r="AX627" s="124">
        <v>0</v>
      </c>
      <c r="AY627" s="124">
        <v>0</v>
      </c>
    </row>
    <row r="628" spans="1:51">
      <c r="A628" t="s">
        <v>40</v>
      </c>
      <c r="B628" t="s">
        <v>21</v>
      </c>
      <c r="C628" t="s">
        <v>52</v>
      </c>
      <c r="D628" t="s">
        <v>337</v>
      </c>
      <c r="E628" s="125">
        <v>0</v>
      </c>
      <c r="F628" s="125">
        <v>0</v>
      </c>
      <c r="G628" s="125">
        <v>0</v>
      </c>
      <c r="H628" s="125">
        <v>0</v>
      </c>
      <c r="I628" s="125">
        <v>0</v>
      </c>
      <c r="J628" s="125">
        <v>0</v>
      </c>
      <c r="K628" s="124">
        <v>0</v>
      </c>
      <c r="L628" s="124">
        <v>0</v>
      </c>
      <c r="M628" s="124">
        <v>0</v>
      </c>
      <c r="N628" s="124">
        <v>0</v>
      </c>
      <c r="O628" s="124">
        <v>0</v>
      </c>
      <c r="P628" s="124">
        <v>0</v>
      </c>
      <c r="Q628" s="124">
        <v>0</v>
      </c>
      <c r="R628" s="124">
        <v>0</v>
      </c>
      <c r="S628" s="124">
        <v>0</v>
      </c>
      <c r="T628" s="124">
        <v>0</v>
      </c>
      <c r="U628" s="124">
        <v>0</v>
      </c>
      <c r="V628" s="124">
        <v>0</v>
      </c>
      <c r="W628" s="124">
        <v>0</v>
      </c>
      <c r="X628" s="124">
        <v>0</v>
      </c>
      <c r="Y628" s="124">
        <v>0</v>
      </c>
      <c r="Z628" s="124">
        <v>0</v>
      </c>
      <c r="AA628" s="124">
        <v>0</v>
      </c>
      <c r="AB628" s="124">
        <v>0</v>
      </c>
      <c r="AC628" s="124">
        <v>0</v>
      </c>
      <c r="AD628" s="124">
        <v>0</v>
      </c>
      <c r="AE628" s="124">
        <v>0</v>
      </c>
      <c r="AF628" s="124">
        <v>0</v>
      </c>
      <c r="AG628" s="124">
        <v>0</v>
      </c>
      <c r="AH628" s="124">
        <v>0</v>
      </c>
      <c r="AI628" s="124">
        <v>0</v>
      </c>
      <c r="AJ628" s="124">
        <v>0</v>
      </c>
      <c r="AK628" s="124">
        <v>0</v>
      </c>
      <c r="AL628" s="124">
        <v>0</v>
      </c>
      <c r="AM628" s="124">
        <v>0</v>
      </c>
      <c r="AN628" s="124">
        <v>0</v>
      </c>
      <c r="AO628" s="124">
        <v>0</v>
      </c>
      <c r="AP628" s="124">
        <v>0</v>
      </c>
      <c r="AQ628" s="124">
        <v>0</v>
      </c>
      <c r="AR628" s="124">
        <v>0</v>
      </c>
      <c r="AS628" s="124">
        <v>0</v>
      </c>
      <c r="AT628" s="124">
        <v>0</v>
      </c>
      <c r="AU628" s="124">
        <v>0</v>
      </c>
      <c r="AV628" s="124">
        <v>0</v>
      </c>
      <c r="AW628" s="124">
        <v>0</v>
      </c>
      <c r="AX628" s="124">
        <v>0</v>
      </c>
      <c r="AY628" s="124">
        <v>0</v>
      </c>
    </row>
    <row r="629" spans="1:51">
      <c r="A629" t="s">
        <v>40</v>
      </c>
      <c r="B629" t="s">
        <v>21</v>
      </c>
      <c r="C629" t="s">
        <v>53</v>
      </c>
      <c r="D629" t="s">
        <v>337</v>
      </c>
      <c r="E629" s="125">
        <v>0.61168209539082052</v>
      </c>
      <c r="F629" s="125">
        <v>0.64210194480818661</v>
      </c>
      <c r="G629" s="125">
        <v>0.66145275337475895</v>
      </c>
      <c r="H629" s="125">
        <v>0.68479496956318153</v>
      </c>
      <c r="I629" s="125">
        <v>0.72678348756316857</v>
      </c>
      <c r="J629" s="125">
        <v>0.70459153249850925</v>
      </c>
      <c r="K629" s="124">
        <v>0.66127243066884178</v>
      </c>
      <c r="L629" s="124">
        <v>0.55078736551423602</v>
      </c>
      <c r="M629" s="124">
        <v>0.4781814811822836</v>
      </c>
      <c r="N629" s="124">
        <v>0.42713465457386002</v>
      </c>
      <c r="O629" s="124">
        <v>0.38930135775319369</v>
      </c>
      <c r="P629" s="124">
        <v>0.35990747695982828</v>
      </c>
      <c r="Q629" s="124">
        <v>0.33593754841662909</v>
      </c>
      <c r="R629" s="124">
        <v>0.31524519573279591</v>
      </c>
      <c r="S629" s="124">
        <v>0.29619427259505438</v>
      </c>
      <c r="T629" s="124">
        <v>0.27753637261186093</v>
      </c>
      <c r="U629" s="124">
        <v>0.25857042004122388</v>
      </c>
      <c r="V629" s="124">
        <v>0.2392872283181334</v>
      </c>
      <c r="W629" s="124">
        <v>0.22018618654162619</v>
      </c>
      <c r="X629" s="124">
        <v>0.20188175924528379</v>
      </c>
      <c r="Y629" s="124">
        <v>0.1848172267375745</v>
      </c>
      <c r="Z629" s="124">
        <v>0.1691966147206542</v>
      </c>
      <c r="AA629" s="124">
        <v>0.15504428664702929</v>
      </c>
      <c r="AB629" s="124">
        <v>0.14228357024592811</v>
      </c>
      <c r="AC629" s="124">
        <v>0.13079362169870129</v>
      </c>
      <c r="AD629" s="124">
        <v>0.1204420360377972</v>
      </c>
      <c r="AE629" s="124">
        <v>0.1111009472811417</v>
      </c>
      <c r="AF629" s="124">
        <v>0.102653769681367</v>
      </c>
      <c r="AG629" s="124">
        <v>9.4997162170233906E-2</v>
      </c>
      <c r="AH629" s="124">
        <v>8.8040766738234216E-2</v>
      </c>
      <c r="AI629" s="124">
        <v>8.1706035683681372E-2</v>
      </c>
      <c r="AJ629" s="124">
        <v>7.5924786737145131E-2</v>
      </c>
      <c r="AK629" s="124">
        <v>7.0637775918264548E-2</v>
      </c>
      <c r="AL629" s="124">
        <v>6.5793404879693748E-2</v>
      </c>
      <c r="AM629" s="124">
        <v>6.1346597248898301E-2</v>
      </c>
      <c r="AN629" s="124">
        <v>5.7257841763822731E-2</v>
      </c>
      <c r="AO629" s="124">
        <v>5.3492385460333747E-2</v>
      </c>
      <c r="AP629" s="124">
        <v>5.0034802265351973E-2</v>
      </c>
      <c r="AQ629" s="124">
        <v>4.6862414287461858E-2</v>
      </c>
      <c r="AR629" s="124">
        <v>4.3950217533311083E-2</v>
      </c>
      <c r="AS629" s="124">
        <v>4.1273491626101451E-2</v>
      </c>
      <c r="AT629" s="124">
        <v>3.8809063007228743E-2</v>
      </c>
      <c r="AU629" s="124">
        <v>3.6535819194638067E-2</v>
      </c>
      <c r="AV629" s="124">
        <v>3.4434824950616942E-2</v>
      </c>
      <c r="AW629" s="124">
        <v>3.248923953330729E-2</v>
      </c>
      <c r="AX629" s="124">
        <v>3.0684144870870799E-2</v>
      </c>
      <c r="AY629" s="124">
        <v>2.9006343307282891E-2</v>
      </c>
    </row>
    <row r="630" spans="1:51">
      <c r="A630" t="s">
        <v>40</v>
      </c>
      <c r="B630" t="s">
        <v>21</v>
      </c>
      <c r="C630" t="s">
        <v>54</v>
      </c>
      <c r="D630" t="s">
        <v>337</v>
      </c>
      <c r="E630" s="125">
        <v>0</v>
      </c>
      <c r="F630" s="125">
        <v>0</v>
      </c>
      <c r="G630" s="125">
        <v>0</v>
      </c>
      <c r="H630" s="125">
        <v>0</v>
      </c>
      <c r="I630" s="125">
        <v>0</v>
      </c>
      <c r="J630" s="125">
        <v>0</v>
      </c>
      <c r="K630" s="124">
        <v>0</v>
      </c>
      <c r="L630" s="124">
        <v>0</v>
      </c>
      <c r="M630" s="124">
        <v>0</v>
      </c>
      <c r="N630" s="124">
        <v>0</v>
      </c>
      <c r="O630" s="124">
        <v>0</v>
      </c>
      <c r="P630" s="124">
        <v>0</v>
      </c>
      <c r="Q630" s="124">
        <v>0</v>
      </c>
      <c r="R630" s="124">
        <v>0</v>
      </c>
      <c r="S630" s="124">
        <v>0</v>
      </c>
      <c r="T630" s="124">
        <v>0</v>
      </c>
      <c r="U630" s="124">
        <v>0</v>
      </c>
      <c r="V630" s="124">
        <v>0</v>
      </c>
      <c r="W630" s="124">
        <v>0</v>
      </c>
      <c r="X630" s="124">
        <v>0</v>
      </c>
      <c r="Y630" s="124">
        <v>0</v>
      </c>
      <c r="Z630" s="124">
        <v>0</v>
      </c>
      <c r="AA630" s="124">
        <v>0</v>
      </c>
      <c r="AB630" s="124">
        <v>0</v>
      </c>
      <c r="AC630" s="124">
        <v>0</v>
      </c>
      <c r="AD630" s="124">
        <v>0</v>
      </c>
      <c r="AE630" s="124">
        <v>0</v>
      </c>
      <c r="AF630" s="124">
        <v>0</v>
      </c>
      <c r="AG630" s="124">
        <v>0</v>
      </c>
      <c r="AH630" s="124">
        <v>0</v>
      </c>
      <c r="AI630" s="124">
        <v>0</v>
      </c>
      <c r="AJ630" s="124">
        <v>0</v>
      </c>
      <c r="AK630" s="124">
        <v>0</v>
      </c>
      <c r="AL630" s="124">
        <v>0</v>
      </c>
      <c r="AM630" s="124">
        <v>0</v>
      </c>
      <c r="AN630" s="124">
        <v>0</v>
      </c>
      <c r="AO630" s="124">
        <v>0</v>
      </c>
      <c r="AP630" s="124">
        <v>0</v>
      </c>
      <c r="AQ630" s="124">
        <v>0</v>
      </c>
      <c r="AR630" s="124">
        <v>0</v>
      </c>
      <c r="AS630" s="124">
        <v>0</v>
      </c>
      <c r="AT630" s="124">
        <v>0</v>
      </c>
      <c r="AU630" s="124">
        <v>0</v>
      </c>
      <c r="AV630" s="124">
        <v>0</v>
      </c>
      <c r="AW630" s="124">
        <v>0</v>
      </c>
      <c r="AX630" s="124">
        <v>0</v>
      </c>
      <c r="AY630" s="124">
        <v>0</v>
      </c>
    </row>
    <row r="631" spans="1:51">
      <c r="A631" t="s">
        <v>40</v>
      </c>
      <c r="B631" t="s">
        <v>21</v>
      </c>
      <c r="C631" t="s">
        <v>55</v>
      </c>
      <c r="D631" t="s">
        <v>337</v>
      </c>
      <c r="E631" s="125">
        <v>0</v>
      </c>
      <c r="F631" s="125">
        <v>0</v>
      </c>
      <c r="G631" s="125">
        <v>0</v>
      </c>
      <c r="H631" s="125">
        <v>0</v>
      </c>
      <c r="I631" s="125">
        <v>0</v>
      </c>
      <c r="J631" s="125">
        <v>0</v>
      </c>
      <c r="K631" s="124">
        <v>0</v>
      </c>
      <c r="L631" s="124">
        <v>0</v>
      </c>
      <c r="M631" s="124">
        <v>0</v>
      </c>
      <c r="N631" s="124">
        <v>0</v>
      </c>
      <c r="O631" s="124">
        <v>0</v>
      </c>
      <c r="P631" s="124">
        <v>0</v>
      </c>
      <c r="Q631" s="124">
        <v>0</v>
      </c>
      <c r="R631" s="124">
        <v>0</v>
      </c>
      <c r="S631" s="124">
        <v>0</v>
      </c>
      <c r="T631" s="124">
        <v>0</v>
      </c>
      <c r="U631" s="124">
        <v>0</v>
      </c>
      <c r="V631" s="124">
        <v>0</v>
      </c>
      <c r="W631" s="124">
        <v>0</v>
      </c>
      <c r="X631" s="124">
        <v>0</v>
      </c>
      <c r="Y631" s="124">
        <v>0</v>
      </c>
      <c r="Z631" s="124">
        <v>0</v>
      </c>
      <c r="AA631" s="124">
        <v>0</v>
      </c>
      <c r="AB631" s="124">
        <v>0</v>
      </c>
      <c r="AC631" s="124">
        <v>0</v>
      </c>
      <c r="AD631" s="124">
        <v>0</v>
      </c>
      <c r="AE631" s="124">
        <v>0</v>
      </c>
      <c r="AF631" s="124">
        <v>0</v>
      </c>
      <c r="AG631" s="124">
        <v>0</v>
      </c>
      <c r="AH631" s="124">
        <v>0</v>
      </c>
      <c r="AI631" s="124">
        <v>0</v>
      </c>
      <c r="AJ631" s="124">
        <v>0</v>
      </c>
      <c r="AK631" s="124">
        <v>0</v>
      </c>
      <c r="AL631" s="124">
        <v>0</v>
      </c>
      <c r="AM631" s="124">
        <v>0</v>
      </c>
      <c r="AN631" s="124">
        <v>0</v>
      </c>
      <c r="AO631" s="124">
        <v>0</v>
      </c>
      <c r="AP631" s="124">
        <v>0</v>
      </c>
      <c r="AQ631" s="124">
        <v>0</v>
      </c>
      <c r="AR631" s="124">
        <v>0</v>
      </c>
      <c r="AS631" s="124">
        <v>0</v>
      </c>
      <c r="AT631" s="124">
        <v>0</v>
      </c>
      <c r="AU631" s="124">
        <v>0</v>
      </c>
      <c r="AV631" s="124">
        <v>0</v>
      </c>
      <c r="AW631" s="124">
        <v>0</v>
      </c>
      <c r="AX631" s="124">
        <v>0</v>
      </c>
      <c r="AY631" s="124">
        <v>0</v>
      </c>
    </row>
    <row r="632" spans="1:51">
      <c r="A632" t="s">
        <v>40</v>
      </c>
      <c r="B632" t="s">
        <v>21</v>
      </c>
      <c r="C632" t="s">
        <v>56</v>
      </c>
      <c r="D632" t="s">
        <v>337</v>
      </c>
      <c r="E632" s="125">
        <v>0</v>
      </c>
      <c r="F632" s="125">
        <v>0</v>
      </c>
      <c r="G632" s="125">
        <v>0</v>
      </c>
      <c r="H632" s="125">
        <v>0</v>
      </c>
      <c r="I632" s="125">
        <v>0</v>
      </c>
      <c r="J632" s="125">
        <v>5.9630292188431717E-5</v>
      </c>
      <c r="K632" s="124">
        <v>6.5252854812398049E-5</v>
      </c>
      <c r="L632" s="124">
        <v>8.8232830325120695E-4</v>
      </c>
      <c r="M632" s="124">
        <v>2.0376994825288259E-3</v>
      </c>
      <c r="N632" s="124">
        <v>3.8587923266552972E-3</v>
      </c>
      <c r="O632" s="124">
        <v>6.8673589262494726E-3</v>
      </c>
      <c r="P632" s="124">
        <v>1.192226385167584E-2</v>
      </c>
      <c r="Q632" s="124">
        <v>2.039623350296001E-2</v>
      </c>
      <c r="R632" s="124">
        <v>3.4329056316754168E-2</v>
      </c>
      <c r="S632" s="124">
        <v>5.6288368287750717E-2</v>
      </c>
      <c r="T632" s="124">
        <v>8.8636437045998134E-2</v>
      </c>
      <c r="U632" s="124">
        <v>0.1321226728144696</v>
      </c>
      <c r="V632" s="124">
        <v>0.18480753898131649</v>
      </c>
      <c r="W632" s="124">
        <v>0.24270573921744529</v>
      </c>
      <c r="X632" s="124">
        <v>0.30161191661378672</v>
      </c>
      <c r="Y632" s="124">
        <v>0.35843970309093098</v>
      </c>
      <c r="Z632" s="124">
        <v>0.41148752562827351</v>
      </c>
      <c r="AA632" s="124">
        <v>0.46009248056049279</v>
      </c>
      <c r="AB632" s="124">
        <v>0.50420299838491667</v>
      </c>
      <c r="AC632" s="124">
        <v>0.54406980738999844</v>
      </c>
      <c r="AD632" s="124">
        <v>0.58006473603173314</v>
      </c>
      <c r="AE632" s="124">
        <v>0.61258669553539902</v>
      </c>
      <c r="AF632" s="124">
        <v>0.64201777026642859</v>
      </c>
      <c r="AG632" s="124">
        <v>0.66870559852773548</v>
      </c>
      <c r="AH632" s="124">
        <v>0.69295865498669251</v>
      </c>
      <c r="AI632" s="124">
        <v>0.71504740885076779</v>
      </c>
      <c r="AJ632" s="124">
        <v>0.73520783787317823</v>
      </c>
      <c r="AK632" s="124">
        <v>0.75364561203786318</v>
      </c>
      <c r="AL632" s="124">
        <v>0.77054018844394245</v>
      </c>
      <c r="AM632" s="124">
        <v>0.78604851457344604</v>
      </c>
      <c r="AN632" s="124">
        <v>0.80030825284760387</v>
      </c>
      <c r="AO632" s="124">
        <v>0.81344053557631724</v>
      </c>
      <c r="AP632" s="124">
        <v>0.8254991250367838</v>
      </c>
      <c r="AQ632" s="124">
        <v>0.83656309241913074</v>
      </c>
      <c r="AR632" s="124">
        <v>0.84671963085896784</v>
      </c>
      <c r="AS632" s="124">
        <v>0.85605494937398685</v>
      </c>
      <c r="AT632" s="124">
        <v>0.86464986495626506</v>
      </c>
      <c r="AU632" s="124">
        <v>0.87257800779123829</v>
      </c>
      <c r="AV632" s="124">
        <v>0.87990541545086365</v>
      </c>
      <c r="AW632" s="124">
        <v>0.88669082114052888</v>
      </c>
      <c r="AX632" s="124">
        <v>0.89298625277657129</v>
      </c>
      <c r="AY632" s="124">
        <v>0.8988377382718854</v>
      </c>
    </row>
    <row r="633" spans="1:51">
      <c r="A633" t="s">
        <v>40</v>
      </c>
      <c r="B633" t="s">
        <v>21</v>
      </c>
      <c r="C633" t="s">
        <v>57</v>
      </c>
      <c r="D633" t="s">
        <v>337</v>
      </c>
      <c r="E633" s="125">
        <v>0</v>
      </c>
      <c r="F633" s="125">
        <v>0</v>
      </c>
      <c r="G633" s="125">
        <v>0</v>
      </c>
      <c r="H633" s="125">
        <v>0</v>
      </c>
      <c r="I633" s="125">
        <v>0</v>
      </c>
      <c r="J633" s="125">
        <v>0</v>
      </c>
      <c r="K633" s="124">
        <v>0</v>
      </c>
      <c r="L633" s="124">
        <v>0</v>
      </c>
      <c r="M633" s="124">
        <v>0</v>
      </c>
      <c r="N633" s="124">
        <v>0</v>
      </c>
      <c r="O633" s="124">
        <v>0</v>
      </c>
      <c r="P633" s="124">
        <v>0</v>
      </c>
      <c r="Q633" s="124">
        <v>0</v>
      </c>
      <c r="R633" s="124">
        <v>0</v>
      </c>
      <c r="S633" s="124">
        <v>0</v>
      </c>
      <c r="T633" s="124">
        <v>0</v>
      </c>
      <c r="U633" s="124">
        <v>0</v>
      </c>
      <c r="V633" s="124">
        <v>0</v>
      </c>
      <c r="W633" s="124">
        <v>0</v>
      </c>
      <c r="X633" s="124">
        <v>0</v>
      </c>
      <c r="Y633" s="124">
        <v>0</v>
      </c>
      <c r="Z633" s="124">
        <v>0</v>
      </c>
      <c r="AA633" s="124">
        <v>0</v>
      </c>
      <c r="AB633" s="124">
        <v>0</v>
      </c>
      <c r="AC633" s="124">
        <v>0</v>
      </c>
      <c r="AD633" s="124">
        <v>0</v>
      </c>
      <c r="AE633" s="124">
        <v>0</v>
      </c>
      <c r="AF633" s="124">
        <v>0</v>
      </c>
      <c r="AG633" s="124">
        <v>0</v>
      </c>
      <c r="AH633" s="124">
        <v>0</v>
      </c>
      <c r="AI633" s="124">
        <v>0</v>
      </c>
      <c r="AJ633" s="124">
        <v>0</v>
      </c>
      <c r="AK633" s="124">
        <v>0</v>
      </c>
      <c r="AL633" s="124">
        <v>0</v>
      </c>
      <c r="AM633" s="124">
        <v>0</v>
      </c>
      <c r="AN633" s="124">
        <v>0</v>
      </c>
      <c r="AO633" s="124">
        <v>0</v>
      </c>
      <c r="AP633" s="124">
        <v>0</v>
      </c>
      <c r="AQ633" s="124">
        <v>0</v>
      </c>
      <c r="AR633" s="124">
        <v>0</v>
      </c>
      <c r="AS633" s="124">
        <v>0</v>
      </c>
      <c r="AT633" s="124">
        <v>0</v>
      </c>
      <c r="AU633" s="124">
        <v>0</v>
      </c>
      <c r="AV633" s="124">
        <v>0</v>
      </c>
      <c r="AW633" s="124">
        <v>0</v>
      </c>
      <c r="AX633" s="124">
        <v>0</v>
      </c>
      <c r="AY633" s="124">
        <v>0</v>
      </c>
    </row>
    <row r="634" spans="1:51">
      <c r="A634" t="s">
        <v>40</v>
      </c>
      <c r="B634" t="s">
        <v>21</v>
      </c>
      <c r="C634" t="s">
        <v>58</v>
      </c>
      <c r="D634" t="s">
        <v>337</v>
      </c>
      <c r="E634" s="125">
        <v>0</v>
      </c>
      <c r="F634" s="125">
        <v>0</v>
      </c>
      <c r="G634" s="125">
        <v>0</v>
      </c>
      <c r="H634" s="125">
        <v>0</v>
      </c>
      <c r="I634" s="125">
        <v>0</v>
      </c>
      <c r="J634" s="125">
        <v>0</v>
      </c>
      <c r="K634" s="124">
        <v>0</v>
      </c>
      <c r="L634" s="124">
        <v>0</v>
      </c>
      <c r="M634" s="124">
        <v>0</v>
      </c>
      <c r="N634" s="124">
        <v>0</v>
      </c>
      <c r="O634" s="124">
        <v>0</v>
      </c>
      <c r="P634" s="124">
        <v>0</v>
      </c>
      <c r="Q634" s="124">
        <v>0</v>
      </c>
      <c r="R634" s="124">
        <v>0</v>
      </c>
      <c r="S634" s="124">
        <v>0</v>
      </c>
      <c r="T634" s="124">
        <v>0</v>
      </c>
      <c r="U634" s="124">
        <v>0</v>
      </c>
      <c r="V634" s="124">
        <v>0</v>
      </c>
      <c r="W634" s="124">
        <v>0</v>
      </c>
      <c r="X634" s="124">
        <v>0</v>
      </c>
      <c r="Y634" s="124">
        <v>0</v>
      </c>
      <c r="Z634" s="124">
        <v>0</v>
      </c>
      <c r="AA634" s="124">
        <v>0</v>
      </c>
      <c r="AB634" s="124">
        <v>0</v>
      </c>
      <c r="AC634" s="124">
        <v>0</v>
      </c>
      <c r="AD634" s="124">
        <v>0</v>
      </c>
      <c r="AE634" s="124">
        <v>0</v>
      </c>
      <c r="AF634" s="124">
        <v>0</v>
      </c>
      <c r="AG634" s="124">
        <v>0</v>
      </c>
      <c r="AH634" s="124">
        <v>0</v>
      </c>
      <c r="AI634" s="124">
        <v>0</v>
      </c>
      <c r="AJ634" s="124">
        <v>0</v>
      </c>
      <c r="AK634" s="124">
        <v>0</v>
      </c>
      <c r="AL634" s="124">
        <v>0</v>
      </c>
      <c r="AM634" s="124">
        <v>0</v>
      </c>
      <c r="AN634" s="124">
        <v>0</v>
      </c>
      <c r="AO634" s="124">
        <v>0</v>
      </c>
      <c r="AP634" s="124">
        <v>0</v>
      </c>
      <c r="AQ634" s="124">
        <v>0</v>
      </c>
      <c r="AR634" s="124">
        <v>0</v>
      </c>
      <c r="AS634" s="124">
        <v>0</v>
      </c>
      <c r="AT634" s="124">
        <v>0</v>
      </c>
      <c r="AU634" s="124">
        <v>0</v>
      </c>
      <c r="AV634" s="124">
        <v>0</v>
      </c>
      <c r="AW634" s="124">
        <v>0</v>
      </c>
      <c r="AX634" s="124">
        <v>0</v>
      </c>
      <c r="AY634" s="124">
        <v>0</v>
      </c>
    </row>
    <row r="635" spans="1:51">
      <c r="A635" t="s">
        <v>40</v>
      </c>
      <c r="B635" t="s">
        <v>21</v>
      </c>
      <c r="C635" t="s">
        <v>59</v>
      </c>
      <c r="D635" t="s">
        <v>337</v>
      </c>
      <c r="E635" s="125">
        <v>0</v>
      </c>
      <c r="F635" s="125">
        <v>0</v>
      </c>
      <c r="G635" s="125">
        <v>1.6284551103492612E-2</v>
      </c>
      <c r="H635" s="125">
        <v>1.023479831426851E-2</v>
      </c>
      <c r="I635" s="125">
        <v>8.9912712476209224E-3</v>
      </c>
      <c r="J635" s="125">
        <v>3.023255813953488E-2</v>
      </c>
      <c r="K635" s="124">
        <v>5.2202283849918439E-4</v>
      </c>
      <c r="L635" s="124">
        <v>3.9717516117793958E-4</v>
      </c>
      <c r="M635" s="124">
        <v>3.1527077584879692E-4</v>
      </c>
      <c r="N635" s="124">
        <v>2.5791480002171802E-4</v>
      </c>
      <c r="O635" s="124">
        <v>2.1578094215859631E-4</v>
      </c>
      <c r="P635" s="124">
        <v>1.836608722120336E-4</v>
      </c>
      <c r="Q635" s="124">
        <v>1.5845277555278801E-4</v>
      </c>
      <c r="R635" s="124">
        <v>1.38189336271314E-4</v>
      </c>
      <c r="S635" s="124">
        <v>1.216001202428614E-4</v>
      </c>
      <c r="T635" s="124">
        <v>1.078070050597641E-4</v>
      </c>
      <c r="U635" s="124">
        <v>9.6186221472435745E-5</v>
      </c>
      <c r="V635" s="124">
        <v>8.6288390329198987E-5</v>
      </c>
      <c r="W635" s="124">
        <v>7.7776647298268814E-5</v>
      </c>
      <c r="X635" s="124">
        <v>7.0394548257840905E-5</v>
      </c>
      <c r="Y635" s="124">
        <v>6.3945190240209042E-5</v>
      </c>
      <c r="Z635" s="124">
        <v>5.827433921383907E-5</v>
      </c>
      <c r="AA635" s="124">
        <v>5.3259528952784262E-5</v>
      </c>
      <c r="AB635" s="124">
        <v>4.880231983580759E-5</v>
      </c>
      <c r="AC635" s="124">
        <v>4.4822704890738422E-5</v>
      </c>
      <c r="AD635" s="124">
        <v>4.1255002822547152E-5</v>
      </c>
      <c r="AE635" s="124">
        <v>3.8044798719200483E-5</v>
      </c>
      <c r="AF635" s="124">
        <v>3.5146634679627327E-5</v>
      </c>
      <c r="AG635" s="124">
        <v>3.2522245092266169E-5</v>
      </c>
      <c r="AH635" s="124">
        <v>3.0139192820203371E-5</v>
      </c>
      <c r="AI635" s="124">
        <v>2.796980416888465E-5</v>
      </c>
      <c r="AJ635" s="124">
        <v>2.599032910290358E-5</v>
      </c>
      <c r="AK635" s="124">
        <v>2.418027310115678E-5</v>
      </c>
      <c r="AL635" s="124">
        <v>2.2521861108450411E-5</v>
      </c>
      <c r="AM635" s="124">
        <v>2.0999604100704451E-5</v>
      </c>
      <c r="AN635" s="124">
        <v>1.95999460570854E-5</v>
      </c>
      <c r="AO635" s="124">
        <v>1.8310974453230569E-5</v>
      </c>
      <c r="AP635" s="124">
        <v>1.712740029729952E-5</v>
      </c>
      <c r="AQ635" s="124">
        <v>1.60414562001788E-5</v>
      </c>
      <c r="AR635" s="124">
        <v>1.504458066554023E-5</v>
      </c>
      <c r="AS635" s="124">
        <v>1.4128310418037481E-5</v>
      </c>
      <c r="AT635" s="124">
        <v>1.3284712271240551E-5</v>
      </c>
      <c r="AU635" s="124">
        <v>1.2506558878385939E-5</v>
      </c>
      <c r="AV635" s="124">
        <v>1.178736834808993E-5</v>
      </c>
      <c r="AW635" s="124">
        <v>1.112137584044934E-5</v>
      </c>
      <c r="AX635" s="124">
        <v>1.050347470852154E-5</v>
      </c>
      <c r="AY635" s="124">
        <v>9.9291472434334419E-6</v>
      </c>
    </row>
    <row r="636" spans="1:51">
      <c r="A636" t="s">
        <v>40</v>
      </c>
      <c r="B636" t="s">
        <v>21</v>
      </c>
      <c r="C636" t="s">
        <v>60</v>
      </c>
      <c r="D636" t="s">
        <v>337</v>
      </c>
      <c r="E636" s="125">
        <v>0</v>
      </c>
      <c r="F636" s="125">
        <v>0</v>
      </c>
      <c r="G636" s="125">
        <v>0</v>
      </c>
      <c r="H636" s="125">
        <v>0</v>
      </c>
      <c r="I636" s="125">
        <v>0</v>
      </c>
      <c r="J636" s="125">
        <v>0</v>
      </c>
      <c r="K636" s="124">
        <v>0</v>
      </c>
      <c r="L636" s="124">
        <v>0</v>
      </c>
      <c r="M636" s="124">
        <v>0</v>
      </c>
      <c r="N636" s="124">
        <v>0</v>
      </c>
      <c r="O636" s="124">
        <v>0</v>
      </c>
      <c r="P636" s="124">
        <v>0</v>
      </c>
      <c r="Q636" s="124">
        <v>0</v>
      </c>
      <c r="R636" s="124">
        <v>0</v>
      </c>
      <c r="S636" s="124">
        <v>0</v>
      </c>
      <c r="T636" s="124">
        <v>0</v>
      </c>
      <c r="U636" s="124">
        <v>0</v>
      </c>
      <c r="V636" s="124">
        <v>0</v>
      </c>
      <c r="W636" s="124">
        <v>0</v>
      </c>
      <c r="X636" s="124">
        <v>0</v>
      </c>
      <c r="Y636" s="124">
        <v>0</v>
      </c>
      <c r="Z636" s="124">
        <v>0</v>
      </c>
      <c r="AA636" s="124">
        <v>0</v>
      </c>
      <c r="AB636" s="124">
        <v>0</v>
      </c>
      <c r="AC636" s="124">
        <v>0</v>
      </c>
      <c r="AD636" s="124">
        <v>0</v>
      </c>
      <c r="AE636" s="124">
        <v>0</v>
      </c>
      <c r="AF636" s="124">
        <v>0</v>
      </c>
      <c r="AG636" s="124">
        <v>0</v>
      </c>
      <c r="AH636" s="124">
        <v>0</v>
      </c>
      <c r="AI636" s="124">
        <v>0</v>
      </c>
      <c r="AJ636" s="124">
        <v>0</v>
      </c>
      <c r="AK636" s="124">
        <v>0</v>
      </c>
      <c r="AL636" s="124">
        <v>0</v>
      </c>
      <c r="AM636" s="124">
        <v>0</v>
      </c>
      <c r="AN636" s="124">
        <v>0</v>
      </c>
      <c r="AO636" s="124">
        <v>0</v>
      </c>
      <c r="AP636" s="124">
        <v>0</v>
      </c>
      <c r="AQ636" s="124">
        <v>0</v>
      </c>
      <c r="AR636" s="124">
        <v>0</v>
      </c>
      <c r="AS636" s="124">
        <v>0</v>
      </c>
      <c r="AT636" s="124">
        <v>0</v>
      </c>
      <c r="AU636" s="124">
        <v>0</v>
      </c>
      <c r="AV636" s="124">
        <v>0</v>
      </c>
      <c r="AW636" s="124">
        <v>0</v>
      </c>
      <c r="AX636" s="124">
        <v>0</v>
      </c>
      <c r="AY636" s="124">
        <v>0</v>
      </c>
    </row>
    <row r="637" spans="1:51">
      <c r="A637" t="s">
        <v>40</v>
      </c>
      <c r="B637" t="s">
        <v>21</v>
      </c>
      <c r="C637" t="s">
        <v>61</v>
      </c>
      <c r="D637" t="s">
        <v>337</v>
      </c>
      <c r="E637" s="125">
        <v>0</v>
      </c>
      <c r="F637" s="125">
        <v>0</v>
      </c>
      <c r="G637" s="125">
        <v>0</v>
      </c>
      <c r="H637" s="125">
        <v>0</v>
      </c>
      <c r="I637" s="125">
        <v>0</v>
      </c>
      <c r="J637" s="125">
        <v>0</v>
      </c>
      <c r="K637" s="124">
        <v>0</v>
      </c>
      <c r="L637" s="124">
        <v>0</v>
      </c>
      <c r="M637" s="124">
        <v>0</v>
      </c>
      <c r="N637" s="124">
        <v>0</v>
      </c>
      <c r="O637" s="124">
        <v>0</v>
      </c>
      <c r="P637" s="124">
        <v>0</v>
      </c>
      <c r="Q637" s="124">
        <v>0</v>
      </c>
      <c r="R637" s="124">
        <v>0</v>
      </c>
      <c r="S637" s="124">
        <v>0</v>
      </c>
      <c r="T637" s="124">
        <v>0</v>
      </c>
      <c r="U637" s="124">
        <v>0</v>
      </c>
      <c r="V637" s="124">
        <v>0</v>
      </c>
      <c r="W637" s="124">
        <v>0</v>
      </c>
      <c r="X637" s="124">
        <v>0</v>
      </c>
      <c r="Y637" s="124">
        <v>0</v>
      </c>
      <c r="Z637" s="124">
        <v>0</v>
      </c>
      <c r="AA637" s="124">
        <v>0</v>
      </c>
      <c r="AB637" s="124">
        <v>0</v>
      </c>
      <c r="AC637" s="124">
        <v>0</v>
      </c>
      <c r="AD637" s="124">
        <v>0</v>
      </c>
      <c r="AE637" s="124">
        <v>0</v>
      </c>
      <c r="AF637" s="124">
        <v>0</v>
      </c>
      <c r="AG637" s="124">
        <v>0</v>
      </c>
      <c r="AH637" s="124">
        <v>0</v>
      </c>
      <c r="AI637" s="124">
        <v>0</v>
      </c>
      <c r="AJ637" s="124">
        <v>0</v>
      </c>
      <c r="AK637" s="124">
        <v>0</v>
      </c>
      <c r="AL637" s="124">
        <v>0</v>
      </c>
      <c r="AM637" s="124">
        <v>0</v>
      </c>
      <c r="AN637" s="124">
        <v>0</v>
      </c>
      <c r="AO637" s="124">
        <v>0</v>
      </c>
      <c r="AP637" s="124">
        <v>0</v>
      </c>
      <c r="AQ637" s="124">
        <v>0</v>
      </c>
      <c r="AR637" s="124">
        <v>0</v>
      </c>
      <c r="AS637" s="124">
        <v>0</v>
      </c>
      <c r="AT637" s="124">
        <v>0</v>
      </c>
      <c r="AU637" s="124">
        <v>0</v>
      </c>
      <c r="AV637" s="124">
        <v>0</v>
      </c>
      <c r="AW637" s="124">
        <v>0</v>
      </c>
      <c r="AX637" s="124">
        <v>0</v>
      </c>
      <c r="AY637" s="124">
        <v>0</v>
      </c>
    </row>
    <row r="638" spans="1:51">
      <c r="A638" t="s">
        <v>40</v>
      </c>
      <c r="B638" t="s">
        <v>72</v>
      </c>
      <c r="C638" t="s">
        <v>50</v>
      </c>
      <c r="D638" t="s">
        <v>337</v>
      </c>
      <c r="E638" s="125">
        <v>0.97734627831715215</v>
      </c>
      <c r="F638" s="125">
        <v>0.98080472499077143</v>
      </c>
      <c r="G638" s="125">
        <v>0.41036533559898047</v>
      </c>
      <c r="H638" s="125">
        <v>0.37953795379537952</v>
      </c>
      <c r="I638" s="125">
        <v>0.27085285848172452</v>
      </c>
      <c r="J638" s="125">
        <v>0.10889774236387779</v>
      </c>
      <c r="K638" s="124">
        <v>0.44461778471138852</v>
      </c>
      <c r="L638" s="124">
        <v>0.48336469431241191</v>
      </c>
      <c r="M638" s="124">
        <v>0.51725449762839348</v>
      </c>
      <c r="N638" s="124">
        <v>0.54671273152914734</v>
      </c>
      <c r="O638" s="124">
        <v>0.57191282110867048</v>
      </c>
      <c r="P638" s="124">
        <v>0.59268185405579121</v>
      </c>
      <c r="Q638" s="124">
        <v>0.60835358311950671</v>
      </c>
      <c r="R638" s="124">
        <v>0.61761345143490087</v>
      </c>
      <c r="S638" s="124">
        <v>0.61851059167882472</v>
      </c>
      <c r="T638" s="124">
        <v>0.6089724882965889</v>
      </c>
      <c r="U638" s="124">
        <v>0.58797825813551896</v>
      </c>
      <c r="V638" s="124">
        <v>0.55666916762688712</v>
      </c>
      <c r="W638" s="124">
        <v>0.51817468550514423</v>
      </c>
      <c r="X638" s="124">
        <v>0.47622433023654692</v>
      </c>
      <c r="Y638" s="124">
        <v>0.43388241053112608</v>
      </c>
      <c r="Z638" s="124">
        <v>0.39312597006629019</v>
      </c>
      <c r="AA638" s="124">
        <v>0.35500303935856953</v>
      </c>
      <c r="AB638" s="124">
        <v>0.31994426220482319</v>
      </c>
      <c r="AC638" s="124">
        <v>0.28802330350153732</v>
      </c>
      <c r="AD638" s="124">
        <v>0.25912736123867491</v>
      </c>
      <c r="AE638" s="124">
        <v>0.23305676965243319</v>
      </c>
      <c r="AF638" s="124">
        <v>0.20957944617132809</v>
      </c>
      <c r="AG638" s="124">
        <v>0.18845916343524199</v>
      </c>
      <c r="AH638" s="124">
        <v>0.1694693820792573</v>
      </c>
      <c r="AI638" s="124">
        <v>0.152399366204232</v>
      </c>
      <c r="AJ638" s="124">
        <v>0.1370562856915209</v>
      </c>
      <c r="AK638" s="124">
        <v>0.1232653014464184</v>
      </c>
      <c r="AL638" s="124">
        <v>0.1108686920845508</v>
      </c>
      <c r="AM638" s="124">
        <v>9.9724574543865532E-2</v>
      </c>
      <c r="AN638" s="124">
        <v>8.9705500914235889E-2</v>
      </c>
      <c r="AO638" s="124">
        <v>8.0697070794220019E-2</v>
      </c>
      <c r="AP638" s="124">
        <v>7.2596623581264924E-2</v>
      </c>
      <c r="AQ638" s="124">
        <v>6.5312036426211556E-2</v>
      </c>
      <c r="AR638" s="124">
        <v>5.8760634078936058E-2</v>
      </c>
      <c r="AS638" s="124">
        <v>5.286820742143742E-2</v>
      </c>
      <c r="AT638" s="124">
        <v>4.7568133291203622E-2</v>
      </c>
      <c r="AU638" s="124">
        <v>4.7568133291203622E-2</v>
      </c>
      <c r="AV638" s="124">
        <v>4.7568133291203622E-2</v>
      </c>
      <c r="AW638" s="124">
        <v>4.7568133291203622E-2</v>
      </c>
      <c r="AX638" s="124">
        <v>4.7568133291203622E-2</v>
      </c>
      <c r="AY638" s="124">
        <v>4.7568133291203608E-2</v>
      </c>
    </row>
    <row r="639" spans="1:51">
      <c r="A639" t="s">
        <v>40</v>
      </c>
      <c r="B639" t="s">
        <v>72</v>
      </c>
      <c r="C639" t="s">
        <v>51</v>
      </c>
      <c r="D639" t="s">
        <v>337</v>
      </c>
      <c r="E639" s="125">
        <v>0</v>
      </c>
      <c r="F639" s="125">
        <v>0</v>
      </c>
      <c r="G639" s="125">
        <v>0</v>
      </c>
      <c r="H639" s="125">
        <v>0</v>
      </c>
      <c r="I639" s="125">
        <v>0</v>
      </c>
      <c r="J639" s="125">
        <v>0</v>
      </c>
      <c r="K639" s="124">
        <v>0</v>
      </c>
      <c r="L639" s="124">
        <v>0</v>
      </c>
      <c r="M639" s="124">
        <v>0</v>
      </c>
      <c r="N639" s="124">
        <v>0</v>
      </c>
      <c r="O639" s="124">
        <v>0</v>
      </c>
      <c r="P639" s="124">
        <v>0</v>
      </c>
      <c r="Q639" s="124">
        <v>0</v>
      </c>
      <c r="R639" s="124">
        <v>0</v>
      </c>
      <c r="S639" s="124">
        <v>0</v>
      </c>
      <c r="T639" s="124">
        <v>0</v>
      </c>
      <c r="U639" s="124">
        <v>0</v>
      </c>
      <c r="V639" s="124">
        <v>0</v>
      </c>
      <c r="W639" s="124">
        <v>0</v>
      </c>
      <c r="X639" s="124">
        <v>0</v>
      </c>
      <c r="Y639" s="124">
        <v>0</v>
      </c>
      <c r="Z639" s="124">
        <v>0</v>
      </c>
      <c r="AA639" s="124">
        <v>0</v>
      </c>
      <c r="AB639" s="124">
        <v>0</v>
      </c>
      <c r="AC639" s="124">
        <v>0</v>
      </c>
      <c r="AD639" s="124">
        <v>0</v>
      </c>
      <c r="AE639" s="124">
        <v>0</v>
      </c>
      <c r="AF639" s="124">
        <v>0</v>
      </c>
      <c r="AG639" s="124">
        <v>0</v>
      </c>
      <c r="AH639" s="124">
        <v>0</v>
      </c>
      <c r="AI639" s="124">
        <v>0</v>
      </c>
      <c r="AJ639" s="124">
        <v>0</v>
      </c>
      <c r="AK639" s="124">
        <v>0</v>
      </c>
      <c r="AL639" s="124">
        <v>0</v>
      </c>
      <c r="AM639" s="124">
        <v>0</v>
      </c>
      <c r="AN639" s="124">
        <v>0</v>
      </c>
      <c r="AO639" s="124">
        <v>0</v>
      </c>
      <c r="AP639" s="124">
        <v>0</v>
      </c>
      <c r="AQ639" s="124">
        <v>0</v>
      </c>
      <c r="AR639" s="124">
        <v>0</v>
      </c>
      <c r="AS639" s="124">
        <v>0</v>
      </c>
      <c r="AT639" s="124">
        <v>0</v>
      </c>
      <c r="AU639" s="124">
        <v>0</v>
      </c>
      <c r="AV639" s="124">
        <v>0</v>
      </c>
      <c r="AW639" s="124">
        <v>0</v>
      </c>
      <c r="AX639" s="124">
        <v>0</v>
      </c>
      <c r="AY639" s="124">
        <v>0</v>
      </c>
    </row>
    <row r="640" spans="1:51">
      <c r="A640" t="s">
        <v>40</v>
      </c>
      <c r="B640" t="s">
        <v>72</v>
      </c>
      <c r="C640" t="s">
        <v>52</v>
      </c>
      <c r="D640" t="s">
        <v>337</v>
      </c>
      <c r="E640" s="125">
        <v>0</v>
      </c>
      <c r="F640" s="125">
        <v>0</v>
      </c>
      <c r="G640" s="125">
        <v>0</v>
      </c>
      <c r="H640" s="125">
        <v>0</v>
      </c>
      <c r="I640" s="125">
        <v>0</v>
      </c>
      <c r="J640" s="125">
        <v>0</v>
      </c>
      <c r="K640" s="124">
        <v>0</v>
      </c>
      <c r="L640" s="124">
        <v>0</v>
      </c>
      <c r="M640" s="124">
        <v>0</v>
      </c>
      <c r="N640" s="124">
        <v>0</v>
      </c>
      <c r="O640" s="124">
        <v>0</v>
      </c>
      <c r="P640" s="124">
        <v>0</v>
      </c>
      <c r="Q640" s="124">
        <v>0</v>
      </c>
      <c r="R640" s="124">
        <v>0</v>
      </c>
      <c r="S640" s="124">
        <v>0</v>
      </c>
      <c r="T640" s="124">
        <v>0</v>
      </c>
      <c r="U640" s="124">
        <v>0</v>
      </c>
      <c r="V640" s="124">
        <v>0</v>
      </c>
      <c r="W640" s="124">
        <v>0</v>
      </c>
      <c r="X640" s="124">
        <v>0</v>
      </c>
      <c r="Y640" s="124">
        <v>0</v>
      </c>
      <c r="Z640" s="124">
        <v>0</v>
      </c>
      <c r="AA640" s="124">
        <v>0</v>
      </c>
      <c r="AB640" s="124">
        <v>0</v>
      </c>
      <c r="AC640" s="124">
        <v>0</v>
      </c>
      <c r="AD640" s="124">
        <v>0</v>
      </c>
      <c r="AE640" s="124">
        <v>0</v>
      </c>
      <c r="AF640" s="124">
        <v>0</v>
      </c>
      <c r="AG640" s="124">
        <v>0</v>
      </c>
      <c r="AH640" s="124">
        <v>0</v>
      </c>
      <c r="AI640" s="124">
        <v>0</v>
      </c>
      <c r="AJ640" s="124">
        <v>0</v>
      </c>
      <c r="AK640" s="124">
        <v>0</v>
      </c>
      <c r="AL640" s="124">
        <v>0</v>
      </c>
      <c r="AM640" s="124">
        <v>0</v>
      </c>
      <c r="AN640" s="124">
        <v>0</v>
      </c>
      <c r="AO640" s="124">
        <v>0</v>
      </c>
      <c r="AP640" s="124">
        <v>0</v>
      </c>
      <c r="AQ640" s="124">
        <v>0</v>
      </c>
      <c r="AR640" s="124">
        <v>0</v>
      </c>
      <c r="AS640" s="124">
        <v>0</v>
      </c>
      <c r="AT640" s="124">
        <v>0</v>
      </c>
      <c r="AU640" s="124">
        <v>0</v>
      </c>
      <c r="AV640" s="124">
        <v>0</v>
      </c>
      <c r="AW640" s="124">
        <v>0</v>
      </c>
      <c r="AX640" s="124">
        <v>0</v>
      </c>
      <c r="AY640" s="124">
        <v>0</v>
      </c>
    </row>
    <row r="641" spans="1:51">
      <c r="A641" t="s">
        <v>40</v>
      </c>
      <c r="B641" t="s">
        <v>72</v>
      </c>
      <c r="C641" t="s">
        <v>53</v>
      </c>
      <c r="D641" t="s">
        <v>337</v>
      </c>
      <c r="E641" s="125">
        <v>2.2653721682847901E-2</v>
      </c>
      <c r="F641" s="125">
        <v>1.9195275009228501E-2</v>
      </c>
      <c r="G641" s="125">
        <v>6.7969413763806288E-3</v>
      </c>
      <c r="H641" s="125">
        <v>1.084394153701084E-2</v>
      </c>
      <c r="I641" s="125">
        <v>1.827553889409559E-2</v>
      </c>
      <c r="J641" s="125">
        <v>2.744577246569278E-2</v>
      </c>
      <c r="K641" s="124">
        <v>0.44513780551222049</v>
      </c>
      <c r="L641" s="124">
        <v>0.418123064853754</v>
      </c>
      <c r="M641" s="124">
        <v>0.39424710531543161</v>
      </c>
      <c r="N641" s="124">
        <v>0.37303508295701698</v>
      </c>
      <c r="O641" s="124">
        <v>0.35403978968341571</v>
      </c>
      <c r="P641" s="124">
        <v>0.33680138103039531</v>
      </c>
      <c r="Q641" s="124">
        <v>0.32079749440958039</v>
      </c>
      <c r="R641" s="124">
        <v>0.30539408727975359</v>
      </c>
      <c r="S641" s="124">
        <v>0.2898400968768779</v>
      </c>
      <c r="T641" s="124">
        <v>0.27338937279572118</v>
      </c>
      <c r="U641" s="124">
        <v>0.25558851866377019</v>
      </c>
      <c r="V641" s="124">
        <v>0.2365500308103175</v>
      </c>
      <c r="W641" s="124">
        <v>0.2169051051327586</v>
      </c>
      <c r="X641" s="124">
        <v>0.19745352018547749</v>
      </c>
      <c r="Y641" s="124">
        <v>0.17884474933521621</v>
      </c>
      <c r="Z641" s="124">
        <v>0.16147028446631029</v>
      </c>
      <c r="AA641" s="124">
        <v>0.14550137181977499</v>
      </c>
      <c r="AB641" s="124">
        <v>0.13096536714130541</v>
      </c>
      <c r="AC641" s="124">
        <v>0.1178095141268235</v>
      </c>
      <c r="AD641" s="124">
        <v>0.105942438473766</v>
      </c>
      <c r="AE641" s="124">
        <v>9.525807320492119E-2</v>
      </c>
      <c r="AF641" s="124">
        <v>8.5648428115372918E-2</v>
      </c>
      <c r="AG641" s="124">
        <v>7.7009927937673209E-2</v>
      </c>
      <c r="AH641" s="124">
        <v>6.9246236084582732E-2</v>
      </c>
      <c r="AI641" s="124">
        <v>6.2269230327331712E-2</v>
      </c>
      <c r="AJ641" s="124">
        <v>5.5999044701657973E-2</v>
      </c>
      <c r="AK641" s="124">
        <v>5.0363666844326777E-2</v>
      </c>
      <c r="AL641" s="124">
        <v>4.5298347144100262E-2</v>
      </c>
      <c r="AM641" s="124">
        <v>4.0744950873872837E-2</v>
      </c>
      <c r="AN641" s="124">
        <v>3.6651317986491627E-2</v>
      </c>
      <c r="AO641" s="124">
        <v>3.2970660391503509E-2</v>
      </c>
      <c r="AP641" s="124">
        <v>2.9661008536311099E-2</v>
      </c>
      <c r="AQ641" s="124">
        <v>2.6684710057781141E-2</v>
      </c>
      <c r="AR641" s="124">
        <v>2.4007978907194711E-2</v>
      </c>
      <c r="AS641" s="124">
        <v>2.1600491425756211E-2</v>
      </c>
      <c r="AT641" s="124">
        <v>1.9435025164800081E-2</v>
      </c>
      <c r="AU641" s="124">
        <v>1.9435025164800081E-2</v>
      </c>
      <c r="AV641" s="124">
        <v>1.9435025164800071E-2</v>
      </c>
      <c r="AW641" s="124">
        <v>1.9435025164800081E-2</v>
      </c>
      <c r="AX641" s="124">
        <v>1.9435025164800071E-2</v>
      </c>
      <c r="AY641" s="124">
        <v>1.9435025164800071E-2</v>
      </c>
    </row>
    <row r="642" spans="1:51">
      <c r="A642" t="s">
        <v>40</v>
      </c>
      <c r="B642" t="s">
        <v>72</v>
      </c>
      <c r="C642" t="s">
        <v>54</v>
      </c>
      <c r="D642" t="s">
        <v>337</v>
      </c>
      <c r="E642" s="125">
        <v>0</v>
      </c>
      <c r="F642" s="125">
        <v>0</v>
      </c>
      <c r="G642" s="125">
        <v>0</v>
      </c>
      <c r="H642" s="125">
        <v>0</v>
      </c>
      <c r="I642" s="125">
        <v>0</v>
      </c>
      <c r="J642" s="125">
        <v>0</v>
      </c>
      <c r="K642" s="124">
        <v>0</v>
      </c>
      <c r="L642" s="124">
        <v>0</v>
      </c>
      <c r="M642" s="124">
        <v>0</v>
      </c>
      <c r="N642" s="124">
        <v>0</v>
      </c>
      <c r="O642" s="124">
        <v>0</v>
      </c>
      <c r="P642" s="124">
        <v>0</v>
      </c>
      <c r="Q642" s="124">
        <v>0</v>
      </c>
      <c r="R642" s="124">
        <v>0</v>
      </c>
      <c r="S642" s="124">
        <v>0</v>
      </c>
      <c r="T642" s="124">
        <v>0</v>
      </c>
      <c r="U642" s="124">
        <v>0</v>
      </c>
      <c r="V642" s="124">
        <v>0</v>
      </c>
      <c r="W642" s="124">
        <v>0</v>
      </c>
      <c r="X642" s="124">
        <v>0</v>
      </c>
      <c r="Y642" s="124">
        <v>0</v>
      </c>
      <c r="Z642" s="124">
        <v>0</v>
      </c>
      <c r="AA642" s="124">
        <v>0</v>
      </c>
      <c r="AB642" s="124">
        <v>0</v>
      </c>
      <c r="AC642" s="124">
        <v>0</v>
      </c>
      <c r="AD642" s="124">
        <v>0</v>
      </c>
      <c r="AE642" s="124">
        <v>0</v>
      </c>
      <c r="AF642" s="124">
        <v>0</v>
      </c>
      <c r="AG642" s="124">
        <v>0</v>
      </c>
      <c r="AH642" s="124">
        <v>0</v>
      </c>
      <c r="AI642" s="124">
        <v>0</v>
      </c>
      <c r="AJ642" s="124">
        <v>0</v>
      </c>
      <c r="AK642" s="124">
        <v>0</v>
      </c>
      <c r="AL642" s="124">
        <v>0</v>
      </c>
      <c r="AM642" s="124">
        <v>0</v>
      </c>
      <c r="AN642" s="124">
        <v>0</v>
      </c>
      <c r="AO642" s="124">
        <v>0</v>
      </c>
      <c r="AP642" s="124">
        <v>0</v>
      </c>
      <c r="AQ642" s="124">
        <v>0</v>
      </c>
      <c r="AR642" s="124">
        <v>0</v>
      </c>
      <c r="AS642" s="124">
        <v>0</v>
      </c>
      <c r="AT642" s="124">
        <v>0</v>
      </c>
      <c r="AU642" s="124">
        <v>0</v>
      </c>
      <c r="AV642" s="124">
        <v>0</v>
      </c>
      <c r="AW642" s="124">
        <v>0</v>
      </c>
      <c r="AX642" s="124">
        <v>0</v>
      </c>
      <c r="AY642" s="124">
        <v>0</v>
      </c>
    </row>
    <row r="643" spans="1:51">
      <c r="A643" t="s">
        <v>40</v>
      </c>
      <c r="B643" t="s">
        <v>72</v>
      </c>
      <c r="C643" t="s">
        <v>55</v>
      </c>
      <c r="D643" t="s">
        <v>337</v>
      </c>
      <c r="E643" s="125">
        <v>0</v>
      </c>
      <c r="F643" s="125">
        <v>0</v>
      </c>
      <c r="G643" s="125">
        <v>0</v>
      </c>
      <c r="H643" s="125">
        <v>0</v>
      </c>
      <c r="I643" s="125">
        <v>0</v>
      </c>
      <c r="J643" s="125">
        <v>0</v>
      </c>
      <c r="K643" s="124">
        <v>0</v>
      </c>
      <c r="L643" s="124">
        <v>0</v>
      </c>
      <c r="M643" s="124">
        <v>0</v>
      </c>
      <c r="N643" s="124">
        <v>0</v>
      </c>
      <c r="O643" s="124">
        <v>0</v>
      </c>
      <c r="P643" s="124">
        <v>0</v>
      </c>
      <c r="Q643" s="124">
        <v>0</v>
      </c>
      <c r="R643" s="124">
        <v>0</v>
      </c>
      <c r="S643" s="124">
        <v>0</v>
      </c>
      <c r="T643" s="124">
        <v>0</v>
      </c>
      <c r="U643" s="124">
        <v>0</v>
      </c>
      <c r="V643" s="124">
        <v>0</v>
      </c>
      <c r="W643" s="124">
        <v>0</v>
      </c>
      <c r="X643" s="124">
        <v>0</v>
      </c>
      <c r="Y643" s="124">
        <v>0</v>
      </c>
      <c r="Z643" s="124">
        <v>0</v>
      </c>
      <c r="AA643" s="124">
        <v>0</v>
      </c>
      <c r="AB643" s="124">
        <v>0</v>
      </c>
      <c r="AC643" s="124">
        <v>0</v>
      </c>
      <c r="AD643" s="124">
        <v>0</v>
      </c>
      <c r="AE643" s="124">
        <v>0</v>
      </c>
      <c r="AF643" s="124">
        <v>0</v>
      </c>
      <c r="AG643" s="124">
        <v>0</v>
      </c>
      <c r="AH643" s="124">
        <v>0</v>
      </c>
      <c r="AI643" s="124">
        <v>0</v>
      </c>
      <c r="AJ643" s="124">
        <v>0</v>
      </c>
      <c r="AK643" s="124">
        <v>0</v>
      </c>
      <c r="AL643" s="124">
        <v>0</v>
      </c>
      <c r="AM643" s="124">
        <v>0</v>
      </c>
      <c r="AN643" s="124">
        <v>0</v>
      </c>
      <c r="AO643" s="124">
        <v>0</v>
      </c>
      <c r="AP643" s="124">
        <v>0</v>
      </c>
      <c r="AQ643" s="124">
        <v>0</v>
      </c>
      <c r="AR643" s="124">
        <v>0</v>
      </c>
      <c r="AS643" s="124">
        <v>0</v>
      </c>
      <c r="AT643" s="124">
        <v>0</v>
      </c>
      <c r="AU643" s="124">
        <v>0</v>
      </c>
      <c r="AV643" s="124">
        <v>0</v>
      </c>
      <c r="AW643" s="124">
        <v>0</v>
      </c>
      <c r="AX643" s="124">
        <v>0</v>
      </c>
      <c r="AY643" s="124">
        <v>0</v>
      </c>
    </row>
    <row r="644" spans="1:51">
      <c r="A644" t="s">
        <v>40</v>
      </c>
      <c r="B644" t="s">
        <v>72</v>
      </c>
      <c r="C644" t="s">
        <v>56</v>
      </c>
      <c r="D644" t="s">
        <v>337</v>
      </c>
      <c r="E644" s="125">
        <v>0</v>
      </c>
      <c r="F644" s="125">
        <v>0</v>
      </c>
      <c r="G644" s="125">
        <v>0</v>
      </c>
      <c r="H644" s="125">
        <v>0</v>
      </c>
      <c r="I644" s="125">
        <v>0</v>
      </c>
      <c r="J644" s="125">
        <v>0</v>
      </c>
      <c r="K644" s="124">
        <v>0</v>
      </c>
      <c r="L644" s="124">
        <v>3.8260136254093363E-4</v>
      </c>
      <c r="M644" s="124">
        <v>1.046629126915869E-3</v>
      </c>
      <c r="N644" s="124">
        <v>2.233247692359934E-3</v>
      </c>
      <c r="O644" s="124">
        <v>4.3781702213438103E-3</v>
      </c>
      <c r="P644" s="124">
        <v>8.2516741960448701E-3</v>
      </c>
      <c r="Q644" s="124">
        <v>1.5159815566284989E-2</v>
      </c>
      <c r="R644" s="124">
        <v>2.7152004177898151E-2</v>
      </c>
      <c r="S644" s="124">
        <v>4.7017097853140663E-2</v>
      </c>
      <c r="T644" s="124">
        <v>7.7649030066936672E-2</v>
      </c>
      <c r="U644" s="124">
        <v>0.1205874960297699</v>
      </c>
      <c r="V644" s="124">
        <v>0.1746357791454152</v>
      </c>
      <c r="W644" s="124">
        <v>0.23608311484069239</v>
      </c>
      <c r="X644" s="124">
        <v>0.3004439763171205</v>
      </c>
      <c r="Y644" s="124">
        <v>0.36404307119490142</v>
      </c>
      <c r="Z644" s="124">
        <v>0.42454578689465622</v>
      </c>
      <c r="AA644" s="124">
        <v>0.480762806042694</v>
      </c>
      <c r="AB644" s="124">
        <v>0.53226263700326626</v>
      </c>
      <c r="AC644" s="124">
        <v>0.57904786449027656</v>
      </c>
      <c r="AD644" s="124">
        <v>0.62134351782622999</v>
      </c>
      <c r="AE644" s="124">
        <v>0.65947386445620848</v>
      </c>
      <c r="AF644" s="124">
        <v>0.69379547158581167</v>
      </c>
      <c r="AG644" s="124">
        <v>0.72466283690934419</v>
      </c>
      <c r="AH644" s="124">
        <v>0.75241194150960355</v>
      </c>
      <c r="AI644" s="124">
        <v>0.77735334131106748</v>
      </c>
      <c r="AJ644" s="124">
        <v>0.79977018251441045</v>
      </c>
      <c r="AK644" s="124">
        <v>0.81991865896602856</v>
      </c>
      <c r="AL644" s="124">
        <v>0.83802959928583998</v>
      </c>
      <c r="AM644" s="124">
        <v>0.85431050239941042</v>
      </c>
      <c r="AN644" s="124">
        <v>0.86894767644426019</v>
      </c>
      <c r="AO644" s="124">
        <v>0.88210831357736696</v>
      </c>
      <c r="AP644" s="124">
        <v>0.89394242586624495</v>
      </c>
      <c r="AQ644" s="124">
        <v>0.90458461497702647</v>
      </c>
      <c r="AR644" s="124">
        <v>0.91415567207086934</v>
      </c>
      <c r="AS644" s="124">
        <v>0.92276401553361731</v>
      </c>
      <c r="AT644" s="124">
        <v>0.93050697891962297</v>
      </c>
      <c r="AU644" s="124">
        <v>0.93050697891962286</v>
      </c>
      <c r="AV644" s="124">
        <v>0.93050697891962286</v>
      </c>
      <c r="AW644" s="124">
        <v>0.93050697891962297</v>
      </c>
      <c r="AX644" s="124">
        <v>0.93050697891962286</v>
      </c>
      <c r="AY644" s="124">
        <v>0.93050697891962286</v>
      </c>
    </row>
    <row r="645" spans="1:51">
      <c r="A645" t="s">
        <v>40</v>
      </c>
      <c r="B645" t="s">
        <v>72</v>
      </c>
      <c r="C645" t="s">
        <v>57</v>
      </c>
      <c r="D645" t="s">
        <v>337</v>
      </c>
      <c r="E645" s="125">
        <v>0</v>
      </c>
      <c r="F645" s="125">
        <v>0</v>
      </c>
      <c r="G645" s="125">
        <v>0</v>
      </c>
      <c r="H645" s="125">
        <v>0</v>
      </c>
      <c r="I645" s="125">
        <v>0</v>
      </c>
      <c r="J645" s="125">
        <v>0</v>
      </c>
      <c r="K645" s="124">
        <v>0</v>
      </c>
      <c r="L645" s="124">
        <v>0</v>
      </c>
      <c r="M645" s="124">
        <v>0</v>
      </c>
      <c r="N645" s="124">
        <v>0</v>
      </c>
      <c r="O645" s="124">
        <v>0</v>
      </c>
      <c r="P645" s="124">
        <v>0</v>
      </c>
      <c r="Q645" s="124">
        <v>0</v>
      </c>
      <c r="R645" s="124">
        <v>0</v>
      </c>
      <c r="S645" s="124">
        <v>0</v>
      </c>
      <c r="T645" s="124">
        <v>0</v>
      </c>
      <c r="U645" s="124">
        <v>0</v>
      </c>
      <c r="V645" s="124">
        <v>0</v>
      </c>
      <c r="W645" s="124">
        <v>0</v>
      </c>
      <c r="X645" s="124">
        <v>0</v>
      </c>
      <c r="Y645" s="124">
        <v>0</v>
      </c>
      <c r="Z645" s="124">
        <v>0</v>
      </c>
      <c r="AA645" s="124">
        <v>0</v>
      </c>
      <c r="AB645" s="124">
        <v>0</v>
      </c>
      <c r="AC645" s="124">
        <v>0</v>
      </c>
      <c r="AD645" s="124">
        <v>0</v>
      </c>
      <c r="AE645" s="124">
        <v>0</v>
      </c>
      <c r="AF645" s="124">
        <v>0</v>
      </c>
      <c r="AG645" s="124">
        <v>0</v>
      </c>
      <c r="AH645" s="124">
        <v>0</v>
      </c>
      <c r="AI645" s="124">
        <v>0</v>
      </c>
      <c r="AJ645" s="124">
        <v>0</v>
      </c>
      <c r="AK645" s="124">
        <v>0</v>
      </c>
      <c r="AL645" s="124">
        <v>0</v>
      </c>
      <c r="AM645" s="124">
        <v>0</v>
      </c>
      <c r="AN645" s="124">
        <v>0</v>
      </c>
      <c r="AO645" s="124">
        <v>0</v>
      </c>
      <c r="AP645" s="124">
        <v>0</v>
      </c>
      <c r="AQ645" s="124">
        <v>0</v>
      </c>
      <c r="AR645" s="124">
        <v>0</v>
      </c>
      <c r="AS645" s="124">
        <v>0</v>
      </c>
      <c r="AT645" s="124">
        <v>0</v>
      </c>
      <c r="AU645" s="124">
        <v>0</v>
      </c>
      <c r="AV645" s="124">
        <v>0</v>
      </c>
      <c r="AW645" s="124">
        <v>0</v>
      </c>
      <c r="AX645" s="124">
        <v>0</v>
      </c>
      <c r="AY645" s="124">
        <v>0</v>
      </c>
    </row>
    <row r="646" spans="1:51">
      <c r="A646" t="s">
        <v>40</v>
      </c>
      <c r="B646" t="s">
        <v>72</v>
      </c>
      <c r="C646" t="s">
        <v>58</v>
      </c>
      <c r="D646" t="s">
        <v>337</v>
      </c>
      <c r="E646" s="125">
        <v>0</v>
      </c>
      <c r="F646" s="125">
        <v>0</v>
      </c>
      <c r="G646" s="125">
        <v>0</v>
      </c>
      <c r="H646" s="125">
        <v>0</v>
      </c>
      <c r="I646" s="125">
        <v>0</v>
      </c>
      <c r="J646" s="125">
        <v>0</v>
      </c>
      <c r="K646" s="124">
        <v>0</v>
      </c>
      <c r="L646" s="124">
        <v>0</v>
      </c>
      <c r="M646" s="124">
        <v>0</v>
      </c>
      <c r="N646" s="124">
        <v>0</v>
      </c>
      <c r="O646" s="124">
        <v>0</v>
      </c>
      <c r="P646" s="124">
        <v>0</v>
      </c>
      <c r="Q646" s="124">
        <v>0</v>
      </c>
      <c r="R646" s="124">
        <v>0</v>
      </c>
      <c r="S646" s="124">
        <v>0</v>
      </c>
      <c r="T646" s="124">
        <v>0</v>
      </c>
      <c r="U646" s="124">
        <v>0</v>
      </c>
      <c r="V646" s="124">
        <v>0</v>
      </c>
      <c r="W646" s="124">
        <v>0</v>
      </c>
      <c r="X646" s="124">
        <v>0</v>
      </c>
      <c r="Y646" s="124">
        <v>0</v>
      </c>
      <c r="Z646" s="124">
        <v>0</v>
      </c>
      <c r="AA646" s="124">
        <v>0</v>
      </c>
      <c r="AB646" s="124">
        <v>0</v>
      </c>
      <c r="AC646" s="124">
        <v>0</v>
      </c>
      <c r="AD646" s="124">
        <v>0</v>
      </c>
      <c r="AE646" s="124">
        <v>0</v>
      </c>
      <c r="AF646" s="124">
        <v>0</v>
      </c>
      <c r="AG646" s="124">
        <v>0</v>
      </c>
      <c r="AH646" s="124">
        <v>0</v>
      </c>
      <c r="AI646" s="124">
        <v>0</v>
      </c>
      <c r="AJ646" s="124">
        <v>0</v>
      </c>
      <c r="AK646" s="124">
        <v>0</v>
      </c>
      <c r="AL646" s="124">
        <v>0</v>
      </c>
      <c r="AM646" s="124">
        <v>0</v>
      </c>
      <c r="AN646" s="124">
        <v>0</v>
      </c>
      <c r="AO646" s="124">
        <v>0</v>
      </c>
      <c r="AP646" s="124">
        <v>0</v>
      </c>
      <c r="AQ646" s="124">
        <v>0</v>
      </c>
      <c r="AR646" s="124">
        <v>0</v>
      </c>
      <c r="AS646" s="124">
        <v>0</v>
      </c>
      <c r="AT646" s="124">
        <v>0</v>
      </c>
      <c r="AU646" s="124">
        <v>0</v>
      </c>
      <c r="AV646" s="124">
        <v>0</v>
      </c>
      <c r="AW646" s="124">
        <v>0</v>
      </c>
      <c r="AX646" s="124">
        <v>0</v>
      </c>
      <c r="AY646" s="124">
        <v>0</v>
      </c>
    </row>
    <row r="647" spans="1:51">
      <c r="A647" t="s">
        <v>40</v>
      </c>
      <c r="B647" t="s">
        <v>72</v>
      </c>
      <c r="C647" t="s">
        <v>59</v>
      </c>
      <c r="D647" t="s">
        <v>337</v>
      </c>
      <c r="E647" s="125">
        <v>0</v>
      </c>
      <c r="F647" s="125">
        <v>0</v>
      </c>
      <c r="G647" s="125">
        <v>0.58283772302463888</v>
      </c>
      <c r="H647" s="125">
        <v>0.60961810466760957</v>
      </c>
      <c r="I647" s="125">
        <v>0.71087160262417992</v>
      </c>
      <c r="J647" s="125">
        <v>0.86365648517042937</v>
      </c>
      <c r="K647" s="124">
        <v>0.11024440977639111</v>
      </c>
      <c r="L647" s="124">
        <v>9.8129639471293148E-2</v>
      </c>
      <c r="M647" s="124">
        <v>8.7451767929259086E-2</v>
      </c>
      <c r="N647" s="124">
        <v>7.8018937821475759E-2</v>
      </c>
      <c r="O647" s="124">
        <v>6.9669218986570025E-2</v>
      </c>
      <c r="P647" s="124">
        <v>6.2265090717768562E-2</v>
      </c>
      <c r="Q647" s="124">
        <v>5.5689106904627771E-2</v>
      </c>
      <c r="R647" s="124">
        <v>4.9840457107447299E-2</v>
      </c>
      <c r="S647" s="124">
        <v>4.4632213591156752E-2</v>
      </c>
      <c r="T647" s="124">
        <v>3.9989108840753101E-2</v>
      </c>
      <c r="U647" s="124">
        <v>3.5845727170940887E-2</v>
      </c>
      <c r="V647" s="124">
        <v>3.2145022417380001E-2</v>
      </c>
      <c r="W647" s="124">
        <v>2.8837094521404712E-2</v>
      </c>
      <c r="X647" s="124">
        <v>2.5878173260855179E-2</v>
      </c>
      <c r="Y647" s="124">
        <v>2.3229768938756171E-2</v>
      </c>
      <c r="Z647" s="124">
        <v>2.0857958572743342E-2</v>
      </c>
      <c r="AA647" s="124">
        <v>1.8732782778961642E-2</v>
      </c>
      <c r="AB647" s="124">
        <v>1.6827733650605081E-2</v>
      </c>
      <c r="AC647" s="124">
        <v>1.5119317881362559E-2</v>
      </c>
      <c r="AD647" s="124">
        <v>1.358668246132912E-2</v>
      </c>
      <c r="AE647" s="124">
        <v>1.221129268643727E-2</v>
      </c>
      <c r="AF647" s="124">
        <v>1.097665412748723E-2</v>
      </c>
      <c r="AG647" s="124">
        <v>9.8680717177405952E-3</v>
      </c>
      <c r="AH647" s="124">
        <v>8.872440326556489E-3</v>
      </c>
      <c r="AI647" s="124">
        <v>7.978062157368666E-3</v>
      </c>
      <c r="AJ647" s="124">
        <v>7.1744870924108761E-3</v>
      </c>
      <c r="AK647" s="124">
        <v>6.4523727432263204E-3</v>
      </c>
      <c r="AL647" s="124">
        <v>5.8033614855088596E-3</v>
      </c>
      <c r="AM647" s="124">
        <v>5.2199721828511802E-3</v>
      </c>
      <c r="AN647" s="124">
        <v>4.6955046550124146E-3</v>
      </c>
      <c r="AO647" s="124">
        <v>4.2239552369094354E-3</v>
      </c>
      <c r="AP647" s="124">
        <v>3.7999420161789221E-3</v>
      </c>
      <c r="AQ647" s="124">
        <v>3.418638538980754E-3</v>
      </c>
      <c r="AR647" s="124">
        <v>3.0757149429998742E-3</v>
      </c>
      <c r="AS647" s="124">
        <v>2.7672856191889991E-3</v>
      </c>
      <c r="AT647" s="124">
        <v>2.4898626243734152E-3</v>
      </c>
      <c r="AU647" s="124">
        <v>2.4898626243734152E-3</v>
      </c>
      <c r="AV647" s="124">
        <v>2.4898626243734152E-3</v>
      </c>
      <c r="AW647" s="124">
        <v>2.4898626243734152E-3</v>
      </c>
      <c r="AX647" s="124">
        <v>2.4898626243734139E-3</v>
      </c>
      <c r="AY647" s="124">
        <v>2.4898626243734139E-3</v>
      </c>
    </row>
    <row r="648" spans="1:51">
      <c r="A648" t="s">
        <v>40</v>
      </c>
      <c r="B648" t="s">
        <v>72</v>
      </c>
      <c r="C648" t="s">
        <v>60</v>
      </c>
      <c r="D648" t="s">
        <v>337</v>
      </c>
      <c r="E648" s="125">
        <v>0</v>
      </c>
      <c r="F648" s="125">
        <v>0</v>
      </c>
      <c r="G648" s="125">
        <v>0</v>
      </c>
      <c r="H648" s="125">
        <v>0</v>
      </c>
      <c r="I648" s="125">
        <v>0</v>
      </c>
      <c r="J648" s="125">
        <v>0</v>
      </c>
      <c r="K648" s="124">
        <v>0</v>
      </c>
      <c r="L648" s="124">
        <v>0</v>
      </c>
      <c r="M648" s="124">
        <v>0</v>
      </c>
      <c r="N648" s="124">
        <v>0</v>
      </c>
      <c r="O648" s="124">
        <v>0</v>
      </c>
      <c r="P648" s="124">
        <v>0</v>
      </c>
      <c r="Q648" s="124">
        <v>0</v>
      </c>
      <c r="R648" s="124">
        <v>0</v>
      </c>
      <c r="S648" s="124">
        <v>0</v>
      </c>
      <c r="T648" s="124">
        <v>0</v>
      </c>
      <c r="U648" s="124">
        <v>0</v>
      </c>
      <c r="V648" s="124">
        <v>0</v>
      </c>
      <c r="W648" s="124">
        <v>0</v>
      </c>
      <c r="X648" s="124">
        <v>0</v>
      </c>
      <c r="Y648" s="124">
        <v>0</v>
      </c>
      <c r="Z648" s="124">
        <v>0</v>
      </c>
      <c r="AA648" s="124">
        <v>0</v>
      </c>
      <c r="AB648" s="124">
        <v>0</v>
      </c>
      <c r="AC648" s="124">
        <v>0</v>
      </c>
      <c r="AD648" s="124">
        <v>0</v>
      </c>
      <c r="AE648" s="124">
        <v>0</v>
      </c>
      <c r="AF648" s="124">
        <v>0</v>
      </c>
      <c r="AG648" s="124">
        <v>0</v>
      </c>
      <c r="AH648" s="124">
        <v>0</v>
      </c>
      <c r="AI648" s="124">
        <v>0</v>
      </c>
      <c r="AJ648" s="124">
        <v>0</v>
      </c>
      <c r="AK648" s="124">
        <v>0</v>
      </c>
      <c r="AL648" s="124">
        <v>0</v>
      </c>
      <c r="AM648" s="124">
        <v>0</v>
      </c>
      <c r="AN648" s="124">
        <v>0</v>
      </c>
      <c r="AO648" s="124">
        <v>0</v>
      </c>
      <c r="AP648" s="124">
        <v>0</v>
      </c>
      <c r="AQ648" s="124">
        <v>0</v>
      </c>
      <c r="AR648" s="124">
        <v>0</v>
      </c>
      <c r="AS648" s="124">
        <v>0</v>
      </c>
      <c r="AT648" s="124">
        <v>0</v>
      </c>
      <c r="AU648" s="124">
        <v>0</v>
      </c>
      <c r="AV648" s="124">
        <v>0</v>
      </c>
      <c r="AW648" s="124">
        <v>0</v>
      </c>
      <c r="AX648" s="124">
        <v>0</v>
      </c>
      <c r="AY648" s="124">
        <v>0</v>
      </c>
    </row>
    <row r="649" spans="1:51">
      <c r="A649" t="s">
        <v>40</v>
      </c>
      <c r="B649" t="s">
        <v>72</v>
      </c>
      <c r="C649" t="s">
        <v>61</v>
      </c>
      <c r="D649" t="s">
        <v>337</v>
      </c>
      <c r="E649" s="125">
        <v>0</v>
      </c>
      <c r="F649" s="125">
        <v>0</v>
      </c>
      <c r="G649" s="125">
        <v>0</v>
      </c>
      <c r="H649" s="125">
        <v>0</v>
      </c>
      <c r="I649" s="125">
        <v>0</v>
      </c>
      <c r="J649" s="125">
        <v>0</v>
      </c>
      <c r="K649" s="124">
        <v>0</v>
      </c>
      <c r="L649" s="124">
        <v>0</v>
      </c>
      <c r="M649" s="124">
        <v>0</v>
      </c>
      <c r="N649" s="124">
        <v>0</v>
      </c>
      <c r="O649" s="124">
        <v>0</v>
      </c>
      <c r="P649" s="124">
        <v>0</v>
      </c>
      <c r="Q649" s="124">
        <v>0</v>
      </c>
      <c r="R649" s="124">
        <v>0</v>
      </c>
      <c r="S649" s="124">
        <v>0</v>
      </c>
      <c r="T649" s="124">
        <v>0</v>
      </c>
      <c r="U649" s="124">
        <v>0</v>
      </c>
      <c r="V649" s="124">
        <v>0</v>
      </c>
      <c r="W649" s="124">
        <v>0</v>
      </c>
      <c r="X649" s="124">
        <v>0</v>
      </c>
      <c r="Y649" s="124">
        <v>0</v>
      </c>
      <c r="Z649" s="124">
        <v>0</v>
      </c>
      <c r="AA649" s="124">
        <v>0</v>
      </c>
      <c r="AB649" s="124">
        <v>0</v>
      </c>
      <c r="AC649" s="124">
        <v>0</v>
      </c>
      <c r="AD649" s="124">
        <v>0</v>
      </c>
      <c r="AE649" s="124">
        <v>0</v>
      </c>
      <c r="AF649" s="124">
        <v>0</v>
      </c>
      <c r="AG649" s="124">
        <v>0</v>
      </c>
      <c r="AH649" s="124">
        <v>0</v>
      </c>
      <c r="AI649" s="124">
        <v>0</v>
      </c>
      <c r="AJ649" s="124">
        <v>0</v>
      </c>
      <c r="AK649" s="124">
        <v>0</v>
      </c>
      <c r="AL649" s="124">
        <v>0</v>
      </c>
      <c r="AM649" s="124">
        <v>0</v>
      </c>
      <c r="AN649" s="124">
        <v>0</v>
      </c>
      <c r="AO649" s="124">
        <v>0</v>
      </c>
      <c r="AP649" s="124">
        <v>0</v>
      </c>
      <c r="AQ649" s="124">
        <v>0</v>
      </c>
      <c r="AR649" s="124">
        <v>0</v>
      </c>
      <c r="AS649" s="124">
        <v>0</v>
      </c>
      <c r="AT649" s="124">
        <v>0</v>
      </c>
      <c r="AU649" s="124">
        <v>0</v>
      </c>
      <c r="AV649" s="124">
        <v>0</v>
      </c>
      <c r="AW649" s="124">
        <v>0</v>
      </c>
      <c r="AX649" s="124">
        <v>0</v>
      </c>
      <c r="AY649" s="124">
        <v>0</v>
      </c>
    </row>
    <row r="650" spans="1:51">
      <c r="A650" t="s">
        <v>40</v>
      </c>
      <c r="B650" t="s">
        <v>70</v>
      </c>
      <c r="C650" t="s">
        <v>50</v>
      </c>
      <c r="D650" t="s">
        <v>337</v>
      </c>
      <c r="E650" s="125">
        <v>0</v>
      </c>
      <c r="F650" s="125">
        <v>0</v>
      </c>
      <c r="G650" s="125">
        <v>0</v>
      </c>
      <c r="H650" s="125">
        <v>0</v>
      </c>
      <c r="I650" s="125">
        <v>0</v>
      </c>
      <c r="J650" s="125">
        <v>0</v>
      </c>
      <c r="K650" s="124">
        <v>0</v>
      </c>
      <c r="L650" s="124">
        <v>0</v>
      </c>
      <c r="M650" s="124">
        <v>0</v>
      </c>
      <c r="N650" s="124">
        <v>0</v>
      </c>
      <c r="O650" s="124">
        <v>0</v>
      </c>
      <c r="P650" s="124">
        <v>0</v>
      </c>
      <c r="Q650" s="124">
        <v>0</v>
      </c>
      <c r="R650" s="124">
        <v>0</v>
      </c>
      <c r="S650" s="124">
        <v>0</v>
      </c>
      <c r="T650" s="124">
        <v>0</v>
      </c>
      <c r="U650" s="124">
        <v>0</v>
      </c>
      <c r="V650" s="124">
        <v>0</v>
      </c>
      <c r="W650" s="124">
        <v>0</v>
      </c>
      <c r="X650" s="124">
        <v>0</v>
      </c>
      <c r="Y650" s="124">
        <v>0</v>
      </c>
      <c r="Z650" s="124">
        <v>0</v>
      </c>
      <c r="AA650" s="124">
        <v>0</v>
      </c>
      <c r="AB650" s="124">
        <v>0</v>
      </c>
      <c r="AC650" s="124">
        <v>0</v>
      </c>
      <c r="AD650" s="124">
        <v>0</v>
      </c>
      <c r="AE650" s="124">
        <v>0</v>
      </c>
      <c r="AF650" s="124">
        <v>0</v>
      </c>
      <c r="AG650" s="124">
        <v>0</v>
      </c>
      <c r="AH650" s="124">
        <v>0</v>
      </c>
      <c r="AI650" s="124">
        <v>0</v>
      </c>
      <c r="AJ650" s="124">
        <v>0</v>
      </c>
      <c r="AK650" s="124">
        <v>0</v>
      </c>
      <c r="AL650" s="124">
        <v>0</v>
      </c>
      <c r="AM650" s="124">
        <v>0</v>
      </c>
      <c r="AN650" s="124">
        <v>0</v>
      </c>
      <c r="AO650" s="124">
        <v>0</v>
      </c>
      <c r="AP650" s="124">
        <v>0</v>
      </c>
      <c r="AQ650" s="124">
        <v>0</v>
      </c>
      <c r="AR650" s="124">
        <v>0</v>
      </c>
      <c r="AS650" s="124">
        <v>0</v>
      </c>
      <c r="AT650" s="124">
        <v>0</v>
      </c>
      <c r="AU650" s="124">
        <v>0</v>
      </c>
      <c r="AV650" s="124">
        <v>0</v>
      </c>
      <c r="AW650" s="124">
        <v>0</v>
      </c>
      <c r="AX650" s="124">
        <v>0</v>
      </c>
      <c r="AY650" s="124">
        <v>0</v>
      </c>
    </row>
    <row r="651" spans="1:51">
      <c r="A651" t="s">
        <v>40</v>
      </c>
      <c r="B651" t="s">
        <v>70</v>
      </c>
      <c r="C651" t="s">
        <v>53</v>
      </c>
      <c r="D651" t="s">
        <v>337</v>
      </c>
      <c r="E651" s="125">
        <v>1</v>
      </c>
      <c r="F651" s="125">
        <v>1</v>
      </c>
      <c r="G651" s="125">
        <v>0.77573529411764708</v>
      </c>
      <c r="H651" s="125">
        <v>0.75</v>
      </c>
      <c r="I651" s="125">
        <v>0.75081967213114753</v>
      </c>
      <c r="J651" s="125">
        <v>0.76237623762376239</v>
      </c>
      <c r="K651" s="124">
        <v>0.76237623762376239</v>
      </c>
      <c r="L651" s="124">
        <v>0.76040339541287338</v>
      </c>
      <c r="M651" s="124">
        <v>0.75920510562292809</v>
      </c>
      <c r="N651" s="124">
        <v>0.75728385771717011</v>
      </c>
      <c r="O651" s="124">
        <v>0.7542111297016717</v>
      </c>
      <c r="P651" s="124">
        <v>0.74931630100692048</v>
      </c>
      <c r="Q651" s="124">
        <v>0.74156807144507808</v>
      </c>
      <c r="R651" s="124">
        <v>0.72942510206843503</v>
      </c>
      <c r="S651" s="124">
        <v>0.71068979344679895</v>
      </c>
      <c r="T651" s="124">
        <v>0.68246895308636357</v>
      </c>
      <c r="U651" s="124">
        <v>0.64146109542713137</v>
      </c>
      <c r="V651" s="124">
        <v>0.58488160390352606</v>
      </c>
      <c r="W651" s="124">
        <v>0.51215445395676584</v>
      </c>
      <c r="X651" s="124">
        <v>0.42672894008280432</v>
      </c>
      <c r="Y651" s="124">
        <v>0.33639629190718828</v>
      </c>
      <c r="Z651" s="124">
        <v>0.25089222907112141</v>
      </c>
      <c r="AA651" s="124">
        <v>0.17803795386830731</v>
      </c>
      <c r="AB651" s="124">
        <v>0.12132119475787061</v>
      </c>
      <c r="AC651" s="124">
        <v>8.0192842161011718E-2</v>
      </c>
      <c r="AD651" s="124">
        <v>5.1878817746263843E-2</v>
      </c>
      <c r="AE651" s="124">
        <v>3.3077022987214363E-2</v>
      </c>
      <c r="AF651" s="124">
        <v>2.0888990810648739E-2</v>
      </c>
      <c r="AG651" s="124">
        <v>1.311119711013034E-2</v>
      </c>
      <c r="AH651" s="124">
        <v>8.1973663005659447E-3</v>
      </c>
      <c r="AI651" s="124">
        <v>5.1125809663074258E-3</v>
      </c>
      <c r="AJ651" s="124">
        <v>3.183743667055062E-3</v>
      </c>
      <c r="AK651" s="124">
        <v>1.980700683665515E-3</v>
      </c>
      <c r="AL651" s="124">
        <v>1.2315148040129181E-3</v>
      </c>
      <c r="AM651" s="124">
        <v>7.6541788384332937E-4</v>
      </c>
      <c r="AN651" s="124">
        <v>4.7561652062456591E-4</v>
      </c>
      <c r="AO651" s="124">
        <v>2.9549674009692549E-4</v>
      </c>
      <c r="AP651" s="124">
        <v>1.835733258424477E-4</v>
      </c>
      <c r="AQ651" s="124">
        <v>1.1403608533707119E-4</v>
      </c>
      <c r="AR651" s="124">
        <v>7.0836976463303265E-5</v>
      </c>
      <c r="AS651" s="124">
        <v>4.4001593840745228E-5</v>
      </c>
      <c r="AT651" s="124">
        <v>2.733197458603835E-5</v>
      </c>
      <c r="AU651" s="124">
        <v>1.6977354254299029E-5</v>
      </c>
      <c r="AV651" s="124">
        <v>1.054549035358697E-5</v>
      </c>
      <c r="AW651" s="124">
        <v>6.5503145944181666E-6</v>
      </c>
      <c r="AX651" s="124">
        <v>4.068709435380052E-6</v>
      </c>
      <c r="AY651" s="124">
        <v>2.527264273416812E-6</v>
      </c>
    </row>
    <row r="652" spans="1:51">
      <c r="A652" t="s">
        <v>40</v>
      </c>
      <c r="B652" t="s">
        <v>70</v>
      </c>
      <c r="C652" t="s">
        <v>54</v>
      </c>
      <c r="D652" t="s">
        <v>337</v>
      </c>
      <c r="E652" s="125">
        <v>0</v>
      </c>
      <c r="F652" s="125">
        <v>0</v>
      </c>
      <c r="G652" s="125">
        <v>0</v>
      </c>
      <c r="H652" s="125">
        <v>0</v>
      </c>
      <c r="I652" s="125">
        <v>0</v>
      </c>
      <c r="J652" s="125">
        <v>0</v>
      </c>
      <c r="K652" s="124">
        <v>0</v>
      </c>
      <c r="L652" s="124">
        <v>0</v>
      </c>
      <c r="M652" s="124">
        <v>0</v>
      </c>
      <c r="N652" s="124">
        <v>0</v>
      </c>
      <c r="O652" s="124">
        <v>0</v>
      </c>
      <c r="P652" s="124">
        <v>0</v>
      </c>
      <c r="Q652" s="124">
        <v>0</v>
      </c>
      <c r="R652" s="124">
        <v>0</v>
      </c>
      <c r="S652" s="124">
        <v>0</v>
      </c>
      <c r="T652" s="124">
        <v>0</v>
      </c>
      <c r="U652" s="124">
        <v>0</v>
      </c>
      <c r="V652" s="124">
        <v>0</v>
      </c>
      <c r="W652" s="124">
        <v>0</v>
      </c>
      <c r="X652" s="124">
        <v>0</v>
      </c>
      <c r="Y652" s="124">
        <v>0</v>
      </c>
      <c r="Z652" s="124">
        <v>0</v>
      </c>
      <c r="AA652" s="124">
        <v>0</v>
      </c>
      <c r="AB652" s="124">
        <v>0</v>
      </c>
      <c r="AC652" s="124">
        <v>0</v>
      </c>
      <c r="AD652" s="124">
        <v>0</v>
      </c>
      <c r="AE652" s="124">
        <v>0</v>
      </c>
      <c r="AF652" s="124">
        <v>0</v>
      </c>
      <c r="AG652" s="124">
        <v>0</v>
      </c>
      <c r="AH652" s="124">
        <v>0</v>
      </c>
      <c r="AI652" s="124">
        <v>0</v>
      </c>
      <c r="AJ652" s="124">
        <v>0</v>
      </c>
      <c r="AK652" s="124">
        <v>0</v>
      </c>
      <c r="AL652" s="124">
        <v>0</v>
      </c>
      <c r="AM652" s="124">
        <v>0</v>
      </c>
      <c r="AN652" s="124">
        <v>0</v>
      </c>
      <c r="AO652" s="124">
        <v>0</v>
      </c>
      <c r="AP652" s="124">
        <v>0</v>
      </c>
      <c r="AQ652" s="124">
        <v>0</v>
      </c>
      <c r="AR652" s="124">
        <v>0</v>
      </c>
      <c r="AS652" s="124">
        <v>0</v>
      </c>
      <c r="AT652" s="124">
        <v>0</v>
      </c>
      <c r="AU652" s="124">
        <v>0</v>
      </c>
      <c r="AV652" s="124">
        <v>0</v>
      </c>
      <c r="AW652" s="124">
        <v>0</v>
      </c>
      <c r="AX652" s="124">
        <v>0</v>
      </c>
      <c r="AY652" s="124">
        <v>0</v>
      </c>
    </row>
    <row r="653" spans="1:51">
      <c r="A653" t="s">
        <v>40</v>
      </c>
      <c r="B653" t="s">
        <v>70</v>
      </c>
      <c r="C653" t="s">
        <v>55</v>
      </c>
      <c r="D653" t="s">
        <v>337</v>
      </c>
      <c r="E653" s="125">
        <v>0</v>
      </c>
      <c r="F653" s="125">
        <v>0</v>
      </c>
      <c r="G653" s="125">
        <v>0</v>
      </c>
      <c r="H653" s="125">
        <v>0</v>
      </c>
      <c r="I653" s="125">
        <v>0</v>
      </c>
      <c r="J653" s="125">
        <v>0</v>
      </c>
      <c r="K653" s="124">
        <v>0</v>
      </c>
      <c r="L653" s="124">
        <v>0</v>
      </c>
      <c r="M653" s="124">
        <v>0</v>
      </c>
      <c r="N653" s="124">
        <v>0</v>
      </c>
      <c r="O653" s="124">
        <v>0</v>
      </c>
      <c r="P653" s="124">
        <v>0</v>
      </c>
      <c r="Q653" s="124">
        <v>0</v>
      </c>
      <c r="R653" s="124">
        <v>0</v>
      </c>
      <c r="S653" s="124">
        <v>0</v>
      </c>
      <c r="T653" s="124">
        <v>0</v>
      </c>
      <c r="U653" s="124">
        <v>0</v>
      </c>
      <c r="V653" s="124">
        <v>0</v>
      </c>
      <c r="W653" s="124">
        <v>0</v>
      </c>
      <c r="X653" s="124">
        <v>0</v>
      </c>
      <c r="Y653" s="124">
        <v>0</v>
      </c>
      <c r="Z653" s="124">
        <v>0</v>
      </c>
      <c r="AA653" s="124">
        <v>0</v>
      </c>
      <c r="AB653" s="124">
        <v>0</v>
      </c>
      <c r="AC653" s="124">
        <v>0</v>
      </c>
      <c r="AD653" s="124">
        <v>0</v>
      </c>
      <c r="AE653" s="124">
        <v>0</v>
      </c>
      <c r="AF653" s="124">
        <v>0</v>
      </c>
      <c r="AG653" s="124">
        <v>0</v>
      </c>
      <c r="AH653" s="124">
        <v>0</v>
      </c>
      <c r="AI653" s="124">
        <v>0</v>
      </c>
      <c r="AJ653" s="124">
        <v>0</v>
      </c>
      <c r="AK653" s="124">
        <v>0</v>
      </c>
      <c r="AL653" s="124">
        <v>0</v>
      </c>
      <c r="AM653" s="124">
        <v>0</v>
      </c>
      <c r="AN653" s="124">
        <v>0</v>
      </c>
      <c r="AO653" s="124">
        <v>0</v>
      </c>
      <c r="AP653" s="124">
        <v>0</v>
      </c>
      <c r="AQ653" s="124">
        <v>0</v>
      </c>
      <c r="AR653" s="124">
        <v>0</v>
      </c>
      <c r="AS653" s="124">
        <v>0</v>
      </c>
      <c r="AT653" s="124">
        <v>0</v>
      </c>
      <c r="AU653" s="124">
        <v>0</v>
      </c>
      <c r="AV653" s="124">
        <v>0</v>
      </c>
      <c r="AW653" s="124">
        <v>0</v>
      </c>
      <c r="AX653" s="124">
        <v>0</v>
      </c>
      <c r="AY653" s="124">
        <v>0</v>
      </c>
    </row>
    <row r="654" spans="1:51">
      <c r="A654" t="s">
        <v>40</v>
      </c>
      <c r="B654" t="s">
        <v>70</v>
      </c>
      <c r="C654" t="s">
        <v>56</v>
      </c>
      <c r="D654" t="s">
        <v>337</v>
      </c>
      <c r="E654" s="125">
        <v>0</v>
      </c>
      <c r="F654" s="125">
        <v>0</v>
      </c>
      <c r="G654" s="125">
        <v>0</v>
      </c>
      <c r="H654" s="125">
        <v>0</v>
      </c>
      <c r="I654" s="125">
        <v>0</v>
      </c>
      <c r="J654" s="125">
        <v>0</v>
      </c>
      <c r="K654" s="124">
        <v>0</v>
      </c>
      <c r="L654" s="124">
        <v>2.5877540688284068E-3</v>
      </c>
      <c r="M654" s="124">
        <v>4.1595367803151173E-3</v>
      </c>
      <c r="N654" s="124">
        <v>6.6796152021535316E-3</v>
      </c>
      <c r="O654" s="124">
        <v>1.071007662507999E-2</v>
      </c>
      <c r="P654" s="124">
        <v>1.713056621170168E-2</v>
      </c>
      <c r="Q654" s="124">
        <v>2.729382836424819E-2</v>
      </c>
      <c r="R654" s="124">
        <v>4.3221619364780042E-2</v>
      </c>
      <c r="S654" s="124">
        <v>6.7796504699653384E-2</v>
      </c>
      <c r="T654" s="124">
        <v>0.10481345114645831</v>
      </c>
      <c r="U654" s="124">
        <v>0.15860297872545109</v>
      </c>
      <c r="V654" s="124">
        <v>0.23281763643823211</v>
      </c>
      <c r="W654" s="124">
        <v>0.32821298896580059</v>
      </c>
      <c r="X654" s="124">
        <v>0.44026463703424368</v>
      </c>
      <c r="Y654" s="124">
        <v>0.55875291581005171</v>
      </c>
      <c r="Z654" s="124">
        <v>0.67090759563398361</v>
      </c>
      <c r="AA654" s="124">
        <v>0.76646969687403843</v>
      </c>
      <c r="AB654" s="124">
        <v>0.84086440687603992</v>
      </c>
      <c r="AC654" s="124">
        <v>0.89481198625633529</v>
      </c>
      <c r="AD654" s="124">
        <v>0.93195116113801757</v>
      </c>
      <c r="AE654" s="124">
        <v>0.95661325556222532</v>
      </c>
      <c r="AF654" s="124">
        <v>0.9726001549107075</v>
      </c>
      <c r="AG654" s="124">
        <v>0.98280219599840046</v>
      </c>
      <c r="AH654" s="124">
        <v>0.98924761043692</v>
      </c>
      <c r="AI654" s="124">
        <v>0.99329388730393442</v>
      </c>
      <c r="AJ654" s="124">
        <v>0.99582392064451219</v>
      </c>
      <c r="AK654" s="124">
        <v>0.9974019380642829</v>
      </c>
      <c r="AL654" s="124">
        <v>0.99838463642590514</v>
      </c>
      <c r="AM654" s="124">
        <v>0.99899601030820551</v>
      </c>
      <c r="AN654" s="124">
        <v>0.9993761393690509</v>
      </c>
      <c r="AO654" s="124">
        <v>0.99961240037987287</v>
      </c>
      <c r="AP654" s="124">
        <v>0.99975920901415471</v>
      </c>
      <c r="AQ654" s="124">
        <v>0.99985042019975268</v>
      </c>
      <c r="AR654" s="124">
        <v>0.99990708396593775</v>
      </c>
      <c r="AS654" s="124">
        <v>0.99994228362366344</v>
      </c>
      <c r="AT654" s="124">
        <v>0.99996414896840013</v>
      </c>
      <c r="AU654" s="124">
        <v>0.99997773100286125</v>
      </c>
      <c r="AV654" s="124">
        <v>0.99998616760356218</v>
      </c>
      <c r="AW654" s="124">
        <v>0.99999140802890862</v>
      </c>
      <c r="AX654" s="124">
        <v>0.99999466312138996</v>
      </c>
      <c r="AY654" s="124">
        <v>0.99999668501699202</v>
      </c>
    </row>
    <row r="655" spans="1:51">
      <c r="A655" t="s">
        <v>40</v>
      </c>
      <c r="B655" t="s">
        <v>70</v>
      </c>
      <c r="C655" t="s">
        <v>57</v>
      </c>
      <c r="D655" t="s">
        <v>337</v>
      </c>
      <c r="E655" s="125">
        <v>0</v>
      </c>
      <c r="F655" s="125">
        <v>0</v>
      </c>
      <c r="G655" s="125">
        <v>0</v>
      </c>
      <c r="H655" s="125">
        <v>0</v>
      </c>
      <c r="I655" s="125">
        <v>0</v>
      </c>
      <c r="J655" s="125">
        <v>0</v>
      </c>
      <c r="K655" s="124">
        <v>0</v>
      </c>
      <c r="L655" s="124">
        <v>0</v>
      </c>
      <c r="M655" s="124">
        <v>0</v>
      </c>
      <c r="N655" s="124">
        <v>0</v>
      </c>
      <c r="O655" s="124">
        <v>0</v>
      </c>
      <c r="P655" s="124">
        <v>0</v>
      </c>
      <c r="Q655" s="124">
        <v>0</v>
      </c>
      <c r="R655" s="124">
        <v>0</v>
      </c>
      <c r="S655" s="124">
        <v>0</v>
      </c>
      <c r="T655" s="124">
        <v>0</v>
      </c>
      <c r="U655" s="124">
        <v>0</v>
      </c>
      <c r="V655" s="124">
        <v>0</v>
      </c>
      <c r="W655" s="124">
        <v>0</v>
      </c>
      <c r="X655" s="124">
        <v>0</v>
      </c>
      <c r="Y655" s="124">
        <v>0</v>
      </c>
      <c r="Z655" s="124">
        <v>0</v>
      </c>
      <c r="AA655" s="124">
        <v>0</v>
      </c>
      <c r="AB655" s="124">
        <v>0</v>
      </c>
      <c r="AC655" s="124">
        <v>0</v>
      </c>
      <c r="AD655" s="124">
        <v>0</v>
      </c>
      <c r="AE655" s="124">
        <v>0</v>
      </c>
      <c r="AF655" s="124">
        <v>0</v>
      </c>
      <c r="AG655" s="124">
        <v>0</v>
      </c>
      <c r="AH655" s="124">
        <v>0</v>
      </c>
      <c r="AI655" s="124">
        <v>0</v>
      </c>
      <c r="AJ655" s="124">
        <v>0</v>
      </c>
      <c r="AK655" s="124">
        <v>0</v>
      </c>
      <c r="AL655" s="124">
        <v>0</v>
      </c>
      <c r="AM655" s="124">
        <v>0</v>
      </c>
      <c r="AN655" s="124">
        <v>0</v>
      </c>
      <c r="AO655" s="124">
        <v>0</v>
      </c>
      <c r="AP655" s="124">
        <v>0</v>
      </c>
      <c r="AQ655" s="124">
        <v>0</v>
      </c>
      <c r="AR655" s="124">
        <v>0</v>
      </c>
      <c r="AS655" s="124">
        <v>0</v>
      </c>
      <c r="AT655" s="124">
        <v>0</v>
      </c>
      <c r="AU655" s="124">
        <v>0</v>
      </c>
      <c r="AV655" s="124">
        <v>0</v>
      </c>
      <c r="AW655" s="124">
        <v>0</v>
      </c>
      <c r="AX655" s="124">
        <v>0</v>
      </c>
      <c r="AY655" s="124">
        <v>0</v>
      </c>
    </row>
    <row r="656" spans="1:51">
      <c r="A656" t="s">
        <v>40</v>
      </c>
      <c r="B656" t="s">
        <v>70</v>
      </c>
      <c r="C656" t="s">
        <v>58</v>
      </c>
      <c r="D656" t="s">
        <v>337</v>
      </c>
      <c r="E656" s="125">
        <v>0</v>
      </c>
      <c r="F656" s="125">
        <v>0</v>
      </c>
      <c r="G656" s="125">
        <v>0</v>
      </c>
      <c r="H656" s="125">
        <v>0</v>
      </c>
      <c r="I656" s="125">
        <v>0</v>
      </c>
      <c r="J656" s="125">
        <v>0</v>
      </c>
      <c r="K656" s="124">
        <v>0</v>
      </c>
      <c r="L656" s="124">
        <v>0</v>
      </c>
      <c r="M656" s="124">
        <v>0</v>
      </c>
      <c r="N656" s="124">
        <v>0</v>
      </c>
      <c r="O656" s="124">
        <v>0</v>
      </c>
      <c r="P656" s="124">
        <v>0</v>
      </c>
      <c r="Q656" s="124">
        <v>0</v>
      </c>
      <c r="R656" s="124">
        <v>0</v>
      </c>
      <c r="S656" s="124">
        <v>0</v>
      </c>
      <c r="T656" s="124">
        <v>0</v>
      </c>
      <c r="U656" s="124">
        <v>0</v>
      </c>
      <c r="V656" s="124">
        <v>0</v>
      </c>
      <c r="W656" s="124">
        <v>0</v>
      </c>
      <c r="X656" s="124">
        <v>0</v>
      </c>
      <c r="Y656" s="124">
        <v>0</v>
      </c>
      <c r="Z656" s="124">
        <v>0</v>
      </c>
      <c r="AA656" s="124">
        <v>0</v>
      </c>
      <c r="AB656" s="124">
        <v>0</v>
      </c>
      <c r="AC656" s="124">
        <v>0</v>
      </c>
      <c r="AD656" s="124">
        <v>0</v>
      </c>
      <c r="AE656" s="124">
        <v>0</v>
      </c>
      <c r="AF656" s="124">
        <v>0</v>
      </c>
      <c r="AG656" s="124">
        <v>0</v>
      </c>
      <c r="AH656" s="124">
        <v>0</v>
      </c>
      <c r="AI656" s="124">
        <v>0</v>
      </c>
      <c r="AJ656" s="124">
        <v>0</v>
      </c>
      <c r="AK656" s="124">
        <v>0</v>
      </c>
      <c r="AL656" s="124">
        <v>0</v>
      </c>
      <c r="AM656" s="124">
        <v>0</v>
      </c>
      <c r="AN656" s="124">
        <v>0</v>
      </c>
      <c r="AO656" s="124">
        <v>0</v>
      </c>
      <c r="AP656" s="124">
        <v>0</v>
      </c>
      <c r="AQ656" s="124">
        <v>0</v>
      </c>
      <c r="AR656" s="124">
        <v>0</v>
      </c>
      <c r="AS656" s="124">
        <v>0</v>
      </c>
      <c r="AT656" s="124">
        <v>0</v>
      </c>
      <c r="AU656" s="124">
        <v>0</v>
      </c>
      <c r="AV656" s="124">
        <v>0</v>
      </c>
      <c r="AW656" s="124">
        <v>0</v>
      </c>
      <c r="AX656" s="124">
        <v>0</v>
      </c>
      <c r="AY656" s="124">
        <v>0</v>
      </c>
    </row>
    <row r="657" spans="1:51">
      <c r="A657" t="s">
        <v>40</v>
      </c>
      <c r="B657" t="s">
        <v>70</v>
      </c>
      <c r="C657" t="s">
        <v>59</v>
      </c>
      <c r="D657" t="s">
        <v>337</v>
      </c>
      <c r="E657" s="125">
        <v>0</v>
      </c>
      <c r="F657" s="125">
        <v>0</v>
      </c>
      <c r="G657" s="125">
        <v>0</v>
      </c>
      <c r="H657" s="125">
        <v>0</v>
      </c>
      <c r="I657" s="125">
        <v>0</v>
      </c>
      <c r="J657" s="125">
        <v>0</v>
      </c>
      <c r="K657" s="124">
        <v>0</v>
      </c>
      <c r="L657" s="124">
        <v>0</v>
      </c>
      <c r="M657" s="124">
        <v>0</v>
      </c>
      <c r="N657" s="124">
        <v>0</v>
      </c>
      <c r="O657" s="124">
        <v>0</v>
      </c>
      <c r="P657" s="124">
        <v>0</v>
      </c>
      <c r="Q657" s="124">
        <v>0</v>
      </c>
      <c r="R657" s="124">
        <v>0</v>
      </c>
      <c r="S657" s="124">
        <v>0</v>
      </c>
      <c r="T657" s="124">
        <v>0</v>
      </c>
      <c r="U657" s="124">
        <v>0</v>
      </c>
      <c r="V657" s="124">
        <v>0</v>
      </c>
      <c r="W657" s="124">
        <v>0</v>
      </c>
      <c r="X657" s="124">
        <v>0</v>
      </c>
      <c r="Y657" s="124">
        <v>0</v>
      </c>
      <c r="Z657" s="124">
        <v>0</v>
      </c>
      <c r="AA657" s="124">
        <v>0</v>
      </c>
      <c r="AB657" s="124">
        <v>0</v>
      </c>
      <c r="AC657" s="124">
        <v>0</v>
      </c>
      <c r="AD657" s="124">
        <v>0</v>
      </c>
      <c r="AE657" s="124">
        <v>0</v>
      </c>
      <c r="AF657" s="124">
        <v>0</v>
      </c>
      <c r="AG657" s="124">
        <v>0</v>
      </c>
      <c r="AH657" s="124">
        <v>0</v>
      </c>
      <c r="AI657" s="124">
        <v>0</v>
      </c>
      <c r="AJ657" s="124">
        <v>0</v>
      </c>
      <c r="AK657" s="124">
        <v>0</v>
      </c>
      <c r="AL657" s="124">
        <v>0</v>
      </c>
      <c r="AM657" s="124">
        <v>0</v>
      </c>
      <c r="AN657" s="124">
        <v>0</v>
      </c>
      <c r="AO657" s="124">
        <v>0</v>
      </c>
      <c r="AP657" s="124">
        <v>0</v>
      </c>
      <c r="AQ657" s="124">
        <v>0</v>
      </c>
      <c r="AR657" s="124">
        <v>0</v>
      </c>
      <c r="AS657" s="124">
        <v>0</v>
      </c>
      <c r="AT657" s="124">
        <v>0</v>
      </c>
      <c r="AU657" s="124">
        <v>0</v>
      </c>
      <c r="AV657" s="124">
        <v>0</v>
      </c>
      <c r="AW657" s="124">
        <v>0</v>
      </c>
      <c r="AX657" s="124">
        <v>0</v>
      </c>
      <c r="AY657" s="124">
        <v>0</v>
      </c>
    </row>
    <row r="658" spans="1:51">
      <c r="A658" t="s">
        <v>40</v>
      </c>
      <c r="B658" t="s">
        <v>70</v>
      </c>
      <c r="C658" t="s">
        <v>60</v>
      </c>
      <c r="D658" t="s">
        <v>337</v>
      </c>
      <c r="E658" s="125">
        <v>0</v>
      </c>
      <c r="F658" s="125">
        <v>0</v>
      </c>
      <c r="G658" s="125">
        <v>0.22426470588235289</v>
      </c>
      <c r="H658" s="125">
        <v>0.25</v>
      </c>
      <c r="I658" s="125">
        <v>0.2491803278688525</v>
      </c>
      <c r="J658" s="125">
        <v>0.23762376237623761</v>
      </c>
      <c r="K658" s="124">
        <v>0.23762376237623761</v>
      </c>
      <c r="L658" s="124">
        <v>0.2370088505182982</v>
      </c>
      <c r="M658" s="124">
        <v>0.2366353575967568</v>
      </c>
      <c r="N658" s="124">
        <v>0.23603652708067641</v>
      </c>
      <c r="O658" s="124">
        <v>0.2350787936732483</v>
      </c>
      <c r="P658" s="124">
        <v>0.23355313278137779</v>
      </c>
      <c r="Q658" s="124">
        <v>0.23113810019067371</v>
      </c>
      <c r="R658" s="124">
        <v>0.22735327856678489</v>
      </c>
      <c r="S658" s="124">
        <v>0.22151370185354771</v>
      </c>
      <c r="T658" s="124">
        <v>0.21271759576717819</v>
      </c>
      <c r="U658" s="124">
        <v>0.19993592584741751</v>
      </c>
      <c r="V658" s="124">
        <v>0.18230075965824191</v>
      </c>
      <c r="W658" s="124">
        <v>0.15963255707743351</v>
      </c>
      <c r="X658" s="124">
        <v>0.133006422882952</v>
      </c>
      <c r="Y658" s="124">
        <v>0.10485079228275999</v>
      </c>
      <c r="Z658" s="124">
        <v>7.820017529489498E-2</v>
      </c>
      <c r="AA658" s="124">
        <v>5.5492349257654228E-2</v>
      </c>
      <c r="AB658" s="124">
        <v>3.7814398366089519E-2</v>
      </c>
      <c r="AC658" s="124">
        <v>2.4995171582652999E-2</v>
      </c>
      <c r="AD658" s="124">
        <v>1.6170021115718591E-2</v>
      </c>
      <c r="AE658" s="124">
        <v>1.0309721450560321E-2</v>
      </c>
      <c r="AF658" s="124">
        <v>6.5108542786437608E-3</v>
      </c>
      <c r="AG658" s="124">
        <v>4.0866068914691966E-3</v>
      </c>
      <c r="AH658" s="124">
        <v>2.55502326251406E-3</v>
      </c>
      <c r="AI658" s="124">
        <v>1.593531729758158E-3</v>
      </c>
      <c r="AJ658" s="124">
        <v>9.9233568843274614E-4</v>
      </c>
      <c r="AK658" s="124">
        <v>6.1736125205158867E-4</v>
      </c>
      <c r="AL658" s="124">
        <v>3.8384877008194851E-4</v>
      </c>
      <c r="AM658" s="124">
        <v>2.3857180795116751E-4</v>
      </c>
      <c r="AN658" s="124">
        <v>1.4824411032453999E-4</v>
      </c>
      <c r="AO658" s="124">
        <v>9.2102880030210508E-5</v>
      </c>
      <c r="AP658" s="124">
        <v>5.721766000284081E-5</v>
      </c>
      <c r="AQ658" s="124">
        <v>3.5543714910255942E-5</v>
      </c>
      <c r="AR658" s="124">
        <v>2.207905759895166E-5</v>
      </c>
      <c r="AS658" s="124">
        <v>1.3714782495816691E-5</v>
      </c>
      <c r="AT658" s="124">
        <v>8.5190570138301339E-6</v>
      </c>
      <c r="AU658" s="124">
        <v>5.29164288445684E-6</v>
      </c>
      <c r="AV658" s="124">
        <v>3.2869060842349012E-6</v>
      </c>
      <c r="AW658" s="124">
        <v>2.0416564969615069E-6</v>
      </c>
      <c r="AX658" s="124">
        <v>1.268169174663912E-6</v>
      </c>
      <c r="AY658" s="124">
        <v>7.8771873457147384E-7</v>
      </c>
    </row>
    <row r="659" spans="1:51">
      <c r="A659" t="s">
        <v>40</v>
      </c>
      <c r="B659" t="s">
        <v>70</v>
      </c>
      <c r="C659" t="s">
        <v>61</v>
      </c>
      <c r="D659" t="s">
        <v>337</v>
      </c>
      <c r="E659" s="125">
        <v>0</v>
      </c>
      <c r="F659" s="125">
        <v>0</v>
      </c>
      <c r="G659" s="125">
        <v>0</v>
      </c>
      <c r="H659" s="125">
        <v>0</v>
      </c>
      <c r="I659" s="125">
        <v>0</v>
      </c>
      <c r="J659" s="125">
        <v>0</v>
      </c>
      <c r="K659" s="124">
        <v>0</v>
      </c>
      <c r="L659" s="124">
        <v>0</v>
      </c>
      <c r="M659" s="124">
        <v>0</v>
      </c>
      <c r="N659" s="124">
        <v>0</v>
      </c>
      <c r="O659" s="124">
        <v>0</v>
      </c>
      <c r="P659" s="124">
        <v>0</v>
      </c>
      <c r="Q659" s="124">
        <v>0</v>
      </c>
      <c r="R659" s="124">
        <v>0</v>
      </c>
      <c r="S659" s="124">
        <v>0</v>
      </c>
      <c r="T659" s="124">
        <v>0</v>
      </c>
      <c r="U659" s="124">
        <v>0</v>
      </c>
      <c r="V659" s="124">
        <v>0</v>
      </c>
      <c r="W659" s="124">
        <v>0</v>
      </c>
      <c r="X659" s="124">
        <v>0</v>
      </c>
      <c r="Y659" s="124">
        <v>0</v>
      </c>
      <c r="Z659" s="124">
        <v>0</v>
      </c>
      <c r="AA659" s="124">
        <v>0</v>
      </c>
      <c r="AB659" s="124">
        <v>0</v>
      </c>
      <c r="AC659" s="124">
        <v>0</v>
      </c>
      <c r="AD659" s="124">
        <v>0</v>
      </c>
      <c r="AE659" s="124">
        <v>0</v>
      </c>
      <c r="AF659" s="124">
        <v>0</v>
      </c>
      <c r="AG659" s="124">
        <v>0</v>
      </c>
      <c r="AH659" s="124">
        <v>0</v>
      </c>
      <c r="AI659" s="124">
        <v>0</v>
      </c>
      <c r="AJ659" s="124">
        <v>0</v>
      </c>
      <c r="AK659" s="124">
        <v>0</v>
      </c>
      <c r="AL659" s="124">
        <v>0</v>
      </c>
      <c r="AM659" s="124">
        <v>0</v>
      </c>
      <c r="AN659" s="124">
        <v>0</v>
      </c>
      <c r="AO659" s="124">
        <v>0</v>
      </c>
      <c r="AP659" s="124">
        <v>0</v>
      </c>
      <c r="AQ659" s="124">
        <v>0</v>
      </c>
      <c r="AR659" s="124">
        <v>0</v>
      </c>
      <c r="AS659" s="124">
        <v>0</v>
      </c>
      <c r="AT659" s="124">
        <v>0</v>
      </c>
      <c r="AU659" s="124">
        <v>0</v>
      </c>
      <c r="AV659" s="124">
        <v>0</v>
      </c>
      <c r="AW659" s="124">
        <v>0</v>
      </c>
      <c r="AX659" s="124">
        <v>0</v>
      </c>
      <c r="AY659" s="124">
        <v>0</v>
      </c>
    </row>
    <row r="660" spans="1:51">
      <c r="A660" t="s">
        <v>40</v>
      </c>
      <c r="B660" t="s">
        <v>70</v>
      </c>
      <c r="C660" t="s">
        <v>64</v>
      </c>
      <c r="D660" t="s">
        <v>337</v>
      </c>
      <c r="E660" s="125">
        <v>0</v>
      </c>
      <c r="F660" s="125">
        <v>0</v>
      </c>
      <c r="G660" s="125">
        <v>0</v>
      </c>
      <c r="H660" s="125">
        <v>0</v>
      </c>
      <c r="I660" s="125">
        <v>0</v>
      </c>
      <c r="J660" s="125">
        <v>0</v>
      </c>
      <c r="K660" s="124">
        <v>0</v>
      </c>
      <c r="L660" s="124">
        <v>0</v>
      </c>
      <c r="M660" s="124">
        <v>0</v>
      </c>
      <c r="N660" s="124">
        <v>0</v>
      </c>
      <c r="O660" s="124">
        <v>0</v>
      </c>
      <c r="P660" s="124">
        <v>0</v>
      </c>
      <c r="Q660" s="124">
        <v>0</v>
      </c>
      <c r="R660" s="124">
        <v>0</v>
      </c>
      <c r="S660" s="124">
        <v>0</v>
      </c>
      <c r="T660" s="124">
        <v>0</v>
      </c>
      <c r="U660" s="124">
        <v>0</v>
      </c>
      <c r="V660" s="124">
        <v>0</v>
      </c>
      <c r="W660" s="124">
        <v>0</v>
      </c>
      <c r="X660" s="124">
        <v>0</v>
      </c>
      <c r="Y660" s="124">
        <v>0</v>
      </c>
      <c r="Z660" s="124">
        <v>0</v>
      </c>
      <c r="AA660" s="124">
        <v>0</v>
      </c>
      <c r="AB660" s="124">
        <v>0</v>
      </c>
      <c r="AC660" s="124">
        <v>0</v>
      </c>
      <c r="AD660" s="124">
        <v>0</v>
      </c>
      <c r="AE660" s="124">
        <v>0</v>
      </c>
      <c r="AF660" s="124">
        <v>0</v>
      </c>
      <c r="AG660" s="124">
        <v>0</v>
      </c>
      <c r="AH660" s="124">
        <v>0</v>
      </c>
      <c r="AI660" s="124">
        <v>0</v>
      </c>
      <c r="AJ660" s="124">
        <v>0</v>
      </c>
      <c r="AK660" s="124">
        <v>0</v>
      </c>
      <c r="AL660" s="124">
        <v>0</v>
      </c>
      <c r="AM660" s="124">
        <v>0</v>
      </c>
      <c r="AN660" s="124">
        <v>0</v>
      </c>
      <c r="AO660" s="124">
        <v>0</v>
      </c>
      <c r="AP660" s="124">
        <v>0</v>
      </c>
      <c r="AQ660" s="124">
        <v>0</v>
      </c>
      <c r="AR660" s="124">
        <v>0</v>
      </c>
      <c r="AS660" s="124">
        <v>0</v>
      </c>
      <c r="AT660" s="124">
        <v>0</v>
      </c>
      <c r="AU660" s="124">
        <v>0</v>
      </c>
      <c r="AV660" s="124">
        <v>0</v>
      </c>
      <c r="AW660" s="124">
        <v>0</v>
      </c>
      <c r="AX660" s="124">
        <v>0</v>
      </c>
      <c r="AY660" s="124">
        <v>0</v>
      </c>
    </row>
    <row r="661" spans="1:51">
      <c r="A661" t="s">
        <v>40</v>
      </c>
      <c r="B661" t="s">
        <v>68</v>
      </c>
      <c r="C661" t="s">
        <v>65</v>
      </c>
      <c r="D661" t="s">
        <v>337</v>
      </c>
      <c r="E661" s="125">
        <v>0</v>
      </c>
      <c r="F661" s="125">
        <v>0</v>
      </c>
      <c r="G661" s="125">
        <v>0</v>
      </c>
      <c r="H661" s="125">
        <v>0</v>
      </c>
      <c r="I661" s="125">
        <v>0</v>
      </c>
      <c r="J661" s="125">
        <v>0</v>
      </c>
      <c r="K661" s="124">
        <v>0</v>
      </c>
      <c r="L661" s="124">
        <v>0</v>
      </c>
      <c r="M661" s="124">
        <v>0</v>
      </c>
      <c r="N661" s="124">
        <v>0</v>
      </c>
      <c r="O661" s="124">
        <v>0</v>
      </c>
      <c r="P661" s="124">
        <v>0</v>
      </c>
      <c r="Q661" s="124">
        <v>0</v>
      </c>
      <c r="R661" s="124">
        <v>0</v>
      </c>
      <c r="S661" s="124">
        <v>0</v>
      </c>
      <c r="T661" s="124">
        <v>0</v>
      </c>
      <c r="U661" s="124">
        <v>0</v>
      </c>
      <c r="V661" s="124">
        <v>0</v>
      </c>
      <c r="W661" s="124">
        <v>0</v>
      </c>
      <c r="X661" s="124">
        <v>0</v>
      </c>
      <c r="Y661" s="124">
        <v>0</v>
      </c>
      <c r="Z661" s="124">
        <v>0</v>
      </c>
      <c r="AA661" s="124">
        <v>0</v>
      </c>
      <c r="AB661" s="124">
        <v>0</v>
      </c>
      <c r="AC661" s="124">
        <v>0</v>
      </c>
      <c r="AD661" s="124">
        <v>0</v>
      </c>
      <c r="AE661" s="124">
        <v>0</v>
      </c>
      <c r="AF661" s="124">
        <v>0</v>
      </c>
      <c r="AG661" s="124">
        <v>0</v>
      </c>
      <c r="AH661" s="124">
        <v>0</v>
      </c>
      <c r="AI661" s="124">
        <v>0</v>
      </c>
      <c r="AJ661" s="124">
        <v>0</v>
      </c>
      <c r="AK661" s="124">
        <v>0</v>
      </c>
      <c r="AL661" s="124">
        <v>0</v>
      </c>
      <c r="AM661" s="124">
        <v>0</v>
      </c>
      <c r="AN661" s="124">
        <v>0</v>
      </c>
      <c r="AO661" s="124">
        <v>0</v>
      </c>
      <c r="AP661" s="124">
        <v>0</v>
      </c>
      <c r="AQ661" s="124">
        <v>0</v>
      </c>
      <c r="AR661" s="124">
        <v>0</v>
      </c>
      <c r="AS661" s="124">
        <v>0</v>
      </c>
      <c r="AT661" s="124">
        <v>0</v>
      </c>
      <c r="AU661" s="124">
        <v>0</v>
      </c>
      <c r="AV661" s="124">
        <v>0</v>
      </c>
      <c r="AW661" s="124">
        <v>0</v>
      </c>
      <c r="AX661" s="124">
        <v>0</v>
      </c>
      <c r="AY661" s="124">
        <v>0</v>
      </c>
    </row>
    <row r="662" spans="1:51">
      <c r="A662" t="s">
        <v>40</v>
      </c>
      <c r="B662" t="s">
        <v>68</v>
      </c>
      <c r="C662" t="s">
        <v>66</v>
      </c>
      <c r="D662" t="s">
        <v>337</v>
      </c>
      <c r="E662" s="125">
        <v>0</v>
      </c>
      <c r="F662" s="125">
        <v>0</v>
      </c>
      <c r="G662" s="125">
        <v>0</v>
      </c>
      <c r="H662" s="125">
        <v>0</v>
      </c>
      <c r="I662" s="125">
        <v>0</v>
      </c>
      <c r="J662" s="125">
        <v>0</v>
      </c>
      <c r="K662" s="124">
        <v>0</v>
      </c>
      <c r="L662" s="124">
        <v>0</v>
      </c>
      <c r="M662" s="124">
        <v>0</v>
      </c>
      <c r="N662" s="124">
        <v>0</v>
      </c>
      <c r="O662" s="124">
        <v>0</v>
      </c>
      <c r="P662" s="124">
        <v>0</v>
      </c>
      <c r="Q662" s="124">
        <v>0</v>
      </c>
      <c r="R662" s="124">
        <v>0</v>
      </c>
      <c r="S662" s="124">
        <v>0</v>
      </c>
      <c r="T662" s="124">
        <v>0</v>
      </c>
      <c r="U662" s="124">
        <v>0</v>
      </c>
      <c r="V662" s="124">
        <v>0</v>
      </c>
      <c r="W662" s="124">
        <v>0</v>
      </c>
      <c r="X662" s="124">
        <v>0</v>
      </c>
      <c r="Y662" s="124">
        <v>0</v>
      </c>
      <c r="Z662" s="124">
        <v>0</v>
      </c>
      <c r="AA662" s="124">
        <v>0</v>
      </c>
      <c r="AB662" s="124">
        <v>0</v>
      </c>
      <c r="AC662" s="124">
        <v>0</v>
      </c>
      <c r="AD662" s="124">
        <v>0</v>
      </c>
      <c r="AE662" s="124">
        <v>0</v>
      </c>
      <c r="AF662" s="124">
        <v>0</v>
      </c>
      <c r="AG662" s="124">
        <v>0</v>
      </c>
      <c r="AH662" s="124">
        <v>0</v>
      </c>
      <c r="AI662" s="124">
        <v>0</v>
      </c>
      <c r="AJ662" s="124">
        <v>0</v>
      </c>
      <c r="AK662" s="124">
        <v>0</v>
      </c>
      <c r="AL662" s="124">
        <v>0</v>
      </c>
      <c r="AM662" s="124">
        <v>0</v>
      </c>
      <c r="AN662" s="124">
        <v>0</v>
      </c>
      <c r="AO662" s="124">
        <v>0</v>
      </c>
      <c r="AP662" s="124">
        <v>0</v>
      </c>
      <c r="AQ662" s="124">
        <v>0</v>
      </c>
      <c r="AR662" s="124">
        <v>0</v>
      </c>
      <c r="AS662" s="124">
        <v>0</v>
      </c>
      <c r="AT662" s="124">
        <v>0</v>
      </c>
      <c r="AU662" s="124">
        <v>0</v>
      </c>
      <c r="AV662" s="124">
        <v>0</v>
      </c>
      <c r="AW662" s="124">
        <v>0</v>
      </c>
      <c r="AX662" s="124">
        <v>0</v>
      </c>
      <c r="AY662" s="124">
        <v>0</v>
      </c>
    </row>
    <row r="663" spans="1:51">
      <c r="A663" t="s">
        <v>42</v>
      </c>
      <c r="B663" t="s">
        <v>19</v>
      </c>
      <c r="C663" t="s">
        <v>50</v>
      </c>
      <c r="D663" t="s">
        <v>337</v>
      </c>
      <c r="E663" s="125">
        <v>0.92398916005898668</v>
      </c>
      <c r="F663" s="125">
        <v>0.9167282822505266</v>
      </c>
      <c r="G663" s="125">
        <v>0.91074597813018832</v>
      </c>
      <c r="H663" s="125">
        <v>0.90393044095466246</v>
      </c>
      <c r="I663" s="125">
        <v>0.89736966093158521</v>
      </c>
      <c r="J663" s="125">
        <v>0.8930856243913402</v>
      </c>
      <c r="K663" s="124">
        <v>0.89533620967978633</v>
      </c>
      <c r="L663" s="124">
        <v>0.89167119154436358</v>
      </c>
      <c r="M663" s="124">
        <v>0.88789449331512205</v>
      </c>
      <c r="N663" s="124">
        <v>0.88395889154857721</v>
      </c>
      <c r="O663" s="124">
        <v>0.87973386728765812</v>
      </c>
      <c r="P663" s="124">
        <v>0.87495155767055421</v>
      </c>
      <c r="Q663" s="124">
        <v>0.86912818665460334</v>
      </c>
      <c r="R663" s="124">
        <v>0.86146345276937408</v>
      </c>
      <c r="S663" s="124">
        <v>0.85082254989677031</v>
      </c>
      <c r="T663" s="124">
        <v>0.83592270858268491</v>
      </c>
      <c r="U663" s="124">
        <v>0.81586403540536967</v>
      </c>
      <c r="V663" s="124">
        <v>0.79072070700062402</v>
      </c>
      <c r="W663" s="124">
        <v>0.76157280253659876</v>
      </c>
      <c r="X663" s="124">
        <v>0.72994916908638774</v>
      </c>
      <c r="Y663" s="124">
        <v>0.69724605745356116</v>
      </c>
      <c r="Z663" s="124">
        <v>0.66447160567199792</v>
      </c>
      <c r="AA663" s="124">
        <v>0.6322598385724747</v>
      </c>
      <c r="AB663" s="124">
        <v>0.60097506447331084</v>
      </c>
      <c r="AC663" s="124">
        <v>0.57081105054600811</v>
      </c>
      <c r="AD663" s="124">
        <v>0.54186039546655052</v>
      </c>
      <c r="AE663" s="124">
        <v>0.51415741445081042</v>
      </c>
      <c r="AF663" s="124">
        <v>0.48770317895523729</v>
      </c>
      <c r="AG663" s="124">
        <v>0.46247977508849919</v>
      </c>
      <c r="AH663" s="124">
        <v>0.43845837038386148</v>
      </c>
      <c r="AI663" s="124">
        <v>0.41560380919102252</v>
      </c>
      <c r="AJ663" s="124">
        <v>0.39387728039442449</v>
      </c>
      <c r="AK663" s="124">
        <v>0.3732379145565306</v>
      </c>
      <c r="AL663" s="124">
        <v>0.35364378121616391</v>
      </c>
      <c r="AM663" s="124">
        <v>0.33505254372399151</v>
      </c>
      <c r="AN663" s="124">
        <v>0.31742191239870821</v>
      </c>
      <c r="AO663" s="124">
        <v>0.30070997343581518</v>
      </c>
      <c r="AP663" s="124">
        <v>0.28494586038907971</v>
      </c>
      <c r="AQ663" s="124">
        <v>0.27011549568861221</v>
      </c>
      <c r="AR663" s="124">
        <v>0.2561812886761089</v>
      </c>
      <c r="AS663" s="124">
        <v>0.24309417634568781</v>
      </c>
      <c r="AT663" s="124">
        <v>0.23080072750256569</v>
      </c>
      <c r="AU663" s="124">
        <v>0.21924718156177231</v>
      </c>
      <c r="AV663" s="124">
        <v>0.20838163300095561</v>
      </c>
      <c r="AW663" s="124">
        <v>0.19815511798357691</v>
      </c>
      <c r="AX663" s="124">
        <v>0.18852206523769449</v>
      </c>
      <c r="AY663" s="124">
        <v>0.17944038895252301</v>
      </c>
    </row>
    <row r="664" spans="1:51">
      <c r="A664" t="s">
        <v>42</v>
      </c>
      <c r="B664" t="s">
        <v>19</v>
      </c>
      <c r="C664" t="s">
        <v>51</v>
      </c>
      <c r="D664" t="s">
        <v>337</v>
      </c>
      <c r="E664" s="125">
        <v>0</v>
      </c>
      <c r="F664" s="125">
        <v>0</v>
      </c>
      <c r="G664" s="125">
        <v>0</v>
      </c>
      <c r="H664" s="125">
        <v>0</v>
      </c>
      <c r="I664" s="125">
        <v>0</v>
      </c>
      <c r="J664" s="125">
        <v>0</v>
      </c>
      <c r="K664" s="124">
        <v>0</v>
      </c>
      <c r="L664" s="124">
        <v>0</v>
      </c>
      <c r="M664" s="124">
        <v>0</v>
      </c>
      <c r="N664" s="124">
        <v>0</v>
      </c>
      <c r="O664" s="124">
        <v>0</v>
      </c>
      <c r="P664" s="124">
        <v>0</v>
      </c>
      <c r="Q664" s="124">
        <v>0</v>
      </c>
      <c r="R664" s="124">
        <v>0</v>
      </c>
      <c r="S664" s="124">
        <v>0</v>
      </c>
      <c r="T664" s="124">
        <v>0</v>
      </c>
      <c r="U664" s="124">
        <v>0</v>
      </c>
      <c r="V664" s="124">
        <v>0</v>
      </c>
      <c r="W664" s="124">
        <v>0</v>
      </c>
      <c r="X664" s="124">
        <v>0</v>
      </c>
      <c r="Y664" s="124">
        <v>0</v>
      </c>
      <c r="Z664" s="124">
        <v>0</v>
      </c>
      <c r="AA664" s="124">
        <v>0</v>
      </c>
      <c r="AB664" s="124">
        <v>0</v>
      </c>
      <c r="AC664" s="124">
        <v>0</v>
      </c>
      <c r="AD664" s="124">
        <v>0</v>
      </c>
      <c r="AE664" s="124">
        <v>0</v>
      </c>
      <c r="AF664" s="124">
        <v>0</v>
      </c>
      <c r="AG664" s="124">
        <v>0</v>
      </c>
      <c r="AH664" s="124">
        <v>0</v>
      </c>
      <c r="AI664" s="124">
        <v>0</v>
      </c>
      <c r="AJ664" s="124">
        <v>0</v>
      </c>
      <c r="AK664" s="124">
        <v>0</v>
      </c>
      <c r="AL664" s="124">
        <v>0</v>
      </c>
      <c r="AM664" s="124">
        <v>0</v>
      </c>
      <c r="AN664" s="124">
        <v>0</v>
      </c>
      <c r="AO664" s="124">
        <v>0</v>
      </c>
      <c r="AP664" s="124">
        <v>0</v>
      </c>
      <c r="AQ664" s="124">
        <v>0</v>
      </c>
      <c r="AR664" s="124">
        <v>0</v>
      </c>
      <c r="AS664" s="124">
        <v>0</v>
      </c>
      <c r="AT664" s="124">
        <v>0</v>
      </c>
      <c r="AU664" s="124">
        <v>0</v>
      </c>
      <c r="AV664" s="124">
        <v>0</v>
      </c>
      <c r="AW664" s="124">
        <v>0</v>
      </c>
      <c r="AX664" s="124">
        <v>0</v>
      </c>
      <c r="AY664" s="124">
        <v>0</v>
      </c>
    </row>
    <row r="665" spans="1:51">
      <c r="A665" t="s">
        <v>42</v>
      </c>
      <c r="B665" t="s">
        <v>19</v>
      </c>
      <c r="C665" t="s">
        <v>52</v>
      </c>
      <c r="D665" t="s">
        <v>337</v>
      </c>
      <c r="E665" s="125">
        <v>0</v>
      </c>
      <c r="F665" s="125">
        <v>0</v>
      </c>
      <c r="G665" s="125">
        <v>0</v>
      </c>
      <c r="H665" s="125">
        <v>0</v>
      </c>
      <c r="I665" s="125">
        <v>0</v>
      </c>
      <c r="J665" s="125">
        <v>0</v>
      </c>
      <c r="K665" s="124">
        <v>0</v>
      </c>
      <c r="L665" s="124">
        <v>0</v>
      </c>
      <c r="M665" s="124">
        <v>0</v>
      </c>
      <c r="N665" s="124">
        <v>0</v>
      </c>
      <c r="O665" s="124">
        <v>0</v>
      </c>
      <c r="P665" s="124">
        <v>0</v>
      </c>
      <c r="Q665" s="124">
        <v>0</v>
      </c>
      <c r="R665" s="124">
        <v>0</v>
      </c>
      <c r="S665" s="124">
        <v>0</v>
      </c>
      <c r="T665" s="124">
        <v>0</v>
      </c>
      <c r="U665" s="124">
        <v>0</v>
      </c>
      <c r="V665" s="124">
        <v>0</v>
      </c>
      <c r="W665" s="124">
        <v>0</v>
      </c>
      <c r="X665" s="124">
        <v>0</v>
      </c>
      <c r="Y665" s="124">
        <v>0</v>
      </c>
      <c r="Z665" s="124">
        <v>0</v>
      </c>
      <c r="AA665" s="124">
        <v>0</v>
      </c>
      <c r="AB665" s="124">
        <v>0</v>
      </c>
      <c r="AC665" s="124">
        <v>0</v>
      </c>
      <c r="AD665" s="124">
        <v>0</v>
      </c>
      <c r="AE665" s="124">
        <v>0</v>
      </c>
      <c r="AF665" s="124">
        <v>0</v>
      </c>
      <c r="AG665" s="124">
        <v>0</v>
      </c>
      <c r="AH665" s="124">
        <v>0</v>
      </c>
      <c r="AI665" s="124">
        <v>0</v>
      </c>
      <c r="AJ665" s="124">
        <v>0</v>
      </c>
      <c r="AK665" s="124">
        <v>0</v>
      </c>
      <c r="AL665" s="124">
        <v>0</v>
      </c>
      <c r="AM665" s="124">
        <v>0</v>
      </c>
      <c r="AN665" s="124">
        <v>0</v>
      </c>
      <c r="AO665" s="124">
        <v>0</v>
      </c>
      <c r="AP665" s="124">
        <v>0</v>
      </c>
      <c r="AQ665" s="124">
        <v>0</v>
      </c>
      <c r="AR665" s="124">
        <v>0</v>
      </c>
      <c r="AS665" s="124">
        <v>0</v>
      </c>
      <c r="AT665" s="124">
        <v>0</v>
      </c>
      <c r="AU665" s="124">
        <v>0</v>
      </c>
      <c r="AV665" s="124">
        <v>0</v>
      </c>
      <c r="AW665" s="124">
        <v>0</v>
      </c>
      <c r="AX665" s="124">
        <v>0</v>
      </c>
      <c r="AY665" s="124">
        <v>0</v>
      </c>
    </row>
    <row r="666" spans="1:51">
      <c r="A666" t="s">
        <v>42</v>
      </c>
      <c r="B666" t="s">
        <v>19</v>
      </c>
      <c r="C666" t="s">
        <v>53</v>
      </c>
      <c r="D666" t="s">
        <v>337</v>
      </c>
      <c r="E666" s="125">
        <v>7.6010839941013431E-2</v>
      </c>
      <c r="F666" s="125">
        <v>8.3271717749473353E-2</v>
      </c>
      <c r="G666" s="125">
        <v>8.9254021869811642E-2</v>
      </c>
      <c r="H666" s="125">
        <v>9.605181439091473E-2</v>
      </c>
      <c r="I666" s="125">
        <v>0.1024841188607821</v>
      </c>
      <c r="J666" s="125">
        <v>0.1066746572776987</v>
      </c>
      <c r="K666" s="124">
        <v>0.1046050893721934</v>
      </c>
      <c r="L666" s="124">
        <v>0.1081422533027825</v>
      </c>
      <c r="M666" s="124">
        <v>0.1116733642598501</v>
      </c>
      <c r="N666" s="124">
        <v>0.1151402567679283</v>
      </c>
      <c r="O666" s="124">
        <v>0.11847799527357281</v>
      </c>
      <c r="P666" s="124">
        <v>0.1215992745343277</v>
      </c>
      <c r="Q666" s="124">
        <v>0.1243686328341834</v>
      </c>
      <c r="R666" s="124">
        <v>0.12657838464214041</v>
      </c>
      <c r="S666" s="124">
        <v>0.12793396996894041</v>
      </c>
      <c r="T666" s="124">
        <v>0.12810744551170791</v>
      </c>
      <c r="U666" s="124">
        <v>0.12686911422332889</v>
      </c>
      <c r="V666" s="124">
        <v>0.1242328478843425</v>
      </c>
      <c r="W666" s="124">
        <v>0.1204662629725357</v>
      </c>
      <c r="X666" s="124">
        <v>0.1159507463252121</v>
      </c>
      <c r="Y666" s="124">
        <v>0.11103502899760841</v>
      </c>
      <c r="Z666" s="124">
        <v>0.10597158565305111</v>
      </c>
      <c r="AA666" s="124">
        <v>0.10092001806974039</v>
      </c>
      <c r="AB666" s="124">
        <v>9.5973057730332254E-2</v>
      </c>
      <c r="AC666" s="124">
        <v>9.118127674456758E-2</v>
      </c>
      <c r="AD666" s="124">
        <v>8.6570358008985882E-2</v>
      </c>
      <c r="AE666" s="124">
        <v>8.2151751121528699E-2</v>
      </c>
      <c r="AF666" s="124">
        <v>7.792887327637428E-2</v>
      </c>
      <c r="AG666" s="124">
        <v>7.3900620347181825E-2</v>
      </c>
      <c r="AH666" s="124">
        <v>7.0063335077067579E-2</v>
      </c>
      <c r="AI666" s="124">
        <v>6.641191211174316E-2</v>
      </c>
      <c r="AJ666" s="124">
        <v>6.2940425554458751E-2</v>
      </c>
      <c r="AK666" s="124">
        <v>5.9642493100234492E-2</v>
      </c>
      <c r="AL666" s="124">
        <v>5.6511494219474483E-2</v>
      </c>
      <c r="AM666" s="124">
        <v>5.3540706516533483E-2</v>
      </c>
      <c r="AN666" s="124">
        <v>5.0723395227732247E-2</v>
      </c>
      <c r="AO666" s="124">
        <v>4.8052874974712771E-2</v>
      </c>
      <c r="AP666" s="124">
        <v>4.5533807840649233E-2</v>
      </c>
      <c r="AQ666" s="124">
        <v>4.3163947839701081E-2</v>
      </c>
      <c r="AR666" s="124">
        <v>4.0937289980073739E-2</v>
      </c>
      <c r="AS666" s="124">
        <v>3.8845995112169462E-2</v>
      </c>
      <c r="AT666" s="124">
        <v>3.6881525576494573E-2</v>
      </c>
      <c r="AU666" s="124">
        <v>3.5035290821091143E-2</v>
      </c>
      <c r="AV666" s="124">
        <v>3.3298996593369518E-2</v>
      </c>
      <c r="AW666" s="124">
        <v>3.1664818644509103E-2</v>
      </c>
      <c r="AX666" s="124">
        <v>3.0125474813014971E-2</v>
      </c>
      <c r="AY666" s="124">
        <v>2.8674239887399419E-2</v>
      </c>
    </row>
    <row r="667" spans="1:51">
      <c r="A667" t="s">
        <v>42</v>
      </c>
      <c r="B667" t="s">
        <v>19</v>
      </c>
      <c r="C667" t="s">
        <v>54</v>
      </c>
      <c r="D667" t="s">
        <v>337</v>
      </c>
      <c r="E667" s="125">
        <v>0</v>
      </c>
      <c r="F667" s="125">
        <v>0</v>
      </c>
      <c r="G667" s="125">
        <v>0</v>
      </c>
      <c r="H667" s="125">
        <v>0</v>
      </c>
      <c r="I667" s="125">
        <v>0</v>
      </c>
      <c r="J667" s="125">
        <v>0</v>
      </c>
      <c r="K667" s="124">
        <v>0</v>
      </c>
      <c r="L667" s="124">
        <v>0</v>
      </c>
      <c r="M667" s="124">
        <v>0</v>
      </c>
      <c r="N667" s="124">
        <v>0</v>
      </c>
      <c r="O667" s="124">
        <v>0</v>
      </c>
      <c r="P667" s="124">
        <v>0</v>
      </c>
      <c r="Q667" s="124">
        <v>0</v>
      </c>
      <c r="R667" s="124">
        <v>0</v>
      </c>
      <c r="S667" s="124">
        <v>0</v>
      </c>
      <c r="T667" s="124">
        <v>0</v>
      </c>
      <c r="U667" s="124">
        <v>0</v>
      </c>
      <c r="V667" s="124">
        <v>0</v>
      </c>
      <c r="W667" s="124">
        <v>0</v>
      </c>
      <c r="X667" s="124">
        <v>0</v>
      </c>
      <c r="Y667" s="124">
        <v>0</v>
      </c>
      <c r="Z667" s="124">
        <v>0</v>
      </c>
      <c r="AA667" s="124">
        <v>0</v>
      </c>
      <c r="AB667" s="124">
        <v>0</v>
      </c>
      <c r="AC667" s="124">
        <v>0</v>
      </c>
      <c r="AD667" s="124">
        <v>0</v>
      </c>
      <c r="AE667" s="124">
        <v>0</v>
      </c>
      <c r="AF667" s="124">
        <v>0</v>
      </c>
      <c r="AG667" s="124">
        <v>0</v>
      </c>
      <c r="AH667" s="124">
        <v>0</v>
      </c>
      <c r="AI667" s="124">
        <v>0</v>
      </c>
      <c r="AJ667" s="124">
        <v>0</v>
      </c>
      <c r="AK667" s="124">
        <v>0</v>
      </c>
      <c r="AL667" s="124">
        <v>0</v>
      </c>
      <c r="AM667" s="124">
        <v>0</v>
      </c>
      <c r="AN667" s="124">
        <v>0</v>
      </c>
      <c r="AO667" s="124">
        <v>0</v>
      </c>
      <c r="AP667" s="124">
        <v>0</v>
      </c>
      <c r="AQ667" s="124">
        <v>0</v>
      </c>
      <c r="AR667" s="124">
        <v>0</v>
      </c>
      <c r="AS667" s="124">
        <v>0</v>
      </c>
      <c r="AT667" s="124">
        <v>0</v>
      </c>
      <c r="AU667" s="124">
        <v>0</v>
      </c>
      <c r="AV667" s="124">
        <v>0</v>
      </c>
      <c r="AW667" s="124">
        <v>0</v>
      </c>
      <c r="AX667" s="124">
        <v>0</v>
      </c>
      <c r="AY667" s="124">
        <v>0</v>
      </c>
    </row>
    <row r="668" spans="1:51">
      <c r="A668" t="s">
        <v>42</v>
      </c>
      <c r="B668" t="s">
        <v>19</v>
      </c>
      <c r="C668" t="s">
        <v>55</v>
      </c>
      <c r="D668" t="s">
        <v>337</v>
      </c>
      <c r="E668" s="125">
        <v>0</v>
      </c>
      <c r="F668" s="125">
        <v>0</v>
      </c>
      <c r="G668" s="125">
        <v>0</v>
      </c>
      <c r="H668" s="125">
        <v>0</v>
      </c>
      <c r="I668" s="125">
        <v>0</v>
      </c>
      <c r="J668" s="125">
        <v>0</v>
      </c>
      <c r="K668" s="124">
        <v>0</v>
      </c>
      <c r="L668" s="124">
        <v>0</v>
      </c>
      <c r="M668" s="124">
        <v>0</v>
      </c>
      <c r="N668" s="124">
        <v>0</v>
      </c>
      <c r="O668" s="124">
        <v>0</v>
      </c>
      <c r="P668" s="124">
        <v>0</v>
      </c>
      <c r="Q668" s="124">
        <v>0</v>
      </c>
      <c r="R668" s="124">
        <v>0</v>
      </c>
      <c r="S668" s="124">
        <v>0</v>
      </c>
      <c r="T668" s="124">
        <v>0</v>
      </c>
      <c r="U668" s="124">
        <v>0</v>
      </c>
      <c r="V668" s="124">
        <v>0</v>
      </c>
      <c r="W668" s="124">
        <v>0</v>
      </c>
      <c r="X668" s="124">
        <v>0</v>
      </c>
      <c r="Y668" s="124">
        <v>0</v>
      </c>
      <c r="Z668" s="124">
        <v>0</v>
      </c>
      <c r="AA668" s="124">
        <v>0</v>
      </c>
      <c r="AB668" s="124">
        <v>0</v>
      </c>
      <c r="AC668" s="124">
        <v>0</v>
      </c>
      <c r="AD668" s="124">
        <v>0</v>
      </c>
      <c r="AE668" s="124">
        <v>0</v>
      </c>
      <c r="AF668" s="124">
        <v>0</v>
      </c>
      <c r="AG668" s="124">
        <v>0</v>
      </c>
      <c r="AH668" s="124">
        <v>0</v>
      </c>
      <c r="AI668" s="124">
        <v>0</v>
      </c>
      <c r="AJ668" s="124">
        <v>0</v>
      </c>
      <c r="AK668" s="124">
        <v>0</v>
      </c>
      <c r="AL668" s="124">
        <v>0</v>
      </c>
      <c r="AM668" s="124">
        <v>0</v>
      </c>
      <c r="AN668" s="124">
        <v>0</v>
      </c>
      <c r="AO668" s="124">
        <v>0</v>
      </c>
      <c r="AP668" s="124">
        <v>0</v>
      </c>
      <c r="AQ668" s="124">
        <v>0</v>
      </c>
      <c r="AR668" s="124">
        <v>0</v>
      </c>
      <c r="AS668" s="124">
        <v>0</v>
      </c>
      <c r="AT668" s="124">
        <v>0</v>
      </c>
      <c r="AU668" s="124">
        <v>0</v>
      </c>
      <c r="AV668" s="124">
        <v>0</v>
      </c>
      <c r="AW668" s="124">
        <v>0</v>
      </c>
      <c r="AX668" s="124">
        <v>0</v>
      </c>
      <c r="AY668" s="124">
        <v>0</v>
      </c>
    </row>
    <row r="669" spans="1:51">
      <c r="A669" t="s">
        <v>42</v>
      </c>
      <c r="B669" t="s">
        <v>19</v>
      </c>
      <c r="C669" t="s">
        <v>56</v>
      </c>
      <c r="D669" t="s">
        <v>337</v>
      </c>
      <c r="E669" s="125">
        <v>0</v>
      </c>
      <c r="F669" s="125">
        <v>0</v>
      </c>
      <c r="G669" s="125">
        <v>0</v>
      </c>
      <c r="H669" s="125">
        <v>1.7744654422855111E-5</v>
      </c>
      <c r="I669" s="125">
        <v>1.462202076326948E-4</v>
      </c>
      <c r="J669" s="125">
        <v>1.6480635253577049E-4</v>
      </c>
      <c r="K669" s="124">
        <v>5.8700948020310532E-5</v>
      </c>
      <c r="L669" s="124">
        <v>1.8655515285391779E-4</v>
      </c>
      <c r="M669" s="124">
        <v>4.3214242502781269E-4</v>
      </c>
      <c r="N669" s="124">
        <v>9.0085168349450235E-4</v>
      </c>
      <c r="O669" s="124">
        <v>1.7881374387690319E-3</v>
      </c>
      <c r="P669" s="124">
        <v>3.4491677951179341E-3</v>
      </c>
      <c r="Q669" s="124">
        <v>6.5031805112132166E-3</v>
      </c>
      <c r="R669" s="124">
        <v>1.1958162588485611E-2</v>
      </c>
      <c r="S669" s="124">
        <v>2.1243480134289169E-2</v>
      </c>
      <c r="T669" s="124">
        <v>3.5969845905607332E-2</v>
      </c>
      <c r="U669" s="124">
        <v>5.7266850371301373E-2</v>
      </c>
      <c r="V669" s="124">
        <v>8.5046445115033509E-2</v>
      </c>
      <c r="W669" s="124">
        <v>0.1179609344908655</v>
      </c>
      <c r="X669" s="124">
        <v>0.15410008458839999</v>
      </c>
      <c r="Y669" s="124">
        <v>0.1917189135488305</v>
      </c>
      <c r="Z669" s="124">
        <v>0.2295568086749509</v>
      </c>
      <c r="AA669" s="124">
        <v>0.26682014335778481</v>
      </c>
      <c r="AB669" s="124">
        <v>0.30305187779635689</v>
      </c>
      <c r="AC669" s="124">
        <v>0.33800767270942428</v>
      </c>
      <c r="AD669" s="124">
        <v>0.37156924652446349</v>
      </c>
      <c r="AE669" s="124">
        <v>0.40369083442766068</v>
      </c>
      <c r="AF669" s="124">
        <v>0.43436794776838838</v>
      </c>
      <c r="AG669" s="124">
        <v>0.463619604564319</v>
      </c>
      <c r="AH669" s="124">
        <v>0.49147829453907088</v>
      </c>
      <c r="AI669" s="124">
        <v>0.51798427869723429</v>
      </c>
      <c r="AJ669" s="124">
        <v>0.54318229405111673</v>
      </c>
      <c r="AK669" s="124">
        <v>0.56711959234323484</v>
      </c>
      <c r="AL669" s="124">
        <v>0.58984472456436166</v>
      </c>
      <c r="AM669" s="124">
        <v>0.61140674975947507</v>
      </c>
      <c r="AN669" s="124">
        <v>0.63185469237355951</v>
      </c>
      <c r="AO669" s="124">
        <v>0.65123715158947193</v>
      </c>
      <c r="AP669" s="124">
        <v>0.66952033177027093</v>
      </c>
      <c r="AQ669" s="124">
        <v>0.68672055647168695</v>
      </c>
      <c r="AR669" s="124">
        <v>0.70288142134381737</v>
      </c>
      <c r="AS669" s="124">
        <v>0.71805982854214279</v>
      </c>
      <c r="AT669" s="124">
        <v>0.73231774692093987</v>
      </c>
      <c r="AU669" s="124">
        <v>0.74571752761713661</v>
      </c>
      <c r="AV669" s="124">
        <v>0.75831937040567488</v>
      </c>
      <c r="AW669" s="124">
        <v>0.77018006337191391</v>
      </c>
      <c r="AX669" s="124">
        <v>0.7813524599492907</v>
      </c>
      <c r="AY669" s="124">
        <v>0.79188537116007751</v>
      </c>
    </row>
    <row r="670" spans="1:51">
      <c r="A670" t="s">
        <v>42</v>
      </c>
      <c r="B670" t="s">
        <v>19</v>
      </c>
      <c r="C670" t="s">
        <v>57</v>
      </c>
      <c r="D670" t="s">
        <v>337</v>
      </c>
      <c r="E670" s="125">
        <v>0</v>
      </c>
      <c r="F670" s="125">
        <v>0</v>
      </c>
      <c r="G670" s="125">
        <v>0</v>
      </c>
      <c r="H670" s="125">
        <v>0</v>
      </c>
      <c r="I670" s="125">
        <v>0</v>
      </c>
      <c r="J670" s="125">
        <v>0</v>
      </c>
      <c r="K670" s="124">
        <v>0</v>
      </c>
      <c r="L670" s="124">
        <v>0</v>
      </c>
      <c r="M670" s="124">
        <v>0</v>
      </c>
      <c r="N670" s="124">
        <v>0</v>
      </c>
      <c r="O670" s="124">
        <v>0</v>
      </c>
      <c r="P670" s="124">
        <v>0</v>
      </c>
      <c r="Q670" s="124">
        <v>0</v>
      </c>
      <c r="R670" s="124">
        <v>0</v>
      </c>
      <c r="S670" s="124">
        <v>0</v>
      </c>
      <c r="T670" s="124">
        <v>0</v>
      </c>
      <c r="U670" s="124">
        <v>0</v>
      </c>
      <c r="V670" s="124">
        <v>0</v>
      </c>
      <c r="W670" s="124">
        <v>0</v>
      </c>
      <c r="X670" s="124">
        <v>0</v>
      </c>
      <c r="Y670" s="124">
        <v>0</v>
      </c>
      <c r="Z670" s="124">
        <v>0</v>
      </c>
      <c r="AA670" s="124">
        <v>0</v>
      </c>
      <c r="AB670" s="124">
        <v>0</v>
      </c>
      <c r="AC670" s="124">
        <v>0</v>
      </c>
      <c r="AD670" s="124">
        <v>0</v>
      </c>
      <c r="AE670" s="124">
        <v>0</v>
      </c>
      <c r="AF670" s="124">
        <v>0</v>
      </c>
      <c r="AG670" s="124">
        <v>0</v>
      </c>
      <c r="AH670" s="124">
        <v>0</v>
      </c>
      <c r="AI670" s="124">
        <v>0</v>
      </c>
      <c r="AJ670" s="124">
        <v>0</v>
      </c>
      <c r="AK670" s="124">
        <v>0</v>
      </c>
      <c r="AL670" s="124">
        <v>0</v>
      </c>
      <c r="AM670" s="124">
        <v>0</v>
      </c>
      <c r="AN670" s="124">
        <v>0</v>
      </c>
      <c r="AO670" s="124">
        <v>0</v>
      </c>
      <c r="AP670" s="124">
        <v>0</v>
      </c>
      <c r="AQ670" s="124">
        <v>0</v>
      </c>
      <c r="AR670" s="124">
        <v>0</v>
      </c>
      <c r="AS670" s="124">
        <v>0</v>
      </c>
      <c r="AT670" s="124">
        <v>0</v>
      </c>
      <c r="AU670" s="124">
        <v>0</v>
      </c>
      <c r="AV670" s="124">
        <v>0</v>
      </c>
      <c r="AW670" s="124">
        <v>0</v>
      </c>
      <c r="AX670" s="124">
        <v>0</v>
      </c>
      <c r="AY670" s="124">
        <v>0</v>
      </c>
    </row>
    <row r="671" spans="1:51">
      <c r="A671" t="s">
        <v>42</v>
      </c>
      <c r="B671" t="s">
        <v>19</v>
      </c>
      <c r="C671" t="s">
        <v>58</v>
      </c>
      <c r="D671" t="s">
        <v>337</v>
      </c>
      <c r="E671" s="125">
        <v>0</v>
      </c>
      <c r="F671" s="125">
        <v>0</v>
      </c>
      <c r="G671" s="125">
        <v>0</v>
      </c>
      <c r="H671" s="125">
        <v>0</v>
      </c>
      <c r="I671" s="125">
        <v>0</v>
      </c>
      <c r="J671" s="125">
        <v>0</v>
      </c>
      <c r="K671" s="124">
        <v>0</v>
      </c>
      <c r="L671" s="124">
        <v>0</v>
      </c>
      <c r="M671" s="124">
        <v>0</v>
      </c>
      <c r="N671" s="124">
        <v>0</v>
      </c>
      <c r="O671" s="124">
        <v>0</v>
      </c>
      <c r="P671" s="124">
        <v>0</v>
      </c>
      <c r="Q671" s="124">
        <v>0</v>
      </c>
      <c r="R671" s="124">
        <v>0</v>
      </c>
      <c r="S671" s="124">
        <v>0</v>
      </c>
      <c r="T671" s="124">
        <v>0</v>
      </c>
      <c r="U671" s="124">
        <v>0</v>
      </c>
      <c r="V671" s="124">
        <v>0</v>
      </c>
      <c r="W671" s="124">
        <v>0</v>
      </c>
      <c r="X671" s="124">
        <v>0</v>
      </c>
      <c r="Y671" s="124">
        <v>0</v>
      </c>
      <c r="Z671" s="124">
        <v>0</v>
      </c>
      <c r="AA671" s="124">
        <v>0</v>
      </c>
      <c r="AB671" s="124">
        <v>0</v>
      </c>
      <c r="AC671" s="124">
        <v>0</v>
      </c>
      <c r="AD671" s="124">
        <v>0</v>
      </c>
      <c r="AE671" s="124">
        <v>0</v>
      </c>
      <c r="AF671" s="124">
        <v>0</v>
      </c>
      <c r="AG671" s="124">
        <v>0</v>
      </c>
      <c r="AH671" s="124">
        <v>0</v>
      </c>
      <c r="AI671" s="124">
        <v>0</v>
      </c>
      <c r="AJ671" s="124">
        <v>0</v>
      </c>
      <c r="AK671" s="124">
        <v>0</v>
      </c>
      <c r="AL671" s="124">
        <v>0</v>
      </c>
      <c r="AM671" s="124">
        <v>0</v>
      </c>
      <c r="AN671" s="124">
        <v>0</v>
      </c>
      <c r="AO671" s="124">
        <v>0</v>
      </c>
      <c r="AP671" s="124">
        <v>0</v>
      </c>
      <c r="AQ671" s="124">
        <v>0</v>
      </c>
      <c r="AR671" s="124">
        <v>0</v>
      </c>
      <c r="AS671" s="124">
        <v>0</v>
      </c>
      <c r="AT671" s="124">
        <v>0</v>
      </c>
      <c r="AU671" s="124">
        <v>0</v>
      </c>
      <c r="AV671" s="124">
        <v>0</v>
      </c>
      <c r="AW671" s="124">
        <v>0</v>
      </c>
      <c r="AX671" s="124">
        <v>0</v>
      </c>
      <c r="AY671" s="124">
        <v>0</v>
      </c>
    </row>
    <row r="672" spans="1:51">
      <c r="A672" t="s">
        <v>42</v>
      </c>
      <c r="B672" t="s">
        <v>19</v>
      </c>
      <c r="C672" t="s">
        <v>59</v>
      </c>
      <c r="D672" t="s">
        <v>337</v>
      </c>
      <c r="E672" s="125">
        <v>0</v>
      </c>
      <c r="F672" s="125">
        <v>0</v>
      </c>
      <c r="G672" s="125">
        <v>0</v>
      </c>
      <c r="H672" s="125">
        <v>0</v>
      </c>
      <c r="I672" s="125">
        <v>0</v>
      </c>
      <c r="J672" s="125">
        <v>7.4911978425350209E-5</v>
      </c>
      <c r="K672" s="124">
        <v>0</v>
      </c>
      <c r="L672" s="124">
        <v>0</v>
      </c>
      <c r="M672" s="124">
        <v>0</v>
      </c>
      <c r="N672" s="124">
        <v>0</v>
      </c>
      <c r="O672" s="124">
        <v>0</v>
      </c>
      <c r="P672" s="124">
        <v>0</v>
      </c>
      <c r="Q672" s="124">
        <v>0</v>
      </c>
      <c r="R672" s="124">
        <v>0</v>
      </c>
      <c r="S672" s="124">
        <v>0</v>
      </c>
      <c r="T672" s="124">
        <v>0</v>
      </c>
      <c r="U672" s="124">
        <v>0</v>
      </c>
      <c r="V672" s="124">
        <v>0</v>
      </c>
      <c r="W672" s="124">
        <v>0</v>
      </c>
      <c r="X672" s="124">
        <v>0</v>
      </c>
      <c r="Y672" s="124">
        <v>0</v>
      </c>
      <c r="Z672" s="124">
        <v>0</v>
      </c>
      <c r="AA672" s="124">
        <v>0</v>
      </c>
      <c r="AB672" s="124">
        <v>0</v>
      </c>
      <c r="AC672" s="124">
        <v>0</v>
      </c>
      <c r="AD672" s="124">
        <v>0</v>
      </c>
      <c r="AE672" s="124">
        <v>0</v>
      </c>
      <c r="AF672" s="124">
        <v>0</v>
      </c>
      <c r="AG672" s="124">
        <v>0</v>
      </c>
      <c r="AH672" s="124">
        <v>0</v>
      </c>
      <c r="AI672" s="124">
        <v>0</v>
      </c>
      <c r="AJ672" s="124">
        <v>0</v>
      </c>
      <c r="AK672" s="124">
        <v>0</v>
      </c>
      <c r="AL672" s="124">
        <v>0</v>
      </c>
      <c r="AM672" s="124">
        <v>0</v>
      </c>
      <c r="AN672" s="124">
        <v>0</v>
      </c>
      <c r="AO672" s="124">
        <v>0</v>
      </c>
      <c r="AP672" s="124">
        <v>0</v>
      </c>
      <c r="AQ672" s="124">
        <v>0</v>
      </c>
      <c r="AR672" s="124">
        <v>0</v>
      </c>
      <c r="AS672" s="124">
        <v>0</v>
      </c>
      <c r="AT672" s="124">
        <v>0</v>
      </c>
      <c r="AU672" s="124">
        <v>0</v>
      </c>
      <c r="AV672" s="124">
        <v>0</v>
      </c>
      <c r="AW672" s="124">
        <v>0</v>
      </c>
      <c r="AX672" s="124">
        <v>0</v>
      </c>
      <c r="AY672" s="124">
        <v>0</v>
      </c>
    </row>
    <row r="673" spans="1:51">
      <c r="A673" t="s">
        <v>42</v>
      </c>
      <c r="B673" t="s">
        <v>19</v>
      </c>
      <c r="C673" t="s">
        <v>60</v>
      </c>
      <c r="D673" t="s">
        <v>337</v>
      </c>
      <c r="E673" s="125">
        <v>0</v>
      </c>
      <c r="F673" s="125">
        <v>0</v>
      </c>
      <c r="G673" s="125">
        <v>0</v>
      </c>
      <c r="H673" s="125">
        <v>0</v>
      </c>
      <c r="I673" s="125">
        <v>0</v>
      </c>
      <c r="J673" s="125">
        <v>0</v>
      </c>
      <c r="K673" s="124">
        <v>0</v>
      </c>
      <c r="L673" s="124">
        <v>0</v>
      </c>
      <c r="M673" s="124">
        <v>0</v>
      </c>
      <c r="N673" s="124">
        <v>0</v>
      </c>
      <c r="O673" s="124">
        <v>0</v>
      </c>
      <c r="P673" s="124">
        <v>0</v>
      </c>
      <c r="Q673" s="124">
        <v>0</v>
      </c>
      <c r="R673" s="124">
        <v>0</v>
      </c>
      <c r="S673" s="124">
        <v>0</v>
      </c>
      <c r="T673" s="124">
        <v>0</v>
      </c>
      <c r="U673" s="124">
        <v>0</v>
      </c>
      <c r="V673" s="124">
        <v>0</v>
      </c>
      <c r="W673" s="124">
        <v>0</v>
      </c>
      <c r="X673" s="124">
        <v>0</v>
      </c>
      <c r="Y673" s="124">
        <v>0</v>
      </c>
      <c r="Z673" s="124">
        <v>0</v>
      </c>
      <c r="AA673" s="124">
        <v>0</v>
      </c>
      <c r="AB673" s="124">
        <v>0</v>
      </c>
      <c r="AC673" s="124">
        <v>0</v>
      </c>
      <c r="AD673" s="124">
        <v>0</v>
      </c>
      <c r="AE673" s="124">
        <v>0</v>
      </c>
      <c r="AF673" s="124">
        <v>0</v>
      </c>
      <c r="AG673" s="124">
        <v>0</v>
      </c>
      <c r="AH673" s="124">
        <v>0</v>
      </c>
      <c r="AI673" s="124">
        <v>0</v>
      </c>
      <c r="AJ673" s="124">
        <v>0</v>
      </c>
      <c r="AK673" s="124">
        <v>0</v>
      </c>
      <c r="AL673" s="124">
        <v>0</v>
      </c>
      <c r="AM673" s="124">
        <v>0</v>
      </c>
      <c r="AN673" s="124">
        <v>0</v>
      </c>
      <c r="AO673" s="124">
        <v>0</v>
      </c>
      <c r="AP673" s="124">
        <v>0</v>
      </c>
      <c r="AQ673" s="124">
        <v>0</v>
      </c>
      <c r="AR673" s="124">
        <v>0</v>
      </c>
      <c r="AS673" s="124">
        <v>0</v>
      </c>
      <c r="AT673" s="124">
        <v>0</v>
      </c>
      <c r="AU673" s="124">
        <v>0</v>
      </c>
      <c r="AV673" s="124">
        <v>0</v>
      </c>
      <c r="AW673" s="124">
        <v>0</v>
      </c>
      <c r="AX673" s="124">
        <v>0</v>
      </c>
      <c r="AY673" s="124">
        <v>0</v>
      </c>
    </row>
    <row r="674" spans="1:51">
      <c r="A674" t="s">
        <v>42</v>
      </c>
      <c r="B674" t="s">
        <v>19</v>
      </c>
      <c r="C674" t="s">
        <v>61</v>
      </c>
      <c r="D674" t="s">
        <v>337</v>
      </c>
      <c r="E674" s="125">
        <v>0</v>
      </c>
      <c r="F674" s="125">
        <v>0</v>
      </c>
      <c r="G674" s="125">
        <v>0</v>
      </c>
      <c r="H674" s="125">
        <v>0</v>
      </c>
      <c r="I674" s="125">
        <v>0</v>
      </c>
      <c r="J674" s="125">
        <v>0</v>
      </c>
      <c r="K674" s="124">
        <v>0</v>
      </c>
      <c r="L674" s="124">
        <v>0</v>
      </c>
      <c r="M674" s="124">
        <v>0</v>
      </c>
      <c r="N674" s="124">
        <v>0</v>
      </c>
      <c r="O674" s="124">
        <v>0</v>
      </c>
      <c r="P674" s="124">
        <v>0</v>
      </c>
      <c r="Q674" s="124">
        <v>0</v>
      </c>
      <c r="R674" s="124">
        <v>0</v>
      </c>
      <c r="S674" s="124">
        <v>0</v>
      </c>
      <c r="T674" s="124">
        <v>0</v>
      </c>
      <c r="U674" s="124">
        <v>0</v>
      </c>
      <c r="V674" s="124">
        <v>0</v>
      </c>
      <c r="W674" s="124">
        <v>0</v>
      </c>
      <c r="X674" s="124">
        <v>0</v>
      </c>
      <c r="Y674" s="124">
        <v>0</v>
      </c>
      <c r="Z674" s="124">
        <v>0</v>
      </c>
      <c r="AA674" s="124">
        <v>0</v>
      </c>
      <c r="AB674" s="124">
        <v>0</v>
      </c>
      <c r="AC674" s="124">
        <v>0</v>
      </c>
      <c r="AD674" s="124">
        <v>0</v>
      </c>
      <c r="AE674" s="124">
        <v>0</v>
      </c>
      <c r="AF674" s="124">
        <v>0</v>
      </c>
      <c r="AG674" s="124">
        <v>0</v>
      </c>
      <c r="AH674" s="124">
        <v>0</v>
      </c>
      <c r="AI674" s="124">
        <v>0</v>
      </c>
      <c r="AJ674" s="124">
        <v>0</v>
      </c>
      <c r="AK674" s="124">
        <v>0</v>
      </c>
      <c r="AL674" s="124">
        <v>0</v>
      </c>
      <c r="AM674" s="124">
        <v>0</v>
      </c>
      <c r="AN674" s="124">
        <v>0</v>
      </c>
      <c r="AO674" s="124">
        <v>0</v>
      </c>
      <c r="AP674" s="124">
        <v>0</v>
      </c>
      <c r="AQ674" s="124">
        <v>0</v>
      </c>
      <c r="AR674" s="124">
        <v>0</v>
      </c>
      <c r="AS674" s="124">
        <v>0</v>
      </c>
      <c r="AT674" s="124">
        <v>0</v>
      </c>
      <c r="AU674" s="124">
        <v>0</v>
      </c>
      <c r="AV674" s="124">
        <v>0</v>
      </c>
      <c r="AW674" s="124">
        <v>0</v>
      </c>
      <c r="AX674" s="124">
        <v>0</v>
      </c>
      <c r="AY674" s="124">
        <v>0</v>
      </c>
    </row>
    <row r="675" spans="1:51">
      <c r="A675" t="s">
        <v>42</v>
      </c>
      <c r="B675" t="s">
        <v>19</v>
      </c>
      <c r="C675" t="s">
        <v>62</v>
      </c>
      <c r="D675" t="s">
        <v>337</v>
      </c>
      <c r="E675" s="125">
        <v>0</v>
      </c>
      <c r="F675" s="125">
        <v>0</v>
      </c>
      <c r="G675" s="125">
        <v>0</v>
      </c>
      <c r="H675" s="125">
        <v>0</v>
      </c>
      <c r="I675" s="125">
        <v>0</v>
      </c>
      <c r="J675" s="125">
        <v>0</v>
      </c>
      <c r="K675" s="124">
        <v>0</v>
      </c>
      <c r="L675" s="124">
        <v>0</v>
      </c>
      <c r="M675" s="124">
        <v>0</v>
      </c>
      <c r="N675" s="124">
        <v>0</v>
      </c>
      <c r="O675" s="124">
        <v>0</v>
      </c>
      <c r="P675" s="124">
        <v>0</v>
      </c>
      <c r="Q675" s="124">
        <v>0</v>
      </c>
      <c r="R675" s="124">
        <v>0</v>
      </c>
      <c r="S675" s="124">
        <v>0</v>
      </c>
      <c r="T675" s="124">
        <v>0</v>
      </c>
      <c r="U675" s="124">
        <v>0</v>
      </c>
      <c r="V675" s="124">
        <v>0</v>
      </c>
      <c r="W675" s="124">
        <v>0</v>
      </c>
      <c r="X675" s="124">
        <v>0</v>
      </c>
      <c r="Y675" s="124">
        <v>0</v>
      </c>
      <c r="Z675" s="124">
        <v>0</v>
      </c>
      <c r="AA675" s="124">
        <v>0</v>
      </c>
      <c r="AB675" s="124">
        <v>0</v>
      </c>
      <c r="AC675" s="124">
        <v>0</v>
      </c>
      <c r="AD675" s="124">
        <v>0</v>
      </c>
      <c r="AE675" s="124">
        <v>0</v>
      </c>
      <c r="AF675" s="124">
        <v>0</v>
      </c>
      <c r="AG675" s="124">
        <v>0</v>
      </c>
      <c r="AH675" s="124">
        <v>0</v>
      </c>
      <c r="AI675" s="124">
        <v>0</v>
      </c>
      <c r="AJ675" s="124">
        <v>0</v>
      </c>
      <c r="AK675" s="124">
        <v>0</v>
      </c>
      <c r="AL675" s="124">
        <v>0</v>
      </c>
      <c r="AM675" s="124">
        <v>0</v>
      </c>
      <c r="AN675" s="124">
        <v>0</v>
      </c>
      <c r="AO675" s="124">
        <v>0</v>
      </c>
      <c r="AP675" s="124">
        <v>0</v>
      </c>
      <c r="AQ675" s="124">
        <v>0</v>
      </c>
      <c r="AR675" s="124">
        <v>0</v>
      </c>
      <c r="AS675" s="124">
        <v>0</v>
      </c>
      <c r="AT675" s="124">
        <v>0</v>
      </c>
      <c r="AU675" s="124">
        <v>0</v>
      </c>
      <c r="AV675" s="124">
        <v>0</v>
      </c>
      <c r="AW675" s="124">
        <v>0</v>
      </c>
      <c r="AX675" s="124">
        <v>0</v>
      </c>
      <c r="AY675" s="124">
        <v>0</v>
      </c>
    </row>
    <row r="676" spans="1:51">
      <c r="A676" t="s">
        <v>42</v>
      </c>
      <c r="B676" t="s">
        <v>21</v>
      </c>
      <c r="C676" t="s">
        <v>50</v>
      </c>
      <c r="D676" t="s">
        <v>337</v>
      </c>
      <c r="E676" s="125">
        <v>0.51860121049092134</v>
      </c>
      <c r="F676" s="125">
        <v>0.47959641847811729</v>
      </c>
      <c r="G676" s="125">
        <v>0.44197992061639041</v>
      </c>
      <c r="H676" s="125">
        <v>0.39141358968756829</v>
      </c>
      <c r="I676" s="125">
        <v>0.36259419306453339</v>
      </c>
      <c r="J676" s="125">
        <v>0.35753746507493023</v>
      </c>
      <c r="K676" s="124">
        <v>0.32443358373306791</v>
      </c>
      <c r="L676" s="124">
        <v>0.35981959684233888</v>
      </c>
      <c r="M676" s="124">
        <v>0.39252642781600361</v>
      </c>
      <c r="N676" s="124">
        <v>0.42236500807518301</v>
      </c>
      <c r="O676" s="124">
        <v>0.44917224835455322</v>
      </c>
      <c r="P676" s="124">
        <v>0.47267433052068819</v>
      </c>
      <c r="Q676" s="124">
        <v>0.49231267400354461</v>
      </c>
      <c r="R676" s="124">
        <v>0.50711856388318721</v>
      </c>
      <c r="S676" s="124">
        <v>0.51566763524065717</v>
      </c>
      <c r="T676" s="124">
        <v>0.5164606446194403</v>
      </c>
      <c r="U676" s="124">
        <v>0.50871151349500643</v>
      </c>
      <c r="V676" s="124">
        <v>0.49310497158719357</v>
      </c>
      <c r="W676" s="124">
        <v>0.47168431896611052</v>
      </c>
      <c r="X676" s="124">
        <v>0.44692577441189918</v>
      </c>
      <c r="Y676" s="124">
        <v>0.42090282983045307</v>
      </c>
      <c r="Z676" s="124">
        <v>0.39499813023130032</v>
      </c>
      <c r="AA676" s="124">
        <v>0.36999793401089448</v>
      </c>
      <c r="AB676" s="124">
        <v>0.34628797868403882</v>
      </c>
      <c r="AC676" s="124">
        <v>0.32401784360161412</v>
      </c>
      <c r="AD676" s="124">
        <v>0.30320873288478428</v>
      </c>
      <c r="AE676" s="124">
        <v>0.28381669468043469</v>
      </c>
      <c r="AF676" s="124">
        <v>0.26576755085843212</v>
      </c>
      <c r="AG676" s="124">
        <v>0.24897546492574801</v>
      </c>
      <c r="AH676" s="124">
        <v>0.23335248060194841</v>
      </c>
      <c r="AI676" s="124">
        <v>0.2188132094749623</v>
      </c>
      <c r="AJ676" s="124">
        <v>0.20527696140671239</v>
      </c>
      <c r="AK676" s="124">
        <v>0.1926685515496307</v>
      </c>
      <c r="AL676" s="124">
        <v>0.18091843945434069</v>
      </c>
      <c r="AM676" s="124">
        <v>0.1699625450360859</v>
      </c>
      <c r="AN676" s="124">
        <v>0.15974192075702201</v>
      </c>
      <c r="AO676" s="124">
        <v>0.15020237187195909</v>
      </c>
      <c r="AP676" s="124">
        <v>0.1413334130342552</v>
      </c>
      <c r="AQ676" s="124">
        <v>0.13310222161933111</v>
      </c>
      <c r="AR676" s="124">
        <v>0.12546581290568559</v>
      </c>
      <c r="AS676" s="124">
        <v>0.1183780087013776</v>
      </c>
      <c r="AT676" s="124">
        <v>0.1117932164894917</v>
      </c>
      <c r="AU676" s="124">
        <v>0.1056683295003855</v>
      </c>
      <c r="AV676" s="124">
        <v>9.9963555077979618E-2</v>
      </c>
      <c r="AW676" s="124">
        <v>9.464265259141981E-2</v>
      </c>
      <c r="AX676" s="124">
        <v>8.9672860988733186E-2</v>
      </c>
      <c r="AY676" s="124">
        <v>8.5024675618638565E-2</v>
      </c>
    </row>
    <row r="677" spans="1:51">
      <c r="A677" t="s">
        <v>42</v>
      </c>
      <c r="B677" t="s">
        <v>21</v>
      </c>
      <c r="C677" t="s">
        <v>51</v>
      </c>
      <c r="D677" t="s">
        <v>337</v>
      </c>
      <c r="E677" s="125">
        <v>0</v>
      </c>
      <c r="F677" s="125">
        <v>0</v>
      </c>
      <c r="G677" s="125">
        <v>0</v>
      </c>
      <c r="H677" s="125">
        <v>0</v>
      </c>
      <c r="I677" s="125">
        <v>0</v>
      </c>
      <c r="J677" s="125">
        <v>0</v>
      </c>
      <c r="K677" s="124">
        <v>0</v>
      </c>
      <c r="L677" s="124">
        <v>0</v>
      </c>
      <c r="M677" s="124">
        <v>0</v>
      </c>
      <c r="N677" s="124">
        <v>0</v>
      </c>
      <c r="O677" s="124">
        <v>0</v>
      </c>
      <c r="P677" s="124">
        <v>0</v>
      </c>
      <c r="Q677" s="124">
        <v>0</v>
      </c>
      <c r="R677" s="124">
        <v>0</v>
      </c>
      <c r="S677" s="124">
        <v>0</v>
      </c>
      <c r="T677" s="124">
        <v>0</v>
      </c>
      <c r="U677" s="124">
        <v>0</v>
      </c>
      <c r="V677" s="124">
        <v>0</v>
      </c>
      <c r="W677" s="124">
        <v>0</v>
      </c>
      <c r="X677" s="124">
        <v>0</v>
      </c>
      <c r="Y677" s="124">
        <v>0</v>
      </c>
      <c r="Z677" s="124">
        <v>0</v>
      </c>
      <c r="AA677" s="124">
        <v>0</v>
      </c>
      <c r="AB677" s="124">
        <v>0</v>
      </c>
      <c r="AC677" s="124">
        <v>0</v>
      </c>
      <c r="AD677" s="124">
        <v>0</v>
      </c>
      <c r="AE677" s="124">
        <v>0</v>
      </c>
      <c r="AF677" s="124">
        <v>0</v>
      </c>
      <c r="AG677" s="124">
        <v>0</v>
      </c>
      <c r="AH677" s="124">
        <v>0</v>
      </c>
      <c r="AI677" s="124">
        <v>0</v>
      </c>
      <c r="AJ677" s="124">
        <v>0</v>
      </c>
      <c r="AK677" s="124">
        <v>0</v>
      </c>
      <c r="AL677" s="124">
        <v>0</v>
      </c>
      <c r="AM677" s="124">
        <v>0</v>
      </c>
      <c r="AN677" s="124">
        <v>0</v>
      </c>
      <c r="AO677" s="124">
        <v>0</v>
      </c>
      <c r="AP677" s="124">
        <v>0</v>
      </c>
      <c r="AQ677" s="124">
        <v>0</v>
      </c>
      <c r="AR677" s="124">
        <v>0</v>
      </c>
      <c r="AS677" s="124">
        <v>0</v>
      </c>
      <c r="AT677" s="124">
        <v>0</v>
      </c>
      <c r="AU677" s="124">
        <v>0</v>
      </c>
      <c r="AV677" s="124">
        <v>0</v>
      </c>
      <c r="AW677" s="124">
        <v>0</v>
      </c>
      <c r="AX677" s="124">
        <v>0</v>
      </c>
      <c r="AY677" s="124">
        <v>0</v>
      </c>
    </row>
    <row r="678" spans="1:51">
      <c r="A678" t="s">
        <v>42</v>
      </c>
      <c r="B678" t="s">
        <v>21</v>
      </c>
      <c r="C678" t="s">
        <v>52</v>
      </c>
      <c r="D678" t="s">
        <v>337</v>
      </c>
      <c r="E678" s="125">
        <v>0</v>
      </c>
      <c r="F678" s="125">
        <v>0</v>
      </c>
      <c r="G678" s="125">
        <v>0</v>
      </c>
      <c r="H678" s="125">
        <v>0</v>
      </c>
      <c r="I678" s="125">
        <v>0</v>
      </c>
      <c r="J678" s="125">
        <v>0</v>
      </c>
      <c r="K678" s="124">
        <v>0</v>
      </c>
      <c r="L678" s="124">
        <v>0</v>
      </c>
      <c r="M678" s="124">
        <v>0</v>
      </c>
      <c r="N678" s="124">
        <v>0</v>
      </c>
      <c r="O678" s="124">
        <v>0</v>
      </c>
      <c r="P678" s="124">
        <v>0</v>
      </c>
      <c r="Q678" s="124">
        <v>0</v>
      </c>
      <c r="R678" s="124">
        <v>0</v>
      </c>
      <c r="S678" s="124">
        <v>0</v>
      </c>
      <c r="T678" s="124">
        <v>0</v>
      </c>
      <c r="U678" s="124">
        <v>0</v>
      </c>
      <c r="V678" s="124">
        <v>0</v>
      </c>
      <c r="W678" s="124">
        <v>0</v>
      </c>
      <c r="X678" s="124">
        <v>0</v>
      </c>
      <c r="Y678" s="124">
        <v>0</v>
      </c>
      <c r="Z678" s="124">
        <v>0</v>
      </c>
      <c r="AA678" s="124">
        <v>0</v>
      </c>
      <c r="AB678" s="124">
        <v>0</v>
      </c>
      <c r="AC678" s="124">
        <v>0</v>
      </c>
      <c r="AD678" s="124">
        <v>0</v>
      </c>
      <c r="AE678" s="124">
        <v>0</v>
      </c>
      <c r="AF678" s="124">
        <v>0</v>
      </c>
      <c r="AG678" s="124">
        <v>0</v>
      </c>
      <c r="AH678" s="124">
        <v>0</v>
      </c>
      <c r="AI678" s="124">
        <v>0</v>
      </c>
      <c r="AJ678" s="124">
        <v>0</v>
      </c>
      <c r="AK678" s="124">
        <v>0</v>
      </c>
      <c r="AL678" s="124">
        <v>0</v>
      </c>
      <c r="AM678" s="124">
        <v>0</v>
      </c>
      <c r="AN678" s="124">
        <v>0</v>
      </c>
      <c r="AO678" s="124">
        <v>0</v>
      </c>
      <c r="AP678" s="124">
        <v>0</v>
      </c>
      <c r="AQ678" s="124">
        <v>0</v>
      </c>
      <c r="AR678" s="124">
        <v>0</v>
      </c>
      <c r="AS678" s="124">
        <v>0</v>
      </c>
      <c r="AT678" s="124">
        <v>0</v>
      </c>
      <c r="AU678" s="124">
        <v>0</v>
      </c>
      <c r="AV678" s="124">
        <v>0</v>
      </c>
      <c r="AW678" s="124">
        <v>0</v>
      </c>
      <c r="AX678" s="124">
        <v>0</v>
      </c>
      <c r="AY678" s="124">
        <v>0</v>
      </c>
    </row>
    <row r="679" spans="1:51">
      <c r="A679" t="s">
        <v>42</v>
      </c>
      <c r="B679" t="s">
        <v>21</v>
      </c>
      <c r="C679" t="s">
        <v>53</v>
      </c>
      <c r="D679" t="s">
        <v>337</v>
      </c>
      <c r="E679" s="125">
        <v>0.48139878950907872</v>
      </c>
      <c r="F679" s="125">
        <v>0.52040358152188271</v>
      </c>
      <c r="G679" s="125">
        <v>0.55802007938360965</v>
      </c>
      <c r="H679" s="125">
        <v>0.60858641031243177</v>
      </c>
      <c r="I679" s="125">
        <v>0.63740580693546656</v>
      </c>
      <c r="J679" s="125">
        <v>0.64239903479806959</v>
      </c>
      <c r="K679" s="124">
        <v>0.67502338069810242</v>
      </c>
      <c r="L679" s="124">
        <v>0.6394174208816501</v>
      </c>
      <c r="M679" s="124">
        <v>0.60628035340022857</v>
      </c>
      <c r="N679" s="124">
        <v>0.57562765647708758</v>
      </c>
      <c r="O679" s="124">
        <v>0.54731040280377519</v>
      </c>
      <c r="P679" s="124">
        <v>0.52105244182463661</v>
      </c>
      <c r="Q679" s="124">
        <v>0.49648332727384259</v>
      </c>
      <c r="R679" s="124">
        <v>0.47311179296319872</v>
      </c>
      <c r="S679" s="124">
        <v>0.45038497127364918</v>
      </c>
      <c r="T679" s="124">
        <v>0.42773451053107381</v>
      </c>
      <c r="U679" s="124">
        <v>0.40478155416523881</v>
      </c>
      <c r="V679" s="124">
        <v>0.38153861492367003</v>
      </c>
      <c r="W679" s="124">
        <v>0.35836704433562799</v>
      </c>
      <c r="X679" s="124">
        <v>0.33574828541071772</v>
      </c>
      <c r="Y679" s="124">
        <v>0.31407850209462068</v>
      </c>
      <c r="Z679" s="124">
        <v>0.29359310687859752</v>
      </c>
      <c r="AA679" s="124">
        <v>0.27438921324372878</v>
      </c>
      <c r="AB679" s="124">
        <v>0.25647349092372168</v>
      </c>
      <c r="AC679" s="124">
        <v>0.23980223158975461</v>
      </c>
      <c r="AD679" s="124">
        <v>0.2243073679050499</v>
      </c>
      <c r="AE679" s="124">
        <v>0.2099114501958996</v>
      </c>
      <c r="AF679" s="124">
        <v>0.19653564359522599</v>
      </c>
      <c r="AG679" s="124">
        <v>0.18410371938032721</v>
      </c>
      <c r="AH679" s="124">
        <v>0.17254386465502211</v>
      </c>
      <c r="AI679" s="124">
        <v>0.1617893462163833</v>
      </c>
      <c r="AJ679" s="124">
        <v>0.15177859390005499</v>
      </c>
      <c r="AK679" s="124">
        <v>0.14245500456245669</v>
      </c>
      <c r="AL679" s="124">
        <v>0.13376662411143431</v>
      </c>
      <c r="AM679" s="124">
        <v>0.12566578812728299</v>
      </c>
      <c r="AN679" s="124">
        <v>0.1181087609998335</v>
      </c>
      <c r="AO679" s="124">
        <v>0.1110553922834093</v>
      </c>
      <c r="AP679" s="124">
        <v>0.1044978869645313</v>
      </c>
      <c r="AQ679" s="124">
        <v>9.8411954110536493E-2</v>
      </c>
      <c r="AR679" s="124">
        <v>9.2765799910694155E-2</v>
      </c>
      <c r="AS679" s="124">
        <v>8.7525275120567306E-2</v>
      </c>
      <c r="AT679" s="124">
        <v>8.2656666567319056E-2</v>
      </c>
      <c r="AU679" s="124">
        <v>7.8128100573290948E-2</v>
      </c>
      <c r="AV679" s="124">
        <v>7.3910154665733155E-2</v>
      </c>
      <c r="AW679" s="124">
        <v>6.9976033080813196E-2</v>
      </c>
      <c r="AX679" s="124">
        <v>6.6301512987955627E-2</v>
      </c>
      <c r="AY679" s="124">
        <v>6.2864779367530751E-2</v>
      </c>
    </row>
    <row r="680" spans="1:51">
      <c r="A680" t="s">
        <v>42</v>
      </c>
      <c r="B680" t="s">
        <v>21</v>
      </c>
      <c r="C680" t="s">
        <v>54</v>
      </c>
      <c r="D680" t="s">
        <v>337</v>
      </c>
      <c r="E680" s="125">
        <v>0</v>
      </c>
      <c r="F680" s="125">
        <v>0</v>
      </c>
      <c r="G680" s="125">
        <v>0</v>
      </c>
      <c r="H680" s="125">
        <v>0</v>
      </c>
      <c r="I680" s="125">
        <v>0</v>
      </c>
      <c r="J680" s="125">
        <v>0</v>
      </c>
      <c r="K680" s="124">
        <v>0</v>
      </c>
      <c r="L680" s="124">
        <v>0</v>
      </c>
      <c r="M680" s="124">
        <v>0</v>
      </c>
      <c r="N680" s="124">
        <v>0</v>
      </c>
      <c r="O680" s="124">
        <v>0</v>
      </c>
      <c r="P680" s="124">
        <v>0</v>
      </c>
      <c r="Q680" s="124">
        <v>0</v>
      </c>
      <c r="R680" s="124">
        <v>0</v>
      </c>
      <c r="S680" s="124">
        <v>0</v>
      </c>
      <c r="T680" s="124">
        <v>0</v>
      </c>
      <c r="U680" s="124">
        <v>0</v>
      </c>
      <c r="V680" s="124">
        <v>0</v>
      </c>
      <c r="W680" s="124">
        <v>0</v>
      </c>
      <c r="X680" s="124">
        <v>0</v>
      </c>
      <c r="Y680" s="124">
        <v>0</v>
      </c>
      <c r="Z680" s="124">
        <v>0</v>
      </c>
      <c r="AA680" s="124">
        <v>0</v>
      </c>
      <c r="AB680" s="124">
        <v>0</v>
      </c>
      <c r="AC680" s="124">
        <v>0</v>
      </c>
      <c r="AD680" s="124">
        <v>0</v>
      </c>
      <c r="AE680" s="124">
        <v>0</v>
      </c>
      <c r="AF680" s="124">
        <v>0</v>
      </c>
      <c r="AG680" s="124">
        <v>0</v>
      </c>
      <c r="AH680" s="124">
        <v>0</v>
      </c>
      <c r="AI680" s="124">
        <v>0</v>
      </c>
      <c r="AJ680" s="124">
        <v>0</v>
      </c>
      <c r="AK680" s="124">
        <v>0</v>
      </c>
      <c r="AL680" s="124">
        <v>0</v>
      </c>
      <c r="AM680" s="124">
        <v>0</v>
      </c>
      <c r="AN680" s="124">
        <v>0</v>
      </c>
      <c r="AO680" s="124">
        <v>0</v>
      </c>
      <c r="AP680" s="124">
        <v>0</v>
      </c>
      <c r="AQ680" s="124">
        <v>0</v>
      </c>
      <c r="AR680" s="124">
        <v>0</v>
      </c>
      <c r="AS680" s="124">
        <v>0</v>
      </c>
      <c r="AT680" s="124">
        <v>0</v>
      </c>
      <c r="AU680" s="124">
        <v>0</v>
      </c>
      <c r="AV680" s="124">
        <v>0</v>
      </c>
      <c r="AW680" s="124">
        <v>0</v>
      </c>
      <c r="AX680" s="124">
        <v>0</v>
      </c>
      <c r="AY680" s="124">
        <v>0</v>
      </c>
    </row>
    <row r="681" spans="1:51">
      <c r="A681" t="s">
        <v>42</v>
      </c>
      <c r="B681" t="s">
        <v>21</v>
      </c>
      <c r="C681" t="s">
        <v>55</v>
      </c>
      <c r="D681" t="s">
        <v>337</v>
      </c>
      <c r="E681" s="125">
        <v>0</v>
      </c>
      <c r="F681" s="125">
        <v>0</v>
      </c>
      <c r="G681" s="125">
        <v>0</v>
      </c>
      <c r="H681" s="125">
        <v>0</v>
      </c>
      <c r="I681" s="125">
        <v>0</v>
      </c>
      <c r="J681" s="125">
        <v>0</v>
      </c>
      <c r="K681" s="124">
        <v>0</v>
      </c>
      <c r="L681" s="124">
        <v>0</v>
      </c>
      <c r="M681" s="124">
        <v>0</v>
      </c>
      <c r="N681" s="124">
        <v>0</v>
      </c>
      <c r="O681" s="124">
        <v>0</v>
      </c>
      <c r="P681" s="124">
        <v>0</v>
      </c>
      <c r="Q681" s="124">
        <v>0</v>
      </c>
      <c r="R681" s="124">
        <v>0</v>
      </c>
      <c r="S681" s="124">
        <v>0</v>
      </c>
      <c r="T681" s="124">
        <v>0</v>
      </c>
      <c r="U681" s="124">
        <v>0</v>
      </c>
      <c r="V681" s="124">
        <v>0</v>
      </c>
      <c r="W681" s="124">
        <v>0</v>
      </c>
      <c r="X681" s="124">
        <v>0</v>
      </c>
      <c r="Y681" s="124">
        <v>0</v>
      </c>
      <c r="Z681" s="124">
        <v>0</v>
      </c>
      <c r="AA681" s="124">
        <v>0</v>
      </c>
      <c r="AB681" s="124">
        <v>0</v>
      </c>
      <c r="AC681" s="124">
        <v>0</v>
      </c>
      <c r="AD681" s="124">
        <v>0</v>
      </c>
      <c r="AE681" s="124">
        <v>0</v>
      </c>
      <c r="AF681" s="124">
        <v>0</v>
      </c>
      <c r="AG681" s="124">
        <v>0</v>
      </c>
      <c r="AH681" s="124">
        <v>0</v>
      </c>
      <c r="AI681" s="124">
        <v>0</v>
      </c>
      <c r="AJ681" s="124">
        <v>0</v>
      </c>
      <c r="AK681" s="124">
        <v>0</v>
      </c>
      <c r="AL681" s="124">
        <v>0</v>
      </c>
      <c r="AM681" s="124">
        <v>0</v>
      </c>
      <c r="AN681" s="124">
        <v>0</v>
      </c>
      <c r="AO681" s="124">
        <v>0</v>
      </c>
      <c r="AP681" s="124">
        <v>0</v>
      </c>
      <c r="AQ681" s="124">
        <v>0</v>
      </c>
      <c r="AR681" s="124">
        <v>0</v>
      </c>
      <c r="AS681" s="124">
        <v>0</v>
      </c>
      <c r="AT681" s="124">
        <v>0</v>
      </c>
      <c r="AU681" s="124">
        <v>0</v>
      </c>
      <c r="AV681" s="124">
        <v>0</v>
      </c>
      <c r="AW681" s="124">
        <v>0</v>
      </c>
      <c r="AX681" s="124">
        <v>0</v>
      </c>
      <c r="AY681" s="124">
        <v>0</v>
      </c>
    </row>
    <row r="682" spans="1:51">
      <c r="A682" t="s">
        <v>42</v>
      </c>
      <c r="B682" t="s">
        <v>21</v>
      </c>
      <c r="C682" t="s">
        <v>56</v>
      </c>
      <c r="D682" t="s">
        <v>337</v>
      </c>
      <c r="E682" s="125">
        <v>0</v>
      </c>
      <c r="F682" s="125">
        <v>0</v>
      </c>
      <c r="G682" s="125">
        <v>0</v>
      </c>
      <c r="H682" s="125">
        <v>0</v>
      </c>
      <c r="I682" s="125">
        <v>0</v>
      </c>
      <c r="J682" s="125">
        <v>0</v>
      </c>
      <c r="K682" s="124">
        <v>0</v>
      </c>
      <c r="L682" s="124">
        <v>2.6059102362583459E-4</v>
      </c>
      <c r="M682" s="124">
        <v>7.2860204457952883E-4</v>
      </c>
      <c r="N682" s="124">
        <v>1.577566048382231E-3</v>
      </c>
      <c r="O682" s="124">
        <v>3.1195984983972058E-3</v>
      </c>
      <c r="P682" s="124">
        <v>5.9048579868571224E-3</v>
      </c>
      <c r="Q682" s="124">
        <v>1.0862582378523731E-2</v>
      </c>
      <c r="R682" s="124">
        <v>1.9452980530198821E-2</v>
      </c>
      <c r="S682" s="124">
        <v>3.365346489887807E-2</v>
      </c>
      <c r="T682" s="124">
        <v>5.5531807575781987E-2</v>
      </c>
      <c r="U682" s="124">
        <v>8.625311037220118E-2</v>
      </c>
      <c r="V682" s="124">
        <v>0.1251202758975643</v>
      </c>
      <c r="W682" s="124">
        <v>0.1697287892209193</v>
      </c>
      <c r="X682" s="124">
        <v>0.21712111437530851</v>
      </c>
      <c r="Y682" s="124">
        <v>0.26482770724880339</v>
      </c>
      <c r="Z682" s="124">
        <v>0.3112306111446026</v>
      </c>
      <c r="AA682" s="124">
        <v>0.35544654511652762</v>
      </c>
      <c r="AB682" s="124">
        <v>0.39708318399076892</v>
      </c>
      <c r="AC682" s="124">
        <v>0.4360347309005011</v>
      </c>
      <c r="AD682" s="124">
        <v>0.47234811614439431</v>
      </c>
      <c r="AE682" s="124">
        <v>0.50614480201735101</v>
      </c>
      <c r="AF682" s="124">
        <v>0.53757785664197333</v>
      </c>
      <c r="AG682" s="124">
        <v>0.56680939531159791</v>
      </c>
      <c r="AH682" s="124">
        <v>0.59399923275836586</v>
      </c>
      <c r="AI682" s="124">
        <v>0.61929953209524635</v>
      </c>
      <c r="AJ682" s="124">
        <v>0.64285259147585649</v>
      </c>
      <c r="AK682" s="124">
        <v>0.66479023345943866</v>
      </c>
      <c r="AL682" s="124">
        <v>0.68523398419505277</v>
      </c>
      <c r="AM682" s="124">
        <v>0.70429561712065158</v>
      </c>
      <c r="AN682" s="124">
        <v>0.72207784189871616</v>
      </c>
      <c r="AO682" s="124">
        <v>0.73867502804295648</v>
      </c>
      <c r="AP682" s="124">
        <v>0.75410546064395301</v>
      </c>
      <c r="AQ682" s="124">
        <v>0.7684262679662337</v>
      </c>
      <c r="AR682" s="124">
        <v>0.78171224778655535</v>
      </c>
      <c r="AS682" s="124">
        <v>0.7940437482094973</v>
      </c>
      <c r="AT682" s="124">
        <v>0.80550009532817335</v>
      </c>
      <c r="AU682" s="124">
        <v>0.81615628887953695</v>
      </c>
      <c r="AV682" s="124">
        <v>0.82608156179840331</v>
      </c>
      <c r="AW682" s="124">
        <v>0.83533896669569463</v>
      </c>
      <c r="AX682" s="124">
        <v>0.84398550211305112</v>
      </c>
      <c r="AY682" s="124">
        <v>0.8520725009232949</v>
      </c>
    </row>
    <row r="683" spans="1:51">
      <c r="A683" t="s">
        <v>42</v>
      </c>
      <c r="B683" t="s">
        <v>21</v>
      </c>
      <c r="C683" t="s">
        <v>57</v>
      </c>
      <c r="D683" t="s">
        <v>337</v>
      </c>
      <c r="E683" s="125">
        <v>0</v>
      </c>
      <c r="F683" s="125">
        <v>0</v>
      </c>
      <c r="G683" s="125">
        <v>0</v>
      </c>
      <c r="H683" s="125">
        <v>0</v>
      </c>
      <c r="I683" s="125">
        <v>0</v>
      </c>
      <c r="J683" s="125">
        <v>0</v>
      </c>
      <c r="K683" s="124">
        <v>0</v>
      </c>
      <c r="L683" s="124">
        <v>0</v>
      </c>
      <c r="M683" s="124">
        <v>0</v>
      </c>
      <c r="N683" s="124">
        <v>0</v>
      </c>
      <c r="O683" s="124">
        <v>0</v>
      </c>
      <c r="P683" s="124">
        <v>0</v>
      </c>
      <c r="Q683" s="124">
        <v>0</v>
      </c>
      <c r="R683" s="124">
        <v>0</v>
      </c>
      <c r="S683" s="124">
        <v>0</v>
      </c>
      <c r="T683" s="124">
        <v>0</v>
      </c>
      <c r="U683" s="124">
        <v>0</v>
      </c>
      <c r="V683" s="124">
        <v>0</v>
      </c>
      <c r="W683" s="124">
        <v>0</v>
      </c>
      <c r="X683" s="124">
        <v>0</v>
      </c>
      <c r="Y683" s="124">
        <v>0</v>
      </c>
      <c r="Z683" s="124">
        <v>0</v>
      </c>
      <c r="AA683" s="124">
        <v>0</v>
      </c>
      <c r="AB683" s="124">
        <v>0</v>
      </c>
      <c r="AC683" s="124">
        <v>0</v>
      </c>
      <c r="AD683" s="124">
        <v>0</v>
      </c>
      <c r="AE683" s="124">
        <v>0</v>
      </c>
      <c r="AF683" s="124">
        <v>0</v>
      </c>
      <c r="AG683" s="124">
        <v>0</v>
      </c>
      <c r="AH683" s="124">
        <v>0</v>
      </c>
      <c r="AI683" s="124">
        <v>0</v>
      </c>
      <c r="AJ683" s="124">
        <v>0</v>
      </c>
      <c r="AK683" s="124">
        <v>0</v>
      </c>
      <c r="AL683" s="124">
        <v>0</v>
      </c>
      <c r="AM683" s="124">
        <v>0</v>
      </c>
      <c r="AN683" s="124">
        <v>0</v>
      </c>
      <c r="AO683" s="124">
        <v>0</v>
      </c>
      <c r="AP683" s="124">
        <v>0</v>
      </c>
      <c r="AQ683" s="124">
        <v>0</v>
      </c>
      <c r="AR683" s="124">
        <v>0</v>
      </c>
      <c r="AS683" s="124">
        <v>0</v>
      </c>
      <c r="AT683" s="124">
        <v>0</v>
      </c>
      <c r="AU683" s="124">
        <v>0</v>
      </c>
      <c r="AV683" s="124">
        <v>0</v>
      </c>
      <c r="AW683" s="124">
        <v>0</v>
      </c>
      <c r="AX683" s="124">
        <v>0</v>
      </c>
      <c r="AY683" s="124">
        <v>0</v>
      </c>
    </row>
    <row r="684" spans="1:51">
      <c r="A684" t="s">
        <v>42</v>
      </c>
      <c r="B684" t="s">
        <v>21</v>
      </c>
      <c r="C684" t="s">
        <v>58</v>
      </c>
      <c r="D684" t="s">
        <v>337</v>
      </c>
      <c r="E684" s="125">
        <v>0</v>
      </c>
      <c r="F684" s="125">
        <v>0</v>
      </c>
      <c r="G684" s="125">
        <v>0</v>
      </c>
      <c r="H684" s="125">
        <v>0</v>
      </c>
      <c r="I684" s="125">
        <v>0</v>
      </c>
      <c r="J684" s="125">
        <v>0</v>
      </c>
      <c r="K684" s="124">
        <v>0</v>
      </c>
      <c r="L684" s="124">
        <v>0</v>
      </c>
      <c r="M684" s="124">
        <v>0</v>
      </c>
      <c r="N684" s="124">
        <v>0</v>
      </c>
      <c r="O684" s="124">
        <v>0</v>
      </c>
      <c r="P684" s="124">
        <v>0</v>
      </c>
      <c r="Q684" s="124">
        <v>0</v>
      </c>
      <c r="R684" s="124">
        <v>0</v>
      </c>
      <c r="S684" s="124">
        <v>0</v>
      </c>
      <c r="T684" s="124">
        <v>0</v>
      </c>
      <c r="U684" s="124">
        <v>0</v>
      </c>
      <c r="V684" s="124">
        <v>0</v>
      </c>
      <c r="W684" s="124">
        <v>0</v>
      </c>
      <c r="X684" s="124">
        <v>0</v>
      </c>
      <c r="Y684" s="124">
        <v>0</v>
      </c>
      <c r="Z684" s="124">
        <v>0</v>
      </c>
      <c r="AA684" s="124">
        <v>0</v>
      </c>
      <c r="AB684" s="124">
        <v>0</v>
      </c>
      <c r="AC684" s="124">
        <v>0</v>
      </c>
      <c r="AD684" s="124">
        <v>0</v>
      </c>
      <c r="AE684" s="124">
        <v>0</v>
      </c>
      <c r="AF684" s="124">
        <v>0</v>
      </c>
      <c r="AG684" s="124">
        <v>0</v>
      </c>
      <c r="AH684" s="124">
        <v>0</v>
      </c>
      <c r="AI684" s="124">
        <v>0</v>
      </c>
      <c r="AJ684" s="124">
        <v>0</v>
      </c>
      <c r="AK684" s="124">
        <v>0</v>
      </c>
      <c r="AL684" s="124">
        <v>0</v>
      </c>
      <c r="AM684" s="124">
        <v>0</v>
      </c>
      <c r="AN684" s="124">
        <v>0</v>
      </c>
      <c r="AO684" s="124">
        <v>0</v>
      </c>
      <c r="AP684" s="124">
        <v>0</v>
      </c>
      <c r="AQ684" s="124">
        <v>0</v>
      </c>
      <c r="AR684" s="124">
        <v>0</v>
      </c>
      <c r="AS684" s="124">
        <v>0</v>
      </c>
      <c r="AT684" s="124">
        <v>0</v>
      </c>
      <c r="AU684" s="124">
        <v>0</v>
      </c>
      <c r="AV684" s="124">
        <v>0</v>
      </c>
      <c r="AW684" s="124">
        <v>0</v>
      </c>
      <c r="AX684" s="124">
        <v>0</v>
      </c>
      <c r="AY684" s="124">
        <v>0</v>
      </c>
    </row>
    <row r="685" spans="1:51">
      <c r="A685" t="s">
        <v>42</v>
      </c>
      <c r="B685" t="s">
        <v>21</v>
      </c>
      <c r="C685" t="s">
        <v>59</v>
      </c>
      <c r="D685" t="s">
        <v>337</v>
      </c>
      <c r="E685" s="125">
        <v>0</v>
      </c>
      <c r="F685" s="125">
        <v>0</v>
      </c>
      <c r="G685" s="125">
        <v>0</v>
      </c>
      <c r="H685" s="125">
        <v>0</v>
      </c>
      <c r="I685" s="125">
        <v>0</v>
      </c>
      <c r="J685" s="125">
        <v>6.3500127000253994E-5</v>
      </c>
      <c r="K685" s="124">
        <v>5.4303556882975834E-4</v>
      </c>
      <c r="L685" s="124">
        <v>5.0239125238509517E-4</v>
      </c>
      <c r="M685" s="124">
        <v>4.6461673918838292E-4</v>
      </c>
      <c r="N685" s="124">
        <v>4.2976939934723051E-4</v>
      </c>
      <c r="O685" s="124">
        <v>3.9775034327445031E-4</v>
      </c>
      <c r="P685" s="124">
        <v>3.6836966781806637E-4</v>
      </c>
      <c r="Q685" s="124">
        <v>3.4141634408926011E-4</v>
      </c>
      <c r="R685" s="124">
        <v>3.1666262341519501E-4</v>
      </c>
      <c r="S685" s="124">
        <v>2.9392858681546899E-4</v>
      </c>
      <c r="T685" s="124">
        <v>2.7303727370390108E-4</v>
      </c>
      <c r="U685" s="124">
        <v>2.538219675537435E-4</v>
      </c>
      <c r="V685" s="124">
        <v>2.3613759157207689E-4</v>
      </c>
      <c r="W685" s="124">
        <v>2.1984747734202681E-4</v>
      </c>
      <c r="X685" s="124">
        <v>2.0482580207448629E-4</v>
      </c>
      <c r="Y685" s="124">
        <v>1.909608261227814E-4</v>
      </c>
      <c r="Z685" s="124">
        <v>1.7815174549939839E-4</v>
      </c>
      <c r="AA685" s="124">
        <v>1.6630762884911461E-4</v>
      </c>
      <c r="AB685" s="124">
        <v>1.5534640147049091E-4</v>
      </c>
      <c r="AC685" s="124">
        <v>1.4519390813035941E-4</v>
      </c>
      <c r="AD685" s="124">
        <v>1.3578306577143579E-4</v>
      </c>
      <c r="AE685" s="124">
        <v>1.270531063146947E-4</v>
      </c>
      <c r="AF685" s="124">
        <v>1.18948904368533E-4</v>
      </c>
      <c r="AG685" s="124">
        <v>1.114203823269765E-4</v>
      </c>
      <c r="AH685" s="124">
        <v>1.044219846636848E-4</v>
      </c>
      <c r="AI685" s="124">
        <v>9.7912213408049635E-5</v>
      </c>
      <c r="AJ685" s="124">
        <v>9.1853217375906585E-5</v>
      </c>
      <c r="AK685" s="124">
        <v>8.6210428473872122E-5</v>
      </c>
      <c r="AL685" s="124">
        <v>8.095223917208667E-5</v>
      </c>
      <c r="AM685" s="124">
        <v>7.604971597941267E-5</v>
      </c>
      <c r="AN685" s="124">
        <v>7.1476344428435905E-5</v>
      </c>
      <c r="AO685" s="124">
        <v>6.7207801675135329E-5</v>
      </c>
      <c r="AP685" s="124">
        <v>6.3239357260427902E-5</v>
      </c>
      <c r="AQ685" s="124">
        <v>5.9556303898746178E-5</v>
      </c>
      <c r="AR685" s="124">
        <v>5.6139397064836813E-5</v>
      </c>
      <c r="AS685" s="124">
        <v>5.2967968557844817E-5</v>
      </c>
      <c r="AT685" s="124">
        <v>5.0021615015824578E-5</v>
      </c>
      <c r="AU685" s="124">
        <v>4.7281046786757557E-5</v>
      </c>
      <c r="AV685" s="124">
        <v>4.4728457883945281E-5</v>
      </c>
      <c r="AW685" s="124">
        <v>4.2347632072397263E-5</v>
      </c>
      <c r="AX685" s="124">
        <v>4.0123910260020932E-5</v>
      </c>
      <c r="AY685" s="124">
        <v>3.8044090535731598E-5</v>
      </c>
    </row>
    <row r="686" spans="1:51">
      <c r="A686" t="s">
        <v>42</v>
      </c>
      <c r="B686" t="s">
        <v>21</v>
      </c>
      <c r="C686" t="s">
        <v>60</v>
      </c>
      <c r="D686" t="s">
        <v>337</v>
      </c>
      <c r="E686" s="125">
        <v>0</v>
      </c>
      <c r="F686" s="125">
        <v>0</v>
      </c>
      <c r="G686" s="125">
        <v>0</v>
      </c>
      <c r="H686" s="125">
        <v>0</v>
      </c>
      <c r="I686" s="125">
        <v>0</v>
      </c>
      <c r="J686" s="125">
        <v>0</v>
      </c>
      <c r="K686" s="124">
        <v>0</v>
      </c>
      <c r="L686" s="124">
        <v>0</v>
      </c>
      <c r="M686" s="124">
        <v>0</v>
      </c>
      <c r="N686" s="124">
        <v>0</v>
      </c>
      <c r="O686" s="124">
        <v>0</v>
      </c>
      <c r="P686" s="124">
        <v>0</v>
      </c>
      <c r="Q686" s="124">
        <v>0</v>
      </c>
      <c r="R686" s="124">
        <v>0</v>
      </c>
      <c r="S686" s="124">
        <v>0</v>
      </c>
      <c r="T686" s="124">
        <v>0</v>
      </c>
      <c r="U686" s="124">
        <v>0</v>
      </c>
      <c r="V686" s="124">
        <v>0</v>
      </c>
      <c r="W686" s="124">
        <v>0</v>
      </c>
      <c r="X686" s="124">
        <v>0</v>
      </c>
      <c r="Y686" s="124">
        <v>0</v>
      </c>
      <c r="Z686" s="124">
        <v>0</v>
      </c>
      <c r="AA686" s="124">
        <v>0</v>
      </c>
      <c r="AB686" s="124">
        <v>0</v>
      </c>
      <c r="AC686" s="124">
        <v>0</v>
      </c>
      <c r="AD686" s="124">
        <v>0</v>
      </c>
      <c r="AE686" s="124">
        <v>0</v>
      </c>
      <c r="AF686" s="124">
        <v>0</v>
      </c>
      <c r="AG686" s="124">
        <v>0</v>
      </c>
      <c r="AH686" s="124">
        <v>0</v>
      </c>
      <c r="AI686" s="124">
        <v>0</v>
      </c>
      <c r="AJ686" s="124">
        <v>0</v>
      </c>
      <c r="AK686" s="124">
        <v>0</v>
      </c>
      <c r="AL686" s="124">
        <v>0</v>
      </c>
      <c r="AM686" s="124">
        <v>0</v>
      </c>
      <c r="AN686" s="124">
        <v>0</v>
      </c>
      <c r="AO686" s="124">
        <v>0</v>
      </c>
      <c r="AP686" s="124">
        <v>0</v>
      </c>
      <c r="AQ686" s="124">
        <v>0</v>
      </c>
      <c r="AR686" s="124">
        <v>0</v>
      </c>
      <c r="AS686" s="124">
        <v>0</v>
      </c>
      <c r="AT686" s="124">
        <v>0</v>
      </c>
      <c r="AU686" s="124">
        <v>0</v>
      </c>
      <c r="AV686" s="124">
        <v>0</v>
      </c>
      <c r="AW686" s="124">
        <v>0</v>
      </c>
      <c r="AX686" s="124">
        <v>0</v>
      </c>
      <c r="AY686" s="124">
        <v>0</v>
      </c>
    </row>
    <row r="687" spans="1:51">
      <c r="A687" t="s">
        <v>42</v>
      </c>
      <c r="B687" t="s">
        <v>21</v>
      </c>
      <c r="C687" t="s">
        <v>61</v>
      </c>
      <c r="D687" t="s">
        <v>337</v>
      </c>
      <c r="E687" s="125">
        <v>0</v>
      </c>
      <c r="F687" s="125">
        <v>0</v>
      </c>
      <c r="G687" s="125">
        <v>0</v>
      </c>
      <c r="H687" s="125">
        <v>0</v>
      </c>
      <c r="I687" s="125">
        <v>0</v>
      </c>
      <c r="J687" s="125">
        <v>0</v>
      </c>
      <c r="K687" s="124">
        <v>0</v>
      </c>
      <c r="L687" s="124">
        <v>0</v>
      </c>
      <c r="M687" s="124">
        <v>0</v>
      </c>
      <c r="N687" s="124">
        <v>0</v>
      </c>
      <c r="O687" s="124">
        <v>0</v>
      </c>
      <c r="P687" s="124">
        <v>0</v>
      </c>
      <c r="Q687" s="124">
        <v>0</v>
      </c>
      <c r="R687" s="124">
        <v>0</v>
      </c>
      <c r="S687" s="124">
        <v>0</v>
      </c>
      <c r="T687" s="124">
        <v>0</v>
      </c>
      <c r="U687" s="124">
        <v>0</v>
      </c>
      <c r="V687" s="124">
        <v>0</v>
      </c>
      <c r="W687" s="124">
        <v>0</v>
      </c>
      <c r="X687" s="124">
        <v>0</v>
      </c>
      <c r="Y687" s="124">
        <v>0</v>
      </c>
      <c r="Z687" s="124">
        <v>0</v>
      </c>
      <c r="AA687" s="124">
        <v>0</v>
      </c>
      <c r="AB687" s="124">
        <v>0</v>
      </c>
      <c r="AC687" s="124">
        <v>0</v>
      </c>
      <c r="AD687" s="124">
        <v>0</v>
      </c>
      <c r="AE687" s="124">
        <v>0</v>
      </c>
      <c r="AF687" s="124">
        <v>0</v>
      </c>
      <c r="AG687" s="124">
        <v>0</v>
      </c>
      <c r="AH687" s="124">
        <v>0</v>
      </c>
      <c r="AI687" s="124">
        <v>0</v>
      </c>
      <c r="AJ687" s="124">
        <v>0</v>
      </c>
      <c r="AK687" s="124">
        <v>0</v>
      </c>
      <c r="AL687" s="124">
        <v>0</v>
      </c>
      <c r="AM687" s="124">
        <v>0</v>
      </c>
      <c r="AN687" s="124">
        <v>0</v>
      </c>
      <c r="AO687" s="124">
        <v>0</v>
      </c>
      <c r="AP687" s="124">
        <v>0</v>
      </c>
      <c r="AQ687" s="124">
        <v>0</v>
      </c>
      <c r="AR687" s="124">
        <v>0</v>
      </c>
      <c r="AS687" s="124">
        <v>0</v>
      </c>
      <c r="AT687" s="124">
        <v>0</v>
      </c>
      <c r="AU687" s="124">
        <v>0</v>
      </c>
      <c r="AV687" s="124">
        <v>0</v>
      </c>
      <c r="AW687" s="124">
        <v>0</v>
      </c>
      <c r="AX687" s="124">
        <v>0</v>
      </c>
      <c r="AY687" s="124">
        <v>0</v>
      </c>
    </row>
    <row r="688" spans="1:51">
      <c r="A688" t="s">
        <v>42</v>
      </c>
      <c r="B688" t="s">
        <v>72</v>
      </c>
      <c r="C688" t="s">
        <v>50</v>
      </c>
      <c r="D688" t="s">
        <v>337</v>
      </c>
      <c r="E688" s="125">
        <v>0.82060938034919551</v>
      </c>
      <c r="F688" s="125">
        <v>0.80501439945790287</v>
      </c>
      <c r="G688" s="125">
        <v>0.78934137757667167</v>
      </c>
      <c r="H688" s="125">
        <v>0.75595854922279793</v>
      </c>
      <c r="I688" s="125">
        <v>0.73624091381100731</v>
      </c>
      <c r="J688" s="125">
        <v>0.7048346055979644</v>
      </c>
      <c r="K688" s="124">
        <v>0.66701244813278004</v>
      </c>
      <c r="L688" s="124">
        <v>0.68484836785167358</v>
      </c>
      <c r="M688" s="124">
        <v>0.69937460549164832</v>
      </c>
      <c r="N688" s="124">
        <v>0.71102021903710255</v>
      </c>
      <c r="O688" s="124">
        <v>0.71988006558442763</v>
      </c>
      <c r="P688" s="124">
        <v>0.72564770314915739</v>
      </c>
      <c r="Q688" s="124">
        <v>0.7274825157619238</v>
      </c>
      <c r="R688" s="124">
        <v>0.72386794241396446</v>
      </c>
      <c r="S688" s="124">
        <v>0.71265267287827605</v>
      </c>
      <c r="T688" s="124">
        <v>0.69162604285845242</v>
      </c>
      <c r="U688" s="124">
        <v>0.65976578531291341</v>
      </c>
      <c r="V688" s="124">
        <v>0.61836262985369828</v>
      </c>
      <c r="W688" s="124">
        <v>0.57075200540517612</v>
      </c>
      <c r="X688" s="124">
        <v>0.52080119191475449</v>
      </c>
      <c r="Y688" s="124">
        <v>0.47159306073872709</v>
      </c>
      <c r="Z688" s="124">
        <v>0.42502852683991033</v>
      </c>
      <c r="AA688" s="124">
        <v>0.38203153737105439</v>
      </c>
      <c r="AB688" s="124">
        <v>0.34289661118857612</v>
      </c>
      <c r="AC688" s="124">
        <v>0.30756877860831461</v>
      </c>
      <c r="AD688" s="124">
        <v>0.27582207759952487</v>
      </c>
      <c r="AE688" s="124">
        <v>0.24736090776371181</v>
      </c>
      <c r="AF688" s="124">
        <v>0.22187341217077869</v>
      </c>
      <c r="AG688" s="124">
        <v>0.1990576708898347</v>
      </c>
      <c r="AH688" s="124">
        <v>0.17863328380896579</v>
      </c>
      <c r="AI688" s="124">
        <v>0.16034541165190741</v>
      </c>
      <c r="AJ688" s="124">
        <v>0.14396509231192159</v>
      </c>
      <c r="AK688" s="124">
        <v>0.12928783928211629</v>
      </c>
      <c r="AL688" s="124">
        <v>0.1161315516951557</v>
      </c>
      <c r="AM688" s="124">
        <v>0.10433424793887219</v>
      </c>
      <c r="AN688" s="124">
        <v>9.3751864938397281E-2</v>
      </c>
      <c r="AO688" s="124">
        <v>8.4256226865729381E-2</v>
      </c>
      <c r="AP688" s="124">
        <v>7.5733217845639786E-2</v>
      </c>
      <c r="AQ688" s="124">
        <v>6.8081159991463261E-2</v>
      </c>
      <c r="AR688" s="124">
        <v>6.1209383314822292E-2</v>
      </c>
      <c r="AS688" s="124">
        <v>5.5036968531617741E-2</v>
      </c>
      <c r="AT688" s="124">
        <v>4.9491642761919682E-2</v>
      </c>
      <c r="AU688" s="124">
        <v>4.9491642761919682E-2</v>
      </c>
      <c r="AV688" s="124">
        <v>4.9491642761919689E-2</v>
      </c>
      <c r="AW688" s="124">
        <v>4.9491642761919689E-2</v>
      </c>
      <c r="AX688" s="124">
        <v>4.9491642761919689E-2</v>
      </c>
      <c r="AY688" s="124">
        <v>4.9491642761919682E-2</v>
      </c>
    </row>
    <row r="689" spans="1:51">
      <c r="A689" t="s">
        <v>42</v>
      </c>
      <c r="B689" t="s">
        <v>72</v>
      </c>
      <c r="C689" t="s">
        <v>51</v>
      </c>
      <c r="D689" t="s">
        <v>337</v>
      </c>
      <c r="E689" s="125">
        <v>0</v>
      </c>
      <c r="F689" s="125">
        <v>0</v>
      </c>
      <c r="G689" s="125">
        <v>0</v>
      </c>
      <c r="H689" s="125">
        <v>0</v>
      </c>
      <c r="I689" s="125">
        <v>0</v>
      </c>
      <c r="J689" s="125">
        <v>0</v>
      </c>
      <c r="K689" s="124">
        <v>0</v>
      </c>
      <c r="L689" s="124">
        <v>0</v>
      </c>
      <c r="M689" s="124">
        <v>0</v>
      </c>
      <c r="N689" s="124">
        <v>0</v>
      </c>
      <c r="O689" s="124">
        <v>0</v>
      </c>
      <c r="P689" s="124">
        <v>0</v>
      </c>
      <c r="Q689" s="124">
        <v>0</v>
      </c>
      <c r="R689" s="124">
        <v>0</v>
      </c>
      <c r="S689" s="124">
        <v>0</v>
      </c>
      <c r="T689" s="124">
        <v>0</v>
      </c>
      <c r="U689" s="124">
        <v>0</v>
      </c>
      <c r="V689" s="124">
        <v>0</v>
      </c>
      <c r="W689" s="124">
        <v>0</v>
      </c>
      <c r="X689" s="124">
        <v>0</v>
      </c>
      <c r="Y689" s="124">
        <v>0</v>
      </c>
      <c r="Z689" s="124">
        <v>0</v>
      </c>
      <c r="AA689" s="124">
        <v>0</v>
      </c>
      <c r="AB689" s="124">
        <v>0</v>
      </c>
      <c r="AC689" s="124">
        <v>0</v>
      </c>
      <c r="AD689" s="124">
        <v>0</v>
      </c>
      <c r="AE689" s="124">
        <v>0</v>
      </c>
      <c r="AF689" s="124">
        <v>0</v>
      </c>
      <c r="AG689" s="124">
        <v>0</v>
      </c>
      <c r="AH689" s="124">
        <v>0</v>
      </c>
      <c r="AI689" s="124">
        <v>0</v>
      </c>
      <c r="AJ689" s="124">
        <v>0</v>
      </c>
      <c r="AK689" s="124">
        <v>0</v>
      </c>
      <c r="AL689" s="124">
        <v>0</v>
      </c>
      <c r="AM689" s="124">
        <v>0</v>
      </c>
      <c r="AN689" s="124">
        <v>0</v>
      </c>
      <c r="AO689" s="124">
        <v>0</v>
      </c>
      <c r="AP689" s="124">
        <v>0</v>
      </c>
      <c r="AQ689" s="124">
        <v>0</v>
      </c>
      <c r="AR689" s="124">
        <v>0</v>
      </c>
      <c r="AS689" s="124">
        <v>0</v>
      </c>
      <c r="AT689" s="124">
        <v>0</v>
      </c>
      <c r="AU689" s="124">
        <v>0</v>
      </c>
      <c r="AV689" s="124">
        <v>0</v>
      </c>
      <c r="AW689" s="124">
        <v>0</v>
      </c>
      <c r="AX689" s="124">
        <v>0</v>
      </c>
      <c r="AY689" s="124">
        <v>0</v>
      </c>
    </row>
    <row r="690" spans="1:51">
      <c r="A690" t="s">
        <v>42</v>
      </c>
      <c r="B690" t="s">
        <v>72</v>
      </c>
      <c r="C690" t="s">
        <v>52</v>
      </c>
      <c r="D690" t="s">
        <v>337</v>
      </c>
      <c r="E690" s="125">
        <v>0</v>
      </c>
      <c r="F690" s="125">
        <v>0</v>
      </c>
      <c r="G690" s="125">
        <v>0</v>
      </c>
      <c r="H690" s="125">
        <v>0</v>
      </c>
      <c r="I690" s="125">
        <v>0</v>
      </c>
      <c r="J690" s="125">
        <v>0</v>
      </c>
      <c r="K690" s="124">
        <v>0</v>
      </c>
      <c r="L690" s="124">
        <v>0</v>
      </c>
      <c r="M690" s="124">
        <v>0</v>
      </c>
      <c r="N690" s="124">
        <v>0</v>
      </c>
      <c r="O690" s="124">
        <v>0</v>
      </c>
      <c r="P690" s="124">
        <v>0</v>
      </c>
      <c r="Q690" s="124">
        <v>0</v>
      </c>
      <c r="R690" s="124">
        <v>0</v>
      </c>
      <c r="S690" s="124">
        <v>0</v>
      </c>
      <c r="T690" s="124">
        <v>0</v>
      </c>
      <c r="U690" s="124">
        <v>0</v>
      </c>
      <c r="V690" s="124">
        <v>0</v>
      </c>
      <c r="W690" s="124">
        <v>0</v>
      </c>
      <c r="X690" s="124">
        <v>0</v>
      </c>
      <c r="Y690" s="124">
        <v>0</v>
      </c>
      <c r="Z690" s="124">
        <v>0</v>
      </c>
      <c r="AA690" s="124">
        <v>0</v>
      </c>
      <c r="AB690" s="124">
        <v>0</v>
      </c>
      <c r="AC690" s="124">
        <v>0</v>
      </c>
      <c r="AD690" s="124">
        <v>0</v>
      </c>
      <c r="AE690" s="124">
        <v>0</v>
      </c>
      <c r="AF690" s="124">
        <v>0</v>
      </c>
      <c r="AG690" s="124">
        <v>0</v>
      </c>
      <c r="AH690" s="124">
        <v>0</v>
      </c>
      <c r="AI690" s="124">
        <v>0</v>
      </c>
      <c r="AJ690" s="124">
        <v>0</v>
      </c>
      <c r="AK690" s="124">
        <v>0</v>
      </c>
      <c r="AL690" s="124">
        <v>0</v>
      </c>
      <c r="AM690" s="124">
        <v>0</v>
      </c>
      <c r="AN690" s="124">
        <v>0</v>
      </c>
      <c r="AO690" s="124">
        <v>0</v>
      </c>
      <c r="AP690" s="124">
        <v>0</v>
      </c>
      <c r="AQ690" s="124">
        <v>0</v>
      </c>
      <c r="AR690" s="124">
        <v>0</v>
      </c>
      <c r="AS690" s="124">
        <v>0</v>
      </c>
      <c r="AT690" s="124">
        <v>0</v>
      </c>
      <c r="AU690" s="124">
        <v>0</v>
      </c>
      <c r="AV690" s="124">
        <v>0</v>
      </c>
      <c r="AW690" s="124">
        <v>0</v>
      </c>
      <c r="AX690" s="124">
        <v>0</v>
      </c>
      <c r="AY690" s="124">
        <v>0</v>
      </c>
    </row>
    <row r="691" spans="1:51">
      <c r="A691" t="s">
        <v>42</v>
      </c>
      <c r="B691" t="s">
        <v>72</v>
      </c>
      <c r="C691" t="s">
        <v>53</v>
      </c>
      <c r="D691" t="s">
        <v>337</v>
      </c>
      <c r="E691" s="125">
        <v>0.17939061965080449</v>
      </c>
      <c r="F691" s="125">
        <v>0.19498560054209721</v>
      </c>
      <c r="G691" s="125">
        <v>0.21015585721468069</v>
      </c>
      <c r="H691" s="125">
        <v>0.2440414507772021</v>
      </c>
      <c r="I691" s="125">
        <v>0.26375908618899269</v>
      </c>
      <c r="J691" s="125">
        <v>0.2875318066157761</v>
      </c>
      <c r="K691" s="124">
        <v>0.29149377593360998</v>
      </c>
      <c r="L691" s="124">
        <v>0.27886499368519418</v>
      </c>
      <c r="M691" s="124">
        <v>0.26827556211470238</v>
      </c>
      <c r="N691" s="124">
        <v>0.25922844627134739</v>
      </c>
      <c r="O691" s="124">
        <v>0.25129942948367678</v>
      </c>
      <c r="P691" s="124">
        <v>0.244072790168399</v>
      </c>
      <c r="Q691" s="124">
        <v>0.2370769046690514</v>
      </c>
      <c r="R691" s="124">
        <v>0.2297277772413249</v>
      </c>
      <c r="S691" s="124">
        <v>0.22132480491120521</v>
      </c>
      <c r="T691" s="124">
        <v>0.21118435993839521</v>
      </c>
      <c r="U691" s="124">
        <v>0.1989443346164862</v>
      </c>
      <c r="V691" s="124">
        <v>0.1848398743663715</v>
      </c>
      <c r="W691" s="124">
        <v>0.1696322722538508</v>
      </c>
      <c r="X691" s="124">
        <v>0.15422771419326209</v>
      </c>
      <c r="Y691" s="124">
        <v>0.13934588755257679</v>
      </c>
      <c r="Z691" s="124">
        <v>0.12541879417967419</v>
      </c>
      <c r="AA691" s="124">
        <v>0.1126405896054853</v>
      </c>
      <c r="AB691" s="124">
        <v>0.10105335551466731</v>
      </c>
      <c r="AC691" s="124">
        <v>9.0616197532616252E-2</v>
      </c>
      <c r="AD691" s="124">
        <v>8.1249155593486735E-2</v>
      </c>
      <c r="AE691" s="124">
        <v>7.2857963637437684E-2</v>
      </c>
      <c r="AF691" s="124">
        <v>6.5346922098028809E-2</v>
      </c>
      <c r="AG691" s="124">
        <v>5.8625057044814258E-2</v>
      </c>
      <c r="AH691" s="124">
        <v>5.2608693426109937E-2</v>
      </c>
      <c r="AI691" s="124">
        <v>4.7222196518269581E-2</v>
      </c>
      <c r="AJ691" s="124">
        <v>4.2397825625254043E-2</v>
      </c>
      <c r="AK691" s="124">
        <v>3.8075193676380223E-2</v>
      </c>
      <c r="AL691" s="124">
        <v>3.420058372895924E-2</v>
      </c>
      <c r="AM691" s="124">
        <v>3.072624528786402E-2</v>
      </c>
      <c r="AN691" s="124">
        <v>2.7609726888578622E-2</v>
      </c>
      <c r="AO691" s="124">
        <v>2.4813267592661378E-2</v>
      </c>
      <c r="AP691" s="124">
        <v>2.23032533643449E-2</v>
      </c>
      <c r="AQ691" s="124">
        <v>2.004973647752253E-2</v>
      </c>
      <c r="AR691" s="124">
        <v>1.8026012794943549E-2</v>
      </c>
      <c r="AS691" s="124">
        <v>1.620825069351851E-2</v>
      </c>
      <c r="AT691" s="124">
        <v>1.4575165405290091E-2</v>
      </c>
      <c r="AU691" s="124">
        <v>1.4575165405290091E-2</v>
      </c>
      <c r="AV691" s="124">
        <v>1.4575165405290091E-2</v>
      </c>
      <c r="AW691" s="124">
        <v>1.4575165405290091E-2</v>
      </c>
      <c r="AX691" s="124">
        <v>1.4575165405290091E-2</v>
      </c>
      <c r="AY691" s="124">
        <v>1.4575165405290091E-2</v>
      </c>
    </row>
    <row r="692" spans="1:51">
      <c r="A692" t="s">
        <v>42</v>
      </c>
      <c r="B692" t="s">
        <v>72</v>
      </c>
      <c r="C692" t="s">
        <v>54</v>
      </c>
      <c r="D692" t="s">
        <v>337</v>
      </c>
      <c r="E692" s="125">
        <v>0</v>
      </c>
      <c r="F692" s="125">
        <v>0</v>
      </c>
      <c r="G692" s="125">
        <v>0</v>
      </c>
      <c r="H692" s="125">
        <v>0</v>
      </c>
      <c r="I692" s="125">
        <v>0</v>
      </c>
      <c r="J692" s="125">
        <v>0</v>
      </c>
      <c r="K692" s="124">
        <v>0</v>
      </c>
      <c r="L692" s="124">
        <v>0</v>
      </c>
      <c r="M692" s="124">
        <v>0</v>
      </c>
      <c r="N692" s="124">
        <v>0</v>
      </c>
      <c r="O692" s="124">
        <v>0</v>
      </c>
      <c r="P692" s="124">
        <v>0</v>
      </c>
      <c r="Q692" s="124">
        <v>0</v>
      </c>
      <c r="R692" s="124">
        <v>0</v>
      </c>
      <c r="S692" s="124">
        <v>0</v>
      </c>
      <c r="T692" s="124">
        <v>0</v>
      </c>
      <c r="U692" s="124">
        <v>0</v>
      </c>
      <c r="V692" s="124">
        <v>0</v>
      </c>
      <c r="W692" s="124">
        <v>0</v>
      </c>
      <c r="X692" s="124">
        <v>0</v>
      </c>
      <c r="Y692" s="124">
        <v>0</v>
      </c>
      <c r="Z692" s="124">
        <v>0</v>
      </c>
      <c r="AA692" s="124">
        <v>0</v>
      </c>
      <c r="AB692" s="124">
        <v>0</v>
      </c>
      <c r="AC692" s="124">
        <v>0</v>
      </c>
      <c r="AD692" s="124">
        <v>0</v>
      </c>
      <c r="AE692" s="124">
        <v>0</v>
      </c>
      <c r="AF692" s="124">
        <v>0</v>
      </c>
      <c r="AG692" s="124">
        <v>0</v>
      </c>
      <c r="AH692" s="124">
        <v>0</v>
      </c>
      <c r="AI692" s="124">
        <v>0</v>
      </c>
      <c r="AJ692" s="124">
        <v>0</v>
      </c>
      <c r="AK692" s="124">
        <v>0</v>
      </c>
      <c r="AL692" s="124">
        <v>0</v>
      </c>
      <c r="AM692" s="124">
        <v>0</v>
      </c>
      <c r="AN692" s="124">
        <v>0</v>
      </c>
      <c r="AO692" s="124">
        <v>0</v>
      </c>
      <c r="AP692" s="124">
        <v>0</v>
      </c>
      <c r="AQ692" s="124">
        <v>0</v>
      </c>
      <c r="AR692" s="124">
        <v>0</v>
      </c>
      <c r="AS692" s="124">
        <v>0</v>
      </c>
      <c r="AT692" s="124">
        <v>0</v>
      </c>
      <c r="AU692" s="124">
        <v>0</v>
      </c>
      <c r="AV692" s="124">
        <v>0</v>
      </c>
      <c r="AW692" s="124">
        <v>0</v>
      </c>
      <c r="AX692" s="124">
        <v>0</v>
      </c>
      <c r="AY692" s="124">
        <v>0</v>
      </c>
    </row>
    <row r="693" spans="1:51">
      <c r="A693" t="s">
        <v>42</v>
      </c>
      <c r="B693" t="s">
        <v>72</v>
      </c>
      <c r="C693" t="s">
        <v>55</v>
      </c>
      <c r="D693" t="s">
        <v>337</v>
      </c>
      <c r="E693" s="125">
        <v>0</v>
      </c>
      <c r="F693" s="125">
        <v>0</v>
      </c>
      <c r="G693" s="125">
        <v>0</v>
      </c>
      <c r="H693" s="125">
        <v>0</v>
      </c>
      <c r="I693" s="125">
        <v>0</v>
      </c>
      <c r="J693" s="125">
        <v>0</v>
      </c>
      <c r="K693" s="124">
        <v>0</v>
      </c>
      <c r="L693" s="124">
        <v>0</v>
      </c>
      <c r="M693" s="124">
        <v>0</v>
      </c>
      <c r="N693" s="124">
        <v>0</v>
      </c>
      <c r="O693" s="124">
        <v>0</v>
      </c>
      <c r="P693" s="124">
        <v>0</v>
      </c>
      <c r="Q693" s="124">
        <v>0</v>
      </c>
      <c r="R693" s="124">
        <v>0</v>
      </c>
      <c r="S693" s="124">
        <v>0</v>
      </c>
      <c r="T693" s="124">
        <v>0</v>
      </c>
      <c r="U693" s="124">
        <v>0</v>
      </c>
      <c r="V693" s="124">
        <v>0</v>
      </c>
      <c r="W693" s="124">
        <v>0</v>
      </c>
      <c r="X693" s="124">
        <v>0</v>
      </c>
      <c r="Y693" s="124">
        <v>0</v>
      </c>
      <c r="Z693" s="124">
        <v>0</v>
      </c>
      <c r="AA693" s="124">
        <v>0</v>
      </c>
      <c r="AB693" s="124">
        <v>0</v>
      </c>
      <c r="AC693" s="124">
        <v>0</v>
      </c>
      <c r="AD693" s="124">
        <v>0</v>
      </c>
      <c r="AE693" s="124">
        <v>0</v>
      </c>
      <c r="AF693" s="124">
        <v>0</v>
      </c>
      <c r="AG693" s="124">
        <v>0</v>
      </c>
      <c r="AH693" s="124">
        <v>0</v>
      </c>
      <c r="AI693" s="124">
        <v>0</v>
      </c>
      <c r="AJ693" s="124">
        <v>0</v>
      </c>
      <c r="AK693" s="124">
        <v>0</v>
      </c>
      <c r="AL693" s="124">
        <v>0</v>
      </c>
      <c r="AM693" s="124">
        <v>0</v>
      </c>
      <c r="AN693" s="124">
        <v>0</v>
      </c>
      <c r="AO693" s="124">
        <v>0</v>
      </c>
      <c r="AP693" s="124">
        <v>0</v>
      </c>
      <c r="AQ693" s="124">
        <v>0</v>
      </c>
      <c r="AR693" s="124">
        <v>0</v>
      </c>
      <c r="AS693" s="124">
        <v>0</v>
      </c>
      <c r="AT693" s="124">
        <v>0</v>
      </c>
      <c r="AU693" s="124">
        <v>0</v>
      </c>
      <c r="AV693" s="124">
        <v>0</v>
      </c>
      <c r="AW693" s="124">
        <v>0</v>
      </c>
      <c r="AX693" s="124">
        <v>0</v>
      </c>
      <c r="AY693" s="124">
        <v>0</v>
      </c>
    </row>
    <row r="694" spans="1:51">
      <c r="A694" t="s">
        <v>42</v>
      </c>
      <c r="B694" t="s">
        <v>72</v>
      </c>
      <c r="C694" t="s">
        <v>56</v>
      </c>
      <c r="D694" t="s">
        <v>337</v>
      </c>
      <c r="E694" s="125">
        <v>0</v>
      </c>
      <c r="F694" s="125">
        <v>0</v>
      </c>
      <c r="G694" s="125">
        <v>0</v>
      </c>
      <c r="H694" s="125">
        <v>0</v>
      </c>
      <c r="I694" s="125">
        <v>0</v>
      </c>
      <c r="J694" s="125">
        <v>0</v>
      </c>
      <c r="K694" s="124">
        <v>1.037344398340249E-3</v>
      </c>
      <c r="L694" s="124">
        <v>1.3721838505022E-3</v>
      </c>
      <c r="M694" s="124">
        <v>2.0475910719875891E-3</v>
      </c>
      <c r="N694" s="124">
        <v>3.3275320389862069E-3</v>
      </c>
      <c r="O694" s="124">
        <v>5.6866412278187293E-3</v>
      </c>
      <c r="P694" s="124">
        <v>9.9570641804620878E-3</v>
      </c>
      <c r="Q694" s="124">
        <v>1.7535841494894022E-2</v>
      </c>
      <c r="R694" s="124">
        <v>3.0589969543250928E-2</v>
      </c>
      <c r="S694" s="124">
        <v>5.2024153553771803E-2</v>
      </c>
      <c r="T694" s="124">
        <v>8.4775159617060739E-2</v>
      </c>
      <c r="U694" s="124">
        <v>0.1302619163014356</v>
      </c>
      <c r="V694" s="124">
        <v>0.186986938946542</v>
      </c>
      <c r="W694" s="124">
        <v>0.25087703988608978</v>
      </c>
      <c r="X694" s="124">
        <v>0.31717841836293242</v>
      </c>
      <c r="Y694" s="124">
        <v>0.3821050660758652</v>
      </c>
      <c r="Z694" s="124">
        <v>0.4433380857470004</v>
      </c>
      <c r="AA694" s="124">
        <v>0.49977131996528029</v>
      </c>
      <c r="AB694" s="124">
        <v>0.55107839998296526</v>
      </c>
      <c r="AC694" s="124">
        <v>0.59736399589781375</v>
      </c>
      <c r="AD694" s="124">
        <v>0.6389416415550081</v>
      </c>
      <c r="AE694" s="124">
        <v>0.67620780858917173</v>
      </c>
      <c r="AF694" s="124">
        <v>0.70957580549703003</v>
      </c>
      <c r="AG694" s="124">
        <v>0.73944355120404659</v>
      </c>
      <c r="AH694" s="124">
        <v>0.76617952358421004</v>
      </c>
      <c r="AI694" s="124">
        <v>0.79011806417405239</v>
      </c>
      <c r="AJ694" s="124">
        <v>0.81155928123668153</v>
      </c>
      <c r="AK694" s="124">
        <v>0.83077105335852475</v>
      </c>
      <c r="AL694" s="124">
        <v>0.84799185512555952</v>
      </c>
      <c r="AM694" s="124">
        <v>0.86343377164791901</v>
      </c>
      <c r="AN694" s="124">
        <v>0.87728540471767935</v>
      </c>
      <c r="AO694" s="124">
        <v>0.88971454525742688</v>
      </c>
      <c r="AP694" s="124">
        <v>0.90087057238906343</v>
      </c>
      <c r="AQ694" s="124">
        <v>0.91088658034842285</v>
      </c>
      <c r="AR694" s="124">
        <v>0.91988125244172458</v>
      </c>
      <c r="AS694" s="124">
        <v>0.92796050772817806</v>
      </c>
      <c r="AT694" s="124">
        <v>0.93521894706041941</v>
      </c>
      <c r="AU694" s="124">
        <v>0.93521894706041919</v>
      </c>
      <c r="AV694" s="124">
        <v>0.93521894706041941</v>
      </c>
      <c r="AW694" s="124">
        <v>0.93521894706041941</v>
      </c>
      <c r="AX694" s="124">
        <v>0.9352189470604193</v>
      </c>
      <c r="AY694" s="124">
        <v>0.9352189470604193</v>
      </c>
    </row>
    <row r="695" spans="1:51">
      <c r="A695" t="s">
        <v>42</v>
      </c>
      <c r="B695" t="s">
        <v>72</v>
      </c>
      <c r="C695" t="s">
        <v>57</v>
      </c>
      <c r="D695" t="s">
        <v>337</v>
      </c>
      <c r="E695" s="125">
        <v>0</v>
      </c>
      <c r="F695" s="125">
        <v>0</v>
      </c>
      <c r="G695" s="125">
        <v>0</v>
      </c>
      <c r="H695" s="125">
        <v>0</v>
      </c>
      <c r="I695" s="125">
        <v>0</v>
      </c>
      <c r="J695" s="125">
        <v>0</v>
      </c>
      <c r="K695" s="124">
        <v>0</v>
      </c>
      <c r="L695" s="124">
        <v>0</v>
      </c>
      <c r="M695" s="124">
        <v>0</v>
      </c>
      <c r="N695" s="124">
        <v>0</v>
      </c>
      <c r="O695" s="124">
        <v>0</v>
      </c>
      <c r="P695" s="124">
        <v>0</v>
      </c>
      <c r="Q695" s="124">
        <v>0</v>
      </c>
      <c r="R695" s="124">
        <v>0</v>
      </c>
      <c r="S695" s="124">
        <v>0</v>
      </c>
      <c r="T695" s="124">
        <v>0</v>
      </c>
      <c r="U695" s="124">
        <v>0</v>
      </c>
      <c r="V695" s="124">
        <v>0</v>
      </c>
      <c r="W695" s="124">
        <v>0</v>
      </c>
      <c r="X695" s="124">
        <v>0</v>
      </c>
      <c r="Y695" s="124">
        <v>0</v>
      </c>
      <c r="Z695" s="124">
        <v>0</v>
      </c>
      <c r="AA695" s="124">
        <v>0</v>
      </c>
      <c r="AB695" s="124">
        <v>0</v>
      </c>
      <c r="AC695" s="124">
        <v>0</v>
      </c>
      <c r="AD695" s="124">
        <v>0</v>
      </c>
      <c r="AE695" s="124">
        <v>0</v>
      </c>
      <c r="AF695" s="124">
        <v>0</v>
      </c>
      <c r="AG695" s="124">
        <v>0</v>
      </c>
      <c r="AH695" s="124">
        <v>0</v>
      </c>
      <c r="AI695" s="124">
        <v>0</v>
      </c>
      <c r="AJ695" s="124">
        <v>0</v>
      </c>
      <c r="AK695" s="124">
        <v>0</v>
      </c>
      <c r="AL695" s="124">
        <v>0</v>
      </c>
      <c r="AM695" s="124">
        <v>0</v>
      </c>
      <c r="AN695" s="124">
        <v>0</v>
      </c>
      <c r="AO695" s="124">
        <v>0</v>
      </c>
      <c r="AP695" s="124">
        <v>0</v>
      </c>
      <c r="AQ695" s="124">
        <v>0</v>
      </c>
      <c r="AR695" s="124">
        <v>0</v>
      </c>
      <c r="AS695" s="124">
        <v>0</v>
      </c>
      <c r="AT695" s="124">
        <v>0</v>
      </c>
      <c r="AU695" s="124">
        <v>0</v>
      </c>
      <c r="AV695" s="124">
        <v>0</v>
      </c>
      <c r="AW695" s="124">
        <v>0</v>
      </c>
      <c r="AX695" s="124">
        <v>0</v>
      </c>
      <c r="AY695" s="124">
        <v>0</v>
      </c>
    </row>
    <row r="696" spans="1:51">
      <c r="A696" t="s">
        <v>42</v>
      </c>
      <c r="B696" t="s">
        <v>72</v>
      </c>
      <c r="C696" t="s">
        <v>58</v>
      </c>
      <c r="D696" t="s">
        <v>337</v>
      </c>
      <c r="E696" s="125">
        <v>0</v>
      </c>
      <c r="F696" s="125">
        <v>0</v>
      </c>
      <c r="G696" s="125">
        <v>0</v>
      </c>
      <c r="H696" s="125">
        <v>0</v>
      </c>
      <c r="I696" s="125">
        <v>0</v>
      </c>
      <c r="J696" s="125">
        <v>0</v>
      </c>
      <c r="K696" s="124">
        <v>0</v>
      </c>
      <c r="L696" s="124">
        <v>0</v>
      </c>
      <c r="M696" s="124">
        <v>0</v>
      </c>
      <c r="N696" s="124">
        <v>0</v>
      </c>
      <c r="O696" s="124">
        <v>0</v>
      </c>
      <c r="P696" s="124">
        <v>0</v>
      </c>
      <c r="Q696" s="124">
        <v>0</v>
      </c>
      <c r="R696" s="124">
        <v>0</v>
      </c>
      <c r="S696" s="124">
        <v>0</v>
      </c>
      <c r="T696" s="124">
        <v>0</v>
      </c>
      <c r="U696" s="124">
        <v>0</v>
      </c>
      <c r="V696" s="124">
        <v>0</v>
      </c>
      <c r="W696" s="124">
        <v>0</v>
      </c>
      <c r="X696" s="124">
        <v>0</v>
      </c>
      <c r="Y696" s="124">
        <v>0</v>
      </c>
      <c r="Z696" s="124">
        <v>0</v>
      </c>
      <c r="AA696" s="124">
        <v>0</v>
      </c>
      <c r="AB696" s="124">
        <v>0</v>
      </c>
      <c r="AC696" s="124">
        <v>0</v>
      </c>
      <c r="AD696" s="124">
        <v>0</v>
      </c>
      <c r="AE696" s="124">
        <v>0</v>
      </c>
      <c r="AF696" s="124">
        <v>0</v>
      </c>
      <c r="AG696" s="124">
        <v>0</v>
      </c>
      <c r="AH696" s="124">
        <v>0</v>
      </c>
      <c r="AI696" s="124">
        <v>0</v>
      </c>
      <c r="AJ696" s="124">
        <v>0</v>
      </c>
      <c r="AK696" s="124">
        <v>0</v>
      </c>
      <c r="AL696" s="124">
        <v>0</v>
      </c>
      <c r="AM696" s="124">
        <v>0</v>
      </c>
      <c r="AN696" s="124">
        <v>0</v>
      </c>
      <c r="AO696" s="124">
        <v>0</v>
      </c>
      <c r="AP696" s="124">
        <v>0</v>
      </c>
      <c r="AQ696" s="124">
        <v>0</v>
      </c>
      <c r="AR696" s="124">
        <v>0</v>
      </c>
      <c r="AS696" s="124">
        <v>0</v>
      </c>
      <c r="AT696" s="124">
        <v>0</v>
      </c>
      <c r="AU696" s="124">
        <v>0</v>
      </c>
      <c r="AV696" s="124">
        <v>0</v>
      </c>
      <c r="AW696" s="124">
        <v>0</v>
      </c>
      <c r="AX696" s="124">
        <v>0</v>
      </c>
      <c r="AY696" s="124">
        <v>0</v>
      </c>
    </row>
    <row r="697" spans="1:51">
      <c r="A697" t="s">
        <v>42</v>
      </c>
      <c r="B697" t="s">
        <v>72</v>
      </c>
      <c r="C697" t="s">
        <v>59</v>
      </c>
      <c r="D697" t="s">
        <v>337</v>
      </c>
      <c r="E697" s="125">
        <v>0</v>
      </c>
      <c r="F697" s="125">
        <v>0</v>
      </c>
      <c r="G697" s="125">
        <v>5.0276520864756154E-4</v>
      </c>
      <c r="H697" s="125">
        <v>0</v>
      </c>
      <c r="I697" s="125">
        <v>0</v>
      </c>
      <c r="J697" s="125">
        <v>7.6335877862595417E-3</v>
      </c>
      <c r="K697" s="124">
        <v>4.0456431535269712E-2</v>
      </c>
      <c r="L697" s="124">
        <v>3.4914454612630021E-2</v>
      </c>
      <c r="M697" s="124">
        <v>3.0302241321661719E-2</v>
      </c>
      <c r="N697" s="124">
        <v>2.642380265256385E-2</v>
      </c>
      <c r="O697" s="124">
        <v>2.3133863704076739E-2</v>
      </c>
      <c r="P697" s="124">
        <v>2.0322442501981512E-2</v>
      </c>
      <c r="Q697" s="124">
        <v>1.7904738074130962E-2</v>
      </c>
      <c r="R697" s="124">
        <v>1.5814310801459619E-2</v>
      </c>
      <c r="S697" s="124">
        <v>1.399836865674688E-2</v>
      </c>
      <c r="T697" s="124">
        <v>1.2414437586091519E-2</v>
      </c>
      <c r="U697" s="124">
        <v>1.1027963769164701E-2</v>
      </c>
      <c r="V697" s="124">
        <v>9.8105568333881968E-3</v>
      </c>
      <c r="W697" s="124">
        <v>8.7386824548832762E-3</v>
      </c>
      <c r="X697" s="124">
        <v>7.792675529050868E-3</v>
      </c>
      <c r="Y697" s="124">
        <v>6.9559856328308134E-3</v>
      </c>
      <c r="Z697" s="124">
        <v>6.2145932334151137E-3</v>
      </c>
      <c r="AA697" s="124">
        <v>5.556553058180016E-3</v>
      </c>
      <c r="AB697" s="124">
        <v>4.9716333137913354E-3</v>
      </c>
      <c r="AC697" s="124">
        <v>4.4510279612554396E-3</v>
      </c>
      <c r="AD697" s="124">
        <v>3.987125251980167E-3</v>
      </c>
      <c r="AE697" s="124">
        <v>3.5733200096788398E-3</v>
      </c>
      <c r="AF697" s="124">
        <v>3.2038602341624271E-3</v>
      </c>
      <c r="AG697" s="124">
        <v>2.8737208613045162E-3</v>
      </c>
      <c r="AH697" s="124">
        <v>2.5784991807141062E-3</v>
      </c>
      <c r="AI697" s="124">
        <v>2.314327655770615E-3</v>
      </c>
      <c r="AJ697" s="124">
        <v>2.0778008261428059E-3</v>
      </c>
      <c r="AK697" s="124">
        <v>1.8659136829787531E-3</v>
      </c>
      <c r="AL697" s="124">
        <v>1.676009450325513E-3</v>
      </c>
      <c r="AM697" s="124">
        <v>1.505735125344639E-3</v>
      </c>
      <c r="AN697" s="124">
        <v>1.3530034553446389E-3</v>
      </c>
      <c r="AO697" s="124">
        <v>1.215960284182393E-3</v>
      </c>
      <c r="AP697" s="124">
        <v>1.092956400951881E-3</v>
      </c>
      <c r="AQ697" s="124">
        <v>9.8252318259137096E-4</v>
      </c>
      <c r="AR697" s="124">
        <v>8.8335144850961735E-4</v>
      </c>
      <c r="AS697" s="124">
        <v>7.9427304668564999E-4</v>
      </c>
      <c r="AT697" s="124">
        <v>7.1424477237086665E-4</v>
      </c>
      <c r="AU697" s="124">
        <v>7.1424477237086654E-4</v>
      </c>
      <c r="AV697" s="124">
        <v>7.1424477237086675E-4</v>
      </c>
      <c r="AW697" s="124">
        <v>7.1424477237086675E-4</v>
      </c>
      <c r="AX697" s="124">
        <v>7.1424477237086665E-4</v>
      </c>
      <c r="AY697" s="124">
        <v>7.1424477237086654E-4</v>
      </c>
    </row>
    <row r="698" spans="1:51">
      <c r="A698" t="s">
        <v>42</v>
      </c>
      <c r="B698" t="s">
        <v>72</v>
      </c>
      <c r="C698" t="s">
        <v>60</v>
      </c>
      <c r="D698" t="s">
        <v>337</v>
      </c>
      <c r="E698" s="125">
        <v>0</v>
      </c>
      <c r="F698" s="125">
        <v>0</v>
      </c>
      <c r="G698" s="125">
        <v>0</v>
      </c>
      <c r="H698" s="125">
        <v>0</v>
      </c>
      <c r="I698" s="125">
        <v>0</v>
      </c>
      <c r="J698" s="125">
        <v>0</v>
      </c>
      <c r="K698" s="124">
        <v>0</v>
      </c>
      <c r="L698" s="124">
        <v>0</v>
      </c>
      <c r="M698" s="124">
        <v>0</v>
      </c>
      <c r="N698" s="124">
        <v>0</v>
      </c>
      <c r="O698" s="124">
        <v>0</v>
      </c>
      <c r="P698" s="124">
        <v>0</v>
      </c>
      <c r="Q698" s="124">
        <v>0</v>
      </c>
      <c r="R698" s="124">
        <v>0</v>
      </c>
      <c r="S698" s="124">
        <v>0</v>
      </c>
      <c r="T698" s="124">
        <v>0</v>
      </c>
      <c r="U698" s="124">
        <v>0</v>
      </c>
      <c r="V698" s="124">
        <v>0</v>
      </c>
      <c r="W698" s="124">
        <v>0</v>
      </c>
      <c r="X698" s="124">
        <v>0</v>
      </c>
      <c r="Y698" s="124">
        <v>0</v>
      </c>
      <c r="Z698" s="124">
        <v>0</v>
      </c>
      <c r="AA698" s="124">
        <v>0</v>
      </c>
      <c r="AB698" s="124">
        <v>0</v>
      </c>
      <c r="AC698" s="124">
        <v>0</v>
      </c>
      <c r="AD698" s="124">
        <v>0</v>
      </c>
      <c r="AE698" s="124">
        <v>0</v>
      </c>
      <c r="AF698" s="124">
        <v>0</v>
      </c>
      <c r="AG698" s="124">
        <v>0</v>
      </c>
      <c r="AH698" s="124">
        <v>0</v>
      </c>
      <c r="AI698" s="124">
        <v>0</v>
      </c>
      <c r="AJ698" s="124">
        <v>0</v>
      </c>
      <c r="AK698" s="124">
        <v>0</v>
      </c>
      <c r="AL698" s="124">
        <v>0</v>
      </c>
      <c r="AM698" s="124">
        <v>0</v>
      </c>
      <c r="AN698" s="124">
        <v>0</v>
      </c>
      <c r="AO698" s="124">
        <v>0</v>
      </c>
      <c r="AP698" s="124">
        <v>0</v>
      </c>
      <c r="AQ698" s="124">
        <v>0</v>
      </c>
      <c r="AR698" s="124">
        <v>0</v>
      </c>
      <c r="AS698" s="124">
        <v>0</v>
      </c>
      <c r="AT698" s="124">
        <v>0</v>
      </c>
      <c r="AU698" s="124">
        <v>0</v>
      </c>
      <c r="AV698" s="124">
        <v>0</v>
      </c>
      <c r="AW698" s="124">
        <v>0</v>
      </c>
      <c r="AX698" s="124">
        <v>0</v>
      </c>
      <c r="AY698" s="124">
        <v>0</v>
      </c>
    </row>
    <row r="699" spans="1:51">
      <c r="A699" t="s">
        <v>42</v>
      </c>
      <c r="B699" t="s">
        <v>72</v>
      </c>
      <c r="C699" t="s">
        <v>61</v>
      </c>
      <c r="D699" t="s">
        <v>337</v>
      </c>
      <c r="E699" s="125">
        <v>0</v>
      </c>
      <c r="F699" s="125">
        <v>0</v>
      </c>
      <c r="G699" s="125">
        <v>0</v>
      </c>
      <c r="H699" s="125">
        <v>0</v>
      </c>
      <c r="I699" s="125">
        <v>0</v>
      </c>
      <c r="J699" s="125">
        <v>0</v>
      </c>
      <c r="K699" s="124">
        <v>0</v>
      </c>
      <c r="L699" s="124">
        <v>0</v>
      </c>
      <c r="M699" s="124">
        <v>0</v>
      </c>
      <c r="N699" s="124">
        <v>0</v>
      </c>
      <c r="O699" s="124">
        <v>0</v>
      </c>
      <c r="P699" s="124">
        <v>0</v>
      </c>
      <c r="Q699" s="124">
        <v>0</v>
      </c>
      <c r="R699" s="124">
        <v>0</v>
      </c>
      <c r="S699" s="124">
        <v>0</v>
      </c>
      <c r="T699" s="124">
        <v>0</v>
      </c>
      <c r="U699" s="124">
        <v>0</v>
      </c>
      <c r="V699" s="124">
        <v>0</v>
      </c>
      <c r="W699" s="124">
        <v>0</v>
      </c>
      <c r="X699" s="124">
        <v>0</v>
      </c>
      <c r="Y699" s="124">
        <v>0</v>
      </c>
      <c r="Z699" s="124">
        <v>0</v>
      </c>
      <c r="AA699" s="124">
        <v>0</v>
      </c>
      <c r="AB699" s="124">
        <v>0</v>
      </c>
      <c r="AC699" s="124">
        <v>0</v>
      </c>
      <c r="AD699" s="124">
        <v>0</v>
      </c>
      <c r="AE699" s="124">
        <v>0</v>
      </c>
      <c r="AF699" s="124">
        <v>0</v>
      </c>
      <c r="AG699" s="124">
        <v>0</v>
      </c>
      <c r="AH699" s="124">
        <v>0</v>
      </c>
      <c r="AI699" s="124">
        <v>0</v>
      </c>
      <c r="AJ699" s="124">
        <v>0</v>
      </c>
      <c r="AK699" s="124">
        <v>0</v>
      </c>
      <c r="AL699" s="124">
        <v>0</v>
      </c>
      <c r="AM699" s="124">
        <v>0</v>
      </c>
      <c r="AN699" s="124">
        <v>0</v>
      </c>
      <c r="AO699" s="124">
        <v>0</v>
      </c>
      <c r="AP699" s="124">
        <v>0</v>
      </c>
      <c r="AQ699" s="124">
        <v>0</v>
      </c>
      <c r="AR699" s="124">
        <v>0</v>
      </c>
      <c r="AS699" s="124">
        <v>0</v>
      </c>
      <c r="AT699" s="124">
        <v>0</v>
      </c>
      <c r="AU699" s="124">
        <v>0</v>
      </c>
      <c r="AV699" s="124">
        <v>0</v>
      </c>
      <c r="AW699" s="124">
        <v>0</v>
      </c>
      <c r="AX699" s="124">
        <v>0</v>
      </c>
      <c r="AY699" s="124">
        <v>0</v>
      </c>
    </row>
    <row r="700" spans="1:51">
      <c r="A700" t="s">
        <v>42</v>
      </c>
      <c r="B700" t="s">
        <v>70</v>
      </c>
      <c r="C700" t="s">
        <v>50</v>
      </c>
      <c r="D700" t="s">
        <v>337</v>
      </c>
      <c r="E700" s="125">
        <v>0</v>
      </c>
      <c r="F700" s="125">
        <v>0</v>
      </c>
      <c r="G700" s="125">
        <v>0</v>
      </c>
      <c r="H700" s="125">
        <v>0</v>
      </c>
      <c r="I700" s="125">
        <v>0</v>
      </c>
      <c r="J700" s="125">
        <v>0</v>
      </c>
      <c r="K700" s="124">
        <v>0</v>
      </c>
      <c r="L700" s="124">
        <v>0</v>
      </c>
      <c r="M700" s="124">
        <v>0</v>
      </c>
      <c r="N700" s="124">
        <v>0</v>
      </c>
      <c r="O700" s="124">
        <v>0</v>
      </c>
      <c r="P700" s="124">
        <v>0</v>
      </c>
      <c r="Q700" s="124">
        <v>0</v>
      </c>
      <c r="R700" s="124">
        <v>0</v>
      </c>
      <c r="S700" s="124">
        <v>0</v>
      </c>
      <c r="T700" s="124">
        <v>0</v>
      </c>
      <c r="U700" s="124">
        <v>0</v>
      </c>
      <c r="V700" s="124">
        <v>0</v>
      </c>
      <c r="W700" s="124">
        <v>0</v>
      </c>
      <c r="X700" s="124">
        <v>0</v>
      </c>
      <c r="Y700" s="124">
        <v>0</v>
      </c>
      <c r="Z700" s="124">
        <v>0</v>
      </c>
      <c r="AA700" s="124">
        <v>0</v>
      </c>
      <c r="AB700" s="124">
        <v>0</v>
      </c>
      <c r="AC700" s="124">
        <v>0</v>
      </c>
      <c r="AD700" s="124">
        <v>0</v>
      </c>
      <c r="AE700" s="124">
        <v>0</v>
      </c>
      <c r="AF700" s="124">
        <v>0</v>
      </c>
      <c r="AG700" s="124">
        <v>0</v>
      </c>
      <c r="AH700" s="124">
        <v>0</v>
      </c>
      <c r="AI700" s="124">
        <v>0</v>
      </c>
      <c r="AJ700" s="124">
        <v>0</v>
      </c>
      <c r="AK700" s="124">
        <v>0</v>
      </c>
      <c r="AL700" s="124">
        <v>0</v>
      </c>
      <c r="AM700" s="124">
        <v>0</v>
      </c>
      <c r="AN700" s="124">
        <v>0</v>
      </c>
      <c r="AO700" s="124">
        <v>0</v>
      </c>
      <c r="AP700" s="124">
        <v>0</v>
      </c>
      <c r="AQ700" s="124">
        <v>0</v>
      </c>
      <c r="AR700" s="124">
        <v>0</v>
      </c>
      <c r="AS700" s="124">
        <v>0</v>
      </c>
      <c r="AT700" s="124">
        <v>0</v>
      </c>
      <c r="AU700" s="124">
        <v>0</v>
      </c>
      <c r="AV700" s="124">
        <v>0</v>
      </c>
      <c r="AW700" s="124">
        <v>0</v>
      </c>
      <c r="AX700" s="124">
        <v>0</v>
      </c>
      <c r="AY700" s="124">
        <v>0</v>
      </c>
    </row>
    <row r="701" spans="1:51">
      <c r="A701" t="s">
        <v>42</v>
      </c>
      <c r="B701" t="s">
        <v>70</v>
      </c>
      <c r="C701" t="s">
        <v>53</v>
      </c>
      <c r="D701" t="s">
        <v>337</v>
      </c>
      <c r="E701" s="125">
        <v>1</v>
      </c>
      <c r="F701" s="125">
        <v>1</v>
      </c>
      <c r="G701" s="125">
        <v>1</v>
      </c>
      <c r="H701" s="125">
        <v>1</v>
      </c>
      <c r="I701" s="125">
        <v>1</v>
      </c>
      <c r="J701" s="125">
        <v>1</v>
      </c>
      <c r="K701" s="124">
        <v>1</v>
      </c>
      <c r="L701" s="124">
        <v>0.99741224593117161</v>
      </c>
      <c r="M701" s="124">
        <v>0.99584046321968489</v>
      </c>
      <c r="N701" s="124">
        <v>0.99332038479784646</v>
      </c>
      <c r="O701" s="124">
        <v>0.98928992337491994</v>
      </c>
      <c r="P701" s="124">
        <v>0.98286943378829827</v>
      </c>
      <c r="Q701" s="124">
        <v>0.97270617163575179</v>
      </c>
      <c r="R701" s="124">
        <v>0.95677838063521992</v>
      </c>
      <c r="S701" s="124">
        <v>0.93220349530034652</v>
      </c>
      <c r="T701" s="124">
        <v>0.89518654885354165</v>
      </c>
      <c r="U701" s="124">
        <v>0.84139702127454874</v>
      </c>
      <c r="V701" s="124">
        <v>0.76718236356176783</v>
      </c>
      <c r="W701" s="124">
        <v>0.67178701103419924</v>
      </c>
      <c r="X701" s="124">
        <v>0.5597353629657561</v>
      </c>
      <c r="Y701" s="124">
        <v>0.44124708418994812</v>
      </c>
      <c r="Z701" s="124">
        <v>0.32909240436601622</v>
      </c>
      <c r="AA701" s="124">
        <v>0.2335303031259614</v>
      </c>
      <c r="AB701" s="124">
        <v>0.15913559312395989</v>
      </c>
      <c r="AC701" s="124">
        <v>0.1051880137436645</v>
      </c>
      <c r="AD701" s="124">
        <v>6.8048838861982264E-2</v>
      </c>
      <c r="AE701" s="124">
        <v>4.3386744437774523E-2</v>
      </c>
      <c r="AF701" s="124">
        <v>2.739984508929233E-2</v>
      </c>
      <c r="AG701" s="124">
        <v>1.7197804001599371E-2</v>
      </c>
      <c r="AH701" s="124">
        <v>1.075238956307983E-2</v>
      </c>
      <c r="AI701" s="124">
        <v>6.7061126960654138E-3</v>
      </c>
      <c r="AJ701" s="124">
        <v>4.1760793554876394E-3</v>
      </c>
      <c r="AK701" s="124">
        <v>2.5980619357169328E-3</v>
      </c>
      <c r="AL701" s="124">
        <v>1.615363574094697E-3</v>
      </c>
      <c r="AM701" s="124">
        <v>1.003989691794327E-3</v>
      </c>
      <c r="AN701" s="124">
        <v>6.2386063094893585E-4</v>
      </c>
      <c r="AO701" s="124">
        <v>3.8759962012696603E-4</v>
      </c>
      <c r="AP701" s="124">
        <v>2.4079098584511849E-4</v>
      </c>
      <c r="AQ701" s="124">
        <v>1.4957980024715711E-4</v>
      </c>
      <c r="AR701" s="124">
        <v>9.2916034062084929E-5</v>
      </c>
      <c r="AS701" s="124">
        <v>5.7716376336391928E-5</v>
      </c>
      <c r="AT701" s="124">
        <v>3.5851031599698491E-5</v>
      </c>
      <c r="AU701" s="124">
        <v>2.2268997138585881E-5</v>
      </c>
      <c r="AV701" s="124">
        <v>1.383239643765188E-5</v>
      </c>
      <c r="AW701" s="124">
        <v>8.5919710912096825E-6</v>
      </c>
      <c r="AX701" s="124">
        <v>5.336878609873974E-6</v>
      </c>
      <c r="AY701" s="124">
        <v>3.3149830078182951E-6</v>
      </c>
    </row>
    <row r="702" spans="1:51">
      <c r="A702" t="s">
        <v>42</v>
      </c>
      <c r="B702" t="s">
        <v>70</v>
      </c>
      <c r="C702" t="s">
        <v>54</v>
      </c>
      <c r="D702" t="s">
        <v>337</v>
      </c>
      <c r="E702" s="125">
        <v>0</v>
      </c>
      <c r="F702" s="125">
        <v>0</v>
      </c>
      <c r="G702" s="125">
        <v>0</v>
      </c>
      <c r="H702" s="125">
        <v>0</v>
      </c>
      <c r="I702" s="125">
        <v>0</v>
      </c>
      <c r="J702" s="125">
        <v>0</v>
      </c>
      <c r="K702" s="124">
        <v>0</v>
      </c>
      <c r="L702" s="124">
        <v>0</v>
      </c>
      <c r="M702" s="124">
        <v>0</v>
      </c>
      <c r="N702" s="124">
        <v>0</v>
      </c>
      <c r="O702" s="124">
        <v>0</v>
      </c>
      <c r="P702" s="124">
        <v>0</v>
      </c>
      <c r="Q702" s="124">
        <v>0</v>
      </c>
      <c r="R702" s="124">
        <v>0</v>
      </c>
      <c r="S702" s="124">
        <v>0</v>
      </c>
      <c r="T702" s="124">
        <v>0</v>
      </c>
      <c r="U702" s="124">
        <v>0</v>
      </c>
      <c r="V702" s="124">
        <v>0</v>
      </c>
      <c r="W702" s="124">
        <v>0</v>
      </c>
      <c r="X702" s="124">
        <v>0</v>
      </c>
      <c r="Y702" s="124">
        <v>0</v>
      </c>
      <c r="Z702" s="124">
        <v>0</v>
      </c>
      <c r="AA702" s="124">
        <v>0</v>
      </c>
      <c r="AB702" s="124">
        <v>0</v>
      </c>
      <c r="AC702" s="124">
        <v>0</v>
      </c>
      <c r="AD702" s="124">
        <v>0</v>
      </c>
      <c r="AE702" s="124">
        <v>0</v>
      </c>
      <c r="AF702" s="124">
        <v>0</v>
      </c>
      <c r="AG702" s="124">
        <v>0</v>
      </c>
      <c r="AH702" s="124">
        <v>0</v>
      </c>
      <c r="AI702" s="124">
        <v>0</v>
      </c>
      <c r="AJ702" s="124">
        <v>0</v>
      </c>
      <c r="AK702" s="124">
        <v>0</v>
      </c>
      <c r="AL702" s="124">
        <v>0</v>
      </c>
      <c r="AM702" s="124">
        <v>0</v>
      </c>
      <c r="AN702" s="124">
        <v>0</v>
      </c>
      <c r="AO702" s="124">
        <v>0</v>
      </c>
      <c r="AP702" s="124">
        <v>0</v>
      </c>
      <c r="AQ702" s="124">
        <v>0</v>
      </c>
      <c r="AR702" s="124">
        <v>0</v>
      </c>
      <c r="AS702" s="124">
        <v>0</v>
      </c>
      <c r="AT702" s="124">
        <v>0</v>
      </c>
      <c r="AU702" s="124">
        <v>0</v>
      </c>
      <c r="AV702" s="124">
        <v>0</v>
      </c>
      <c r="AW702" s="124">
        <v>0</v>
      </c>
      <c r="AX702" s="124">
        <v>0</v>
      </c>
      <c r="AY702" s="124">
        <v>0</v>
      </c>
    </row>
    <row r="703" spans="1:51">
      <c r="A703" t="s">
        <v>42</v>
      </c>
      <c r="B703" t="s">
        <v>70</v>
      </c>
      <c r="C703" t="s">
        <v>55</v>
      </c>
      <c r="D703" t="s">
        <v>337</v>
      </c>
      <c r="E703" s="125">
        <v>0</v>
      </c>
      <c r="F703" s="125">
        <v>0</v>
      </c>
      <c r="G703" s="125">
        <v>0</v>
      </c>
      <c r="H703" s="125">
        <v>0</v>
      </c>
      <c r="I703" s="125">
        <v>0</v>
      </c>
      <c r="J703" s="125">
        <v>0</v>
      </c>
      <c r="K703" s="124">
        <v>0</v>
      </c>
      <c r="L703" s="124">
        <v>0</v>
      </c>
      <c r="M703" s="124">
        <v>0</v>
      </c>
      <c r="N703" s="124">
        <v>0</v>
      </c>
      <c r="O703" s="124">
        <v>0</v>
      </c>
      <c r="P703" s="124">
        <v>0</v>
      </c>
      <c r="Q703" s="124">
        <v>0</v>
      </c>
      <c r="R703" s="124">
        <v>0</v>
      </c>
      <c r="S703" s="124">
        <v>0</v>
      </c>
      <c r="T703" s="124">
        <v>0</v>
      </c>
      <c r="U703" s="124">
        <v>0</v>
      </c>
      <c r="V703" s="124">
        <v>0</v>
      </c>
      <c r="W703" s="124">
        <v>0</v>
      </c>
      <c r="X703" s="124">
        <v>0</v>
      </c>
      <c r="Y703" s="124">
        <v>0</v>
      </c>
      <c r="Z703" s="124">
        <v>0</v>
      </c>
      <c r="AA703" s="124">
        <v>0</v>
      </c>
      <c r="AB703" s="124">
        <v>0</v>
      </c>
      <c r="AC703" s="124">
        <v>0</v>
      </c>
      <c r="AD703" s="124">
        <v>0</v>
      </c>
      <c r="AE703" s="124">
        <v>0</v>
      </c>
      <c r="AF703" s="124">
        <v>0</v>
      </c>
      <c r="AG703" s="124">
        <v>0</v>
      </c>
      <c r="AH703" s="124">
        <v>0</v>
      </c>
      <c r="AI703" s="124">
        <v>0</v>
      </c>
      <c r="AJ703" s="124">
        <v>0</v>
      </c>
      <c r="AK703" s="124">
        <v>0</v>
      </c>
      <c r="AL703" s="124">
        <v>0</v>
      </c>
      <c r="AM703" s="124">
        <v>0</v>
      </c>
      <c r="AN703" s="124">
        <v>0</v>
      </c>
      <c r="AO703" s="124">
        <v>0</v>
      </c>
      <c r="AP703" s="124">
        <v>0</v>
      </c>
      <c r="AQ703" s="124">
        <v>0</v>
      </c>
      <c r="AR703" s="124">
        <v>0</v>
      </c>
      <c r="AS703" s="124">
        <v>0</v>
      </c>
      <c r="AT703" s="124">
        <v>0</v>
      </c>
      <c r="AU703" s="124">
        <v>0</v>
      </c>
      <c r="AV703" s="124">
        <v>0</v>
      </c>
      <c r="AW703" s="124">
        <v>0</v>
      </c>
      <c r="AX703" s="124">
        <v>0</v>
      </c>
      <c r="AY703" s="124">
        <v>0</v>
      </c>
    </row>
    <row r="704" spans="1:51">
      <c r="A704" t="s">
        <v>42</v>
      </c>
      <c r="B704" t="s">
        <v>70</v>
      </c>
      <c r="C704" t="s">
        <v>56</v>
      </c>
      <c r="D704" t="s">
        <v>337</v>
      </c>
      <c r="E704" s="125">
        <v>0</v>
      </c>
      <c r="F704" s="125">
        <v>0</v>
      </c>
      <c r="G704" s="125">
        <v>0</v>
      </c>
      <c r="H704" s="125">
        <v>0</v>
      </c>
      <c r="I704" s="125">
        <v>0</v>
      </c>
      <c r="J704" s="125">
        <v>0</v>
      </c>
      <c r="K704" s="124">
        <v>0</v>
      </c>
      <c r="L704" s="124">
        <v>2.5877540688284068E-3</v>
      </c>
      <c r="M704" s="124">
        <v>4.1595367803151173E-3</v>
      </c>
      <c r="N704" s="124">
        <v>6.6796152021535316E-3</v>
      </c>
      <c r="O704" s="124">
        <v>1.071007662507999E-2</v>
      </c>
      <c r="P704" s="124">
        <v>1.713056621170168E-2</v>
      </c>
      <c r="Q704" s="124">
        <v>2.729382836424819E-2</v>
      </c>
      <c r="R704" s="124">
        <v>4.3221619364780042E-2</v>
      </c>
      <c r="S704" s="124">
        <v>6.7796504699653384E-2</v>
      </c>
      <c r="T704" s="124">
        <v>0.10481345114645831</v>
      </c>
      <c r="U704" s="124">
        <v>0.15860297872545109</v>
      </c>
      <c r="V704" s="124">
        <v>0.23281763643823211</v>
      </c>
      <c r="W704" s="124">
        <v>0.32821298896580059</v>
      </c>
      <c r="X704" s="124">
        <v>0.44026463703424368</v>
      </c>
      <c r="Y704" s="124">
        <v>0.55875291581005171</v>
      </c>
      <c r="Z704" s="124">
        <v>0.67090759563398361</v>
      </c>
      <c r="AA704" s="124">
        <v>0.76646969687403843</v>
      </c>
      <c r="AB704" s="124">
        <v>0.84086440687603992</v>
      </c>
      <c r="AC704" s="124">
        <v>0.89481198625633529</v>
      </c>
      <c r="AD704" s="124">
        <v>0.93195116113801757</v>
      </c>
      <c r="AE704" s="124">
        <v>0.95661325556222532</v>
      </c>
      <c r="AF704" s="124">
        <v>0.9726001549107075</v>
      </c>
      <c r="AG704" s="124">
        <v>0.98280219599840046</v>
      </c>
      <c r="AH704" s="124">
        <v>0.98924761043692</v>
      </c>
      <c r="AI704" s="124">
        <v>0.99329388730393442</v>
      </c>
      <c r="AJ704" s="124">
        <v>0.99582392064451219</v>
      </c>
      <c r="AK704" s="124">
        <v>0.9974019380642829</v>
      </c>
      <c r="AL704" s="124">
        <v>0.99838463642590514</v>
      </c>
      <c r="AM704" s="124">
        <v>0.99899601030820551</v>
      </c>
      <c r="AN704" s="124">
        <v>0.9993761393690509</v>
      </c>
      <c r="AO704" s="124">
        <v>0.99961240037987287</v>
      </c>
      <c r="AP704" s="124">
        <v>0.99975920901415471</v>
      </c>
      <c r="AQ704" s="124">
        <v>0.99985042019975268</v>
      </c>
      <c r="AR704" s="124">
        <v>0.99990708396593775</v>
      </c>
      <c r="AS704" s="124">
        <v>0.99994228362366344</v>
      </c>
      <c r="AT704" s="124">
        <v>0.99996414896840013</v>
      </c>
      <c r="AU704" s="124">
        <v>0.99997773100286125</v>
      </c>
      <c r="AV704" s="124">
        <v>0.99998616760356218</v>
      </c>
      <c r="AW704" s="124">
        <v>0.99999140802890862</v>
      </c>
      <c r="AX704" s="124">
        <v>0.99999466312138996</v>
      </c>
      <c r="AY704" s="124">
        <v>0.99999668501699202</v>
      </c>
    </row>
    <row r="705" spans="1:51">
      <c r="A705" t="s">
        <v>42</v>
      </c>
      <c r="B705" t="s">
        <v>70</v>
      </c>
      <c r="C705" t="s">
        <v>57</v>
      </c>
      <c r="D705" t="s">
        <v>337</v>
      </c>
      <c r="E705" s="125">
        <v>0</v>
      </c>
      <c r="F705" s="125">
        <v>0</v>
      </c>
      <c r="G705" s="125">
        <v>0</v>
      </c>
      <c r="H705" s="125">
        <v>0</v>
      </c>
      <c r="I705" s="125">
        <v>0</v>
      </c>
      <c r="J705" s="125">
        <v>0</v>
      </c>
      <c r="K705" s="124">
        <v>0</v>
      </c>
      <c r="L705" s="124">
        <v>0</v>
      </c>
      <c r="M705" s="124">
        <v>0</v>
      </c>
      <c r="N705" s="124">
        <v>0</v>
      </c>
      <c r="O705" s="124">
        <v>0</v>
      </c>
      <c r="P705" s="124">
        <v>0</v>
      </c>
      <c r="Q705" s="124">
        <v>0</v>
      </c>
      <c r="R705" s="124">
        <v>0</v>
      </c>
      <c r="S705" s="124">
        <v>0</v>
      </c>
      <c r="T705" s="124">
        <v>0</v>
      </c>
      <c r="U705" s="124">
        <v>0</v>
      </c>
      <c r="V705" s="124">
        <v>0</v>
      </c>
      <c r="W705" s="124">
        <v>0</v>
      </c>
      <c r="X705" s="124">
        <v>0</v>
      </c>
      <c r="Y705" s="124">
        <v>0</v>
      </c>
      <c r="Z705" s="124">
        <v>0</v>
      </c>
      <c r="AA705" s="124">
        <v>0</v>
      </c>
      <c r="AB705" s="124">
        <v>0</v>
      </c>
      <c r="AC705" s="124">
        <v>0</v>
      </c>
      <c r="AD705" s="124">
        <v>0</v>
      </c>
      <c r="AE705" s="124">
        <v>0</v>
      </c>
      <c r="AF705" s="124">
        <v>0</v>
      </c>
      <c r="AG705" s="124">
        <v>0</v>
      </c>
      <c r="AH705" s="124">
        <v>0</v>
      </c>
      <c r="AI705" s="124">
        <v>0</v>
      </c>
      <c r="AJ705" s="124">
        <v>0</v>
      </c>
      <c r="AK705" s="124">
        <v>0</v>
      </c>
      <c r="AL705" s="124">
        <v>0</v>
      </c>
      <c r="AM705" s="124">
        <v>0</v>
      </c>
      <c r="AN705" s="124">
        <v>0</v>
      </c>
      <c r="AO705" s="124">
        <v>0</v>
      </c>
      <c r="AP705" s="124">
        <v>0</v>
      </c>
      <c r="AQ705" s="124">
        <v>0</v>
      </c>
      <c r="AR705" s="124">
        <v>0</v>
      </c>
      <c r="AS705" s="124">
        <v>0</v>
      </c>
      <c r="AT705" s="124">
        <v>0</v>
      </c>
      <c r="AU705" s="124">
        <v>0</v>
      </c>
      <c r="AV705" s="124">
        <v>0</v>
      </c>
      <c r="AW705" s="124">
        <v>0</v>
      </c>
      <c r="AX705" s="124">
        <v>0</v>
      </c>
      <c r="AY705" s="124">
        <v>0</v>
      </c>
    </row>
    <row r="706" spans="1:51">
      <c r="A706" t="s">
        <v>42</v>
      </c>
      <c r="B706" t="s">
        <v>70</v>
      </c>
      <c r="C706" t="s">
        <v>58</v>
      </c>
      <c r="D706" t="s">
        <v>337</v>
      </c>
      <c r="E706" s="125">
        <v>0</v>
      </c>
      <c r="F706" s="125">
        <v>0</v>
      </c>
      <c r="G706" s="125">
        <v>0</v>
      </c>
      <c r="H706" s="125">
        <v>0</v>
      </c>
      <c r="I706" s="125">
        <v>0</v>
      </c>
      <c r="J706" s="125">
        <v>0</v>
      </c>
      <c r="K706" s="124">
        <v>0</v>
      </c>
      <c r="L706" s="124">
        <v>0</v>
      </c>
      <c r="M706" s="124">
        <v>0</v>
      </c>
      <c r="N706" s="124">
        <v>0</v>
      </c>
      <c r="O706" s="124">
        <v>0</v>
      </c>
      <c r="P706" s="124">
        <v>0</v>
      </c>
      <c r="Q706" s="124">
        <v>0</v>
      </c>
      <c r="R706" s="124">
        <v>0</v>
      </c>
      <c r="S706" s="124">
        <v>0</v>
      </c>
      <c r="T706" s="124">
        <v>0</v>
      </c>
      <c r="U706" s="124">
        <v>0</v>
      </c>
      <c r="V706" s="124">
        <v>0</v>
      </c>
      <c r="W706" s="124">
        <v>0</v>
      </c>
      <c r="X706" s="124">
        <v>0</v>
      </c>
      <c r="Y706" s="124">
        <v>0</v>
      </c>
      <c r="Z706" s="124">
        <v>0</v>
      </c>
      <c r="AA706" s="124">
        <v>0</v>
      </c>
      <c r="AB706" s="124">
        <v>0</v>
      </c>
      <c r="AC706" s="124">
        <v>0</v>
      </c>
      <c r="AD706" s="124">
        <v>0</v>
      </c>
      <c r="AE706" s="124">
        <v>0</v>
      </c>
      <c r="AF706" s="124">
        <v>0</v>
      </c>
      <c r="AG706" s="124">
        <v>0</v>
      </c>
      <c r="AH706" s="124">
        <v>0</v>
      </c>
      <c r="AI706" s="124">
        <v>0</v>
      </c>
      <c r="AJ706" s="124">
        <v>0</v>
      </c>
      <c r="AK706" s="124">
        <v>0</v>
      </c>
      <c r="AL706" s="124">
        <v>0</v>
      </c>
      <c r="AM706" s="124">
        <v>0</v>
      </c>
      <c r="AN706" s="124">
        <v>0</v>
      </c>
      <c r="AO706" s="124">
        <v>0</v>
      </c>
      <c r="AP706" s="124">
        <v>0</v>
      </c>
      <c r="AQ706" s="124">
        <v>0</v>
      </c>
      <c r="AR706" s="124">
        <v>0</v>
      </c>
      <c r="AS706" s="124">
        <v>0</v>
      </c>
      <c r="AT706" s="124">
        <v>0</v>
      </c>
      <c r="AU706" s="124">
        <v>0</v>
      </c>
      <c r="AV706" s="124">
        <v>0</v>
      </c>
      <c r="AW706" s="124">
        <v>0</v>
      </c>
      <c r="AX706" s="124">
        <v>0</v>
      </c>
      <c r="AY706" s="124">
        <v>0</v>
      </c>
    </row>
    <row r="707" spans="1:51">
      <c r="A707" t="s">
        <v>42</v>
      </c>
      <c r="B707" t="s">
        <v>70</v>
      </c>
      <c r="C707" t="s">
        <v>59</v>
      </c>
      <c r="D707" t="s">
        <v>337</v>
      </c>
      <c r="E707" s="125">
        <v>0</v>
      </c>
      <c r="F707" s="125">
        <v>0</v>
      </c>
      <c r="G707" s="125">
        <v>0</v>
      </c>
      <c r="H707" s="125">
        <v>0</v>
      </c>
      <c r="I707" s="125">
        <v>0</v>
      </c>
      <c r="J707" s="125">
        <v>0</v>
      </c>
      <c r="K707" s="124">
        <v>0</v>
      </c>
      <c r="L707" s="124">
        <v>0</v>
      </c>
      <c r="M707" s="124">
        <v>0</v>
      </c>
      <c r="N707" s="124">
        <v>0</v>
      </c>
      <c r="O707" s="124">
        <v>0</v>
      </c>
      <c r="P707" s="124">
        <v>0</v>
      </c>
      <c r="Q707" s="124">
        <v>0</v>
      </c>
      <c r="R707" s="124">
        <v>0</v>
      </c>
      <c r="S707" s="124">
        <v>0</v>
      </c>
      <c r="T707" s="124">
        <v>0</v>
      </c>
      <c r="U707" s="124">
        <v>0</v>
      </c>
      <c r="V707" s="124">
        <v>0</v>
      </c>
      <c r="W707" s="124">
        <v>0</v>
      </c>
      <c r="X707" s="124">
        <v>0</v>
      </c>
      <c r="Y707" s="124">
        <v>0</v>
      </c>
      <c r="Z707" s="124">
        <v>0</v>
      </c>
      <c r="AA707" s="124">
        <v>0</v>
      </c>
      <c r="AB707" s="124">
        <v>0</v>
      </c>
      <c r="AC707" s="124">
        <v>0</v>
      </c>
      <c r="AD707" s="124">
        <v>0</v>
      </c>
      <c r="AE707" s="124">
        <v>0</v>
      </c>
      <c r="AF707" s="124">
        <v>0</v>
      </c>
      <c r="AG707" s="124">
        <v>0</v>
      </c>
      <c r="AH707" s="124">
        <v>0</v>
      </c>
      <c r="AI707" s="124">
        <v>0</v>
      </c>
      <c r="AJ707" s="124">
        <v>0</v>
      </c>
      <c r="AK707" s="124">
        <v>0</v>
      </c>
      <c r="AL707" s="124">
        <v>0</v>
      </c>
      <c r="AM707" s="124">
        <v>0</v>
      </c>
      <c r="AN707" s="124">
        <v>0</v>
      </c>
      <c r="AO707" s="124">
        <v>0</v>
      </c>
      <c r="AP707" s="124">
        <v>0</v>
      </c>
      <c r="AQ707" s="124">
        <v>0</v>
      </c>
      <c r="AR707" s="124">
        <v>0</v>
      </c>
      <c r="AS707" s="124">
        <v>0</v>
      </c>
      <c r="AT707" s="124">
        <v>0</v>
      </c>
      <c r="AU707" s="124">
        <v>0</v>
      </c>
      <c r="AV707" s="124">
        <v>0</v>
      </c>
      <c r="AW707" s="124">
        <v>0</v>
      </c>
      <c r="AX707" s="124">
        <v>0</v>
      </c>
      <c r="AY707" s="124">
        <v>0</v>
      </c>
    </row>
    <row r="708" spans="1:51">
      <c r="A708" t="s">
        <v>42</v>
      </c>
      <c r="B708" t="s">
        <v>70</v>
      </c>
      <c r="C708" t="s">
        <v>60</v>
      </c>
      <c r="D708" t="s">
        <v>337</v>
      </c>
      <c r="E708" s="125">
        <v>0</v>
      </c>
      <c r="F708" s="125">
        <v>0</v>
      </c>
      <c r="G708" s="125">
        <v>0</v>
      </c>
      <c r="H708" s="125">
        <v>0</v>
      </c>
      <c r="I708" s="125">
        <v>0</v>
      </c>
      <c r="J708" s="125">
        <v>0</v>
      </c>
      <c r="K708" s="124">
        <v>0</v>
      </c>
      <c r="L708" s="124">
        <v>0</v>
      </c>
      <c r="M708" s="124">
        <v>0</v>
      </c>
      <c r="N708" s="124">
        <v>0</v>
      </c>
      <c r="O708" s="124">
        <v>0</v>
      </c>
      <c r="P708" s="124">
        <v>0</v>
      </c>
      <c r="Q708" s="124">
        <v>0</v>
      </c>
      <c r="R708" s="124">
        <v>0</v>
      </c>
      <c r="S708" s="124">
        <v>0</v>
      </c>
      <c r="T708" s="124">
        <v>0</v>
      </c>
      <c r="U708" s="124">
        <v>0</v>
      </c>
      <c r="V708" s="124">
        <v>0</v>
      </c>
      <c r="W708" s="124">
        <v>0</v>
      </c>
      <c r="X708" s="124">
        <v>0</v>
      </c>
      <c r="Y708" s="124">
        <v>0</v>
      </c>
      <c r="Z708" s="124">
        <v>0</v>
      </c>
      <c r="AA708" s="124">
        <v>0</v>
      </c>
      <c r="AB708" s="124">
        <v>0</v>
      </c>
      <c r="AC708" s="124">
        <v>0</v>
      </c>
      <c r="AD708" s="124">
        <v>0</v>
      </c>
      <c r="AE708" s="124">
        <v>0</v>
      </c>
      <c r="AF708" s="124">
        <v>0</v>
      </c>
      <c r="AG708" s="124">
        <v>0</v>
      </c>
      <c r="AH708" s="124">
        <v>0</v>
      </c>
      <c r="AI708" s="124">
        <v>0</v>
      </c>
      <c r="AJ708" s="124">
        <v>0</v>
      </c>
      <c r="AK708" s="124">
        <v>0</v>
      </c>
      <c r="AL708" s="124">
        <v>0</v>
      </c>
      <c r="AM708" s="124">
        <v>0</v>
      </c>
      <c r="AN708" s="124">
        <v>0</v>
      </c>
      <c r="AO708" s="124">
        <v>0</v>
      </c>
      <c r="AP708" s="124">
        <v>0</v>
      </c>
      <c r="AQ708" s="124">
        <v>0</v>
      </c>
      <c r="AR708" s="124">
        <v>0</v>
      </c>
      <c r="AS708" s="124">
        <v>0</v>
      </c>
      <c r="AT708" s="124">
        <v>0</v>
      </c>
      <c r="AU708" s="124">
        <v>0</v>
      </c>
      <c r="AV708" s="124">
        <v>0</v>
      </c>
      <c r="AW708" s="124">
        <v>0</v>
      </c>
      <c r="AX708" s="124">
        <v>0</v>
      </c>
      <c r="AY708" s="124">
        <v>0</v>
      </c>
    </row>
    <row r="709" spans="1:51">
      <c r="A709" t="s">
        <v>42</v>
      </c>
      <c r="B709" t="s">
        <v>70</v>
      </c>
      <c r="C709" t="s">
        <v>61</v>
      </c>
      <c r="D709" t="s">
        <v>337</v>
      </c>
      <c r="E709" s="125">
        <v>0</v>
      </c>
      <c r="F709" s="125">
        <v>0</v>
      </c>
      <c r="G709" s="125">
        <v>0</v>
      </c>
      <c r="H709" s="125">
        <v>0</v>
      </c>
      <c r="I709" s="125">
        <v>0</v>
      </c>
      <c r="J709" s="125">
        <v>0</v>
      </c>
      <c r="K709" s="124">
        <v>0</v>
      </c>
      <c r="L709" s="124">
        <v>0</v>
      </c>
      <c r="M709" s="124">
        <v>0</v>
      </c>
      <c r="N709" s="124">
        <v>0</v>
      </c>
      <c r="O709" s="124">
        <v>0</v>
      </c>
      <c r="P709" s="124">
        <v>0</v>
      </c>
      <c r="Q709" s="124">
        <v>0</v>
      </c>
      <c r="R709" s="124">
        <v>0</v>
      </c>
      <c r="S709" s="124">
        <v>0</v>
      </c>
      <c r="T709" s="124">
        <v>0</v>
      </c>
      <c r="U709" s="124">
        <v>0</v>
      </c>
      <c r="V709" s="124">
        <v>0</v>
      </c>
      <c r="W709" s="124">
        <v>0</v>
      </c>
      <c r="X709" s="124">
        <v>0</v>
      </c>
      <c r="Y709" s="124">
        <v>0</v>
      </c>
      <c r="Z709" s="124">
        <v>0</v>
      </c>
      <c r="AA709" s="124">
        <v>0</v>
      </c>
      <c r="AB709" s="124">
        <v>0</v>
      </c>
      <c r="AC709" s="124">
        <v>0</v>
      </c>
      <c r="AD709" s="124">
        <v>0</v>
      </c>
      <c r="AE709" s="124">
        <v>0</v>
      </c>
      <c r="AF709" s="124">
        <v>0</v>
      </c>
      <c r="AG709" s="124">
        <v>0</v>
      </c>
      <c r="AH709" s="124">
        <v>0</v>
      </c>
      <c r="AI709" s="124">
        <v>0</v>
      </c>
      <c r="AJ709" s="124">
        <v>0</v>
      </c>
      <c r="AK709" s="124">
        <v>0</v>
      </c>
      <c r="AL709" s="124">
        <v>0</v>
      </c>
      <c r="AM709" s="124">
        <v>0</v>
      </c>
      <c r="AN709" s="124">
        <v>0</v>
      </c>
      <c r="AO709" s="124">
        <v>0</v>
      </c>
      <c r="AP709" s="124">
        <v>0</v>
      </c>
      <c r="AQ709" s="124">
        <v>0</v>
      </c>
      <c r="AR709" s="124">
        <v>0</v>
      </c>
      <c r="AS709" s="124">
        <v>0</v>
      </c>
      <c r="AT709" s="124">
        <v>0</v>
      </c>
      <c r="AU709" s="124">
        <v>0</v>
      </c>
      <c r="AV709" s="124">
        <v>0</v>
      </c>
      <c r="AW709" s="124">
        <v>0</v>
      </c>
      <c r="AX709" s="124">
        <v>0</v>
      </c>
      <c r="AY709" s="124">
        <v>0</v>
      </c>
    </row>
    <row r="710" spans="1:51">
      <c r="A710" t="s">
        <v>42</v>
      </c>
      <c r="B710" t="s">
        <v>70</v>
      </c>
      <c r="C710" t="s">
        <v>64</v>
      </c>
      <c r="D710" t="s">
        <v>337</v>
      </c>
      <c r="E710" s="125">
        <v>0</v>
      </c>
      <c r="F710" s="125">
        <v>0</v>
      </c>
      <c r="G710" s="125">
        <v>0</v>
      </c>
      <c r="H710" s="125">
        <v>0</v>
      </c>
      <c r="I710" s="125">
        <v>0</v>
      </c>
      <c r="J710" s="125">
        <v>0</v>
      </c>
      <c r="K710" s="124">
        <v>0</v>
      </c>
      <c r="L710" s="124">
        <v>0</v>
      </c>
      <c r="M710" s="124">
        <v>0</v>
      </c>
      <c r="N710" s="124">
        <v>0</v>
      </c>
      <c r="O710" s="124">
        <v>0</v>
      </c>
      <c r="P710" s="124">
        <v>0</v>
      </c>
      <c r="Q710" s="124">
        <v>0</v>
      </c>
      <c r="R710" s="124">
        <v>0</v>
      </c>
      <c r="S710" s="124">
        <v>0</v>
      </c>
      <c r="T710" s="124">
        <v>0</v>
      </c>
      <c r="U710" s="124">
        <v>0</v>
      </c>
      <c r="V710" s="124">
        <v>0</v>
      </c>
      <c r="W710" s="124">
        <v>0</v>
      </c>
      <c r="X710" s="124">
        <v>0</v>
      </c>
      <c r="Y710" s="124">
        <v>0</v>
      </c>
      <c r="Z710" s="124">
        <v>0</v>
      </c>
      <c r="AA710" s="124">
        <v>0</v>
      </c>
      <c r="AB710" s="124">
        <v>0</v>
      </c>
      <c r="AC710" s="124">
        <v>0</v>
      </c>
      <c r="AD710" s="124">
        <v>0</v>
      </c>
      <c r="AE710" s="124">
        <v>0</v>
      </c>
      <c r="AF710" s="124">
        <v>0</v>
      </c>
      <c r="AG710" s="124">
        <v>0</v>
      </c>
      <c r="AH710" s="124">
        <v>0</v>
      </c>
      <c r="AI710" s="124">
        <v>0</v>
      </c>
      <c r="AJ710" s="124">
        <v>0</v>
      </c>
      <c r="AK710" s="124">
        <v>0</v>
      </c>
      <c r="AL710" s="124">
        <v>0</v>
      </c>
      <c r="AM710" s="124">
        <v>0</v>
      </c>
      <c r="AN710" s="124">
        <v>0</v>
      </c>
      <c r="AO710" s="124">
        <v>0</v>
      </c>
      <c r="AP710" s="124">
        <v>0</v>
      </c>
      <c r="AQ710" s="124">
        <v>0</v>
      </c>
      <c r="AR710" s="124">
        <v>0</v>
      </c>
      <c r="AS710" s="124">
        <v>0</v>
      </c>
      <c r="AT710" s="124">
        <v>0</v>
      </c>
      <c r="AU710" s="124">
        <v>0</v>
      </c>
      <c r="AV710" s="124">
        <v>0</v>
      </c>
      <c r="AW710" s="124">
        <v>0</v>
      </c>
      <c r="AX710" s="124">
        <v>0</v>
      </c>
      <c r="AY710" s="124">
        <v>0</v>
      </c>
    </row>
    <row r="711" spans="1:51">
      <c r="A711" t="s">
        <v>42</v>
      </c>
      <c r="B711" t="s">
        <v>68</v>
      </c>
      <c r="C711" t="s">
        <v>65</v>
      </c>
      <c r="D711" t="s">
        <v>337</v>
      </c>
      <c r="E711" s="125">
        <v>0</v>
      </c>
      <c r="F711" s="125">
        <v>0</v>
      </c>
      <c r="G711" s="125">
        <v>0</v>
      </c>
      <c r="H711" s="125">
        <v>0</v>
      </c>
      <c r="I711" s="125">
        <v>0</v>
      </c>
      <c r="J711" s="125">
        <v>0</v>
      </c>
      <c r="K711" s="124">
        <v>0</v>
      </c>
      <c r="L711" s="124">
        <v>0</v>
      </c>
      <c r="M711" s="124">
        <v>0</v>
      </c>
      <c r="N711" s="124">
        <v>0</v>
      </c>
      <c r="O711" s="124">
        <v>0</v>
      </c>
      <c r="P711" s="124">
        <v>0</v>
      </c>
      <c r="Q711" s="124">
        <v>0</v>
      </c>
      <c r="R711" s="124">
        <v>0</v>
      </c>
      <c r="S711" s="124">
        <v>0</v>
      </c>
      <c r="T711" s="124">
        <v>0</v>
      </c>
      <c r="U711" s="124">
        <v>0</v>
      </c>
      <c r="V711" s="124">
        <v>0</v>
      </c>
      <c r="W711" s="124">
        <v>0</v>
      </c>
      <c r="X711" s="124">
        <v>0</v>
      </c>
      <c r="Y711" s="124">
        <v>0</v>
      </c>
      <c r="Z711" s="124">
        <v>0</v>
      </c>
      <c r="AA711" s="124">
        <v>0</v>
      </c>
      <c r="AB711" s="124">
        <v>0</v>
      </c>
      <c r="AC711" s="124">
        <v>0</v>
      </c>
      <c r="AD711" s="124">
        <v>0</v>
      </c>
      <c r="AE711" s="124">
        <v>0</v>
      </c>
      <c r="AF711" s="124">
        <v>0</v>
      </c>
      <c r="AG711" s="124">
        <v>0</v>
      </c>
      <c r="AH711" s="124">
        <v>0</v>
      </c>
      <c r="AI711" s="124">
        <v>0</v>
      </c>
      <c r="AJ711" s="124">
        <v>0</v>
      </c>
      <c r="AK711" s="124">
        <v>0</v>
      </c>
      <c r="AL711" s="124">
        <v>0</v>
      </c>
      <c r="AM711" s="124">
        <v>0</v>
      </c>
      <c r="AN711" s="124">
        <v>0</v>
      </c>
      <c r="AO711" s="124">
        <v>0</v>
      </c>
      <c r="AP711" s="124">
        <v>0</v>
      </c>
      <c r="AQ711" s="124">
        <v>0</v>
      </c>
      <c r="AR711" s="124">
        <v>0</v>
      </c>
      <c r="AS711" s="124">
        <v>0</v>
      </c>
      <c r="AT711" s="124">
        <v>0</v>
      </c>
      <c r="AU711" s="124">
        <v>0</v>
      </c>
      <c r="AV711" s="124">
        <v>0</v>
      </c>
      <c r="AW711" s="124">
        <v>0</v>
      </c>
      <c r="AX711" s="124">
        <v>0</v>
      </c>
      <c r="AY711" s="124">
        <v>0</v>
      </c>
    </row>
    <row r="712" spans="1:51">
      <c r="A712" t="s">
        <v>42</v>
      </c>
      <c r="B712" t="s">
        <v>68</v>
      </c>
      <c r="C712" t="s">
        <v>66</v>
      </c>
      <c r="D712" t="s">
        <v>337</v>
      </c>
      <c r="E712" s="125">
        <v>0</v>
      </c>
      <c r="F712" s="125">
        <v>0</v>
      </c>
      <c r="G712" s="125">
        <v>0</v>
      </c>
      <c r="H712" s="125">
        <v>0</v>
      </c>
      <c r="I712" s="125">
        <v>0</v>
      </c>
      <c r="J712" s="125">
        <v>0</v>
      </c>
      <c r="K712" s="124">
        <v>0</v>
      </c>
      <c r="L712" s="124">
        <v>0</v>
      </c>
      <c r="M712" s="124">
        <v>0</v>
      </c>
      <c r="N712" s="124">
        <v>0</v>
      </c>
      <c r="O712" s="124">
        <v>0</v>
      </c>
      <c r="P712" s="124">
        <v>0</v>
      </c>
      <c r="Q712" s="124">
        <v>0</v>
      </c>
      <c r="R712" s="124">
        <v>0</v>
      </c>
      <c r="S712" s="124">
        <v>0</v>
      </c>
      <c r="T712" s="124">
        <v>0</v>
      </c>
      <c r="U712" s="124">
        <v>0</v>
      </c>
      <c r="V712" s="124">
        <v>0</v>
      </c>
      <c r="W712" s="124">
        <v>0</v>
      </c>
      <c r="X712" s="124">
        <v>0</v>
      </c>
      <c r="Y712" s="124">
        <v>0</v>
      </c>
      <c r="Z712" s="124">
        <v>0</v>
      </c>
      <c r="AA712" s="124">
        <v>0</v>
      </c>
      <c r="AB712" s="124">
        <v>0</v>
      </c>
      <c r="AC712" s="124">
        <v>0</v>
      </c>
      <c r="AD712" s="124">
        <v>0</v>
      </c>
      <c r="AE712" s="124">
        <v>0</v>
      </c>
      <c r="AF712" s="124">
        <v>0</v>
      </c>
      <c r="AG712" s="124">
        <v>0</v>
      </c>
      <c r="AH712" s="124">
        <v>0</v>
      </c>
      <c r="AI712" s="124">
        <v>0</v>
      </c>
      <c r="AJ712" s="124">
        <v>0</v>
      </c>
      <c r="AK712" s="124">
        <v>0</v>
      </c>
      <c r="AL712" s="124">
        <v>0</v>
      </c>
      <c r="AM712" s="124">
        <v>0</v>
      </c>
      <c r="AN712" s="124">
        <v>0</v>
      </c>
      <c r="AO712" s="124">
        <v>0</v>
      </c>
      <c r="AP712" s="124">
        <v>0</v>
      </c>
      <c r="AQ712" s="124">
        <v>0</v>
      </c>
      <c r="AR712" s="124">
        <v>0</v>
      </c>
      <c r="AS712" s="124">
        <v>0</v>
      </c>
      <c r="AT712" s="124">
        <v>0</v>
      </c>
      <c r="AU712" s="124">
        <v>0</v>
      </c>
      <c r="AV712" s="124">
        <v>0</v>
      </c>
      <c r="AW712" s="124">
        <v>0</v>
      </c>
      <c r="AX712" s="124">
        <v>0</v>
      </c>
      <c r="AY712" s="124">
        <v>0</v>
      </c>
    </row>
    <row r="713" spans="1:51">
      <c r="A713" t="s">
        <v>43</v>
      </c>
      <c r="B713" t="s">
        <v>19</v>
      </c>
      <c r="C713" t="s">
        <v>50</v>
      </c>
      <c r="D713" t="s">
        <v>337</v>
      </c>
      <c r="E713" s="125">
        <v>0.74473738953047519</v>
      </c>
      <c r="F713" s="125">
        <v>0.7434357032321377</v>
      </c>
      <c r="G713" s="125">
        <v>0.73866628961275382</v>
      </c>
      <c r="H713" s="125">
        <v>0.70798019078007113</v>
      </c>
      <c r="I713" s="125">
        <v>0.71441972043242241</v>
      </c>
      <c r="J713" s="125">
        <v>0.71746491785825184</v>
      </c>
      <c r="K713" s="124">
        <v>0.70909061058300082</v>
      </c>
      <c r="L713" s="124">
        <v>0.71324324309306175</v>
      </c>
      <c r="M713" s="124">
        <v>0.71721520635532188</v>
      </c>
      <c r="N713" s="124">
        <v>0.72086464215722257</v>
      </c>
      <c r="O713" s="124">
        <v>0.72398114964841453</v>
      </c>
      <c r="P713" s="124">
        <v>0.72621865551886888</v>
      </c>
      <c r="Q713" s="124">
        <v>0.72699496876197778</v>
      </c>
      <c r="R713" s="124">
        <v>0.72538333152346934</v>
      </c>
      <c r="S713" s="124">
        <v>0.72008600617267071</v>
      </c>
      <c r="T713" s="124">
        <v>0.70967774725382782</v>
      </c>
      <c r="U713" s="124">
        <v>0.69322208820667008</v>
      </c>
      <c r="V713" s="124">
        <v>0.67092591322569173</v>
      </c>
      <c r="W713" s="124">
        <v>0.6441355377690654</v>
      </c>
      <c r="X713" s="124">
        <v>0.6146632017096233</v>
      </c>
      <c r="Y713" s="124">
        <v>0.5841168896311868</v>
      </c>
      <c r="Z713" s="124">
        <v>0.55362562766476109</v>
      </c>
      <c r="AA713" s="124">
        <v>0.52387377083940312</v>
      </c>
      <c r="AB713" s="124">
        <v>0.49523244304688963</v>
      </c>
      <c r="AC713" s="124">
        <v>0.4678791555768339</v>
      </c>
      <c r="AD713" s="124">
        <v>0.44187978225856128</v>
      </c>
      <c r="AE713" s="124">
        <v>0.41723844982218788</v>
      </c>
      <c r="AF713" s="124">
        <v>0.39392621579213821</v>
      </c>
      <c r="AG713" s="124">
        <v>0.37189709211367089</v>
      </c>
      <c r="AH713" s="124">
        <v>0.3510968769485478</v>
      </c>
      <c r="AI713" s="124">
        <v>0.33146799440237967</v>
      </c>
      <c r="AJ713" s="124">
        <v>0.31295214178587288</v>
      </c>
      <c r="AK713" s="124">
        <v>0.29549173630114778</v>
      </c>
      <c r="AL713" s="124">
        <v>0.27903070256814322</v>
      </c>
      <c r="AM713" s="124">
        <v>0.26351489543463902</v>
      </c>
      <c r="AN713" s="124">
        <v>0.24889231829299169</v>
      </c>
      <c r="AO713" s="124">
        <v>0.23511322448420571</v>
      </c>
      <c r="AP713" s="124">
        <v>0.2221877364405401</v>
      </c>
      <c r="AQ713" s="124">
        <v>0.21009126324390759</v>
      </c>
      <c r="AR713" s="124">
        <v>0.1987813360307441</v>
      </c>
      <c r="AS713" s="124">
        <v>0.18820766659291591</v>
      </c>
      <c r="AT713" s="124">
        <v>0.1783179169945506</v>
      </c>
      <c r="AU713" s="124">
        <v>0.16906085510126981</v>
      </c>
      <c r="AV713" s="124">
        <v>0.16038796059040039</v>
      </c>
      <c r="AW713" s="124">
        <v>0.1522541353379773</v>
      </c>
      <c r="AX713" s="124">
        <v>0.14461791084719991</v>
      </c>
      <c r="AY713" s="124">
        <v>0.13744138447045659</v>
      </c>
    </row>
    <row r="714" spans="1:51">
      <c r="A714" t="s">
        <v>43</v>
      </c>
      <c r="B714" t="s">
        <v>19</v>
      </c>
      <c r="C714" t="s">
        <v>51</v>
      </c>
      <c r="D714" t="s">
        <v>337</v>
      </c>
      <c r="E714" s="125">
        <v>0</v>
      </c>
      <c r="F714" s="125">
        <v>0</v>
      </c>
      <c r="G714" s="125">
        <v>0</v>
      </c>
      <c r="H714" s="125">
        <v>0</v>
      </c>
      <c r="I714" s="125">
        <v>0</v>
      </c>
      <c r="J714" s="125">
        <v>0</v>
      </c>
      <c r="K714" s="124">
        <v>0</v>
      </c>
      <c r="L714" s="124">
        <v>0</v>
      </c>
      <c r="M714" s="124">
        <v>0</v>
      </c>
      <c r="N714" s="124">
        <v>0</v>
      </c>
      <c r="O714" s="124">
        <v>0</v>
      </c>
      <c r="P714" s="124">
        <v>0</v>
      </c>
      <c r="Q714" s="124">
        <v>0</v>
      </c>
      <c r="R714" s="124">
        <v>0</v>
      </c>
      <c r="S714" s="124">
        <v>0</v>
      </c>
      <c r="T714" s="124">
        <v>0</v>
      </c>
      <c r="U714" s="124">
        <v>0</v>
      </c>
      <c r="V714" s="124">
        <v>0</v>
      </c>
      <c r="W714" s="124">
        <v>0</v>
      </c>
      <c r="X714" s="124">
        <v>0</v>
      </c>
      <c r="Y714" s="124">
        <v>0</v>
      </c>
      <c r="Z714" s="124">
        <v>0</v>
      </c>
      <c r="AA714" s="124">
        <v>0</v>
      </c>
      <c r="AB714" s="124">
        <v>0</v>
      </c>
      <c r="AC714" s="124">
        <v>0</v>
      </c>
      <c r="AD714" s="124">
        <v>0</v>
      </c>
      <c r="AE714" s="124">
        <v>0</v>
      </c>
      <c r="AF714" s="124">
        <v>0</v>
      </c>
      <c r="AG714" s="124">
        <v>0</v>
      </c>
      <c r="AH714" s="124">
        <v>0</v>
      </c>
      <c r="AI714" s="124">
        <v>0</v>
      </c>
      <c r="AJ714" s="124">
        <v>0</v>
      </c>
      <c r="AK714" s="124">
        <v>0</v>
      </c>
      <c r="AL714" s="124">
        <v>0</v>
      </c>
      <c r="AM714" s="124">
        <v>0</v>
      </c>
      <c r="AN714" s="124">
        <v>0</v>
      </c>
      <c r="AO714" s="124">
        <v>0</v>
      </c>
      <c r="AP714" s="124">
        <v>0</v>
      </c>
      <c r="AQ714" s="124">
        <v>0</v>
      </c>
      <c r="AR714" s="124">
        <v>0</v>
      </c>
      <c r="AS714" s="124">
        <v>0</v>
      </c>
      <c r="AT714" s="124">
        <v>0</v>
      </c>
      <c r="AU714" s="124">
        <v>0</v>
      </c>
      <c r="AV714" s="124">
        <v>0</v>
      </c>
      <c r="AW714" s="124">
        <v>0</v>
      </c>
      <c r="AX714" s="124">
        <v>0</v>
      </c>
      <c r="AY714" s="124">
        <v>0</v>
      </c>
    </row>
    <row r="715" spans="1:51">
      <c r="A715" t="s">
        <v>43</v>
      </c>
      <c r="B715" t="s">
        <v>19</v>
      </c>
      <c r="C715" t="s">
        <v>52</v>
      </c>
      <c r="D715" t="s">
        <v>337</v>
      </c>
      <c r="E715" s="125">
        <v>0</v>
      </c>
      <c r="F715" s="125">
        <v>0</v>
      </c>
      <c r="G715" s="125">
        <v>0</v>
      </c>
      <c r="H715" s="125">
        <v>0</v>
      </c>
      <c r="I715" s="125">
        <v>0</v>
      </c>
      <c r="J715" s="125">
        <v>0</v>
      </c>
      <c r="K715" s="124">
        <v>0</v>
      </c>
      <c r="L715" s="124">
        <v>0</v>
      </c>
      <c r="M715" s="124">
        <v>0</v>
      </c>
      <c r="N715" s="124">
        <v>0</v>
      </c>
      <c r="O715" s="124">
        <v>0</v>
      </c>
      <c r="P715" s="124">
        <v>0</v>
      </c>
      <c r="Q715" s="124">
        <v>0</v>
      </c>
      <c r="R715" s="124">
        <v>0</v>
      </c>
      <c r="S715" s="124">
        <v>0</v>
      </c>
      <c r="T715" s="124">
        <v>0</v>
      </c>
      <c r="U715" s="124">
        <v>0</v>
      </c>
      <c r="V715" s="124">
        <v>0</v>
      </c>
      <c r="W715" s="124">
        <v>0</v>
      </c>
      <c r="X715" s="124">
        <v>0</v>
      </c>
      <c r="Y715" s="124">
        <v>0</v>
      </c>
      <c r="Z715" s="124">
        <v>0</v>
      </c>
      <c r="AA715" s="124">
        <v>0</v>
      </c>
      <c r="AB715" s="124">
        <v>0</v>
      </c>
      <c r="AC715" s="124">
        <v>0</v>
      </c>
      <c r="AD715" s="124">
        <v>0</v>
      </c>
      <c r="AE715" s="124">
        <v>0</v>
      </c>
      <c r="AF715" s="124">
        <v>0</v>
      </c>
      <c r="AG715" s="124">
        <v>0</v>
      </c>
      <c r="AH715" s="124">
        <v>0</v>
      </c>
      <c r="AI715" s="124">
        <v>0</v>
      </c>
      <c r="AJ715" s="124">
        <v>0</v>
      </c>
      <c r="AK715" s="124">
        <v>0</v>
      </c>
      <c r="AL715" s="124">
        <v>0</v>
      </c>
      <c r="AM715" s="124">
        <v>0</v>
      </c>
      <c r="AN715" s="124">
        <v>0</v>
      </c>
      <c r="AO715" s="124">
        <v>0</v>
      </c>
      <c r="AP715" s="124">
        <v>0</v>
      </c>
      <c r="AQ715" s="124">
        <v>0</v>
      </c>
      <c r="AR715" s="124">
        <v>0</v>
      </c>
      <c r="AS715" s="124">
        <v>0</v>
      </c>
      <c r="AT715" s="124">
        <v>0</v>
      </c>
      <c r="AU715" s="124">
        <v>0</v>
      </c>
      <c r="AV715" s="124">
        <v>0</v>
      </c>
      <c r="AW715" s="124">
        <v>0</v>
      </c>
      <c r="AX715" s="124">
        <v>0</v>
      </c>
      <c r="AY715" s="124">
        <v>0</v>
      </c>
    </row>
    <row r="716" spans="1:51">
      <c r="A716" t="s">
        <v>43</v>
      </c>
      <c r="B716" t="s">
        <v>19</v>
      </c>
      <c r="C716" t="s">
        <v>53</v>
      </c>
      <c r="D716" t="s">
        <v>337</v>
      </c>
      <c r="E716" s="125">
        <v>0.25526261046952481</v>
      </c>
      <c r="F716" s="125">
        <v>0.2565642967678623</v>
      </c>
      <c r="G716" s="125">
        <v>0.25645557539016239</v>
      </c>
      <c r="H716" s="125">
        <v>0.28774886163459301</v>
      </c>
      <c r="I716" s="125">
        <v>0.28164357440526527</v>
      </c>
      <c r="J716" s="125">
        <v>0.27866088988126042</v>
      </c>
      <c r="K716" s="124">
        <v>0.28690341328867652</v>
      </c>
      <c r="L716" s="124">
        <v>0.28277548732210761</v>
      </c>
      <c r="M716" s="124">
        <v>0.27868160492289767</v>
      </c>
      <c r="N716" s="124">
        <v>0.2746357973470176</v>
      </c>
      <c r="O716" s="124">
        <v>0.27061579651997802</v>
      </c>
      <c r="P716" s="124">
        <v>0.26655028306140138</v>
      </c>
      <c r="Q716" s="124">
        <v>0.26230161195599322</v>
      </c>
      <c r="R716" s="124">
        <v>0.25763828601337552</v>
      </c>
      <c r="S716" s="124">
        <v>0.25223927299511922</v>
      </c>
      <c r="T716" s="124">
        <v>0.2457478538769963</v>
      </c>
      <c r="U716" s="124">
        <v>0.23792708832655879</v>
      </c>
      <c r="V716" s="124">
        <v>0.22882604371986201</v>
      </c>
      <c r="W716" s="124">
        <v>0.2187767251481314</v>
      </c>
      <c r="X716" s="124">
        <v>0.20822649336303189</v>
      </c>
      <c r="Y716" s="124">
        <v>0.19757160008163371</v>
      </c>
      <c r="Z716" s="124">
        <v>0.18708826274247889</v>
      </c>
      <c r="AA716" s="124">
        <v>0.17694135668696759</v>
      </c>
      <c r="AB716" s="124">
        <v>0.16721736559323699</v>
      </c>
      <c r="AC716" s="124">
        <v>0.15795435551760059</v>
      </c>
      <c r="AD716" s="124">
        <v>0.14916252281016129</v>
      </c>
      <c r="AE716" s="124">
        <v>0.14083670935739909</v>
      </c>
      <c r="AF716" s="124">
        <v>0.13296360579744251</v>
      </c>
      <c r="AG716" s="124">
        <v>0.12552578404791381</v>
      </c>
      <c r="AH716" s="124">
        <v>0.1185039260507738</v>
      </c>
      <c r="AI716" s="124">
        <v>0.1118780496515555</v>
      </c>
      <c r="AJ716" s="124">
        <v>0.1056281822802789</v>
      </c>
      <c r="AK716" s="124">
        <v>9.9734731030577534E-2</v>
      </c>
      <c r="AL716" s="124">
        <v>9.4178685012976729E-2</v>
      </c>
      <c r="AM716" s="124">
        <v>8.8941724039644107E-2</v>
      </c>
      <c r="AN716" s="124">
        <v>8.4006274083424731E-2</v>
      </c>
      <c r="AO716" s="124">
        <v>7.9355531744603122E-2</v>
      </c>
      <c r="AP716" s="124">
        <v>7.499290670514118E-2</v>
      </c>
      <c r="AQ716" s="124">
        <v>7.091009532274406E-2</v>
      </c>
      <c r="AR716" s="124">
        <v>6.7092761505250176E-2</v>
      </c>
      <c r="AS716" s="124">
        <v>6.3523930900884581E-2</v>
      </c>
      <c r="AT716" s="124">
        <v>6.0185937829062348E-2</v>
      </c>
      <c r="AU716" s="124">
        <v>5.7061490103241887E-2</v>
      </c>
      <c r="AV716" s="124">
        <v>5.4134210968116672E-2</v>
      </c>
      <c r="AW716" s="124">
        <v>5.1388878803949489E-2</v>
      </c>
      <c r="AX716" s="124">
        <v>4.8811497103129833E-2</v>
      </c>
      <c r="AY716" s="124">
        <v>4.6389272925444439E-2</v>
      </c>
    </row>
    <row r="717" spans="1:51">
      <c r="A717" t="s">
        <v>43</v>
      </c>
      <c r="B717" t="s">
        <v>19</v>
      </c>
      <c r="C717" t="s">
        <v>54</v>
      </c>
      <c r="D717" t="s">
        <v>337</v>
      </c>
      <c r="E717" s="125">
        <v>0</v>
      </c>
      <c r="F717" s="125">
        <v>0</v>
      </c>
      <c r="G717" s="125">
        <v>0</v>
      </c>
      <c r="H717" s="125">
        <v>0</v>
      </c>
      <c r="I717" s="125">
        <v>0</v>
      </c>
      <c r="J717" s="125">
        <v>0</v>
      </c>
      <c r="K717" s="124">
        <v>0</v>
      </c>
      <c r="L717" s="124">
        <v>0</v>
      </c>
      <c r="M717" s="124">
        <v>0</v>
      </c>
      <c r="N717" s="124">
        <v>0</v>
      </c>
      <c r="O717" s="124">
        <v>0</v>
      </c>
      <c r="P717" s="124">
        <v>0</v>
      </c>
      <c r="Q717" s="124">
        <v>0</v>
      </c>
      <c r="R717" s="124">
        <v>0</v>
      </c>
      <c r="S717" s="124">
        <v>0</v>
      </c>
      <c r="T717" s="124">
        <v>0</v>
      </c>
      <c r="U717" s="124">
        <v>0</v>
      </c>
      <c r="V717" s="124">
        <v>0</v>
      </c>
      <c r="W717" s="124">
        <v>0</v>
      </c>
      <c r="X717" s="124">
        <v>0</v>
      </c>
      <c r="Y717" s="124">
        <v>0</v>
      </c>
      <c r="Z717" s="124">
        <v>0</v>
      </c>
      <c r="AA717" s="124">
        <v>0</v>
      </c>
      <c r="AB717" s="124">
        <v>0</v>
      </c>
      <c r="AC717" s="124">
        <v>0</v>
      </c>
      <c r="AD717" s="124">
        <v>0</v>
      </c>
      <c r="AE717" s="124">
        <v>0</v>
      </c>
      <c r="AF717" s="124">
        <v>0</v>
      </c>
      <c r="AG717" s="124">
        <v>0</v>
      </c>
      <c r="AH717" s="124">
        <v>0</v>
      </c>
      <c r="AI717" s="124">
        <v>0</v>
      </c>
      <c r="AJ717" s="124">
        <v>0</v>
      </c>
      <c r="AK717" s="124">
        <v>0</v>
      </c>
      <c r="AL717" s="124">
        <v>0</v>
      </c>
      <c r="AM717" s="124">
        <v>0</v>
      </c>
      <c r="AN717" s="124">
        <v>0</v>
      </c>
      <c r="AO717" s="124">
        <v>0</v>
      </c>
      <c r="AP717" s="124">
        <v>0</v>
      </c>
      <c r="AQ717" s="124">
        <v>0</v>
      </c>
      <c r="AR717" s="124">
        <v>0</v>
      </c>
      <c r="AS717" s="124">
        <v>0</v>
      </c>
      <c r="AT717" s="124">
        <v>0</v>
      </c>
      <c r="AU717" s="124">
        <v>0</v>
      </c>
      <c r="AV717" s="124">
        <v>0</v>
      </c>
      <c r="AW717" s="124">
        <v>0</v>
      </c>
      <c r="AX717" s="124">
        <v>0</v>
      </c>
      <c r="AY717" s="124">
        <v>0</v>
      </c>
    </row>
    <row r="718" spans="1:51">
      <c r="A718" t="s">
        <v>43</v>
      </c>
      <c r="B718" t="s">
        <v>19</v>
      </c>
      <c r="C718" t="s">
        <v>55</v>
      </c>
      <c r="D718" t="s">
        <v>337</v>
      </c>
      <c r="E718" s="125">
        <v>0</v>
      </c>
      <c r="F718" s="125">
        <v>0</v>
      </c>
      <c r="G718" s="125">
        <v>0</v>
      </c>
      <c r="H718" s="125">
        <v>0</v>
      </c>
      <c r="I718" s="125">
        <v>0</v>
      </c>
      <c r="J718" s="125">
        <v>0</v>
      </c>
      <c r="K718" s="124">
        <v>0</v>
      </c>
      <c r="L718" s="124">
        <v>0</v>
      </c>
      <c r="M718" s="124">
        <v>0</v>
      </c>
      <c r="N718" s="124">
        <v>0</v>
      </c>
      <c r="O718" s="124">
        <v>0</v>
      </c>
      <c r="P718" s="124">
        <v>0</v>
      </c>
      <c r="Q718" s="124">
        <v>0</v>
      </c>
      <c r="R718" s="124">
        <v>0</v>
      </c>
      <c r="S718" s="124">
        <v>0</v>
      </c>
      <c r="T718" s="124">
        <v>0</v>
      </c>
      <c r="U718" s="124">
        <v>0</v>
      </c>
      <c r="V718" s="124">
        <v>0</v>
      </c>
      <c r="W718" s="124">
        <v>0</v>
      </c>
      <c r="X718" s="124">
        <v>0</v>
      </c>
      <c r="Y718" s="124">
        <v>0</v>
      </c>
      <c r="Z718" s="124">
        <v>0</v>
      </c>
      <c r="AA718" s="124">
        <v>0</v>
      </c>
      <c r="AB718" s="124">
        <v>0</v>
      </c>
      <c r="AC718" s="124">
        <v>0</v>
      </c>
      <c r="AD718" s="124">
        <v>0</v>
      </c>
      <c r="AE718" s="124">
        <v>0</v>
      </c>
      <c r="AF718" s="124">
        <v>0</v>
      </c>
      <c r="AG718" s="124">
        <v>0</v>
      </c>
      <c r="AH718" s="124">
        <v>0</v>
      </c>
      <c r="AI718" s="124">
        <v>0</v>
      </c>
      <c r="AJ718" s="124">
        <v>0</v>
      </c>
      <c r="AK718" s="124">
        <v>0</v>
      </c>
      <c r="AL718" s="124">
        <v>0</v>
      </c>
      <c r="AM718" s="124">
        <v>0</v>
      </c>
      <c r="AN718" s="124">
        <v>0</v>
      </c>
      <c r="AO718" s="124">
        <v>0</v>
      </c>
      <c r="AP718" s="124">
        <v>0</v>
      </c>
      <c r="AQ718" s="124">
        <v>0</v>
      </c>
      <c r="AR718" s="124">
        <v>0</v>
      </c>
      <c r="AS718" s="124">
        <v>0</v>
      </c>
      <c r="AT718" s="124">
        <v>0</v>
      </c>
      <c r="AU718" s="124">
        <v>0</v>
      </c>
      <c r="AV718" s="124">
        <v>0</v>
      </c>
      <c r="AW718" s="124">
        <v>0</v>
      </c>
      <c r="AX718" s="124">
        <v>0</v>
      </c>
      <c r="AY718" s="124">
        <v>0</v>
      </c>
    </row>
    <row r="719" spans="1:51">
      <c r="A719" t="s">
        <v>43</v>
      </c>
      <c r="B719" t="s">
        <v>19</v>
      </c>
      <c r="C719" t="s">
        <v>56</v>
      </c>
      <c r="D719" t="s">
        <v>337</v>
      </c>
      <c r="E719" s="125">
        <v>0</v>
      </c>
      <c r="F719" s="125">
        <v>0</v>
      </c>
      <c r="G719" s="125">
        <v>0</v>
      </c>
      <c r="H719" s="125">
        <v>1.6618473094692059E-5</v>
      </c>
      <c r="I719" s="125">
        <v>1.537775454028203E-5</v>
      </c>
      <c r="J719" s="125">
        <v>2.9573986721279959E-5</v>
      </c>
      <c r="K719" s="124">
        <v>4.9253804856425157E-5</v>
      </c>
      <c r="L719" s="124">
        <v>2.1099821856008781E-4</v>
      </c>
      <c r="M719" s="124">
        <v>5.1650948501354133E-4</v>
      </c>
      <c r="N719" s="124">
        <v>1.091828190157655E-3</v>
      </c>
      <c r="O719" s="124">
        <v>2.168528530971413E-3</v>
      </c>
      <c r="P719" s="124">
        <v>4.163454647316928E-3</v>
      </c>
      <c r="Q719" s="124">
        <v>7.7961573406610382E-3</v>
      </c>
      <c r="R719" s="124">
        <v>1.4224884716253799E-2</v>
      </c>
      <c r="S719" s="124">
        <v>2.506828385431125E-2</v>
      </c>
      <c r="T719" s="124">
        <v>4.2108333947826128E-2</v>
      </c>
      <c r="U719" s="124">
        <v>6.6518543800391683E-2</v>
      </c>
      <c r="V719" s="124">
        <v>9.8043057616087836E-2</v>
      </c>
      <c r="W719" s="124">
        <v>0.13500371991917701</v>
      </c>
      <c r="X719" s="124">
        <v>0.17514113577759019</v>
      </c>
      <c r="Y719" s="124">
        <v>0.21645127621463811</v>
      </c>
      <c r="Z719" s="124">
        <v>0.25752911561984571</v>
      </c>
      <c r="AA719" s="124">
        <v>0.29752564787333208</v>
      </c>
      <c r="AB719" s="124">
        <v>0.33598349268306399</v>
      </c>
      <c r="AC719" s="124">
        <v>0.37268730050328353</v>
      </c>
      <c r="AD719" s="124">
        <v>0.40756122752338958</v>
      </c>
      <c r="AE719" s="124">
        <v>0.44060652852489129</v>
      </c>
      <c r="AF719" s="124">
        <v>0.47186567455482858</v>
      </c>
      <c r="AG719" s="124">
        <v>0.50140229581060558</v>
      </c>
      <c r="AH719" s="124">
        <v>0.52929012034892442</v>
      </c>
      <c r="AI719" s="124">
        <v>0.55560690790364131</v>
      </c>
      <c r="AJ719" s="124">
        <v>0.58043112851536105</v>
      </c>
      <c r="AK719" s="124">
        <v>0.60384014546255005</v>
      </c>
      <c r="AL719" s="124">
        <v>0.62590922518437653</v>
      </c>
      <c r="AM719" s="124">
        <v>0.64671100567830142</v>
      </c>
      <c r="AN719" s="124">
        <v>0.6663152226925535</v>
      </c>
      <c r="AO719" s="124">
        <v>0.68478858388721109</v>
      </c>
      <c r="AP719" s="124">
        <v>0.70211752542108818</v>
      </c>
      <c r="AQ719" s="124">
        <v>0.71833501966437252</v>
      </c>
      <c r="AR719" s="124">
        <v>0.73349800579206059</v>
      </c>
      <c r="AS719" s="124">
        <v>0.74767390524900901</v>
      </c>
      <c r="AT719" s="124">
        <v>0.76093288699325246</v>
      </c>
      <c r="AU719" s="124">
        <v>0.77334363718485122</v>
      </c>
      <c r="AV719" s="124">
        <v>0.78497120617001248</v>
      </c>
      <c r="AW719" s="124">
        <v>0.795876056148206</v>
      </c>
      <c r="AX719" s="124">
        <v>0.80611378311319548</v>
      </c>
      <c r="AY719" s="124">
        <v>0.81573520237786346</v>
      </c>
    </row>
    <row r="720" spans="1:51">
      <c r="A720" t="s">
        <v>43</v>
      </c>
      <c r="B720" t="s">
        <v>19</v>
      </c>
      <c r="C720" t="s">
        <v>57</v>
      </c>
      <c r="D720" t="s">
        <v>337</v>
      </c>
      <c r="E720" s="125">
        <v>0</v>
      </c>
      <c r="F720" s="125">
        <v>0</v>
      </c>
      <c r="G720" s="125">
        <v>0</v>
      </c>
      <c r="H720" s="125">
        <v>0</v>
      </c>
      <c r="I720" s="125">
        <v>0</v>
      </c>
      <c r="J720" s="125">
        <v>0</v>
      </c>
      <c r="K720" s="124">
        <v>0</v>
      </c>
      <c r="L720" s="124">
        <v>0</v>
      </c>
      <c r="M720" s="124">
        <v>0</v>
      </c>
      <c r="N720" s="124">
        <v>0</v>
      </c>
      <c r="O720" s="124">
        <v>0</v>
      </c>
      <c r="P720" s="124">
        <v>0</v>
      </c>
      <c r="Q720" s="124">
        <v>0</v>
      </c>
      <c r="R720" s="124">
        <v>0</v>
      </c>
      <c r="S720" s="124">
        <v>0</v>
      </c>
      <c r="T720" s="124">
        <v>0</v>
      </c>
      <c r="U720" s="124">
        <v>0</v>
      </c>
      <c r="V720" s="124">
        <v>0</v>
      </c>
      <c r="W720" s="124">
        <v>0</v>
      </c>
      <c r="X720" s="124">
        <v>0</v>
      </c>
      <c r="Y720" s="124">
        <v>0</v>
      </c>
      <c r="Z720" s="124">
        <v>0</v>
      </c>
      <c r="AA720" s="124">
        <v>0</v>
      </c>
      <c r="AB720" s="124">
        <v>0</v>
      </c>
      <c r="AC720" s="124">
        <v>0</v>
      </c>
      <c r="AD720" s="124">
        <v>0</v>
      </c>
      <c r="AE720" s="124">
        <v>0</v>
      </c>
      <c r="AF720" s="124">
        <v>0</v>
      </c>
      <c r="AG720" s="124">
        <v>0</v>
      </c>
      <c r="AH720" s="124">
        <v>0</v>
      </c>
      <c r="AI720" s="124">
        <v>0</v>
      </c>
      <c r="AJ720" s="124">
        <v>0</v>
      </c>
      <c r="AK720" s="124">
        <v>0</v>
      </c>
      <c r="AL720" s="124">
        <v>0</v>
      </c>
      <c r="AM720" s="124">
        <v>0</v>
      </c>
      <c r="AN720" s="124">
        <v>0</v>
      </c>
      <c r="AO720" s="124">
        <v>0</v>
      </c>
      <c r="AP720" s="124">
        <v>0</v>
      </c>
      <c r="AQ720" s="124">
        <v>0</v>
      </c>
      <c r="AR720" s="124">
        <v>0</v>
      </c>
      <c r="AS720" s="124">
        <v>0</v>
      </c>
      <c r="AT720" s="124">
        <v>0</v>
      </c>
      <c r="AU720" s="124">
        <v>0</v>
      </c>
      <c r="AV720" s="124">
        <v>0</v>
      </c>
      <c r="AW720" s="124">
        <v>0</v>
      </c>
      <c r="AX720" s="124">
        <v>0</v>
      </c>
      <c r="AY720" s="124">
        <v>0</v>
      </c>
    </row>
    <row r="721" spans="1:51">
      <c r="A721" t="s">
        <v>43</v>
      </c>
      <c r="B721" t="s">
        <v>19</v>
      </c>
      <c r="C721" t="s">
        <v>58</v>
      </c>
      <c r="D721" t="s">
        <v>337</v>
      </c>
      <c r="E721" s="125">
        <v>0</v>
      </c>
      <c r="F721" s="125">
        <v>0</v>
      </c>
      <c r="G721" s="125">
        <v>0</v>
      </c>
      <c r="H721" s="125">
        <v>0</v>
      </c>
      <c r="I721" s="125">
        <v>0</v>
      </c>
      <c r="J721" s="125">
        <v>0</v>
      </c>
      <c r="K721" s="124">
        <v>0</v>
      </c>
      <c r="L721" s="124">
        <v>0</v>
      </c>
      <c r="M721" s="124">
        <v>0</v>
      </c>
      <c r="N721" s="124">
        <v>0</v>
      </c>
      <c r="O721" s="124">
        <v>0</v>
      </c>
      <c r="P721" s="124">
        <v>0</v>
      </c>
      <c r="Q721" s="124">
        <v>0</v>
      </c>
      <c r="R721" s="124">
        <v>0</v>
      </c>
      <c r="S721" s="124">
        <v>0</v>
      </c>
      <c r="T721" s="124">
        <v>0</v>
      </c>
      <c r="U721" s="124">
        <v>0</v>
      </c>
      <c r="V721" s="124">
        <v>0</v>
      </c>
      <c r="W721" s="124">
        <v>0</v>
      </c>
      <c r="X721" s="124">
        <v>0</v>
      </c>
      <c r="Y721" s="124">
        <v>0</v>
      </c>
      <c r="Z721" s="124">
        <v>0</v>
      </c>
      <c r="AA721" s="124">
        <v>0</v>
      </c>
      <c r="AB721" s="124">
        <v>0</v>
      </c>
      <c r="AC721" s="124">
        <v>0</v>
      </c>
      <c r="AD721" s="124">
        <v>0</v>
      </c>
      <c r="AE721" s="124">
        <v>0</v>
      </c>
      <c r="AF721" s="124">
        <v>0</v>
      </c>
      <c r="AG721" s="124">
        <v>0</v>
      </c>
      <c r="AH721" s="124">
        <v>0</v>
      </c>
      <c r="AI721" s="124">
        <v>0</v>
      </c>
      <c r="AJ721" s="124">
        <v>0</v>
      </c>
      <c r="AK721" s="124">
        <v>0</v>
      </c>
      <c r="AL721" s="124">
        <v>0</v>
      </c>
      <c r="AM721" s="124">
        <v>0</v>
      </c>
      <c r="AN721" s="124">
        <v>0</v>
      </c>
      <c r="AO721" s="124">
        <v>0</v>
      </c>
      <c r="AP721" s="124">
        <v>0</v>
      </c>
      <c r="AQ721" s="124">
        <v>0</v>
      </c>
      <c r="AR721" s="124">
        <v>0</v>
      </c>
      <c r="AS721" s="124">
        <v>0</v>
      </c>
      <c r="AT721" s="124">
        <v>0</v>
      </c>
      <c r="AU721" s="124">
        <v>0</v>
      </c>
      <c r="AV721" s="124">
        <v>0</v>
      </c>
      <c r="AW721" s="124">
        <v>0</v>
      </c>
      <c r="AX721" s="124">
        <v>0</v>
      </c>
      <c r="AY721" s="124">
        <v>0</v>
      </c>
    </row>
    <row r="722" spans="1:51">
      <c r="A722" t="s">
        <v>43</v>
      </c>
      <c r="B722" t="s">
        <v>19</v>
      </c>
      <c r="C722" t="s">
        <v>59</v>
      </c>
      <c r="D722" t="s">
        <v>337</v>
      </c>
      <c r="E722" s="125">
        <v>0</v>
      </c>
      <c r="F722" s="125">
        <v>0</v>
      </c>
      <c r="G722" s="125">
        <v>4.8781349970837239E-3</v>
      </c>
      <c r="H722" s="125">
        <v>4.2543291122411672E-3</v>
      </c>
      <c r="I722" s="125">
        <v>3.9213274077719174E-3</v>
      </c>
      <c r="J722" s="125">
        <v>3.8446182737663951E-3</v>
      </c>
      <c r="K722" s="124">
        <v>3.9567223234661542E-3</v>
      </c>
      <c r="L722" s="124">
        <v>3.770271366270454E-3</v>
      </c>
      <c r="M722" s="124">
        <v>3.586679236766786E-3</v>
      </c>
      <c r="N722" s="124">
        <v>3.407732305602183E-3</v>
      </c>
      <c r="O722" s="124">
        <v>3.2345253006361221E-3</v>
      </c>
      <c r="P722" s="124">
        <v>3.0676067724127128E-3</v>
      </c>
      <c r="Q722" s="124">
        <v>2.9072619413680559E-3</v>
      </c>
      <c r="R722" s="124">
        <v>2.753497746901451E-3</v>
      </c>
      <c r="S722" s="124">
        <v>2.606436977898959E-3</v>
      </c>
      <c r="T722" s="124">
        <v>2.4660649213497508E-3</v>
      </c>
      <c r="U722" s="124">
        <v>2.3322796663794482E-3</v>
      </c>
      <c r="V722" s="124">
        <v>2.2049854383584849E-3</v>
      </c>
      <c r="W722" s="124">
        <v>2.0840171636261249E-3</v>
      </c>
      <c r="X722" s="124">
        <v>1.969169149754528E-3</v>
      </c>
      <c r="Y722" s="124">
        <v>1.860234072541324E-3</v>
      </c>
      <c r="Z722" s="124">
        <v>1.756993972914344E-3</v>
      </c>
      <c r="AA722" s="124">
        <v>1.6592246002972871E-3</v>
      </c>
      <c r="AB722" s="124">
        <v>1.5666986768094371E-3</v>
      </c>
      <c r="AC722" s="124">
        <v>1.4791884022819161E-3</v>
      </c>
      <c r="AD722" s="124">
        <v>1.3964674078877639E-3</v>
      </c>
      <c r="AE722" s="124">
        <v>1.3183122955217281E-3</v>
      </c>
      <c r="AF722" s="124">
        <v>1.244503855590757E-3</v>
      </c>
      <c r="AG722" s="124">
        <v>1.1748280278095901E-3</v>
      </c>
      <c r="AH722" s="124">
        <v>1.1090766517538699E-3</v>
      </c>
      <c r="AI722" s="124">
        <v>1.047048042423285E-3</v>
      </c>
      <c r="AJ722" s="124">
        <v>9.8854741848720994E-4</v>
      </c>
      <c r="AK722" s="124">
        <v>9.3338720572444978E-4</v>
      </c>
      <c r="AL722" s="124">
        <v>8.8138723450344463E-4</v>
      </c>
      <c r="AM722" s="124">
        <v>8.3237484741553183E-4</v>
      </c>
      <c r="AN722" s="124">
        <v>7.8618493102996546E-4</v>
      </c>
      <c r="AO722" s="124">
        <v>7.4265988397992431E-4</v>
      </c>
      <c r="AP722" s="124">
        <v>7.0183143323047134E-4</v>
      </c>
      <c r="AQ722" s="124">
        <v>6.6362176897579535E-4</v>
      </c>
      <c r="AR722" s="124">
        <v>6.2789667194503159E-4</v>
      </c>
      <c r="AS722" s="124">
        <v>5.9449725719056359E-4</v>
      </c>
      <c r="AT722" s="124">
        <v>5.6325818313475711E-4</v>
      </c>
      <c r="AU722" s="124">
        <v>5.3401761063718212E-4</v>
      </c>
      <c r="AV722" s="124">
        <v>5.0662227147053374E-4</v>
      </c>
      <c r="AW722" s="124">
        <v>4.8092970986726838E-4</v>
      </c>
      <c r="AX722" s="124">
        <v>4.5680893647480179E-4</v>
      </c>
      <c r="AY722" s="124">
        <v>4.3414022623543172E-4</v>
      </c>
    </row>
    <row r="723" spans="1:51">
      <c r="A723" t="s">
        <v>43</v>
      </c>
      <c r="B723" t="s">
        <v>19</v>
      </c>
      <c r="C723" t="s">
        <v>60</v>
      </c>
      <c r="D723" t="s">
        <v>337</v>
      </c>
      <c r="E723" s="125">
        <v>0</v>
      </c>
      <c r="F723" s="125">
        <v>0</v>
      </c>
      <c r="G723" s="125">
        <v>0</v>
      </c>
      <c r="H723" s="125">
        <v>0</v>
      </c>
      <c r="I723" s="125">
        <v>0</v>
      </c>
      <c r="J723" s="125">
        <v>0</v>
      </c>
      <c r="K723" s="124">
        <v>0</v>
      </c>
      <c r="L723" s="124">
        <v>0</v>
      </c>
      <c r="M723" s="124">
        <v>0</v>
      </c>
      <c r="N723" s="124">
        <v>0</v>
      </c>
      <c r="O723" s="124">
        <v>0</v>
      </c>
      <c r="P723" s="124">
        <v>0</v>
      </c>
      <c r="Q723" s="124">
        <v>0</v>
      </c>
      <c r="R723" s="124">
        <v>0</v>
      </c>
      <c r="S723" s="124">
        <v>0</v>
      </c>
      <c r="T723" s="124">
        <v>0</v>
      </c>
      <c r="U723" s="124">
        <v>0</v>
      </c>
      <c r="V723" s="124">
        <v>0</v>
      </c>
      <c r="W723" s="124">
        <v>0</v>
      </c>
      <c r="X723" s="124">
        <v>0</v>
      </c>
      <c r="Y723" s="124">
        <v>0</v>
      </c>
      <c r="Z723" s="124">
        <v>0</v>
      </c>
      <c r="AA723" s="124">
        <v>0</v>
      </c>
      <c r="AB723" s="124">
        <v>0</v>
      </c>
      <c r="AC723" s="124">
        <v>0</v>
      </c>
      <c r="AD723" s="124">
        <v>0</v>
      </c>
      <c r="AE723" s="124">
        <v>0</v>
      </c>
      <c r="AF723" s="124">
        <v>0</v>
      </c>
      <c r="AG723" s="124">
        <v>0</v>
      </c>
      <c r="AH723" s="124">
        <v>0</v>
      </c>
      <c r="AI723" s="124">
        <v>0</v>
      </c>
      <c r="AJ723" s="124">
        <v>0</v>
      </c>
      <c r="AK723" s="124">
        <v>0</v>
      </c>
      <c r="AL723" s="124">
        <v>0</v>
      </c>
      <c r="AM723" s="124">
        <v>0</v>
      </c>
      <c r="AN723" s="124">
        <v>0</v>
      </c>
      <c r="AO723" s="124">
        <v>0</v>
      </c>
      <c r="AP723" s="124">
        <v>0</v>
      </c>
      <c r="AQ723" s="124">
        <v>0</v>
      </c>
      <c r="AR723" s="124">
        <v>0</v>
      </c>
      <c r="AS723" s="124">
        <v>0</v>
      </c>
      <c r="AT723" s="124">
        <v>0</v>
      </c>
      <c r="AU723" s="124">
        <v>0</v>
      </c>
      <c r="AV723" s="124">
        <v>0</v>
      </c>
      <c r="AW723" s="124">
        <v>0</v>
      </c>
      <c r="AX723" s="124">
        <v>0</v>
      </c>
      <c r="AY723" s="124">
        <v>0</v>
      </c>
    </row>
    <row r="724" spans="1:51">
      <c r="A724" t="s">
        <v>43</v>
      </c>
      <c r="B724" t="s">
        <v>19</v>
      </c>
      <c r="C724" t="s">
        <v>61</v>
      </c>
      <c r="D724" t="s">
        <v>337</v>
      </c>
      <c r="E724" s="125">
        <v>0</v>
      </c>
      <c r="F724" s="125">
        <v>0</v>
      </c>
      <c r="G724" s="125">
        <v>0</v>
      </c>
      <c r="H724" s="125">
        <v>0</v>
      </c>
      <c r="I724" s="125">
        <v>0</v>
      </c>
      <c r="J724" s="125">
        <v>0</v>
      </c>
      <c r="K724" s="124">
        <v>0</v>
      </c>
      <c r="L724" s="124">
        <v>0</v>
      </c>
      <c r="M724" s="124">
        <v>0</v>
      </c>
      <c r="N724" s="124">
        <v>0</v>
      </c>
      <c r="O724" s="124">
        <v>0</v>
      </c>
      <c r="P724" s="124">
        <v>0</v>
      </c>
      <c r="Q724" s="124">
        <v>0</v>
      </c>
      <c r="R724" s="124">
        <v>0</v>
      </c>
      <c r="S724" s="124">
        <v>0</v>
      </c>
      <c r="T724" s="124">
        <v>0</v>
      </c>
      <c r="U724" s="124">
        <v>0</v>
      </c>
      <c r="V724" s="124">
        <v>0</v>
      </c>
      <c r="W724" s="124">
        <v>0</v>
      </c>
      <c r="X724" s="124">
        <v>0</v>
      </c>
      <c r="Y724" s="124">
        <v>0</v>
      </c>
      <c r="Z724" s="124">
        <v>0</v>
      </c>
      <c r="AA724" s="124">
        <v>0</v>
      </c>
      <c r="AB724" s="124">
        <v>0</v>
      </c>
      <c r="AC724" s="124">
        <v>0</v>
      </c>
      <c r="AD724" s="124">
        <v>0</v>
      </c>
      <c r="AE724" s="124">
        <v>0</v>
      </c>
      <c r="AF724" s="124">
        <v>0</v>
      </c>
      <c r="AG724" s="124">
        <v>0</v>
      </c>
      <c r="AH724" s="124">
        <v>0</v>
      </c>
      <c r="AI724" s="124">
        <v>0</v>
      </c>
      <c r="AJ724" s="124">
        <v>0</v>
      </c>
      <c r="AK724" s="124">
        <v>0</v>
      </c>
      <c r="AL724" s="124">
        <v>0</v>
      </c>
      <c r="AM724" s="124">
        <v>0</v>
      </c>
      <c r="AN724" s="124">
        <v>0</v>
      </c>
      <c r="AO724" s="124">
        <v>0</v>
      </c>
      <c r="AP724" s="124">
        <v>0</v>
      </c>
      <c r="AQ724" s="124">
        <v>0</v>
      </c>
      <c r="AR724" s="124">
        <v>0</v>
      </c>
      <c r="AS724" s="124">
        <v>0</v>
      </c>
      <c r="AT724" s="124">
        <v>0</v>
      </c>
      <c r="AU724" s="124">
        <v>0</v>
      </c>
      <c r="AV724" s="124">
        <v>0</v>
      </c>
      <c r="AW724" s="124">
        <v>0</v>
      </c>
      <c r="AX724" s="124">
        <v>0</v>
      </c>
      <c r="AY724" s="124">
        <v>0</v>
      </c>
    </row>
    <row r="725" spans="1:51">
      <c r="A725" t="s">
        <v>43</v>
      </c>
      <c r="B725" t="s">
        <v>19</v>
      </c>
      <c r="C725" t="s">
        <v>62</v>
      </c>
      <c r="D725" t="s">
        <v>337</v>
      </c>
      <c r="E725" s="125">
        <v>0</v>
      </c>
      <c r="F725" s="125">
        <v>0</v>
      </c>
      <c r="G725" s="125">
        <v>0</v>
      </c>
      <c r="H725" s="125">
        <v>0</v>
      </c>
      <c r="I725" s="125">
        <v>0</v>
      </c>
      <c r="J725" s="125">
        <v>0</v>
      </c>
      <c r="K725" s="124">
        <v>0</v>
      </c>
      <c r="L725" s="124">
        <v>0</v>
      </c>
      <c r="M725" s="124">
        <v>0</v>
      </c>
      <c r="N725" s="124">
        <v>0</v>
      </c>
      <c r="O725" s="124">
        <v>0</v>
      </c>
      <c r="P725" s="124">
        <v>0</v>
      </c>
      <c r="Q725" s="124">
        <v>0</v>
      </c>
      <c r="R725" s="124">
        <v>0</v>
      </c>
      <c r="S725" s="124">
        <v>0</v>
      </c>
      <c r="T725" s="124">
        <v>0</v>
      </c>
      <c r="U725" s="124">
        <v>0</v>
      </c>
      <c r="V725" s="124">
        <v>0</v>
      </c>
      <c r="W725" s="124">
        <v>0</v>
      </c>
      <c r="X725" s="124">
        <v>0</v>
      </c>
      <c r="Y725" s="124">
        <v>0</v>
      </c>
      <c r="Z725" s="124">
        <v>0</v>
      </c>
      <c r="AA725" s="124">
        <v>0</v>
      </c>
      <c r="AB725" s="124">
        <v>0</v>
      </c>
      <c r="AC725" s="124">
        <v>0</v>
      </c>
      <c r="AD725" s="124">
        <v>0</v>
      </c>
      <c r="AE725" s="124">
        <v>0</v>
      </c>
      <c r="AF725" s="124">
        <v>0</v>
      </c>
      <c r="AG725" s="124">
        <v>0</v>
      </c>
      <c r="AH725" s="124">
        <v>0</v>
      </c>
      <c r="AI725" s="124">
        <v>0</v>
      </c>
      <c r="AJ725" s="124">
        <v>0</v>
      </c>
      <c r="AK725" s="124">
        <v>0</v>
      </c>
      <c r="AL725" s="124">
        <v>0</v>
      </c>
      <c r="AM725" s="124">
        <v>0</v>
      </c>
      <c r="AN725" s="124">
        <v>0</v>
      </c>
      <c r="AO725" s="124">
        <v>0</v>
      </c>
      <c r="AP725" s="124">
        <v>0</v>
      </c>
      <c r="AQ725" s="124">
        <v>0</v>
      </c>
      <c r="AR725" s="124">
        <v>0</v>
      </c>
      <c r="AS725" s="124">
        <v>0</v>
      </c>
      <c r="AT725" s="124">
        <v>0</v>
      </c>
      <c r="AU725" s="124">
        <v>0</v>
      </c>
      <c r="AV725" s="124">
        <v>0</v>
      </c>
      <c r="AW725" s="124">
        <v>0</v>
      </c>
      <c r="AX725" s="124">
        <v>0</v>
      </c>
      <c r="AY725" s="124">
        <v>0</v>
      </c>
    </row>
    <row r="726" spans="1:51">
      <c r="A726" t="s">
        <v>43</v>
      </c>
      <c r="B726" t="s">
        <v>21</v>
      </c>
      <c r="C726" t="s">
        <v>50</v>
      </c>
      <c r="D726" t="s">
        <v>337</v>
      </c>
      <c r="E726" s="125">
        <v>0.29392896521768191</v>
      </c>
      <c r="F726" s="125">
        <v>0.25328991093978459</v>
      </c>
      <c r="G726" s="125">
        <v>0.21304649548924359</v>
      </c>
      <c r="H726" s="125">
        <v>0.15916722632639349</v>
      </c>
      <c r="I726" s="125">
        <v>0.1470087003318683</v>
      </c>
      <c r="J726" s="125">
        <v>0.1786883869342514</v>
      </c>
      <c r="K726" s="124">
        <v>0.1689435336976321</v>
      </c>
      <c r="L726" s="124">
        <v>0.2222371362687483</v>
      </c>
      <c r="M726" s="124">
        <v>0.27054450413614539</v>
      </c>
      <c r="N726" s="124">
        <v>0.31389472559451642</v>
      </c>
      <c r="O726" s="124">
        <v>0.35236661976680239</v>
      </c>
      <c r="P726" s="124">
        <v>0.3859132125197916</v>
      </c>
      <c r="Q726" s="124">
        <v>0.41415794323514371</v>
      </c>
      <c r="R726" s="124">
        <v>0.43626995178743577</v>
      </c>
      <c r="S726" s="124">
        <v>0.4509133185856713</v>
      </c>
      <c r="T726" s="124">
        <v>0.45667735006743021</v>
      </c>
      <c r="U726" s="124">
        <v>0.45291171671613523</v>
      </c>
      <c r="V726" s="124">
        <v>0.44050694218371639</v>
      </c>
      <c r="W726" s="124">
        <v>0.42174911986867503</v>
      </c>
      <c r="X726" s="124">
        <v>0.3993270851911081</v>
      </c>
      <c r="Y726" s="124">
        <v>0.37545885039339</v>
      </c>
      <c r="Z726" s="124">
        <v>0.35160736915854751</v>
      </c>
      <c r="AA726" s="124">
        <v>0.32859576744910979</v>
      </c>
      <c r="AB726" s="124">
        <v>0.30682255016968207</v>
      </c>
      <c r="AC726" s="124">
        <v>0.28643858106655729</v>
      </c>
      <c r="AD726" s="124">
        <v>0.26746180640051148</v>
      </c>
      <c r="AE726" s="124">
        <v>0.24984389404793619</v>
      </c>
      <c r="AF726" s="124">
        <v>0.2335066777021208</v>
      </c>
      <c r="AG726" s="124">
        <v>0.21836128739590061</v>
      </c>
      <c r="AH726" s="124">
        <v>0.20431780548986619</v>
      </c>
      <c r="AI726" s="124">
        <v>0.19128988055649629</v>
      </c>
      <c r="AJ726" s="124">
        <v>0.17919671475879159</v>
      </c>
      <c r="AK726" s="124">
        <v>0.1679637143714344</v>
      </c>
      <c r="AL726" s="124">
        <v>0.15752248256028209</v>
      </c>
      <c r="AM726" s="124">
        <v>0.1478105076469281</v>
      </c>
      <c r="AN726" s="124">
        <v>0.13877072780049099</v>
      </c>
      <c r="AO726" s="124">
        <v>0.13035106269933189</v>
      </c>
      <c r="AP726" s="124">
        <v>0.1225385787998798</v>
      </c>
      <c r="AQ726" s="124">
        <v>0.1153010602541307</v>
      </c>
      <c r="AR726" s="124">
        <v>0.1085978310565268</v>
      </c>
      <c r="AS726" s="124">
        <v>0.1023858837099953</v>
      </c>
      <c r="AT726" s="124">
        <v>9.6623154709804773E-2</v>
      </c>
      <c r="AU726" s="124">
        <v>9.1270132810954571E-2</v>
      </c>
      <c r="AV726" s="124">
        <v>8.629052552419314E-2</v>
      </c>
      <c r="AW726" s="124">
        <v>8.165141319464686E-2</v>
      </c>
      <c r="AX726" s="124">
        <v>7.7323138660251742E-2</v>
      </c>
      <c r="AY726" s="124">
        <v>7.3279072583668364E-2</v>
      </c>
    </row>
    <row r="727" spans="1:51">
      <c r="A727" t="s">
        <v>43</v>
      </c>
      <c r="B727" t="s">
        <v>21</v>
      </c>
      <c r="C727" t="s">
        <v>51</v>
      </c>
      <c r="D727" t="s">
        <v>337</v>
      </c>
      <c r="E727" s="125">
        <v>0</v>
      </c>
      <c r="F727" s="125">
        <v>0</v>
      </c>
      <c r="G727" s="125">
        <v>0</v>
      </c>
      <c r="H727" s="125">
        <v>0</v>
      </c>
      <c r="I727" s="125">
        <v>0</v>
      </c>
      <c r="J727" s="125">
        <v>0</v>
      </c>
      <c r="K727" s="124">
        <v>0</v>
      </c>
      <c r="L727" s="124">
        <v>0</v>
      </c>
      <c r="M727" s="124">
        <v>0</v>
      </c>
      <c r="N727" s="124">
        <v>0</v>
      </c>
      <c r="O727" s="124">
        <v>0</v>
      </c>
      <c r="P727" s="124">
        <v>0</v>
      </c>
      <c r="Q727" s="124">
        <v>0</v>
      </c>
      <c r="R727" s="124">
        <v>0</v>
      </c>
      <c r="S727" s="124">
        <v>0</v>
      </c>
      <c r="T727" s="124">
        <v>0</v>
      </c>
      <c r="U727" s="124">
        <v>0</v>
      </c>
      <c r="V727" s="124">
        <v>0</v>
      </c>
      <c r="W727" s="124">
        <v>0</v>
      </c>
      <c r="X727" s="124">
        <v>0</v>
      </c>
      <c r="Y727" s="124">
        <v>0</v>
      </c>
      <c r="Z727" s="124">
        <v>0</v>
      </c>
      <c r="AA727" s="124">
        <v>0</v>
      </c>
      <c r="AB727" s="124">
        <v>0</v>
      </c>
      <c r="AC727" s="124">
        <v>0</v>
      </c>
      <c r="AD727" s="124">
        <v>0</v>
      </c>
      <c r="AE727" s="124">
        <v>0</v>
      </c>
      <c r="AF727" s="124">
        <v>0</v>
      </c>
      <c r="AG727" s="124">
        <v>0</v>
      </c>
      <c r="AH727" s="124">
        <v>0</v>
      </c>
      <c r="AI727" s="124">
        <v>0</v>
      </c>
      <c r="AJ727" s="124">
        <v>0</v>
      </c>
      <c r="AK727" s="124">
        <v>0</v>
      </c>
      <c r="AL727" s="124">
        <v>0</v>
      </c>
      <c r="AM727" s="124">
        <v>0</v>
      </c>
      <c r="AN727" s="124">
        <v>0</v>
      </c>
      <c r="AO727" s="124">
        <v>0</v>
      </c>
      <c r="AP727" s="124">
        <v>0</v>
      </c>
      <c r="AQ727" s="124">
        <v>0</v>
      </c>
      <c r="AR727" s="124">
        <v>0</v>
      </c>
      <c r="AS727" s="124">
        <v>0</v>
      </c>
      <c r="AT727" s="124">
        <v>0</v>
      </c>
      <c r="AU727" s="124">
        <v>0</v>
      </c>
      <c r="AV727" s="124">
        <v>0</v>
      </c>
      <c r="AW727" s="124">
        <v>0</v>
      </c>
      <c r="AX727" s="124">
        <v>0</v>
      </c>
      <c r="AY727" s="124">
        <v>0</v>
      </c>
    </row>
    <row r="728" spans="1:51">
      <c r="A728" t="s">
        <v>43</v>
      </c>
      <c r="B728" t="s">
        <v>21</v>
      </c>
      <c r="C728" t="s">
        <v>52</v>
      </c>
      <c r="D728" t="s">
        <v>337</v>
      </c>
      <c r="E728" s="125">
        <v>0</v>
      </c>
      <c r="F728" s="125">
        <v>0</v>
      </c>
      <c r="G728" s="125">
        <v>0</v>
      </c>
      <c r="H728" s="125">
        <v>0</v>
      </c>
      <c r="I728" s="125">
        <v>0</v>
      </c>
      <c r="J728" s="125">
        <v>0</v>
      </c>
      <c r="K728" s="124">
        <v>0</v>
      </c>
      <c r="L728" s="124">
        <v>0</v>
      </c>
      <c r="M728" s="124">
        <v>0</v>
      </c>
      <c r="N728" s="124">
        <v>0</v>
      </c>
      <c r="O728" s="124">
        <v>0</v>
      </c>
      <c r="P728" s="124">
        <v>0</v>
      </c>
      <c r="Q728" s="124">
        <v>0</v>
      </c>
      <c r="R728" s="124">
        <v>0</v>
      </c>
      <c r="S728" s="124">
        <v>0</v>
      </c>
      <c r="T728" s="124">
        <v>0</v>
      </c>
      <c r="U728" s="124">
        <v>0</v>
      </c>
      <c r="V728" s="124">
        <v>0</v>
      </c>
      <c r="W728" s="124">
        <v>0</v>
      </c>
      <c r="X728" s="124">
        <v>0</v>
      </c>
      <c r="Y728" s="124">
        <v>0</v>
      </c>
      <c r="Z728" s="124">
        <v>0</v>
      </c>
      <c r="AA728" s="124">
        <v>0</v>
      </c>
      <c r="AB728" s="124">
        <v>0</v>
      </c>
      <c r="AC728" s="124">
        <v>0</v>
      </c>
      <c r="AD728" s="124">
        <v>0</v>
      </c>
      <c r="AE728" s="124">
        <v>0</v>
      </c>
      <c r="AF728" s="124">
        <v>0</v>
      </c>
      <c r="AG728" s="124">
        <v>0</v>
      </c>
      <c r="AH728" s="124">
        <v>0</v>
      </c>
      <c r="AI728" s="124">
        <v>0</v>
      </c>
      <c r="AJ728" s="124">
        <v>0</v>
      </c>
      <c r="AK728" s="124">
        <v>0</v>
      </c>
      <c r="AL728" s="124">
        <v>0</v>
      </c>
      <c r="AM728" s="124">
        <v>0</v>
      </c>
      <c r="AN728" s="124">
        <v>0</v>
      </c>
      <c r="AO728" s="124">
        <v>0</v>
      </c>
      <c r="AP728" s="124">
        <v>0</v>
      </c>
      <c r="AQ728" s="124">
        <v>0</v>
      </c>
      <c r="AR728" s="124">
        <v>0</v>
      </c>
      <c r="AS728" s="124">
        <v>0</v>
      </c>
      <c r="AT728" s="124">
        <v>0</v>
      </c>
      <c r="AU728" s="124">
        <v>0</v>
      </c>
      <c r="AV728" s="124">
        <v>0</v>
      </c>
      <c r="AW728" s="124">
        <v>0</v>
      </c>
      <c r="AX728" s="124">
        <v>0</v>
      </c>
      <c r="AY728" s="124">
        <v>0</v>
      </c>
    </row>
    <row r="729" spans="1:51">
      <c r="A729" t="s">
        <v>43</v>
      </c>
      <c r="B729" t="s">
        <v>21</v>
      </c>
      <c r="C729" t="s">
        <v>53</v>
      </c>
      <c r="D729" t="s">
        <v>337</v>
      </c>
      <c r="E729" s="125">
        <v>0.70607103478231814</v>
      </c>
      <c r="F729" s="125">
        <v>0.7467100890602153</v>
      </c>
      <c r="G729" s="125">
        <v>0.78675522950332111</v>
      </c>
      <c r="H729" s="125">
        <v>0.84064089033867406</v>
      </c>
      <c r="I729" s="125">
        <v>0.8529912996681317</v>
      </c>
      <c r="J729" s="125">
        <v>0.82131161306574862</v>
      </c>
      <c r="K729" s="124">
        <v>0.83105646630236796</v>
      </c>
      <c r="L729" s="124">
        <v>0.77746752807640607</v>
      </c>
      <c r="M729" s="124">
        <v>0.72863794518310154</v>
      </c>
      <c r="N729" s="124">
        <v>0.68435117831419268</v>
      </c>
      <c r="O729" s="124">
        <v>0.64419337680053979</v>
      </c>
      <c r="P729" s="124">
        <v>0.60762448602341901</v>
      </c>
      <c r="Q729" s="124">
        <v>0.57403555406751594</v>
      </c>
      <c r="R729" s="124">
        <v>0.54271904664645454</v>
      </c>
      <c r="S729" s="124">
        <v>0.5129456658486945</v>
      </c>
      <c r="T729" s="124">
        <v>0.48399779392393377</v>
      </c>
      <c r="U729" s="124">
        <v>0.45538455211218998</v>
      </c>
      <c r="V729" s="124">
        <v>0.42704914351095391</v>
      </c>
      <c r="W729" s="124">
        <v>0.39930994192062852</v>
      </c>
      <c r="X729" s="124">
        <v>0.37261316722163101</v>
      </c>
      <c r="Y729" s="124">
        <v>0.34731675988200827</v>
      </c>
      <c r="Z729" s="124">
        <v>0.32361297564432029</v>
      </c>
      <c r="AA729" s="124">
        <v>0.30155420236938302</v>
      </c>
      <c r="AB729" s="124">
        <v>0.28110413422126879</v>
      </c>
      <c r="AC729" s="124">
        <v>0.26217973792379701</v>
      </c>
      <c r="AD729" s="124">
        <v>0.2446779710075305</v>
      </c>
      <c r="AE729" s="124">
        <v>0.22849075652857281</v>
      </c>
      <c r="AF729" s="124">
        <v>0.21351264864506511</v>
      </c>
      <c r="AG729" s="124">
        <v>0.1996443744827231</v>
      </c>
      <c r="AH729" s="124">
        <v>0.18679418135805179</v>
      </c>
      <c r="AI729" s="124">
        <v>0.17487807102149869</v>
      </c>
      <c r="AJ729" s="124">
        <v>0.16381950235207679</v>
      </c>
      <c r="AK729" s="124">
        <v>0.15354886596842379</v>
      </c>
      <c r="AL729" s="124">
        <v>0.14400288461845551</v>
      </c>
      <c r="AM729" s="124">
        <v>0.1351240143024153</v>
      </c>
      <c r="AN729" s="124">
        <v>0.12685988016302799</v>
      </c>
      <c r="AO729" s="124">
        <v>0.1191627603691906</v>
      </c>
      <c r="AP729" s="124">
        <v>0.1120207726094623</v>
      </c>
      <c r="AQ729" s="124">
        <v>0.105404434590792</v>
      </c>
      <c r="AR729" s="124">
        <v>9.9276544846186421E-2</v>
      </c>
      <c r="AS729" s="124">
        <v>9.3597778469595813E-2</v>
      </c>
      <c r="AT729" s="124">
        <v>8.832967772830716E-2</v>
      </c>
      <c r="AU729" s="124">
        <v>8.3436120299581071E-2</v>
      </c>
      <c r="AV729" s="124">
        <v>7.8883927507131898E-2</v>
      </c>
      <c r="AW729" s="124">
        <v>7.4643004620531167E-2</v>
      </c>
      <c r="AX729" s="124">
        <v>7.0686239693431033E-2</v>
      </c>
      <c r="AY729" s="124">
        <v>6.6989288884972437E-2</v>
      </c>
    </row>
    <row r="730" spans="1:51">
      <c r="A730" t="s">
        <v>43</v>
      </c>
      <c r="B730" t="s">
        <v>21</v>
      </c>
      <c r="C730" t="s">
        <v>54</v>
      </c>
      <c r="D730" t="s">
        <v>337</v>
      </c>
      <c r="E730" s="125">
        <v>0</v>
      </c>
      <c r="F730" s="125">
        <v>0</v>
      </c>
      <c r="G730" s="125">
        <v>0</v>
      </c>
      <c r="H730" s="125">
        <v>0</v>
      </c>
      <c r="I730" s="125">
        <v>0</v>
      </c>
      <c r="J730" s="125">
        <v>0</v>
      </c>
      <c r="K730" s="124">
        <v>0</v>
      </c>
      <c r="L730" s="124">
        <v>0</v>
      </c>
      <c r="M730" s="124">
        <v>0</v>
      </c>
      <c r="N730" s="124">
        <v>0</v>
      </c>
      <c r="O730" s="124">
        <v>0</v>
      </c>
      <c r="P730" s="124">
        <v>0</v>
      </c>
      <c r="Q730" s="124">
        <v>0</v>
      </c>
      <c r="R730" s="124">
        <v>0</v>
      </c>
      <c r="S730" s="124">
        <v>0</v>
      </c>
      <c r="T730" s="124">
        <v>0</v>
      </c>
      <c r="U730" s="124">
        <v>0</v>
      </c>
      <c r="V730" s="124">
        <v>0</v>
      </c>
      <c r="W730" s="124">
        <v>0</v>
      </c>
      <c r="X730" s="124">
        <v>0</v>
      </c>
      <c r="Y730" s="124">
        <v>0</v>
      </c>
      <c r="Z730" s="124">
        <v>0</v>
      </c>
      <c r="AA730" s="124">
        <v>0</v>
      </c>
      <c r="AB730" s="124">
        <v>0</v>
      </c>
      <c r="AC730" s="124">
        <v>0</v>
      </c>
      <c r="AD730" s="124">
        <v>0</v>
      </c>
      <c r="AE730" s="124">
        <v>0</v>
      </c>
      <c r="AF730" s="124">
        <v>0</v>
      </c>
      <c r="AG730" s="124">
        <v>0</v>
      </c>
      <c r="AH730" s="124">
        <v>0</v>
      </c>
      <c r="AI730" s="124">
        <v>0</v>
      </c>
      <c r="AJ730" s="124">
        <v>0</v>
      </c>
      <c r="AK730" s="124">
        <v>0</v>
      </c>
      <c r="AL730" s="124">
        <v>0</v>
      </c>
      <c r="AM730" s="124">
        <v>0</v>
      </c>
      <c r="AN730" s="124">
        <v>0</v>
      </c>
      <c r="AO730" s="124">
        <v>0</v>
      </c>
      <c r="AP730" s="124">
        <v>0</v>
      </c>
      <c r="AQ730" s="124">
        <v>0</v>
      </c>
      <c r="AR730" s="124">
        <v>0</v>
      </c>
      <c r="AS730" s="124">
        <v>0</v>
      </c>
      <c r="AT730" s="124">
        <v>0</v>
      </c>
      <c r="AU730" s="124">
        <v>0</v>
      </c>
      <c r="AV730" s="124">
        <v>0</v>
      </c>
      <c r="AW730" s="124">
        <v>0</v>
      </c>
      <c r="AX730" s="124">
        <v>0</v>
      </c>
      <c r="AY730" s="124">
        <v>0</v>
      </c>
    </row>
    <row r="731" spans="1:51">
      <c r="A731" t="s">
        <v>43</v>
      </c>
      <c r="B731" t="s">
        <v>21</v>
      </c>
      <c r="C731" t="s">
        <v>55</v>
      </c>
      <c r="D731" t="s">
        <v>337</v>
      </c>
      <c r="E731" s="125">
        <v>0</v>
      </c>
      <c r="F731" s="125">
        <v>0</v>
      </c>
      <c r="G731" s="125">
        <v>0</v>
      </c>
      <c r="H731" s="125">
        <v>0</v>
      </c>
      <c r="I731" s="125">
        <v>0</v>
      </c>
      <c r="J731" s="125">
        <v>0</v>
      </c>
      <c r="K731" s="124">
        <v>0</v>
      </c>
      <c r="L731" s="124">
        <v>0</v>
      </c>
      <c r="M731" s="124">
        <v>0</v>
      </c>
      <c r="N731" s="124">
        <v>0</v>
      </c>
      <c r="O731" s="124">
        <v>0</v>
      </c>
      <c r="P731" s="124">
        <v>0</v>
      </c>
      <c r="Q731" s="124">
        <v>0</v>
      </c>
      <c r="R731" s="124">
        <v>0</v>
      </c>
      <c r="S731" s="124">
        <v>0</v>
      </c>
      <c r="T731" s="124">
        <v>0</v>
      </c>
      <c r="U731" s="124">
        <v>0</v>
      </c>
      <c r="V731" s="124">
        <v>0</v>
      </c>
      <c r="W731" s="124">
        <v>0</v>
      </c>
      <c r="X731" s="124">
        <v>0</v>
      </c>
      <c r="Y731" s="124">
        <v>0</v>
      </c>
      <c r="Z731" s="124">
        <v>0</v>
      </c>
      <c r="AA731" s="124">
        <v>0</v>
      </c>
      <c r="AB731" s="124">
        <v>0</v>
      </c>
      <c r="AC731" s="124">
        <v>0</v>
      </c>
      <c r="AD731" s="124">
        <v>0</v>
      </c>
      <c r="AE731" s="124">
        <v>0</v>
      </c>
      <c r="AF731" s="124">
        <v>0</v>
      </c>
      <c r="AG731" s="124">
        <v>0</v>
      </c>
      <c r="AH731" s="124">
        <v>0</v>
      </c>
      <c r="AI731" s="124">
        <v>0</v>
      </c>
      <c r="AJ731" s="124">
        <v>0</v>
      </c>
      <c r="AK731" s="124">
        <v>0</v>
      </c>
      <c r="AL731" s="124">
        <v>0</v>
      </c>
      <c r="AM731" s="124">
        <v>0</v>
      </c>
      <c r="AN731" s="124">
        <v>0</v>
      </c>
      <c r="AO731" s="124">
        <v>0</v>
      </c>
      <c r="AP731" s="124">
        <v>0</v>
      </c>
      <c r="AQ731" s="124">
        <v>0</v>
      </c>
      <c r="AR731" s="124">
        <v>0</v>
      </c>
      <c r="AS731" s="124">
        <v>0</v>
      </c>
      <c r="AT731" s="124">
        <v>0</v>
      </c>
      <c r="AU731" s="124">
        <v>0</v>
      </c>
      <c r="AV731" s="124">
        <v>0</v>
      </c>
      <c r="AW731" s="124">
        <v>0</v>
      </c>
      <c r="AX731" s="124">
        <v>0</v>
      </c>
      <c r="AY731" s="124">
        <v>0</v>
      </c>
    </row>
    <row r="732" spans="1:51">
      <c r="A732" t="s">
        <v>43</v>
      </c>
      <c r="B732" t="s">
        <v>21</v>
      </c>
      <c r="C732" t="s">
        <v>56</v>
      </c>
      <c r="D732" t="s">
        <v>337</v>
      </c>
      <c r="E732" s="125">
        <v>0</v>
      </c>
      <c r="F732" s="125">
        <v>0</v>
      </c>
      <c r="G732" s="125">
        <v>0</v>
      </c>
      <c r="H732" s="125">
        <v>0</v>
      </c>
      <c r="I732" s="125">
        <v>0</v>
      </c>
      <c r="J732" s="125">
        <v>0</v>
      </c>
      <c r="K732" s="124">
        <v>0</v>
      </c>
      <c r="L732" s="124">
        <v>2.9533565484569712E-4</v>
      </c>
      <c r="M732" s="124">
        <v>8.1755068075312781E-4</v>
      </c>
      <c r="N732" s="124">
        <v>1.754096091290914E-3</v>
      </c>
      <c r="O732" s="124">
        <v>3.4400034326578081E-3</v>
      </c>
      <c r="P732" s="124">
        <v>6.4623014567893513E-3</v>
      </c>
      <c r="Q732" s="124">
        <v>1.180650269734043E-2</v>
      </c>
      <c r="R732" s="124">
        <v>2.1011001566109619E-2</v>
      </c>
      <c r="S732" s="124">
        <v>3.6141015565634239E-2</v>
      </c>
      <c r="T732" s="124">
        <v>5.9324856008636108E-2</v>
      </c>
      <c r="U732" s="124">
        <v>9.1703731171674643E-2</v>
      </c>
      <c r="V732" s="124">
        <v>0.13244391430532981</v>
      </c>
      <c r="W732" s="124">
        <v>0.1789409382106964</v>
      </c>
      <c r="X732" s="124">
        <v>0.22805974758726091</v>
      </c>
      <c r="Y732" s="124">
        <v>0.27722438972460173</v>
      </c>
      <c r="Z732" s="124">
        <v>0.32477965519713231</v>
      </c>
      <c r="AA732" s="124">
        <v>0.36985003018150719</v>
      </c>
      <c r="AB732" s="124">
        <v>0.41207331560904897</v>
      </c>
      <c r="AC732" s="124">
        <v>0.45138168100964582</v>
      </c>
      <c r="AD732" s="124">
        <v>0.48786022259195799</v>
      </c>
      <c r="AE732" s="124">
        <v>0.52166534942349096</v>
      </c>
      <c r="AF732" s="124">
        <v>0.55298067365281423</v>
      </c>
      <c r="AG732" s="124">
        <v>0.58199433812137635</v>
      </c>
      <c r="AH732" s="124">
        <v>0.60888801315208196</v>
      </c>
      <c r="AI732" s="124">
        <v>0.63383204842200513</v>
      </c>
      <c r="AJ732" s="124">
        <v>0.65698378288913162</v>
      </c>
      <c r="AK732" s="124">
        <v>0.67848741966014181</v>
      </c>
      <c r="AL732" s="124">
        <v>0.69847463282126232</v>
      </c>
      <c r="AM732" s="124">
        <v>0.71706547805065668</v>
      </c>
      <c r="AN732" s="124">
        <v>0.73436939203648111</v>
      </c>
      <c r="AO732" s="124">
        <v>0.75048617693147746</v>
      </c>
      <c r="AP732" s="124">
        <v>0.76544064859065797</v>
      </c>
      <c r="AQ732" s="124">
        <v>0.77929450515507714</v>
      </c>
      <c r="AR732" s="124">
        <v>0.79212562409728682</v>
      </c>
      <c r="AS732" s="124">
        <v>0.80401633782040893</v>
      </c>
      <c r="AT732" s="124">
        <v>0.815047167561888</v>
      </c>
      <c r="AU732" s="124">
        <v>0.82529374688946433</v>
      </c>
      <c r="AV732" s="124">
        <v>0.83482554696867495</v>
      </c>
      <c r="AW732" s="124">
        <v>0.84370558218482195</v>
      </c>
      <c r="AX732" s="124">
        <v>0.85199062164631723</v>
      </c>
      <c r="AY732" s="124">
        <v>0.85973163853135914</v>
      </c>
    </row>
    <row r="733" spans="1:51">
      <c r="A733" t="s">
        <v>43</v>
      </c>
      <c r="B733" t="s">
        <v>21</v>
      </c>
      <c r="C733" t="s">
        <v>57</v>
      </c>
      <c r="D733" t="s">
        <v>337</v>
      </c>
      <c r="E733" s="125">
        <v>0</v>
      </c>
      <c r="F733" s="125">
        <v>0</v>
      </c>
      <c r="G733" s="125">
        <v>0</v>
      </c>
      <c r="H733" s="125">
        <v>0</v>
      </c>
      <c r="I733" s="125">
        <v>0</v>
      </c>
      <c r="J733" s="125">
        <v>0</v>
      </c>
      <c r="K733" s="124">
        <v>0</v>
      </c>
      <c r="L733" s="124">
        <v>0</v>
      </c>
      <c r="M733" s="124">
        <v>0</v>
      </c>
      <c r="N733" s="124">
        <v>0</v>
      </c>
      <c r="O733" s="124">
        <v>0</v>
      </c>
      <c r="P733" s="124">
        <v>0</v>
      </c>
      <c r="Q733" s="124">
        <v>0</v>
      </c>
      <c r="R733" s="124">
        <v>0</v>
      </c>
      <c r="S733" s="124">
        <v>0</v>
      </c>
      <c r="T733" s="124">
        <v>0</v>
      </c>
      <c r="U733" s="124">
        <v>0</v>
      </c>
      <c r="V733" s="124">
        <v>0</v>
      </c>
      <c r="W733" s="124">
        <v>0</v>
      </c>
      <c r="X733" s="124">
        <v>0</v>
      </c>
      <c r="Y733" s="124">
        <v>0</v>
      </c>
      <c r="Z733" s="124">
        <v>0</v>
      </c>
      <c r="AA733" s="124">
        <v>0</v>
      </c>
      <c r="AB733" s="124">
        <v>0</v>
      </c>
      <c r="AC733" s="124">
        <v>0</v>
      </c>
      <c r="AD733" s="124">
        <v>0</v>
      </c>
      <c r="AE733" s="124">
        <v>0</v>
      </c>
      <c r="AF733" s="124">
        <v>0</v>
      </c>
      <c r="AG733" s="124">
        <v>0</v>
      </c>
      <c r="AH733" s="124">
        <v>0</v>
      </c>
      <c r="AI733" s="124">
        <v>0</v>
      </c>
      <c r="AJ733" s="124">
        <v>0</v>
      </c>
      <c r="AK733" s="124">
        <v>0</v>
      </c>
      <c r="AL733" s="124">
        <v>0</v>
      </c>
      <c r="AM733" s="124">
        <v>0</v>
      </c>
      <c r="AN733" s="124">
        <v>0</v>
      </c>
      <c r="AO733" s="124">
        <v>0</v>
      </c>
      <c r="AP733" s="124">
        <v>0</v>
      </c>
      <c r="AQ733" s="124">
        <v>0</v>
      </c>
      <c r="AR733" s="124">
        <v>0</v>
      </c>
      <c r="AS733" s="124">
        <v>0</v>
      </c>
      <c r="AT733" s="124">
        <v>0</v>
      </c>
      <c r="AU733" s="124">
        <v>0</v>
      </c>
      <c r="AV733" s="124">
        <v>0</v>
      </c>
      <c r="AW733" s="124">
        <v>0</v>
      </c>
      <c r="AX733" s="124">
        <v>0</v>
      </c>
      <c r="AY733" s="124">
        <v>0</v>
      </c>
    </row>
    <row r="734" spans="1:51">
      <c r="A734" t="s">
        <v>43</v>
      </c>
      <c r="B734" t="s">
        <v>21</v>
      </c>
      <c r="C734" t="s">
        <v>58</v>
      </c>
      <c r="D734" t="s">
        <v>337</v>
      </c>
      <c r="E734" s="125">
        <v>0</v>
      </c>
      <c r="F734" s="125">
        <v>0</v>
      </c>
      <c r="G734" s="125">
        <v>0</v>
      </c>
      <c r="H734" s="125">
        <v>0</v>
      </c>
      <c r="I734" s="125">
        <v>0</v>
      </c>
      <c r="J734" s="125">
        <v>0</v>
      </c>
      <c r="K734" s="124">
        <v>0</v>
      </c>
      <c r="L734" s="124">
        <v>0</v>
      </c>
      <c r="M734" s="124">
        <v>0</v>
      </c>
      <c r="N734" s="124">
        <v>0</v>
      </c>
      <c r="O734" s="124">
        <v>0</v>
      </c>
      <c r="P734" s="124">
        <v>0</v>
      </c>
      <c r="Q734" s="124">
        <v>0</v>
      </c>
      <c r="R734" s="124">
        <v>0</v>
      </c>
      <c r="S734" s="124">
        <v>0</v>
      </c>
      <c r="T734" s="124">
        <v>0</v>
      </c>
      <c r="U734" s="124">
        <v>0</v>
      </c>
      <c r="V734" s="124">
        <v>0</v>
      </c>
      <c r="W734" s="124">
        <v>0</v>
      </c>
      <c r="X734" s="124">
        <v>0</v>
      </c>
      <c r="Y734" s="124">
        <v>0</v>
      </c>
      <c r="Z734" s="124">
        <v>0</v>
      </c>
      <c r="AA734" s="124">
        <v>0</v>
      </c>
      <c r="AB734" s="124">
        <v>0</v>
      </c>
      <c r="AC734" s="124">
        <v>0</v>
      </c>
      <c r="AD734" s="124">
        <v>0</v>
      </c>
      <c r="AE734" s="124">
        <v>0</v>
      </c>
      <c r="AF734" s="124">
        <v>0</v>
      </c>
      <c r="AG734" s="124">
        <v>0</v>
      </c>
      <c r="AH734" s="124">
        <v>0</v>
      </c>
      <c r="AI734" s="124">
        <v>0</v>
      </c>
      <c r="AJ734" s="124">
        <v>0</v>
      </c>
      <c r="AK734" s="124">
        <v>0</v>
      </c>
      <c r="AL734" s="124">
        <v>0</v>
      </c>
      <c r="AM734" s="124">
        <v>0</v>
      </c>
      <c r="AN734" s="124">
        <v>0</v>
      </c>
      <c r="AO734" s="124">
        <v>0</v>
      </c>
      <c r="AP734" s="124">
        <v>0</v>
      </c>
      <c r="AQ734" s="124">
        <v>0</v>
      </c>
      <c r="AR734" s="124">
        <v>0</v>
      </c>
      <c r="AS734" s="124">
        <v>0</v>
      </c>
      <c r="AT734" s="124">
        <v>0</v>
      </c>
      <c r="AU734" s="124">
        <v>0</v>
      </c>
      <c r="AV734" s="124">
        <v>0</v>
      </c>
      <c r="AW734" s="124">
        <v>0</v>
      </c>
      <c r="AX734" s="124">
        <v>0</v>
      </c>
      <c r="AY734" s="124">
        <v>0</v>
      </c>
    </row>
    <row r="735" spans="1:51">
      <c r="A735" t="s">
        <v>43</v>
      </c>
      <c r="B735" t="s">
        <v>21</v>
      </c>
      <c r="C735" t="s">
        <v>59</v>
      </c>
      <c r="D735" t="s">
        <v>337</v>
      </c>
      <c r="E735" s="125">
        <v>0</v>
      </c>
      <c r="F735" s="125">
        <v>0</v>
      </c>
      <c r="G735" s="125">
        <v>1.9827500743531279E-4</v>
      </c>
      <c r="H735" s="125">
        <v>1.9188333493236109E-4</v>
      </c>
      <c r="I735" s="125">
        <v>0</v>
      </c>
      <c r="J735" s="125">
        <v>0</v>
      </c>
      <c r="K735" s="124">
        <v>0</v>
      </c>
      <c r="L735" s="124">
        <v>0</v>
      </c>
      <c r="M735" s="124">
        <v>0</v>
      </c>
      <c r="N735" s="124">
        <v>0</v>
      </c>
      <c r="O735" s="124">
        <v>0</v>
      </c>
      <c r="P735" s="124">
        <v>0</v>
      </c>
      <c r="Q735" s="124">
        <v>0</v>
      </c>
      <c r="R735" s="124">
        <v>0</v>
      </c>
      <c r="S735" s="124">
        <v>0</v>
      </c>
      <c r="T735" s="124">
        <v>0</v>
      </c>
      <c r="U735" s="124">
        <v>0</v>
      </c>
      <c r="V735" s="124">
        <v>0</v>
      </c>
      <c r="W735" s="124">
        <v>0</v>
      </c>
      <c r="X735" s="124">
        <v>0</v>
      </c>
      <c r="Y735" s="124">
        <v>0</v>
      </c>
      <c r="Z735" s="124">
        <v>0</v>
      </c>
      <c r="AA735" s="124">
        <v>0</v>
      </c>
      <c r="AB735" s="124">
        <v>0</v>
      </c>
      <c r="AC735" s="124">
        <v>0</v>
      </c>
      <c r="AD735" s="124">
        <v>0</v>
      </c>
      <c r="AE735" s="124">
        <v>0</v>
      </c>
      <c r="AF735" s="124">
        <v>0</v>
      </c>
      <c r="AG735" s="124">
        <v>0</v>
      </c>
      <c r="AH735" s="124">
        <v>0</v>
      </c>
      <c r="AI735" s="124">
        <v>0</v>
      </c>
      <c r="AJ735" s="124">
        <v>0</v>
      </c>
      <c r="AK735" s="124">
        <v>0</v>
      </c>
      <c r="AL735" s="124">
        <v>0</v>
      </c>
      <c r="AM735" s="124">
        <v>0</v>
      </c>
      <c r="AN735" s="124">
        <v>0</v>
      </c>
      <c r="AO735" s="124">
        <v>0</v>
      </c>
      <c r="AP735" s="124">
        <v>0</v>
      </c>
      <c r="AQ735" s="124">
        <v>0</v>
      </c>
      <c r="AR735" s="124">
        <v>0</v>
      </c>
      <c r="AS735" s="124">
        <v>0</v>
      </c>
      <c r="AT735" s="124">
        <v>0</v>
      </c>
      <c r="AU735" s="124">
        <v>0</v>
      </c>
      <c r="AV735" s="124">
        <v>0</v>
      </c>
      <c r="AW735" s="124">
        <v>0</v>
      </c>
      <c r="AX735" s="124">
        <v>0</v>
      </c>
      <c r="AY735" s="124">
        <v>0</v>
      </c>
    </row>
    <row r="736" spans="1:51">
      <c r="A736" t="s">
        <v>43</v>
      </c>
      <c r="B736" t="s">
        <v>21</v>
      </c>
      <c r="C736" t="s">
        <v>60</v>
      </c>
      <c r="D736" t="s">
        <v>337</v>
      </c>
      <c r="E736" s="125">
        <v>0</v>
      </c>
      <c r="F736" s="125">
        <v>0</v>
      </c>
      <c r="G736" s="125">
        <v>0</v>
      </c>
      <c r="H736" s="125">
        <v>0</v>
      </c>
      <c r="I736" s="125">
        <v>0</v>
      </c>
      <c r="J736" s="125">
        <v>0</v>
      </c>
      <c r="K736" s="124">
        <v>0</v>
      </c>
      <c r="L736" s="124">
        <v>0</v>
      </c>
      <c r="M736" s="124">
        <v>0</v>
      </c>
      <c r="N736" s="124">
        <v>0</v>
      </c>
      <c r="O736" s="124">
        <v>0</v>
      </c>
      <c r="P736" s="124">
        <v>0</v>
      </c>
      <c r="Q736" s="124">
        <v>0</v>
      </c>
      <c r="R736" s="124">
        <v>0</v>
      </c>
      <c r="S736" s="124">
        <v>0</v>
      </c>
      <c r="T736" s="124">
        <v>0</v>
      </c>
      <c r="U736" s="124">
        <v>0</v>
      </c>
      <c r="V736" s="124">
        <v>0</v>
      </c>
      <c r="W736" s="124">
        <v>0</v>
      </c>
      <c r="X736" s="124">
        <v>0</v>
      </c>
      <c r="Y736" s="124">
        <v>0</v>
      </c>
      <c r="Z736" s="124">
        <v>0</v>
      </c>
      <c r="AA736" s="124">
        <v>0</v>
      </c>
      <c r="AB736" s="124">
        <v>0</v>
      </c>
      <c r="AC736" s="124">
        <v>0</v>
      </c>
      <c r="AD736" s="124">
        <v>0</v>
      </c>
      <c r="AE736" s="124">
        <v>0</v>
      </c>
      <c r="AF736" s="124">
        <v>0</v>
      </c>
      <c r="AG736" s="124">
        <v>0</v>
      </c>
      <c r="AH736" s="124">
        <v>0</v>
      </c>
      <c r="AI736" s="124">
        <v>0</v>
      </c>
      <c r="AJ736" s="124">
        <v>0</v>
      </c>
      <c r="AK736" s="124">
        <v>0</v>
      </c>
      <c r="AL736" s="124">
        <v>0</v>
      </c>
      <c r="AM736" s="124">
        <v>0</v>
      </c>
      <c r="AN736" s="124">
        <v>0</v>
      </c>
      <c r="AO736" s="124">
        <v>0</v>
      </c>
      <c r="AP736" s="124">
        <v>0</v>
      </c>
      <c r="AQ736" s="124">
        <v>0</v>
      </c>
      <c r="AR736" s="124">
        <v>0</v>
      </c>
      <c r="AS736" s="124">
        <v>0</v>
      </c>
      <c r="AT736" s="124">
        <v>0</v>
      </c>
      <c r="AU736" s="124">
        <v>0</v>
      </c>
      <c r="AV736" s="124">
        <v>0</v>
      </c>
      <c r="AW736" s="124">
        <v>0</v>
      </c>
      <c r="AX736" s="124">
        <v>0</v>
      </c>
      <c r="AY736" s="124">
        <v>0</v>
      </c>
    </row>
    <row r="737" spans="1:51">
      <c r="A737" t="s">
        <v>43</v>
      </c>
      <c r="B737" t="s">
        <v>21</v>
      </c>
      <c r="C737" t="s">
        <v>61</v>
      </c>
      <c r="D737" t="s">
        <v>337</v>
      </c>
      <c r="E737" s="125">
        <v>0</v>
      </c>
      <c r="F737" s="125">
        <v>0</v>
      </c>
      <c r="G737" s="125">
        <v>0</v>
      </c>
      <c r="H737" s="125">
        <v>0</v>
      </c>
      <c r="I737" s="125">
        <v>0</v>
      </c>
      <c r="J737" s="125">
        <v>0</v>
      </c>
      <c r="K737" s="124">
        <v>0</v>
      </c>
      <c r="L737" s="124">
        <v>0</v>
      </c>
      <c r="M737" s="124">
        <v>0</v>
      </c>
      <c r="N737" s="124">
        <v>0</v>
      </c>
      <c r="O737" s="124">
        <v>0</v>
      </c>
      <c r="P737" s="124">
        <v>0</v>
      </c>
      <c r="Q737" s="124">
        <v>0</v>
      </c>
      <c r="R737" s="124">
        <v>0</v>
      </c>
      <c r="S737" s="124">
        <v>0</v>
      </c>
      <c r="T737" s="124">
        <v>0</v>
      </c>
      <c r="U737" s="124">
        <v>0</v>
      </c>
      <c r="V737" s="124">
        <v>0</v>
      </c>
      <c r="W737" s="124">
        <v>0</v>
      </c>
      <c r="X737" s="124">
        <v>0</v>
      </c>
      <c r="Y737" s="124">
        <v>0</v>
      </c>
      <c r="Z737" s="124">
        <v>0</v>
      </c>
      <c r="AA737" s="124">
        <v>0</v>
      </c>
      <c r="AB737" s="124">
        <v>0</v>
      </c>
      <c r="AC737" s="124">
        <v>0</v>
      </c>
      <c r="AD737" s="124">
        <v>0</v>
      </c>
      <c r="AE737" s="124">
        <v>0</v>
      </c>
      <c r="AF737" s="124">
        <v>0</v>
      </c>
      <c r="AG737" s="124">
        <v>0</v>
      </c>
      <c r="AH737" s="124">
        <v>0</v>
      </c>
      <c r="AI737" s="124">
        <v>0</v>
      </c>
      <c r="AJ737" s="124">
        <v>0</v>
      </c>
      <c r="AK737" s="124">
        <v>0</v>
      </c>
      <c r="AL737" s="124">
        <v>0</v>
      </c>
      <c r="AM737" s="124">
        <v>0</v>
      </c>
      <c r="AN737" s="124">
        <v>0</v>
      </c>
      <c r="AO737" s="124">
        <v>0</v>
      </c>
      <c r="AP737" s="124">
        <v>0</v>
      </c>
      <c r="AQ737" s="124">
        <v>0</v>
      </c>
      <c r="AR737" s="124">
        <v>0</v>
      </c>
      <c r="AS737" s="124">
        <v>0</v>
      </c>
      <c r="AT737" s="124">
        <v>0</v>
      </c>
      <c r="AU737" s="124">
        <v>0</v>
      </c>
      <c r="AV737" s="124">
        <v>0</v>
      </c>
      <c r="AW737" s="124">
        <v>0</v>
      </c>
      <c r="AX737" s="124">
        <v>0</v>
      </c>
      <c r="AY737" s="124">
        <v>0</v>
      </c>
    </row>
    <row r="738" spans="1:51">
      <c r="A738" t="s">
        <v>43</v>
      </c>
      <c r="B738" t="s">
        <v>72</v>
      </c>
      <c r="C738" t="s">
        <v>50</v>
      </c>
      <c r="D738" t="s">
        <v>337</v>
      </c>
      <c r="E738" s="125">
        <v>0.42359391581181471</v>
      </c>
      <c r="F738" s="125">
        <v>0.40017652250661973</v>
      </c>
      <c r="G738" s="125">
        <v>0.21965495995070861</v>
      </c>
      <c r="H738" s="125">
        <v>0.2135529996891514</v>
      </c>
      <c r="I738" s="125">
        <v>0.1942379182156134</v>
      </c>
      <c r="J738" s="125">
        <v>0.17994463242079359</v>
      </c>
      <c r="K738" s="124">
        <v>0.13690036900368999</v>
      </c>
      <c r="L738" s="124">
        <v>0.20293179831139119</v>
      </c>
      <c r="M738" s="124">
        <v>0.26211981715888027</v>
      </c>
      <c r="N738" s="124">
        <v>0.31494401385522047</v>
      </c>
      <c r="O738" s="124">
        <v>0.3616675973248239</v>
      </c>
      <c r="P738" s="124">
        <v>0.40223476202383479</v>
      </c>
      <c r="Q738" s="124">
        <v>0.43611834035421099</v>
      </c>
      <c r="R738" s="124">
        <v>0.46215883631516858</v>
      </c>
      <c r="S738" s="124">
        <v>0.47856281912528748</v>
      </c>
      <c r="T738" s="124">
        <v>0.48338901866605333</v>
      </c>
      <c r="U738" s="124">
        <v>0.47568515901040298</v>
      </c>
      <c r="V738" s="124">
        <v>0.45658789084983797</v>
      </c>
      <c r="W738" s="124">
        <v>0.42918873428007198</v>
      </c>
      <c r="X738" s="124">
        <v>0.39720329587941677</v>
      </c>
      <c r="Y738" s="124">
        <v>0.36373212691895468</v>
      </c>
      <c r="Z738" s="124">
        <v>0.33082985378208118</v>
      </c>
      <c r="AA738" s="124">
        <v>0.29964296030537751</v>
      </c>
      <c r="AB738" s="124">
        <v>0.27070487265371151</v>
      </c>
      <c r="AC738" s="124">
        <v>0.2441869693710268</v>
      </c>
      <c r="AD738" s="124">
        <v>0.22006500185361119</v>
      </c>
      <c r="AE738" s="124">
        <v>0.19821760373670111</v>
      </c>
      <c r="AF738" s="124">
        <v>0.1784810833474508</v>
      </c>
      <c r="AG738" s="124">
        <v>0.16067862329259641</v>
      </c>
      <c r="AH738" s="124">
        <v>0.14463520120793999</v>
      </c>
      <c r="AI738" s="124">
        <v>0.1301847648650081</v>
      </c>
      <c r="AJ738" s="124">
        <v>0.11717329215246999</v>
      </c>
      <c r="AK738" s="124">
        <v>0.10545971193981329</v>
      </c>
      <c r="AL738" s="124">
        <v>9.4915747486018373E-2</v>
      </c>
      <c r="AM738" s="124">
        <v>8.5425246880557332E-2</v>
      </c>
      <c r="AN738" s="124">
        <v>7.6883297143481258E-2</v>
      </c>
      <c r="AO738" s="124">
        <v>6.9195275179243718E-2</v>
      </c>
      <c r="AP738" s="124">
        <v>6.227591238837768E-2</v>
      </c>
      <c r="AQ738" s="124">
        <v>5.6048409321664848E-2</v>
      </c>
      <c r="AR738" s="124">
        <v>5.0443615584660081E-2</v>
      </c>
      <c r="AS738" s="124">
        <v>4.5399279287950692E-2</v>
      </c>
      <c r="AT738" s="124">
        <v>4.0859364880801538E-2</v>
      </c>
      <c r="AU738" s="124">
        <v>4.0859364880801531E-2</v>
      </c>
      <c r="AV738" s="124">
        <v>4.0859364880801538E-2</v>
      </c>
      <c r="AW738" s="124">
        <v>4.0859364880801538E-2</v>
      </c>
      <c r="AX738" s="124">
        <v>4.0859364880801538E-2</v>
      </c>
      <c r="AY738" s="124">
        <v>4.0859364880801531E-2</v>
      </c>
    </row>
    <row r="739" spans="1:51">
      <c r="A739" t="s">
        <v>43</v>
      </c>
      <c r="B739" t="s">
        <v>72</v>
      </c>
      <c r="C739" t="s">
        <v>51</v>
      </c>
      <c r="D739" t="s">
        <v>337</v>
      </c>
      <c r="E739" s="125">
        <v>0</v>
      </c>
      <c r="F739" s="125">
        <v>0</v>
      </c>
      <c r="G739" s="125">
        <v>0</v>
      </c>
      <c r="H739" s="125">
        <v>0</v>
      </c>
      <c r="I739" s="125">
        <v>0</v>
      </c>
      <c r="J739" s="125">
        <v>0</v>
      </c>
      <c r="K739" s="124">
        <v>0</v>
      </c>
      <c r="L739" s="124">
        <v>0</v>
      </c>
      <c r="M739" s="124">
        <v>0</v>
      </c>
      <c r="N739" s="124">
        <v>0</v>
      </c>
      <c r="O739" s="124">
        <v>0</v>
      </c>
      <c r="P739" s="124">
        <v>0</v>
      </c>
      <c r="Q739" s="124">
        <v>0</v>
      </c>
      <c r="R739" s="124">
        <v>0</v>
      </c>
      <c r="S739" s="124">
        <v>0</v>
      </c>
      <c r="T739" s="124">
        <v>0</v>
      </c>
      <c r="U739" s="124">
        <v>0</v>
      </c>
      <c r="V739" s="124">
        <v>0</v>
      </c>
      <c r="W739" s="124">
        <v>0</v>
      </c>
      <c r="X739" s="124">
        <v>0</v>
      </c>
      <c r="Y739" s="124">
        <v>0</v>
      </c>
      <c r="Z739" s="124">
        <v>0</v>
      </c>
      <c r="AA739" s="124">
        <v>0</v>
      </c>
      <c r="AB739" s="124">
        <v>0</v>
      </c>
      <c r="AC739" s="124">
        <v>0</v>
      </c>
      <c r="AD739" s="124">
        <v>0</v>
      </c>
      <c r="AE739" s="124">
        <v>0</v>
      </c>
      <c r="AF739" s="124">
        <v>0</v>
      </c>
      <c r="AG739" s="124">
        <v>0</v>
      </c>
      <c r="AH739" s="124">
        <v>0</v>
      </c>
      <c r="AI739" s="124">
        <v>0</v>
      </c>
      <c r="AJ739" s="124">
        <v>0</v>
      </c>
      <c r="AK739" s="124">
        <v>0</v>
      </c>
      <c r="AL739" s="124">
        <v>0</v>
      </c>
      <c r="AM739" s="124">
        <v>0</v>
      </c>
      <c r="AN739" s="124">
        <v>0</v>
      </c>
      <c r="AO739" s="124">
        <v>0</v>
      </c>
      <c r="AP739" s="124">
        <v>0</v>
      </c>
      <c r="AQ739" s="124">
        <v>0</v>
      </c>
      <c r="AR739" s="124">
        <v>0</v>
      </c>
      <c r="AS739" s="124">
        <v>0</v>
      </c>
      <c r="AT739" s="124">
        <v>0</v>
      </c>
      <c r="AU739" s="124">
        <v>0</v>
      </c>
      <c r="AV739" s="124">
        <v>0</v>
      </c>
      <c r="AW739" s="124">
        <v>0</v>
      </c>
      <c r="AX739" s="124">
        <v>0</v>
      </c>
      <c r="AY739" s="124">
        <v>0</v>
      </c>
    </row>
    <row r="740" spans="1:51">
      <c r="A740" t="s">
        <v>43</v>
      </c>
      <c r="B740" t="s">
        <v>72</v>
      </c>
      <c r="C740" t="s">
        <v>52</v>
      </c>
      <c r="D740" t="s">
        <v>337</v>
      </c>
      <c r="E740" s="125">
        <v>0</v>
      </c>
      <c r="F740" s="125">
        <v>0</v>
      </c>
      <c r="G740" s="125">
        <v>0</v>
      </c>
      <c r="H740" s="125">
        <v>0</v>
      </c>
      <c r="I740" s="125">
        <v>0</v>
      </c>
      <c r="J740" s="125">
        <v>0</v>
      </c>
      <c r="K740" s="124">
        <v>0</v>
      </c>
      <c r="L740" s="124">
        <v>0</v>
      </c>
      <c r="M740" s="124">
        <v>0</v>
      </c>
      <c r="N740" s="124">
        <v>0</v>
      </c>
      <c r="O740" s="124">
        <v>0</v>
      </c>
      <c r="P740" s="124">
        <v>0</v>
      </c>
      <c r="Q740" s="124">
        <v>0</v>
      </c>
      <c r="R740" s="124">
        <v>0</v>
      </c>
      <c r="S740" s="124">
        <v>0</v>
      </c>
      <c r="T740" s="124">
        <v>0</v>
      </c>
      <c r="U740" s="124">
        <v>0</v>
      </c>
      <c r="V740" s="124">
        <v>0</v>
      </c>
      <c r="W740" s="124">
        <v>0</v>
      </c>
      <c r="X740" s="124">
        <v>0</v>
      </c>
      <c r="Y740" s="124">
        <v>0</v>
      </c>
      <c r="Z740" s="124">
        <v>0</v>
      </c>
      <c r="AA740" s="124">
        <v>0</v>
      </c>
      <c r="AB740" s="124">
        <v>0</v>
      </c>
      <c r="AC740" s="124">
        <v>0</v>
      </c>
      <c r="AD740" s="124">
        <v>0</v>
      </c>
      <c r="AE740" s="124">
        <v>0</v>
      </c>
      <c r="AF740" s="124">
        <v>0</v>
      </c>
      <c r="AG740" s="124">
        <v>0</v>
      </c>
      <c r="AH740" s="124">
        <v>0</v>
      </c>
      <c r="AI740" s="124">
        <v>0</v>
      </c>
      <c r="AJ740" s="124">
        <v>0</v>
      </c>
      <c r="AK740" s="124">
        <v>0</v>
      </c>
      <c r="AL740" s="124">
        <v>0</v>
      </c>
      <c r="AM740" s="124">
        <v>0</v>
      </c>
      <c r="AN740" s="124">
        <v>0</v>
      </c>
      <c r="AO740" s="124">
        <v>0</v>
      </c>
      <c r="AP740" s="124">
        <v>0</v>
      </c>
      <c r="AQ740" s="124">
        <v>0</v>
      </c>
      <c r="AR740" s="124">
        <v>0</v>
      </c>
      <c r="AS740" s="124">
        <v>0</v>
      </c>
      <c r="AT740" s="124">
        <v>0</v>
      </c>
      <c r="AU740" s="124">
        <v>0</v>
      </c>
      <c r="AV740" s="124">
        <v>0</v>
      </c>
      <c r="AW740" s="124">
        <v>0</v>
      </c>
      <c r="AX740" s="124">
        <v>0</v>
      </c>
      <c r="AY740" s="124">
        <v>0</v>
      </c>
    </row>
    <row r="741" spans="1:51">
      <c r="A741" t="s">
        <v>43</v>
      </c>
      <c r="B741" t="s">
        <v>72</v>
      </c>
      <c r="C741" t="s">
        <v>53</v>
      </c>
      <c r="D741" t="s">
        <v>337</v>
      </c>
      <c r="E741" s="125">
        <v>0.5764060841881854</v>
      </c>
      <c r="F741" s="125">
        <v>0.59982347749338039</v>
      </c>
      <c r="G741" s="125">
        <v>0.3632162661737523</v>
      </c>
      <c r="H741" s="125">
        <v>0.38762822505439848</v>
      </c>
      <c r="I741" s="125">
        <v>0.43711276332094168</v>
      </c>
      <c r="J741" s="125">
        <v>0.49553983389726242</v>
      </c>
      <c r="K741" s="124">
        <v>0.56605166051660516</v>
      </c>
      <c r="L741" s="124">
        <v>0.52937686101696224</v>
      </c>
      <c r="M741" s="124">
        <v>0.49630947458492303</v>
      </c>
      <c r="N741" s="124">
        <v>0.4664375717294878</v>
      </c>
      <c r="O741" s="124">
        <v>0.43934831077032038</v>
      </c>
      <c r="P741" s="124">
        <v>0.41459696080116182</v>
      </c>
      <c r="Q741" s="124">
        <v>0.39166402835423553</v>
      </c>
      <c r="R741" s="124">
        <v>0.36991070801790649</v>
      </c>
      <c r="S741" s="124">
        <v>0.34857460382652478</v>
      </c>
      <c r="T741" s="124">
        <v>0.32688776380719597</v>
      </c>
      <c r="U741" s="124">
        <v>0.30435774797921522</v>
      </c>
      <c r="V741" s="124">
        <v>0.28103978511641248</v>
      </c>
      <c r="W741" s="124">
        <v>0.25750071473357572</v>
      </c>
      <c r="X741" s="124">
        <v>0.2344840020170561</v>
      </c>
      <c r="Y741" s="124">
        <v>0.2125978919722204</v>
      </c>
      <c r="Z741" s="124">
        <v>0.1922058376637539</v>
      </c>
      <c r="AA741" s="124">
        <v>0.17345927687275459</v>
      </c>
      <c r="AB741" s="124">
        <v>0.15636990128019709</v>
      </c>
      <c r="AC741" s="124">
        <v>0.14087105714784889</v>
      </c>
      <c r="AD741" s="124">
        <v>0.1268581337879858</v>
      </c>
      <c r="AE741" s="124">
        <v>0.11421209592629999</v>
      </c>
      <c r="AF741" s="124">
        <v>0.10281219632977499</v>
      </c>
      <c r="AG741" s="124">
        <v>9.2542388766770123E-2</v>
      </c>
      <c r="AH741" s="124">
        <v>8.329425995124394E-2</v>
      </c>
      <c r="AI741" s="124">
        <v>7.4968104900585072E-2</v>
      </c>
      <c r="AJ741" s="124">
        <v>6.7473045354017241E-2</v>
      </c>
      <c r="AK741" s="124">
        <v>6.0726678069263088E-2</v>
      </c>
      <c r="AL741" s="124">
        <v>5.4654511947383383E-2</v>
      </c>
      <c r="AM741" s="124">
        <v>4.9189329288430242E-2</v>
      </c>
      <c r="AN741" s="124">
        <v>4.4270540097332133E-2</v>
      </c>
      <c r="AO741" s="124">
        <v>3.9843563025126559E-2</v>
      </c>
      <c r="AP741" s="124">
        <v>3.5859247904378493E-2</v>
      </c>
      <c r="AQ741" s="124">
        <v>3.2273345156971868E-2</v>
      </c>
      <c r="AR741" s="124">
        <v>2.9046022440065121E-2</v>
      </c>
      <c r="AS741" s="124">
        <v>2.614142651149776E-2</v>
      </c>
      <c r="AT741" s="124">
        <v>2.3527287240759469E-2</v>
      </c>
      <c r="AU741" s="124">
        <v>2.3527287240759458E-2</v>
      </c>
      <c r="AV741" s="124">
        <v>2.3527287240759458E-2</v>
      </c>
      <c r="AW741" s="124">
        <v>2.3527287240759458E-2</v>
      </c>
      <c r="AX741" s="124">
        <v>2.3527287240759458E-2</v>
      </c>
      <c r="AY741" s="124">
        <v>2.3527287240759451E-2</v>
      </c>
    </row>
    <row r="742" spans="1:51">
      <c r="A742" t="s">
        <v>43</v>
      </c>
      <c r="B742" t="s">
        <v>72</v>
      </c>
      <c r="C742" t="s">
        <v>54</v>
      </c>
      <c r="D742" t="s">
        <v>337</v>
      </c>
      <c r="E742" s="125">
        <v>0</v>
      </c>
      <c r="F742" s="125">
        <v>0</v>
      </c>
      <c r="G742" s="125">
        <v>0</v>
      </c>
      <c r="H742" s="125">
        <v>0</v>
      </c>
      <c r="I742" s="125">
        <v>0</v>
      </c>
      <c r="J742" s="125">
        <v>0</v>
      </c>
      <c r="K742" s="124">
        <v>0</v>
      </c>
      <c r="L742" s="124">
        <v>0</v>
      </c>
      <c r="M742" s="124">
        <v>0</v>
      </c>
      <c r="N742" s="124">
        <v>0</v>
      </c>
      <c r="O742" s="124">
        <v>0</v>
      </c>
      <c r="P742" s="124">
        <v>0</v>
      </c>
      <c r="Q742" s="124">
        <v>0</v>
      </c>
      <c r="R742" s="124">
        <v>0</v>
      </c>
      <c r="S742" s="124">
        <v>0</v>
      </c>
      <c r="T742" s="124">
        <v>0</v>
      </c>
      <c r="U742" s="124">
        <v>0</v>
      </c>
      <c r="V742" s="124">
        <v>0</v>
      </c>
      <c r="W742" s="124">
        <v>0</v>
      </c>
      <c r="X742" s="124">
        <v>0</v>
      </c>
      <c r="Y742" s="124">
        <v>0</v>
      </c>
      <c r="Z742" s="124">
        <v>0</v>
      </c>
      <c r="AA742" s="124">
        <v>0</v>
      </c>
      <c r="AB742" s="124">
        <v>0</v>
      </c>
      <c r="AC742" s="124">
        <v>0</v>
      </c>
      <c r="AD742" s="124">
        <v>0</v>
      </c>
      <c r="AE742" s="124">
        <v>0</v>
      </c>
      <c r="AF742" s="124">
        <v>0</v>
      </c>
      <c r="AG742" s="124">
        <v>0</v>
      </c>
      <c r="AH742" s="124">
        <v>0</v>
      </c>
      <c r="AI742" s="124">
        <v>0</v>
      </c>
      <c r="AJ742" s="124">
        <v>0</v>
      </c>
      <c r="AK742" s="124">
        <v>0</v>
      </c>
      <c r="AL742" s="124">
        <v>0</v>
      </c>
      <c r="AM742" s="124">
        <v>0</v>
      </c>
      <c r="AN742" s="124">
        <v>0</v>
      </c>
      <c r="AO742" s="124">
        <v>0</v>
      </c>
      <c r="AP742" s="124">
        <v>0</v>
      </c>
      <c r="AQ742" s="124">
        <v>0</v>
      </c>
      <c r="AR742" s="124">
        <v>0</v>
      </c>
      <c r="AS742" s="124">
        <v>0</v>
      </c>
      <c r="AT742" s="124">
        <v>0</v>
      </c>
      <c r="AU742" s="124">
        <v>0</v>
      </c>
      <c r="AV742" s="124">
        <v>0</v>
      </c>
      <c r="AW742" s="124">
        <v>0</v>
      </c>
      <c r="AX742" s="124">
        <v>0</v>
      </c>
      <c r="AY742" s="124">
        <v>0</v>
      </c>
    </row>
    <row r="743" spans="1:51">
      <c r="A743" t="s">
        <v>43</v>
      </c>
      <c r="B743" t="s">
        <v>72</v>
      </c>
      <c r="C743" t="s">
        <v>55</v>
      </c>
      <c r="D743" t="s">
        <v>337</v>
      </c>
      <c r="E743" s="125">
        <v>0</v>
      </c>
      <c r="F743" s="125">
        <v>0</v>
      </c>
      <c r="G743" s="125">
        <v>0</v>
      </c>
      <c r="H743" s="125">
        <v>0</v>
      </c>
      <c r="I743" s="125">
        <v>0</v>
      </c>
      <c r="J743" s="125">
        <v>0</v>
      </c>
      <c r="K743" s="124">
        <v>0</v>
      </c>
      <c r="L743" s="124">
        <v>0</v>
      </c>
      <c r="M743" s="124">
        <v>0</v>
      </c>
      <c r="N743" s="124">
        <v>0</v>
      </c>
      <c r="O743" s="124">
        <v>0</v>
      </c>
      <c r="P743" s="124">
        <v>0</v>
      </c>
      <c r="Q743" s="124">
        <v>0</v>
      </c>
      <c r="R743" s="124">
        <v>0</v>
      </c>
      <c r="S743" s="124">
        <v>0</v>
      </c>
      <c r="T743" s="124">
        <v>0</v>
      </c>
      <c r="U743" s="124">
        <v>0</v>
      </c>
      <c r="V743" s="124">
        <v>0</v>
      </c>
      <c r="W743" s="124">
        <v>0</v>
      </c>
      <c r="X743" s="124">
        <v>0</v>
      </c>
      <c r="Y743" s="124">
        <v>0</v>
      </c>
      <c r="Z743" s="124">
        <v>0</v>
      </c>
      <c r="AA743" s="124">
        <v>0</v>
      </c>
      <c r="AB743" s="124">
        <v>0</v>
      </c>
      <c r="AC743" s="124">
        <v>0</v>
      </c>
      <c r="AD743" s="124">
        <v>0</v>
      </c>
      <c r="AE743" s="124">
        <v>0</v>
      </c>
      <c r="AF743" s="124">
        <v>0</v>
      </c>
      <c r="AG743" s="124">
        <v>0</v>
      </c>
      <c r="AH743" s="124">
        <v>0</v>
      </c>
      <c r="AI743" s="124">
        <v>0</v>
      </c>
      <c r="AJ743" s="124">
        <v>0</v>
      </c>
      <c r="AK743" s="124">
        <v>0</v>
      </c>
      <c r="AL743" s="124">
        <v>0</v>
      </c>
      <c r="AM743" s="124">
        <v>0</v>
      </c>
      <c r="AN743" s="124">
        <v>0</v>
      </c>
      <c r="AO743" s="124">
        <v>0</v>
      </c>
      <c r="AP743" s="124">
        <v>0</v>
      </c>
      <c r="AQ743" s="124">
        <v>0</v>
      </c>
      <c r="AR743" s="124">
        <v>0</v>
      </c>
      <c r="AS743" s="124">
        <v>0</v>
      </c>
      <c r="AT743" s="124">
        <v>0</v>
      </c>
      <c r="AU743" s="124">
        <v>0</v>
      </c>
      <c r="AV743" s="124">
        <v>0</v>
      </c>
      <c r="AW743" s="124">
        <v>0</v>
      </c>
      <c r="AX743" s="124">
        <v>0</v>
      </c>
      <c r="AY743" s="124">
        <v>0</v>
      </c>
    </row>
    <row r="744" spans="1:51">
      <c r="A744" t="s">
        <v>43</v>
      </c>
      <c r="B744" t="s">
        <v>72</v>
      </c>
      <c r="C744" t="s">
        <v>56</v>
      </c>
      <c r="D744" t="s">
        <v>337</v>
      </c>
      <c r="E744" s="125">
        <v>0</v>
      </c>
      <c r="F744" s="125">
        <v>0</v>
      </c>
      <c r="G744" s="125">
        <v>0</v>
      </c>
      <c r="H744" s="125">
        <v>0</v>
      </c>
      <c r="I744" s="125">
        <v>0</v>
      </c>
      <c r="J744" s="125">
        <v>0</v>
      </c>
      <c r="K744" s="124">
        <v>0</v>
      </c>
      <c r="L744" s="124">
        <v>3.481672399122496E-4</v>
      </c>
      <c r="M744" s="124">
        <v>9.6185216763568357E-4</v>
      </c>
      <c r="N744" s="124">
        <v>2.0704439355868948E-3</v>
      </c>
      <c r="O744" s="124">
        <v>4.0909184731214437E-3</v>
      </c>
      <c r="P744" s="124">
        <v>7.7644210864426183E-3</v>
      </c>
      <c r="Q744" s="124">
        <v>1.4354160811848791E-2</v>
      </c>
      <c r="R744" s="124">
        <v>2.5853332235190579E-2</v>
      </c>
      <c r="S744" s="124">
        <v>4.499316595962681E-2</v>
      </c>
      <c r="T744" s="124">
        <v>7.464074754704586E-2</v>
      </c>
      <c r="U744" s="124">
        <v>0.11638287002864731</v>
      </c>
      <c r="V744" s="124">
        <v>0.16915552335018871</v>
      </c>
      <c r="W744" s="124">
        <v>0.22941543037114759</v>
      </c>
      <c r="X744" s="124">
        <v>0.29280709354984258</v>
      </c>
      <c r="Y744" s="124">
        <v>0.35571493341050903</v>
      </c>
      <c r="Z744" s="124">
        <v>0.41580476562568058</v>
      </c>
      <c r="AA744" s="124">
        <v>0.47185417418623221</v>
      </c>
      <c r="AB744" s="124">
        <v>0.52338599629401916</v>
      </c>
      <c r="AC744" s="124">
        <v>0.57035666668625917</v>
      </c>
      <c r="AD744" s="124">
        <v>0.61295008824302444</v>
      </c>
      <c r="AE744" s="124">
        <v>0.65145620183315833</v>
      </c>
      <c r="AF744" s="124">
        <v>0.68620403166931754</v>
      </c>
      <c r="AG744" s="124">
        <v>0.71752656815252258</v>
      </c>
      <c r="AH744" s="124">
        <v>0.74574336103151628</v>
      </c>
      <c r="AI744" s="124">
        <v>0.77115267020603684</v>
      </c>
      <c r="AJ744" s="124">
        <v>0.79402864846797983</v>
      </c>
      <c r="AK744" s="124">
        <v>0.81462109736794408</v>
      </c>
      <c r="AL744" s="124">
        <v>0.83315647920591662</v>
      </c>
      <c r="AM744" s="124">
        <v>0.84983948860639902</v>
      </c>
      <c r="AN744" s="124">
        <v>0.86485482105703448</v>
      </c>
      <c r="AO744" s="124">
        <v>0.87836895426369277</v>
      </c>
      <c r="AP744" s="124">
        <v>0.89053185292850068</v>
      </c>
      <c r="AQ744" s="124">
        <v>0.90147855742049432</v>
      </c>
      <c r="AR744" s="124">
        <v>0.91133064268449282</v>
      </c>
      <c r="AS744" s="124">
        <v>0.92019754683884769</v>
      </c>
      <c r="AT744" s="124">
        <v>0.92817777525290568</v>
      </c>
      <c r="AU744" s="124">
        <v>0.92817777525290546</v>
      </c>
      <c r="AV744" s="124">
        <v>0.92817777525290557</v>
      </c>
      <c r="AW744" s="124">
        <v>0.92817777525290557</v>
      </c>
      <c r="AX744" s="124">
        <v>0.92817777525290557</v>
      </c>
      <c r="AY744" s="124">
        <v>0.92817777525290546</v>
      </c>
    </row>
    <row r="745" spans="1:51">
      <c r="A745" t="s">
        <v>43</v>
      </c>
      <c r="B745" t="s">
        <v>72</v>
      </c>
      <c r="C745" t="s">
        <v>57</v>
      </c>
      <c r="D745" t="s">
        <v>337</v>
      </c>
      <c r="E745" s="125">
        <v>0</v>
      </c>
      <c r="F745" s="125">
        <v>0</v>
      </c>
      <c r="G745" s="125">
        <v>0</v>
      </c>
      <c r="H745" s="125">
        <v>0</v>
      </c>
      <c r="I745" s="125">
        <v>0</v>
      </c>
      <c r="J745" s="125">
        <v>0</v>
      </c>
      <c r="K745" s="124">
        <v>0</v>
      </c>
      <c r="L745" s="124">
        <v>0</v>
      </c>
      <c r="M745" s="124">
        <v>0</v>
      </c>
      <c r="N745" s="124">
        <v>0</v>
      </c>
      <c r="O745" s="124">
        <v>0</v>
      </c>
      <c r="P745" s="124">
        <v>0</v>
      </c>
      <c r="Q745" s="124">
        <v>0</v>
      </c>
      <c r="R745" s="124">
        <v>0</v>
      </c>
      <c r="S745" s="124">
        <v>0</v>
      </c>
      <c r="T745" s="124">
        <v>0</v>
      </c>
      <c r="U745" s="124">
        <v>0</v>
      </c>
      <c r="V745" s="124">
        <v>0</v>
      </c>
      <c r="W745" s="124">
        <v>0</v>
      </c>
      <c r="X745" s="124">
        <v>0</v>
      </c>
      <c r="Y745" s="124">
        <v>0</v>
      </c>
      <c r="Z745" s="124">
        <v>0</v>
      </c>
      <c r="AA745" s="124">
        <v>0</v>
      </c>
      <c r="AB745" s="124">
        <v>0</v>
      </c>
      <c r="AC745" s="124">
        <v>0</v>
      </c>
      <c r="AD745" s="124">
        <v>0</v>
      </c>
      <c r="AE745" s="124">
        <v>0</v>
      </c>
      <c r="AF745" s="124">
        <v>0</v>
      </c>
      <c r="AG745" s="124">
        <v>0</v>
      </c>
      <c r="AH745" s="124">
        <v>0</v>
      </c>
      <c r="AI745" s="124">
        <v>0</v>
      </c>
      <c r="AJ745" s="124">
        <v>0</v>
      </c>
      <c r="AK745" s="124">
        <v>0</v>
      </c>
      <c r="AL745" s="124">
        <v>0</v>
      </c>
      <c r="AM745" s="124">
        <v>0</v>
      </c>
      <c r="AN745" s="124">
        <v>0</v>
      </c>
      <c r="AO745" s="124">
        <v>0</v>
      </c>
      <c r="AP745" s="124">
        <v>0</v>
      </c>
      <c r="AQ745" s="124">
        <v>0</v>
      </c>
      <c r="AR745" s="124">
        <v>0</v>
      </c>
      <c r="AS745" s="124">
        <v>0</v>
      </c>
      <c r="AT745" s="124">
        <v>0</v>
      </c>
      <c r="AU745" s="124">
        <v>0</v>
      </c>
      <c r="AV745" s="124">
        <v>0</v>
      </c>
      <c r="AW745" s="124">
        <v>0</v>
      </c>
      <c r="AX745" s="124">
        <v>0</v>
      </c>
      <c r="AY745" s="124">
        <v>0</v>
      </c>
    </row>
    <row r="746" spans="1:51">
      <c r="A746" t="s">
        <v>43</v>
      </c>
      <c r="B746" t="s">
        <v>72</v>
      </c>
      <c r="C746" t="s">
        <v>58</v>
      </c>
      <c r="D746" t="s">
        <v>337</v>
      </c>
      <c r="E746" s="125">
        <v>0</v>
      </c>
      <c r="F746" s="125">
        <v>0</v>
      </c>
      <c r="G746" s="125">
        <v>0</v>
      </c>
      <c r="H746" s="125">
        <v>0</v>
      </c>
      <c r="I746" s="125">
        <v>0</v>
      </c>
      <c r="J746" s="125">
        <v>0</v>
      </c>
      <c r="K746" s="124">
        <v>0</v>
      </c>
      <c r="L746" s="124">
        <v>0</v>
      </c>
      <c r="M746" s="124">
        <v>0</v>
      </c>
      <c r="N746" s="124">
        <v>0</v>
      </c>
      <c r="O746" s="124">
        <v>0</v>
      </c>
      <c r="P746" s="124">
        <v>0</v>
      </c>
      <c r="Q746" s="124">
        <v>0</v>
      </c>
      <c r="R746" s="124">
        <v>0</v>
      </c>
      <c r="S746" s="124">
        <v>0</v>
      </c>
      <c r="T746" s="124">
        <v>0</v>
      </c>
      <c r="U746" s="124">
        <v>0</v>
      </c>
      <c r="V746" s="124">
        <v>0</v>
      </c>
      <c r="W746" s="124">
        <v>0</v>
      </c>
      <c r="X746" s="124">
        <v>0</v>
      </c>
      <c r="Y746" s="124">
        <v>0</v>
      </c>
      <c r="Z746" s="124">
        <v>0</v>
      </c>
      <c r="AA746" s="124">
        <v>0</v>
      </c>
      <c r="AB746" s="124">
        <v>0</v>
      </c>
      <c r="AC746" s="124">
        <v>0</v>
      </c>
      <c r="AD746" s="124">
        <v>0</v>
      </c>
      <c r="AE746" s="124">
        <v>0</v>
      </c>
      <c r="AF746" s="124">
        <v>0</v>
      </c>
      <c r="AG746" s="124">
        <v>0</v>
      </c>
      <c r="AH746" s="124">
        <v>0</v>
      </c>
      <c r="AI746" s="124">
        <v>0</v>
      </c>
      <c r="AJ746" s="124">
        <v>0</v>
      </c>
      <c r="AK746" s="124">
        <v>0</v>
      </c>
      <c r="AL746" s="124">
        <v>0</v>
      </c>
      <c r="AM746" s="124">
        <v>0</v>
      </c>
      <c r="AN746" s="124">
        <v>0</v>
      </c>
      <c r="AO746" s="124">
        <v>0</v>
      </c>
      <c r="AP746" s="124">
        <v>0</v>
      </c>
      <c r="AQ746" s="124">
        <v>0</v>
      </c>
      <c r="AR746" s="124">
        <v>0</v>
      </c>
      <c r="AS746" s="124">
        <v>0</v>
      </c>
      <c r="AT746" s="124">
        <v>0</v>
      </c>
      <c r="AU746" s="124">
        <v>0</v>
      </c>
      <c r="AV746" s="124">
        <v>0</v>
      </c>
      <c r="AW746" s="124">
        <v>0</v>
      </c>
      <c r="AX746" s="124">
        <v>0</v>
      </c>
      <c r="AY746" s="124">
        <v>0</v>
      </c>
    </row>
    <row r="747" spans="1:51">
      <c r="A747" t="s">
        <v>43</v>
      </c>
      <c r="B747" t="s">
        <v>72</v>
      </c>
      <c r="C747" t="s">
        <v>59</v>
      </c>
      <c r="D747" t="s">
        <v>337</v>
      </c>
      <c r="E747" s="125">
        <v>0</v>
      </c>
      <c r="F747" s="125">
        <v>0</v>
      </c>
      <c r="G747" s="125">
        <v>0.41712877387553909</v>
      </c>
      <c r="H747" s="125">
        <v>0.3988187752564501</v>
      </c>
      <c r="I747" s="125">
        <v>0.36864931846344479</v>
      </c>
      <c r="J747" s="125">
        <v>0.32451553368194402</v>
      </c>
      <c r="K747" s="124">
        <v>0.29704797047970483</v>
      </c>
      <c r="L747" s="124">
        <v>0.2673431734317343</v>
      </c>
      <c r="M747" s="124">
        <v>0.24060885608856089</v>
      </c>
      <c r="N747" s="124">
        <v>0.21654797047970481</v>
      </c>
      <c r="O747" s="124">
        <v>0.19489317343173429</v>
      </c>
      <c r="P747" s="124">
        <v>0.17540385608856091</v>
      </c>
      <c r="Q747" s="124">
        <v>0.15786347047970481</v>
      </c>
      <c r="R747" s="124">
        <v>0.14207712343173429</v>
      </c>
      <c r="S747" s="124">
        <v>0.1278694110885609</v>
      </c>
      <c r="T747" s="124">
        <v>0.1150824699797048</v>
      </c>
      <c r="U747" s="124">
        <v>0.1035742229817343</v>
      </c>
      <c r="V747" s="124">
        <v>9.3216800683560891E-2</v>
      </c>
      <c r="W747" s="124">
        <v>8.3895120615204793E-2</v>
      </c>
      <c r="X747" s="124">
        <v>7.5505608553684309E-2</v>
      </c>
      <c r="Y747" s="124">
        <v>6.7955047698315896E-2</v>
      </c>
      <c r="Z747" s="124">
        <v>6.1159542928484301E-2</v>
      </c>
      <c r="AA747" s="124">
        <v>5.5043588635635868E-2</v>
      </c>
      <c r="AB747" s="124">
        <v>4.9539229772072292E-2</v>
      </c>
      <c r="AC747" s="124">
        <v>4.4585306794865061E-2</v>
      </c>
      <c r="AD747" s="124">
        <v>4.0126776115378557E-2</v>
      </c>
      <c r="AE747" s="124">
        <v>3.6114098503840703E-2</v>
      </c>
      <c r="AF747" s="124">
        <v>3.2502688653456617E-2</v>
      </c>
      <c r="AG747" s="124">
        <v>2.9252419788110971E-2</v>
      </c>
      <c r="AH747" s="124">
        <v>2.632717780929987E-2</v>
      </c>
      <c r="AI747" s="124">
        <v>2.369446002836988E-2</v>
      </c>
      <c r="AJ747" s="124">
        <v>2.1325014025532898E-2</v>
      </c>
      <c r="AK747" s="124">
        <v>1.9192512622979611E-2</v>
      </c>
      <c r="AL747" s="124">
        <v>1.7273261360681649E-2</v>
      </c>
      <c r="AM747" s="124">
        <v>1.5545935224613479E-2</v>
      </c>
      <c r="AN747" s="124">
        <v>1.3991341702152131E-2</v>
      </c>
      <c r="AO747" s="124">
        <v>1.2592207531936919E-2</v>
      </c>
      <c r="AP747" s="124">
        <v>1.1332986778743229E-2</v>
      </c>
      <c r="AQ747" s="124">
        <v>1.0199688100868911E-2</v>
      </c>
      <c r="AR747" s="124">
        <v>9.1797192907820176E-3</v>
      </c>
      <c r="AS747" s="124">
        <v>8.261747361703816E-3</v>
      </c>
      <c r="AT747" s="124">
        <v>7.4355726255334346E-3</v>
      </c>
      <c r="AU747" s="124">
        <v>7.4355726255334346E-3</v>
      </c>
      <c r="AV747" s="124">
        <v>7.4355726255334346E-3</v>
      </c>
      <c r="AW747" s="124">
        <v>7.4355726255334346E-3</v>
      </c>
      <c r="AX747" s="124">
        <v>7.4355726255334346E-3</v>
      </c>
      <c r="AY747" s="124">
        <v>7.4355726255334346E-3</v>
      </c>
    </row>
    <row r="748" spans="1:51">
      <c r="A748" t="s">
        <v>43</v>
      </c>
      <c r="B748" t="s">
        <v>72</v>
      </c>
      <c r="C748" t="s">
        <v>60</v>
      </c>
      <c r="D748" t="s">
        <v>337</v>
      </c>
      <c r="E748" s="125">
        <v>0</v>
      </c>
      <c r="F748" s="125">
        <v>0</v>
      </c>
      <c r="G748" s="125">
        <v>0</v>
      </c>
      <c r="H748" s="125">
        <v>0</v>
      </c>
      <c r="I748" s="125">
        <v>0</v>
      </c>
      <c r="J748" s="125">
        <v>0</v>
      </c>
      <c r="K748" s="124">
        <v>0</v>
      </c>
      <c r="L748" s="124">
        <v>0</v>
      </c>
      <c r="M748" s="124">
        <v>0</v>
      </c>
      <c r="N748" s="124">
        <v>0</v>
      </c>
      <c r="O748" s="124">
        <v>0</v>
      </c>
      <c r="P748" s="124">
        <v>0</v>
      </c>
      <c r="Q748" s="124">
        <v>0</v>
      </c>
      <c r="R748" s="124">
        <v>0</v>
      </c>
      <c r="S748" s="124">
        <v>0</v>
      </c>
      <c r="T748" s="124">
        <v>0</v>
      </c>
      <c r="U748" s="124">
        <v>0</v>
      </c>
      <c r="V748" s="124">
        <v>0</v>
      </c>
      <c r="W748" s="124">
        <v>0</v>
      </c>
      <c r="X748" s="124">
        <v>0</v>
      </c>
      <c r="Y748" s="124">
        <v>0</v>
      </c>
      <c r="Z748" s="124">
        <v>0</v>
      </c>
      <c r="AA748" s="124">
        <v>0</v>
      </c>
      <c r="AB748" s="124">
        <v>0</v>
      </c>
      <c r="AC748" s="124">
        <v>0</v>
      </c>
      <c r="AD748" s="124">
        <v>0</v>
      </c>
      <c r="AE748" s="124">
        <v>0</v>
      </c>
      <c r="AF748" s="124">
        <v>0</v>
      </c>
      <c r="AG748" s="124">
        <v>0</v>
      </c>
      <c r="AH748" s="124">
        <v>0</v>
      </c>
      <c r="AI748" s="124">
        <v>0</v>
      </c>
      <c r="AJ748" s="124">
        <v>0</v>
      </c>
      <c r="AK748" s="124">
        <v>0</v>
      </c>
      <c r="AL748" s="124">
        <v>0</v>
      </c>
      <c r="AM748" s="124">
        <v>0</v>
      </c>
      <c r="AN748" s="124">
        <v>0</v>
      </c>
      <c r="AO748" s="124">
        <v>0</v>
      </c>
      <c r="AP748" s="124">
        <v>0</v>
      </c>
      <c r="AQ748" s="124">
        <v>0</v>
      </c>
      <c r="AR748" s="124">
        <v>0</v>
      </c>
      <c r="AS748" s="124">
        <v>0</v>
      </c>
      <c r="AT748" s="124">
        <v>0</v>
      </c>
      <c r="AU748" s="124">
        <v>0</v>
      </c>
      <c r="AV748" s="124">
        <v>0</v>
      </c>
      <c r="AW748" s="124">
        <v>0</v>
      </c>
      <c r="AX748" s="124">
        <v>0</v>
      </c>
      <c r="AY748" s="124">
        <v>0</v>
      </c>
    </row>
    <row r="749" spans="1:51">
      <c r="A749" t="s">
        <v>43</v>
      </c>
      <c r="B749" t="s">
        <v>72</v>
      </c>
      <c r="C749" t="s">
        <v>61</v>
      </c>
      <c r="D749" t="s">
        <v>337</v>
      </c>
      <c r="E749" s="125">
        <v>0</v>
      </c>
      <c r="F749" s="125">
        <v>0</v>
      </c>
      <c r="G749" s="125">
        <v>0</v>
      </c>
      <c r="H749" s="125">
        <v>0</v>
      </c>
      <c r="I749" s="125">
        <v>0</v>
      </c>
      <c r="J749" s="125">
        <v>0</v>
      </c>
      <c r="K749" s="124">
        <v>0</v>
      </c>
      <c r="L749" s="124">
        <v>0</v>
      </c>
      <c r="M749" s="124">
        <v>0</v>
      </c>
      <c r="N749" s="124">
        <v>0</v>
      </c>
      <c r="O749" s="124">
        <v>0</v>
      </c>
      <c r="P749" s="124">
        <v>0</v>
      </c>
      <c r="Q749" s="124">
        <v>0</v>
      </c>
      <c r="R749" s="124">
        <v>0</v>
      </c>
      <c r="S749" s="124">
        <v>0</v>
      </c>
      <c r="T749" s="124">
        <v>0</v>
      </c>
      <c r="U749" s="124">
        <v>0</v>
      </c>
      <c r="V749" s="124">
        <v>0</v>
      </c>
      <c r="W749" s="124">
        <v>0</v>
      </c>
      <c r="X749" s="124">
        <v>0</v>
      </c>
      <c r="Y749" s="124">
        <v>0</v>
      </c>
      <c r="Z749" s="124">
        <v>0</v>
      </c>
      <c r="AA749" s="124">
        <v>0</v>
      </c>
      <c r="AB749" s="124">
        <v>0</v>
      </c>
      <c r="AC749" s="124">
        <v>0</v>
      </c>
      <c r="AD749" s="124">
        <v>0</v>
      </c>
      <c r="AE749" s="124">
        <v>0</v>
      </c>
      <c r="AF749" s="124">
        <v>0</v>
      </c>
      <c r="AG749" s="124">
        <v>0</v>
      </c>
      <c r="AH749" s="124">
        <v>0</v>
      </c>
      <c r="AI749" s="124">
        <v>0</v>
      </c>
      <c r="AJ749" s="124">
        <v>0</v>
      </c>
      <c r="AK749" s="124">
        <v>0</v>
      </c>
      <c r="AL749" s="124">
        <v>0</v>
      </c>
      <c r="AM749" s="124">
        <v>0</v>
      </c>
      <c r="AN749" s="124">
        <v>0</v>
      </c>
      <c r="AO749" s="124">
        <v>0</v>
      </c>
      <c r="AP749" s="124">
        <v>0</v>
      </c>
      <c r="AQ749" s="124">
        <v>0</v>
      </c>
      <c r="AR749" s="124">
        <v>0</v>
      </c>
      <c r="AS749" s="124">
        <v>0</v>
      </c>
      <c r="AT749" s="124">
        <v>0</v>
      </c>
      <c r="AU749" s="124">
        <v>0</v>
      </c>
      <c r="AV749" s="124">
        <v>0</v>
      </c>
      <c r="AW749" s="124">
        <v>0</v>
      </c>
      <c r="AX749" s="124">
        <v>0</v>
      </c>
      <c r="AY749" s="124">
        <v>0</v>
      </c>
    </row>
    <row r="750" spans="1:51">
      <c r="A750" t="s">
        <v>43</v>
      </c>
      <c r="B750" t="s">
        <v>70</v>
      </c>
      <c r="C750" t="s">
        <v>50</v>
      </c>
      <c r="D750" t="s">
        <v>337</v>
      </c>
      <c r="E750" s="125">
        <v>0</v>
      </c>
      <c r="F750" s="125">
        <v>0</v>
      </c>
      <c r="G750" s="125">
        <v>0</v>
      </c>
      <c r="H750" s="125">
        <v>0</v>
      </c>
      <c r="I750" s="125">
        <v>0</v>
      </c>
      <c r="J750" s="125">
        <v>0</v>
      </c>
      <c r="K750" s="124">
        <v>0</v>
      </c>
      <c r="L750" s="124">
        <v>0</v>
      </c>
      <c r="M750" s="124">
        <v>0</v>
      </c>
      <c r="N750" s="124">
        <v>0</v>
      </c>
      <c r="O750" s="124">
        <v>0</v>
      </c>
      <c r="P750" s="124">
        <v>0</v>
      </c>
      <c r="Q750" s="124">
        <v>0</v>
      </c>
      <c r="R750" s="124">
        <v>0</v>
      </c>
      <c r="S750" s="124">
        <v>0</v>
      </c>
      <c r="T750" s="124">
        <v>0</v>
      </c>
      <c r="U750" s="124">
        <v>0</v>
      </c>
      <c r="V750" s="124">
        <v>0</v>
      </c>
      <c r="W750" s="124">
        <v>0</v>
      </c>
      <c r="X750" s="124">
        <v>0</v>
      </c>
      <c r="Y750" s="124">
        <v>0</v>
      </c>
      <c r="Z750" s="124">
        <v>0</v>
      </c>
      <c r="AA750" s="124">
        <v>0</v>
      </c>
      <c r="AB750" s="124">
        <v>0</v>
      </c>
      <c r="AC750" s="124">
        <v>0</v>
      </c>
      <c r="AD750" s="124">
        <v>0</v>
      </c>
      <c r="AE750" s="124">
        <v>0</v>
      </c>
      <c r="AF750" s="124">
        <v>0</v>
      </c>
      <c r="AG750" s="124">
        <v>0</v>
      </c>
      <c r="AH750" s="124">
        <v>0</v>
      </c>
      <c r="AI750" s="124">
        <v>0</v>
      </c>
      <c r="AJ750" s="124">
        <v>0</v>
      </c>
      <c r="AK750" s="124">
        <v>0</v>
      </c>
      <c r="AL750" s="124">
        <v>0</v>
      </c>
      <c r="AM750" s="124">
        <v>0</v>
      </c>
      <c r="AN750" s="124">
        <v>0</v>
      </c>
      <c r="AO750" s="124">
        <v>0</v>
      </c>
      <c r="AP750" s="124">
        <v>0</v>
      </c>
      <c r="AQ750" s="124">
        <v>0</v>
      </c>
      <c r="AR750" s="124">
        <v>0</v>
      </c>
      <c r="AS750" s="124">
        <v>0</v>
      </c>
      <c r="AT750" s="124">
        <v>0</v>
      </c>
      <c r="AU750" s="124">
        <v>0</v>
      </c>
      <c r="AV750" s="124">
        <v>0</v>
      </c>
      <c r="AW750" s="124">
        <v>0</v>
      </c>
      <c r="AX750" s="124">
        <v>0</v>
      </c>
      <c r="AY750" s="124">
        <v>0</v>
      </c>
    </row>
    <row r="751" spans="1:51">
      <c r="A751" t="s">
        <v>43</v>
      </c>
      <c r="B751" t="s">
        <v>70</v>
      </c>
      <c r="C751" t="s">
        <v>53</v>
      </c>
      <c r="D751" t="s">
        <v>337</v>
      </c>
      <c r="E751" s="125">
        <v>1</v>
      </c>
      <c r="F751" s="125">
        <v>1</v>
      </c>
      <c r="G751" s="125">
        <v>1</v>
      </c>
      <c r="H751" s="125">
        <v>1</v>
      </c>
      <c r="I751" s="125">
        <v>1</v>
      </c>
      <c r="J751" s="125">
        <v>1</v>
      </c>
      <c r="K751" s="124">
        <v>1</v>
      </c>
      <c r="L751" s="124">
        <v>0.99741224593117161</v>
      </c>
      <c r="M751" s="124">
        <v>0.99584046321968489</v>
      </c>
      <c r="N751" s="124">
        <v>0.99332038479784646</v>
      </c>
      <c r="O751" s="124">
        <v>0.98928992337491994</v>
      </c>
      <c r="P751" s="124">
        <v>0.98286943378829827</v>
      </c>
      <c r="Q751" s="124">
        <v>0.97270617163575179</v>
      </c>
      <c r="R751" s="124">
        <v>0.95677838063521992</v>
      </c>
      <c r="S751" s="124">
        <v>0.93220349530034652</v>
      </c>
      <c r="T751" s="124">
        <v>0.89518654885354165</v>
      </c>
      <c r="U751" s="124">
        <v>0.84139702127454874</v>
      </c>
      <c r="V751" s="124">
        <v>0.76718236356176783</v>
      </c>
      <c r="W751" s="124">
        <v>0.67178701103419924</v>
      </c>
      <c r="X751" s="124">
        <v>0.5597353629657561</v>
      </c>
      <c r="Y751" s="124">
        <v>0.44124708418994812</v>
      </c>
      <c r="Z751" s="124">
        <v>0.32909240436601622</v>
      </c>
      <c r="AA751" s="124">
        <v>0.2335303031259614</v>
      </c>
      <c r="AB751" s="124">
        <v>0.15913559312395989</v>
      </c>
      <c r="AC751" s="124">
        <v>0.1051880137436645</v>
      </c>
      <c r="AD751" s="124">
        <v>6.8048838861982264E-2</v>
      </c>
      <c r="AE751" s="124">
        <v>4.3386744437774523E-2</v>
      </c>
      <c r="AF751" s="124">
        <v>2.739984508929233E-2</v>
      </c>
      <c r="AG751" s="124">
        <v>1.7197804001599371E-2</v>
      </c>
      <c r="AH751" s="124">
        <v>1.075238956307983E-2</v>
      </c>
      <c r="AI751" s="124">
        <v>6.7061126960654138E-3</v>
      </c>
      <c r="AJ751" s="124">
        <v>4.1760793554876394E-3</v>
      </c>
      <c r="AK751" s="124">
        <v>2.5980619357169328E-3</v>
      </c>
      <c r="AL751" s="124">
        <v>1.615363574094697E-3</v>
      </c>
      <c r="AM751" s="124">
        <v>1.003989691794327E-3</v>
      </c>
      <c r="AN751" s="124">
        <v>6.2386063094893585E-4</v>
      </c>
      <c r="AO751" s="124">
        <v>3.8759962012696603E-4</v>
      </c>
      <c r="AP751" s="124">
        <v>2.4079098584511849E-4</v>
      </c>
      <c r="AQ751" s="124">
        <v>1.4957980024715711E-4</v>
      </c>
      <c r="AR751" s="124">
        <v>9.2916034062084929E-5</v>
      </c>
      <c r="AS751" s="124">
        <v>5.7716376336391928E-5</v>
      </c>
      <c r="AT751" s="124">
        <v>3.5851031599698491E-5</v>
      </c>
      <c r="AU751" s="124">
        <v>2.2268997138585881E-5</v>
      </c>
      <c r="AV751" s="124">
        <v>1.383239643765188E-5</v>
      </c>
      <c r="AW751" s="124">
        <v>8.5919710912096825E-6</v>
      </c>
      <c r="AX751" s="124">
        <v>5.336878609873974E-6</v>
      </c>
      <c r="AY751" s="124">
        <v>3.3149830078182951E-6</v>
      </c>
    </row>
    <row r="752" spans="1:51">
      <c r="A752" t="s">
        <v>43</v>
      </c>
      <c r="B752" t="s">
        <v>70</v>
      </c>
      <c r="C752" t="s">
        <v>54</v>
      </c>
      <c r="D752" t="s">
        <v>337</v>
      </c>
      <c r="E752" s="125">
        <v>0</v>
      </c>
      <c r="F752" s="125">
        <v>0</v>
      </c>
      <c r="G752" s="125">
        <v>0</v>
      </c>
      <c r="H752" s="125">
        <v>0</v>
      </c>
      <c r="I752" s="125">
        <v>0</v>
      </c>
      <c r="J752" s="125">
        <v>0</v>
      </c>
      <c r="K752" s="124">
        <v>0</v>
      </c>
      <c r="L752" s="124">
        <v>0</v>
      </c>
      <c r="M752" s="124">
        <v>0</v>
      </c>
      <c r="N752" s="124">
        <v>0</v>
      </c>
      <c r="O752" s="124">
        <v>0</v>
      </c>
      <c r="P752" s="124">
        <v>0</v>
      </c>
      <c r="Q752" s="124">
        <v>0</v>
      </c>
      <c r="R752" s="124">
        <v>0</v>
      </c>
      <c r="S752" s="124">
        <v>0</v>
      </c>
      <c r="T752" s="124">
        <v>0</v>
      </c>
      <c r="U752" s="124">
        <v>0</v>
      </c>
      <c r="V752" s="124">
        <v>0</v>
      </c>
      <c r="W752" s="124">
        <v>0</v>
      </c>
      <c r="X752" s="124">
        <v>0</v>
      </c>
      <c r="Y752" s="124">
        <v>0</v>
      </c>
      <c r="Z752" s="124">
        <v>0</v>
      </c>
      <c r="AA752" s="124">
        <v>0</v>
      </c>
      <c r="AB752" s="124">
        <v>0</v>
      </c>
      <c r="AC752" s="124">
        <v>0</v>
      </c>
      <c r="AD752" s="124">
        <v>0</v>
      </c>
      <c r="AE752" s="124">
        <v>0</v>
      </c>
      <c r="AF752" s="124">
        <v>0</v>
      </c>
      <c r="AG752" s="124">
        <v>0</v>
      </c>
      <c r="AH752" s="124">
        <v>0</v>
      </c>
      <c r="AI752" s="124">
        <v>0</v>
      </c>
      <c r="AJ752" s="124">
        <v>0</v>
      </c>
      <c r="AK752" s="124">
        <v>0</v>
      </c>
      <c r="AL752" s="124">
        <v>0</v>
      </c>
      <c r="AM752" s="124">
        <v>0</v>
      </c>
      <c r="AN752" s="124">
        <v>0</v>
      </c>
      <c r="AO752" s="124">
        <v>0</v>
      </c>
      <c r="AP752" s="124">
        <v>0</v>
      </c>
      <c r="AQ752" s="124">
        <v>0</v>
      </c>
      <c r="AR752" s="124">
        <v>0</v>
      </c>
      <c r="AS752" s="124">
        <v>0</v>
      </c>
      <c r="AT752" s="124">
        <v>0</v>
      </c>
      <c r="AU752" s="124">
        <v>0</v>
      </c>
      <c r="AV752" s="124">
        <v>0</v>
      </c>
      <c r="AW752" s="124">
        <v>0</v>
      </c>
      <c r="AX752" s="124">
        <v>0</v>
      </c>
      <c r="AY752" s="124">
        <v>0</v>
      </c>
    </row>
    <row r="753" spans="1:51">
      <c r="A753" t="s">
        <v>43</v>
      </c>
      <c r="B753" t="s">
        <v>70</v>
      </c>
      <c r="C753" t="s">
        <v>55</v>
      </c>
      <c r="D753" t="s">
        <v>337</v>
      </c>
      <c r="E753" s="125">
        <v>0</v>
      </c>
      <c r="F753" s="125">
        <v>0</v>
      </c>
      <c r="G753" s="125">
        <v>0</v>
      </c>
      <c r="H753" s="125">
        <v>0</v>
      </c>
      <c r="I753" s="125">
        <v>0</v>
      </c>
      <c r="J753" s="125">
        <v>0</v>
      </c>
      <c r="K753" s="124">
        <v>0</v>
      </c>
      <c r="L753" s="124">
        <v>0</v>
      </c>
      <c r="M753" s="124">
        <v>0</v>
      </c>
      <c r="N753" s="124">
        <v>0</v>
      </c>
      <c r="O753" s="124">
        <v>0</v>
      </c>
      <c r="P753" s="124">
        <v>0</v>
      </c>
      <c r="Q753" s="124">
        <v>0</v>
      </c>
      <c r="R753" s="124">
        <v>0</v>
      </c>
      <c r="S753" s="124">
        <v>0</v>
      </c>
      <c r="T753" s="124">
        <v>0</v>
      </c>
      <c r="U753" s="124">
        <v>0</v>
      </c>
      <c r="V753" s="124">
        <v>0</v>
      </c>
      <c r="W753" s="124">
        <v>0</v>
      </c>
      <c r="X753" s="124">
        <v>0</v>
      </c>
      <c r="Y753" s="124">
        <v>0</v>
      </c>
      <c r="Z753" s="124">
        <v>0</v>
      </c>
      <c r="AA753" s="124">
        <v>0</v>
      </c>
      <c r="AB753" s="124">
        <v>0</v>
      </c>
      <c r="AC753" s="124">
        <v>0</v>
      </c>
      <c r="AD753" s="124">
        <v>0</v>
      </c>
      <c r="AE753" s="124">
        <v>0</v>
      </c>
      <c r="AF753" s="124">
        <v>0</v>
      </c>
      <c r="AG753" s="124">
        <v>0</v>
      </c>
      <c r="AH753" s="124">
        <v>0</v>
      </c>
      <c r="AI753" s="124">
        <v>0</v>
      </c>
      <c r="AJ753" s="124">
        <v>0</v>
      </c>
      <c r="AK753" s="124">
        <v>0</v>
      </c>
      <c r="AL753" s="124">
        <v>0</v>
      </c>
      <c r="AM753" s="124">
        <v>0</v>
      </c>
      <c r="AN753" s="124">
        <v>0</v>
      </c>
      <c r="AO753" s="124">
        <v>0</v>
      </c>
      <c r="AP753" s="124">
        <v>0</v>
      </c>
      <c r="AQ753" s="124">
        <v>0</v>
      </c>
      <c r="AR753" s="124">
        <v>0</v>
      </c>
      <c r="AS753" s="124">
        <v>0</v>
      </c>
      <c r="AT753" s="124">
        <v>0</v>
      </c>
      <c r="AU753" s="124">
        <v>0</v>
      </c>
      <c r="AV753" s="124">
        <v>0</v>
      </c>
      <c r="AW753" s="124">
        <v>0</v>
      </c>
      <c r="AX753" s="124">
        <v>0</v>
      </c>
      <c r="AY753" s="124">
        <v>0</v>
      </c>
    </row>
    <row r="754" spans="1:51">
      <c r="A754" t="s">
        <v>43</v>
      </c>
      <c r="B754" t="s">
        <v>70</v>
      </c>
      <c r="C754" t="s">
        <v>56</v>
      </c>
      <c r="D754" t="s">
        <v>337</v>
      </c>
      <c r="E754" s="125">
        <v>0</v>
      </c>
      <c r="F754" s="125">
        <v>0</v>
      </c>
      <c r="G754" s="125">
        <v>0</v>
      </c>
      <c r="H754" s="125">
        <v>0</v>
      </c>
      <c r="I754" s="125">
        <v>0</v>
      </c>
      <c r="J754" s="125">
        <v>0</v>
      </c>
      <c r="K754" s="124">
        <v>0</v>
      </c>
      <c r="L754" s="124">
        <v>2.5877540688284068E-3</v>
      </c>
      <c r="M754" s="124">
        <v>4.1595367803151173E-3</v>
      </c>
      <c r="N754" s="124">
        <v>6.6796152021535316E-3</v>
      </c>
      <c r="O754" s="124">
        <v>1.071007662507999E-2</v>
      </c>
      <c r="P754" s="124">
        <v>1.713056621170168E-2</v>
      </c>
      <c r="Q754" s="124">
        <v>2.729382836424819E-2</v>
      </c>
      <c r="R754" s="124">
        <v>4.3221619364780042E-2</v>
      </c>
      <c r="S754" s="124">
        <v>6.7796504699653384E-2</v>
      </c>
      <c r="T754" s="124">
        <v>0.10481345114645831</v>
      </c>
      <c r="U754" s="124">
        <v>0.15860297872545109</v>
      </c>
      <c r="V754" s="124">
        <v>0.23281763643823211</v>
      </c>
      <c r="W754" s="124">
        <v>0.32821298896580059</v>
      </c>
      <c r="X754" s="124">
        <v>0.44026463703424368</v>
      </c>
      <c r="Y754" s="124">
        <v>0.55875291581005171</v>
      </c>
      <c r="Z754" s="124">
        <v>0.67090759563398361</v>
      </c>
      <c r="AA754" s="124">
        <v>0.76646969687403843</v>
      </c>
      <c r="AB754" s="124">
        <v>0.84086440687603992</v>
      </c>
      <c r="AC754" s="124">
        <v>0.89481198625633529</v>
      </c>
      <c r="AD754" s="124">
        <v>0.93195116113801757</v>
      </c>
      <c r="AE754" s="124">
        <v>0.95661325556222532</v>
      </c>
      <c r="AF754" s="124">
        <v>0.9726001549107075</v>
      </c>
      <c r="AG754" s="124">
        <v>0.98280219599840046</v>
      </c>
      <c r="AH754" s="124">
        <v>0.98924761043692</v>
      </c>
      <c r="AI754" s="124">
        <v>0.99329388730393442</v>
      </c>
      <c r="AJ754" s="124">
        <v>0.99582392064451219</v>
      </c>
      <c r="AK754" s="124">
        <v>0.9974019380642829</v>
      </c>
      <c r="AL754" s="124">
        <v>0.99838463642590514</v>
      </c>
      <c r="AM754" s="124">
        <v>0.99899601030820551</v>
      </c>
      <c r="AN754" s="124">
        <v>0.9993761393690509</v>
      </c>
      <c r="AO754" s="124">
        <v>0.99961240037987287</v>
      </c>
      <c r="AP754" s="124">
        <v>0.99975920901415471</v>
      </c>
      <c r="AQ754" s="124">
        <v>0.99985042019975268</v>
      </c>
      <c r="AR754" s="124">
        <v>0.99990708396593775</v>
      </c>
      <c r="AS754" s="124">
        <v>0.99994228362366344</v>
      </c>
      <c r="AT754" s="124">
        <v>0.99996414896840013</v>
      </c>
      <c r="AU754" s="124">
        <v>0.99997773100286125</v>
      </c>
      <c r="AV754" s="124">
        <v>0.99998616760356218</v>
      </c>
      <c r="AW754" s="124">
        <v>0.99999140802890862</v>
      </c>
      <c r="AX754" s="124">
        <v>0.99999466312138996</v>
      </c>
      <c r="AY754" s="124">
        <v>0.99999668501699202</v>
      </c>
    </row>
    <row r="755" spans="1:51">
      <c r="A755" t="s">
        <v>43</v>
      </c>
      <c r="B755" t="s">
        <v>70</v>
      </c>
      <c r="C755" t="s">
        <v>57</v>
      </c>
      <c r="D755" t="s">
        <v>337</v>
      </c>
      <c r="E755" s="125">
        <v>0</v>
      </c>
      <c r="F755" s="125">
        <v>0</v>
      </c>
      <c r="G755" s="125">
        <v>0</v>
      </c>
      <c r="H755" s="125">
        <v>0</v>
      </c>
      <c r="I755" s="125">
        <v>0</v>
      </c>
      <c r="J755" s="125">
        <v>0</v>
      </c>
      <c r="K755" s="124">
        <v>0</v>
      </c>
      <c r="L755" s="124">
        <v>0</v>
      </c>
      <c r="M755" s="124">
        <v>0</v>
      </c>
      <c r="N755" s="124">
        <v>0</v>
      </c>
      <c r="O755" s="124">
        <v>0</v>
      </c>
      <c r="P755" s="124">
        <v>0</v>
      </c>
      <c r="Q755" s="124">
        <v>0</v>
      </c>
      <c r="R755" s="124">
        <v>0</v>
      </c>
      <c r="S755" s="124">
        <v>0</v>
      </c>
      <c r="T755" s="124">
        <v>0</v>
      </c>
      <c r="U755" s="124">
        <v>0</v>
      </c>
      <c r="V755" s="124">
        <v>0</v>
      </c>
      <c r="W755" s="124">
        <v>0</v>
      </c>
      <c r="X755" s="124">
        <v>0</v>
      </c>
      <c r="Y755" s="124">
        <v>0</v>
      </c>
      <c r="Z755" s="124">
        <v>0</v>
      </c>
      <c r="AA755" s="124">
        <v>0</v>
      </c>
      <c r="AB755" s="124">
        <v>0</v>
      </c>
      <c r="AC755" s="124">
        <v>0</v>
      </c>
      <c r="AD755" s="124">
        <v>0</v>
      </c>
      <c r="AE755" s="124">
        <v>0</v>
      </c>
      <c r="AF755" s="124">
        <v>0</v>
      </c>
      <c r="AG755" s="124">
        <v>0</v>
      </c>
      <c r="AH755" s="124">
        <v>0</v>
      </c>
      <c r="AI755" s="124">
        <v>0</v>
      </c>
      <c r="AJ755" s="124">
        <v>0</v>
      </c>
      <c r="AK755" s="124">
        <v>0</v>
      </c>
      <c r="AL755" s="124">
        <v>0</v>
      </c>
      <c r="AM755" s="124">
        <v>0</v>
      </c>
      <c r="AN755" s="124">
        <v>0</v>
      </c>
      <c r="AO755" s="124">
        <v>0</v>
      </c>
      <c r="AP755" s="124">
        <v>0</v>
      </c>
      <c r="AQ755" s="124">
        <v>0</v>
      </c>
      <c r="AR755" s="124">
        <v>0</v>
      </c>
      <c r="AS755" s="124">
        <v>0</v>
      </c>
      <c r="AT755" s="124">
        <v>0</v>
      </c>
      <c r="AU755" s="124">
        <v>0</v>
      </c>
      <c r="AV755" s="124">
        <v>0</v>
      </c>
      <c r="AW755" s="124">
        <v>0</v>
      </c>
      <c r="AX755" s="124">
        <v>0</v>
      </c>
      <c r="AY755" s="124">
        <v>0</v>
      </c>
    </row>
    <row r="756" spans="1:51">
      <c r="A756" t="s">
        <v>43</v>
      </c>
      <c r="B756" t="s">
        <v>70</v>
      </c>
      <c r="C756" t="s">
        <v>58</v>
      </c>
      <c r="D756" t="s">
        <v>337</v>
      </c>
      <c r="E756" s="125">
        <v>0</v>
      </c>
      <c r="F756" s="125">
        <v>0</v>
      </c>
      <c r="G756" s="125">
        <v>0</v>
      </c>
      <c r="H756" s="125">
        <v>0</v>
      </c>
      <c r="I756" s="125">
        <v>0</v>
      </c>
      <c r="J756" s="125">
        <v>0</v>
      </c>
      <c r="K756" s="124">
        <v>0</v>
      </c>
      <c r="L756" s="124">
        <v>0</v>
      </c>
      <c r="M756" s="124">
        <v>0</v>
      </c>
      <c r="N756" s="124">
        <v>0</v>
      </c>
      <c r="O756" s="124">
        <v>0</v>
      </c>
      <c r="P756" s="124">
        <v>0</v>
      </c>
      <c r="Q756" s="124">
        <v>0</v>
      </c>
      <c r="R756" s="124">
        <v>0</v>
      </c>
      <c r="S756" s="124">
        <v>0</v>
      </c>
      <c r="T756" s="124">
        <v>0</v>
      </c>
      <c r="U756" s="124">
        <v>0</v>
      </c>
      <c r="V756" s="124">
        <v>0</v>
      </c>
      <c r="W756" s="124">
        <v>0</v>
      </c>
      <c r="X756" s="124">
        <v>0</v>
      </c>
      <c r="Y756" s="124">
        <v>0</v>
      </c>
      <c r="Z756" s="124">
        <v>0</v>
      </c>
      <c r="AA756" s="124">
        <v>0</v>
      </c>
      <c r="AB756" s="124">
        <v>0</v>
      </c>
      <c r="AC756" s="124">
        <v>0</v>
      </c>
      <c r="AD756" s="124">
        <v>0</v>
      </c>
      <c r="AE756" s="124">
        <v>0</v>
      </c>
      <c r="AF756" s="124">
        <v>0</v>
      </c>
      <c r="AG756" s="124">
        <v>0</v>
      </c>
      <c r="AH756" s="124">
        <v>0</v>
      </c>
      <c r="AI756" s="124">
        <v>0</v>
      </c>
      <c r="AJ756" s="124">
        <v>0</v>
      </c>
      <c r="AK756" s="124">
        <v>0</v>
      </c>
      <c r="AL756" s="124">
        <v>0</v>
      </c>
      <c r="AM756" s="124">
        <v>0</v>
      </c>
      <c r="AN756" s="124">
        <v>0</v>
      </c>
      <c r="AO756" s="124">
        <v>0</v>
      </c>
      <c r="AP756" s="124">
        <v>0</v>
      </c>
      <c r="AQ756" s="124">
        <v>0</v>
      </c>
      <c r="AR756" s="124">
        <v>0</v>
      </c>
      <c r="AS756" s="124">
        <v>0</v>
      </c>
      <c r="AT756" s="124">
        <v>0</v>
      </c>
      <c r="AU756" s="124">
        <v>0</v>
      </c>
      <c r="AV756" s="124">
        <v>0</v>
      </c>
      <c r="AW756" s="124">
        <v>0</v>
      </c>
      <c r="AX756" s="124">
        <v>0</v>
      </c>
      <c r="AY756" s="124">
        <v>0</v>
      </c>
    </row>
    <row r="757" spans="1:51">
      <c r="A757" t="s">
        <v>43</v>
      </c>
      <c r="B757" t="s">
        <v>70</v>
      </c>
      <c r="C757" t="s">
        <v>59</v>
      </c>
      <c r="D757" t="s">
        <v>337</v>
      </c>
      <c r="E757" s="125">
        <v>0</v>
      </c>
      <c r="F757" s="125">
        <v>0</v>
      </c>
      <c r="G757" s="125">
        <v>0</v>
      </c>
      <c r="H757" s="125">
        <v>0</v>
      </c>
      <c r="I757" s="125">
        <v>0</v>
      </c>
      <c r="J757" s="125">
        <v>0</v>
      </c>
      <c r="K757" s="124">
        <v>0</v>
      </c>
      <c r="L757" s="124">
        <v>0</v>
      </c>
      <c r="M757" s="124">
        <v>0</v>
      </c>
      <c r="N757" s="124">
        <v>0</v>
      </c>
      <c r="O757" s="124">
        <v>0</v>
      </c>
      <c r="P757" s="124">
        <v>0</v>
      </c>
      <c r="Q757" s="124">
        <v>0</v>
      </c>
      <c r="R757" s="124">
        <v>0</v>
      </c>
      <c r="S757" s="124">
        <v>0</v>
      </c>
      <c r="T757" s="124">
        <v>0</v>
      </c>
      <c r="U757" s="124">
        <v>0</v>
      </c>
      <c r="V757" s="124">
        <v>0</v>
      </c>
      <c r="W757" s="124">
        <v>0</v>
      </c>
      <c r="X757" s="124">
        <v>0</v>
      </c>
      <c r="Y757" s="124">
        <v>0</v>
      </c>
      <c r="Z757" s="124">
        <v>0</v>
      </c>
      <c r="AA757" s="124">
        <v>0</v>
      </c>
      <c r="AB757" s="124">
        <v>0</v>
      </c>
      <c r="AC757" s="124">
        <v>0</v>
      </c>
      <c r="AD757" s="124">
        <v>0</v>
      </c>
      <c r="AE757" s="124">
        <v>0</v>
      </c>
      <c r="AF757" s="124">
        <v>0</v>
      </c>
      <c r="AG757" s="124">
        <v>0</v>
      </c>
      <c r="AH757" s="124">
        <v>0</v>
      </c>
      <c r="AI757" s="124">
        <v>0</v>
      </c>
      <c r="AJ757" s="124">
        <v>0</v>
      </c>
      <c r="AK757" s="124">
        <v>0</v>
      </c>
      <c r="AL757" s="124">
        <v>0</v>
      </c>
      <c r="AM757" s="124">
        <v>0</v>
      </c>
      <c r="AN757" s="124">
        <v>0</v>
      </c>
      <c r="AO757" s="124">
        <v>0</v>
      </c>
      <c r="AP757" s="124">
        <v>0</v>
      </c>
      <c r="AQ757" s="124">
        <v>0</v>
      </c>
      <c r="AR757" s="124">
        <v>0</v>
      </c>
      <c r="AS757" s="124">
        <v>0</v>
      </c>
      <c r="AT757" s="124">
        <v>0</v>
      </c>
      <c r="AU757" s="124">
        <v>0</v>
      </c>
      <c r="AV757" s="124">
        <v>0</v>
      </c>
      <c r="AW757" s="124">
        <v>0</v>
      </c>
      <c r="AX757" s="124">
        <v>0</v>
      </c>
      <c r="AY757" s="124">
        <v>0</v>
      </c>
    </row>
    <row r="758" spans="1:51">
      <c r="A758" t="s">
        <v>43</v>
      </c>
      <c r="B758" t="s">
        <v>70</v>
      </c>
      <c r="C758" t="s">
        <v>60</v>
      </c>
      <c r="D758" t="s">
        <v>337</v>
      </c>
      <c r="E758" s="125">
        <v>0</v>
      </c>
      <c r="F758" s="125">
        <v>0</v>
      </c>
      <c r="G758" s="125">
        <v>0</v>
      </c>
      <c r="H758" s="125">
        <v>0</v>
      </c>
      <c r="I758" s="125">
        <v>0</v>
      </c>
      <c r="J758" s="125">
        <v>0</v>
      </c>
      <c r="K758" s="124">
        <v>0</v>
      </c>
      <c r="L758" s="124">
        <v>0</v>
      </c>
      <c r="M758" s="124">
        <v>0</v>
      </c>
      <c r="N758" s="124">
        <v>0</v>
      </c>
      <c r="O758" s="124">
        <v>0</v>
      </c>
      <c r="P758" s="124">
        <v>0</v>
      </c>
      <c r="Q758" s="124">
        <v>0</v>
      </c>
      <c r="R758" s="124">
        <v>0</v>
      </c>
      <c r="S758" s="124">
        <v>0</v>
      </c>
      <c r="T758" s="124">
        <v>0</v>
      </c>
      <c r="U758" s="124">
        <v>0</v>
      </c>
      <c r="V758" s="124">
        <v>0</v>
      </c>
      <c r="W758" s="124">
        <v>0</v>
      </c>
      <c r="X758" s="124">
        <v>0</v>
      </c>
      <c r="Y758" s="124">
        <v>0</v>
      </c>
      <c r="Z758" s="124">
        <v>0</v>
      </c>
      <c r="AA758" s="124">
        <v>0</v>
      </c>
      <c r="AB758" s="124">
        <v>0</v>
      </c>
      <c r="AC758" s="124">
        <v>0</v>
      </c>
      <c r="AD758" s="124">
        <v>0</v>
      </c>
      <c r="AE758" s="124">
        <v>0</v>
      </c>
      <c r="AF758" s="124">
        <v>0</v>
      </c>
      <c r="AG758" s="124">
        <v>0</v>
      </c>
      <c r="AH758" s="124">
        <v>0</v>
      </c>
      <c r="AI758" s="124">
        <v>0</v>
      </c>
      <c r="AJ758" s="124">
        <v>0</v>
      </c>
      <c r="AK758" s="124">
        <v>0</v>
      </c>
      <c r="AL758" s="124">
        <v>0</v>
      </c>
      <c r="AM758" s="124">
        <v>0</v>
      </c>
      <c r="AN758" s="124">
        <v>0</v>
      </c>
      <c r="AO758" s="124">
        <v>0</v>
      </c>
      <c r="AP758" s="124">
        <v>0</v>
      </c>
      <c r="AQ758" s="124">
        <v>0</v>
      </c>
      <c r="AR758" s="124">
        <v>0</v>
      </c>
      <c r="AS758" s="124">
        <v>0</v>
      </c>
      <c r="AT758" s="124">
        <v>0</v>
      </c>
      <c r="AU758" s="124">
        <v>0</v>
      </c>
      <c r="AV758" s="124">
        <v>0</v>
      </c>
      <c r="AW758" s="124">
        <v>0</v>
      </c>
      <c r="AX758" s="124">
        <v>0</v>
      </c>
      <c r="AY758" s="124">
        <v>0</v>
      </c>
    </row>
    <row r="759" spans="1:51">
      <c r="A759" t="s">
        <v>43</v>
      </c>
      <c r="B759" t="s">
        <v>70</v>
      </c>
      <c r="C759" t="s">
        <v>61</v>
      </c>
      <c r="D759" t="s">
        <v>337</v>
      </c>
      <c r="E759" s="125">
        <v>0</v>
      </c>
      <c r="F759" s="125">
        <v>0</v>
      </c>
      <c r="G759" s="125">
        <v>0</v>
      </c>
      <c r="H759" s="125">
        <v>0</v>
      </c>
      <c r="I759" s="125">
        <v>0</v>
      </c>
      <c r="J759" s="125">
        <v>0</v>
      </c>
      <c r="K759" s="124">
        <v>0</v>
      </c>
      <c r="L759" s="124">
        <v>0</v>
      </c>
      <c r="M759" s="124">
        <v>0</v>
      </c>
      <c r="N759" s="124">
        <v>0</v>
      </c>
      <c r="O759" s="124">
        <v>0</v>
      </c>
      <c r="P759" s="124">
        <v>0</v>
      </c>
      <c r="Q759" s="124">
        <v>0</v>
      </c>
      <c r="R759" s="124">
        <v>0</v>
      </c>
      <c r="S759" s="124">
        <v>0</v>
      </c>
      <c r="T759" s="124">
        <v>0</v>
      </c>
      <c r="U759" s="124">
        <v>0</v>
      </c>
      <c r="V759" s="124">
        <v>0</v>
      </c>
      <c r="W759" s="124">
        <v>0</v>
      </c>
      <c r="X759" s="124">
        <v>0</v>
      </c>
      <c r="Y759" s="124">
        <v>0</v>
      </c>
      <c r="Z759" s="124">
        <v>0</v>
      </c>
      <c r="AA759" s="124">
        <v>0</v>
      </c>
      <c r="AB759" s="124">
        <v>0</v>
      </c>
      <c r="AC759" s="124">
        <v>0</v>
      </c>
      <c r="AD759" s="124">
        <v>0</v>
      </c>
      <c r="AE759" s="124">
        <v>0</v>
      </c>
      <c r="AF759" s="124">
        <v>0</v>
      </c>
      <c r="AG759" s="124">
        <v>0</v>
      </c>
      <c r="AH759" s="124">
        <v>0</v>
      </c>
      <c r="AI759" s="124">
        <v>0</v>
      </c>
      <c r="AJ759" s="124">
        <v>0</v>
      </c>
      <c r="AK759" s="124">
        <v>0</v>
      </c>
      <c r="AL759" s="124">
        <v>0</v>
      </c>
      <c r="AM759" s="124">
        <v>0</v>
      </c>
      <c r="AN759" s="124">
        <v>0</v>
      </c>
      <c r="AO759" s="124">
        <v>0</v>
      </c>
      <c r="AP759" s="124">
        <v>0</v>
      </c>
      <c r="AQ759" s="124">
        <v>0</v>
      </c>
      <c r="AR759" s="124">
        <v>0</v>
      </c>
      <c r="AS759" s="124">
        <v>0</v>
      </c>
      <c r="AT759" s="124">
        <v>0</v>
      </c>
      <c r="AU759" s="124">
        <v>0</v>
      </c>
      <c r="AV759" s="124">
        <v>0</v>
      </c>
      <c r="AW759" s="124">
        <v>0</v>
      </c>
      <c r="AX759" s="124">
        <v>0</v>
      </c>
      <c r="AY759" s="124">
        <v>0</v>
      </c>
    </row>
    <row r="760" spans="1:51">
      <c r="A760" t="s">
        <v>43</v>
      </c>
      <c r="B760" t="s">
        <v>70</v>
      </c>
      <c r="C760" t="s">
        <v>64</v>
      </c>
      <c r="D760" t="s">
        <v>337</v>
      </c>
      <c r="E760" s="125">
        <v>0</v>
      </c>
      <c r="F760" s="125">
        <v>0</v>
      </c>
      <c r="G760" s="125">
        <v>0</v>
      </c>
      <c r="H760" s="125">
        <v>0</v>
      </c>
      <c r="I760" s="125">
        <v>0</v>
      </c>
      <c r="J760" s="125">
        <v>0</v>
      </c>
      <c r="K760" s="124">
        <v>0</v>
      </c>
      <c r="L760" s="124">
        <v>0</v>
      </c>
      <c r="M760" s="124">
        <v>0</v>
      </c>
      <c r="N760" s="124">
        <v>0</v>
      </c>
      <c r="O760" s="124">
        <v>0</v>
      </c>
      <c r="P760" s="124">
        <v>0</v>
      </c>
      <c r="Q760" s="124">
        <v>0</v>
      </c>
      <c r="R760" s="124">
        <v>0</v>
      </c>
      <c r="S760" s="124">
        <v>0</v>
      </c>
      <c r="T760" s="124">
        <v>0</v>
      </c>
      <c r="U760" s="124">
        <v>0</v>
      </c>
      <c r="V760" s="124">
        <v>0</v>
      </c>
      <c r="W760" s="124">
        <v>0</v>
      </c>
      <c r="X760" s="124">
        <v>0</v>
      </c>
      <c r="Y760" s="124">
        <v>0</v>
      </c>
      <c r="Z760" s="124">
        <v>0</v>
      </c>
      <c r="AA760" s="124">
        <v>0</v>
      </c>
      <c r="AB760" s="124">
        <v>0</v>
      </c>
      <c r="AC760" s="124">
        <v>0</v>
      </c>
      <c r="AD760" s="124">
        <v>0</v>
      </c>
      <c r="AE760" s="124">
        <v>0</v>
      </c>
      <c r="AF760" s="124">
        <v>0</v>
      </c>
      <c r="AG760" s="124">
        <v>0</v>
      </c>
      <c r="AH760" s="124">
        <v>0</v>
      </c>
      <c r="AI760" s="124">
        <v>0</v>
      </c>
      <c r="AJ760" s="124">
        <v>0</v>
      </c>
      <c r="AK760" s="124">
        <v>0</v>
      </c>
      <c r="AL760" s="124">
        <v>0</v>
      </c>
      <c r="AM760" s="124">
        <v>0</v>
      </c>
      <c r="AN760" s="124">
        <v>0</v>
      </c>
      <c r="AO760" s="124">
        <v>0</v>
      </c>
      <c r="AP760" s="124">
        <v>0</v>
      </c>
      <c r="AQ760" s="124">
        <v>0</v>
      </c>
      <c r="AR760" s="124">
        <v>0</v>
      </c>
      <c r="AS760" s="124">
        <v>0</v>
      </c>
      <c r="AT760" s="124">
        <v>0</v>
      </c>
      <c r="AU760" s="124">
        <v>0</v>
      </c>
      <c r="AV760" s="124">
        <v>0</v>
      </c>
      <c r="AW760" s="124">
        <v>0</v>
      </c>
      <c r="AX760" s="124">
        <v>0</v>
      </c>
      <c r="AY760" s="124">
        <v>0</v>
      </c>
    </row>
    <row r="761" spans="1:51">
      <c r="A761" t="s">
        <v>43</v>
      </c>
      <c r="B761" t="s">
        <v>68</v>
      </c>
      <c r="C761" t="s">
        <v>65</v>
      </c>
      <c r="D761" t="s">
        <v>337</v>
      </c>
      <c r="E761" s="125">
        <v>0</v>
      </c>
      <c r="F761" s="125">
        <v>0</v>
      </c>
      <c r="G761" s="125">
        <v>0</v>
      </c>
      <c r="H761" s="125">
        <v>0</v>
      </c>
      <c r="I761" s="125">
        <v>0</v>
      </c>
      <c r="J761" s="125">
        <v>0</v>
      </c>
      <c r="K761" s="124">
        <v>0</v>
      </c>
      <c r="L761" s="124">
        <v>0</v>
      </c>
      <c r="M761" s="124">
        <v>0</v>
      </c>
      <c r="N761" s="124">
        <v>0</v>
      </c>
      <c r="O761" s="124">
        <v>0</v>
      </c>
      <c r="P761" s="124">
        <v>0</v>
      </c>
      <c r="Q761" s="124">
        <v>0</v>
      </c>
      <c r="R761" s="124">
        <v>0</v>
      </c>
      <c r="S761" s="124">
        <v>0</v>
      </c>
      <c r="T761" s="124">
        <v>0</v>
      </c>
      <c r="U761" s="124">
        <v>0</v>
      </c>
      <c r="V761" s="124">
        <v>0</v>
      </c>
      <c r="W761" s="124">
        <v>0</v>
      </c>
      <c r="X761" s="124">
        <v>0</v>
      </c>
      <c r="Y761" s="124">
        <v>0</v>
      </c>
      <c r="Z761" s="124">
        <v>0</v>
      </c>
      <c r="AA761" s="124">
        <v>0</v>
      </c>
      <c r="AB761" s="124">
        <v>0</v>
      </c>
      <c r="AC761" s="124">
        <v>0</v>
      </c>
      <c r="AD761" s="124">
        <v>0</v>
      </c>
      <c r="AE761" s="124">
        <v>0</v>
      </c>
      <c r="AF761" s="124">
        <v>0</v>
      </c>
      <c r="AG761" s="124">
        <v>0</v>
      </c>
      <c r="AH761" s="124">
        <v>0</v>
      </c>
      <c r="AI761" s="124">
        <v>0</v>
      </c>
      <c r="AJ761" s="124">
        <v>0</v>
      </c>
      <c r="AK761" s="124">
        <v>0</v>
      </c>
      <c r="AL761" s="124">
        <v>0</v>
      </c>
      <c r="AM761" s="124">
        <v>0</v>
      </c>
      <c r="AN761" s="124">
        <v>0</v>
      </c>
      <c r="AO761" s="124">
        <v>0</v>
      </c>
      <c r="AP761" s="124">
        <v>0</v>
      </c>
      <c r="AQ761" s="124">
        <v>0</v>
      </c>
      <c r="AR761" s="124">
        <v>0</v>
      </c>
      <c r="AS761" s="124">
        <v>0</v>
      </c>
      <c r="AT761" s="124">
        <v>0</v>
      </c>
      <c r="AU761" s="124">
        <v>0</v>
      </c>
      <c r="AV761" s="124">
        <v>0</v>
      </c>
      <c r="AW761" s="124">
        <v>0</v>
      </c>
      <c r="AX761" s="124">
        <v>0</v>
      </c>
      <c r="AY761" s="124">
        <v>0</v>
      </c>
    </row>
    <row r="762" spans="1:51">
      <c r="A762" t="s">
        <v>43</v>
      </c>
      <c r="B762" t="s">
        <v>68</v>
      </c>
      <c r="C762" t="s">
        <v>66</v>
      </c>
      <c r="D762" t="s">
        <v>337</v>
      </c>
      <c r="E762" s="125">
        <v>0</v>
      </c>
      <c r="F762" s="125">
        <v>0</v>
      </c>
      <c r="G762" s="125">
        <v>0</v>
      </c>
      <c r="H762" s="125">
        <v>0</v>
      </c>
      <c r="I762" s="125">
        <v>0</v>
      </c>
      <c r="J762" s="125">
        <v>0</v>
      </c>
      <c r="K762" s="124">
        <v>0</v>
      </c>
      <c r="L762" s="124">
        <v>0</v>
      </c>
      <c r="M762" s="124">
        <v>0</v>
      </c>
      <c r="N762" s="124">
        <v>0</v>
      </c>
      <c r="O762" s="124">
        <v>0</v>
      </c>
      <c r="P762" s="124">
        <v>0</v>
      </c>
      <c r="Q762" s="124">
        <v>0</v>
      </c>
      <c r="R762" s="124">
        <v>0</v>
      </c>
      <c r="S762" s="124">
        <v>0</v>
      </c>
      <c r="T762" s="124">
        <v>0</v>
      </c>
      <c r="U762" s="124">
        <v>0</v>
      </c>
      <c r="V762" s="124">
        <v>0</v>
      </c>
      <c r="W762" s="124">
        <v>0</v>
      </c>
      <c r="X762" s="124">
        <v>0</v>
      </c>
      <c r="Y762" s="124">
        <v>0</v>
      </c>
      <c r="Z762" s="124">
        <v>0</v>
      </c>
      <c r="AA762" s="124">
        <v>0</v>
      </c>
      <c r="AB762" s="124">
        <v>0</v>
      </c>
      <c r="AC762" s="124">
        <v>0</v>
      </c>
      <c r="AD762" s="124">
        <v>0</v>
      </c>
      <c r="AE762" s="124">
        <v>0</v>
      </c>
      <c r="AF762" s="124">
        <v>0</v>
      </c>
      <c r="AG762" s="124">
        <v>0</v>
      </c>
      <c r="AH762" s="124">
        <v>0</v>
      </c>
      <c r="AI762" s="124">
        <v>0</v>
      </c>
      <c r="AJ762" s="124">
        <v>0</v>
      </c>
      <c r="AK762" s="124">
        <v>0</v>
      </c>
      <c r="AL762" s="124">
        <v>0</v>
      </c>
      <c r="AM762" s="124">
        <v>0</v>
      </c>
      <c r="AN762" s="124">
        <v>0</v>
      </c>
      <c r="AO762" s="124">
        <v>0</v>
      </c>
      <c r="AP762" s="124">
        <v>0</v>
      </c>
      <c r="AQ762" s="124">
        <v>0</v>
      </c>
      <c r="AR762" s="124">
        <v>0</v>
      </c>
      <c r="AS762" s="124">
        <v>0</v>
      </c>
      <c r="AT762" s="124">
        <v>0</v>
      </c>
      <c r="AU762" s="124">
        <v>0</v>
      </c>
      <c r="AV762" s="124">
        <v>0</v>
      </c>
      <c r="AW762" s="124">
        <v>0</v>
      </c>
      <c r="AX762" s="124">
        <v>0</v>
      </c>
      <c r="AY762" s="124">
        <v>0</v>
      </c>
    </row>
    <row r="763" spans="1:51">
      <c r="A763" t="s">
        <v>44</v>
      </c>
      <c r="B763" t="s">
        <v>19</v>
      </c>
      <c r="C763" t="s">
        <v>50</v>
      </c>
      <c r="D763" t="s">
        <v>337</v>
      </c>
      <c r="E763" s="125">
        <v>0</v>
      </c>
      <c r="F763" s="125">
        <v>0</v>
      </c>
      <c r="G763" s="125">
        <v>0</v>
      </c>
      <c r="H763" s="125">
        <v>0</v>
      </c>
      <c r="I763" s="125">
        <v>0.90775173249517171</v>
      </c>
      <c r="J763" s="125">
        <v>0.90815673995016433</v>
      </c>
      <c r="K763" s="124">
        <v>0.91635120415008464</v>
      </c>
      <c r="L763" s="124">
        <v>0.91617473990462339</v>
      </c>
      <c r="M763" s="124">
        <v>0.91597978622791887</v>
      </c>
      <c r="N763" s="124">
        <v>0.91576255435418918</v>
      </c>
      <c r="O763" s="124">
        <v>0.91551507455722914</v>
      </c>
      <c r="P763" s="124">
        <v>0.91522177509457303</v>
      </c>
      <c r="Q763" s="124">
        <v>0.91485413787226944</v>
      </c>
      <c r="R763" s="124">
        <v>0.91436284002923085</v>
      </c>
      <c r="S763" s="124">
        <v>0.91367274797977038</v>
      </c>
      <c r="T763" s="124">
        <v>0.91268791103912827</v>
      </c>
      <c r="U763" s="124">
        <v>0.91131866244436777</v>
      </c>
      <c r="V763" s="124">
        <v>0.90952066870259851</v>
      </c>
      <c r="W763" s="124">
        <v>0.90730909446812591</v>
      </c>
      <c r="X763" s="124">
        <v>0.90473648557765518</v>
      </c>
      <c r="Y763" s="124">
        <v>0.90186097024951717</v>
      </c>
      <c r="Z763" s="124">
        <v>0.89872773007114826</v>
      </c>
      <c r="AA763" s="124">
        <v>0.89536555621555181</v>
      </c>
      <c r="AB763" s="124">
        <v>0.89179007832998058</v>
      </c>
      <c r="AC763" s="124">
        <v>0.88800806269304755</v>
      </c>
      <c r="AD763" s="124">
        <v>0.88402081003850463</v>
      </c>
      <c r="AE763" s="124">
        <v>0.87982642538068057</v>
      </c>
      <c r="AF763" s="124">
        <v>0.87542122892042518</v>
      </c>
      <c r="AG763" s="124">
        <v>0.87080060781911384</v>
      </c>
      <c r="AH763" s="124">
        <v>0.86595952847223512</v>
      </c>
      <c r="AI763" s="124">
        <v>0.86089284976385294</v>
      </c>
      <c r="AJ763" s="124">
        <v>0.8555955219005531</v>
      </c>
      <c r="AK763" s="124">
        <v>0.85006272023231744</v>
      </c>
      <c r="AL763" s="124">
        <v>0.8442899424009559</v>
      </c>
      <c r="AM763" s="124">
        <v>0.83827308484985763</v>
      </c>
      <c r="AN763" s="124">
        <v>0.83200850762406886</v>
      </c>
      <c r="AO763" s="124">
        <v>0.82549309230891244</v>
      </c>
      <c r="AP763" s="124">
        <v>0.81875580583732566</v>
      </c>
      <c r="AQ763" s="124">
        <v>0.81181660340141748</v>
      </c>
      <c r="AR763" s="124">
        <v>0.80468924815573617</v>
      </c>
      <c r="AS763" s="124">
        <v>0.79738334418433221</v>
      </c>
      <c r="AT763" s="124">
        <v>0.78990576410088187</v>
      </c>
      <c r="AU763" s="124">
        <v>0.78226163570696727</v>
      </c>
      <c r="AV763" s="124">
        <v>0.77445501735426492</v>
      </c>
      <c r="AW763" s="124">
        <v>0.76648935758426806</v>
      </c>
      <c r="AX763" s="124">
        <v>0.7583678069247578</v>
      </c>
      <c r="AY763" s="124">
        <v>0.7500934289931499</v>
      </c>
    </row>
    <row r="764" spans="1:51">
      <c r="A764" t="s">
        <v>44</v>
      </c>
      <c r="B764" t="s">
        <v>19</v>
      </c>
      <c r="C764" t="s">
        <v>51</v>
      </c>
      <c r="D764" t="s">
        <v>337</v>
      </c>
      <c r="E764" s="125">
        <v>0</v>
      </c>
      <c r="F764" s="125">
        <v>0</v>
      </c>
      <c r="G764" s="125">
        <v>0</v>
      </c>
      <c r="H764" s="125">
        <v>0</v>
      </c>
      <c r="I764" s="125">
        <v>0</v>
      </c>
      <c r="J764" s="125">
        <v>0</v>
      </c>
      <c r="K764" s="124">
        <v>0</v>
      </c>
      <c r="L764" s="124">
        <v>0</v>
      </c>
      <c r="M764" s="124">
        <v>0</v>
      </c>
      <c r="N764" s="124">
        <v>0</v>
      </c>
      <c r="O764" s="124">
        <v>0</v>
      </c>
      <c r="P764" s="124">
        <v>0</v>
      </c>
      <c r="Q764" s="124">
        <v>0</v>
      </c>
      <c r="R764" s="124">
        <v>0</v>
      </c>
      <c r="S764" s="124">
        <v>0</v>
      </c>
      <c r="T764" s="124">
        <v>0</v>
      </c>
      <c r="U764" s="124">
        <v>0</v>
      </c>
      <c r="V764" s="124">
        <v>0</v>
      </c>
      <c r="W764" s="124">
        <v>0</v>
      </c>
      <c r="X764" s="124">
        <v>0</v>
      </c>
      <c r="Y764" s="124">
        <v>0</v>
      </c>
      <c r="Z764" s="124">
        <v>0</v>
      </c>
      <c r="AA764" s="124">
        <v>0</v>
      </c>
      <c r="AB764" s="124">
        <v>0</v>
      </c>
      <c r="AC764" s="124">
        <v>0</v>
      </c>
      <c r="AD764" s="124">
        <v>0</v>
      </c>
      <c r="AE764" s="124">
        <v>0</v>
      </c>
      <c r="AF764" s="124">
        <v>0</v>
      </c>
      <c r="AG764" s="124">
        <v>0</v>
      </c>
      <c r="AH764" s="124">
        <v>0</v>
      </c>
      <c r="AI764" s="124">
        <v>0</v>
      </c>
      <c r="AJ764" s="124">
        <v>0</v>
      </c>
      <c r="AK764" s="124">
        <v>0</v>
      </c>
      <c r="AL764" s="124">
        <v>0</v>
      </c>
      <c r="AM764" s="124">
        <v>0</v>
      </c>
      <c r="AN764" s="124">
        <v>0</v>
      </c>
      <c r="AO764" s="124">
        <v>0</v>
      </c>
      <c r="AP764" s="124">
        <v>0</v>
      </c>
      <c r="AQ764" s="124">
        <v>0</v>
      </c>
      <c r="AR764" s="124">
        <v>0</v>
      </c>
      <c r="AS764" s="124">
        <v>0</v>
      </c>
      <c r="AT764" s="124">
        <v>0</v>
      </c>
      <c r="AU764" s="124">
        <v>0</v>
      </c>
      <c r="AV764" s="124">
        <v>0</v>
      </c>
      <c r="AW764" s="124">
        <v>0</v>
      </c>
      <c r="AX764" s="124">
        <v>0</v>
      </c>
      <c r="AY764" s="124">
        <v>0</v>
      </c>
    </row>
    <row r="765" spans="1:51">
      <c r="A765" t="s">
        <v>44</v>
      </c>
      <c r="B765" t="s">
        <v>19</v>
      </c>
      <c r="C765" t="s">
        <v>52</v>
      </c>
      <c r="D765" t="s">
        <v>337</v>
      </c>
      <c r="E765" s="125">
        <v>0</v>
      </c>
      <c r="F765" s="125">
        <v>0</v>
      </c>
      <c r="G765" s="125">
        <v>0</v>
      </c>
      <c r="H765" s="125">
        <v>0</v>
      </c>
      <c r="I765" s="125">
        <v>0</v>
      </c>
      <c r="J765" s="125">
        <v>0</v>
      </c>
      <c r="K765" s="124">
        <v>0</v>
      </c>
      <c r="L765" s="124">
        <v>0</v>
      </c>
      <c r="M765" s="124">
        <v>0</v>
      </c>
      <c r="N765" s="124">
        <v>0</v>
      </c>
      <c r="O765" s="124">
        <v>0</v>
      </c>
      <c r="P765" s="124">
        <v>0</v>
      </c>
      <c r="Q765" s="124">
        <v>0</v>
      </c>
      <c r="R765" s="124">
        <v>0</v>
      </c>
      <c r="S765" s="124">
        <v>0</v>
      </c>
      <c r="T765" s="124">
        <v>0</v>
      </c>
      <c r="U765" s="124">
        <v>0</v>
      </c>
      <c r="V765" s="124">
        <v>0</v>
      </c>
      <c r="W765" s="124">
        <v>0</v>
      </c>
      <c r="X765" s="124">
        <v>0</v>
      </c>
      <c r="Y765" s="124">
        <v>0</v>
      </c>
      <c r="Z765" s="124">
        <v>0</v>
      </c>
      <c r="AA765" s="124">
        <v>0</v>
      </c>
      <c r="AB765" s="124">
        <v>0</v>
      </c>
      <c r="AC765" s="124">
        <v>0</v>
      </c>
      <c r="AD765" s="124">
        <v>0</v>
      </c>
      <c r="AE765" s="124">
        <v>0</v>
      </c>
      <c r="AF765" s="124">
        <v>0</v>
      </c>
      <c r="AG765" s="124">
        <v>0</v>
      </c>
      <c r="AH765" s="124">
        <v>0</v>
      </c>
      <c r="AI765" s="124">
        <v>0</v>
      </c>
      <c r="AJ765" s="124">
        <v>0</v>
      </c>
      <c r="AK765" s="124">
        <v>0</v>
      </c>
      <c r="AL765" s="124">
        <v>0</v>
      </c>
      <c r="AM765" s="124">
        <v>0</v>
      </c>
      <c r="AN765" s="124">
        <v>0</v>
      </c>
      <c r="AO765" s="124">
        <v>0</v>
      </c>
      <c r="AP765" s="124">
        <v>0</v>
      </c>
      <c r="AQ765" s="124">
        <v>0</v>
      </c>
      <c r="AR765" s="124">
        <v>0</v>
      </c>
      <c r="AS765" s="124">
        <v>0</v>
      </c>
      <c r="AT765" s="124">
        <v>0</v>
      </c>
      <c r="AU765" s="124">
        <v>0</v>
      </c>
      <c r="AV765" s="124">
        <v>0</v>
      </c>
      <c r="AW765" s="124">
        <v>0</v>
      </c>
      <c r="AX765" s="124">
        <v>0</v>
      </c>
      <c r="AY765" s="124">
        <v>0</v>
      </c>
    </row>
    <row r="766" spans="1:51">
      <c r="A766" t="s">
        <v>44</v>
      </c>
      <c r="B766" t="s">
        <v>19</v>
      </c>
      <c r="C766" t="s">
        <v>53</v>
      </c>
      <c r="D766" t="s">
        <v>337</v>
      </c>
      <c r="E766" s="125">
        <v>0</v>
      </c>
      <c r="F766" s="125">
        <v>0</v>
      </c>
      <c r="G766" s="125">
        <v>0</v>
      </c>
      <c r="H766" s="125">
        <v>0</v>
      </c>
      <c r="I766" s="125">
        <v>9.214728417969982E-2</v>
      </c>
      <c r="J766" s="125">
        <v>9.1688901629583888E-2</v>
      </c>
      <c r="K766" s="124">
        <v>8.3530160373593898E-2</v>
      </c>
      <c r="L766" s="124">
        <v>8.3701643311366217E-2</v>
      </c>
      <c r="M766" s="124">
        <v>8.3886378216371196E-2</v>
      </c>
      <c r="N766" s="124">
        <v>8.4083007260679576E-2</v>
      </c>
      <c r="O766" s="124">
        <v>8.4289505413235752E-2</v>
      </c>
      <c r="P766" s="124">
        <v>8.4502380754047285E-2</v>
      </c>
      <c r="Q766" s="124">
        <v>8.4715098509270323E-2</v>
      </c>
      <c r="R766" s="124">
        <v>8.4916305787064925E-2</v>
      </c>
      <c r="S766" s="124">
        <v>8.5087852483755402E-2</v>
      </c>
      <c r="T766" s="124">
        <v>8.5206533418443975E-2</v>
      </c>
      <c r="U766" s="124">
        <v>8.5250831461658724E-2</v>
      </c>
      <c r="V766" s="124">
        <v>8.5210450997966453E-2</v>
      </c>
      <c r="W766" s="124">
        <v>8.5090090596354945E-2</v>
      </c>
      <c r="X766" s="124">
        <v>8.4903888095269234E-2</v>
      </c>
      <c r="Y766" s="124">
        <v>8.4667355296315847E-2</v>
      </c>
      <c r="Z766" s="124">
        <v>8.4392783989313366E-2</v>
      </c>
      <c r="AA766" s="124">
        <v>8.4088378626418644E-2</v>
      </c>
      <c r="AB766" s="124">
        <v>8.3759057610423224E-2</v>
      </c>
      <c r="AC766" s="124">
        <v>8.3407522087580163E-2</v>
      </c>
      <c r="AD766" s="124">
        <v>8.3035099666298059E-2</v>
      </c>
      <c r="AE766" s="124">
        <v>8.2642306025267856E-2</v>
      </c>
      <c r="AF766" s="124">
        <v>8.2229191602968363E-2</v>
      </c>
      <c r="AG766" s="124">
        <v>8.179554826929912E-2</v>
      </c>
      <c r="AH766" s="124">
        <v>8.1341030865319339E-2</v>
      </c>
      <c r="AI766" s="124">
        <v>8.0865228728725383E-2</v>
      </c>
      <c r="AJ766" s="124">
        <v>8.0367708367836826E-2</v>
      </c>
      <c r="AK766" s="124">
        <v>7.9848039662563638E-2</v>
      </c>
      <c r="AL766" s="124">
        <v>7.9305812716017096E-2</v>
      </c>
      <c r="AM766" s="124">
        <v>7.8740649414442532E-2</v>
      </c>
      <c r="AN766" s="124">
        <v>7.8152211986777048E-2</v>
      </c>
      <c r="AO766" s="124">
        <v>7.7540209843933727E-2</v>
      </c>
      <c r="AP766" s="124">
        <v>7.6907365208908063E-2</v>
      </c>
      <c r="AQ766" s="124">
        <v>7.6255553255578409E-2</v>
      </c>
      <c r="AR766" s="124">
        <v>7.5586067203858603E-2</v>
      </c>
      <c r="AS766" s="124">
        <v>7.4899809419510202E-2</v>
      </c>
      <c r="AT766" s="124">
        <v>7.4197425591887939E-2</v>
      </c>
      <c r="AU766" s="124">
        <v>7.3479397458465143E-2</v>
      </c>
      <c r="AV766" s="124">
        <v>7.2746106268712835E-2</v>
      </c>
      <c r="AW766" s="124">
        <v>7.1997875973389303E-2</v>
      </c>
      <c r="AX766" s="124">
        <v>7.123500252023468E-2</v>
      </c>
      <c r="AY766" s="124">
        <v>7.0457773687790395E-2</v>
      </c>
    </row>
    <row r="767" spans="1:51">
      <c r="A767" t="s">
        <v>44</v>
      </c>
      <c r="B767" t="s">
        <v>19</v>
      </c>
      <c r="C767" t="s">
        <v>54</v>
      </c>
      <c r="D767" t="s">
        <v>337</v>
      </c>
      <c r="E767" s="125">
        <v>0</v>
      </c>
      <c r="F767" s="125">
        <v>0</v>
      </c>
      <c r="G767" s="125">
        <v>0</v>
      </c>
      <c r="H767" s="125">
        <v>0</v>
      </c>
      <c r="I767" s="125">
        <v>0</v>
      </c>
      <c r="J767" s="125">
        <v>0</v>
      </c>
      <c r="K767" s="124">
        <v>0</v>
      </c>
      <c r="L767" s="124">
        <v>0</v>
      </c>
      <c r="M767" s="124">
        <v>0</v>
      </c>
      <c r="N767" s="124">
        <v>0</v>
      </c>
      <c r="O767" s="124">
        <v>0</v>
      </c>
      <c r="P767" s="124">
        <v>0</v>
      </c>
      <c r="Q767" s="124">
        <v>0</v>
      </c>
      <c r="R767" s="124">
        <v>0</v>
      </c>
      <c r="S767" s="124">
        <v>0</v>
      </c>
      <c r="T767" s="124">
        <v>0</v>
      </c>
      <c r="U767" s="124">
        <v>0</v>
      </c>
      <c r="V767" s="124">
        <v>0</v>
      </c>
      <c r="W767" s="124">
        <v>0</v>
      </c>
      <c r="X767" s="124">
        <v>0</v>
      </c>
      <c r="Y767" s="124">
        <v>0</v>
      </c>
      <c r="Z767" s="124">
        <v>0</v>
      </c>
      <c r="AA767" s="124">
        <v>0</v>
      </c>
      <c r="AB767" s="124">
        <v>0</v>
      </c>
      <c r="AC767" s="124">
        <v>0</v>
      </c>
      <c r="AD767" s="124">
        <v>0</v>
      </c>
      <c r="AE767" s="124">
        <v>0</v>
      </c>
      <c r="AF767" s="124">
        <v>0</v>
      </c>
      <c r="AG767" s="124">
        <v>0</v>
      </c>
      <c r="AH767" s="124">
        <v>0</v>
      </c>
      <c r="AI767" s="124">
        <v>0</v>
      </c>
      <c r="AJ767" s="124">
        <v>0</v>
      </c>
      <c r="AK767" s="124">
        <v>0</v>
      </c>
      <c r="AL767" s="124">
        <v>0</v>
      </c>
      <c r="AM767" s="124">
        <v>0</v>
      </c>
      <c r="AN767" s="124">
        <v>0</v>
      </c>
      <c r="AO767" s="124">
        <v>0</v>
      </c>
      <c r="AP767" s="124">
        <v>0</v>
      </c>
      <c r="AQ767" s="124">
        <v>0</v>
      </c>
      <c r="AR767" s="124">
        <v>0</v>
      </c>
      <c r="AS767" s="124">
        <v>0</v>
      </c>
      <c r="AT767" s="124">
        <v>0</v>
      </c>
      <c r="AU767" s="124">
        <v>0</v>
      </c>
      <c r="AV767" s="124">
        <v>0</v>
      </c>
      <c r="AW767" s="124">
        <v>0</v>
      </c>
      <c r="AX767" s="124">
        <v>0</v>
      </c>
      <c r="AY767" s="124">
        <v>0</v>
      </c>
    </row>
    <row r="768" spans="1:51">
      <c r="A768" t="s">
        <v>44</v>
      </c>
      <c r="B768" t="s">
        <v>19</v>
      </c>
      <c r="C768" t="s">
        <v>55</v>
      </c>
      <c r="D768" t="s">
        <v>337</v>
      </c>
      <c r="E768" s="125">
        <v>0</v>
      </c>
      <c r="F768" s="125">
        <v>0</v>
      </c>
      <c r="G768" s="125">
        <v>0</v>
      </c>
      <c r="H768" s="125">
        <v>0</v>
      </c>
      <c r="I768" s="125">
        <v>0</v>
      </c>
      <c r="J768" s="125">
        <v>0</v>
      </c>
      <c r="K768" s="124">
        <v>0</v>
      </c>
      <c r="L768" s="124">
        <v>0</v>
      </c>
      <c r="M768" s="124">
        <v>0</v>
      </c>
      <c r="N768" s="124">
        <v>0</v>
      </c>
      <c r="O768" s="124">
        <v>0</v>
      </c>
      <c r="P768" s="124">
        <v>0</v>
      </c>
      <c r="Q768" s="124">
        <v>0</v>
      </c>
      <c r="R768" s="124">
        <v>0</v>
      </c>
      <c r="S768" s="124">
        <v>0</v>
      </c>
      <c r="T768" s="124">
        <v>0</v>
      </c>
      <c r="U768" s="124">
        <v>0</v>
      </c>
      <c r="V768" s="124">
        <v>0</v>
      </c>
      <c r="W768" s="124">
        <v>0</v>
      </c>
      <c r="X768" s="124">
        <v>0</v>
      </c>
      <c r="Y768" s="124">
        <v>0</v>
      </c>
      <c r="Z768" s="124">
        <v>0</v>
      </c>
      <c r="AA768" s="124">
        <v>0</v>
      </c>
      <c r="AB768" s="124">
        <v>0</v>
      </c>
      <c r="AC768" s="124">
        <v>0</v>
      </c>
      <c r="AD768" s="124">
        <v>0</v>
      </c>
      <c r="AE768" s="124">
        <v>0</v>
      </c>
      <c r="AF768" s="124">
        <v>0</v>
      </c>
      <c r="AG768" s="124">
        <v>0</v>
      </c>
      <c r="AH768" s="124">
        <v>0</v>
      </c>
      <c r="AI768" s="124">
        <v>0</v>
      </c>
      <c r="AJ768" s="124">
        <v>0</v>
      </c>
      <c r="AK768" s="124">
        <v>0</v>
      </c>
      <c r="AL768" s="124">
        <v>0</v>
      </c>
      <c r="AM768" s="124">
        <v>0</v>
      </c>
      <c r="AN768" s="124">
        <v>0</v>
      </c>
      <c r="AO768" s="124">
        <v>0</v>
      </c>
      <c r="AP768" s="124">
        <v>0</v>
      </c>
      <c r="AQ768" s="124">
        <v>0</v>
      </c>
      <c r="AR768" s="124">
        <v>0</v>
      </c>
      <c r="AS768" s="124">
        <v>0</v>
      </c>
      <c r="AT768" s="124">
        <v>0</v>
      </c>
      <c r="AU768" s="124">
        <v>0</v>
      </c>
      <c r="AV768" s="124">
        <v>0</v>
      </c>
      <c r="AW768" s="124">
        <v>0</v>
      </c>
      <c r="AX768" s="124">
        <v>0</v>
      </c>
      <c r="AY768" s="124">
        <v>0</v>
      </c>
    </row>
    <row r="769" spans="1:51">
      <c r="A769" t="s">
        <v>44</v>
      </c>
      <c r="B769" t="s">
        <v>19</v>
      </c>
      <c r="C769" t="s">
        <v>56</v>
      </c>
      <c r="D769" t="s">
        <v>337</v>
      </c>
      <c r="E769" s="125">
        <v>0</v>
      </c>
      <c r="F769" s="125">
        <v>0</v>
      </c>
      <c r="G769" s="125">
        <v>0</v>
      </c>
      <c r="H769" s="125">
        <v>0</v>
      </c>
      <c r="I769" s="125">
        <v>1.009833251284382E-4</v>
      </c>
      <c r="J769" s="125">
        <v>1.5435842025182469E-4</v>
      </c>
      <c r="K769" s="124">
        <v>1.186354763214374E-4</v>
      </c>
      <c r="L769" s="124">
        <v>1.2361678401034751E-4</v>
      </c>
      <c r="M769" s="124">
        <v>1.3383555571004291E-4</v>
      </c>
      <c r="N769" s="124">
        <v>1.5443838513129371E-4</v>
      </c>
      <c r="O769" s="124">
        <v>1.9542002953514901E-4</v>
      </c>
      <c r="P769" s="124">
        <v>2.7584415137957529E-4</v>
      </c>
      <c r="Q769" s="124">
        <v>4.3076361846021308E-4</v>
      </c>
      <c r="R769" s="124">
        <v>7.2085418370424089E-4</v>
      </c>
      <c r="S769" s="124">
        <v>1.2393995364742821E-3</v>
      </c>
      <c r="T769" s="124">
        <v>2.1055555424276048E-3</v>
      </c>
      <c r="U769" s="124">
        <v>3.430506093973371E-3</v>
      </c>
      <c r="V769" s="124">
        <v>5.2688802994349934E-3</v>
      </c>
      <c r="W769" s="124">
        <v>7.6008149355192289E-3</v>
      </c>
      <c r="X769" s="124">
        <v>1.035962632707569E-2</v>
      </c>
      <c r="Y769" s="124">
        <v>1.3471674454166841E-2</v>
      </c>
      <c r="Z769" s="124">
        <v>1.6879485939538239E-2</v>
      </c>
      <c r="AA769" s="124">
        <v>2.054606515802954E-2</v>
      </c>
      <c r="AB769" s="124">
        <v>2.4450864059596251E-2</v>
      </c>
      <c r="AC769" s="124">
        <v>2.8584415219372279E-2</v>
      </c>
      <c r="AD769" s="124">
        <v>3.294409029519732E-2</v>
      </c>
      <c r="AE769" s="124">
        <v>3.7531268594051523E-2</v>
      </c>
      <c r="AF769" s="124">
        <v>4.2349579476606378E-2</v>
      </c>
      <c r="AG769" s="124">
        <v>4.7403843911587057E-2</v>
      </c>
      <c r="AH769" s="124">
        <v>5.2699440662445599E-2</v>
      </c>
      <c r="AI769" s="124">
        <v>5.8241921507421662E-2</v>
      </c>
      <c r="AJ769" s="124">
        <v>6.403676973161003E-2</v>
      </c>
      <c r="AK769" s="124">
        <v>7.0089240105118897E-2</v>
      </c>
      <c r="AL769" s="124">
        <v>7.6404244883026939E-2</v>
      </c>
      <c r="AM769" s="124">
        <v>8.2986265735699782E-2</v>
      </c>
      <c r="AN769" s="124">
        <v>8.9839280389154119E-2</v>
      </c>
      <c r="AO769" s="124">
        <v>9.6966697847153935E-2</v>
      </c>
      <c r="AP769" s="124">
        <v>0.10433682895376629</v>
      </c>
      <c r="AQ769" s="124">
        <v>0.1119278433430041</v>
      </c>
      <c r="AR769" s="124">
        <v>0.1197246846404051</v>
      </c>
      <c r="AS769" s="124">
        <v>0.12771684639615771</v>
      </c>
      <c r="AT769" s="124">
        <v>0.13589681030723019</v>
      </c>
      <c r="AU769" s="124">
        <v>0.14425896683456771</v>
      </c>
      <c r="AV769" s="124">
        <v>0.15279887637702219</v>
      </c>
      <c r="AW769" s="124">
        <v>0.16151276644234261</v>
      </c>
      <c r="AX769" s="124">
        <v>0.17039719055500749</v>
      </c>
      <c r="AY769" s="124">
        <v>0.1794487973190598</v>
      </c>
    </row>
    <row r="770" spans="1:51">
      <c r="A770" t="s">
        <v>44</v>
      </c>
      <c r="B770" t="s">
        <v>19</v>
      </c>
      <c r="C770" t="s">
        <v>57</v>
      </c>
      <c r="D770" t="s">
        <v>337</v>
      </c>
      <c r="E770" s="125">
        <v>0</v>
      </c>
      <c r="F770" s="125">
        <v>0</v>
      </c>
      <c r="G770" s="125">
        <v>0</v>
      </c>
      <c r="H770" s="125">
        <v>0</v>
      </c>
      <c r="I770" s="125">
        <v>0</v>
      </c>
      <c r="J770" s="125">
        <v>0</v>
      </c>
      <c r="K770" s="124">
        <v>0</v>
      </c>
      <c r="L770" s="124">
        <v>0</v>
      </c>
      <c r="M770" s="124">
        <v>0</v>
      </c>
      <c r="N770" s="124">
        <v>0</v>
      </c>
      <c r="O770" s="124">
        <v>0</v>
      </c>
      <c r="P770" s="124">
        <v>0</v>
      </c>
      <c r="Q770" s="124">
        <v>0</v>
      </c>
      <c r="R770" s="124">
        <v>0</v>
      </c>
      <c r="S770" s="124">
        <v>0</v>
      </c>
      <c r="T770" s="124">
        <v>0</v>
      </c>
      <c r="U770" s="124">
        <v>0</v>
      </c>
      <c r="V770" s="124">
        <v>0</v>
      </c>
      <c r="W770" s="124">
        <v>0</v>
      </c>
      <c r="X770" s="124">
        <v>0</v>
      </c>
      <c r="Y770" s="124">
        <v>0</v>
      </c>
      <c r="Z770" s="124">
        <v>0</v>
      </c>
      <c r="AA770" s="124">
        <v>0</v>
      </c>
      <c r="AB770" s="124">
        <v>0</v>
      </c>
      <c r="AC770" s="124">
        <v>0</v>
      </c>
      <c r="AD770" s="124">
        <v>0</v>
      </c>
      <c r="AE770" s="124">
        <v>0</v>
      </c>
      <c r="AF770" s="124">
        <v>0</v>
      </c>
      <c r="AG770" s="124">
        <v>0</v>
      </c>
      <c r="AH770" s="124">
        <v>0</v>
      </c>
      <c r="AI770" s="124">
        <v>0</v>
      </c>
      <c r="AJ770" s="124">
        <v>0</v>
      </c>
      <c r="AK770" s="124">
        <v>0</v>
      </c>
      <c r="AL770" s="124">
        <v>0</v>
      </c>
      <c r="AM770" s="124">
        <v>0</v>
      </c>
      <c r="AN770" s="124">
        <v>0</v>
      </c>
      <c r="AO770" s="124">
        <v>0</v>
      </c>
      <c r="AP770" s="124">
        <v>0</v>
      </c>
      <c r="AQ770" s="124">
        <v>0</v>
      </c>
      <c r="AR770" s="124">
        <v>0</v>
      </c>
      <c r="AS770" s="124">
        <v>0</v>
      </c>
      <c r="AT770" s="124">
        <v>0</v>
      </c>
      <c r="AU770" s="124">
        <v>0</v>
      </c>
      <c r="AV770" s="124">
        <v>0</v>
      </c>
      <c r="AW770" s="124">
        <v>0</v>
      </c>
      <c r="AX770" s="124">
        <v>0</v>
      </c>
      <c r="AY770" s="124">
        <v>0</v>
      </c>
    </row>
    <row r="771" spans="1:51">
      <c r="A771" t="s">
        <v>44</v>
      </c>
      <c r="B771" t="s">
        <v>19</v>
      </c>
      <c r="C771" t="s">
        <v>58</v>
      </c>
      <c r="D771" t="s">
        <v>337</v>
      </c>
      <c r="E771" s="125">
        <v>0</v>
      </c>
      <c r="F771" s="125">
        <v>0</v>
      </c>
      <c r="G771" s="125">
        <v>0</v>
      </c>
      <c r="H771" s="125">
        <v>0</v>
      </c>
      <c r="I771" s="125">
        <v>0</v>
      </c>
      <c r="J771" s="125">
        <v>0</v>
      </c>
      <c r="K771" s="124">
        <v>0</v>
      </c>
      <c r="L771" s="124">
        <v>0</v>
      </c>
      <c r="M771" s="124">
        <v>0</v>
      </c>
      <c r="N771" s="124">
        <v>0</v>
      </c>
      <c r="O771" s="124">
        <v>0</v>
      </c>
      <c r="P771" s="124">
        <v>0</v>
      </c>
      <c r="Q771" s="124">
        <v>0</v>
      </c>
      <c r="R771" s="124">
        <v>0</v>
      </c>
      <c r="S771" s="124">
        <v>0</v>
      </c>
      <c r="T771" s="124">
        <v>0</v>
      </c>
      <c r="U771" s="124">
        <v>0</v>
      </c>
      <c r="V771" s="124">
        <v>0</v>
      </c>
      <c r="W771" s="124">
        <v>0</v>
      </c>
      <c r="X771" s="124">
        <v>0</v>
      </c>
      <c r="Y771" s="124">
        <v>0</v>
      </c>
      <c r="Z771" s="124">
        <v>0</v>
      </c>
      <c r="AA771" s="124">
        <v>0</v>
      </c>
      <c r="AB771" s="124">
        <v>0</v>
      </c>
      <c r="AC771" s="124">
        <v>0</v>
      </c>
      <c r="AD771" s="124">
        <v>0</v>
      </c>
      <c r="AE771" s="124">
        <v>0</v>
      </c>
      <c r="AF771" s="124">
        <v>0</v>
      </c>
      <c r="AG771" s="124">
        <v>0</v>
      </c>
      <c r="AH771" s="124">
        <v>0</v>
      </c>
      <c r="AI771" s="124">
        <v>0</v>
      </c>
      <c r="AJ771" s="124">
        <v>0</v>
      </c>
      <c r="AK771" s="124">
        <v>0</v>
      </c>
      <c r="AL771" s="124">
        <v>0</v>
      </c>
      <c r="AM771" s="124">
        <v>0</v>
      </c>
      <c r="AN771" s="124">
        <v>0</v>
      </c>
      <c r="AO771" s="124">
        <v>0</v>
      </c>
      <c r="AP771" s="124">
        <v>0</v>
      </c>
      <c r="AQ771" s="124">
        <v>0</v>
      </c>
      <c r="AR771" s="124">
        <v>0</v>
      </c>
      <c r="AS771" s="124">
        <v>0</v>
      </c>
      <c r="AT771" s="124">
        <v>0</v>
      </c>
      <c r="AU771" s="124">
        <v>0</v>
      </c>
      <c r="AV771" s="124">
        <v>0</v>
      </c>
      <c r="AW771" s="124">
        <v>0</v>
      </c>
      <c r="AX771" s="124">
        <v>0</v>
      </c>
      <c r="AY771" s="124">
        <v>0</v>
      </c>
    </row>
    <row r="772" spans="1:51">
      <c r="A772" t="s">
        <v>44</v>
      </c>
      <c r="B772" t="s">
        <v>19</v>
      </c>
      <c r="C772" t="s">
        <v>59</v>
      </c>
      <c r="D772" t="s">
        <v>337</v>
      </c>
      <c r="E772" s="125">
        <v>0</v>
      </c>
      <c r="F772" s="125">
        <v>0</v>
      </c>
      <c r="G772" s="125">
        <v>0</v>
      </c>
      <c r="H772" s="125">
        <v>0</v>
      </c>
      <c r="I772" s="125">
        <v>0</v>
      </c>
      <c r="J772" s="125">
        <v>0</v>
      </c>
      <c r="K772" s="124">
        <v>0</v>
      </c>
      <c r="L772" s="124">
        <v>0</v>
      </c>
      <c r="M772" s="124">
        <v>0</v>
      </c>
      <c r="N772" s="124">
        <v>0</v>
      </c>
      <c r="O772" s="124">
        <v>0</v>
      </c>
      <c r="P772" s="124">
        <v>0</v>
      </c>
      <c r="Q772" s="124">
        <v>0</v>
      </c>
      <c r="R772" s="124">
        <v>0</v>
      </c>
      <c r="S772" s="124">
        <v>0</v>
      </c>
      <c r="T772" s="124">
        <v>0</v>
      </c>
      <c r="U772" s="124">
        <v>0</v>
      </c>
      <c r="V772" s="124">
        <v>0</v>
      </c>
      <c r="W772" s="124">
        <v>0</v>
      </c>
      <c r="X772" s="124">
        <v>0</v>
      </c>
      <c r="Y772" s="124">
        <v>0</v>
      </c>
      <c r="Z772" s="124">
        <v>0</v>
      </c>
      <c r="AA772" s="124">
        <v>0</v>
      </c>
      <c r="AB772" s="124">
        <v>0</v>
      </c>
      <c r="AC772" s="124">
        <v>0</v>
      </c>
      <c r="AD772" s="124">
        <v>0</v>
      </c>
      <c r="AE772" s="124">
        <v>0</v>
      </c>
      <c r="AF772" s="124">
        <v>0</v>
      </c>
      <c r="AG772" s="124">
        <v>0</v>
      </c>
      <c r="AH772" s="124">
        <v>0</v>
      </c>
      <c r="AI772" s="124">
        <v>0</v>
      </c>
      <c r="AJ772" s="124">
        <v>0</v>
      </c>
      <c r="AK772" s="124">
        <v>0</v>
      </c>
      <c r="AL772" s="124">
        <v>0</v>
      </c>
      <c r="AM772" s="124">
        <v>0</v>
      </c>
      <c r="AN772" s="124">
        <v>0</v>
      </c>
      <c r="AO772" s="124">
        <v>0</v>
      </c>
      <c r="AP772" s="124">
        <v>0</v>
      </c>
      <c r="AQ772" s="124">
        <v>0</v>
      </c>
      <c r="AR772" s="124">
        <v>0</v>
      </c>
      <c r="AS772" s="124">
        <v>0</v>
      </c>
      <c r="AT772" s="124">
        <v>0</v>
      </c>
      <c r="AU772" s="124">
        <v>0</v>
      </c>
      <c r="AV772" s="124">
        <v>0</v>
      </c>
      <c r="AW772" s="124">
        <v>0</v>
      </c>
      <c r="AX772" s="124">
        <v>0</v>
      </c>
      <c r="AY772" s="124">
        <v>0</v>
      </c>
    </row>
    <row r="773" spans="1:51">
      <c r="A773" t="s">
        <v>44</v>
      </c>
      <c r="B773" t="s">
        <v>19</v>
      </c>
      <c r="C773" t="s">
        <v>60</v>
      </c>
      <c r="D773" t="s">
        <v>337</v>
      </c>
      <c r="E773" s="125">
        <v>0</v>
      </c>
      <c r="F773" s="125">
        <v>0</v>
      </c>
      <c r="G773" s="125">
        <v>0</v>
      </c>
      <c r="H773" s="125">
        <v>0</v>
      </c>
      <c r="I773" s="125">
        <v>0</v>
      </c>
      <c r="J773" s="125">
        <v>0</v>
      </c>
      <c r="K773" s="124">
        <v>0</v>
      </c>
      <c r="L773" s="124">
        <v>0</v>
      </c>
      <c r="M773" s="124">
        <v>0</v>
      </c>
      <c r="N773" s="124">
        <v>0</v>
      </c>
      <c r="O773" s="124">
        <v>0</v>
      </c>
      <c r="P773" s="124">
        <v>0</v>
      </c>
      <c r="Q773" s="124">
        <v>0</v>
      </c>
      <c r="R773" s="124">
        <v>0</v>
      </c>
      <c r="S773" s="124">
        <v>0</v>
      </c>
      <c r="T773" s="124">
        <v>0</v>
      </c>
      <c r="U773" s="124">
        <v>0</v>
      </c>
      <c r="V773" s="124">
        <v>0</v>
      </c>
      <c r="W773" s="124">
        <v>0</v>
      </c>
      <c r="X773" s="124">
        <v>0</v>
      </c>
      <c r="Y773" s="124">
        <v>0</v>
      </c>
      <c r="Z773" s="124">
        <v>0</v>
      </c>
      <c r="AA773" s="124">
        <v>0</v>
      </c>
      <c r="AB773" s="124">
        <v>0</v>
      </c>
      <c r="AC773" s="124">
        <v>0</v>
      </c>
      <c r="AD773" s="124">
        <v>0</v>
      </c>
      <c r="AE773" s="124">
        <v>0</v>
      </c>
      <c r="AF773" s="124">
        <v>0</v>
      </c>
      <c r="AG773" s="124">
        <v>0</v>
      </c>
      <c r="AH773" s="124">
        <v>0</v>
      </c>
      <c r="AI773" s="124">
        <v>0</v>
      </c>
      <c r="AJ773" s="124">
        <v>0</v>
      </c>
      <c r="AK773" s="124">
        <v>0</v>
      </c>
      <c r="AL773" s="124">
        <v>0</v>
      </c>
      <c r="AM773" s="124">
        <v>0</v>
      </c>
      <c r="AN773" s="124">
        <v>0</v>
      </c>
      <c r="AO773" s="124">
        <v>0</v>
      </c>
      <c r="AP773" s="124">
        <v>0</v>
      </c>
      <c r="AQ773" s="124">
        <v>0</v>
      </c>
      <c r="AR773" s="124">
        <v>0</v>
      </c>
      <c r="AS773" s="124">
        <v>0</v>
      </c>
      <c r="AT773" s="124">
        <v>0</v>
      </c>
      <c r="AU773" s="124">
        <v>0</v>
      </c>
      <c r="AV773" s="124">
        <v>0</v>
      </c>
      <c r="AW773" s="124">
        <v>0</v>
      </c>
      <c r="AX773" s="124">
        <v>0</v>
      </c>
      <c r="AY773" s="124">
        <v>0</v>
      </c>
    </row>
    <row r="774" spans="1:51">
      <c r="A774" t="s">
        <v>44</v>
      </c>
      <c r="B774" t="s">
        <v>19</v>
      </c>
      <c r="C774" t="s">
        <v>61</v>
      </c>
      <c r="D774" t="s">
        <v>337</v>
      </c>
      <c r="E774" s="125">
        <v>0</v>
      </c>
      <c r="F774" s="125">
        <v>0</v>
      </c>
      <c r="G774" s="125">
        <v>0</v>
      </c>
      <c r="H774" s="125">
        <v>0</v>
      </c>
      <c r="I774" s="125">
        <v>0</v>
      </c>
      <c r="J774" s="125">
        <v>0</v>
      </c>
      <c r="K774" s="124">
        <v>0</v>
      </c>
      <c r="L774" s="124">
        <v>0</v>
      </c>
      <c r="M774" s="124">
        <v>0</v>
      </c>
      <c r="N774" s="124">
        <v>0</v>
      </c>
      <c r="O774" s="124">
        <v>0</v>
      </c>
      <c r="P774" s="124">
        <v>0</v>
      </c>
      <c r="Q774" s="124">
        <v>0</v>
      </c>
      <c r="R774" s="124">
        <v>0</v>
      </c>
      <c r="S774" s="124">
        <v>0</v>
      </c>
      <c r="T774" s="124">
        <v>0</v>
      </c>
      <c r="U774" s="124">
        <v>0</v>
      </c>
      <c r="V774" s="124">
        <v>0</v>
      </c>
      <c r="W774" s="124">
        <v>0</v>
      </c>
      <c r="X774" s="124">
        <v>0</v>
      </c>
      <c r="Y774" s="124">
        <v>0</v>
      </c>
      <c r="Z774" s="124">
        <v>0</v>
      </c>
      <c r="AA774" s="124">
        <v>0</v>
      </c>
      <c r="AB774" s="124">
        <v>0</v>
      </c>
      <c r="AC774" s="124">
        <v>0</v>
      </c>
      <c r="AD774" s="124">
        <v>0</v>
      </c>
      <c r="AE774" s="124">
        <v>0</v>
      </c>
      <c r="AF774" s="124">
        <v>0</v>
      </c>
      <c r="AG774" s="124">
        <v>0</v>
      </c>
      <c r="AH774" s="124">
        <v>0</v>
      </c>
      <c r="AI774" s="124">
        <v>0</v>
      </c>
      <c r="AJ774" s="124">
        <v>0</v>
      </c>
      <c r="AK774" s="124">
        <v>0</v>
      </c>
      <c r="AL774" s="124">
        <v>0</v>
      </c>
      <c r="AM774" s="124">
        <v>0</v>
      </c>
      <c r="AN774" s="124">
        <v>0</v>
      </c>
      <c r="AO774" s="124">
        <v>0</v>
      </c>
      <c r="AP774" s="124">
        <v>0</v>
      </c>
      <c r="AQ774" s="124">
        <v>0</v>
      </c>
      <c r="AR774" s="124">
        <v>0</v>
      </c>
      <c r="AS774" s="124">
        <v>0</v>
      </c>
      <c r="AT774" s="124">
        <v>0</v>
      </c>
      <c r="AU774" s="124">
        <v>0</v>
      </c>
      <c r="AV774" s="124">
        <v>0</v>
      </c>
      <c r="AW774" s="124">
        <v>0</v>
      </c>
      <c r="AX774" s="124">
        <v>0</v>
      </c>
      <c r="AY774" s="124">
        <v>0</v>
      </c>
    </row>
    <row r="775" spans="1:51">
      <c r="A775" t="s">
        <v>44</v>
      </c>
      <c r="B775" t="s">
        <v>19</v>
      </c>
      <c r="C775" t="s">
        <v>62</v>
      </c>
      <c r="D775" t="s">
        <v>337</v>
      </c>
      <c r="E775" s="125">
        <v>0</v>
      </c>
      <c r="F775" s="125">
        <v>0</v>
      </c>
      <c r="G775" s="125">
        <v>0</v>
      </c>
      <c r="H775" s="125">
        <v>0</v>
      </c>
      <c r="I775" s="125">
        <v>0</v>
      </c>
      <c r="J775" s="125">
        <v>0</v>
      </c>
      <c r="K775" s="124">
        <v>0</v>
      </c>
      <c r="L775" s="124">
        <v>0</v>
      </c>
      <c r="M775" s="124">
        <v>0</v>
      </c>
      <c r="N775" s="124">
        <v>0</v>
      </c>
      <c r="O775" s="124">
        <v>0</v>
      </c>
      <c r="P775" s="124">
        <v>0</v>
      </c>
      <c r="Q775" s="124">
        <v>0</v>
      </c>
      <c r="R775" s="124">
        <v>0</v>
      </c>
      <c r="S775" s="124">
        <v>0</v>
      </c>
      <c r="T775" s="124">
        <v>0</v>
      </c>
      <c r="U775" s="124">
        <v>0</v>
      </c>
      <c r="V775" s="124">
        <v>0</v>
      </c>
      <c r="W775" s="124">
        <v>0</v>
      </c>
      <c r="X775" s="124">
        <v>0</v>
      </c>
      <c r="Y775" s="124">
        <v>0</v>
      </c>
      <c r="Z775" s="124">
        <v>0</v>
      </c>
      <c r="AA775" s="124">
        <v>0</v>
      </c>
      <c r="AB775" s="124">
        <v>0</v>
      </c>
      <c r="AC775" s="124">
        <v>0</v>
      </c>
      <c r="AD775" s="124">
        <v>0</v>
      </c>
      <c r="AE775" s="124">
        <v>0</v>
      </c>
      <c r="AF775" s="124">
        <v>0</v>
      </c>
      <c r="AG775" s="124">
        <v>0</v>
      </c>
      <c r="AH775" s="124">
        <v>0</v>
      </c>
      <c r="AI775" s="124">
        <v>0</v>
      </c>
      <c r="AJ775" s="124">
        <v>0</v>
      </c>
      <c r="AK775" s="124">
        <v>0</v>
      </c>
      <c r="AL775" s="124">
        <v>0</v>
      </c>
      <c r="AM775" s="124">
        <v>0</v>
      </c>
      <c r="AN775" s="124">
        <v>0</v>
      </c>
      <c r="AO775" s="124">
        <v>0</v>
      </c>
      <c r="AP775" s="124">
        <v>0</v>
      </c>
      <c r="AQ775" s="124">
        <v>0</v>
      </c>
      <c r="AR775" s="124">
        <v>0</v>
      </c>
      <c r="AS775" s="124">
        <v>0</v>
      </c>
      <c r="AT775" s="124">
        <v>0</v>
      </c>
      <c r="AU775" s="124">
        <v>0</v>
      </c>
      <c r="AV775" s="124">
        <v>0</v>
      </c>
      <c r="AW775" s="124">
        <v>0</v>
      </c>
      <c r="AX775" s="124">
        <v>0</v>
      </c>
      <c r="AY775" s="124">
        <v>0</v>
      </c>
    </row>
    <row r="776" spans="1:51">
      <c r="A776" t="s">
        <v>44</v>
      </c>
      <c r="B776" t="s">
        <v>21</v>
      </c>
      <c r="C776" t="s">
        <v>50</v>
      </c>
      <c r="D776" t="s">
        <v>337</v>
      </c>
      <c r="E776" s="125">
        <v>0</v>
      </c>
      <c r="F776" s="125">
        <v>0</v>
      </c>
      <c r="G776" s="125">
        <v>0</v>
      </c>
      <c r="H776" s="125">
        <v>0</v>
      </c>
      <c r="I776" s="125">
        <v>0.42665898617511522</v>
      </c>
      <c r="J776" s="125">
        <v>0.42810349800173048</v>
      </c>
      <c r="K776" s="124">
        <v>0.41232890809920758</v>
      </c>
      <c r="L776" s="124">
        <v>0.41341542251671309</v>
      </c>
      <c r="M776" s="124">
        <v>0.41458138131698308</v>
      </c>
      <c r="N776" s="124">
        <v>0.41581615820439388</v>
      </c>
      <c r="O776" s="124">
        <v>0.41710369903049582</v>
      </c>
      <c r="P776" s="124">
        <v>0.41841645137356159</v>
      </c>
      <c r="Q776" s="124">
        <v>0.41970381225064118</v>
      </c>
      <c r="R776" s="124">
        <v>0.42087878473840729</v>
      </c>
      <c r="S776" s="124">
        <v>0.42180428922190039</v>
      </c>
      <c r="T776" s="124">
        <v>0.4223064055749422</v>
      </c>
      <c r="U776" s="124">
        <v>0.42222556266286593</v>
      </c>
      <c r="V776" s="124">
        <v>0.421488123180082</v>
      </c>
      <c r="W776" s="124">
        <v>0.42013338352404761</v>
      </c>
      <c r="X776" s="124">
        <v>0.41827087373320432</v>
      </c>
      <c r="Y776" s="124">
        <v>0.41601963933906189</v>
      </c>
      <c r="Z776" s="124">
        <v>0.41347396498807798</v>
      </c>
      <c r="AA776" s="124">
        <v>0.41069722618541249</v>
      </c>
      <c r="AB776" s="124">
        <v>0.40772816513176519</v>
      </c>
      <c r="AC776" s="124">
        <v>0.40458905936506789</v>
      </c>
      <c r="AD776" s="124">
        <v>0.40129212633058697</v>
      </c>
      <c r="AE776" s="124">
        <v>0.39784377099868362</v>
      </c>
      <c r="AF776" s="124">
        <v>0.39424720139335512</v>
      </c>
      <c r="AG776" s="124">
        <v>0.39050398427999461</v>
      </c>
      <c r="AH776" s="124">
        <v>0.38661495729662881</v>
      </c>
      <c r="AI776" s="124">
        <v>0.38258076264303392</v>
      </c>
      <c r="AJ776" s="124">
        <v>0.37840216144907868</v>
      </c>
      <c r="AK776" s="124">
        <v>0.3740802215075279</v>
      </c>
      <c r="AL776" s="124">
        <v>0.36961643145837147</v>
      </c>
      <c r="AM776" s="124">
        <v>0.36501277149709149</v>
      </c>
      <c r="AN776" s="124">
        <v>0.36027175748581319</v>
      </c>
      <c r="AO776" s="124">
        <v>0.35539646784884721</v>
      </c>
      <c r="AP776" s="124">
        <v>0.3504137243513194</v>
      </c>
      <c r="AQ776" s="124">
        <v>0.34534280846344623</v>
      </c>
      <c r="AR776" s="124">
        <v>0.34019784637164968</v>
      </c>
      <c r="AS776" s="124">
        <v>0.33498950503913538</v>
      </c>
      <c r="AT776" s="124">
        <v>0.32972616532842153</v>
      </c>
      <c r="AU776" s="124">
        <v>0.32441471868131788</v>
      </c>
      <c r="AV776" s="124">
        <v>0.31906110097039148</v>
      </c>
      <c r="AW776" s="124">
        <v>0.31367064621325919</v>
      </c>
      <c r="AX776" s="124">
        <v>0.30824831823844978</v>
      </c>
      <c r="AY776" s="124">
        <v>0.30279886025701441</v>
      </c>
    </row>
    <row r="777" spans="1:51">
      <c r="A777" t="s">
        <v>44</v>
      </c>
      <c r="B777" t="s">
        <v>21</v>
      </c>
      <c r="C777" t="s">
        <v>51</v>
      </c>
      <c r="D777" t="s">
        <v>337</v>
      </c>
      <c r="E777" s="125">
        <v>0</v>
      </c>
      <c r="F777" s="125">
        <v>0</v>
      </c>
      <c r="G777" s="125">
        <v>0</v>
      </c>
      <c r="H777" s="125">
        <v>0</v>
      </c>
      <c r="I777" s="125">
        <v>0</v>
      </c>
      <c r="J777" s="125">
        <v>0</v>
      </c>
      <c r="K777" s="124">
        <v>0</v>
      </c>
      <c r="L777" s="124">
        <v>0</v>
      </c>
      <c r="M777" s="124">
        <v>0</v>
      </c>
      <c r="N777" s="124">
        <v>0</v>
      </c>
      <c r="O777" s="124">
        <v>0</v>
      </c>
      <c r="P777" s="124">
        <v>0</v>
      </c>
      <c r="Q777" s="124">
        <v>0</v>
      </c>
      <c r="R777" s="124">
        <v>0</v>
      </c>
      <c r="S777" s="124">
        <v>0</v>
      </c>
      <c r="T777" s="124">
        <v>0</v>
      </c>
      <c r="U777" s="124">
        <v>0</v>
      </c>
      <c r="V777" s="124">
        <v>0</v>
      </c>
      <c r="W777" s="124">
        <v>0</v>
      </c>
      <c r="X777" s="124">
        <v>0</v>
      </c>
      <c r="Y777" s="124">
        <v>0</v>
      </c>
      <c r="Z777" s="124">
        <v>0</v>
      </c>
      <c r="AA777" s="124">
        <v>0</v>
      </c>
      <c r="AB777" s="124">
        <v>0</v>
      </c>
      <c r="AC777" s="124">
        <v>0</v>
      </c>
      <c r="AD777" s="124">
        <v>0</v>
      </c>
      <c r="AE777" s="124">
        <v>0</v>
      </c>
      <c r="AF777" s="124">
        <v>0</v>
      </c>
      <c r="AG777" s="124">
        <v>0</v>
      </c>
      <c r="AH777" s="124">
        <v>0</v>
      </c>
      <c r="AI777" s="124">
        <v>0</v>
      </c>
      <c r="AJ777" s="124">
        <v>0</v>
      </c>
      <c r="AK777" s="124">
        <v>0</v>
      </c>
      <c r="AL777" s="124">
        <v>0</v>
      </c>
      <c r="AM777" s="124">
        <v>0</v>
      </c>
      <c r="AN777" s="124">
        <v>0</v>
      </c>
      <c r="AO777" s="124">
        <v>0</v>
      </c>
      <c r="AP777" s="124">
        <v>0</v>
      </c>
      <c r="AQ777" s="124">
        <v>0</v>
      </c>
      <c r="AR777" s="124">
        <v>0</v>
      </c>
      <c r="AS777" s="124">
        <v>0</v>
      </c>
      <c r="AT777" s="124">
        <v>0</v>
      </c>
      <c r="AU777" s="124">
        <v>0</v>
      </c>
      <c r="AV777" s="124">
        <v>0</v>
      </c>
      <c r="AW777" s="124">
        <v>0</v>
      </c>
      <c r="AX777" s="124">
        <v>0</v>
      </c>
      <c r="AY777" s="124">
        <v>0</v>
      </c>
    </row>
    <row r="778" spans="1:51">
      <c r="A778" t="s">
        <v>44</v>
      </c>
      <c r="B778" t="s">
        <v>21</v>
      </c>
      <c r="C778" t="s">
        <v>52</v>
      </c>
      <c r="D778" t="s">
        <v>337</v>
      </c>
      <c r="E778" s="125">
        <v>0</v>
      </c>
      <c r="F778" s="125">
        <v>0</v>
      </c>
      <c r="G778" s="125">
        <v>0</v>
      </c>
      <c r="H778" s="125">
        <v>0</v>
      </c>
      <c r="I778" s="125">
        <v>0</v>
      </c>
      <c r="J778" s="125">
        <v>0</v>
      </c>
      <c r="K778" s="124">
        <v>0</v>
      </c>
      <c r="L778" s="124">
        <v>0</v>
      </c>
      <c r="M778" s="124">
        <v>0</v>
      </c>
      <c r="N778" s="124">
        <v>0</v>
      </c>
      <c r="O778" s="124">
        <v>0</v>
      </c>
      <c r="P778" s="124">
        <v>0</v>
      </c>
      <c r="Q778" s="124">
        <v>0</v>
      </c>
      <c r="R778" s="124">
        <v>0</v>
      </c>
      <c r="S778" s="124">
        <v>0</v>
      </c>
      <c r="T778" s="124">
        <v>0</v>
      </c>
      <c r="U778" s="124">
        <v>0</v>
      </c>
      <c r="V778" s="124">
        <v>0</v>
      </c>
      <c r="W778" s="124">
        <v>0</v>
      </c>
      <c r="X778" s="124">
        <v>0</v>
      </c>
      <c r="Y778" s="124">
        <v>0</v>
      </c>
      <c r="Z778" s="124">
        <v>0</v>
      </c>
      <c r="AA778" s="124">
        <v>0</v>
      </c>
      <c r="AB778" s="124">
        <v>0</v>
      </c>
      <c r="AC778" s="124">
        <v>0</v>
      </c>
      <c r="AD778" s="124">
        <v>0</v>
      </c>
      <c r="AE778" s="124">
        <v>0</v>
      </c>
      <c r="AF778" s="124">
        <v>0</v>
      </c>
      <c r="AG778" s="124">
        <v>0</v>
      </c>
      <c r="AH778" s="124">
        <v>0</v>
      </c>
      <c r="AI778" s="124">
        <v>0</v>
      </c>
      <c r="AJ778" s="124">
        <v>0</v>
      </c>
      <c r="AK778" s="124">
        <v>0</v>
      </c>
      <c r="AL778" s="124">
        <v>0</v>
      </c>
      <c r="AM778" s="124">
        <v>0</v>
      </c>
      <c r="AN778" s="124">
        <v>0</v>
      </c>
      <c r="AO778" s="124">
        <v>0</v>
      </c>
      <c r="AP778" s="124">
        <v>0</v>
      </c>
      <c r="AQ778" s="124">
        <v>0</v>
      </c>
      <c r="AR778" s="124">
        <v>0</v>
      </c>
      <c r="AS778" s="124">
        <v>0</v>
      </c>
      <c r="AT778" s="124">
        <v>0</v>
      </c>
      <c r="AU778" s="124">
        <v>0</v>
      </c>
      <c r="AV778" s="124">
        <v>0</v>
      </c>
      <c r="AW778" s="124">
        <v>0</v>
      </c>
      <c r="AX778" s="124">
        <v>0</v>
      </c>
      <c r="AY778" s="124">
        <v>0</v>
      </c>
    </row>
    <row r="779" spans="1:51">
      <c r="A779" t="s">
        <v>44</v>
      </c>
      <c r="B779" t="s">
        <v>21</v>
      </c>
      <c r="C779" t="s">
        <v>53</v>
      </c>
      <c r="D779" t="s">
        <v>337</v>
      </c>
      <c r="E779" s="125">
        <v>0</v>
      </c>
      <c r="F779" s="125">
        <v>0</v>
      </c>
      <c r="G779" s="125">
        <v>0</v>
      </c>
      <c r="H779" s="125">
        <v>0</v>
      </c>
      <c r="I779" s="125">
        <v>0.57327188940092166</v>
      </c>
      <c r="J779" s="125">
        <v>0.57189650199826958</v>
      </c>
      <c r="K779" s="124">
        <v>0.58767109190079247</v>
      </c>
      <c r="L779" s="124">
        <v>0.58657474888552885</v>
      </c>
      <c r="M779" s="124">
        <v>0.58538899493489494</v>
      </c>
      <c r="N779" s="124">
        <v>0.58411472761923988</v>
      </c>
      <c r="O779" s="124">
        <v>0.58274914623105012</v>
      </c>
      <c r="P779" s="124">
        <v>0.58128392170910026</v>
      </c>
      <c r="Q779" s="124">
        <v>0.57970385227240606</v>
      </c>
      <c r="R779" s="124">
        <v>0.57798237972445621</v>
      </c>
      <c r="S779" s="124">
        <v>0.57608272019534446</v>
      </c>
      <c r="T779" s="124">
        <v>0.57395810012500392</v>
      </c>
      <c r="U779" s="124">
        <v>0.57156477811855766</v>
      </c>
      <c r="V779" s="124">
        <v>0.56888136164120418</v>
      </c>
      <c r="W779" s="124">
        <v>0.56591414583319666</v>
      </c>
      <c r="X779" s="124">
        <v>0.56268662111268886</v>
      </c>
      <c r="Y779" s="124">
        <v>0.55922501226172083</v>
      </c>
      <c r="Z779" s="124">
        <v>0.5555494879649705</v>
      </c>
      <c r="AA779" s="124">
        <v>0.55167267462317038</v>
      </c>
      <c r="AB779" s="124">
        <v>0.54760127206219456</v>
      </c>
      <c r="AC779" s="124">
        <v>0.54333813966790823</v>
      </c>
      <c r="AD779" s="124">
        <v>0.53888393953697111</v>
      </c>
      <c r="AE779" s="124">
        <v>0.53423823884016464</v>
      </c>
      <c r="AF779" s="124">
        <v>0.52940020274535349</v>
      </c>
      <c r="AG779" s="124">
        <v>0.52436902088497761</v>
      </c>
      <c r="AH779" s="124">
        <v>0.51914417120940093</v>
      </c>
      <c r="AI779" s="124">
        <v>0.51372558716438788</v>
      </c>
      <c r="AJ779" s="124">
        <v>0.50811376755465831</v>
      </c>
      <c r="AK779" s="124">
        <v>0.50230985179482723</v>
      </c>
      <c r="AL779" s="124">
        <v>0.49631567332043558</v>
      </c>
      <c r="AM779" s="124">
        <v>0.49013379816916319</v>
      </c>
      <c r="AN779" s="124">
        <v>0.48376755245355241</v>
      </c>
      <c r="AO779" s="124">
        <v>0.47722104059926079</v>
      </c>
      <c r="AP779" s="124">
        <v>0.47053026221065442</v>
      </c>
      <c r="AQ779" s="124">
        <v>0.46372109892007118</v>
      </c>
      <c r="AR779" s="124">
        <v>0.45681251397168349</v>
      </c>
      <c r="AS779" s="124">
        <v>0.4498188279125202</v>
      </c>
      <c r="AT779" s="124">
        <v>0.44275129283548342</v>
      </c>
      <c r="AU779" s="124">
        <v>0.43561916157868652</v>
      </c>
      <c r="AV779" s="124">
        <v>0.42843040425358758</v>
      </c>
      <c r="AW779" s="124">
        <v>0.42119218302939793</v>
      </c>
      <c r="AX779" s="124">
        <v>0.41391116311200821</v>
      </c>
      <c r="AY779" s="124">
        <v>0.40659371353208779</v>
      </c>
    </row>
    <row r="780" spans="1:51">
      <c r="A780" t="s">
        <v>44</v>
      </c>
      <c r="B780" t="s">
        <v>21</v>
      </c>
      <c r="C780" t="s">
        <v>54</v>
      </c>
      <c r="D780" t="s">
        <v>337</v>
      </c>
      <c r="E780" s="125">
        <v>0</v>
      </c>
      <c r="F780" s="125">
        <v>0</v>
      </c>
      <c r="G780" s="125">
        <v>0</v>
      </c>
      <c r="H780" s="125">
        <v>0</v>
      </c>
      <c r="I780" s="125">
        <v>0</v>
      </c>
      <c r="J780" s="125">
        <v>0</v>
      </c>
      <c r="K780" s="124">
        <v>0</v>
      </c>
      <c r="L780" s="124">
        <v>0</v>
      </c>
      <c r="M780" s="124">
        <v>0</v>
      </c>
      <c r="N780" s="124">
        <v>0</v>
      </c>
      <c r="O780" s="124">
        <v>0</v>
      </c>
      <c r="P780" s="124">
        <v>0</v>
      </c>
      <c r="Q780" s="124">
        <v>0</v>
      </c>
      <c r="R780" s="124">
        <v>0</v>
      </c>
      <c r="S780" s="124">
        <v>0</v>
      </c>
      <c r="T780" s="124">
        <v>0</v>
      </c>
      <c r="U780" s="124">
        <v>0</v>
      </c>
      <c r="V780" s="124">
        <v>0</v>
      </c>
      <c r="W780" s="124">
        <v>0</v>
      </c>
      <c r="X780" s="124">
        <v>0</v>
      </c>
      <c r="Y780" s="124">
        <v>0</v>
      </c>
      <c r="Z780" s="124">
        <v>0</v>
      </c>
      <c r="AA780" s="124">
        <v>0</v>
      </c>
      <c r="AB780" s="124">
        <v>0</v>
      </c>
      <c r="AC780" s="124">
        <v>0</v>
      </c>
      <c r="AD780" s="124">
        <v>0</v>
      </c>
      <c r="AE780" s="124">
        <v>0</v>
      </c>
      <c r="AF780" s="124">
        <v>0</v>
      </c>
      <c r="AG780" s="124">
        <v>0</v>
      </c>
      <c r="AH780" s="124">
        <v>0</v>
      </c>
      <c r="AI780" s="124">
        <v>0</v>
      </c>
      <c r="AJ780" s="124">
        <v>0</v>
      </c>
      <c r="AK780" s="124">
        <v>0</v>
      </c>
      <c r="AL780" s="124">
        <v>0</v>
      </c>
      <c r="AM780" s="124">
        <v>0</v>
      </c>
      <c r="AN780" s="124">
        <v>0</v>
      </c>
      <c r="AO780" s="124">
        <v>0</v>
      </c>
      <c r="AP780" s="124">
        <v>0</v>
      </c>
      <c r="AQ780" s="124">
        <v>0</v>
      </c>
      <c r="AR780" s="124">
        <v>0</v>
      </c>
      <c r="AS780" s="124">
        <v>0</v>
      </c>
      <c r="AT780" s="124">
        <v>0</v>
      </c>
      <c r="AU780" s="124">
        <v>0</v>
      </c>
      <c r="AV780" s="124">
        <v>0</v>
      </c>
      <c r="AW780" s="124">
        <v>0</v>
      </c>
      <c r="AX780" s="124">
        <v>0</v>
      </c>
      <c r="AY780" s="124">
        <v>0</v>
      </c>
    </row>
    <row r="781" spans="1:51">
      <c r="A781" t="s">
        <v>44</v>
      </c>
      <c r="B781" t="s">
        <v>21</v>
      </c>
      <c r="C781" t="s">
        <v>55</v>
      </c>
      <c r="D781" t="s">
        <v>337</v>
      </c>
      <c r="E781" s="125">
        <v>0</v>
      </c>
      <c r="F781" s="125">
        <v>0</v>
      </c>
      <c r="G781" s="125">
        <v>0</v>
      </c>
      <c r="H781" s="125">
        <v>0</v>
      </c>
      <c r="I781" s="125">
        <v>0</v>
      </c>
      <c r="J781" s="125">
        <v>0</v>
      </c>
      <c r="K781" s="124">
        <v>0</v>
      </c>
      <c r="L781" s="124">
        <v>0</v>
      </c>
      <c r="M781" s="124">
        <v>0</v>
      </c>
      <c r="N781" s="124">
        <v>0</v>
      </c>
      <c r="O781" s="124">
        <v>0</v>
      </c>
      <c r="P781" s="124">
        <v>0</v>
      </c>
      <c r="Q781" s="124">
        <v>0</v>
      </c>
      <c r="R781" s="124">
        <v>0</v>
      </c>
      <c r="S781" s="124">
        <v>0</v>
      </c>
      <c r="T781" s="124">
        <v>0</v>
      </c>
      <c r="U781" s="124">
        <v>0</v>
      </c>
      <c r="V781" s="124">
        <v>0</v>
      </c>
      <c r="W781" s="124">
        <v>0</v>
      </c>
      <c r="X781" s="124">
        <v>0</v>
      </c>
      <c r="Y781" s="124">
        <v>0</v>
      </c>
      <c r="Z781" s="124">
        <v>0</v>
      </c>
      <c r="AA781" s="124">
        <v>0</v>
      </c>
      <c r="AB781" s="124">
        <v>0</v>
      </c>
      <c r="AC781" s="124">
        <v>0</v>
      </c>
      <c r="AD781" s="124">
        <v>0</v>
      </c>
      <c r="AE781" s="124">
        <v>0</v>
      </c>
      <c r="AF781" s="124">
        <v>0</v>
      </c>
      <c r="AG781" s="124">
        <v>0</v>
      </c>
      <c r="AH781" s="124">
        <v>0</v>
      </c>
      <c r="AI781" s="124">
        <v>0</v>
      </c>
      <c r="AJ781" s="124">
        <v>0</v>
      </c>
      <c r="AK781" s="124">
        <v>0</v>
      </c>
      <c r="AL781" s="124">
        <v>0</v>
      </c>
      <c r="AM781" s="124">
        <v>0</v>
      </c>
      <c r="AN781" s="124">
        <v>0</v>
      </c>
      <c r="AO781" s="124">
        <v>0</v>
      </c>
      <c r="AP781" s="124">
        <v>0</v>
      </c>
      <c r="AQ781" s="124">
        <v>0</v>
      </c>
      <c r="AR781" s="124">
        <v>0</v>
      </c>
      <c r="AS781" s="124">
        <v>0</v>
      </c>
      <c r="AT781" s="124">
        <v>0</v>
      </c>
      <c r="AU781" s="124">
        <v>0</v>
      </c>
      <c r="AV781" s="124">
        <v>0</v>
      </c>
      <c r="AW781" s="124">
        <v>0</v>
      </c>
      <c r="AX781" s="124">
        <v>0</v>
      </c>
      <c r="AY781" s="124">
        <v>0</v>
      </c>
    </row>
    <row r="782" spans="1:51">
      <c r="A782" t="s">
        <v>44</v>
      </c>
      <c r="B782" t="s">
        <v>21</v>
      </c>
      <c r="C782" t="s">
        <v>56</v>
      </c>
      <c r="D782" t="s">
        <v>337</v>
      </c>
      <c r="E782" s="125">
        <v>0</v>
      </c>
      <c r="F782" s="125">
        <v>0</v>
      </c>
      <c r="G782" s="125">
        <v>0</v>
      </c>
      <c r="H782" s="125">
        <v>0</v>
      </c>
      <c r="I782" s="125">
        <v>0</v>
      </c>
      <c r="J782" s="125">
        <v>0</v>
      </c>
      <c r="K782" s="124">
        <v>0</v>
      </c>
      <c r="L782" s="124">
        <v>9.8285977580233721E-6</v>
      </c>
      <c r="M782" s="124">
        <v>2.9623748121981561E-5</v>
      </c>
      <c r="N782" s="124">
        <v>6.9114176366295784E-5</v>
      </c>
      <c r="O782" s="124">
        <v>1.471547384541262E-4</v>
      </c>
      <c r="P782" s="124">
        <v>2.9962691733812532E-4</v>
      </c>
      <c r="Q782" s="124">
        <v>5.9233547695262522E-4</v>
      </c>
      <c r="R782" s="124">
        <v>1.1388355371363861E-3</v>
      </c>
      <c r="S782" s="124">
        <v>2.1129905827550698E-3</v>
      </c>
      <c r="T782" s="124">
        <v>3.735494300053916E-3</v>
      </c>
      <c r="U782" s="124">
        <v>6.2096592185763941E-3</v>
      </c>
      <c r="V782" s="124">
        <v>9.6305151787137565E-3</v>
      </c>
      <c r="W782" s="124">
        <v>1.3952470642755749E-2</v>
      </c>
      <c r="X782" s="124">
        <v>1.9042505154106808E-2</v>
      </c>
      <c r="Y782" s="124">
        <v>2.475534839921718E-2</v>
      </c>
      <c r="Z782" s="124">
        <v>3.0976547046951412E-2</v>
      </c>
      <c r="AA782" s="124">
        <v>3.7630099191417112E-2</v>
      </c>
      <c r="AB782" s="124">
        <v>4.4670562806040287E-2</v>
      </c>
      <c r="AC782" s="124">
        <v>5.2072800967023797E-2</v>
      </c>
      <c r="AD782" s="124">
        <v>5.9823934132441657E-2</v>
      </c>
      <c r="AE782" s="124">
        <v>6.7917990161151826E-2</v>
      </c>
      <c r="AF782" s="124">
        <v>7.6352595861291367E-2</v>
      </c>
      <c r="AG782" s="124">
        <v>8.512699483502785E-2</v>
      </c>
      <c r="AH782" s="124">
        <v>9.4240871493970216E-2</v>
      </c>
      <c r="AI782" s="124">
        <v>0.1036936501925782</v>
      </c>
      <c r="AJ782" s="124">
        <v>0.1134840709962629</v>
      </c>
      <c r="AK782" s="124">
        <v>0.1236099266976448</v>
      </c>
      <c r="AL782" s="124">
        <v>0.134067895221193</v>
      </c>
      <c r="AM782" s="124">
        <v>0.14485343033374529</v>
      </c>
      <c r="AN782" s="124">
        <v>0.15596069006063451</v>
      </c>
      <c r="AO782" s="124">
        <v>0.167382491551892</v>
      </c>
      <c r="AP782" s="124">
        <v>0.17905601343802621</v>
      </c>
      <c r="AQ782" s="124">
        <v>0.19093609261648259</v>
      </c>
      <c r="AR782" s="124">
        <v>0.2029896396566668</v>
      </c>
      <c r="AS782" s="124">
        <v>0.21519166704834461</v>
      </c>
      <c r="AT782" s="124">
        <v>0.22752254183609499</v>
      </c>
      <c r="AU782" s="124">
        <v>0.23996611973999549</v>
      </c>
      <c r="AV782" s="124">
        <v>0.25250849477602089</v>
      </c>
      <c r="AW782" s="124">
        <v>0.26513717075734278</v>
      </c>
      <c r="AX782" s="124">
        <v>0.27784051864954201</v>
      </c>
      <c r="AY782" s="124">
        <v>0.29060742621089791</v>
      </c>
    </row>
    <row r="783" spans="1:51">
      <c r="A783" t="s">
        <v>44</v>
      </c>
      <c r="B783" t="s">
        <v>21</v>
      </c>
      <c r="C783" t="s">
        <v>57</v>
      </c>
      <c r="D783" t="s">
        <v>337</v>
      </c>
      <c r="E783" s="125">
        <v>0</v>
      </c>
      <c r="F783" s="125">
        <v>0</v>
      </c>
      <c r="G783" s="125">
        <v>0</v>
      </c>
      <c r="H783" s="125">
        <v>0</v>
      </c>
      <c r="I783" s="125">
        <v>0</v>
      </c>
      <c r="J783" s="125">
        <v>0</v>
      </c>
      <c r="K783" s="124">
        <v>0</v>
      </c>
      <c r="L783" s="124">
        <v>0</v>
      </c>
      <c r="M783" s="124">
        <v>0</v>
      </c>
      <c r="N783" s="124">
        <v>0</v>
      </c>
      <c r="O783" s="124">
        <v>0</v>
      </c>
      <c r="P783" s="124">
        <v>0</v>
      </c>
      <c r="Q783" s="124">
        <v>0</v>
      </c>
      <c r="R783" s="124">
        <v>0</v>
      </c>
      <c r="S783" s="124">
        <v>0</v>
      </c>
      <c r="T783" s="124">
        <v>0</v>
      </c>
      <c r="U783" s="124">
        <v>0</v>
      </c>
      <c r="V783" s="124">
        <v>0</v>
      </c>
      <c r="W783" s="124">
        <v>0</v>
      </c>
      <c r="X783" s="124">
        <v>0</v>
      </c>
      <c r="Y783" s="124">
        <v>0</v>
      </c>
      <c r="Z783" s="124">
        <v>0</v>
      </c>
      <c r="AA783" s="124">
        <v>0</v>
      </c>
      <c r="AB783" s="124">
        <v>0</v>
      </c>
      <c r="AC783" s="124">
        <v>0</v>
      </c>
      <c r="AD783" s="124">
        <v>0</v>
      </c>
      <c r="AE783" s="124">
        <v>0</v>
      </c>
      <c r="AF783" s="124">
        <v>0</v>
      </c>
      <c r="AG783" s="124">
        <v>0</v>
      </c>
      <c r="AH783" s="124">
        <v>0</v>
      </c>
      <c r="AI783" s="124">
        <v>0</v>
      </c>
      <c r="AJ783" s="124">
        <v>0</v>
      </c>
      <c r="AK783" s="124">
        <v>0</v>
      </c>
      <c r="AL783" s="124">
        <v>0</v>
      </c>
      <c r="AM783" s="124">
        <v>0</v>
      </c>
      <c r="AN783" s="124">
        <v>0</v>
      </c>
      <c r="AO783" s="124">
        <v>0</v>
      </c>
      <c r="AP783" s="124">
        <v>0</v>
      </c>
      <c r="AQ783" s="124">
        <v>0</v>
      </c>
      <c r="AR783" s="124">
        <v>0</v>
      </c>
      <c r="AS783" s="124">
        <v>0</v>
      </c>
      <c r="AT783" s="124">
        <v>0</v>
      </c>
      <c r="AU783" s="124">
        <v>0</v>
      </c>
      <c r="AV783" s="124">
        <v>0</v>
      </c>
      <c r="AW783" s="124">
        <v>0</v>
      </c>
      <c r="AX783" s="124">
        <v>0</v>
      </c>
      <c r="AY783" s="124">
        <v>0</v>
      </c>
    </row>
    <row r="784" spans="1:51">
      <c r="A784" t="s">
        <v>44</v>
      </c>
      <c r="B784" t="s">
        <v>21</v>
      </c>
      <c r="C784" t="s">
        <v>58</v>
      </c>
      <c r="D784" t="s">
        <v>337</v>
      </c>
      <c r="E784" s="125">
        <v>0</v>
      </c>
      <c r="F784" s="125">
        <v>0</v>
      </c>
      <c r="G784" s="125">
        <v>0</v>
      </c>
      <c r="H784" s="125">
        <v>0</v>
      </c>
      <c r="I784" s="125">
        <v>0</v>
      </c>
      <c r="J784" s="125">
        <v>0</v>
      </c>
      <c r="K784" s="124">
        <v>0</v>
      </c>
      <c r="L784" s="124">
        <v>0</v>
      </c>
      <c r="M784" s="124">
        <v>0</v>
      </c>
      <c r="N784" s="124">
        <v>0</v>
      </c>
      <c r="O784" s="124">
        <v>0</v>
      </c>
      <c r="P784" s="124">
        <v>0</v>
      </c>
      <c r="Q784" s="124">
        <v>0</v>
      </c>
      <c r="R784" s="124">
        <v>0</v>
      </c>
      <c r="S784" s="124">
        <v>0</v>
      </c>
      <c r="T784" s="124">
        <v>0</v>
      </c>
      <c r="U784" s="124">
        <v>0</v>
      </c>
      <c r="V784" s="124">
        <v>0</v>
      </c>
      <c r="W784" s="124">
        <v>0</v>
      </c>
      <c r="X784" s="124">
        <v>0</v>
      </c>
      <c r="Y784" s="124">
        <v>0</v>
      </c>
      <c r="Z784" s="124">
        <v>0</v>
      </c>
      <c r="AA784" s="124">
        <v>0</v>
      </c>
      <c r="AB784" s="124">
        <v>0</v>
      </c>
      <c r="AC784" s="124">
        <v>0</v>
      </c>
      <c r="AD784" s="124">
        <v>0</v>
      </c>
      <c r="AE784" s="124">
        <v>0</v>
      </c>
      <c r="AF784" s="124">
        <v>0</v>
      </c>
      <c r="AG784" s="124">
        <v>0</v>
      </c>
      <c r="AH784" s="124">
        <v>0</v>
      </c>
      <c r="AI784" s="124">
        <v>0</v>
      </c>
      <c r="AJ784" s="124">
        <v>0</v>
      </c>
      <c r="AK784" s="124">
        <v>0</v>
      </c>
      <c r="AL784" s="124">
        <v>0</v>
      </c>
      <c r="AM784" s="124">
        <v>0</v>
      </c>
      <c r="AN784" s="124">
        <v>0</v>
      </c>
      <c r="AO784" s="124">
        <v>0</v>
      </c>
      <c r="AP784" s="124">
        <v>0</v>
      </c>
      <c r="AQ784" s="124">
        <v>0</v>
      </c>
      <c r="AR784" s="124">
        <v>0</v>
      </c>
      <c r="AS784" s="124">
        <v>0</v>
      </c>
      <c r="AT784" s="124">
        <v>0</v>
      </c>
      <c r="AU784" s="124">
        <v>0</v>
      </c>
      <c r="AV784" s="124">
        <v>0</v>
      </c>
      <c r="AW784" s="124">
        <v>0</v>
      </c>
      <c r="AX784" s="124">
        <v>0</v>
      </c>
      <c r="AY784" s="124">
        <v>0</v>
      </c>
    </row>
    <row r="785" spans="1:51">
      <c r="A785" t="s">
        <v>44</v>
      </c>
      <c r="B785" t="s">
        <v>21</v>
      </c>
      <c r="C785" t="s">
        <v>59</v>
      </c>
      <c r="D785" t="s">
        <v>337</v>
      </c>
      <c r="E785" s="125">
        <v>0</v>
      </c>
      <c r="F785" s="125">
        <v>0</v>
      </c>
      <c r="G785" s="125">
        <v>0</v>
      </c>
      <c r="H785" s="125">
        <v>0</v>
      </c>
      <c r="I785" s="125">
        <v>6.912442396313364E-5</v>
      </c>
      <c r="J785" s="125">
        <v>0</v>
      </c>
      <c r="K785" s="124">
        <v>0</v>
      </c>
      <c r="L785" s="124">
        <v>0</v>
      </c>
      <c r="M785" s="124">
        <v>0</v>
      </c>
      <c r="N785" s="124">
        <v>0</v>
      </c>
      <c r="O785" s="124">
        <v>0</v>
      </c>
      <c r="P785" s="124">
        <v>0</v>
      </c>
      <c r="Q785" s="124">
        <v>0</v>
      </c>
      <c r="R785" s="124">
        <v>0</v>
      </c>
      <c r="S785" s="124">
        <v>0</v>
      </c>
      <c r="T785" s="124">
        <v>0</v>
      </c>
      <c r="U785" s="124">
        <v>0</v>
      </c>
      <c r="V785" s="124">
        <v>0</v>
      </c>
      <c r="W785" s="124">
        <v>0</v>
      </c>
      <c r="X785" s="124">
        <v>0</v>
      </c>
      <c r="Y785" s="124">
        <v>0</v>
      </c>
      <c r="Z785" s="124">
        <v>0</v>
      </c>
      <c r="AA785" s="124">
        <v>0</v>
      </c>
      <c r="AB785" s="124">
        <v>0</v>
      </c>
      <c r="AC785" s="124">
        <v>0</v>
      </c>
      <c r="AD785" s="124">
        <v>0</v>
      </c>
      <c r="AE785" s="124">
        <v>0</v>
      </c>
      <c r="AF785" s="124">
        <v>0</v>
      </c>
      <c r="AG785" s="124">
        <v>0</v>
      </c>
      <c r="AH785" s="124">
        <v>0</v>
      </c>
      <c r="AI785" s="124">
        <v>0</v>
      </c>
      <c r="AJ785" s="124">
        <v>0</v>
      </c>
      <c r="AK785" s="124">
        <v>0</v>
      </c>
      <c r="AL785" s="124">
        <v>0</v>
      </c>
      <c r="AM785" s="124">
        <v>0</v>
      </c>
      <c r="AN785" s="124">
        <v>0</v>
      </c>
      <c r="AO785" s="124">
        <v>0</v>
      </c>
      <c r="AP785" s="124">
        <v>0</v>
      </c>
      <c r="AQ785" s="124">
        <v>0</v>
      </c>
      <c r="AR785" s="124">
        <v>0</v>
      </c>
      <c r="AS785" s="124">
        <v>0</v>
      </c>
      <c r="AT785" s="124">
        <v>0</v>
      </c>
      <c r="AU785" s="124">
        <v>0</v>
      </c>
      <c r="AV785" s="124">
        <v>0</v>
      </c>
      <c r="AW785" s="124">
        <v>0</v>
      </c>
      <c r="AX785" s="124">
        <v>0</v>
      </c>
      <c r="AY785" s="124">
        <v>0</v>
      </c>
    </row>
    <row r="786" spans="1:51">
      <c r="A786" t="s">
        <v>44</v>
      </c>
      <c r="B786" t="s">
        <v>21</v>
      </c>
      <c r="C786" t="s">
        <v>60</v>
      </c>
      <c r="D786" t="s">
        <v>337</v>
      </c>
      <c r="E786" s="125">
        <v>0</v>
      </c>
      <c r="F786" s="125">
        <v>0</v>
      </c>
      <c r="G786" s="125">
        <v>0</v>
      </c>
      <c r="H786" s="125">
        <v>0</v>
      </c>
      <c r="I786" s="125">
        <v>0</v>
      </c>
      <c r="J786" s="125">
        <v>0</v>
      </c>
      <c r="K786" s="124">
        <v>0</v>
      </c>
      <c r="L786" s="124">
        <v>0</v>
      </c>
      <c r="M786" s="124">
        <v>0</v>
      </c>
      <c r="N786" s="124">
        <v>0</v>
      </c>
      <c r="O786" s="124">
        <v>0</v>
      </c>
      <c r="P786" s="124">
        <v>0</v>
      </c>
      <c r="Q786" s="124">
        <v>0</v>
      </c>
      <c r="R786" s="124">
        <v>0</v>
      </c>
      <c r="S786" s="124">
        <v>0</v>
      </c>
      <c r="T786" s="124">
        <v>0</v>
      </c>
      <c r="U786" s="124">
        <v>0</v>
      </c>
      <c r="V786" s="124">
        <v>0</v>
      </c>
      <c r="W786" s="124">
        <v>0</v>
      </c>
      <c r="X786" s="124">
        <v>0</v>
      </c>
      <c r="Y786" s="124">
        <v>0</v>
      </c>
      <c r="Z786" s="124">
        <v>0</v>
      </c>
      <c r="AA786" s="124">
        <v>0</v>
      </c>
      <c r="AB786" s="124">
        <v>0</v>
      </c>
      <c r="AC786" s="124">
        <v>0</v>
      </c>
      <c r="AD786" s="124">
        <v>0</v>
      </c>
      <c r="AE786" s="124">
        <v>0</v>
      </c>
      <c r="AF786" s="124">
        <v>0</v>
      </c>
      <c r="AG786" s="124">
        <v>0</v>
      </c>
      <c r="AH786" s="124">
        <v>0</v>
      </c>
      <c r="AI786" s="124">
        <v>0</v>
      </c>
      <c r="AJ786" s="124">
        <v>0</v>
      </c>
      <c r="AK786" s="124">
        <v>0</v>
      </c>
      <c r="AL786" s="124">
        <v>0</v>
      </c>
      <c r="AM786" s="124">
        <v>0</v>
      </c>
      <c r="AN786" s="124">
        <v>0</v>
      </c>
      <c r="AO786" s="124">
        <v>0</v>
      </c>
      <c r="AP786" s="124">
        <v>0</v>
      </c>
      <c r="AQ786" s="124">
        <v>0</v>
      </c>
      <c r="AR786" s="124">
        <v>0</v>
      </c>
      <c r="AS786" s="124">
        <v>0</v>
      </c>
      <c r="AT786" s="124">
        <v>0</v>
      </c>
      <c r="AU786" s="124">
        <v>0</v>
      </c>
      <c r="AV786" s="124">
        <v>0</v>
      </c>
      <c r="AW786" s="124">
        <v>0</v>
      </c>
      <c r="AX786" s="124">
        <v>0</v>
      </c>
      <c r="AY786" s="124">
        <v>0</v>
      </c>
    </row>
    <row r="787" spans="1:51">
      <c r="A787" t="s">
        <v>44</v>
      </c>
      <c r="B787" t="s">
        <v>21</v>
      </c>
      <c r="C787" t="s">
        <v>61</v>
      </c>
      <c r="D787" t="s">
        <v>337</v>
      </c>
      <c r="E787" s="125">
        <v>0</v>
      </c>
      <c r="F787" s="125">
        <v>0</v>
      </c>
      <c r="G787" s="125">
        <v>0</v>
      </c>
      <c r="H787" s="125">
        <v>0</v>
      </c>
      <c r="I787" s="125">
        <v>0</v>
      </c>
      <c r="J787" s="125">
        <v>0</v>
      </c>
      <c r="K787" s="124">
        <v>0</v>
      </c>
      <c r="L787" s="124">
        <v>0</v>
      </c>
      <c r="M787" s="124">
        <v>0</v>
      </c>
      <c r="N787" s="124">
        <v>0</v>
      </c>
      <c r="O787" s="124">
        <v>0</v>
      </c>
      <c r="P787" s="124">
        <v>0</v>
      </c>
      <c r="Q787" s="124">
        <v>0</v>
      </c>
      <c r="R787" s="124">
        <v>0</v>
      </c>
      <c r="S787" s="124">
        <v>0</v>
      </c>
      <c r="T787" s="124">
        <v>0</v>
      </c>
      <c r="U787" s="124">
        <v>0</v>
      </c>
      <c r="V787" s="124">
        <v>0</v>
      </c>
      <c r="W787" s="124">
        <v>0</v>
      </c>
      <c r="X787" s="124">
        <v>0</v>
      </c>
      <c r="Y787" s="124">
        <v>0</v>
      </c>
      <c r="Z787" s="124">
        <v>0</v>
      </c>
      <c r="AA787" s="124">
        <v>0</v>
      </c>
      <c r="AB787" s="124">
        <v>0</v>
      </c>
      <c r="AC787" s="124">
        <v>0</v>
      </c>
      <c r="AD787" s="124">
        <v>0</v>
      </c>
      <c r="AE787" s="124">
        <v>0</v>
      </c>
      <c r="AF787" s="124">
        <v>0</v>
      </c>
      <c r="AG787" s="124">
        <v>0</v>
      </c>
      <c r="AH787" s="124">
        <v>0</v>
      </c>
      <c r="AI787" s="124">
        <v>0</v>
      </c>
      <c r="AJ787" s="124">
        <v>0</v>
      </c>
      <c r="AK787" s="124">
        <v>0</v>
      </c>
      <c r="AL787" s="124">
        <v>0</v>
      </c>
      <c r="AM787" s="124">
        <v>0</v>
      </c>
      <c r="AN787" s="124">
        <v>0</v>
      </c>
      <c r="AO787" s="124">
        <v>0</v>
      </c>
      <c r="AP787" s="124">
        <v>0</v>
      </c>
      <c r="AQ787" s="124">
        <v>0</v>
      </c>
      <c r="AR787" s="124">
        <v>0</v>
      </c>
      <c r="AS787" s="124">
        <v>0</v>
      </c>
      <c r="AT787" s="124">
        <v>0</v>
      </c>
      <c r="AU787" s="124">
        <v>0</v>
      </c>
      <c r="AV787" s="124">
        <v>0</v>
      </c>
      <c r="AW787" s="124">
        <v>0</v>
      </c>
      <c r="AX787" s="124">
        <v>0</v>
      </c>
      <c r="AY787" s="124">
        <v>0</v>
      </c>
    </row>
    <row r="788" spans="1:51">
      <c r="A788" t="s">
        <v>44</v>
      </c>
      <c r="B788" t="s">
        <v>72</v>
      </c>
      <c r="C788" t="s">
        <v>50</v>
      </c>
      <c r="D788" t="s">
        <v>337</v>
      </c>
      <c r="E788" s="125">
        <v>0</v>
      </c>
      <c r="F788" s="125">
        <v>0</v>
      </c>
      <c r="G788" s="125">
        <v>0</v>
      </c>
      <c r="H788" s="125">
        <v>0</v>
      </c>
      <c r="I788" s="125">
        <v>0.74647887323943662</v>
      </c>
      <c r="J788" s="125">
        <v>0.72929199444701531</v>
      </c>
      <c r="K788" s="124">
        <v>0.7229219143576826</v>
      </c>
      <c r="L788" s="124">
        <v>0.73198200554341664</v>
      </c>
      <c r="M788" s="124">
        <v>0.73947961667025019</v>
      </c>
      <c r="N788" s="124">
        <v>0.74543632089081124</v>
      </c>
      <c r="O788" s="124">
        <v>0.74966564565202143</v>
      </c>
      <c r="P788" s="124">
        <v>0.75166967769446069</v>
      </c>
      <c r="Q788" s="124">
        <v>0.75048371009653214</v>
      </c>
      <c r="R788" s="124">
        <v>0.74451688643082692</v>
      </c>
      <c r="S788" s="124">
        <v>0.73157046198745745</v>
      </c>
      <c r="T788" s="124">
        <v>0.70937619444515954</v>
      </c>
      <c r="U788" s="124">
        <v>0.67680203585031462</v>
      </c>
      <c r="V788" s="124">
        <v>0.63496745292474854</v>
      </c>
      <c r="W788" s="124">
        <v>0.58702210358966611</v>
      </c>
      <c r="X788" s="124">
        <v>0.53669482443577043</v>
      </c>
      <c r="Y788" s="124">
        <v>0.48700082394888228</v>
      </c>
      <c r="Z788" s="124">
        <v>0.43982923889930492</v>
      </c>
      <c r="AA788" s="124">
        <v>0.39612262204243481</v>
      </c>
      <c r="AB788" s="124">
        <v>0.35620514622258381</v>
      </c>
      <c r="AC788" s="124">
        <v>0.32005193497150253</v>
      </c>
      <c r="AD788" s="124">
        <v>0.28746301492150639</v>
      </c>
      <c r="AE788" s="124">
        <v>0.25816338530797561</v>
      </c>
      <c r="AF788" s="124">
        <v>0.23185659426495361</v>
      </c>
      <c r="AG788" s="124">
        <v>0.2082516743527914</v>
      </c>
      <c r="AH788" s="124">
        <v>0.1870755823765119</v>
      </c>
      <c r="AI788" s="124">
        <v>0.16807803455331499</v>
      </c>
      <c r="AJ788" s="124">
        <v>0.15103249571126959</v>
      </c>
      <c r="AK788" s="124">
        <v>0.1357353225660024</v>
      </c>
      <c r="AL788" s="124">
        <v>0.1220041036963888</v>
      </c>
      <c r="AM788" s="124">
        <v>0.10967572693393671</v>
      </c>
      <c r="AN788" s="124">
        <v>9.8604434769645463E-2</v>
      </c>
      <c r="AO788" s="124">
        <v>8.8659987716997873E-2</v>
      </c>
      <c r="AP788" s="124">
        <v>7.9725983571277304E-2</v>
      </c>
      <c r="AQ788" s="124">
        <v>7.1698344638436828E-2</v>
      </c>
      <c r="AR788" s="124">
        <v>6.4483967970566533E-2</v>
      </c>
      <c r="AS788" s="124">
        <v>5.7999526288838872E-2</v>
      </c>
      <c r="AT788" s="124">
        <v>5.2170404786444913E-2</v>
      </c>
      <c r="AU788" s="124">
        <v>5.2170404786444913E-2</v>
      </c>
      <c r="AV788" s="124">
        <v>5.217040478644492E-2</v>
      </c>
      <c r="AW788" s="124">
        <v>5.217040478644492E-2</v>
      </c>
      <c r="AX788" s="124">
        <v>5.2170404786444913E-2</v>
      </c>
      <c r="AY788" s="124">
        <v>5.217040478644492E-2</v>
      </c>
    </row>
    <row r="789" spans="1:51">
      <c r="A789" t="s">
        <v>44</v>
      </c>
      <c r="B789" t="s">
        <v>72</v>
      </c>
      <c r="C789" t="s">
        <v>51</v>
      </c>
      <c r="D789" t="s">
        <v>337</v>
      </c>
      <c r="E789" s="125">
        <v>0</v>
      </c>
      <c r="F789" s="125">
        <v>0</v>
      </c>
      <c r="G789" s="125">
        <v>0</v>
      </c>
      <c r="H789" s="125">
        <v>0</v>
      </c>
      <c r="I789" s="125">
        <v>0</v>
      </c>
      <c r="J789" s="125">
        <v>0</v>
      </c>
      <c r="K789" s="124">
        <v>0</v>
      </c>
      <c r="L789" s="124">
        <v>0</v>
      </c>
      <c r="M789" s="124">
        <v>0</v>
      </c>
      <c r="N789" s="124">
        <v>0</v>
      </c>
      <c r="O789" s="124">
        <v>0</v>
      </c>
      <c r="P789" s="124">
        <v>0</v>
      </c>
      <c r="Q789" s="124">
        <v>0</v>
      </c>
      <c r="R789" s="124">
        <v>0</v>
      </c>
      <c r="S789" s="124">
        <v>0</v>
      </c>
      <c r="T789" s="124">
        <v>0</v>
      </c>
      <c r="U789" s="124">
        <v>0</v>
      </c>
      <c r="V789" s="124">
        <v>0</v>
      </c>
      <c r="W789" s="124">
        <v>0</v>
      </c>
      <c r="X789" s="124">
        <v>0</v>
      </c>
      <c r="Y789" s="124">
        <v>0</v>
      </c>
      <c r="Z789" s="124">
        <v>0</v>
      </c>
      <c r="AA789" s="124">
        <v>0</v>
      </c>
      <c r="AB789" s="124">
        <v>0</v>
      </c>
      <c r="AC789" s="124">
        <v>0</v>
      </c>
      <c r="AD789" s="124">
        <v>0</v>
      </c>
      <c r="AE789" s="124">
        <v>0</v>
      </c>
      <c r="AF789" s="124">
        <v>0</v>
      </c>
      <c r="AG789" s="124">
        <v>0</v>
      </c>
      <c r="AH789" s="124">
        <v>0</v>
      </c>
      <c r="AI789" s="124">
        <v>0</v>
      </c>
      <c r="AJ789" s="124">
        <v>0</v>
      </c>
      <c r="AK789" s="124">
        <v>0</v>
      </c>
      <c r="AL789" s="124">
        <v>0</v>
      </c>
      <c r="AM789" s="124">
        <v>0</v>
      </c>
      <c r="AN789" s="124">
        <v>0</v>
      </c>
      <c r="AO789" s="124">
        <v>0</v>
      </c>
      <c r="AP789" s="124">
        <v>0</v>
      </c>
      <c r="AQ789" s="124">
        <v>0</v>
      </c>
      <c r="AR789" s="124">
        <v>0</v>
      </c>
      <c r="AS789" s="124">
        <v>0</v>
      </c>
      <c r="AT789" s="124">
        <v>0</v>
      </c>
      <c r="AU789" s="124">
        <v>0</v>
      </c>
      <c r="AV789" s="124">
        <v>0</v>
      </c>
      <c r="AW789" s="124">
        <v>0</v>
      </c>
      <c r="AX789" s="124">
        <v>0</v>
      </c>
      <c r="AY789" s="124">
        <v>0</v>
      </c>
    </row>
    <row r="790" spans="1:51">
      <c r="A790" t="s">
        <v>44</v>
      </c>
      <c r="B790" t="s">
        <v>72</v>
      </c>
      <c r="C790" t="s">
        <v>52</v>
      </c>
      <c r="D790" t="s">
        <v>337</v>
      </c>
      <c r="E790" s="125">
        <v>0</v>
      </c>
      <c r="F790" s="125">
        <v>0</v>
      </c>
      <c r="G790" s="125">
        <v>0</v>
      </c>
      <c r="H790" s="125">
        <v>0</v>
      </c>
      <c r="I790" s="125">
        <v>0</v>
      </c>
      <c r="J790" s="125">
        <v>0</v>
      </c>
      <c r="K790" s="124">
        <v>0</v>
      </c>
      <c r="L790" s="124">
        <v>0</v>
      </c>
      <c r="M790" s="124">
        <v>0</v>
      </c>
      <c r="N790" s="124">
        <v>0</v>
      </c>
      <c r="O790" s="124">
        <v>0</v>
      </c>
      <c r="P790" s="124">
        <v>0</v>
      </c>
      <c r="Q790" s="124">
        <v>0</v>
      </c>
      <c r="R790" s="124">
        <v>0</v>
      </c>
      <c r="S790" s="124">
        <v>0</v>
      </c>
      <c r="T790" s="124">
        <v>0</v>
      </c>
      <c r="U790" s="124">
        <v>0</v>
      </c>
      <c r="V790" s="124">
        <v>0</v>
      </c>
      <c r="W790" s="124">
        <v>0</v>
      </c>
      <c r="X790" s="124">
        <v>0</v>
      </c>
      <c r="Y790" s="124">
        <v>0</v>
      </c>
      <c r="Z790" s="124">
        <v>0</v>
      </c>
      <c r="AA790" s="124">
        <v>0</v>
      </c>
      <c r="AB790" s="124">
        <v>0</v>
      </c>
      <c r="AC790" s="124">
        <v>0</v>
      </c>
      <c r="AD790" s="124">
        <v>0</v>
      </c>
      <c r="AE790" s="124">
        <v>0</v>
      </c>
      <c r="AF790" s="124">
        <v>0</v>
      </c>
      <c r="AG790" s="124">
        <v>0</v>
      </c>
      <c r="AH790" s="124">
        <v>0</v>
      </c>
      <c r="AI790" s="124">
        <v>0</v>
      </c>
      <c r="AJ790" s="124">
        <v>0</v>
      </c>
      <c r="AK790" s="124">
        <v>0</v>
      </c>
      <c r="AL790" s="124">
        <v>0</v>
      </c>
      <c r="AM790" s="124">
        <v>0</v>
      </c>
      <c r="AN790" s="124">
        <v>0</v>
      </c>
      <c r="AO790" s="124">
        <v>0</v>
      </c>
      <c r="AP790" s="124">
        <v>0</v>
      </c>
      <c r="AQ790" s="124">
        <v>0</v>
      </c>
      <c r="AR790" s="124">
        <v>0</v>
      </c>
      <c r="AS790" s="124">
        <v>0</v>
      </c>
      <c r="AT790" s="124">
        <v>0</v>
      </c>
      <c r="AU790" s="124">
        <v>0</v>
      </c>
      <c r="AV790" s="124">
        <v>0</v>
      </c>
      <c r="AW790" s="124">
        <v>0</v>
      </c>
      <c r="AX790" s="124">
        <v>0</v>
      </c>
      <c r="AY790" s="124">
        <v>0</v>
      </c>
    </row>
    <row r="791" spans="1:51">
      <c r="A791" t="s">
        <v>44</v>
      </c>
      <c r="B791" t="s">
        <v>72</v>
      </c>
      <c r="C791" t="s">
        <v>53</v>
      </c>
      <c r="D791" t="s">
        <v>337</v>
      </c>
      <c r="E791" s="125">
        <v>0</v>
      </c>
      <c r="F791" s="125">
        <v>0</v>
      </c>
      <c r="G791" s="125">
        <v>0</v>
      </c>
      <c r="H791" s="125">
        <v>0</v>
      </c>
      <c r="I791" s="125">
        <v>0.24866440019426911</v>
      </c>
      <c r="J791" s="125">
        <v>0.26608051827857471</v>
      </c>
      <c r="K791" s="124">
        <v>0.27355163727959703</v>
      </c>
      <c r="L791" s="124">
        <v>0.26449700657722852</v>
      </c>
      <c r="M791" s="124">
        <v>0.25664569274898769</v>
      </c>
      <c r="N791" s="124">
        <v>0.2497321775630339</v>
      </c>
      <c r="O791" s="124">
        <v>0.24349501563190981</v>
      </c>
      <c r="P791" s="124">
        <v>0.2376371987142504</v>
      </c>
      <c r="Q791" s="124">
        <v>0.23177741680442759</v>
      </c>
      <c r="R791" s="124">
        <v>0.2254029832626189</v>
      </c>
      <c r="S791" s="124">
        <v>0.21786902735040739</v>
      </c>
      <c r="T791" s="124">
        <v>0.2085290448621174</v>
      </c>
      <c r="U791" s="124">
        <v>0.19703323254753849</v>
      </c>
      <c r="V791" s="124">
        <v>0.18360493267010061</v>
      </c>
      <c r="W791" s="124">
        <v>0.16898343920764261</v>
      </c>
      <c r="X791" s="124">
        <v>0.15405977500216941</v>
      </c>
      <c r="Y791" s="124">
        <v>0.13955231956463421</v>
      </c>
      <c r="Z791" s="124">
        <v>0.12590275775000431</v>
      </c>
      <c r="AA791" s="124">
        <v>0.113320189905511</v>
      </c>
      <c r="AB791" s="124">
        <v>0.1018625610946249</v>
      </c>
      <c r="AC791" s="124">
        <v>9.1503482557835525E-2</v>
      </c>
      <c r="AD791" s="124">
        <v>8.2175296740285536E-2</v>
      </c>
      <c r="AE791" s="124">
        <v>7.3793742313883581E-2</v>
      </c>
      <c r="AF791" s="124">
        <v>6.6271053068033936E-2</v>
      </c>
      <c r="AG791" s="124">
        <v>5.9522443137405789E-2</v>
      </c>
      <c r="AH791" s="124">
        <v>5.3469006414645942E-2</v>
      </c>
      <c r="AI791" s="124">
        <v>4.8038746209334973E-2</v>
      </c>
      <c r="AJ791" s="124">
        <v>4.3166669449862027E-2</v>
      </c>
      <c r="AK791" s="124">
        <v>3.8794441104771329E-2</v>
      </c>
      <c r="AL791" s="124">
        <v>3.486985596054424E-2</v>
      </c>
      <c r="AM791" s="124">
        <v>3.1346257562649471E-2</v>
      </c>
      <c r="AN791" s="124">
        <v>2.818196711362873E-2</v>
      </c>
      <c r="AO791" s="124">
        <v>2.5339750367808601E-2</v>
      </c>
      <c r="AP791" s="124">
        <v>2.2786332894426081E-2</v>
      </c>
      <c r="AQ791" s="124">
        <v>2.0491965382809819E-2</v>
      </c>
      <c r="AR791" s="124">
        <v>1.8430036622759709E-2</v>
      </c>
      <c r="AS791" s="124">
        <v>1.6576730132939699E-2</v>
      </c>
      <c r="AT791" s="124">
        <v>1.491071993485981E-2</v>
      </c>
      <c r="AU791" s="124">
        <v>1.491071993485981E-2</v>
      </c>
      <c r="AV791" s="124">
        <v>1.491071993485981E-2</v>
      </c>
      <c r="AW791" s="124">
        <v>1.491071993485981E-2</v>
      </c>
      <c r="AX791" s="124">
        <v>1.491071993485981E-2</v>
      </c>
      <c r="AY791" s="124">
        <v>1.491071993485981E-2</v>
      </c>
    </row>
    <row r="792" spans="1:51">
      <c r="A792" t="s">
        <v>44</v>
      </c>
      <c r="B792" t="s">
        <v>72</v>
      </c>
      <c r="C792" t="s">
        <v>54</v>
      </c>
      <c r="D792" t="s">
        <v>337</v>
      </c>
      <c r="E792" s="125">
        <v>0</v>
      </c>
      <c r="F792" s="125">
        <v>0</v>
      </c>
      <c r="G792" s="125">
        <v>0</v>
      </c>
      <c r="H792" s="125">
        <v>0</v>
      </c>
      <c r="I792" s="125">
        <v>0</v>
      </c>
      <c r="J792" s="125">
        <v>0</v>
      </c>
      <c r="K792" s="124">
        <v>0</v>
      </c>
      <c r="L792" s="124">
        <v>0</v>
      </c>
      <c r="M792" s="124">
        <v>0</v>
      </c>
      <c r="N792" s="124">
        <v>0</v>
      </c>
      <c r="O792" s="124">
        <v>0</v>
      </c>
      <c r="P792" s="124">
        <v>0</v>
      </c>
      <c r="Q792" s="124">
        <v>0</v>
      </c>
      <c r="R792" s="124">
        <v>0</v>
      </c>
      <c r="S792" s="124">
        <v>0</v>
      </c>
      <c r="T792" s="124">
        <v>0</v>
      </c>
      <c r="U792" s="124">
        <v>0</v>
      </c>
      <c r="V792" s="124">
        <v>0</v>
      </c>
      <c r="W792" s="124">
        <v>0</v>
      </c>
      <c r="X792" s="124">
        <v>0</v>
      </c>
      <c r="Y792" s="124">
        <v>0</v>
      </c>
      <c r="Z792" s="124">
        <v>0</v>
      </c>
      <c r="AA792" s="124">
        <v>0</v>
      </c>
      <c r="AB792" s="124">
        <v>0</v>
      </c>
      <c r="AC792" s="124">
        <v>0</v>
      </c>
      <c r="AD792" s="124">
        <v>0</v>
      </c>
      <c r="AE792" s="124">
        <v>0</v>
      </c>
      <c r="AF792" s="124">
        <v>0</v>
      </c>
      <c r="AG792" s="124">
        <v>0</v>
      </c>
      <c r="AH792" s="124">
        <v>0</v>
      </c>
      <c r="AI792" s="124">
        <v>0</v>
      </c>
      <c r="AJ792" s="124">
        <v>0</v>
      </c>
      <c r="AK792" s="124">
        <v>0</v>
      </c>
      <c r="AL792" s="124">
        <v>0</v>
      </c>
      <c r="AM792" s="124">
        <v>0</v>
      </c>
      <c r="AN792" s="124">
        <v>0</v>
      </c>
      <c r="AO792" s="124">
        <v>0</v>
      </c>
      <c r="AP792" s="124">
        <v>0</v>
      </c>
      <c r="AQ792" s="124">
        <v>0</v>
      </c>
      <c r="AR792" s="124">
        <v>0</v>
      </c>
      <c r="AS792" s="124">
        <v>0</v>
      </c>
      <c r="AT792" s="124">
        <v>0</v>
      </c>
      <c r="AU792" s="124">
        <v>0</v>
      </c>
      <c r="AV792" s="124">
        <v>0</v>
      </c>
      <c r="AW792" s="124">
        <v>0</v>
      </c>
      <c r="AX792" s="124">
        <v>0</v>
      </c>
      <c r="AY792" s="124">
        <v>0</v>
      </c>
    </row>
    <row r="793" spans="1:51">
      <c r="A793" t="s">
        <v>44</v>
      </c>
      <c r="B793" t="s">
        <v>72</v>
      </c>
      <c r="C793" t="s">
        <v>55</v>
      </c>
      <c r="D793" t="s">
        <v>337</v>
      </c>
      <c r="E793" s="125">
        <v>0</v>
      </c>
      <c r="F793" s="125">
        <v>0</v>
      </c>
      <c r="G793" s="125">
        <v>0</v>
      </c>
      <c r="H793" s="125">
        <v>0</v>
      </c>
      <c r="I793" s="125">
        <v>0</v>
      </c>
      <c r="J793" s="125">
        <v>0</v>
      </c>
      <c r="K793" s="124">
        <v>0</v>
      </c>
      <c r="L793" s="124">
        <v>0</v>
      </c>
      <c r="M793" s="124">
        <v>0</v>
      </c>
      <c r="N793" s="124">
        <v>0</v>
      </c>
      <c r="O793" s="124">
        <v>0</v>
      </c>
      <c r="P793" s="124">
        <v>0</v>
      </c>
      <c r="Q793" s="124">
        <v>0</v>
      </c>
      <c r="R793" s="124">
        <v>0</v>
      </c>
      <c r="S793" s="124">
        <v>0</v>
      </c>
      <c r="T793" s="124">
        <v>0</v>
      </c>
      <c r="U793" s="124">
        <v>0</v>
      </c>
      <c r="V793" s="124">
        <v>0</v>
      </c>
      <c r="W793" s="124">
        <v>0</v>
      </c>
      <c r="X793" s="124">
        <v>0</v>
      </c>
      <c r="Y793" s="124">
        <v>0</v>
      </c>
      <c r="Z793" s="124">
        <v>0</v>
      </c>
      <c r="AA793" s="124">
        <v>0</v>
      </c>
      <c r="AB793" s="124">
        <v>0</v>
      </c>
      <c r="AC793" s="124">
        <v>0</v>
      </c>
      <c r="AD793" s="124">
        <v>0</v>
      </c>
      <c r="AE793" s="124">
        <v>0</v>
      </c>
      <c r="AF793" s="124">
        <v>0</v>
      </c>
      <c r="AG793" s="124">
        <v>0</v>
      </c>
      <c r="AH793" s="124">
        <v>0</v>
      </c>
      <c r="AI793" s="124">
        <v>0</v>
      </c>
      <c r="AJ793" s="124">
        <v>0</v>
      </c>
      <c r="AK793" s="124">
        <v>0</v>
      </c>
      <c r="AL793" s="124">
        <v>0</v>
      </c>
      <c r="AM793" s="124">
        <v>0</v>
      </c>
      <c r="AN793" s="124">
        <v>0</v>
      </c>
      <c r="AO793" s="124">
        <v>0</v>
      </c>
      <c r="AP793" s="124">
        <v>0</v>
      </c>
      <c r="AQ793" s="124">
        <v>0</v>
      </c>
      <c r="AR793" s="124">
        <v>0</v>
      </c>
      <c r="AS793" s="124">
        <v>0</v>
      </c>
      <c r="AT793" s="124">
        <v>0</v>
      </c>
      <c r="AU793" s="124">
        <v>0</v>
      </c>
      <c r="AV793" s="124">
        <v>0</v>
      </c>
      <c r="AW793" s="124">
        <v>0</v>
      </c>
      <c r="AX793" s="124">
        <v>0</v>
      </c>
      <c r="AY793" s="124">
        <v>0</v>
      </c>
    </row>
    <row r="794" spans="1:51">
      <c r="A794" t="s">
        <v>44</v>
      </c>
      <c r="B794" t="s">
        <v>72</v>
      </c>
      <c r="C794" t="s">
        <v>56</v>
      </c>
      <c r="D794" t="s">
        <v>337</v>
      </c>
      <c r="E794" s="125">
        <v>0</v>
      </c>
      <c r="F794" s="125">
        <v>0</v>
      </c>
      <c r="G794" s="125">
        <v>0</v>
      </c>
      <c r="H794" s="125">
        <v>0</v>
      </c>
      <c r="I794" s="125">
        <v>0</v>
      </c>
      <c r="J794" s="125">
        <v>0</v>
      </c>
      <c r="K794" s="124">
        <v>0</v>
      </c>
      <c r="L794" s="124">
        <v>4.2459419501493848E-4</v>
      </c>
      <c r="M794" s="124">
        <v>1.1477949494459231E-3</v>
      </c>
      <c r="N794" s="124">
        <v>2.423839774744667E-3</v>
      </c>
      <c r="O794" s="124">
        <v>4.7088082979827367E-3</v>
      </c>
      <c r="P794" s="124">
        <v>8.8041767525673092E-3</v>
      </c>
      <c r="Q794" s="124">
        <v>1.6061285989341069E-2</v>
      </c>
      <c r="R794" s="124">
        <v>2.858804709578408E-2</v>
      </c>
      <c r="S794" s="124">
        <v>4.9231691758608448E-2</v>
      </c>
      <c r="T794" s="124">
        <v>8.0909984715758179E-2</v>
      </c>
      <c r="U794" s="124">
        <v>0.12510731469525571</v>
      </c>
      <c r="V794" s="124">
        <v>0.1804830201795205</v>
      </c>
      <c r="W794" s="124">
        <v>0.2431499774568483</v>
      </c>
      <c r="X794" s="124">
        <v>0.30848989183884401</v>
      </c>
      <c r="Y794" s="124">
        <v>0.37277052109955322</v>
      </c>
      <c r="Z794" s="124">
        <v>0.43366220613942252</v>
      </c>
      <c r="AA794" s="124">
        <v>0.4900143020777567</v>
      </c>
      <c r="AB794" s="124">
        <v>0.54144556854833903</v>
      </c>
      <c r="AC794" s="124">
        <v>0.58800803706113836</v>
      </c>
      <c r="AD794" s="124">
        <v>0.62997000963498218</v>
      </c>
      <c r="AE794" s="124">
        <v>0.66769133765950728</v>
      </c>
      <c r="AF794" s="124">
        <v>0.70155675792338923</v>
      </c>
      <c r="AG794" s="124">
        <v>0.73194248130576223</v>
      </c>
      <c r="AH794" s="124">
        <v>0.75920086154401922</v>
      </c>
      <c r="AI794" s="124">
        <v>0.78365453721294265</v>
      </c>
      <c r="AJ794" s="124">
        <v>0.8055953541406089</v>
      </c>
      <c r="AK794" s="124">
        <v>0.82528557270239922</v>
      </c>
      <c r="AL794" s="124">
        <v>0.84296006036881943</v>
      </c>
      <c r="AM794" s="124">
        <v>0.85882880909470727</v>
      </c>
      <c r="AN794" s="124">
        <v>0.87307945424183564</v>
      </c>
      <c r="AO794" s="124">
        <v>0.88587964713055356</v>
      </c>
      <c r="AP794" s="124">
        <v>0.89737922296978501</v>
      </c>
      <c r="AQ794" s="124">
        <v>0.90771215046959508</v>
      </c>
      <c r="AR794" s="124">
        <v>0.9169982705089218</v>
      </c>
      <c r="AS794" s="124">
        <v>0.92534484024077168</v>
      </c>
      <c r="AT794" s="124">
        <v>0.93284790197520684</v>
      </c>
      <c r="AU794" s="124">
        <v>0.93284790197520673</v>
      </c>
      <c r="AV794" s="124">
        <v>0.93284790197520684</v>
      </c>
      <c r="AW794" s="124">
        <v>0.93284790197520684</v>
      </c>
      <c r="AX794" s="124">
        <v>0.93284790197520684</v>
      </c>
      <c r="AY794" s="124">
        <v>0.93284790197520695</v>
      </c>
    </row>
    <row r="795" spans="1:51">
      <c r="A795" t="s">
        <v>44</v>
      </c>
      <c r="B795" t="s">
        <v>72</v>
      </c>
      <c r="C795" t="s">
        <v>57</v>
      </c>
      <c r="D795" t="s">
        <v>337</v>
      </c>
      <c r="E795" s="125">
        <v>0</v>
      </c>
      <c r="F795" s="125">
        <v>0</v>
      </c>
      <c r="G795" s="125">
        <v>0</v>
      </c>
      <c r="H795" s="125">
        <v>0</v>
      </c>
      <c r="I795" s="125">
        <v>0</v>
      </c>
      <c r="J795" s="125">
        <v>0</v>
      </c>
      <c r="K795" s="124">
        <v>0</v>
      </c>
      <c r="L795" s="124">
        <v>0</v>
      </c>
      <c r="M795" s="124">
        <v>0</v>
      </c>
      <c r="N795" s="124">
        <v>0</v>
      </c>
      <c r="O795" s="124">
        <v>0</v>
      </c>
      <c r="P795" s="124">
        <v>0</v>
      </c>
      <c r="Q795" s="124">
        <v>0</v>
      </c>
      <c r="R795" s="124">
        <v>0</v>
      </c>
      <c r="S795" s="124">
        <v>0</v>
      </c>
      <c r="T795" s="124">
        <v>0</v>
      </c>
      <c r="U795" s="124">
        <v>0</v>
      </c>
      <c r="V795" s="124">
        <v>0</v>
      </c>
      <c r="W795" s="124">
        <v>0</v>
      </c>
      <c r="X795" s="124">
        <v>0</v>
      </c>
      <c r="Y795" s="124">
        <v>0</v>
      </c>
      <c r="Z795" s="124">
        <v>0</v>
      </c>
      <c r="AA795" s="124">
        <v>0</v>
      </c>
      <c r="AB795" s="124">
        <v>0</v>
      </c>
      <c r="AC795" s="124">
        <v>0</v>
      </c>
      <c r="AD795" s="124">
        <v>0</v>
      </c>
      <c r="AE795" s="124">
        <v>0</v>
      </c>
      <c r="AF795" s="124">
        <v>0</v>
      </c>
      <c r="AG795" s="124">
        <v>0</v>
      </c>
      <c r="AH795" s="124">
        <v>0</v>
      </c>
      <c r="AI795" s="124">
        <v>0</v>
      </c>
      <c r="AJ795" s="124">
        <v>0</v>
      </c>
      <c r="AK795" s="124">
        <v>0</v>
      </c>
      <c r="AL795" s="124">
        <v>0</v>
      </c>
      <c r="AM795" s="124">
        <v>0</v>
      </c>
      <c r="AN795" s="124">
        <v>0</v>
      </c>
      <c r="AO795" s="124">
        <v>0</v>
      </c>
      <c r="AP795" s="124">
        <v>0</v>
      </c>
      <c r="AQ795" s="124">
        <v>0</v>
      </c>
      <c r="AR795" s="124">
        <v>0</v>
      </c>
      <c r="AS795" s="124">
        <v>0</v>
      </c>
      <c r="AT795" s="124">
        <v>0</v>
      </c>
      <c r="AU795" s="124">
        <v>0</v>
      </c>
      <c r="AV795" s="124">
        <v>0</v>
      </c>
      <c r="AW795" s="124">
        <v>0</v>
      </c>
      <c r="AX795" s="124">
        <v>0</v>
      </c>
      <c r="AY795" s="124">
        <v>0</v>
      </c>
    </row>
    <row r="796" spans="1:51">
      <c r="A796" t="s">
        <v>44</v>
      </c>
      <c r="B796" t="s">
        <v>72</v>
      </c>
      <c r="C796" t="s">
        <v>58</v>
      </c>
      <c r="D796" t="s">
        <v>337</v>
      </c>
      <c r="E796" s="125">
        <v>0</v>
      </c>
      <c r="F796" s="125">
        <v>0</v>
      </c>
      <c r="G796" s="125">
        <v>0</v>
      </c>
      <c r="H796" s="125">
        <v>0</v>
      </c>
      <c r="I796" s="125">
        <v>0</v>
      </c>
      <c r="J796" s="125">
        <v>0</v>
      </c>
      <c r="K796" s="124">
        <v>0</v>
      </c>
      <c r="L796" s="124">
        <v>0</v>
      </c>
      <c r="M796" s="124">
        <v>0</v>
      </c>
      <c r="N796" s="124">
        <v>0</v>
      </c>
      <c r="O796" s="124">
        <v>0</v>
      </c>
      <c r="P796" s="124">
        <v>0</v>
      </c>
      <c r="Q796" s="124">
        <v>0</v>
      </c>
      <c r="R796" s="124">
        <v>0</v>
      </c>
      <c r="S796" s="124">
        <v>0</v>
      </c>
      <c r="T796" s="124">
        <v>0</v>
      </c>
      <c r="U796" s="124">
        <v>0</v>
      </c>
      <c r="V796" s="124">
        <v>0</v>
      </c>
      <c r="W796" s="124">
        <v>0</v>
      </c>
      <c r="X796" s="124">
        <v>0</v>
      </c>
      <c r="Y796" s="124">
        <v>0</v>
      </c>
      <c r="Z796" s="124">
        <v>0</v>
      </c>
      <c r="AA796" s="124">
        <v>0</v>
      </c>
      <c r="AB796" s="124">
        <v>0</v>
      </c>
      <c r="AC796" s="124">
        <v>0</v>
      </c>
      <c r="AD796" s="124">
        <v>0</v>
      </c>
      <c r="AE796" s="124">
        <v>0</v>
      </c>
      <c r="AF796" s="124">
        <v>0</v>
      </c>
      <c r="AG796" s="124">
        <v>0</v>
      </c>
      <c r="AH796" s="124">
        <v>0</v>
      </c>
      <c r="AI796" s="124">
        <v>0</v>
      </c>
      <c r="AJ796" s="124">
        <v>0</v>
      </c>
      <c r="AK796" s="124">
        <v>0</v>
      </c>
      <c r="AL796" s="124">
        <v>0</v>
      </c>
      <c r="AM796" s="124">
        <v>0</v>
      </c>
      <c r="AN796" s="124">
        <v>0</v>
      </c>
      <c r="AO796" s="124">
        <v>0</v>
      </c>
      <c r="AP796" s="124">
        <v>0</v>
      </c>
      <c r="AQ796" s="124">
        <v>0</v>
      </c>
      <c r="AR796" s="124">
        <v>0</v>
      </c>
      <c r="AS796" s="124">
        <v>0</v>
      </c>
      <c r="AT796" s="124">
        <v>0</v>
      </c>
      <c r="AU796" s="124">
        <v>0</v>
      </c>
      <c r="AV796" s="124">
        <v>0</v>
      </c>
      <c r="AW796" s="124">
        <v>0</v>
      </c>
      <c r="AX796" s="124">
        <v>0</v>
      </c>
      <c r="AY796" s="124">
        <v>0</v>
      </c>
    </row>
    <row r="797" spans="1:51">
      <c r="A797" t="s">
        <v>44</v>
      </c>
      <c r="B797" t="s">
        <v>72</v>
      </c>
      <c r="C797" t="s">
        <v>59</v>
      </c>
      <c r="D797" t="s">
        <v>337</v>
      </c>
      <c r="E797" s="125">
        <v>0</v>
      </c>
      <c r="F797" s="125">
        <v>0</v>
      </c>
      <c r="G797" s="125">
        <v>0</v>
      </c>
      <c r="H797" s="125">
        <v>0</v>
      </c>
      <c r="I797" s="125">
        <v>4.8567265662943166E-3</v>
      </c>
      <c r="J797" s="125">
        <v>4.6274872744099952E-3</v>
      </c>
      <c r="K797" s="124">
        <v>3.5264483627204029E-3</v>
      </c>
      <c r="L797" s="124">
        <v>3.0963936843398658E-3</v>
      </c>
      <c r="M797" s="124">
        <v>2.7268956313160151E-3</v>
      </c>
      <c r="N797" s="124">
        <v>2.407661771410136E-3</v>
      </c>
      <c r="O797" s="124">
        <v>2.130530418085919E-3</v>
      </c>
      <c r="P797" s="124">
        <v>1.888946838721555E-3</v>
      </c>
      <c r="Q797" s="124">
        <v>1.677587109699116E-3</v>
      </c>
      <c r="R797" s="124">
        <v>1.49208321077007E-3</v>
      </c>
      <c r="S797" s="124">
        <v>1.3288189035267389E-3</v>
      </c>
      <c r="T797" s="124">
        <v>1.1847759769649531E-3</v>
      </c>
      <c r="U797" s="124">
        <v>1.057416906891283E-3</v>
      </c>
      <c r="V797" s="124">
        <v>9.4459422563036258E-4</v>
      </c>
      <c r="W797" s="124">
        <v>8.4447974584305309E-4</v>
      </c>
      <c r="X797" s="124">
        <v>7.5550872321621478E-4</v>
      </c>
      <c r="Y797" s="124">
        <v>6.7633538693023072E-4</v>
      </c>
      <c r="Z797" s="124">
        <v>6.0579721126863642E-4</v>
      </c>
      <c r="AA797" s="124">
        <v>5.4288597429750986E-4</v>
      </c>
      <c r="AB797" s="124">
        <v>4.8672413445238972E-4</v>
      </c>
      <c r="AC797" s="124">
        <v>4.3654540952357888E-4</v>
      </c>
      <c r="AD797" s="124">
        <v>3.9167870322584871E-4</v>
      </c>
      <c r="AE797" s="124">
        <v>3.5153471863352988E-4</v>
      </c>
      <c r="AF797" s="124">
        <v>3.1559474362316791E-4</v>
      </c>
      <c r="AG797" s="124">
        <v>2.8340120404046412E-4</v>
      </c>
      <c r="AH797" s="124">
        <v>2.5454966482293441E-4</v>
      </c>
      <c r="AI797" s="124">
        <v>2.2868202440729139E-4</v>
      </c>
      <c r="AJ797" s="124">
        <v>2.0548069825949671E-4</v>
      </c>
      <c r="AK797" s="124">
        <v>1.8466362682710989E-4</v>
      </c>
      <c r="AL797" s="124">
        <v>1.6597997424764861E-4</v>
      </c>
      <c r="AM797" s="124">
        <v>1.4920640870641499E-4</v>
      </c>
      <c r="AN797" s="124">
        <v>1.3414387489021169E-4</v>
      </c>
      <c r="AO797" s="124">
        <v>1.206147846399669E-4</v>
      </c>
      <c r="AP797" s="124">
        <v>1.084605645115184E-4</v>
      </c>
      <c r="AQ797" s="124">
        <v>9.7539509158232356E-5</v>
      </c>
      <c r="AR797" s="124">
        <v>8.7724897752111355E-5</v>
      </c>
      <c r="AS797" s="124">
        <v>7.8903337449714493E-5</v>
      </c>
      <c r="AT797" s="124">
        <v>7.0973303488413016E-5</v>
      </c>
      <c r="AU797" s="124">
        <v>7.0973303488413002E-5</v>
      </c>
      <c r="AV797" s="124">
        <v>7.0973303488413002E-5</v>
      </c>
      <c r="AW797" s="124">
        <v>7.0973303488413016E-5</v>
      </c>
      <c r="AX797" s="124">
        <v>7.0973303488413016E-5</v>
      </c>
      <c r="AY797" s="124">
        <v>7.0973303488413016E-5</v>
      </c>
    </row>
    <row r="798" spans="1:51">
      <c r="A798" t="s">
        <v>44</v>
      </c>
      <c r="B798" t="s">
        <v>72</v>
      </c>
      <c r="C798" t="s">
        <v>60</v>
      </c>
      <c r="D798" t="s">
        <v>337</v>
      </c>
      <c r="E798" s="125">
        <v>0</v>
      </c>
      <c r="F798" s="125">
        <v>0</v>
      </c>
      <c r="G798" s="125">
        <v>0</v>
      </c>
      <c r="H798" s="125">
        <v>0</v>
      </c>
      <c r="I798" s="125">
        <v>0</v>
      </c>
      <c r="J798" s="125">
        <v>0</v>
      </c>
      <c r="K798" s="124">
        <v>0</v>
      </c>
      <c r="L798" s="124">
        <v>0</v>
      </c>
      <c r="M798" s="124">
        <v>0</v>
      </c>
      <c r="N798" s="124">
        <v>0</v>
      </c>
      <c r="O798" s="124">
        <v>0</v>
      </c>
      <c r="P798" s="124">
        <v>0</v>
      </c>
      <c r="Q798" s="124">
        <v>0</v>
      </c>
      <c r="R798" s="124">
        <v>0</v>
      </c>
      <c r="S798" s="124">
        <v>0</v>
      </c>
      <c r="T798" s="124">
        <v>0</v>
      </c>
      <c r="U798" s="124">
        <v>0</v>
      </c>
      <c r="V798" s="124">
        <v>0</v>
      </c>
      <c r="W798" s="124">
        <v>0</v>
      </c>
      <c r="X798" s="124">
        <v>0</v>
      </c>
      <c r="Y798" s="124">
        <v>0</v>
      </c>
      <c r="Z798" s="124">
        <v>0</v>
      </c>
      <c r="AA798" s="124">
        <v>0</v>
      </c>
      <c r="AB798" s="124">
        <v>0</v>
      </c>
      <c r="AC798" s="124">
        <v>0</v>
      </c>
      <c r="AD798" s="124">
        <v>0</v>
      </c>
      <c r="AE798" s="124">
        <v>0</v>
      </c>
      <c r="AF798" s="124">
        <v>0</v>
      </c>
      <c r="AG798" s="124">
        <v>0</v>
      </c>
      <c r="AH798" s="124">
        <v>0</v>
      </c>
      <c r="AI798" s="124">
        <v>0</v>
      </c>
      <c r="AJ798" s="124">
        <v>0</v>
      </c>
      <c r="AK798" s="124">
        <v>0</v>
      </c>
      <c r="AL798" s="124">
        <v>0</v>
      </c>
      <c r="AM798" s="124">
        <v>0</v>
      </c>
      <c r="AN798" s="124">
        <v>0</v>
      </c>
      <c r="AO798" s="124">
        <v>0</v>
      </c>
      <c r="AP798" s="124">
        <v>0</v>
      </c>
      <c r="AQ798" s="124">
        <v>0</v>
      </c>
      <c r="AR798" s="124">
        <v>0</v>
      </c>
      <c r="AS798" s="124">
        <v>0</v>
      </c>
      <c r="AT798" s="124">
        <v>0</v>
      </c>
      <c r="AU798" s="124">
        <v>0</v>
      </c>
      <c r="AV798" s="124">
        <v>0</v>
      </c>
      <c r="AW798" s="124">
        <v>0</v>
      </c>
      <c r="AX798" s="124">
        <v>0</v>
      </c>
      <c r="AY798" s="124">
        <v>0</v>
      </c>
    </row>
    <row r="799" spans="1:51">
      <c r="A799" t="s">
        <v>44</v>
      </c>
      <c r="B799" t="s">
        <v>72</v>
      </c>
      <c r="C799" t="s">
        <v>61</v>
      </c>
      <c r="D799" t="s">
        <v>337</v>
      </c>
      <c r="E799" s="125">
        <v>0</v>
      </c>
      <c r="F799" s="125">
        <v>0</v>
      </c>
      <c r="G799" s="125">
        <v>0</v>
      </c>
      <c r="H799" s="125">
        <v>0</v>
      </c>
      <c r="I799" s="125">
        <v>0</v>
      </c>
      <c r="J799" s="125">
        <v>0</v>
      </c>
      <c r="K799" s="124">
        <v>0</v>
      </c>
      <c r="L799" s="124">
        <v>0</v>
      </c>
      <c r="M799" s="124">
        <v>0</v>
      </c>
      <c r="N799" s="124">
        <v>0</v>
      </c>
      <c r="O799" s="124">
        <v>0</v>
      </c>
      <c r="P799" s="124">
        <v>0</v>
      </c>
      <c r="Q799" s="124">
        <v>0</v>
      </c>
      <c r="R799" s="124">
        <v>0</v>
      </c>
      <c r="S799" s="124">
        <v>0</v>
      </c>
      <c r="T799" s="124">
        <v>0</v>
      </c>
      <c r="U799" s="124">
        <v>0</v>
      </c>
      <c r="V799" s="124">
        <v>0</v>
      </c>
      <c r="W799" s="124">
        <v>0</v>
      </c>
      <c r="X799" s="124">
        <v>0</v>
      </c>
      <c r="Y799" s="124">
        <v>0</v>
      </c>
      <c r="Z799" s="124">
        <v>0</v>
      </c>
      <c r="AA799" s="124">
        <v>0</v>
      </c>
      <c r="AB799" s="124">
        <v>0</v>
      </c>
      <c r="AC799" s="124">
        <v>0</v>
      </c>
      <c r="AD799" s="124">
        <v>0</v>
      </c>
      <c r="AE799" s="124">
        <v>0</v>
      </c>
      <c r="AF799" s="124">
        <v>0</v>
      </c>
      <c r="AG799" s="124">
        <v>0</v>
      </c>
      <c r="AH799" s="124">
        <v>0</v>
      </c>
      <c r="AI799" s="124">
        <v>0</v>
      </c>
      <c r="AJ799" s="124">
        <v>0</v>
      </c>
      <c r="AK799" s="124">
        <v>0</v>
      </c>
      <c r="AL799" s="124">
        <v>0</v>
      </c>
      <c r="AM799" s="124">
        <v>0</v>
      </c>
      <c r="AN799" s="124">
        <v>0</v>
      </c>
      <c r="AO799" s="124">
        <v>0</v>
      </c>
      <c r="AP799" s="124">
        <v>0</v>
      </c>
      <c r="AQ799" s="124">
        <v>0</v>
      </c>
      <c r="AR799" s="124">
        <v>0</v>
      </c>
      <c r="AS799" s="124">
        <v>0</v>
      </c>
      <c r="AT799" s="124">
        <v>0</v>
      </c>
      <c r="AU799" s="124">
        <v>0</v>
      </c>
      <c r="AV799" s="124">
        <v>0</v>
      </c>
      <c r="AW799" s="124">
        <v>0</v>
      </c>
      <c r="AX799" s="124">
        <v>0</v>
      </c>
      <c r="AY799" s="124">
        <v>0</v>
      </c>
    </row>
    <row r="800" spans="1:51">
      <c r="A800" t="s">
        <v>44</v>
      </c>
      <c r="B800" t="s">
        <v>70</v>
      </c>
      <c r="C800" t="s">
        <v>50</v>
      </c>
      <c r="D800" t="s">
        <v>337</v>
      </c>
      <c r="E800" s="125">
        <v>0</v>
      </c>
      <c r="F800" s="125">
        <v>0</v>
      </c>
      <c r="G800" s="125">
        <v>0</v>
      </c>
      <c r="H800" s="125">
        <v>0</v>
      </c>
      <c r="I800" s="125">
        <v>0</v>
      </c>
      <c r="J800" s="125">
        <v>0</v>
      </c>
      <c r="K800" s="124">
        <v>0</v>
      </c>
      <c r="L800" s="124">
        <v>0</v>
      </c>
      <c r="M800" s="124">
        <v>0</v>
      </c>
      <c r="N800" s="124">
        <v>0</v>
      </c>
      <c r="O800" s="124">
        <v>0</v>
      </c>
      <c r="P800" s="124">
        <v>0</v>
      </c>
      <c r="Q800" s="124">
        <v>0</v>
      </c>
      <c r="R800" s="124">
        <v>0</v>
      </c>
      <c r="S800" s="124">
        <v>0</v>
      </c>
      <c r="T800" s="124">
        <v>0</v>
      </c>
      <c r="U800" s="124">
        <v>0</v>
      </c>
      <c r="V800" s="124">
        <v>0</v>
      </c>
      <c r="W800" s="124">
        <v>0</v>
      </c>
      <c r="X800" s="124">
        <v>0</v>
      </c>
      <c r="Y800" s="124">
        <v>0</v>
      </c>
      <c r="Z800" s="124">
        <v>0</v>
      </c>
      <c r="AA800" s="124">
        <v>0</v>
      </c>
      <c r="AB800" s="124">
        <v>0</v>
      </c>
      <c r="AC800" s="124">
        <v>0</v>
      </c>
      <c r="AD800" s="124">
        <v>0</v>
      </c>
      <c r="AE800" s="124">
        <v>0</v>
      </c>
      <c r="AF800" s="124">
        <v>0</v>
      </c>
      <c r="AG800" s="124">
        <v>0</v>
      </c>
      <c r="AH800" s="124">
        <v>0</v>
      </c>
      <c r="AI800" s="124">
        <v>0</v>
      </c>
      <c r="AJ800" s="124">
        <v>0</v>
      </c>
      <c r="AK800" s="124">
        <v>0</v>
      </c>
      <c r="AL800" s="124">
        <v>0</v>
      </c>
      <c r="AM800" s="124">
        <v>0</v>
      </c>
      <c r="AN800" s="124">
        <v>0</v>
      </c>
      <c r="AO800" s="124">
        <v>0</v>
      </c>
      <c r="AP800" s="124">
        <v>0</v>
      </c>
      <c r="AQ800" s="124">
        <v>0</v>
      </c>
      <c r="AR800" s="124">
        <v>0</v>
      </c>
      <c r="AS800" s="124">
        <v>0</v>
      </c>
      <c r="AT800" s="124">
        <v>0</v>
      </c>
      <c r="AU800" s="124">
        <v>0</v>
      </c>
      <c r="AV800" s="124">
        <v>0</v>
      </c>
      <c r="AW800" s="124">
        <v>0</v>
      </c>
      <c r="AX800" s="124">
        <v>0</v>
      </c>
      <c r="AY800" s="124">
        <v>0</v>
      </c>
    </row>
    <row r="801" spans="1:51">
      <c r="A801" t="s">
        <v>44</v>
      </c>
      <c r="B801" t="s">
        <v>70</v>
      </c>
      <c r="C801" t="s">
        <v>53</v>
      </c>
      <c r="D801" t="s">
        <v>337</v>
      </c>
      <c r="E801" s="125">
        <v>0</v>
      </c>
      <c r="F801" s="125">
        <v>0</v>
      </c>
      <c r="G801" s="125">
        <v>0</v>
      </c>
      <c r="H801" s="125">
        <v>0</v>
      </c>
      <c r="I801" s="125">
        <v>0</v>
      </c>
      <c r="J801" s="125">
        <v>1</v>
      </c>
      <c r="K801" s="124">
        <v>1</v>
      </c>
      <c r="L801" s="124">
        <v>0.99741224593117161</v>
      </c>
      <c r="M801" s="124">
        <v>0.99584046321968489</v>
      </c>
      <c r="N801" s="124">
        <v>0.99332038479784646</v>
      </c>
      <c r="O801" s="124">
        <v>0.98928992337491994</v>
      </c>
      <c r="P801" s="124">
        <v>0.98286943378829827</v>
      </c>
      <c r="Q801" s="124">
        <v>0.97270617163575179</v>
      </c>
      <c r="R801" s="124">
        <v>0.95677838063521992</v>
      </c>
      <c r="S801" s="124">
        <v>0.93220349530034652</v>
      </c>
      <c r="T801" s="124">
        <v>0.89518654885354165</v>
      </c>
      <c r="U801" s="124">
        <v>0.84139702127454874</v>
      </c>
      <c r="V801" s="124">
        <v>0.76718236356176783</v>
      </c>
      <c r="W801" s="124">
        <v>0.67178701103419924</v>
      </c>
      <c r="X801" s="124">
        <v>0.5597353629657561</v>
      </c>
      <c r="Y801" s="124">
        <v>0.44124708418994812</v>
      </c>
      <c r="Z801" s="124">
        <v>0.32909240436601622</v>
      </c>
      <c r="AA801" s="124">
        <v>0.2335303031259614</v>
      </c>
      <c r="AB801" s="124">
        <v>0.15913559312395989</v>
      </c>
      <c r="AC801" s="124">
        <v>0.1051880137436645</v>
      </c>
      <c r="AD801" s="124">
        <v>6.8048838861982264E-2</v>
      </c>
      <c r="AE801" s="124">
        <v>4.3386744437774523E-2</v>
      </c>
      <c r="AF801" s="124">
        <v>2.739984508929233E-2</v>
      </c>
      <c r="AG801" s="124">
        <v>1.7197804001599371E-2</v>
      </c>
      <c r="AH801" s="124">
        <v>1.075238956307983E-2</v>
      </c>
      <c r="AI801" s="124">
        <v>6.7061126960654138E-3</v>
      </c>
      <c r="AJ801" s="124">
        <v>4.1760793554876394E-3</v>
      </c>
      <c r="AK801" s="124">
        <v>2.5980619357169328E-3</v>
      </c>
      <c r="AL801" s="124">
        <v>1.615363574094697E-3</v>
      </c>
      <c r="AM801" s="124">
        <v>1.003989691794327E-3</v>
      </c>
      <c r="AN801" s="124">
        <v>6.2386063094893585E-4</v>
      </c>
      <c r="AO801" s="124">
        <v>3.8759962012696603E-4</v>
      </c>
      <c r="AP801" s="124">
        <v>2.4079098584511849E-4</v>
      </c>
      <c r="AQ801" s="124">
        <v>1.4957980024715711E-4</v>
      </c>
      <c r="AR801" s="124">
        <v>9.2916034062084929E-5</v>
      </c>
      <c r="AS801" s="124">
        <v>5.7716376336391928E-5</v>
      </c>
      <c r="AT801" s="124">
        <v>3.5851031599698491E-5</v>
      </c>
      <c r="AU801" s="124">
        <v>2.2268997138585881E-5</v>
      </c>
      <c r="AV801" s="124">
        <v>1.383239643765188E-5</v>
      </c>
      <c r="AW801" s="124">
        <v>8.5919710912096825E-6</v>
      </c>
      <c r="AX801" s="124">
        <v>5.336878609873974E-6</v>
      </c>
      <c r="AY801" s="124">
        <v>3.3149830078182951E-6</v>
      </c>
    </row>
    <row r="802" spans="1:51">
      <c r="A802" t="s">
        <v>44</v>
      </c>
      <c r="B802" t="s">
        <v>70</v>
      </c>
      <c r="C802" t="s">
        <v>54</v>
      </c>
      <c r="D802" t="s">
        <v>337</v>
      </c>
      <c r="E802" s="125">
        <v>0</v>
      </c>
      <c r="F802" s="125">
        <v>0</v>
      </c>
      <c r="G802" s="125">
        <v>0</v>
      </c>
      <c r="H802" s="125">
        <v>0</v>
      </c>
      <c r="I802" s="125">
        <v>0</v>
      </c>
      <c r="J802" s="125">
        <v>0</v>
      </c>
      <c r="K802" s="124">
        <v>0</v>
      </c>
      <c r="L802" s="124">
        <v>0</v>
      </c>
      <c r="M802" s="124">
        <v>0</v>
      </c>
      <c r="N802" s="124">
        <v>0</v>
      </c>
      <c r="O802" s="124">
        <v>0</v>
      </c>
      <c r="P802" s="124">
        <v>0</v>
      </c>
      <c r="Q802" s="124">
        <v>0</v>
      </c>
      <c r="R802" s="124">
        <v>0</v>
      </c>
      <c r="S802" s="124">
        <v>0</v>
      </c>
      <c r="T802" s="124">
        <v>0</v>
      </c>
      <c r="U802" s="124">
        <v>0</v>
      </c>
      <c r="V802" s="124">
        <v>0</v>
      </c>
      <c r="W802" s="124">
        <v>0</v>
      </c>
      <c r="X802" s="124">
        <v>0</v>
      </c>
      <c r="Y802" s="124">
        <v>0</v>
      </c>
      <c r="Z802" s="124">
        <v>0</v>
      </c>
      <c r="AA802" s="124">
        <v>0</v>
      </c>
      <c r="AB802" s="124">
        <v>0</v>
      </c>
      <c r="AC802" s="124">
        <v>0</v>
      </c>
      <c r="AD802" s="124">
        <v>0</v>
      </c>
      <c r="AE802" s="124">
        <v>0</v>
      </c>
      <c r="AF802" s="124">
        <v>0</v>
      </c>
      <c r="AG802" s="124">
        <v>0</v>
      </c>
      <c r="AH802" s="124">
        <v>0</v>
      </c>
      <c r="AI802" s="124">
        <v>0</v>
      </c>
      <c r="AJ802" s="124">
        <v>0</v>
      </c>
      <c r="AK802" s="124">
        <v>0</v>
      </c>
      <c r="AL802" s="124">
        <v>0</v>
      </c>
      <c r="AM802" s="124">
        <v>0</v>
      </c>
      <c r="AN802" s="124">
        <v>0</v>
      </c>
      <c r="AO802" s="124">
        <v>0</v>
      </c>
      <c r="AP802" s="124">
        <v>0</v>
      </c>
      <c r="AQ802" s="124">
        <v>0</v>
      </c>
      <c r="AR802" s="124">
        <v>0</v>
      </c>
      <c r="AS802" s="124">
        <v>0</v>
      </c>
      <c r="AT802" s="124">
        <v>0</v>
      </c>
      <c r="AU802" s="124">
        <v>0</v>
      </c>
      <c r="AV802" s="124">
        <v>0</v>
      </c>
      <c r="AW802" s="124">
        <v>0</v>
      </c>
      <c r="AX802" s="124">
        <v>0</v>
      </c>
      <c r="AY802" s="124">
        <v>0</v>
      </c>
    </row>
    <row r="803" spans="1:51">
      <c r="A803" t="s">
        <v>44</v>
      </c>
      <c r="B803" t="s">
        <v>70</v>
      </c>
      <c r="C803" t="s">
        <v>55</v>
      </c>
      <c r="D803" t="s">
        <v>337</v>
      </c>
      <c r="E803" s="125">
        <v>0</v>
      </c>
      <c r="F803" s="125">
        <v>0</v>
      </c>
      <c r="G803" s="125">
        <v>0</v>
      </c>
      <c r="H803" s="125">
        <v>0</v>
      </c>
      <c r="I803" s="125">
        <v>0</v>
      </c>
      <c r="J803" s="125">
        <v>0</v>
      </c>
      <c r="K803" s="124">
        <v>0</v>
      </c>
      <c r="L803" s="124">
        <v>0</v>
      </c>
      <c r="M803" s="124">
        <v>0</v>
      </c>
      <c r="N803" s="124">
        <v>0</v>
      </c>
      <c r="O803" s="124">
        <v>0</v>
      </c>
      <c r="P803" s="124">
        <v>0</v>
      </c>
      <c r="Q803" s="124">
        <v>0</v>
      </c>
      <c r="R803" s="124">
        <v>0</v>
      </c>
      <c r="S803" s="124">
        <v>0</v>
      </c>
      <c r="T803" s="124">
        <v>0</v>
      </c>
      <c r="U803" s="124">
        <v>0</v>
      </c>
      <c r="V803" s="124">
        <v>0</v>
      </c>
      <c r="W803" s="124">
        <v>0</v>
      </c>
      <c r="X803" s="124">
        <v>0</v>
      </c>
      <c r="Y803" s="124">
        <v>0</v>
      </c>
      <c r="Z803" s="124">
        <v>0</v>
      </c>
      <c r="AA803" s="124">
        <v>0</v>
      </c>
      <c r="AB803" s="124">
        <v>0</v>
      </c>
      <c r="AC803" s="124">
        <v>0</v>
      </c>
      <c r="AD803" s="124">
        <v>0</v>
      </c>
      <c r="AE803" s="124">
        <v>0</v>
      </c>
      <c r="AF803" s="124">
        <v>0</v>
      </c>
      <c r="AG803" s="124">
        <v>0</v>
      </c>
      <c r="AH803" s="124">
        <v>0</v>
      </c>
      <c r="AI803" s="124">
        <v>0</v>
      </c>
      <c r="AJ803" s="124">
        <v>0</v>
      </c>
      <c r="AK803" s="124">
        <v>0</v>
      </c>
      <c r="AL803" s="124">
        <v>0</v>
      </c>
      <c r="AM803" s="124">
        <v>0</v>
      </c>
      <c r="AN803" s="124">
        <v>0</v>
      </c>
      <c r="AO803" s="124">
        <v>0</v>
      </c>
      <c r="AP803" s="124">
        <v>0</v>
      </c>
      <c r="AQ803" s="124">
        <v>0</v>
      </c>
      <c r="AR803" s="124">
        <v>0</v>
      </c>
      <c r="AS803" s="124">
        <v>0</v>
      </c>
      <c r="AT803" s="124">
        <v>0</v>
      </c>
      <c r="AU803" s="124">
        <v>0</v>
      </c>
      <c r="AV803" s="124">
        <v>0</v>
      </c>
      <c r="AW803" s="124">
        <v>0</v>
      </c>
      <c r="AX803" s="124">
        <v>0</v>
      </c>
      <c r="AY803" s="124">
        <v>0</v>
      </c>
    </row>
    <row r="804" spans="1:51">
      <c r="A804" t="s">
        <v>44</v>
      </c>
      <c r="B804" t="s">
        <v>70</v>
      </c>
      <c r="C804" t="s">
        <v>56</v>
      </c>
      <c r="D804" t="s">
        <v>337</v>
      </c>
      <c r="E804" s="125">
        <v>0</v>
      </c>
      <c r="F804" s="125">
        <v>0</v>
      </c>
      <c r="G804" s="125">
        <v>0</v>
      </c>
      <c r="H804" s="125">
        <v>0</v>
      </c>
      <c r="I804" s="125">
        <v>0</v>
      </c>
      <c r="J804" s="125">
        <v>0</v>
      </c>
      <c r="K804" s="124">
        <v>0</v>
      </c>
      <c r="L804" s="124">
        <v>2.5877540688284068E-3</v>
      </c>
      <c r="M804" s="124">
        <v>4.1595367803151173E-3</v>
      </c>
      <c r="N804" s="124">
        <v>6.6796152021535316E-3</v>
      </c>
      <c r="O804" s="124">
        <v>1.071007662507999E-2</v>
      </c>
      <c r="P804" s="124">
        <v>1.713056621170168E-2</v>
      </c>
      <c r="Q804" s="124">
        <v>2.729382836424819E-2</v>
      </c>
      <c r="R804" s="124">
        <v>4.3221619364780042E-2</v>
      </c>
      <c r="S804" s="124">
        <v>6.7796504699653384E-2</v>
      </c>
      <c r="T804" s="124">
        <v>0.10481345114645831</v>
      </c>
      <c r="U804" s="124">
        <v>0.15860297872545109</v>
      </c>
      <c r="V804" s="124">
        <v>0.23281763643823211</v>
      </c>
      <c r="W804" s="124">
        <v>0.32821298896580059</v>
      </c>
      <c r="X804" s="124">
        <v>0.44026463703424368</v>
      </c>
      <c r="Y804" s="124">
        <v>0.55875291581005171</v>
      </c>
      <c r="Z804" s="124">
        <v>0.67090759563398361</v>
      </c>
      <c r="AA804" s="124">
        <v>0.76646969687403843</v>
      </c>
      <c r="AB804" s="124">
        <v>0.84086440687603992</v>
      </c>
      <c r="AC804" s="124">
        <v>0.89481198625633529</v>
      </c>
      <c r="AD804" s="124">
        <v>0.93195116113801757</v>
      </c>
      <c r="AE804" s="124">
        <v>0.95661325556222532</v>
      </c>
      <c r="AF804" s="124">
        <v>0.9726001549107075</v>
      </c>
      <c r="AG804" s="124">
        <v>0.98280219599840046</v>
      </c>
      <c r="AH804" s="124">
        <v>0.98924761043692</v>
      </c>
      <c r="AI804" s="124">
        <v>0.99329388730393442</v>
      </c>
      <c r="AJ804" s="124">
        <v>0.99582392064451219</v>
      </c>
      <c r="AK804" s="124">
        <v>0.9974019380642829</v>
      </c>
      <c r="AL804" s="124">
        <v>0.99838463642590514</v>
      </c>
      <c r="AM804" s="124">
        <v>0.99899601030820551</v>
      </c>
      <c r="AN804" s="124">
        <v>0.9993761393690509</v>
      </c>
      <c r="AO804" s="124">
        <v>0.99961240037987287</v>
      </c>
      <c r="AP804" s="124">
        <v>0.99975920901415471</v>
      </c>
      <c r="AQ804" s="124">
        <v>0.99985042019975268</v>
      </c>
      <c r="AR804" s="124">
        <v>0.99990708396593775</v>
      </c>
      <c r="AS804" s="124">
        <v>0.99994228362366344</v>
      </c>
      <c r="AT804" s="124">
        <v>0.99996414896840013</v>
      </c>
      <c r="AU804" s="124">
        <v>0.99997773100286125</v>
      </c>
      <c r="AV804" s="124">
        <v>0.99998616760356218</v>
      </c>
      <c r="AW804" s="124">
        <v>0.99999140802890862</v>
      </c>
      <c r="AX804" s="124">
        <v>0.99999466312138996</v>
      </c>
      <c r="AY804" s="124">
        <v>0.99999668501699202</v>
      </c>
    </row>
    <row r="805" spans="1:51">
      <c r="A805" t="s">
        <v>44</v>
      </c>
      <c r="B805" t="s">
        <v>70</v>
      </c>
      <c r="C805" t="s">
        <v>57</v>
      </c>
      <c r="D805" t="s">
        <v>337</v>
      </c>
      <c r="E805" s="125">
        <v>0</v>
      </c>
      <c r="F805" s="125">
        <v>0</v>
      </c>
      <c r="G805" s="125">
        <v>0</v>
      </c>
      <c r="H805" s="125">
        <v>0</v>
      </c>
      <c r="I805" s="125">
        <v>0</v>
      </c>
      <c r="J805" s="125">
        <v>0</v>
      </c>
      <c r="K805" s="124">
        <v>0</v>
      </c>
      <c r="L805" s="124">
        <v>0</v>
      </c>
      <c r="M805" s="124">
        <v>0</v>
      </c>
      <c r="N805" s="124">
        <v>0</v>
      </c>
      <c r="O805" s="124">
        <v>0</v>
      </c>
      <c r="P805" s="124">
        <v>0</v>
      </c>
      <c r="Q805" s="124">
        <v>0</v>
      </c>
      <c r="R805" s="124">
        <v>0</v>
      </c>
      <c r="S805" s="124">
        <v>0</v>
      </c>
      <c r="T805" s="124">
        <v>0</v>
      </c>
      <c r="U805" s="124">
        <v>0</v>
      </c>
      <c r="V805" s="124">
        <v>0</v>
      </c>
      <c r="W805" s="124">
        <v>0</v>
      </c>
      <c r="X805" s="124">
        <v>0</v>
      </c>
      <c r="Y805" s="124">
        <v>0</v>
      </c>
      <c r="Z805" s="124">
        <v>0</v>
      </c>
      <c r="AA805" s="124">
        <v>0</v>
      </c>
      <c r="AB805" s="124">
        <v>0</v>
      </c>
      <c r="AC805" s="124">
        <v>0</v>
      </c>
      <c r="AD805" s="124">
        <v>0</v>
      </c>
      <c r="AE805" s="124">
        <v>0</v>
      </c>
      <c r="AF805" s="124">
        <v>0</v>
      </c>
      <c r="AG805" s="124">
        <v>0</v>
      </c>
      <c r="AH805" s="124">
        <v>0</v>
      </c>
      <c r="AI805" s="124">
        <v>0</v>
      </c>
      <c r="AJ805" s="124">
        <v>0</v>
      </c>
      <c r="AK805" s="124">
        <v>0</v>
      </c>
      <c r="AL805" s="124">
        <v>0</v>
      </c>
      <c r="AM805" s="124">
        <v>0</v>
      </c>
      <c r="AN805" s="124">
        <v>0</v>
      </c>
      <c r="AO805" s="124">
        <v>0</v>
      </c>
      <c r="AP805" s="124">
        <v>0</v>
      </c>
      <c r="AQ805" s="124">
        <v>0</v>
      </c>
      <c r="AR805" s="124">
        <v>0</v>
      </c>
      <c r="AS805" s="124">
        <v>0</v>
      </c>
      <c r="AT805" s="124">
        <v>0</v>
      </c>
      <c r="AU805" s="124">
        <v>0</v>
      </c>
      <c r="AV805" s="124">
        <v>0</v>
      </c>
      <c r="AW805" s="124">
        <v>0</v>
      </c>
      <c r="AX805" s="124">
        <v>0</v>
      </c>
      <c r="AY805" s="124">
        <v>0</v>
      </c>
    </row>
    <row r="806" spans="1:51">
      <c r="A806" t="s">
        <v>44</v>
      </c>
      <c r="B806" t="s">
        <v>70</v>
      </c>
      <c r="C806" t="s">
        <v>58</v>
      </c>
      <c r="D806" t="s">
        <v>337</v>
      </c>
      <c r="E806" s="125">
        <v>0</v>
      </c>
      <c r="F806" s="125">
        <v>0</v>
      </c>
      <c r="G806" s="125">
        <v>0</v>
      </c>
      <c r="H806" s="125">
        <v>0</v>
      </c>
      <c r="I806" s="125">
        <v>0</v>
      </c>
      <c r="J806" s="125">
        <v>0</v>
      </c>
      <c r="K806" s="124">
        <v>0</v>
      </c>
      <c r="L806" s="124">
        <v>0</v>
      </c>
      <c r="M806" s="124">
        <v>0</v>
      </c>
      <c r="N806" s="124">
        <v>0</v>
      </c>
      <c r="O806" s="124">
        <v>0</v>
      </c>
      <c r="P806" s="124">
        <v>0</v>
      </c>
      <c r="Q806" s="124">
        <v>0</v>
      </c>
      <c r="R806" s="124">
        <v>0</v>
      </c>
      <c r="S806" s="124">
        <v>0</v>
      </c>
      <c r="T806" s="124">
        <v>0</v>
      </c>
      <c r="U806" s="124">
        <v>0</v>
      </c>
      <c r="V806" s="124">
        <v>0</v>
      </c>
      <c r="W806" s="124">
        <v>0</v>
      </c>
      <c r="X806" s="124">
        <v>0</v>
      </c>
      <c r="Y806" s="124">
        <v>0</v>
      </c>
      <c r="Z806" s="124">
        <v>0</v>
      </c>
      <c r="AA806" s="124">
        <v>0</v>
      </c>
      <c r="AB806" s="124">
        <v>0</v>
      </c>
      <c r="AC806" s="124">
        <v>0</v>
      </c>
      <c r="AD806" s="124">
        <v>0</v>
      </c>
      <c r="AE806" s="124">
        <v>0</v>
      </c>
      <c r="AF806" s="124">
        <v>0</v>
      </c>
      <c r="AG806" s="124">
        <v>0</v>
      </c>
      <c r="AH806" s="124">
        <v>0</v>
      </c>
      <c r="AI806" s="124">
        <v>0</v>
      </c>
      <c r="AJ806" s="124">
        <v>0</v>
      </c>
      <c r="AK806" s="124">
        <v>0</v>
      </c>
      <c r="AL806" s="124">
        <v>0</v>
      </c>
      <c r="AM806" s="124">
        <v>0</v>
      </c>
      <c r="AN806" s="124">
        <v>0</v>
      </c>
      <c r="AO806" s="124">
        <v>0</v>
      </c>
      <c r="AP806" s="124">
        <v>0</v>
      </c>
      <c r="AQ806" s="124">
        <v>0</v>
      </c>
      <c r="AR806" s="124">
        <v>0</v>
      </c>
      <c r="AS806" s="124">
        <v>0</v>
      </c>
      <c r="AT806" s="124">
        <v>0</v>
      </c>
      <c r="AU806" s="124">
        <v>0</v>
      </c>
      <c r="AV806" s="124">
        <v>0</v>
      </c>
      <c r="AW806" s="124">
        <v>0</v>
      </c>
      <c r="AX806" s="124">
        <v>0</v>
      </c>
      <c r="AY806" s="124">
        <v>0</v>
      </c>
    </row>
    <row r="807" spans="1:51">
      <c r="A807" t="s">
        <v>44</v>
      </c>
      <c r="B807" t="s">
        <v>70</v>
      </c>
      <c r="C807" t="s">
        <v>59</v>
      </c>
      <c r="D807" t="s">
        <v>337</v>
      </c>
      <c r="E807" s="125">
        <v>0</v>
      </c>
      <c r="F807" s="125">
        <v>0</v>
      </c>
      <c r="G807" s="125">
        <v>0</v>
      </c>
      <c r="H807" s="125">
        <v>0</v>
      </c>
      <c r="I807" s="125">
        <v>0</v>
      </c>
      <c r="J807" s="125">
        <v>0</v>
      </c>
      <c r="K807" s="124">
        <v>0</v>
      </c>
      <c r="L807" s="124">
        <v>0</v>
      </c>
      <c r="M807" s="124">
        <v>0</v>
      </c>
      <c r="N807" s="124">
        <v>0</v>
      </c>
      <c r="O807" s="124">
        <v>0</v>
      </c>
      <c r="P807" s="124">
        <v>0</v>
      </c>
      <c r="Q807" s="124">
        <v>0</v>
      </c>
      <c r="R807" s="124">
        <v>0</v>
      </c>
      <c r="S807" s="124">
        <v>0</v>
      </c>
      <c r="T807" s="124">
        <v>0</v>
      </c>
      <c r="U807" s="124">
        <v>0</v>
      </c>
      <c r="V807" s="124">
        <v>0</v>
      </c>
      <c r="W807" s="124">
        <v>0</v>
      </c>
      <c r="X807" s="124">
        <v>0</v>
      </c>
      <c r="Y807" s="124">
        <v>0</v>
      </c>
      <c r="Z807" s="124">
        <v>0</v>
      </c>
      <c r="AA807" s="124">
        <v>0</v>
      </c>
      <c r="AB807" s="124">
        <v>0</v>
      </c>
      <c r="AC807" s="124">
        <v>0</v>
      </c>
      <c r="AD807" s="124">
        <v>0</v>
      </c>
      <c r="AE807" s="124">
        <v>0</v>
      </c>
      <c r="AF807" s="124">
        <v>0</v>
      </c>
      <c r="AG807" s="124">
        <v>0</v>
      </c>
      <c r="AH807" s="124">
        <v>0</v>
      </c>
      <c r="AI807" s="124">
        <v>0</v>
      </c>
      <c r="AJ807" s="124">
        <v>0</v>
      </c>
      <c r="AK807" s="124">
        <v>0</v>
      </c>
      <c r="AL807" s="124">
        <v>0</v>
      </c>
      <c r="AM807" s="124">
        <v>0</v>
      </c>
      <c r="AN807" s="124">
        <v>0</v>
      </c>
      <c r="AO807" s="124">
        <v>0</v>
      </c>
      <c r="AP807" s="124">
        <v>0</v>
      </c>
      <c r="AQ807" s="124">
        <v>0</v>
      </c>
      <c r="AR807" s="124">
        <v>0</v>
      </c>
      <c r="AS807" s="124">
        <v>0</v>
      </c>
      <c r="AT807" s="124">
        <v>0</v>
      </c>
      <c r="AU807" s="124">
        <v>0</v>
      </c>
      <c r="AV807" s="124">
        <v>0</v>
      </c>
      <c r="AW807" s="124">
        <v>0</v>
      </c>
      <c r="AX807" s="124">
        <v>0</v>
      </c>
      <c r="AY807" s="124">
        <v>0</v>
      </c>
    </row>
    <row r="808" spans="1:51">
      <c r="A808" t="s">
        <v>44</v>
      </c>
      <c r="B808" t="s">
        <v>70</v>
      </c>
      <c r="C808" t="s">
        <v>60</v>
      </c>
      <c r="D808" t="s">
        <v>337</v>
      </c>
      <c r="E808" s="125">
        <v>0</v>
      </c>
      <c r="F808" s="125">
        <v>0</v>
      </c>
      <c r="G808" s="125">
        <v>0</v>
      </c>
      <c r="H808" s="125">
        <v>0</v>
      </c>
      <c r="I808" s="125">
        <v>0</v>
      </c>
      <c r="J808" s="125">
        <v>0</v>
      </c>
      <c r="K808" s="124">
        <v>0</v>
      </c>
      <c r="L808" s="124">
        <v>0</v>
      </c>
      <c r="M808" s="124">
        <v>0</v>
      </c>
      <c r="N808" s="124">
        <v>0</v>
      </c>
      <c r="O808" s="124">
        <v>0</v>
      </c>
      <c r="P808" s="124">
        <v>0</v>
      </c>
      <c r="Q808" s="124">
        <v>0</v>
      </c>
      <c r="R808" s="124">
        <v>0</v>
      </c>
      <c r="S808" s="124">
        <v>0</v>
      </c>
      <c r="T808" s="124">
        <v>0</v>
      </c>
      <c r="U808" s="124">
        <v>0</v>
      </c>
      <c r="V808" s="124">
        <v>0</v>
      </c>
      <c r="W808" s="124">
        <v>0</v>
      </c>
      <c r="X808" s="124">
        <v>0</v>
      </c>
      <c r="Y808" s="124">
        <v>0</v>
      </c>
      <c r="Z808" s="124">
        <v>0</v>
      </c>
      <c r="AA808" s="124">
        <v>0</v>
      </c>
      <c r="AB808" s="124">
        <v>0</v>
      </c>
      <c r="AC808" s="124">
        <v>0</v>
      </c>
      <c r="AD808" s="124">
        <v>0</v>
      </c>
      <c r="AE808" s="124">
        <v>0</v>
      </c>
      <c r="AF808" s="124">
        <v>0</v>
      </c>
      <c r="AG808" s="124">
        <v>0</v>
      </c>
      <c r="AH808" s="124">
        <v>0</v>
      </c>
      <c r="AI808" s="124">
        <v>0</v>
      </c>
      <c r="AJ808" s="124">
        <v>0</v>
      </c>
      <c r="AK808" s="124">
        <v>0</v>
      </c>
      <c r="AL808" s="124">
        <v>0</v>
      </c>
      <c r="AM808" s="124">
        <v>0</v>
      </c>
      <c r="AN808" s="124">
        <v>0</v>
      </c>
      <c r="AO808" s="124">
        <v>0</v>
      </c>
      <c r="AP808" s="124">
        <v>0</v>
      </c>
      <c r="AQ808" s="124">
        <v>0</v>
      </c>
      <c r="AR808" s="124">
        <v>0</v>
      </c>
      <c r="AS808" s="124">
        <v>0</v>
      </c>
      <c r="AT808" s="124">
        <v>0</v>
      </c>
      <c r="AU808" s="124">
        <v>0</v>
      </c>
      <c r="AV808" s="124">
        <v>0</v>
      </c>
      <c r="AW808" s="124">
        <v>0</v>
      </c>
      <c r="AX808" s="124">
        <v>0</v>
      </c>
      <c r="AY808" s="124">
        <v>0</v>
      </c>
    </row>
    <row r="809" spans="1:51">
      <c r="A809" t="s">
        <v>44</v>
      </c>
      <c r="B809" t="s">
        <v>70</v>
      </c>
      <c r="C809" t="s">
        <v>61</v>
      </c>
      <c r="D809" t="s">
        <v>337</v>
      </c>
      <c r="E809" s="125">
        <v>0</v>
      </c>
      <c r="F809" s="125">
        <v>0</v>
      </c>
      <c r="G809" s="125">
        <v>0</v>
      </c>
      <c r="H809" s="125">
        <v>0</v>
      </c>
      <c r="I809" s="125">
        <v>0</v>
      </c>
      <c r="J809" s="125">
        <v>0</v>
      </c>
      <c r="K809" s="124">
        <v>0</v>
      </c>
      <c r="L809" s="124">
        <v>0</v>
      </c>
      <c r="M809" s="124">
        <v>0</v>
      </c>
      <c r="N809" s="124">
        <v>0</v>
      </c>
      <c r="O809" s="124">
        <v>0</v>
      </c>
      <c r="P809" s="124">
        <v>0</v>
      </c>
      <c r="Q809" s="124">
        <v>0</v>
      </c>
      <c r="R809" s="124">
        <v>0</v>
      </c>
      <c r="S809" s="124">
        <v>0</v>
      </c>
      <c r="T809" s="124">
        <v>0</v>
      </c>
      <c r="U809" s="124">
        <v>0</v>
      </c>
      <c r="V809" s="124">
        <v>0</v>
      </c>
      <c r="W809" s="124">
        <v>0</v>
      </c>
      <c r="X809" s="124">
        <v>0</v>
      </c>
      <c r="Y809" s="124">
        <v>0</v>
      </c>
      <c r="Z809" s="124">
        <v>0</v>
      </c>
      <c r="AA809" s="124">
        <v>0</v>
      </c>
      <c r="AB809" s="124">
        <v>0</v>
      </c>
      <c r="AC809" s="124">
        <v>0</v>
      </c>
      <c r="AD809" s="124">
        <v>0</v>
      </c>
      <c r="AE809" s="124">
        <v>0</v>
      </c>
      <c r="AF809" s="124">
        <v>0</v>
      </c>
      <c r="AG809" s="124">
        <v>0</v>
      </c>
      <c r="AH809" s="124">
        <v>0</v>
      </c>
      <c r="AI809" s="124">
        <v>0</v>
      </c>
      <c r="AJ809" s="124">
        <v>0</v>
      </c>
      <c r="AK809" s="124">
        <v>0</v>
      </c>
      <c r="AL809" s="124">
        <v>0</v>
      </c>
      <c r="AM809" s="124">
        <v>0</v>
      </c>
      <c r="AN809" s="124">
        <v>0</v>
      </c>
      <c r="AO809" s="124">
        <v>0</v>
      </c>
      <c r="AP809" s="124">
        <v>0</v>
      </c>
      <c r="AQ809" s="124">
        <v>0</v>
      </c>
      <c r="AR809" s="124">
        <v>0</v>
      </c>
      <c r="AS809" s="124">
        <v>0</v>
      </c>
      <c r="AT809" s="124">
        <v>0</v>
      </c>
      <c r="AU809" s="124">
        <v>0</v>
      </c>
      <c r="AV809" s="124">
        <v>0</v>
      </c>
      <c r="AW809" s="124">
        <v>0</v>
      </c>
      <c r="AX809" s="124">
        <v>0</v>
      </c>
      <c r="AY809" s="124">
        <v>0</v>
      </c>
    </row>
    <row r="810" spans="1:51">
      <c r="A810" t="s">
        <v>44</v>
      </c>
      <c r="B810" t="s">
        <v>70</v>
      </c>
      <c r="C810" t="s">
        <v>64</v>
      </c>
      <c r="D810" t="s">
        <v>337</v>
      </c>
      <c r="E810" s="125">
        <v>0</v>
      </c>
      <c r="F810" s="125">
        <v>0</v>
      </c>
      <c r="G810" s="125">
        <v>0</v>
      </c>
      <c r="H810" s="125">
        <v>0</v>
      </c>
      <c r="I810" s="125">
        <v>0</v>
      </c>
      <c r="J810" s="125">
        <v>0</v>
      </c>
      <c r="K810" s="124">
        <v>0</v>
      </c>
      <c r="L810" s="124">
        <v>0</v>
      </c>
      <c r="M810" s="124">
        <v>0</v>
      </c>
      <c r="N810" s="124">
        <v>0</v>
      </c>
      <c r="O810" s="124">
        <v>0</v>
      </c>
      <c r="P810" s="124">
        <v>0</v>
      </c>
      <c r="Q810" s="124">
        <v>0</v>
      </c>
      <c r="R810" s="124">
        <v>0</v>
      </c>
      <c r="S810" s="124">
        <v>0</v>
      </c>
      <c r="T810" s="124">
        <v>0</v>
      </c>
      <c r="U810" s="124">
        <v>0</v>
      </c>
      <c r="V810" s="124">
        <v>0</v>
      </c>
      <c r="W810" s="124">
        <v>0</v>
      </c>
      <c r="X810" s="124">
        <v>0</v>
      </c>
      <c r="Y810" s="124">
        <v>0</v>
      </c>
      <c r="Z810" s="124">
        <v>0</v>
      </c>
      <c r="AA810" s="124">
        <v>0</v>
      </c>
      <c r="AB810" s="124">
        <v>0</v>
      </c>
      <c r="AC810" s="124">
        <v>0</v>
      </c>
      <c r="AD810" s="124">
        <v>0</v>
      </c>
      <c r="AE810" s="124">
        <v>0</v>
      </c>
      <c r="AF810" s="124">
        <v>0</v>
      </c>
      <c r="AG810" s="124">
        <v>0</v>
      </c>
      <c r="AH810" s="124">
        <v>0</v>
      </c>
      <c r="AI810" s="124">
        <v>0</v>
      </c>
      <c r="AJ810" s="124">
        <v>0</v>
      </c>
      <c r="AK810" s="124">
        <v>0</v>
      </c>
      <c r="AL810" s="124">
        <v>0</v>
      </c>
      <c r="AM810" s="124">
        <v>0</v>
      </c>
      <c r="AN810" s="124">
        <v>0</v>
      </c>
      <c r="AO810" s="124">
        <v>0</v>
      </c>
      <c r="AP810" s="124">
        <v>0</v>
      </c>
      <c r="AQ810" s="124">
        <v>0</v>
      </c>
      <c r="AR810" s="124">
        <v>0</v>
      </c>
      <c r="AS810" s="124">
        <v>0</v>
      </c>
      <c r="AT810" s="124">
        <v>0</v>
      </c>
      <c r="AU810" s="124">
        <v>0</v>
      </c>
      <c r="AV810" s="124">
        <v>0</v>
      </c>
      <c r="AW810" s="124">
        <v>0</v>
      </c>
      <c r="AX810" s="124">
        <v>0</v>
      </c>
      <c r="AY810" s="124">
        <v>0</v>
      </c>
    </row>
    <row r="811" spans="1:51">
      <c r="A811" t="s">
        <v>44</v>
      </c>
      <c r="B811" t="s">
        <v>68</v>
      </c>
      <c r="C811" t="s">
        <v>65</v>
      </c>
      <c r="D811" t="s">
        <v>337</v>
      </c>
      <c r="E811" s="125">
        <v>0</v>
      </c>
      <c r="F811" s="125">
        <v>0</v>
      </c>
      <c r="G811" s="125">
        <v>0</v>
      </c>
      <c r="H811" s="125">
        <v>0</v>
      </c>
      <c r="I811" s="125">
        <v>0</v>
      </c>
      <c r="J811" s="125">
        <v>0</v>
      </c>
      <c r="K811" s="124">
        <v>0</v>
      </c>
      <c r="L811" s="124">
        <v>0</v>
      </c>
      <c r="M811" s="124">
        <v>0</v>
      </c>
      <c r="N811" s="124">
        <v>0</v>
      </c>
      <c r="O811" s="124">
        <v>0</v>
      </c>
      <c r="P811" s="124">
        <v>0</v>
      </c>
      <c r="Q811" s="124">
        <v>0</v>
      </c>
      <c r="R811" s="124">
        <v>0</v>
      </c>
      <c r="S811" s="124">
        <v>0</v>
      </c>
      <c r="T811" s="124">
        <v>0</v>
      </c>
      <c r="U811" s="124">
        <v>0</v>
      </c>
      <c r="V811" s="124">
        <v>0</v>
      </c>
      <c r="W811" s="124">
        <v>0</v>
      </c>
      <c r="X811" s="124">
        <v>0</v>
      </c>
      <c r="Y811" s="124">
        <v>0</v>
      </c>
      <c r="Z811" s="124">
        <v>0</v>
      </c>
      <c r="AA811" s="124">
        <v>0</v>
      </c>
      <c r="AB811" s="124">
        <v>0</v>
      </c>
      <c r="AC811" s="124">
        <v>0</v>
      </c>
      <c r="AD811" s="124">
        <v>0</v>
      </c>
      <c r="AE811" s="124">
        <v>0</v>
      </c>
      <c r="AF811" s="124">
        <v>0</v>
      </c>
      <c r="AG811" s="124">
        <v>0</v>
      </c>
      <c r="AH811" s="124">
        <v>0</v>
      </c>
      <c r="AI811" s="124">
        <v>0</v>
      </c>
      <c r="AJ811" s="124">
        <v>0</v>
      </c>
      <c r="AK811" s="124">
        <v>0</v>
      </c>
      <c r="AL811" s="124">
        <v>0</v>
      </c>
      <c r="AM811" s="124">
        <v>0</v>
      </c>
      <c r="AN811" s="124">
        <v>0</v>
      </c>
      <c r="AO811" s="124">
        <v>0</v>
      </c>
      <c r="AP811" s="124">
        <v>0</v>
      </c>
      <c r="AQ811" s="124">
        <v>0</v>
      </c>
      <c r="AR811" s="124">
        <v>0</v>
      </c>
      <c r="AS811" s="124">
        <v>0</v>
      </c>
      <c r="AT811" s="124">
        <v>0</v>
      </c>
      <c r="AU811" s="124">
        <v>0</v>
      </c>
      <c r="AV811" s="124">
        <v>0</v>
      </c>
      <c r="AW811" s="124">
        <v>0</v>
      </c>
      <c r="AX811" s="124">
        <v>0</v>
      </c>
      <c r="AY811" s="124">
        <v>0</v>
      </c>
    </row>
    <row r="812" spans="1:51">
      <c r="A812" t="s">
        <v>44</v>
      </c>
      <c r="B812" t="s">
        <v>68</v>
      </c>
      <c r="C812" t="s">
        <v>66</v>
      </c>
      <c r="D812" t="s">
        <v>337</v>
      </c>
      <c r="E812" s="125">
        <v>0</v>
      </c>
      <c r="F812" s="125">
        <v>0</v>
      </c>
      <c r="G812" s="125">
        <v>0</v>
      </c>
      <c r="H812" s="125">
        <v>0</v>
      </c>
      <c r="I812" s="125">
        <v>0</v>
      </c>
      <c r="J812" s="125">
        <v>0</v>
      </c>
      <c r="K812" s="124">
        <v>0</v>
      </c>
      <c r="L812" s="124">
        <v>0</v>
      </c>
      <c r="M812" s="124">
        <v>0</v>
      </c>
      <c r="N812" s="124">
        <v>0</v>
      </c>
      <c r="O812" s="124">
        <v>0</v>
      </c>
      <c r="P812" s="124">
        <v>0</v>
      </c>
      <c r="Q812" s="124">
        <v>0</v>
      </c>
      <c r="R812" s="124">
        <v>0</v>
      </c>
      <c r="S812" s="124">
        <v>0</v>
      </c>
      <c r="T812" s="124">
        <v>0</v>
      </c>
      <c r="U812" s="124">
        <v>0</v>
      </c>
      <c r="V812" s="124">
        <v>0</v>
      </c>
      <c r="W812" s="124">
        <v>0</v>
      </c>
      <c r="X812" s="124">
        <v>0</v>
      </c>
      <c r="Y812" s="124">
        <v>0</v>
      </c>
      <c r="Z812" s="124">
        <v>0</v>
      </c>
      <c r="AA812" s="124">
        <v>0</v>
      </c>
      <c r="AB812" s="124">
        <v>0</v>
      </c>
      <c r="AC812" s="124">
        <v>0</v>
      </c>
      <c r="AD812" s="124">
        <v>0</v>
      </c>
      <c r="AE812" s="124">
        <v>0</v>
      </c>
      <c r="AF812" s="124">
        <v>0</v>
      </c>
      <c r="AG812" s="124">
        <v>0</v>
      </c>
      <c r="AH812" s="124">
        <v>0</v>
      </c>
      <c r="AI812" s="124">
        <v>0</v>
      </c>
      <c r="AJ812" s="124">
        <v>0</v>
      </c>
      <c r="AK812" s="124">
        <v>0</v>
      </c>
      <c r="AL812" s="124">
        <v>0</v>
      </c>
      <c r="AM812" s="124">
        <v>0</v>
      </c>
      <c r="AN812" s="124">
        <v>0</v>
      </c>
      <c r="AO812" s="124">
        <v>0</v>
      </c>
      <c r="AP812" s="124">
        <v>0</v>
      </c>
      <c r="AQ812" s="124">
        <v>0</v>
      </c>
      <c r="AR812" s="124">
        <v>0</v>
      </c>
      <c r="AS812" s="124">
        <v>0</v>
      </c>
      <c r="AT812" s="124">
        <v>0</v>
      </c>
      <c r="AU812" s="124">
        <v>0</v>
      </c>
      <c r="AV812" s="124">
        <v>0</v>
      </c>
      <c r="AW812" s="124">
        <v>0</v>
      </c>
      <c r="AX812" s="124">
        <v>0</v>
      </c>
      <c r="AY812" s="124">
        <v>0</v>
      </c>
    </row>
    <row r="813" spans="1:51">
      <c r="A813" t="s">
        <v>41</v>
      </c>
      <c r="B813" t="s">
        <v>71</v>
      </c>
      <c r="C813" t="s">
        <v>50</v>
      </c>
      <c r="D813" t="s">
        <v>337</v>
      </c>
      <c r="E813" s="125">
        <v>1</v>
      </c>
      <c r="F813" s="125">
        <v>1</v>
      </c>
      <c r="G813" s="125">
        <v>1</v>
      </c>
      <c r="H813" s="125">
        <v>1</v>
      </c>
      <c r="I813" s="125">
        <v>1</v>
      </c>
      <c r="J813" s="125">
        <v>1</v>
      </c>
      <c r="K813" s="124">
        <v>1</v>
      </c>
      <c r="L813" s="124">
        <v>1</v>
      </c>
      <c r="M813" s="124">
        <v>1</v>
      </c>
      <c r="N813" s="124">
        <v>1</v>
      </c>
      <c r="O813" s="124">
        <v>1</v>
      </c>
      <c r="P813" s="124">
        <v>1</v>
      </c>
      <c r="Q813" s="124">
        <v>1</v>
      </c>
      <c r="R813" s="124">
        <v>1</v>
      </c>
      <c r="S813" s="124">
        <v>1</v>
      </c>
      <c r="T813" s="124">
        <v>1</v>
      </c>
      <c r="U813" s="124">
        <v>1</v>
      </c>
      <c r="V813" s="124">
        <v>1</v>
      </c>
      <c r="W813" s="124">
        <v>1</v>
      </c>
      <c r="X813" s="124">
        <v>1</v>
      </c>
      <c r="Y813" s="124">
        <v>1</v>
      </c>
      <c r="Z813" s="124">
        <v>1</v>
      </c>
      <c r="AA813" s="124">
        <v>1</v>
      </c>
      <c r="AB813" s="124">
        <v>1</v>
      </c>
      <c r="AC813" s="124">
        <v>1</v>
      </c>
      <c r="AD813" s="124">
        <v>1</v>
      </c>
      <c r="AE813" s="124">
        <v>1</v>
      </c>
      <c r="AF813" s="124">
        <v>1</v>
      </c>
      <c r="AG813" s="124">
        <v>1</v>
      </c>
      <c r="AH813" s="124">
        <v>1</v>
      </c>
      <c r="AI813" s="124">
        <v>1</v>
      </c>
      <c r="AJ813" s="124">
        <v>1</v>
      </c>
      <c r="AK813" s="124">
        <v>1</v>
      </c>
      <c r="AL813" s="124">
        <v>1</v>
      </c>
      <c r="AM813" s="124">
        <v>1</v>
      </c>
      <c r="AN813" s="124">
        <v>1</v>
      </c>
      <c r="AO813" s="124">
        <v>1</v>
      </c>
      <c r="AP813" s="124">
        <v>1</v>
      </c>
      <c r="AQ813" s="124">
        <v>1</v>
      </c>
      <c r="AR813" s="124">
        <v>1</v>
      </c>
      <c r="AS813" s="124">
        <v>1</v>
      </c>
      <c r="AT813" s="124">
        <v>1</v>
      </c>
      <c r="AU813" s="124">
        <v>1</v>
      </c>
      <c r="AV813" s="124">
        <v>1</v>
      </c>
      <c r="AW813" s="124">
        <v>1</v>
      </c>
      <c r="AX813" s="124">
        <v>1</v>
      </c>
      <c r="AY813" s="124">
        <v>1</v>
      </c>
    </row>
    <row r="814" spans="1:51">
      <c r="A814" t="s">
        <v>41</v>
      </c>
      <c r="B814" t="s">
        <v>71</v>
      </c>
      <c r="C814" t="s">
        <v>51</v>
      </c>
      <c r="D814" t="s">
        <v>337</v>
      </c>
      <c r="E814" s="125">
        <v>0</v>
      </c>
      <c r="F814" s="125">
        <v>0</v>
      </c>
      <c r="G814" s="125">
        <v>0</v>
      </c>
      <c r="H814" s="125">
        <v>0</v>
      </c>
      <c r="I814" s="125">
        <v>0</v>
      </c>
      <c r="J814" s="125">
        <v>0</v>
      </c>
      <c r="K814" s="124">
        <v>0</v>
      </c>
      <c r="L814" s="124">
        <v>0</v>
      </c>
      <c r="M814" s="124">
        <v>0</v>
      </c>
      <c r="N814" s="124">
        <v>0</v>
      </c>
      <c r="O814" s="124">
        <v>0</v>
      </c>
      <c r="P814" s="124">
        <v>0</v>
      </c>
      <c r="Q814" s="124">
        <v>0</v>
      </c>
      <c r="R814" s="124">
        <v>0</v>
      </c>
      <c r="S814" s="124">
        <v>0</v>
      </c>
      <c r="T814" s="124">
        <v>0</v>
      </c>
      <c r="U814" s="124">
        <v>0</v>
      </c>
      <c r="V814" s="124">
        <v>0</v>
      </c>
      <c r="W814" s="124">
        <v>0</v>
      </c>
      <c r="X814" s="124">
        <v>0</v>
      </c>
      <c r="Y814" s="124">
        <v>0</v>
      </c>
      <c r="Z814" s="124">
        <v>0</v>
      </c>
      <c r="AA814" s="124">
        <v>0</v>
      </c>
      <c r="AB814" s="124">
        <v>0</v>
      </c>
      <c r="AC814" s="124">
        <v>0</v>
      </c>
      <c r="AD814" s="124">
        <v>0</v>
      </c>
      <c r="AE814" s="124">
        <v>0</v>
      </c>
      <c r="AF814" s="124">
        <v>0</v>
      </c>
      <c r="AG814" s="124">
        <v>0</v>
      </c>
      <c r="AH814" s="124">
        <v>0</v>
      </c>
      <c r="AI814" s="124">
        <v>0</v>
      </c>
      <c r="AJ814" s="124">
        <v>0</v>
      </c>
      <c r="AK814" s="124">
        <v>0</v>
      </c>
      <c r="AL814" s="124">
        <v>0</v>
      </c>
      <c r="AM814" s="124">
        <v>0</v>
      </c>
      <c r="AN814" s="124">
        <v>0</v>
      </c>
      <c r="AO814" s="124">
        <v>0</v>
      </c>
      <c r="AP814" s="124">
        <v>0</v>
      </c>
      <c r="AQ814" s="124">
        <v>0</v>
      </c>
      <c r="AR814" s="124">
        <v>0</v>
      </c>
      <c r="AS814" s="124">
        <v>0</v>
      </c>
      <c r="AT814" s="124">
        <v>0</v>
      </c>
      <c r="AU814" s="124">
        <v>0</v>
      </c>
      <c r="AV814" s="124">
        <v>0</v>
      </c>
      <c r="AW814" s="124">
        <v>0</v>
      </c>
      <c r="AX814" s="124">
        <v>0</v>
      </c>
      <c r="AY814" s="124">
        <v>0</v>
      </c>
    </row>
    <row r="815" spans="1:51">
      <c r="A815" t="s">
        <v>41</v>
      </c>
      <c r="B815" t="s">
        <v>71</v>
      </c>
      <c r="C815" t="s">
        <v>52</v>
      </c>
      <c r="D815" t="s">
        <v>337</v>
      </c>
      <c r="E815" s="125">
        <v>0</v>
      </c>
      <c r="F815" s="125">
        <v>0</v>
      </c>
      <c r="G815" s="125">
        <v>0</v>
      </c>
      <c r="H815" s="125">
        <v>0</v>
      </c>
      <c r="I815" s="125">
        <v>0</v>
      </c>
      <c r="J815" s="125">
        <v>0</v>
      </c>
      <c r="K815" s="124">
        <v>0</v>
      </c>
      <c r="L815" s="124">
        <v>0</v>
      </c>
      <c r="M815" s="124">
        <v>0</v>
      </c>
      <c r="N815" s="124">
        <v>0</v>
      </c>
      <c r="O815" s="124">
        <v>0</v>
      </c>
      <c r="P815" s="124">
        <v>0</v>
      </c>
      <c r="Q815" s="124">
        <v>0</v>
      </c>
      <c r="R815" s="124">
        <v>0</v>
      </c>
      <c r="S815" s="124">
        <v>0</v>
      </c>
      <c r="T815" s="124">
        <v>0</v>
      </c>
      <c r="U815" s="124">
        <v>0</v>
      </c>
      <c r="V815" s="124">
        <v>0</v>
      </c>
      <c r="W815" s="124">
        <v>0</v>
      </c>
      <c r="X815" s="124">
        <v>0</v>
      </c>
      <c r="Y815" s="124">
        <v>0</v>
      </c>
      <c r="Z815" s="124">
        <v>0</v>
      </c>
      <c r="AA815" s="124">
        <v>0</v>
      </c>
      <c r="AB815" s="124">
        <v>0</v>
      </c>
      <c r="AC815" s="124">
        <v>0</v>
      </c>
      <c r="AD815" s="124">
        <v>0</v>
      </c>
      <c r="AE815" s="124">
        <v>0</v>
      </c>
      <c r="AF815" s="124">
        <v>0</v>
      </c>
      <c r="AG815" s="124">
        <v>0</v>
      </c>
      <c r="AH815" s="124">
        <v>0</v>
      </c>
      <c r="AI815" s="124">
        <v>0</v>
      </c>
      <c r="AJ815" s="124">
        <v>0</v>
      </c>
      <c r="AK815" s="124">
        <v>0</v>
      </c>
      <c r="AL815" s="124">
        <v>0</v>
      </c>
      <c r="AM815" s="124">
        <v>0</v>
      </c>
      <c r="AN815" s="124">
        <v>0</v>
      </c>
      <c r="AO815" s="124">
        <v>0</v>
      </c>
      <c r="AP815" s="124">
        <v>0</v>
      </c>
      <c r="AQ815" s="124">
        <v>0</v>
      </c>
      <c r="AR815" s="124">
        <v>0</v>
      </c>
      <c r="AS815" s="124">
        <v>0</v>
      </c>
      <c r="AT815" s="124">
        <v>0</v>
      </c>
      <c r="AU815" s="124">
        <v>0</v>
      </c>
      <c r="AV815" s="124">
        <v>0</v>
      </c>
      <c r="AW815" s="124">
        <v>0</v>
      </c>
      <c r="AX815" s="124">
        <v>0</v>
      </c>
      <c r="AY815" s="124">
        <v>0</v>
      </c>
    </row>
    <row r="816" spans="1:51">
      <c r="A816" t="s">
        <v>41</v>
      </c>
      <c r="B816" t="s">
        <v>71</v>
      </c>
      <c r="C816" t="s">
        <v>53</v>
      </c>
      <c r="D816" t="s">
        <v>337</v>
      </c>
      <c r="E816" s="125">
        <v>0</v>
      </c>
      <c r="F816" s="125">
        <v>0</v>
      </c>
      <c r="G816" s="125">
        <v>0</v>
      </c>
      <c r="H816" s="125">
        <v>0</v>
      </c>
      <c r="I816" s="125">
        <v>0</v>
      </c>
      <c r="J816" s="125">
        <v>0</v>
      </c>
      <c r="K816" s="124">
        <v>0</v>
      </c>
      <c r="L816" s="124">
        <v>0</v>
      </c>
      <c r="M816" s="124">
        <v>0</v>
      </c>
      <c r="N816" s="124">
        <v>0</v>
      </c>
      <c r="O816" s="124">
        <v>0</v>
      </c>
      <c r="P816" s="124">
        <v>0</v>
      </c>
      <c r="Q816" s="124">
        <v>0</v>
      </c>
      <c r="R816" s="124">
        <v>0</v>
      </c>
      <c r="S816" s="124">
        <v>0</v>
      </c>
      <c r="T816" s="124">
        <v>0</v>
      </c>
      <c r="U816" s="124">
        <v>0</v>
      </c>
      <c r="V816" s="124">
        <v>0</v>
      </c>
      <c r="W816" s="124">
        <v>0</v>
      </c>
      <c r="X816" s="124">
        <v>0</v>
      </c>
      <c r="Y816" s="124">
        <v>0</v>
      </c>
      <c r="Z816" s="124">
        <v>0</v>
      </c>
      <c r="AA816" s="124">
        <v>0</v>
      </c>
      <c r="AB816" s="124">
        <v>0</v>
      </c>
      <c r="AC816" s="124">
        <v>0</v>
      </c>
      <c r="AD816" s="124">
        <v>0</v>
      </c>
      <c r="AE816" s="124">
        <v>0</v>
      </c>
      <c r="AF816" s="124">
        <v>0</v>
      </c>
      <c r="AG816" s="124">
        <v>0</v>
      </c>
      <c r="AH816" s="124">
        <v>0</v>
      </c>
      <c r="AI816" s="124">
        <v>0</v>
      </c>
      <c r="AJ816" s="124">
        <v>0</v>
      </c>
      <c r="AK816" s="124">
        <v>0</v>
      </c>
      <c r="AL816" s="124">
        <v>0</v>
      </c>
      <c r="AM816" s="124">
        <v>0</v>
      </c>
      <c r="AN816" s="124">
        <v>0</v>
      </c>
      <c r="AO816" s="124">
        <v>0</v>
      </c>
      <c r="AP816" s="124">
        <v>0</v>
      </c>
      <c r="AQ816" s="124">
        <v>0</v>
      </c>
      <c r="AR816" s="124">
        <v>0</v>
      </c>
      <c r="AS816" s="124">
        <v>0</v>
      </c>
      <c r="AT816" s="124">
        <v>0</v>
      </c>
      <c r="AU816" s="124">
        <v>0</v>
      </c>
      <c r="AV816" s="124">
        <v>0</v>
      </c>
      <c r="AW816" s="124">
        <v>0</v>
      </c>
      <c r="AX816" s="124">
        <v>0</v>
      </c>
      <c r="AY816" s="124">
        <v>0</v>
      </c>
    </row>
    <row r="817" spans="1:51">
      <c r="A817" t="s">
        <v>41</v>
      </c>
      <c r="B817" t="s">
        <v>71</v>
      </c>
      <c r="C817" t="s">
        <v>54</v>
      </c>
      <c r="D817" t="s">
        <v>337</v>
      </c>
      <c r="E817" s="125">
        <v>0</v>
      </c>
      <c r="F817" s="125">
        <v>0</v>
      </c>
      <c r="G817" s="125">
        <v>0</v>
      </c>
      <c r="H817" s="125">
        <v>0</v>
      </c>
      <c r="I817" s="125">
        <v>0</v>
      </c>
      <c r="J817" s="125">
        <v>0</v>
      </c>
      <c r="K817" s="124">
        <v>0</v>
      </c>
      <c r="L817" s="124">
        <v>0</v>
      </c>
      <c r="M817" s="124">
        <v>0</v>
      </c>
      <c r="N817" s="124">
        <v>0</v>
      </c>
      <c r="O817" s="124">
        <v>0</v>
      </c>
      <c r="P817" s="124">
        <v>0</v>
      </c>
      <c r="Q817" s="124">
        <v>0</v>
      </c>
      <c r="R817" s="124">
        <v>0</v>
      </c>
      <c r="S817" s="124">
        <v>0</v>
      </c>
      <c r="T817" s="124">
        <v>0</v>
      </c>
      <c r="U817" s="124">
        <v>0</v>
      </c>
      <c r="V817" s="124">
        <v>0</v>
      </c>
      <c r="W817" s="124">
        <v>0</v>
      </c>
      <c r="X817" s="124">
        <v>0</v>
      </c>
      <c r="Y817" s="124">
        <v>0</v>
      </c>
      <c r="Z817" s="124">
        <v>0</v>
      </c>
      <c r="AA817" s="124">
        <v>0</v>
      </c>
      <c r="AB817" s="124">
        <v>0</v>
      </c>
      <c r="AC817" s="124">
        <v>0</v>
      </c>
      <c r="AD817" s="124">
        <v>0</v>
      </c>
      <c r="AE817" s="124">
        <v>0</v>
      </c>
      <c r="AF817" s="124">
        <v>0</v>
      </c>
      <c r="AG817" s="124">
        <v>0</v>
      </c>
      <c r="AH817" s="124">
        <v>0</v>
      </c>
      <c r="AI817" s="124">
        <v>0</v>
      </c>
      <c r="AJ817" s="124">
        <v>0</v>
      </c>
      <c r="AK817" s="124">
        <v>0</v>
      </c>
      <c r="AL817" s="124">
        <v>0</v>
      </c>
      <c r="AM817" s="124">
        <v>0</v>
      </c>
      <c r="AN817" s="124">
        <v>0</v>
      </c>
      <c r="AO817" s="124">
        <v>0</v>
      </c>
      <c r="AP817" s="124">
        <v>0</v>
      </c>
      <c r="AQ817" s="124">
        <v>0</v>
      </c>
      <c r="AR817" s="124">
        <v>0</v>
      </c>
      <c r="AS817" s="124">
        <v>0</v>
      </c>
      <c r="AT817" s="124">
        <v>0</v>
      </c>
      <c r="AU817" s="124">
        <v>0</v>
      </c>
      <c r="AV817" s="124">
        <v>0</v>
      </c>
      <c r="AW817" s="124">
        <v>0</v>
      </c>
      <c r="AX817" s="124">
        <v>0</v>
      </c>
      <c r="AY817" s="124">
        <v>0</v>
      </c>
    </row>
    <row r="818" spans="1:51">
      <c r="A818" t="s">
        <v>41</v>
      </c>
      <c r="B818" t="s">
        <v>71</v>
      </c>
      <c r="C818" t="s">
        <v>55</v>
      </c>
      <c r="D818" t="s">
        <v>337</v>
      </c>
      <c r="E818" s="125">
        <v>0</v>
      </c>
      <c r="F818" s="125">
        <v>0</v>
      </c>
      <c r="G818" s="125">
        <v>0</v>
      </c>
      <c r="H818" s="125">
        <v>0</v>
      </c>
      <c r="I818" s="125">
        <v>0</v>
      </c>
      <c r="J818" s="125">
        <v>0</v>
      </c>
      <c r="K818" s="124">
        <v>0</v>
      </c>
      <c r="L818" s="124">
        <v>0</v>
      </c>
      <c r="M818" s="124">
        <v>0</v>
      </c>
      <c r="N818" s="124">
        <v>0</v>
      </c>
      <c r="O818" s="124">
        <v>0</v>
      </c>
      <c r="P818" s="124">
        <v>0</v>
      </c>
      <c r="Q818" s="124">
        <v>0</v>
      </c>
      <c r="R818" s="124">
        <v>0</v>
      </c>
      <c r="S818" s="124">
        <v>0</v>
      </c>
      <c r="T818" s="124">
        <v>0</v>
      </c>
      <c r="U818" s="124">
        <v>0</v>
      </c>
      <c r="V818" s="124">
        <v>0</v>
      </c>
      <c r="W818" s="124">
        <v>0</v>
      </c>
      <c r="X818" s="124">
        <v>0</v>
      </c>
      <c r="Y818" s="124">
        <v>0</v>
      </c>
      <c r="Z818" s="124">
        <v>0</v>
      </c>
      <c r="AA818" s="124">
        <v>0</v>
      </c>
      <c r="AB818" s="124">
        <v>0</v>
      </c>
      <c r="AC818" s="124">
        <v>0</v>
      </c>
      <c r="AD818" s="124">
        <v>0</v>
      </c>
      <c r="AE818" s="124">
        <v>0</v>
      </c>
      <c r="AF818" s="124">
        <v>0</v>
      </c>
      <c r="AG818" s="124">
        <v>0</v>
      </c>
      <c r="AH818" s="124">
        <v>0</v>
      </c>
      <c r="AI818" s="124">
        <v>0</v>
      </c>
      <c r="AJ818" s="124">
        <v>0</v>
      </c>
      <c r="AK818" s="124">
        <v>0</v>
      </c>
      <c r="AL818" s="124">
        <v>0</v>
      </c>
      <c r="AM818" s="124">
        <v>0</v>
      </c>
      <c r="AN818" s="124">
        <v>0</v>
      </c>
      <c r="AO818" s="124">
        <v>0</v>
      </c>
      <c r="AP818" s="124">
        <v>0</v>
      </c>
      <c r="AQ818" s="124">
        <v>0</v>
      </c>
      <c r="AR818" s="124">
        <v>0</v>
      </c>
      <c r="AS818" s="124">
        <v>0</v>
      </c>
      <c r="AT818" s="124">
        <v>0</v>
      </c>
      <c r="AU818" s="124">
        <v>0</v>
      </c>
      <c r="AV818" s="124">
        <v>0</v>
      </c>
      <c r="AW818" s="124">
        <v>0</v>
      </c>
      <c r="AX818" s="124">
        <v>0</v>
      </c>
      <c r="AY818" s="124">
        <v>0</v>
      </c>
    </row>
    <row r="819" spans="1:51">
      <c r="A819" t="s">
        <v>41</v>
      </c>
      <c r="B819" t="s">
        <v>71</v>
      </c>
      <c r="C819" t="s">
        <v>56</v>
      </c>
      <c r="D819" t="s">
        <v>337</v>
      </c>
      <c r="E819" s="125">
        <v>0</v>
      </c>
      <c r="F819" s="125">
        <v>0</v>
      </c>
      <c r="G819" s="125">
        <v>0</v>
      </c>
      <c r="H819" s="125">
        <v>0</v>
      </c>
      <c r="I819" s="125">
        <v>0</v>
      </c>
      <c r="J819" s="125">
        <v>0</v>
      </c>
      <c r="K819" s="124">
        <v>0</v>
      </c>
      <c r="L819" s="124">
        <v>0</v>
      </c>
      <c r="M819" s="124">
        <v>0</v>
      </c>
      <c r="N819" s="124">
        <v>0</v>
      </c>
      <c r="O819" s="124">
        <v>0</v>
      </c>
      <c r="P819" s="124">
        <v>0</v>
      </c>
      <c r="Q819" s="124">
        <v>0</v>
      </c>
      <c r="R819" s="124">
        <v>0</v>
      </c>
      <c r="S819" s="124">
        <v>0</v>
      </c>
      <c r="T819" s="124">
        <v>0</v>
      </c>
      <c r="U819" s="124">
        <v>0</v>
      </c>
      <c r="V819" s="124">
        <v>0</v>
      </c>
      <c r="W819" s="124">
        <v>0</v>
      </c>
      <c r="X819" s="124">
        <v>0</v>
      </c>
      <c r="Y819" s="124">
        <v>0</v>
      </c>
      <c r="Z819" s="124">
        <v>0</v>
      </c>
      <c r="AA819" s="124">
        <v>0</v>
      </c>
      <c r="AB819" s="124">
        <v>0</v>
      </c>
      <c r="AC819" s="124">
        <v>0</v>
      </c>
      <c r="AD819" s="124">
        <v>0</v>
      </c>
      <c r="AE819" s="124">
        <v>0</v>
      </c>
      <c r="AF819" s="124">
        <v>0</v>
      </c>
      <c r="AG819" s="124">
        <v>0</v>
      </c>
      <c r="AH819" s="124">
        <v>0</v>
      </c>
      <c r="AI819" s="124">
        <v>0</v>
      </c>
      <c r="AJ819" s="124">
        <v>0</v>
      </c>
      <c r="AK819" s="124">
        <v>0</v>
      </c>
      <c r="AL819" s="124">
        <v>0</v>
      </c>
      <c r="AM819" s="124">
        <v>0</v>
      </c>
      <c r="AN819" s="124">
        <v>0</v>
      </c>
      <c r="AO819" s="124">
        <v>0</v>
      </c>
      <c r="AP819" s="124">
        <v>0</v>
      </c>
      <c r="AQ819" s="124">
        <v>0</v>
      </c>
      <c r="AR819" s="124">
        <v>0</v>
      </c>
      <c r="AS819" s="124">
        <v>0</v>
      </c>
      <c r="AT819" s="124">
        <v>0</v>
      </c>
      <c r="AU819" s="124">
        <v>0</v>
      </c>
      <c r="AV819" s="124">
        <v>0</v>
      </c>
      <c r="AW819" s="124">
        <v>0</v>
      </c>
      <c r="AX819" s="124">
        <v>0</v>
      </c>
      <c r="AY819" s="124">
        <v>0</v>
      </c>
    </row>
    <row r="820" spans="1:51">
      <c r="A820" t="s">
        <v>41</v>
      </c>
      <c r="B820" t="s">
        <v>71</v>
      </c>
      <c r="C820" t="s">
        <v>57</v>
      </c>
      <c r="D820" t="s">
        <v>337</v>
      </c>
      <c r="E820" s="125">
        <v>0</v>
      </c>
      <c r="F820" s="125">
        <v>0</v>
      </c>
      <c r="G820" s="125">
        <v>0</v>
      </c>
      <c r="H820" s="125">
        <v>0</v>
      </c>
      <c r="I820" s="125">
        <v>0</v>
      </c>
      <c r="J820" s="125">
        <v>0</v>
      </c>
      <c r="K820" s="124">
        <v>0</v>
      </c>
      <c r="L820" s="124">
        <v>0</v>
      </c>
      <c r="M820" s="124">
        <v>0</v>
      </c>
      <c r="N820" s="124">
        <v>0</v>
      </c>
      <c r="O820" s="124">
        <v>0</v>
      </c>
      <c r="P820" s="124">
        <v>0</v>
      </c>
      <c r="Q820" s="124">
        <v>0</v>
      </c>
      <c r="R820" s="124">
        <v>0</v>
      </c>
      <c r="S820" s="124">
        <v>0</v>
      </c>
      <c r="T820" s="124">
        <v>0</v>
      </c>
      <c r="U820" s="124">
        <v>0</v>
      </c>
      <c r="V820" s="124">
        <v>0</v>
      </c>
      <c r="W820" s="124">
        <v>0</v>
      </c>
      <c r="X820" s="124">
        <v>0</v>
      </c>
      <c r="Y820" s="124">
        <v>0</v>
      </c>
      <c r="Z820" s="124">
        <v>0</v>
      </c>
      <c r="AA820" s="124">
        <v>0</v>
      </c>
      <c r="AB820" s="124">
        <v>0</v>
      </c>
      <c r="AC820" s="124">
        <v>0</v>
      </c>
      <c r="AD820" s="124">
        <v>0</v>
      </c>
      <c r="AE820" s="124">
        <v>0</v>
      </c>
      <c r="AF820" s="124">
        <v>0</v>
      </c>
      <c r="AG820" s="124">
        <v>0</v>
      </c>
      <c r="AH820" s="124">
        <v>0</v>
      </c>
      <c r="AI820" s="124">
        <v>0</v>
      </c>
      <c r="AJ820" s="124">
        <v>0</v>
      </c>
      <c r="AK820" s="124">
        <v>0</v>
      </c>
      <c r="AL820" s="124">
        <v>0</v>
      </c>
      <c r="AM820" s="124">
        <v>0</v>
      </c>
      <c r="AN820" s="124">
        <v>0</v>
      </c>
      <c r="AO820" s="124">
        <v>0</v>
      </c>
      <c r="AP820" s="124">
        <v>0</v>
      </c>
      <c r="AQ820" s="124">
        <v>0</v>
      </c>
      <c r="AR820" s="124">
        <v>0</v>
      </c>
      <c r="AS820" s="124">
        <v>0</v>
      </c>
      <c r="AT820" s="124">
        <v>0</v>
      </c>
      <c r="AU820" s="124">
        <v>0</v>
      </c>
      <c r="AV820" s="124">
        <v>0</v>
      </c>
      <c r="AW820" s="124">
        <v>0</v>
      </c>
      <c r="AX820" s="124">
        <v>0</v>
      </c>
      <c r="AY820" s="124">
        <v>0</v>
      </c>
    </row>
    <row r="821" spans="1:51">
      <c r="A821" t="s">
        <v>41</v>
      </c>
      <c r="B821" t="s">
        <v>71</v>
      </c>
      <c r="C821" t="s">
        <v>58</v>
      </c>
      <c r="D821" t="s">
        <v>337</v>
      </c>
      <c r="E821" s="125">
        <v>0</v>
      </c>
      <c r="F821" s="125">
        <v>0</v>
      </c>
      <c r="G821" s="125">
        <v>0</v>
      </c>
      <c r="H821" s="125">
        <v>0</v>
      </c>
      <c r="I821" s="125">
        <v>0</v>
      </c>
      <c r="J821" s="125">
        <v>0</v>
      </c>
      <c r="K821" s="124">
        <v>0</v>
      </c>
      <c r="L821" s="124">
        <v>0</v>
      </c>
      <c r="M821" s="124">
        <v>0</v>
      </c>
      <c r="N821" s="124">
        <v>0</v>
      </c>
      <c r="O821" s="124">
        <v>0</v>
      </c>
      <c r="P821" s="124">
        <v>0</v>
      </c>
      <c r="Q821" s="124">
        <v>0</v>
      </c>
      <c r="R821" s="124">
        <v>0</v>
      </c>
      <c r="S821" s="124">
        <v>0</v>
      </c>
      <c r="T821" s="124">
        <v>0</v>
      </c>
      <c r="U821" s="124">
        <v>0</v>
      </c>
      <c r="V821" s="124">
        <v>0</v>
      </c>
      <c r="W821" s="124">
        <v>0</v>
      </c>
      <c r="X821" s="124">
        <v>0</v>
      </c>
      <c r="Y821" s="124">
        <v>0</v>
      </c>
      <c r="Z821" s="124">
        <v>0</v>
      </c>
      <c r="AA821" s="124">
        <v>0</v>
      </c>
      <c r="AB821" s="124">
        <v>0</v>
      </c>
      <c r="AC821" s="124">
        <v>0</v>
      </c>
      <c r="AD821" s="124">
        <v>0</v>
      </c>
      <c r="AE821" s="124">
        <v>0</v>
      </c>
      <c r="AF821" s="124">
        <v>0</v>
      </c>
      <c r="AG821" s="124">
        <v>0</v>
      </c>
      <c r="AH821" s="124">
        <v>0</v>
      </c>
      <c r="AI821" s="124">
        <v>0</v>
      </c>
      <c r="AJ821" s="124">
        <v>0</v>
      </c>
      <c r="AK821" s="124">
        <v>0</v>
      </c>
      <c r="AL821" s="124">
        <v>0</v>
      </c>
      <c r="AM821" s="124">
        <v>0</v>
      </c>
      <c r="AN821" s="124">
        <v>0</v>
      </c>
      <c r="AO821" s="124">
        <v>0</v>
      </c>
      <c r="AP821" s="124">
        <v>0</v>
      </c>
      <c r="AQ821" s="124">
        <v>0</v>
      </c>
      <c r="AR821" s="124">
        <v>0</v>
      </c>
      <c r="AS821" s="124">
        <v>0</v>
      </c>
      <c r="AT821" s="124">
        <v>0</v>
      </c>
      <c r="AU821" s="124">
        <v>0</v>
      </c>
      <c r="AV821" s="124">
        <v>0</v>
      </c>
      <c r="AW821" s="124">
        <v>0</v>
      </c>
      <c r="AX821" s="124">
        <v>0</v>
      </c>
      <c r="AY821" s="124">
        <v>0</v>
      </c>
    </row>
    <row r="822" spans="1:51">
      <c r="A822" t="s">
        <v>41</v>
      </c>
      <c r="B822" t="s">
        <v>71</v>
      </c>
      <c r="C822" t="s">
        <v>59</v>
      </c>
      <c r="D822" t="s">
        <v>337</v>
      </c>
      <c r="E822" s="125">
        <v>0</v>
      </c>
      <c r="F822" s="125">
        <v>0</v>
      </c>
      <c r="G822" s="125">
        <v>0</v>
      </c>
      <c r="H822" s="125">
        <v>0</v>
      </c>
      <c r="I822" s="125">
        <v>0</v>
      </c>
      <c r="J822" s="125">
        <v>0</v>
      </c>
      <c r="K822" s="124">
        <v>0</v>
      </c>
      <c r="L822" s="124">
        <v>0</v>
      </c>
      <c r="M822" s="124">
        <v>0</v>
      </c>
      <c r="N822" s="124">
        <v>0</v>
      </c>
      <c r="O822" s="124">
        <v>0</v>
      </c>
      <c r="P822" s="124">
        <v>0</v>
      </c>
      <c r="Q822" s="124">
        <v>0</v>
      </c>
      <c r="R822" s="124">
        <v>0</v>
      </c>
      <c r="S822" s="124">
        <v>0</v>
      </c>
      <c r="T822" s="124">
        <v>0</v>
      </c>
      <c r="U822" s="124">
        <v>0</v>
      </c>
      <c r="V822" s="124">
        <v>0</v>
      </c>
      <c r="W822" s="124">
        <v>0</v>
      </c>
      <c r="X822" s="124">
        <v>0</v>
      </c>
      <c r="Y822" s="124">
        <v>0</v>
      </c>
      <c r="Z822" s="124">
        <v>0</v>
      </c>
      <c r="AA822" s="124">
        <v>0</v>
      </c>
      <c r="AB822" s="124">
        <v>0</v>
      </c>
      <c r="AC822" s="124">
        <v>0</v>
      </c>
      <c r="AD822" s="124">
        <v>0</v>
      </c>
      <c r="AE822" s="124">
        <v>0</v>
      </c>
      <c r="AF822" s="124">
        <v>0</v>
      </c>
      <c r="AG822" s="124">
        <v>0</v>
      </c>
      <c r="AH822" s="124">
        <v>0</v>
      </c>
      <c r="AI822" s="124">
        <v>0</v>
      </c>
      <c r="AJ822" s="124">
        <v>0</v>
      </c>
      <c r="AK822" s="124">
        <v>0</v>
      </c>
      <c r="AL822" s="124">
        <v>0</v>
      </c>
      <c r="AM822" s="124">
        <v>0</v>
      </c>
      <c r="AN822" s="124">
        <v>0</v>
      </c>
      <c r="AO822" s="124">
        <v>0</v>
      </c>
      <c r="AP822" s="124">
        <v>0</v>
      </c>
      <c r="AQ822" s="124">
        <v>0</v>
      </c>
      <c r="AR822" s="124">
        <v>0</v>
      </c>
      <c r="AS822" s="124">
        <v>0</v>
      </c>
      <c r="AT822" s="124">
        <v>0</v>
      </c>
      <c r="AU822" s="124">
        <v>0</v>
      </c>
      <c r="AV822" s="124">
        <v>0</v>
      </c>
      <c r="AW822" s="124">
        <v>0</v>
      </c>
      <c r="AX822" s="124">
        <v>0</v>
      </c>
      <c r="AY822" s="124">
        <v>0</v>
      </c>
    </row>
    <row r="823" spans="1:51">
      <c r="A823" t="s">
        <v>41</v>
      </c>
      <c r="B823" t="s">
        <v>71</v>
      </c>
      <c r="C823" t="s">
        <v>60</v>
      </c>
      <c r="D823" t="s">
        <v>337</v>
      </c>
      <c r="E823" s="125">
        <v>0</v>
      </c>
      <c r="F823" s="125">
        <v>0</v>
      </c>
      <c r="G823" s="125">
        <v>0</v>
      </c>
      <c r="H823" s="125">
        <v>0</v>
      </c>
      <c r="I823" s="125">
        <v>0</v>
      </c>
      <c r="J823" s="125">
        <v>0</v>
      </c>
      <c r="K823" s="124">
        <v>0</v>
      </c>
      <c r="L823" s="124">
        <v>0</v>
      </c>
      <c r="M823" s="124">
        <v>0</v>
      </c>
      <c r="N823" s="124">
        <v>0</v>
      </c>
      <c r="O823" s="124">
        <v>0</v>
      </c>
      <c r="P823" s="124">
        <v>0</v>
      </c>
      <c r="Q823" s="124">
        <v>0</v>
      </c>
      <c r="R823" s="124">
        <v>0</v>
      </c>
      <c r="S823" s="124">
        <v>0</v>
      </c>
      <c r="T823" s="124">
        <v>0</v>
      </c>
      <c r="U823" s="124">
        <v>0</v>
      </c>
      <c r="V823" s="124">
        <v>0</v>
      </c>
      <c r="W823" s="124">
        <v>0</v>
      </c>
      <c r="X823" s="124">
        <v>0</v>
      </c>
      <c r="Y823" s="124">
        <v>0</v>
      </c>
      <c r="Z823" s="124">
        <v>0</v>
      </c>
      <c r="AA823" s="124">
        <v>0</v>
      </c>
      <c r="AB823" s="124">
        <v>0</v>
      </c>
      <c r="AC823" s="124">
        <v>0</v>
      </c>
      <c r="AD823" s="124">
        <v>0</v>
      </c>
      <c r="AE823" s="124">
        <v>0</v>
      </c>
      <c r="AF823" s="124">
        <v>0</v>
      </c>
      <c r="AG823" s="124">
        <v>0</v>
      </c>
      <c r="AH823" s="124">
        <v>0</v>
      </c>
      <c r="AI823" s="124">
        <v>0</v>
      </c>
      <c r="AJ823" s="124">
        <v>0</v>
      </c>
      <c r="AK823" s="124">
        <v>0</v>
      </c>
      <c r="AL823" s="124">
        <v>0</v>
      </c>
      <c r="AM823" s="124">
        <v>0</v>
      </c>
      <c r="AN823" s="124">
        <v>0</v>
      </c>
      <c r="AO823" s="124">
        <v>0</v>
      </c>
      <c r="AP823" s="124">
        <v>0</v>
      </c>
      <c r="AQ823" s="124">
        <v>0</v>
      </c>
      <c r="AR823" s="124">
        <v>0</v>
      </c>
      <c r="AS823" s="124">
        <v>0</v>
      </c>
      <c r="AT823" s="124">
        <v>0</v>
      </c>
      <c r="AU823" s="124">
        <v>0</v>
      </c>
      <c r="AV823" s="124">
        <v>0</v>
      </c>
      <c r="AW823" s="124">
        <v>0</v>
      </c>
      <c r="AX823" s="124">
        <v>0</v>
      </c>
      <c r="AY823" s="124">
        <v>0</v>
      </c>
    </row>
    <row r="824" spans="1:51">
      <c r="A824" t="s">
        <v>41</v>
      </c>
      <c r="B824" t="s">
        <v>71</v>
      </c>
      <c r="C824" t="s">
        <v>61</v>
      </c>
      <c r="D824" t="s">
        <v>337</v>
      </c>
      <c r="E824" s="125">
        <v>0</v>
      </c>
      <c r="F824" s="125">
        <v>0</v>
      </c>
      <c r="G824" s="125">
        <v>0</v>
      </c>
      <c r="H824" s="125">
        <v>0</v>
      </c>
      <c r="I824" s="125">
        <v>0</v>
      </c>
      <c r="J824" s="125">
        <v>0</v>
      </c>
      <c r="K824" s="124">
        <v>0</v>
      </c>
      <c r="L824" s="124">
        <v>0</v>
      </c>
      <c r="M824" s="124">
        <v>0</v>
      </c>
      <c r="N824" s="124">
        <v>0</v>
      </c>
      <c r="O824" s="124">
        <v>0</v>
      </c>
      <c r="P824" s="124">
        <v>0</v>
      </c>
      <c r="Q824" s="124">
        <v>0</v>
      </c>
      <c r="R824" s="124">
        <v>0</v>
      </c>
      <c r="S824" s="124">
        <v>0</v>
      </c>
      <c r="T824" s="124">
        <v>0</v>
      </c>
      <c r="U824" s="124">
        <v>0</v>
      </c>
      <c r="V824" s="124">
        <v>0</v>
      </c>
      <c r="W824" s="124">
        <v>0</v>
      </c>
      <c r="X824" s="124">
        <v>0</v>
      </c>
      <c r="Y824" s="124">
        <v>0</v>
      </c>
      <c r="Z824" s="124">
        <v>0</v>
      </c>
      <c r="AA824" s="124">
        <v>0</v>
      </c>
      <c r="AB824" s="124">
        <v>0</v>
      </c>
      <c r="AC824" s="124">
        <v>0</v>
      </c>
      <c r="AD824" s="124">
        <v>0</v>
      </c>
      <c r="AE824" s="124">
        <v>0</v>
      </c>
      <c r="AF824" s="124">
        <v>0</v>
      </c>
      <c r="AG824" s="124">
        <v>0</v>
      </c>
      <c r="AH824" s="124">
        <v>0</v>
      </c>
      <c r="AI824" s="124">
        <v>0</v>
      </c>
      <c r="AJ824" s="124">
        <v>0</v>
      </c>
      <c r="AK824" s="124">
        <v>0</v>
      </c>
      <c r="AL824" s="124">
        <v>0</v>
      </c>
      <c r="AM824" s="124">
        <v>0</v>
      </c>
      <c r="AN824" s="124">
        <v>0</v>
      </c>
      <c r="AO824" s="124">
        <v>0</v>
      </c>
      <c r="AP824" s="124">
        <v>0</v>
      </c>
      <c r="AQ824" s="124">
        <v>0</v>
      </c>
      <c r="AR824" s="124">
        <v>0</v>
      </c>
      <c r="AS824" s="124">
        <v>0</v>
      </c>
      <c r="AT824" s="124">
        <v>0</v>
      </c>
      <c r="AU824" s="124">
        <v>0</v>
      </c>
      <c r="AV824" s="124">
        <v>0</v>
      </c>
      <c r="AW824" s="124">
        <v>0</v>
      </c>
      <c r="AX824" s="124">
        <v>0</v>
      </c>
      <c r="AY824" s="124">
        <v>0</v>
      </c>
    </row>
    <row r="825" spans="1:51">
      <c r="A825" t="s">
        <v>29</v>
      </c>
      <c r="B825" t="s">
        <v>71</v>
      </c>
      <c r="C825" t="s">
        <v>50</v>
      </c>
      <c r="D825" t="s">
        <v>337</v>
      </c>
      <c r="E825" s="125">
        <v>1</v>
      </c>
      <c r="F825" s="125">
        <v>1</v>
      </c>
      <c r="G825" s="125">
        <v>1</v>
      </c>
      <c r="H825" s="125">
        <v>1</v>
      </c>
      <c r="I825" s="125">
        <v>1</v>
      </c>
      <c r="J825" s="125">
        <v>1</v>
      </c>
      <c r="K825" s="124">
        <v>1</v>
      </c>
      <c r="L825" s="124">
        <v>1</v>
      </c>
      <c r="M825" s="124">
        <v>1</v>
      </c>
      <c r="N825" s="124">
        <v>1</v>
      </c>
      <c r="O825" s="124">
        <v>1</v>
      </c>
      <c r="P825" s="124">
        <v>1</v>
      </c>
      <c r="Q825" s="124">
        <v>1</v>
      </c>
      <c r="R825" s="124">
        <v>1</v>
      </c>
      <c r="S825" s="124">
        <v>1</v>
      </c>
      <c r="T825" s="124">
        <v>1</v>
      </c>
      <c r="U825" s="124">
        <v>1</v>
      </c>
      <c r="V825" s="124">
        <v>1</v>
      </c>
      <c r="W825" s="124">
        <v>1</v>
      </c>
      <c r="X825" s="124">
        <v>1</v>
      </c>
      <c r="Y825" s="124">
        <v>1</v>
      </c>
      <c r="Z825" s="124">
        <v>1</v>
      </c>
      <c r="AA825" s="124">
        <v>1</v>
      </c>
      <c r="AB825" s="124">
        <v>1</v>
      </c>
      <c r="AC825" s="124">
        <v>1</v>
      </c>
      <c r="AD825" s="124">
        <v>1</v>
      </c>
      <c r="AE825" s="124">
        <v>1</v>
      </c>
      <c r="AF825" s="124">
        <v>1</v>
      </c>
      <c r="AG825" s="124">
        <v>1</v>
      </c>
      <c r="AH825" s="124">
        <v>1</v>
      </c>
      <c r="AI825" s="124">
        <v>1</v>
      </c>
      <c r="AJ825" s="124">
        <v>1</v>
      </c>
      <c r="AK825" s="124">
        <v>1</v>
      </c>
      <c r="AL825" s="124">
        <v>1</v>
      </c>
      <c r="AM825" s="124">
        <v>1</v>
      </c>
      <c r="AN825" s="124">
        <v>1</v>
      </c>
      <c r="AO825" s="124">
        <v>1</v>
      </c>
      <c r="AP825" s="124">
        <v>1</v>
      </c>
      <c r="AQ825" s="124">
        <v>1</v>
      </c>
      <c r="AR825" s="124">
        <v>1</v>
      </c>
      <c r="AS825" s="124">
        <v>1</v>
      </c>
      <c r="AT825" s="124">
        <v>1</v>
      </c>
      <c r="AU825" s="124">
        <v>1</v>
      </c>
      <c r="AV825" s="124">
        <v>1</v>
      </c>
      <c r="AW825" s="124">
        <v>1</v>
      </c>
      <c r="AX825" s="124">
        <v>1</v>
      </c>
      <c r="AY825" s="124">
        <v>1</v>
      </c>
    </row>
    <row r="826" spans="1:51">
      <c r="A826" t="s">
        <v>29</v>
      </c>
      <c r="B826" t="s">
        <v>71</v>
      </c>
      <c r="C826" t="s">
        <v>51</v>
      </c>
      <c r="D826" t="s">
        <v>337</v>
      </c>
      <c r="E826" s="125">
        <v>0</v>
      </c>
      <c r="F826" s="125">
        <v>0</v>
      </c>
      <c r="G826" s="125">
        <v>0</v>
      </c>
      <c r="H826" s="125">
        <v>0</v>
      </c>
      <c r="I826" s="125">
        <v>0</v>
      </c>
      <c r="J826" s="125">
        <v>0</v>
      </c>
      <c r="K826" s="124">
        <v>0</v>
      </c>
      <c r="L826" s="124">
        <v>0</v>
      </c>
      <c r="M826" s="124">
        <v>0</v>
      </c>
      <c r="N826" s="124">
        <v>0</v>
      </c>
      <c r="O826" s="124">
        <v>0</v>
      </c>
      <c r="P826" s="124">
        <v>0</v>
      </c>
      <c r="Q826" s="124">
        <v>0</v>
      </c>
      <c r="R826" s="124">
        <v>0</v>
      </c>
      <c r="S826" s="124">
        <v>0</v>
      </c>
      <c r="T826" s="124">
        <v>0</v>
      </c>
      <c r="U826" s="124">
        <v>0</v>
      </c>
      <c r="V826" s="124">
        <v>0</v>
      </c>
      <c r="W826" s="124">
        <v>0</v>
      </c>
      <c r="X826" s="124">
        <v>0</v>
      </c>
      <c r="Y826" s="124">
        <v>0</v>
      </c>
      <c r="Z826" s="124">
        <v>0</v>
      </c>
      <c r="AA826" s="124">
        <v>0</v>
      </c>
      <c r="AB826" s="124">
        <v>0</v>
      </c>
      <c r="AC826" s="124">
        <v>0</v>
      </c>
      <c r="AD826" s="124">
        <v>0</v>
      </c>
      <c r="AE826" s="124">
        <v>0</v>
      </c>
      <c r="AF826" s="124">
        <v>0</v>
      </c>
      <c r="AG826" s="124">
        <v>0</v>
      </c>
      <c r="AH826" s="124">
        <v>0</v>
      </c>
      <c r="AI826" s="124">
        <v>0</v>
      </c>
      <c r="AJ826" s="124">
        <v>0</v>
      </c>
      <c r="AK826" s="124">
        <v>0</v>
      </c>
      <c r="AL826" s="124">
        <v>0</v>
      </c>
      <c r="AM826" s="124">
        <v>0</v>
      </c>
      <c r="AN826" s="124">
        <v>0</v>
      </c>
      <c r="AO826" s="124">
        <v>0</v>
      </c>
      <c r="AP826" s="124">
        <v>0</v>
      </c>
      <c r="AQ826" s="124">
        <v>0</v>
      </c>
      <c r="AR826" s="124">
        <v>0</v>
      </c>
      <c r="AS826" s="124">
        <v>0</v>
      </c>
      <c r="AT826" s="124">
        <v>0</v>
      </c>
      <c r="AU826" s="124">
        <v>0</v>
      </c>
      <c r="AV826" s="124">
        <v>0</v>
      </c>
      <c r="AW826" s="124">
        <v>0</v>
      </c>
      <c r="AX826" s="124">
        <v>0</v>
      </c>
      <c r="AY826" s="124">
        <v>0</v>
      </c>
    </row>
    <row r="827" spans="1:51">
      <c r="A827" t="s">
        <v>29</v>
      </c>
      <c r="B827" t="s">
        <v>71</v>
      </c>
      <c r="C827" t="s">
        <v>52</v>
      </c>
      <c r="D827" t="s">
        <v>337</v>
      </c>
      <c r="E827" s="125">
        <v>0</v>
      </c>
      <c r="F827" s="125">
        <v>0</v>
      </c>
      <c r="G827" s="125">
        <v>0</v>
      </c>
      <c r="H827" s="125">
        <v>0</v>
      </c>
      <c r="I827" s="125">
        <v>0</v>
      </c>
      <c r="J827" s="125">
        <v>0</v>
      </c>
      <c r="K827" s="124">
        <v>0</v>
      </c>
      <c r="L827" s="124">
        <v>0</v>
      </c>
      <c r="M827" s="124">
        <v>0</v>
      </c>
      <c r="N827" s="124">
        <v>0</v>
      </c>
      <c r="O827" s="124">
        <v>0</v>
      </c>
      <c r="P827" s="124">
        <v>0</v>
      </c>
      <c r="Q827" s="124">
        <v>0</v>
      </c>
      <c r="R827" s="124">
        <v>0</v>
      </c>
      <c r="S827" s="124">
        <v>0</v>
      </c>
      <c r="T827" s="124">
        <v>0</v>
      </c>
      <c r="U827" s="124">
        <v>0</v>
      </c>
      <c r="V827" s="124">
        <v>0</v>
      </c>
      <c r="W827" s="124">
        <v>0</v>
      </c>
      <c r="X827" s="124">
        <v>0</v>
      </c>
      <c r="Y827" s="124">
        <v>0</v>
      </c>
      <c r="Z827" s="124">
        <v>0</v>
      </c>
      <c r="AA827" s="124">
        <v>0</v>
      </c>
      <c r="AB827" s="124">
        <v>0</v>
      </c>
      <c r="AC827" s="124">
        <v>0</v>
      </c>
      <c r="AD827" s="124">
        <v>0</v>
      </c>
      <c r="AE827" s="124">
        <v>0</v>
      </c>
      <c r="AF827" s="124">
        <v>0</v>
      </c>
      <c r="AG827" s="124">
        <v>0</v>
      </c>
      <c r="AH827" s="124">
        <v>0</v>
      </c>
      <c r="AI827" s="124">
        <v>0</v>
      </c>
      <c r="AJ827" s="124">
        <v>0</v>
      </c>
      <c r="AK827" s="124">
        <v>0</v>
      </c>
      <c r="AL827" s="124">
        <v>0</v>
      </c>
      <c r="AM827" s="124">
        <v>0</v>
      </c>
      <c r="AN827" s="124">
        <v>0</v>
      </c>
      <c r="AO827" s="124">
        <v>0</v>
      </c>
      <c r="AP827" s="124">
        <v>0</v>
      </c>
      <c r="AQ827" s="124">
        <v>0</v>
      </c>
      <c r="AR827" s="124">
        <v>0</v>
      </c>
      <c r="AS827" s="124">
        <v>0</v>
      </c>
      <c r="AT827" s="124">
        <v>0</v>
      </c>
      <c r="AU827" s="124">
        <v>0</v>
      </c>
      <c r="AV827" s="124">
        <v>0</v>
      </c>
      <c r="AW827" s="124">
        <v>0</v>
      </c>
      <c r="AX827" s="124">
        <v>0</v>
      </c>
      <c r="AY827" s="124">
        <v>0</v>
      </c>
    </row>
    <row r="828" spans="1:51">
      <c r="A828" t="s">
        <v>29</v>
      </c>
      <c r="B828" t="s">
        <v>71</v>
      </c>
      <c r="C828" t="s">
        <v>53</v>
      </c>
      <c r="D828" t="s">
        <v>337</v>
      </c>
      <c r="E828" s="125">
        <v>0</v>
      </c>
      <c r="F828" s="125">
        <v>0</v>
      </c>
      <c r="G828" s="125">
        <v>0</v>
      </c>
      <c r="H828" s="125">
        <v>0</v>
      </c>
      <c r="I828" s="125">
        <v>0</v>
      </c>
      <c r="J828" s="125">
        <v>0</v>
      </c>
      <c r="K828" s="124">
        <v>0</v>
      </c>
      <c r="L828" s="124">
        <v>0</v>
      </c>
      <c r="M828" s="124">
        <v>0</v>
      </c>
      <c r="N828" s="124">
        <v>0</v>
      </c>
      <c r="O828" s="124">
        <v>0</v>
      </c>
      <c r="P828" s="124">
        <v>0</v>
      </c>
      <c r="Q828" s="124">
        <v>0</v>
      </c>
      <c r="R828" s="124">
        <v>0</v>
      </c>
      <c r="S828" s="124">
        <v>0</v>
      </c>
      <c r="T828" s="124">
        <v>0</v>
      </c>
      <c r="U828" s="124">
        <v>0</v>
      </c>
      <c r="V828" s="124">
        <v>0</v>
      </c>
      <c r="W828" s="124">
        <v>0</v>
      </c>
      <c r="X828" s="124">
        <v>0</v>
      </c>
      <c r="Y828" s="124">
        <v>0</v>
      </c>
      <c r="Z828" s="124">
        <v>0</v>
      </c>
      <c r="AA828" s="124">
        <v>0</v>
      </c>
      <c r="AB828" s="124">
        <v>0</v>
      </c>
      <c r="AC828" s="124">
        <v>0</v>
      </c>
      <c r="AD828" s="124">
        <v>0</v>
      </c>
      <c r="AE828" s="124">
        <v>0</v>
      </c>
      <c r="AF828" s="124">
        <v>0</v>
      </c>
      <c r="AG828" s="124">
        <v>0</v>
      </c>
      <c r="AH828" s="124">
        <v>0</v>
      </c>
      <c r="AI828" s="124">
        <v>0</v>
      </c>
      <c r="AJ828" s="124">
        <v>0</v>
      </c>
      <c r="AK828" s="124">
        <v>0</v>
      </c>
      <c r="AL828" s="124">
        <v>0</v>
      </c>
      <c r="AM828" s="124">
        <v>0</v>
      </c>
      <c r="AN828" s="124">
        <v>0</v>
      </c>
      <c r="AO828" s="124">
        <v>0</v>
      </c>
      <c r="AP828" s="124">
        <v>0</v>
      </c>
      <c r="AQ828" s="124">
        <v>0</v>
      </c>
      <c r="AR828" s="124">
        <v>0</v>
      </c>
      <c r="AS828" s="124">
        <v>0</v>
      </c>
      <c r="AT828" s="124">
        <v>0</v>
      </c>
      <c r="AU828" s="124">
        <v>0</v>
      </c>
      <c r="AV828" s="124">
        <v>0</v>
      </c>
      <c r="AW828" s="124">
        <v>0</v>
      </c>
      <c r="AX828" s="124">
        <v>0</v>
      </c>
      <c r="AY828" s="124">
        <v>0</v>
      </c>
    </row>
    <row r="829" spans="1:51">
      <c r="A829" t="s">
        <v>29</v>
      </c>
      <c r="B829" t="s">
        <v>71</v>
      </c>
      <c r="C829" t="s">
        <v>54</v>
      </c>
      <c r="D829" t="s">
        <v>337</v>
      </c>
      <c r="E829" s="125">
        <v>0</v>
      </c>
      <c r="F829" s="125">
        <v>0</v>
      </c>
      <c r="G829" s="125">
        <v>0</v>
      </c>
      <c r="H829" s="125">
        <v>0</v>
      </c>
      <c r="I829" s="125">
        <v>0</v>
      </c>
      <c r="J829" s="125">
        <v>0</v>
      </c>
      <c r="K829" s="124">
        <v>0</v>
      </c>
      <c r="L829" s="124">
        <v>0</v>
      </c>
      <c r="M829" s="124">
        <v>0</v>
      </c>
      <c r="N829" s="124">
        <v>0</v>
      </c>
      <c r="O829" s="124">
        <v>0</v>
      </c>
      <c r="P829" s="124">
        <v>0</v>
      </c>
      <c r="Q829" s="124">
        <v>0</v>
      </c>
      <c r="R829" s="124">
        <v>0</v>
      </c>
      <c r="S829" s="124">
        <v>0</v>
      </c>
      <c r="T829" s="124">
        <v>0</v>
      </c>
      <c r="U829" s="124">
        <v>0</v>
      </c>
      <c r="V829" s="124">
        <v>0</v>
      </c>
      <c r="W829" s="124">
        <v>0</v>
      </c>
      <c r="X829" s="124">
        <v>0</v>
      </c>
      <c r="Y829" s="124">
        <v>0</v>
      </c>
      <c r="Z829" s="124">
        <v>0</v>
      </c>
      <c r="AA829" s="124">
        <v>0</v>
      </c>
      <c r="AB829" s="124">
        <v>0</v>
      </c>
      <c r="AC829" s="124">
        <v>0</v>
      </c>
      <c r="AD829" s="124">
        <v>0</v>
      </c>
      <c r="AE829" s="124">
        <v>0</v>
      </c>
      <c r="AF829" s="124">
        <v>0</v>
      </c>
      <c r="AG829" s="124">
        <v>0</v>
      </c>
      <c r="AH829" s="124">
        <v>0</v>
      </c>
      <c r="AI829" s="124">
        <v>0</v>
      </c>
      <c r="AJ829" s="124">
        <v>0</v>
      </c>
      <c r="AK829" s="124">
        <v>0</v>
      </c>
      <c r="AL829" s="124">
        <v>0</v>
      </c>
      <c r="AM829" s="124">
        <v>0</v>
      </c>
      <c r="AN829" s="124">
        <v>0</v>
      </c>
      <c r="AO829" s="124">
        <v>0</v>
      </c>
      <c r="AP829" s="124">
        <v>0</v>
      </c>
      <c r="AQ829" s="124">
        <v>0</v>
      </c>
      <c r="AR829" s="124">
        <v>0</v>
      </c>
      <c r="AS829" s="124">
        <v>0</v>
      </c>
      <c r="AT829" s="124">
        <v>0</v>
      </c>
      <c r="AU829" s="124">
        <v>0</v>
      </c>
      <c r="AV829" s="124">
        <v>0</v>
      </c>
      <c r="AW829" s="124">
        <v>0</v>
      </c>
      <c r="AX829" s="124">
        <v>0</v>
      </c>
      <c r="AY829" s="124">
        <v>0</v>
      </c>
    </row>
    <row r="830" spans="1:51">
      <c r="A830" t="s">
        <v>29</v>
      </c>
      <c r="B830" t="s">
        <v>71</v>
      </c>
      <c r="C830" t="s">
        <v>55</v>
      </c>
      <c r="D830" t="s">
        <v>337</v>
      </c>
      <c r="E830" s="125">
        <v>0</v>
      </c>
      <c r="F830" s="125">
        <v>0</v>
      </c>
      <c r="G830" s="125">
        <v>0</v>
      </c>
      <c r="H830" s="125">
        <v>0</v>
      </c>
      <c r="I830" s="125">
        <v>0</v>
      </c>
      <c r="J830" s="125">
        <v>0</v>
      </c>
      <c r="K830" s="124">
        <v>0</v>
      </c>
      <c r="L830" s="124">
        <v>0</v>
      </c>
      <c r="M830" s="124">
        <v>0</v>
      </c>
      <c r="N830" s="124">
        <v>0</v>
      </c>
      <c r="O830" s="124">
        <v>0</v>
      </c>
      <c r="P830" s="124">
        <v>0</v>
      </c>
      <c r="Q830" s="124">
        <v>0</v>
      </c>
      <c r="R830" s="124">
        <v>0</v>
      </c>
      <c r="S830" s="124">
        <v>0</v>
      </c>
      <c r="T830" s="124">
        <v>0</v>
      </c>
      <c r="U830" s="124">
        <v>0</v>
      </c>
      <c r="V830" s="124">
        <v>0</v>
      </c>
      <c r="W830" s="124">
        <v>0</v>
      </c>
      <c r="X830" s="124">
        <v>0</v>
      </c>
      <c r="Y830" s="124">
        <v>0</v>
      </c>
      <c r="Z830" s="124">
        <v>0</v>
      </c>
      <c r="AA830" s="124">
        <v>0</v>
      </c>
      <c r="AB830" s="124">
        <v>0</v>
      </c>
      <c r="AC830" s="124">
        <v>0</v>
      </c>
      <c r="AD830" s="124">
        <v>0</v>
      </c>
      <c r="AE830" s="124">
        <v>0</v>
      </c>
      <c r="AF830" s="124">
        <v>0</v>
      </c>
      <c r="AG830" s="124">
        <v>0</v>
      </c>
      <c r="AH830" s="124">
        <v>0</v>
      </c>
      <c r="AI830" s="124">
        <v>0</v>
      </c>
      <c r="AJ830" s="124">
        <v>0</v>
      </c>
      <c r="AK830" s="124">
        <v>0</v>
      </c>
      <c r="AL830" s="124">
        <v>0</v>
      </c>
      <c r="AM830" s="124">
        <v>0</v>
      </c>
      <c r="AN830" s="124">
        <v>0</v>
      </c>
      <c r="AO830" s="124">
        <v>0</v>
      </c>
      <c r="AP830" s="124">
        <v>0</v>
      </c>
      <c r="AQ830" s="124">
        <v>0</v>
      </c>
      <c r="AR830" s="124">
        <v>0</v>
      </c>
      <c r="AS830" s="124">
        <v>0</v>
      </c>
      <c r="AT830" s="124">
        <v>0</v>
      </c>
      <c r="AU830" s="124">
        <v>0</v>
      </c>
      <c r="AV830" s="124">
        <v>0</v>
      </c>
      <c r="AW830" s="124">
        <v>0</v>
      </c>
      <c r="AX830" s="124">
        <v>0</v>
      </c>
      <c r="AY830" s="124">
        <v>0</v>
      </c>
    </row>
    <row r="831" spans="1:51">
      <c r="A831" t="s">
        <v>29</v>
      </c>
      <c r="B831" t="s">
        <v>71</v>
      </c>
      <c r="C831" t="s">
        <v>56</v>
      </c>
      <c r="D831" t="s">
        <v>337</v>
      </c>
      <c r="E831" s="125">
        <v>0</v>
      </c>
      <c r="F831" s="125">
        <v>0</v>
      </c>
      <c r="G831" s="125">
        <v>0</v>
      </c>
      <c r="H831" s="125">
        <v>0</v>
      </c>
      <c r="I831" s="125">
        <v>0</v>
      </c>
      <c r="J831" s="125">
        <v>0</v>
      </c>
      <c r="K831" s="124">
        <v>0</v>
      </c>
      <c r="L831" s="124">
        <v>0</v>
      </c>
      <c r="M831" s="124">
        <v>0</v>
      </c>
      <c r="N831" s="124">
        <v>0</v>
      </c>
      <c r="O831" s="124">
        <v>0</v>
      </c>
      <c r="P831" s="124">
        <v>0</v>
      </c>
      <c r="Q831" s="124">
        <v>0</v>
      </c>
      <c r="R831" s="124">
        <v>0</v>
      </c>
      <c r="S831" s="124">
        <v>0</v>
      </c>
      <c r="T831" s="124">
        <v>0</v>
      </c>
      <c r="U831" s="124">
        <v>0</v>
      </c>
      <c r="V831" s="124">
        <v>0</v>
      </c>
      <c r="W831" s="124">
        <v>0</v>
      </c>
      <c r="X831" s="124">
        <v>0</v>
      </c>
      <c r="Y831" s="124">
        <v>0</v>
      </c>
      <c r="Z831" s="124">
        <v>0</v>
      </c>
      <c r="AA831" s="124">
        <v>0</v>
      </c>
      <c r="AB831" s="124">
        <v>0</v>
      </c>
      <c r="AC831" s="124">
        <v>0</v>
      </c>
      <c r="AD831" s="124">
        <v>0</v>
      </c>
      <c r="AE831" s="124">
        <v>0</v>
      </c>
      <c r="AF831" s="124">
        <v>0</v>
      </c>
      <c r="AG831" s="124">
        <v>0</v>
      </c>
      <c r="AH831" s="124">
        <v>0</v>
      </c>
      <c r="AI831" s="124">
        <v>0</v>
      </c>
      <c r="AJ831" s="124">
        <v>0</v>
      </c>
      <c r="AK831" s="124">
        <v>0</v>
      </c>
      <c r="AL831" s="124">
        <v>0</v>
      </c>
      <c r="AM831" s="124">
        <v>0</v>
      </c>
      <c r="AN831" s="124">
        <v>0</v>
      </c>
      <c r="AO831" s="124">
        <v>0</v>
      </c>
      <c r="AP831" s="124">
        <v>0</v>
      </c>
      <c r="AQ831" s="124">
        <v>0</v>
      </c>
      <c r="AR831" s="124">
        <v>0</v>
      </c>
      <c r="AS831" s="124">
        <v>0</v>
      </c>
      <c r="AT831" s="124">
        <v>0</v>
      </c>
      <c r="AU831" s="124">
        <v>0</v>
      </c>
      <c r="AV831" s="124">
        <v>0</v>
      </c>
      <c r="AW831" s="124">
        <v>0</v>
      </c>
      <c r="AX831" s="124">
        <v>0</v>
      </c>
      <c r="AY831" s="124">
        <v>0</v>
      </c>
    </row>
    <row r="832" spans="1:51">
      <c r="A832" t="s">
        <v>29</v>
      </c>
      <c r="B832" t="s">
        <v>71</v>
      </c>
      <c r="C832" t="s">
        <v>57</v>
      </c>
      <c r="D832" t="s">
        <v>337</v>
      </c>
      <c r="E832" s="125">
        <v>0</v>
      </c>
      <c r="F832" s="125">
        <v>0</v>
      </c>
      <c r="G832" s="125">
        <v>0</v>
      </c>
      <c r="H832" s="125">
        <v>0</v>
      </c>
      <c r="I832" s="125">
        <v>0</v>
      </c>
      <c r="J832" s="125">
        <v>0</v>
      </c>
      <c r="K832" s="124">
        <v>0</v>
      </c>
      <c r="L832" s="124">
        <v>0</v>
      </c>
      <c r="M832" s="124">
        <v>0</v>
      </c>
      <c r="N832" s="124">
        <v>0</v>
      </c>
      <c r="O832" s="124">
        <v>0</v>
      </c>
      <c r="P832" s="124">
        <v>0</v>
      </c>
      <c r="Q832" s="124">
        <v>0</v>
      </c>
      <c r="R832" s="124">
        <v>0</v>
      </c>
      <c r="S832" s="124">
        <v>0</v>
      </c>
      <c r="T832" s="124">
        <v>0</v>
      </c>
      <c r="U832" s="124">
        <v>0</v>
      </c>
      <c r="V832" s="124">
        <v>0</v>
      </c>
      <c r="W832" s="124">
        <v>0</v>
      </c>
      <c r="X832" s="124">
        <v>0</v>
      </c>
      <c r="Y832" s="124">
        <v>0</v>
      </c>
      <c r="Z832" s="124">
        <v>0</v>
      </c>
      <c r="AA832" s="124">
        <v>0</v>
      </c>
      <c r="AB832" s="124">
        <v>0</v>
      </c>
      <c r="AC832" s="124">
        <v>0</v>
      </c>
      <c r="AD832" s="124">
        <v>0</v>
      </c>
      <c r="AE832" s="124">
        <v>0</v>
      </c>
      <c r="AF832" s="124">
        <v>0</v>
      </c>
      <c r="AG832" s="124">
        <v>0</v>
      </c>
      <c r="AH832" s="124">
        <v>0</v>
      </c>
      <c r="AI832" s="124">
        <v>0</v>
      </c>
      <c r="AJ832" s="124">
        <v>0</v>
      </c>
      <c r="AK832" s="124">
        <v>0</v>
      </c>
      <c r="AL832" s="124">
        <v>0</v>
      </c>
      <c r="AM832" s="124">
        <v>0</v>
      </c>
      <c r="AN832" s="124">
        <v>0</v>
      </c>
      <c r="AO832" s="124">
        <v>0</v>
      </c>
      <c r="AP832" s="124">
        <v>0</v>
      </c>
      <c r="AQ832" s="124">
        <v>0</v>
      </c>
      <c r="AR832" s="124">
        <v>0</v>
      </c>
      <c r="AS832" s="124">
        <v>0</v>
      </c>
      <c r="AT832" s="124">
        <v>0</v>
      </c>
      <c r="AU832" s="124">
        <v>0</v>
      </c>
      <c r="AV832" s="124">
        <v>0</v>
      </c>
      <c r="AW832" s="124">
        <v>0</v>
      </c>
      <c r="AX832" s="124">
        <v>0</v>
      </c>
      <c r="AY832" s="124">
        <v>0</v>
      </c>
    </row>
    <row r="833" spans="1:51">
      <c r="A833" t="s">
        <v>29</v>
      </c>
      <c r="B833" t="s">
        <v>71</v>
      </c>
      <c r="C833" t="s">
        <v>58</v>
      </c>
      <c r="D833" t="s">
        <v>337</v>
      </c>
      <c r="E833" s="125">
        <v>0</v>
      </c>
      <c r="F833" s="125">
        <v>0</v>
      </c>
      <c r="G833" s="125">
        <v>0</v>
      </c>
      <c r="H833" s="125">
        <v>0</v>
      </c>
      <c r="I833" s="125">
        <v>0</v>
      </c>
      <c r="J833" s="125">
        <v>0</v>
      </c>
      <c r="K833" s="124">
        <v>0</v>
      </c>
      <c r="L833" s="124">
        <v>0</v>
      </c>
      <c r="M833" s="124">
        <v>0</v>
      </c>
      <c r="N833" s="124">
        <v>0</v>
      </c>
      <c r="O833" s="124">
        <v>0</v>
      </c>
      <c r="P833" s="124">
        <v>0</v>
      </c>
      <c r="Q833" s="124">
        <v>0</v>
      </c>
      <c r="R833" s="124">
        <v>0</v>
      </c>
      <c r="S833" s="124">
        <v>0</v>
      </c>
      <c r="T833" s="124">
        <v>0</v>
      </c>
      <c r="U833" s="124">
        <v>0</v>
      </c>
      <c r="V833" s="124">
        <v>0</v>
      </c>
      <c r="W833" s="124">
        <v>0</v>
      </c>
      <c r="X833" s="124">
        <v>0</v>
      </c>
      <c r="Y833" s="124">
        <v>0</v>
      </c>
      <c r="Z833" s="124">
        <v>0</v>
      </c>
      <c r="AA833" s="124">
        <v>0</v>
      </c>
      <c r="AB833" s="124">
        <v>0</v>
      </c>
      <c r="AC833" s="124">
        <v>0</v>
      </c>
      <c r="AD833" s="124">
        <v>0</v>
      </c>
      <c r="AE833" s="124">
        <v>0</v>
      </c>
      <c r="AF833" s="124">
        <v>0</v>
      </c>
      <c r="AG833" s="124">
        <v>0</v>
      </c>
      <c r="AH833" s="124">
        <v>0</v>
      </c>
      <c r="AI833" s="124">
        <v>0</v>
      </c>
      <c r="AJ833" s="124">
        <v>0</v>
      </c>
      <c r="AK833" s="124">
        <v>0</v>
      </c>
      <c r="AL833" s="124">
        <v>0</v>
      </c>
      <c r="AM833" s="124">
        <v>0</v>
      </c>
      <c r="AN833" s="124">
        <v>0</v>
      </c>
      <c r="AO833" s="124">
        <v>0</v>
      </c>
      <c r="AP833" s="124">
        <v>0</v>
      </c>
      <c r="AQ833" s="124">
        <v>0</v>
      </c>
      <c r="AR833" s="124">
        <v>0</v>
      </c>
      <c r="AS833" s="124">
        <v>0</v>
      </c>
      <c r="AT833" s="124">
        <v>0</v>
      </c>
      <c r="AU833" s="124">
        <v>0</v>
      </c>
      <c r="AV833" s="124">
        <v>0</v>
      </c>
      <c r="AW833" s="124">
        <v>0</v>
      </c>
      <c r="AX833" s="124">
        <v>0</v>
      </c>
      <c r="AY833" s="124">
        <v>0</v>
      </c>
    </row>
    <row r="834" spans="1:51">
      <c r="A834" t="s">
        <v>29</v>
      </c>
      <c r="B834" t="s">
        <v>71</v>
      </c>
      <c r="C834" t="s">
        <v>59</v>
      </c>
      <c r="D834" t="s">
        <v>337</v>
      </c>
      <c r="E834" s="125">
        <v>0</v>
      </c>
      <c r="F834" s="125">
        <v>0</v>
      </c>
      <c r="G834" s="125">
        <v>0</v>
      </c>
      <c r="H834" s="125">
        <v>0</v>
      </c>
      <c r="I834" s="125">
        <v>0</v>
      </c>
      <c r="J834" s="125">
        <v>0</v>
      </c>
      <c r="K834" s="124">
        <v>0</v>
      </c>
      <c r="L834" s="124">
        <v>0</v>
      </c>
      <c r="M834" s="124">
        <v>0</v>
      </c>
      <c r="N834" s="124">
        <v>0</v>
      </c>
      <c r="O834" s="124">
        <v>0</v>
      </c>
      <c r="P834" s="124">
        <v>0</v>
      </c>
      <c r="Q834" s="124">
        <v>0</v>
      </c>
      <c r="R834" s="124">
        <v>0</v>
      </c>
      <c r="S834" s="124">
        <v>0</v>
      </c>
      <c r="T834" s="124">
        <v>0</v>
      </c>
      <c r="U834" s="124">
        <v>0</v>
      </c>
      <c r="V834" s="124">
        <v>0</v>
      </c>
      <c r="W834" s="124">
        <v>0</v>
      </c>
      <c r="X834" s="124">
        <v>0</v>
      </c>
      <c r="Y834" s="124">
        <v>0</v>
      </c>
      <c r="Z834" s="124">
        <v>0</v>
      </c>
      <c r="AA834" s="124">
        <v>0</v>
      </c>
      <c r="AB834" s="124">
        <v>0</v>
      </c>
      <c r="AC834" s="124">
        <v>0</v>
      </c>
      <c r="AD834" s="124">
        <v>0</v>
      </c>
      <c r="AE834" s="124">
        <v>0</v>
      </c>
      <c r="AF834" s="124">
        <v>0</v>
      </c>
      <c r="AG834" s="124">
        <v>0</v>
      </c>
      <c r="AH834" s="124">
        <v>0</v>
      </c>
      <c r="AI834" s="124">
        <v>0</v>
      </c>
      <c r="AJ834" s="124">
        <v>0</v>
      </c>
      <c r="AK834" s="124">
        <v>0</v>
      </c>
      <c r="AL834" s="124">
        <v>0</v>
      </c>
      <c r="AM834" s="124">
        <v>0</v>
      </c>
      <c r="AN834" s="124">
        <v>0</v>
      </c>
      <c r="AO834" s="124">
        <v>0</v>
      </c>
      <c r="AP834" s="124">
        <v>0</v>
      </c>
      <c r="AQ834" s="124">
        <v>0</v>
      </c>
      <c r="AR834" s="124">
        <v>0</v>
      </c>
      <c r="AS834" s="124">
        <v>0</v>
      </c>
      <c r="AT834" s="124">
        <v>0</v>
      </c>
      <c r="AU834" s="124">
        <v>0</v>
      </c>
      <c r="AV834" s="124">
        <v>0</v>
      </c>
      <c r="AW834" s="124">
        <v>0</v>
      </c>
      <c r="AX834" s="124">
        <v>0</v>
      </c>
      <c r="AY834" s="124">
        <v>0</v>
      </c>
    </row>
    <row r="835" spans="1:51">
      <c r="A835" t="s">
        <v>29</v>
      </c>
      <c r="B835" t="s">
        <v>71</v>
      </c>
      <c r="C835" t="s">
        <v>60</v>
      </c>
      <c r="D835" t="s">
        <v>337</v>
      </c>
      <c r="E835" s="125">
        <v>0</v>
      </c>
      <c r="F835" s="125">
        <v>0</v>
      </c>
      <c r="G835" s="125">
        <v>0</v>
      </c>
      <c r="H835" s="125">
        <v>0</v>
      </c>
      <c r="I835" s="125">
        <v>0</v>
      </c>
      <c r="J835" s="125">
        <v>0</v>
      </c>
      <c r="K835" s="124">
        <v>0</v>
      </c>
      <c r="L835" s="124">
        <v>0</v>
      </c>
      <c r="M835" s="124">
        <v>0</v>
      </c>
      <c r="N835" s="124">
        <v>0</v>
      </c>
      <c r="O835" s="124">
        <v>0</v>
      </c>
      <c r="P835" s="124">
        <v>0</v>
      </c>
      <c r="Q835" s="124">
        <v>0</v>
      </c>
      <c r="R835" s="124">
        <v>0</v>
      </c>
      <c r="S835" s="124">
        <v>0</v>
      </c>
      <c r="T835" s="124">
        <v>0</v>
      </c>
      <c r="U835" s="124">
        <v>0</v>
      </c>
      <c r="V835" s="124">
        <v>0</v>
      </c>
      <c r="W835" s="124">
        <v>0</v>
      </c>
      <c r="X835" s="124">
        <v>0</v>
      </c>
      <c r="Y835" s="124">
        <v>0</v>
      </c>
      <c r="Z835" s="124">
        <v>0</v>
      </c>
      <c r="AA835" s="124">
        <v>0</v>
      </c>
      <c r="AB835" s="124">
        <v>0</v>
      </c>
      <c r="AC835" s="124">
        <v>0</v>
      </c>
      <c r="AD835" s="124">
        <v>0</v>
      </c>
      <c r="AE835" s="124">
        <v>0</v>
      </c>
      <c r="AF835" s="124">
        <v>0</v>
      </c>
      <c r="AG835" s="124">
        <v>0</v>
      </c>
      <c r="AH835" s="124">
        <v>0</v>
      </c>
      <c r="AI835" s="124">
        <v>0</v>
      </c>
      <c r="AJ835" s="124">
        <v>0</v>
      </c>
      <c r="AK835" s="124">
        <v>0</v>
      </c>
      <c r="AL835" s="124">
        <v>0</v>
      </c>
      <c r="AM835" s="124">
        <v>0</v>
      </c>
      <c r="AN835" s="124">
        <v>0</v>
      </c>
      <c r="AO835" s="124">
        <v>0</v>
      </c>
      <c r="AP835" s="124">
        <v>0</v>
      </c>
      <c r="AQ835" s="124">
        <v>0</v>
      </c>
      <c r="AR835" s="124">
        <v>0</v>
      </c>
      <c r="AS835" s="124">
        <v>0</v>
      </c>
      <c r="AT835" s="124">
        <v>0</v>
      </c>
      <c r="AU835" s="124">
        <v>0</v>
      </c>
      <c r="AV835" s="124">
        <v>0</v>
      </c>
      <c r="AW835" s="124">
        <v>0</v>
      </c>
      <c r="AX835" s="124">
        <v>0</v>
      </c>
      <c r="AY835" s="124">
        <v>0</v>
      </c>
    </row>
    <row r="836" spans="1:51">
      <c r="A836" t="s">
        <v>29</v>
      </c>
      <c r="B836" t="s">
        <v>71</v>
      </c>
      <c r="C836" t="s">
        <v>61</v>
      </c>
      <c r="D836" t="s">
        <v>337</v>
      </c>
      <c r="E836" s="125">
        <v>0</v>
      </c>
      <c r="F836" s="125">
        <v>0</v>
      </c>
      <c r="G836" s="125">
        <v>0</v>
      </c>
      <c r="H836" s="125">
        <v>0</v>
      </c>
      <c r="I836" s="125">
        <v>0</v>
      </c>
      <c r="J836" s="125">
        <v>0</v>
      </c>
      <c r="K836" s="124">
        <v>0</v>
      </c>
      <c r="L836" s="124">
        <v>0</v>
      </c>
      <c r="M836" s="124">
        <v>0</v>
      </c>
      <c r="N836" s="124">
        <v>0</v>
      </c>
      <c r="O836" s="124">
        <v>0</v>
      </c>
      <c r="P836" s="124">
        <v>0</v>
      </c>
      <c r="Q836" s="124">
        <v>0</v>
      </c>
      <c r="R836" s="124">
        <v>0</v>
      </c>
      <c r="S836" s="124">
        <v>0</v>
      </c>
      <c r="T836" s="124">
        <v>0</v>
      </c>
      <c r="U836" s="124">
        <v>0</v>
      </c>
      <c r="V836" s="124">
        <v>0</v>
      </c>
      <c r="W836" s="124">
        <v>0</v>
      </c>
      <c r="X836" s="124">
        <v>0</v>
      </c>
      <c r="Y836" s="124">
        <v>0</v>
      </c>
      <c r="Z836" s="124">
        <v>0</v>
      </c>
      <c r="AA836" s="124">
        <v>0</v>
      </c>
      <c r="AB836" s="124">
        <v>0</v>
      </c>
      <c r="AC836" s="124">
        <v>0</v>
      </c>
      <c r="AD836" s="124">
        <v>0</v>
      </c>
      <c r="AE836" s="124">
        <v>0</v>
      </c>
      <c r="AF836" s="124">
        <v>0</v>
      </c>
      <c r="AG836" s="124">
        <v>0</v>
      </c>
      <c r="AH836" s="124">
        <v>0</v>
      </c>
      <c r="AI836" s="124">
        <v>0</v>
      </c>
      <c r="AJ836" s="124">
        <v>0</v>
      </c>
      <c r="AK836" s="124">
        <v>0</v>
      </c>
      <c r="AL836" s="124">
        <v>0</v>
      </c>
      <c r="AM836" s="124">
        <v>0</v>
      </c>
      <c r="AN836" s="124">
        <v>0</v>
      </c>
      <c r="AO836" s="124">
        <v>0</v>
      </c>
      <c r="AP836" s="124">
        <v>0</v>
      </c>
      <c r="AQ836" s="124">
        <v>0</v>
      </c>
      <c r="AR836" s="124">
        <v>0</v>
      </c>
      <c r="AS836" s="124">
        <v>0</v>
      </c>
      <c r="AT836" s="124">
        <v>0</v>
      </c>
      <c r="AU836" s="124">
        <v>0</v>
      </c>
      <c r="AV836" s="124">
        <v>0</v>
      </c>
      <c r="AW836" s="124">
        <v>0</v>
      </c>
      <c r="AX836" s="124">
        <v>0</v>
      </c>
      <c r="AY836" s="124">
        <v>0</v>
      </c>
    </row>
    <row r="837" spans="1:51">
      <c r="A837" t="s">
        <v>30</v>
      </c>
      <c r="B837" t="s">
        <v>71</v>
      </c>
      <c r="C837" t="s">
        <v>50</v>
      </c>
      <c r="D837" t="s">
        <v>337</v>
      </c>
      <c r="E837" s="122">
        <v>1</v>
      </c>
      <c r="F837" s="122">
        <v>1</v>
      </c>
      <c r="G837" s="122">
        <v>1</v>
      </c>
      <c r="H837" s="122">
        <v>1</v>
      </c>
      <c r="I837" s="122">
        <v>1</v>
      </c>
      <c r="J837" s="122">
        <v>1</v>
      </c>
      <c r="K837" s="103">
        <v>1</v>
      </c>
      <c r="L837" s="103">
        <v>1</v>
      </c>
      <c r="M837" s="103">
        <v>1</v>
      </c>
      <c r="N837" s="103">
        <v>1</v>
      </c>
      <c r="O837" s="103">
        <v>1</v>
      </c>
      <c r="P837" s="103">
        <v>1</v>
      </c>
      <c r="Q837" s="103">
        <v>1</v>
      </c>
      <c r="R837" s="103">
        <v>1</v>
      </c>
      <c r="S837" s="103">
        <v>1</v>
      </c>
      <c r="T837" s="103">
        <v>1</v>
      </c>
      <c r="U837" s="103">
        <v>1</v>
      </c>
      <c r="V837" s="103">
        <v>1</v>
      </c>
      <c r="W837" s="103">
        <v>1</v>
      </c>
      <c r="X837" s="103">
        <v>1</v>
      </c>
      <c r="Y837" s="103">
        <v>1</v>
      </c>
      <c r="Z837" s="103">
        <v>1</v>
      </c>
      <c r="AA837" s="103">
        <v>1</v>
      </c>
      <c r="AB837" s="103">
        <v>1</v>
      </c>
      <c r="AC837" s="103">
        <v>1</v>
      </c>
      <c r="AD837" s="103">
        <v>1</v>
      </c>
      <c r="AE837" s="103">
        <v>1</v>
      </c>
      <c r="AF837" s="103">
        <v>1</v>
      </c>
      <c r="AG837" s="103">
        <v>1</v>
      </c>
      <c r="AH837" s="103">
        <v>1</v>
      </c>
      <c r="AI837" s="103">
        <v>1</v>
      </c>
      <c r="AJ837" s="103">
        <v>1</v>
      </c>
      <c r="AK837" s="103">
        <v>1</v>
      </c>
      <c r="AL837" s="103">
        <v>1</v>
      </c>
      <c r="AM837" s="103">
        <v>1</v>
      </c>
      <c r="AN837" s="103">
        <v>1</v>
      </c>
      <c r="AO837" s="103">
        <v>1</v>
      </c>
      <c r="AP837" s="103">
        <v>1</v>
      </c>
      <c r="AQ837" s="103">
        <v>1</v>
      </c>
      <c r="AR837" s="103">
        <v>1</v>
      </c>
      <c r="AS837" s="103">
        <v>1</v>
      </c>
      <c r="AT837" s="103">
        <v>1</v>
      </c>
      <c r="AU837" s="103">
        <v>1</v>
      </c>
      <c r="AV837" s="103">
        <v>1</v>
      </c>
      <c r="AW837" s="103">
        <v>1</v>
      </c>
      <c r="AX837" s="103">
        <v>1</v>
      </c>
      <c r="AY837" s="103">
        <v>1</v>
      </c>
    </row>
    <row r="838" spans="1:51">
      <c r="A838" t="s">
        <v>30</v>
      </c>
      <c r="B838" t="s">
        <v>71</v>
      </c>
      <c r="C838" t="s">
        <v>51</v>
      </c>
      <c r="D838" t="s">
        <v>337</v>
      </c>
      <c r="E838" s="122">
        <v>0</v>
      </c>
      <c r="F838" s="122">
        <v>0</v>
      </c>
      <c r="G838" s="122">
        <v>0</v>
      </c>
      <c r="H838" s="122">
        <v>0</v>
      </c>
      <c r="I838" s="122">
        <v>0</v>
      </c>
      <c r="J838" s="122">
        <v>0</v>
      </c>
      <c r="K838" s="103">
        <v>0</v>
      </c>
      <c r="L838" s="103">
        <v>0</v>
      </c>
      <c r="M838" s="103">
        <v>0</v>
      </c>
      <c r="N838" s="103">
        <v>0</v>
      </c>
      <c r="O838" s="103">
        <v>0</v>
      </c>
      <c r="P838" s="103">
        <v>0</v>
      </c>
      <c r="Q838" s="103">
        <v>0</v>
      </c>
      <c r="R838" s="103">
        <v>0</v>
      </c>
      <c r="S838" s="103">
        <v>0</v>
      </c>
      <c r="T838" s="103">
        <v>0</v>
      </c>
      <c r="U838" s="103">
        <v>0</v>
      </c>
      <c r="V838" s="103">
        <v>0</v>
      </c>
      <c r="W838" s="103">
        <v>0</v>
      </c>
      <c r="X838" s="103">
        <v>0</v>
      </c>
      <c r="Y838" s="103">
        <v>0</v>
      </c>
      <c r="Z838" s="103">
        <v>0</v>
      </c>
      <c r="AA838" s="103">
        <v>0</v>
      </c>
      <c r="AB838" s="103">
        <v>0</v>
      </c>
      <c r="AC838" s="103">
        <v>0</v>
      </c>
      <c r="AD838" s="103">
        <v>0</v>
      </c>
      <c r="AE838" s="103">
        <v>0</v>
      </c>
      <c r="AF838" s="103">
        <v>0</v>
      </c>
      <c r="AG838" s="103">
        <v>0</v>
      </c>
      <c r="AH838" s="103">
        <v>0</v>
      </c>
      <c r="AI838" s="103">
        <v>0</v>
      </c>
      <c r="AJ838" s="103">
        <v>0</v>
      </c>
      <c r="AK838" s="103">
        <v>0</v>
      </c>
      <c r="AL838" s="103">
        <v>0</v>
      </c>
      <c r="AM838" s="103">
        <v>0</v>
      </c>
      <c r="AN838" s="103">
        <v>0</v>
      </c>
      <c r="AO838" s="103">
        <v>0</v>
      </c>
      <c r="AP838" s="103">
        <v>0</v>
      </c>
      <c r="AQ838" s="103">
        <v>0</v>
      </c>
      <c r="AR838" s="103">
        <v>0</v>
      </c>
      <c r="AS838" s="103">
        <v>0</v>
      </c>
      <c r="AT838" s="103">
        <v>0</v>
      </c>
      <c r="AU838" s="103">
        <v>0</v>
      </c>
      <c r="AV838" s="103">
        <v>0</v>
      </c>
      <c r="AW838" s="103">
        <v>0</v>
      </c>
      <c r="AX838" s="103">
        <v>0</v>
      </c>
      <c r="AY838" s="103">
        <v>0</v>
      </c>
    </row>
    <row r="839" spans="1:51">
      <c r="A839" t="s">
        <v>30</v>
      </c>
      <c r="B839" t="s">
        <v>71</v>
      </c>
      <c r="C839" t="s">
        <v>52</v>
      </c>
      <c r="D839" t="s">
        <v>337</v>
      </c>
      <c r="E839" s="122">
        <v>0</v>
      </c>
      <c r="F839" s="122">
        <v>0</v>
      </c>
      <c r="G839" s="122">
        <v>0</v>
      </c>
      <c r="H839" s="122">
        <v>0</v>
      </c>
      <c r="I839" s="122">
        <v>0</v>
      </c>
      <c r="J839" s="122">
        <v>0</v>
      </c>
      <c r="K839" s="103">
        <v>0</v>
      </c>
      <c r="L839" s="103">
        <v>0</v>
      </c>
      <c r="M839" s="103">
        <v>0</v>
      </c>
      <c r="N839" s="103">
        <v>0</v>
      </c>
      <c r="O839" s="103">
        <v>0</v>
      </c>
      <c r="P839" s="103">
        <v>0</v>
      </c>
      <c r="Q839" s="103">
        <v>0</v>
      </c>
      <c r="R839" s="103">
        <v>0</v>
      </c>
      <c r="S839" s="103">
        <v>0</v>
      </c>
      <c r="T839" s="103">
        <v>0</v>
      </c>
      <c r="U839" s="103">
        <v>0</v>
      </c>
      <c r="V839" s="103">
        <v>0</v>
      </c>
      <c r="W839" s="103">
        <v>0</v>
      </c>
      <c r="X839" s="103">
        <v>0</v>
      </c>
      <c r="Y839" s="103">
        <v>0</v>
      </c>
      <c r="Z839" s="103">
        <v>0</v>
      </c>
      <c r="AA839" s="103">
        <v>0</v>
      </c>
      <c r="AB839" s="103">
        <v>0</v>
      </c>
      <c r="AC839" s="103">
        <v>0</v>
      </c>
      <c r="AD839" s="103">
        <v>0</v>
      </c>
      <c r="AE839" s="103">
        <v>0</v>
      </c>
      <c r="AF839" s="103">
        <v>0</v>
      </c>
      <c r="AG839" s="103">
        <v>0</v>
      </c>
      <c r="AH839" s="103">
        <v>0</v>
      </c>
      <c r="AI839" s="103">
        <v>0</v>
      </c>
      <c r="AJ839" s="103">
        <v>0</v>
      </c>
      <c r="AK839" s="103">
        <v>0</v>
      </c>
      <c r="AL839" s="103">
        <v>0</v>
      </c>
      <c r="AM839" s="103">
        <v>0</v>
      </c>
      <c r="AN839" s="103">
        <v>0</v>
      </c>
      <c r="AO839" s="103">
        <v>0</v>
      </c>
      <c r="AP839" s="103">
        <v>0</v>
      </c>
      <c r="AQ839" s="103">
        <v>0</v>
      </c>
      <c r="AR839" s="103">
        <v>0</v>
      </c>
      <c r="AS839" s="103">
        <v>0</v>
      </c>
      <c r="AT839" s="103">
        <v>0</v>
      </c>
      <c r="AU839" s="103">
        <v>0</v>
      </c>
      <c r="AV839" s="103">
        <v>0</v>
      </c>
      <c r="AW839" s="103">
        <v>0</v>
      </c>
      <c r="AX839" s="103">
        <v>0</v>
      </c>
      <c r="AY839" s="103">
        <v>0</v>
      </c>
    </row>
    <row r="840" spans="1:51">
      <c r="A840" t="s">
        <v>30</v>
      </c>
      <c r="B840" t="s">
        <v>71</v>
      </c>
      <c r="C840" t="s">
        <v>53</v>
      </c>
      <c r="D840" t="s">
        <v>337</v>
      </c>
      <c r="E840" s="122">
        <v>0</v>
      </c>
      <c r="F840" s="122">
        <v>0</v>
      </c>
      <c r="G840" s="122">
        <v>0</v>
      </c>
      <c r="H840" s="122">
        <v>0</v>
      </c>
      <c r="I840" s="122">
        <v>0</v>
      </c>
      <c r="J840" s="122">
        <v>0</v>
      </c>
      <c r="K840" s="103">
        <v>0</v>
      </c>
      <c r="L840" s="103">
        <v>0</v>
      </c>
      <c r="M840" s="103">
        <v>0</v>
      </c>
      <c r="N840" s="103">
        <v>0</v>
      </c>
      <c r="O840" s="103">
        <v>0</v>
      </c>
      <c r="P840" s="103">
        <v>0</v>
      </c>
      <c r="Q840" s="103">
        <v>0</v>
      </c>
      <c r="R840" s="103">
        <v>0</v>
      </c>
      <c r="S840" s="103">
        <v>0</v>
      </c>
      <c r="T840" s="103">
        <v>0</v>
      </c>
      <c r="U840" s="103">
        <v>0</v>
      </c>
      <c r="V840" s="103">
        <v>0</v>
      </c>
      <c r="W840" s="103">
        <v>0</v>
      </c>
      <c r="X840" s="103">
        <v>0</v>
      </c>
      <c r="Y840" s="103">
        <v>0</v>
      </c>
      <c r="Z840" s="103">
        <v>0</v>
      </c>
      <c r="AA840" s="103">
        <v>0</v>
      </c>
      <c r="AB840" s="103">
        <v>0</v>
      </c>
      <c r="AC840" s="103">
        <v>0</v>
      </c>
      <c r="AD840" s="103">
        <v>0</v>
      </c>
      <c r="AE840" s="103">
        <v>0</v>
      </c>
      <c r="AF840" s="103">
        <v>0</v>
      </c>
      <c r="AG840" s="103">
        <v>0</v>
      </c>
      <c r="AH840" s="103">
        <v>0</v>
      </c>
      <c r="AI840" s="103">
        <v>0</v>
      </c>
      <c r="AJ840" s="103">
        <v>0</v>
      </c>
      <c r="AK840" s="103">
        <v>0</v>
      </c>
      <c r="AL840" s="103">
        <v>0</v>
      </c>
      <c r="AM840" s="103">
        <v>0</v>
      </c>
      <c r="AN840" s="103">
        <v>0</v>
      </c>
      <c r="AO840" s="103">
        <v>0</v>
      </c>
      <c r="AP840" s="103">
        <v>0</v>
      </c>
      <c r="AQ840" s="103">
        <v>0</v>
      </c>
      <c r="AR840" s="103">
        <v>0</v>
      </c>
      <c r="AS840" s="103">
        <v>0</v>
      </c>
      <c r="AT840" s="103">
        <v>0</v>
      </c>
      <c r="AU840" s="103">
        <v>0</v>
      </c>
      <c r="AV840" s="103">
        <v>0</v>
      </c>
      <c r="AW840" s="103">
        <v>0</v>
      </c>
      <c r="AX840" s="103">
        <v>0</v>
      </c>
      <c r="AY840" s="103">
        <v>0</v>
      </c>
    </row>
    <row r="841" spans="1:51">
      <c r="A841" t="s">
        <v>30</v>
      </c>
      <c r="B841" t="s">
        <v>71</v>
      </c>
      <c r="C841" t="s">
        <v>54</v>
      </c>
      <c r="D841" t="s">
        <v>337</v>
      </c>
      <c r="E841" s="122">
        <v>0</v>
      </c>
      <c r="F841" s="122">
        <v>0</v>
      </c>
      <c r="G841" s="122">
        <v>0</v>
      </c>
      <c r="H841" s="122">
        <v>0</v>
      </c>
      <c r="I841" s="122">
        <v>0</v>
      </c>
      <c r="J841" s="122">
        <v>0</v>
      </c>
      <c r="K841" s="103">
        <v>0</v>
      </c>
      <c r="L841" s="103">
        <v>0</v>
      </c>
      <c r="M841" s="103">
        <v>0</v>
      </c>
      <c r="N841" s="103">
        <v>0</v>
      </c>
      <c r="O841" s="103">
        <v>0</v>
      </c>
      <c r="P841" s="103">
        <v>0</v>
      </c>
      <c r="Q841" s="103">
        <v>0</v>
      </c>
      <c r="R841" s="103">
        <v>0</v>
      </c>
      <c r="S841" s="103">
        <v>0</v>
      </c>
      <c r="T841" s="103">
        <v>0</v>
      </c>
      <c r="U841" s="103">
        <v>0</v>
      </c>
      <c r="V841" s="103">
        <v>0</v>
      </c>
      <c r="W841" s="103">
        <v>0</v>
      </c>
      <c r="X841" s="103">
        <v>0</v>
      </c>
      <c r="Y841" s="103">
        <v>0</v>
      </c>
      <c r="Z841" s="103">
        <v>0</v>
      </c>
      <c r="AA841" s="103">
        <v>0</v>
      </c>
      <c r="AB841" s="103">
        <v>0</v>
      </c>
      <c r="AC841" s="103">
        <v>0</v>
      </c>
      <c r="AD841" s="103">
        <v>0</v>
      </c>
      <c r="AE841" s="103">
        <v>0</v>
      </c>
      <c r="AF841" s="103">
        <v>0</v>
      </c>
      <c r="AG841" s="103">
        <v>0</v>
      </c>
      <c r="AH841" s="103">
        <v>0</v>
      </c>
      <c r="AI841" s="103">
        <v>0</v>
      </c>
      <c r="AJ841" s="103">
        <v>0</v>
      </c>
      <c r="AK841" s="103">
        <v>0</v>
      </c>
      <c r="AL841" s="103">
        <v>0</v>
      </c>
      <c r="AM841" s="103">
        <v>0</v>
      </c>
      <c r="AN841" s="103">
        <v>0</v>
      </c>
      <c r="AO841" s="103">
        <v>0</v>
      </c>
      <c r="AP841" s="103">
        <v>0</v>
      </c>
      <c r="AQ841" s="103">
        <v>0</v>
      </c>
      <c r="AR841" s="103">
        <v>0</v>
      </c>
      <c r="AS841" s="103">
        <v>0</v>
      </c>
      <c r="AT841" s="103">
        <v>0</v>
      </c>
      <c r="AU841" s="103">
        <v>0</v>
      </c>
      <c r="AV841" s="103">
        <v>0</v>
      </c>
      <c r="AW841" s="103">
        <v>0</v>
      </c>
      <c r="AX841" s="103">
        <v>0</v>
      </c>
      <c r="AY841" s="103">
        <v>0</v>
      </c>
    </row>
    <row r="842" spans="1:51">
      <c r="A842" t="s">
        <v>30</v>
      </c>
      <c r="B842" t="s">
        <v>71</v>
      </c>
      <c r="C842" t="s">
        <v>55</v>
      </c>
      <c r="D842" t="s">
        <v>337</v>
      </c>
      <c r="E842" s="122">
        <v>0</v>
      </c>
      <c r="F842" s="122">
        <v>0</v>
      </c>
      <c r="G842" s="122">
        <v>0</v>
      </c>
      <c r="H842" s="122">
        <v>0</v>
      </c>
      <c r="I842" s="122">
        <v>0</v>
      </c>
      <c r="J842" s="122">
        <v>0</v>
      </c>
      <c r="K842" s="103">
        <v>0</v>
      </c>
      <c r="L842" s="103">
        <v>0</v>
      </c>
      <c r="M842" s="103">
        <v>0</v>
      </c>
      <c r="N842" s="103">
        <v>0</v>
      </c>
      <c r="O842" s="103">
        <v>0</v>
      </c>
      <c r="P842" s="103">
        <v>0</v>
      </c>
      <c r="Q842" s="103">
        <v>0</v>
      </c>
      <c r="R842" s="103">
        <v>0</v>
      </c>
      <c r="S842" s="103">
        <v>0</v>
      </c>
      <c r="T842" s="103">
        <v>0</v>
      </c>
      <c r="U842" s="103">
        <v>0</v>
      </c>
      <c r="V842" s="103">
        <v>0</v>
      </c>
      <c r="W842" s="103">
        <v>0</v>
      </c>
      <c r="X842" s="103">
        <v>0</v>
      </c>
      <c r="Y842" s="103">
        <v>0</v>
      </c>
      <c r="Z842" s="103">
        <v>0</v>
      </c>
      <c r="AA842" s="103">
        <v>0</v>
      </c>
      <c r="AB842" s="103">
        <v>0</v>
      </c>
      <c r="AC842" s="103">
        <v>0</v>
      </c>
      <c r="AD842" s="103">
        <v>0</v>
      </c>
      <c r="AE842" s="103">
        <v>0</v>
      </c>
      <c r="AF842" s="103">
        <v>0</v>
      </c>
      <c r="AG842" s="103">
        <v>0</v>
      </c>
      <c r="AH842" s="103">
        <v>0</v>
      </c>
      <c r="AI842" s="103">
        <v>0</v>
      </c>
      <c r="AJ842" s="103">
        <v>0</v>
      </c>
      <c r="AK842" s="103">
        <v>0</v>
      </c>
      <c r="AL842" s="103">
        <v>0</v>
      </c>
      <c r="AM842" s="103">
        <v>0</v>
      </c>
      <c r="AN842" s="103">
        <v>0</v>
      </c>
      <c r="AO842" s="103">
        <v>0</v>
      </c>
      <c r="AP842" s="103">
        <v>0</v>
      </c>
      <c r="AQ842" s="103">
        <v>0</v>
      </c>
      <c r="AR842" s="103">
        <v>0</v>
      </c>
      <c r="AS842" s="103">
        <v>0</v>
      </c>
      <c r="AT842" s="103">
        <v>0</v>
      </c>
      <c r="AU842" s="103">
        <v>0</v>
      </c>
      <c r="AV842" s="103">
        <v>0</v>
      </c>
      <c r="AW842" s="103">
        <v>0</v>
      </c>
      <c r="AX842" s="103">
        <v>0</v>
      </c>
      <c r="AY842" s="103">
        <v>0</v>
      </c>
    </row>
    <row r="843" spans="1:51">
      <c r="A843" t="s">
        <v>30</v>
      </c>
      <c r="B843" t="s">
        <v>71</v>
      </c>
      <c r="C843" t="s">
        <v>56</v>
      </c>
      <c r="D843" t="s">
        <v>337</v>
      </c>
      <c r="E843" s="122">
        <v>0</v>
      </c>
      <c r="F843" s="122">
        <v>0</v>
      </c>
      <c r="G843" s="122">
        <v>0</v>
      </c>
      <c r="H843" s="122">
        <v>0</v>
      </c>
      <c r="I843" s="122">
        <v>0</v>
      </c>
      <c r="J843" s="122">
        <v>0</v>
      </c>
      <c r="K843" s="103">
        <v>0</v>
      </c>
      <c r="L843" s="103">
        <v>0</v>
      </c>
      <c r="M843" s="103">
        <v>0</v>
      </c>
      <c r="N843" s="103">
        <v>0</v>
      </c>
      <c r="O843" s="103">
        <v>0</v>
      </c>
      <c r="P843" s="103">
        <v>0</v>
      </c>
      <c r="Q843" s="103">
        <v>0</v>
      </c>
      <c r="R843" s="103">
        <v>0</v>
      </c>
      <c r="S843" s="103">
        <v>0</v>
      </c>
      <c r="T843" s="103">
        <v>0</v>
      </c>
      <c r="U843" s="103">
        <v>0</v>
      </c>
      <c r="V843" s="103">
        <v>0</v>
      </c>
      <c r="W843" s="103">
        <v>0</v>
      </c>
      <c r="X843" s="103">
        <v>0</v>
      </c>
      <c r="Y843" s="103">
        <v>0</v>
      </c>
      <c r="Z843" s="103">
        <v>0</v>
      </c>
      <c r="AA843" s="103">
        <v>0</v>
      </c>
      <c r="AB843" s="103">
        <v>0</v>
      </c>
      <c r="AC843" s="103">
        <v>0</v>
      </c>
      <c r="AD843" s="103">
        <v>0</v>
      </c>
      <c r="AE843" s="103">
        <v>0</v>
      </c>
      <c r="AF843" s="103">
        <v>0</v>
      </c>
      <c r="AG843" s="103">
        <v>0</v>
      </c>
      <c r="AH843" s="103">
        <v>0</v>
      </c>
      <c r="AI843" s="103">
        <v>0</v>
      </c>
      <c r="AJ843" s="103">
        <v>0</v>
      </c>
      <c r="AK843" s="103">
        <v>0</v>
      </c>
      <c r="AL843" s="103">
        <v>0</v>
      </c>
      <c r="AM843" s="103">
        <v>0</v>
      </c>
      <c r="AN843" s="103">
        <v>0</v>
      </c>
      <c r="AO843" s="103">
        <v>0</v>
      </c>
      <c r="AP843" s="103">
        <v>0</v>
      </c>
      <c r="AQ843" s="103">
        <v>0</v>
      </c>
      <c r="AR843" s="103">
        <v>0</v>
      </c>
      <c r="AS843" s="103">
        <v>0</v>
      </c>
      <c r="AT843" s="103">
        <v>0</v>
      </c>
      <c r="AU843" s="103">
        <v>0</v>
      </c>
      <c r="AV843" s="103">
        <v>0</v>
      </c>
      <c r="AW843" s="103">
        <v>0</v>
      </c>
      <c r="AX843" s="103">
        <v>0</v>
      </c>
      <c r="AY843" s="103">
        <v>0</v>
      </c>
    </row>
    <row r="844" spans="1:51">
      <c r="A844" t="s">
        <v>30</v>
      </c>
      <c r="B844" t="s">
        <v>71</v>
      </c>
      <c r="C844" t="s">
        <v>57</v>
      </c>
      <c r="D844" t="s">
        <v>337</v>
      </c>
      <c r="E844" s="122">
        <v>0</v>
      </c>
      <c r="F844" s="122">
        <v>0</v>
      </c>
      <c r="G844" s="122">
        <v>0</v>
      </c>
      <c r="H844" s="122">
        <v>0</v>
      </c>
      <c r="I844" s="122">
        <v>0</v>
      </c>
      <c r="J844" s="122">
        <v>0</v>
      </c>
      <c r="K844" s="103">
        <v>0</v>
      </c>
      <c r="L844" s="103">
        <v>0</v>
      </c>
      <c r="M844" s="103">
        <v>0</v>
      </c>
      <c r="N844" s="103">
        <v>0</v>
      </c>
      <c r="O844" s="103">
        <v>0</v>
      </c>
      <c r="P844" s="103">
        <v>0</v>
      </c>
      <c r="Q844" s="103">
        <v>0</v>
      </c>
      <c r="R844" s="103">
        <v>0</v>
      </c>
      <c r="S844" s="103">
        <v>0</v>
      </c>
      <c r="T844" s="103">
        <v>0</v>
      </c>
      <c r="U844" s="103">
        <v>0</v>
      </c>
      <c r="V844" s="103">
        <v>0</v>
      </c>
      <c r="W844" s="103">
        <v>0</v>
      </c>
      <c r="X844" s="103">
        <v>0</v>
      </c>
      <c r="Y844" s="103">
        <v>0</v>
      </c>
      <c r="Z844" s="103">
        <v>0</v>
      </c>
      <c r="AA844" s="103">
        <v>0</v>
      </c>
      <c r="AB844" s="103">
        <v>0</v>
      </c>
      <c r="AC844" s="103">
        <v>0</v>
      </c>
      <c r="AD844" s="103">
        <v>0</v>
      </c>
      <c r="AE844" s="103">
        <v>0</v>
      </c>
      <c r="AF844" s="103">
        <v>0</v>
      </c>
      <c r="AG844" s="103">
        <v>0</v>
      </c>
      <c r="AH844" s="103">
        <v>0</v>
      </c>
      <c r="AI844" s="103">
        <v>0</v>
      </c>
      <c r="AJ844" s="103">
        <v>0</v>
      </c>
      <c r="AK844" s="103">
        <v>0</v>
      </c>
      <c r="AL844" s="103">
        <v>0</v>
      </c>
      <c r="AM844" s="103">
        <v>0</v>
      </c>
      <c r="AN844" s="103">
        <v>0</v>
      </c>
      <c r="AO844" s="103">
        <v>0</v>
      </c>
      <c r="AP844" s="103">
        <v>0</v>
      </c>
      <c r="AQ844" s="103">
        <v>0</v>
      </c>
      <c r="AR844" s="103">
        <v>0</v>
      </c>
      <c r="AS844" s="103">
        <v>0</v>
      </c>
      <c r="AT844" s="103">
        <v>0</v>
      </c>
      <c r="AU844" s="103">
        <v>0</v>
      </c>
      <c r="AV844" s="103">
        <v>0</v>
      </c>
      <c r="AW844" s="103">
        <v>0</v>
      </c>
      <c r="AX844" s="103">
        <v>0</v>
      </c>
      <c r="AY844" s="103">
        <v>0</v>
      </c>
    </row>
    <row r="845" spans="1:51">
      <c r="A845" t="s">
        <v>30</v>
      </c>
      <c r="B845" t="s">
        <v>71</v>
      </c>
      <c r="C845" t="s">
        <v>58</v>
      </c>
      <c r="D845" t="s">
        <v>337</v>
      </c>
      <c r="E845" s="122">
        <v>0</v>
      </c>
      <c r="F845" s="122">
        <v>0</v>
      </c>
      <c r="G845" s="122">
        <v>0</v>
      </c>
      <c r="H845" s="122">
        <v>0</v>
      </c>
      <c r="I845" s="122">
        <v>0</v>
      </c>
      <c r="J845" s="122">
        <v>0</v>
      </c>
      <c r="K845" s="103">
        <v>0</v>
      </c>
      <c r="L845" s="103">
        <v>0</v>
      </c>
      <c r="M845" s="103">
        <v>0</v>
      </c>
      <c r="N845" s="103">
        <v>0</v>
      </c>
      <c r="O845" s="103">
        <v>0</v>
      </c>
      <c r="P845" s="103">
        <v>0</v>
      </c>
      <c r="Q845" s="103">
        <v>0</v>
      </c>
      <c r="R845" s="103">
        <v>0</v>
      </c>
      <c r="S845" s="103">
        <v>0</v>
      </c>
      <c r="T845" s="103">
        <v>0</v>
      </c>
      <c r="U845" s="103">
        <v>0</v>
      </c>
      <c r="V845" s="103">
        <v>0</v>
      </c>
      <c r="W845" s="103">
        <v>0</v>
      </c>
      <c r="X845" s="103">
        <v>0</v>
      </c>
      <c r="Y845" s="103">
        <v>0</v>
      </c>
      <c r="Z845" s="103">
        <v>0</v>
      </c>
      <c r="AA845" s="103">
        <v>0</v>
      </c>
      <c r="AB845" s="103">
        <v>0</v>
      </c>
      <c r="AC845" s="103">
        <v>0</v>
      </c>
      <c r="AD845" s="103">
        <v>0</v>
      </c>
      <c r="AE845" s="103">
        <v>0</v>
      </c>
      <c r="AF845" s="103">
        <v>0</v>
      </c>
      <c r="AG845" s="103">
        <v>0</v>
      </c>
      <c r="AH845" s="103">
        <v>0</v>
      </c>
      <c r="AI845" s="103">
        <v>0</v>
      </c>
      <c r="AJ845" s="103">
        <v>0</v>
      </c>
      <c r="AK845" s="103">
        <v>0</v>
      </c>
      <c r="AL845" s="103">
        <v>0</v>
      </c>
      <c r="AM845" s="103">
        <v>0</v>
      </c>
      <c r="AN845" s="103">
        <v>0</v>
      </c>
      <c r="AO845" s="103">
        <v>0</v>
      </c>
      <c r="AP845" s="103">
        <v>0</v>
      </c>
      <c r="AQ845" s="103">
        <v>0</v>
      </c>
      <c r="AR845" s="103">
        <v>0</v>
      </c>
      <c r="AS845" s="103">
        <v>0</v>
      </c>
      <c r="AT845" s="103">
        <v>0</v>
      </c>
      <c r="AU845" s="103">
        <v>0</v>
      </c>
      <c r="AV845" s="103">
        <v>0</v>
      </c>
      <c r="AW845" s="103">
        <v>0</v>
      </c>
      <c r="AX845" s="103">
        <v>0</v>
      </c>
      <c r="AY845" s="103">
        <v>0</v>
      </c>
    </row>
    <row r="846" spans="1:51">
      <c r="A846" t="s">
        <v>30</v>
      </c>
      <c r="B846" t="s">
        <v>71</v>
      </c>
      <c r="C846" t="s">
        <v>59</v>
      </c>
      <c r="D846" t="s">
        <v>337</v>
      </c>
      <c r="E846" s="122">
        <v>0</v>
      </c>
      <c r="F846" s="122">
        <v>0</v>
      </c>
      <c r="G846" s="122">
        <v>0</v>
      </c>
      <c r="H846" s="122">
        <v>0</v>
      </c>
      <c r="I846" s="122">
        <v>0</v>
      </c>
      <c r="J846" s="122">
        <v>0</v>
      </c>
      <c r="K846" s="103">
        <v>0</v>
      </c>
      <c r="L846" s="103">
        <v>0</v>
      </c>
      <c r="M846" s="103">
        <v>0</v>
      </c>
      <c r="N846" s="103">
        <v>0</v>
      </c>
      <c r="O846" s="103">
        <v>0</v>
      </c>
      <c r="P846" s="103">
        <v>0</v>
      </c>
      <c r="Q846" s="103">
        <v>0</v>
      </c>
      <c r="R846" s="103">
        <v>0</v>
      </c>
      <c r="S846" s="103">
        <v>0</v>
      </c>
      <c r="T846" s="103">
        <v>0</v>
      </c>
      <c r="U846" s="103">
        <v>0</v>
      </c>
      <c r="V846" s="103">
        <v>0</v>
      </c>
      <c r="W846" s="103">
        <v>0</v>
      </c>
      <c r="X846" s="103">
        <v>0</v>
      </c>
      <c r="Y846" s="103">
        <v>0</v>
      </c>
      <c r="Z846" s="103">
        <v>0</v>
      </c>
      <c r="AA846" s="103">
        <v>0</v>
      </c>
      <c r="AB846" s="103">
        <v>0</v>
      </c>
      <c r="AC846" s="103">
        <v>0</v>
      </c>
      <c r="AD846" s="103">
        <v>0</v>
      </c>
      <c r="AE846" s="103">
        <v>0</v>
      </c>
      <c r="AF846" s="103">
        <v>0</v>
      </c>
      <c r="AG846" s="103">
        <v>0</v>
      </c>
      <c r="AH846" s="103">
        <v>0</v>
      </c>
      <c r="AI846" s="103">
        <v>0</v>
      </c>
      <c r="AJ846" s="103">
        <v>0</v>
      </c>
      <c r="AK846" s="103">
        <v>0</v>
      </c>
      <c r="AL846" s="103">
        <v>0</v>
      </c>
      <c r="AM846" s="103">
        <v>0</v>
      </c>
      <c r="AN846" s="103">
        <v>0</v>
      </c>
      <c r="AO846" s="103">
        <v>0</v>
      </c>
      <c r="AP846" s="103">
        <v>0</v>
      </c>
      <c r="AQ846" s="103">
        <v>0</v>
      </c>
      <c r="AR846" s="103">
        <v>0</v>
      </c>
      <c r="AS846" s="103">
        <v>0</v>
      </c>
      <c r="AT846" s="103">
        <v>0</v>
      </c>
      <c r="AU846" s="103">
        <v>0</v>
      </c>
      <c r="AV846" s="103">
        <v>0</v>
      </c>
      <c r="AW846" s="103">
        <v>0</v>
      </c>
      <c r="AX846" s="103">
        <v>0</v>
      </c>
      <c r="AY846" s="103">
        <v>0</v>
      </c>
    </row>
    <row r="847" spans="1:51">
      <c r="A847" t="s">
        <v>30</v>
      </c>
      <c r="B847" t="s">
        <v>71</v>
      </c>
      <c r="C847" t="s">
        <v>60</v>
      </c>
      <c r="D847" t="s">
        <v>337</v>
      </c>
      <c r="E847" s="122">
        <v>0</v>
      </c>
      <c r="F847" s="122">
        <v>0</v>
      </c>
      <c r="G847" s="122">
        <v>0</v>
      </c>
      <c r="H847" s="122">
        <v>0</v>
      </c>
      <c r="I847" s="122">
        <v>0</v>
      </c>
      <c r="J847" s="122">
        <v>0</v>
      </c>
      <c r="K847" s="103">
        <v>0</v>
      </c>
      <c r="L847" s="103">
        <v>0</v>
      </c>
      <c r="M847" s="103">
        <v>0</v>
      </c>
      <c r="N847" s="103">
        <v>0</v>
      </c>
      <c r="O847" s="103">
        <v>0</v>
      </c>
      <c r="P847" s="103">
        <v>0</v>
      </c>
      <c r="Q847" s="103">
        <v>0</v>
      </c>
      <c r="R847" s="103">
        <v>0</v>
      </c>
      <c r="S847" s="103">
        <v>0</v>
      </c>
      <c r="T847" s="103">
        <v>0</v>
      </c>
      <c r="U847" s="103">
        <v>0</v>
      </c>
      <c r="V847" s="103">
        <v>0</v>
      </c>
      <c r="W847" s="103">
        <v>0</v>
      </c>
      <c r="X847" s="103">
        <v>0</v>
      </c>
      <c r="Y847" s="103">
        <v>0</v>
      </c>
      <c r="Z847" s="103">
        <v>0</v>
      </c>
      <c r="AA847" s="103">
        <v>0</v>
      </c>
      <c r="AB847" s="103">
        <v>0</v>
      </c>
      <c r="AC847" s="103">
        <v>0</v>
      </c>
      <c r="AD847" s="103">
        <v>0</v>
      </c>
      <c r="AE847" s="103">
        <v>0</v>
      </c>
      <c r="AF847" s="103">
        <v>0</v>
      </c>
      <c r="AG847" s="103">
        <v>0</v>
      </c>
      <c r="AH847" s="103">
        <v>0</v>
      </c>
      <c r="AI847" s="103">
        <v>0</v>
      </c>
      <c r="AJ847" s="103">
        <v>0</v>
      </c>
      <c r="AK847" s="103">
        <v>0</v>
      </c>
      <c r="AL847" s="103">
        <v>0</v>
      </c>
      <c r="AM847" s="103">
        <v>0</v>
      </c>
      <c r="AN847" s="103">
        <v>0</v>
      </c>
      <c r="AO847" s="103">
        <v>0</v>
      </c>
      <c r="AP847" s="103">
        <v>0</v>
      </c>
      <c r="AQ847" s="103">
        <v>0</v>
      </c>
      <c r="AR847" s="103">
        <v>0</v>
      </c>
      <c r="AS847" s="103">
        <v>0</v>
      </c>
      <c r="AT847" s="103">
        <v>0</v>
      </c>
      <c r="AU847" s="103">
        <v>0</v>
      </c>
      <c r="AV847" s="103">
        <v>0</v>
      </c>
      <c r="AW847" s="103">
        <v>0</v>
      </c>
      <c r="AX847" s="103">
        <v>0</v>
      </c>
      <c r="AY847" s="103">
        <v>0</v>
      </c>
    </row>
    <row r="848" spans="1:51">
      <c r="A848" t="s">
        <v>30</v>
      </c>
      <c r="B848" t="s">
        <v>71</v>
      </c>
      <c r="C848" t="s">
        <v>61</v>
      </c>
      <c r="D848" t="s">
        <v>337</v>
      </c>
      <c r="E848" s="122">
        <v>0</v>
      </c>
      <c r="F848" s="122">
        <v>0</v>
      </c>
      <c r="G848" s="122">
        <v>0</v>
      </c>
      <c r="H848" s="122">
        <v>0</v>
      </c>
      <c r="I848" s="122">
        <v>0</v>
      </c>
      <c r="J848" s="122">
        <v>0</v>
      </c>
      <c r="K848" s="103">
        <v>0</v>
      </c>
      <c r="L848" s="103">
        <v>0</v>
      </c>
      <c r="M848" s="103">
        <v>0</v>
      </c>
      <c r="N848" s="103">
        <v>0</v>
      </c>
      <c r="O848" s="103">
        <v>0</v>
      </c>
      <c r="P848" s="103">
        <v>0</v>
      </c>
      <c r="Q848" s="103">
        <v>0</v>
      </c>
      <c r="R848" s="103">
        <v>0</v>
      </c>
      <c r="S848" s="103">
        <v>0</v>
      </c>
      <c r="T848" s="103">
        <v>0</v>
      </c>
      <c r="U848" s="103">
        <v>0</v>
      </c>
      <c r="V848" s="103">
        <v>0</v>
      </c>
      <c r="W848" s="103">
        <v>0</v>
      </c>
      <c r="X848" s="103">
        <v>0</v>
      </c>
      <c r="Y848" s="103">
        <v>0</v>
      </c>
      <c r="Z848" s="103">
        <v>0</v>
      </c>
      <c r="AA848" s="103">
        <v>0</v>
      </c>
      <c r="AB848" s="103">
        <v>0</v>
      </c>
      <c r="AC848" s="103">
        <v>0</v>
      </c>
      <c r="AD848" s="103">
        <v>0</v>
      </c>
      <c r="AE848" s="103">
        <v>0</v>
      </c>
      <c r="AF848" s="103">
        <v>0</v>
      </c>
      <c r="AG848" s="103">
        <v>0</v>
      </c>
      <c r="AH848" s="103">
        <v>0</v>
      </c>
      <c r="AI848" s="103">
        <v>0</v>
      </c>
      <c r="AJ848" s="103">
        <v>0</v>
      </c>
      <c r="AK848" s="103">
        <v>0</v>
      </c>
      <c r="AL848" s="103">
        <v>0</v>
      </c>
      <c r="AM848" s="103">
        <v>0</v>
      </c>
      <c r="AN848" s="103">
        <v>0</v>
      </c>
      <c r="AO848" s="103">
        <v>0</v>
      </c>
      <c r="AP848" s="103">
        <v>0</v>
      </c>
      <c r="AQ848" s="103">
        <v>0</v>
      </c>
      <c r="AR848" s="103">
        <v>0</v>
      </c>
      <c r="AS848" s="103">
        <v>0</v>
      </c>
      <c r="AT848" s="103">
        <v>0</v>
      </c>
      <c r="AU848" s="103">
        <v>0</v>
      </c>
      <c r="AV848" s="103">
        <v>0</v>
      </c>
      <c r="AW848" s="103">
        <v>0</v>
      </c>
      <c r="AX848" s="103">
        <v>0</v>
      </c>
      <c r="AY848" s="103">
        <v>0</v>
      </c>
    </row>
    <row r="849" spans="1:51">
      <c r="A849" t="s">
        <v>31</v>
      </c>
      <c r="B849" t="s">
        <v>71</v>
      </c>
      <c r="C849" t="s">
        <v>50</v>
      </c>
      <c r="D849" t="s">
        <v>337</v>
      </c>
      <c r="E849" s="122">
        <v>1</v>
      </c>
      <c r="F849" s="122">
        <v>1</v>
      </c>
      <c r="G849" s="122">
        <v>1</v>
      </c>
      <c r="H849" s="122">
        <v>1</v>
      </c>
      <c r="I849" s="122">
        <v>1</v>
      </c>
      <c r="J849" s="122">
        <v>1</v>
      </c>
      <c r="K849" s="103">
        <v>1</v>
      </c>
      <c r="L849" s="103">
        <v>1</v>
      </c>
      <c r="M849" s="103">
        <v>1</v>
      </c>
      <c r="N849" s="103">
        <v>1</v>
      </c>
      <c r="O849" s="103">
        <v>1</v>
      </c>
      <c r="P849" s="103">
        <v>1</v>
      </c>
      <c r="Q849" s="103">
        <v>1</v>
      </c>
      <c r="R849" s="103">
        <v>1</v>
      </c>
      <c r="S849" s="103">
        <v>1</v>
      </c>
      <c r="T849" s="103">
        <v>1</v>
      </c>
      <c r="U849" s="103">
        <v>1</v>
      </c>
      <c r="V849" s="103">
        <v>1</v>
      </c>
      <c r="W849" s="103">
        <v>1</v>
      </c>
      <c r="X849" s="103">
        <v>1</v>
      </c>
      <c r="Y849" s="103">
        <v>1</v>
      </c>
      <c r="Z849" s="103">
        <v>1</v>
      </c>
      <c r="AA849" s="103">
        <v>1</v>
      </c>
      <c r="AB849" s="103">
        <v>1</v>
      </c>
      <c r="AC849" s="103">
        <v>1</v>
      </c>
      <c r="AD849" s="103">
        <v>1</v>
      </c>
      <c r="AE849" s="103">
        <v>1</v>
      </c>
      <c r="AF849" s="103">
        <v>1</v>
      </c>
      <c r="AG849" s="103">
        <v>1</v>
      </c>
      <c r="AH849" s="103">
        <v>1</v>
      </c>
      <c r="AI849" s="103">
        <v>1</v>
      </c>
      <c r="AJ849" s="103">
        <v>1</v>
      </c>
      <c r="AK849" s="103">
        <v>1</v>
      </c>
      <c r="AL849" s="103">
        <v>1</v>
      </c>
      <c r="AM849" s="103">
        <v>1</v>
      </c>
      <c r="AN849" s="103">
        <v>1</v>
      </c>
      <c r="AO849" s="103">
        <v>1</v>
      </c>
      <c r="AP849" s="103">
        <v>1</v>
      </c>
      <c r="AQ849" s="103">
        <v>1</v>
      </c>
      <c r="AR849" s="103">
        <v>1</v>
      </c>
      <c r="AS849" s="103">
        <v>1</v>
      </c>
      <c r="AT849" s="103">
        <v>1</v>
      </c>
      <c r="AU849" s="103">
        <v>1</v>
      </c>
      <c r="AV849" s="103">
        <v>1</v>
      </c>
      <c r="AW849" s="103">
        <v>1</v>
      </c>
      <c r="AX849" s="103">
        <v>1</v>
      </c>
      <c r="AY849" s="103">
        <v>1</v>
      </c>
    </row>
    <row r="850" spans="1:51">
      <c r="A850" t="s">
        <v>31</v>
      </c>
      <c r="B850" t="s">
        <v>71</v>
      </c>
      <c r="C850" t="s">
        <v>51</v>
      </c>
      <c r="D850" t="s">
        <v>337</v>
      </c>
      <c r="E850" s="122">
        <v>0</v>
      </c>
      <c r="F850" s="122">
        <v>0</v>
      </c>
      <c r="G850" s="122">
        <v>0</v>
      </c>
      <c r="H850" s="122">
        <v>0</v>
      </c>
      <c r="I850" s="122">
        <v>0</v>
      </c>
      <c r="J850" s="122">
        <v>0</v>
      </c>
      <c r="K850" s="103">
        <v>0</v>
      </c>
      <c r="L850" s="103">
        <v>0</v>
      </c>
      <c r="M850" s="103">
        <v>0</v>
      </c>
      <c r="N850" s="103">
        <v>0</v>
      </c>
      <c r="O850" s="103">
        <v>0</v>
      </c>
      <c r="P850" s="103">
        <v>0</v>
      </c>
      <c r="Q850" s="103">
        <v>0</v>
      </c>
      <c r="R850" s="103">
        <v>0</v>
      </c>
      <c r="S850" s="103">
        <v>0</v>
      </c>
      <c r="T850" s="103">
        <v>0</v>
      </c>
      <c r="U850" s="103">
        <v>0</v>
      </c>
      <c r="V850" s="103">
        <v>0</v>
      </c>
      <c r="W850" s="103">
        <v>0</v>
      </c>
      <c r="X850" s="103">
        <v>0</v>
      </c>
      <c r="Y850" s="103">
        <v>0</v>
      </c>
      <c r="Z850" s="103">
        <v>0</v>
      </c>
      <c r="AA850" s="103">
        <v>0</v>
      </c>
      <c r="AB850" s="103">
        <v>0</v>
      </c>
      <c r="AC850" s="103">
        <v>0</v>
      </c>
      <c r="AD850" s="103">
        <v>0</v>
      </c>
      <c r="AE850" s="103">
        <v>0</v>
      </c>
      <c r="AF850" s="103">
        <v>0</v>
      </c>
      <c r="AG850" s="103">
        <v>0</v>
      </c>
      <c r="AH850" s="103">
        <v>0</v>
      </c>
      <c r="AI850" s="103">
        <v>0</v>
      </c>
      <c r="AJ850" s="103">
        <v>0</v>
      </c>
      <c r="AK850" s="103">
        <v>0</v>
      </c>
      <c r="AL850" s="103">
        <v>0</v>
      </c>
      <c r="AM850" s="103">
        <v>0</v>
      </c>
      <c r="AN850" s="103">
        <v>0</v>
      </c>
      <c r="AO850" s="103">
        <v>0</v>
      </c>
      <c r="AP850" s="103">
        <v>0</v>
      </c>
      <c r="AQ850" s="103">
        <v>0</v>
      </c>
      <c r="AR850" s="103">
        <v>0</v>
      </c>
      <c r="AS850" s="103">
        <v>0</v>
      </c>
      <c r="AT850" s="103">
        <v>0</v>
      </c>
      <c r="AU850" s="103">
        <v>0</v>
      </c>
      <c r="AV850" s="103">
        <v>0</v>
      </c>
      <c r="AW850" s="103">
        <v>0</v>
      </c>
      <c r="AX850" s="103">
        <v>0</v>
      </c>
      <c r="AY850" s="103">
        <v>0</v>
      </c>
    </row>
    <row r="851" spans="1:51">
      <c r="A851" t="s">
        <v>31</v>
      </c>
      <c r="B851" t="s">
        <v>71</v>
      </c>
      <c r="C851" t="s">
        <v>52</v>
      </c>
      <c r="D851" t="s">
        <v>337</v>
      </c>
      <c r="E851" s="122">
        <v>0</v>
      </c>
      <c r="F851" s="122">
        <v>0</v>
      </c>
      <c r="G851" s="122">
        <v>0</v>
      </c>
      <c r="H851" s="122">
        <v>0</v>
      </c>
      <c r="I851" s="122">
        <v>0</v>
      </c>
      <c r="J851" s="122">
        <v>0</v>
      </c>
      <c r="K851" s="103">
        <v>0</v>
      </c>
      <c r="L851" s="103">
        <v>0</v>
      </c>
      <c r="M851" s="103">
        <v>0</v>
      </c>
      <c r="N851" s="103">
        <v>0</v>
      </c>
      <c r="O851" s="103">
        <v>0</v>
      </c>
      <c r="P851" s="103">
        <v>0</v>
      </c>
      <c r="Q851" s="103">
        <v>0</v>
      </c>
      <c r="R851" s="103">
        <v>0</v>
      </c>
      <c r="S851" s="103">
        <v>0</v>
      </c>
      <c r="T851" s="103">
        <v>0</v>
      </c>
      <c r="U851" s="103">
        <v>0</v>
      </c>
      <c r="V851" s="103">
        <v>0</v>
      </c>
      <c r="W851" s="103">
        <v>0</v>
      </c>
      <c r="X851" s="103">
        <v>0</v>
      </c>
      <c r="Y851" s="103">
        <v>0</v>
      </c>
      <c r="Z851" s="103">
        <v>0</v>
      </c>
      <c r="AA851" s="103">
        <v>0</v>
      </c>
      <c r="AB851" s="103">
        <v>0</v>
      </c>
      <c r="AC851" s="103">
        <v>0</v>
      </c>
      <c r="AD851" s="103">
        <v>0</v>
      </c>
      <c r="AE851" s="103">
        <v>0</v>
      </c>
      <c r="AF851" s="103">
        <v>0</v>
      </c>
      <c r="AG851" s="103">
        <v>0</v>
      </c>
      <c r="AH851" s="103">
        <v>0</v>
      </c>
      <c r="AI851" s="103">
        <v>0</v>
      </c>
      <c r="AJ851" s="103">
        <v>0</v>
      </c>
      <c r="AK851" s="103">
        <v>0</v>
      </c>
      <c r="AL851" s="103">
        <v>0</v>
      </c>
      <c r="AM851" s="103">
        <v>0</v>
      </c>
      <c r="AN851" s="103">
        <v>0</v>
      </c>
      <c r="AO851" s="103">
        <v>0</v>
      </c>
      <c r="AP851" s="103">
        <v>0</v>
      </c>
      <c r="AQ851" s="103">
        <v>0</v>
      </c>
      <c r="AR851" s="103">
        <v>0</v>
      </c>
      <c r="AS851" s="103">
        <v>0</v>
      </c>
      <c r="AT851" s="103">
        <v>0</v>
      </c>
      <c r="AU851" s="103">
        <v>0</v>
      </c>
      <c r="AV851" s="103">
        <v>0</v>
      </c>
      <c r="AW851" s="103">
        <v>0</v>
      </c>
      <c r="AX851" s="103">
        <v>0</v>
      </c>
      <c r="AY851" s="103">
        <v>0</v>
      </c>
    </row>
    <row r="852" spans="1:51">
      <c r="A852" t="s">
        <v>31</v>
      </c>
      <c r="B852" t="s">
        <v>71</v>
      </c>
      <c r="C852" t="s">
        <v>53</v>
      </c>
      <c r="D852" t="s">
        <v>337</v>
      </c>
      <c r="E852" s="122">
        <v>0</v>
      </c>
      <c r="F852" s="122">
        <v>0</v>
      </c>
      <c r="G852" s="122">
        <v>0</v>
      </c>
      <c r="H852" s="122">
        <v>0</v>
      </c>
      <c r="I852" s="122">
        <v>0</v>
      </c>
      <c r="J852" s="122">
        <v>0</v>
      </c>
      <c r="K852" s="103">
        <v>0</v>
      </c>
      <c r="L852" s="103">
        <v>0</v>
      </c>
      <c r="M852" s="103">
        <v>0</v>
      </c>
      <c r="N852" s="103">
        <v>0</v>
      </c>
      <c r="O852" s="103">
        <v>0</v>
      </c>
      <c r="P852" s="103">
        <v>0</v>
      </c>
      <c r="Q852" s="103">
        <v>0</v>
      </c>
      <c r="R852" s="103">
        <v>0</v>
      </c>
      <c r="S852" s="103">
        <v>0</v>
      </c>
      <c r="T852" s="103">
        <v>0</v>
      </c>
      <c r="U852" s="103">
        <v>0</v>
      </c>
      <c r="V852" s="103">
        <v>0</v>
      </c>
      <c r="W852" s="103">
        <v>0</v>
      </c>
      <c r="X852" s="103">
        <v>0</v>
      </c>
      <c r="Y852" s="103">
        <v>0</v>
      </c>
      <c r="Z852" s="103">
        <v>0</v>
      </c>
      <c r="AA852" s="103">
        <v>0</v>
      </c>
      <c r="AB852" s="103">
        <v>0</v>
      </c>
      <c r="AC852" s="103">
        <v>0</v>
      </c>
      <c r="AD852" s="103">
        <v>0</v>
      </c>
      <c r="AE852" s="103">
        <v>0</v>
      </c>
      <c r="AF852" s="103">
        <v>0</v>
      </c>
      <c r="AG852" s="103">
        <v>0</v>
      </c>
      <c r="AH852" s="103">
        <v>0</v>
      </c>
      <c r="AI852" s="103">
        <v>0</v>
      </c>
      <c r="AJ852" s="103">
        <v>0</v>
      </c>
      <c r="AK852" s="103">
        <v>0</v>
      </c>
      <c r="AL852" s="103">
        <v>0</v>
      </c>
      <c r="AM852" s="103">
        <v>0</v>
      </c>
      <c r="AN852" s="103">
        <v>0</v>
      </c>
      <c r="AO852" s="103">
        <v>0</v>
      </c>
      <c r="AP852" s="103">
        <v>0</v>
      </c>
      <c r="AQ852" s="103">
        <v>0</v>
      </c>
      <c r="AR852" s="103">
        <v>0</v>
      </c>
      <c r="AS852" s="103">
        <v>0</v>
      </c>
      <c r="AT852" s="103">
        <v>0</v>
      </c>
      <c r="AU852" s="103">
        <v>0</v>
      </c>
      <c r="AV852" s="103">
        <v>0</v>
      </c>
      <c r="AW852" s="103">
        <v>0</v>
      </c>
      <c r="AX852" s="103">
        <v>0</v>
      </c>
      <c r="AY852" s="103">
        <v>0</v>
      </c>
    </row>
    <row r="853" spans="1:51">
      <c r="A853" t="s">
        <v>31</v>
      </c>
      <c r="B853" t="s">
        <v>71</v>
      </c>
      <c r="C853" t="s">
        <v>54</v>
      </c>
      <c r="D853" t="s">
        <v>337</v>
      </c>
      <c r="E853" s="122">
        <v>0</v>
      </c>
      <c r="F853" s="122">
        <v>0</v>
      </c>
      <c r="G853" s="122">
        <v>0</v>
      </c>
      <c r="H853" s="122">
        <v>0</v>
      </c>
      <c r="I853" s="122">
        <v>0</v>
      </c>
      <c r="J853" s="122">
        <v>0</v>
      </c>
      <c r="K853" s="103">
        <v>0</v>
      </c>
      <c r="L853" s="103">
        <v>0</v>
      </c>
      <c r="M853" s="103">
        <v>0</v>
      </c>
      <c r="N853" s="103">
        <v>0</v>
      </c>
      <c r="O853" s="103">
        <v>0</v>
      </c>
      <c r="P853" s="103">
        <v>0</v>
      </c>
      <c r="Q853" s="103">
        <v>0</v>
      </c>
      <c r="R853" s="103">
        <v>0</v>
      </c>
      <c r="S853" s="103">
        <v>0</v>
      </c>
      <c r="T853" s="103">
        <v>0</v>
      </c>
      <c r="U853" s="103">
        <v>0</v>
      </c>
      <c r="V853" s="103">
        <v>0</v>
      </c>
      <c r="W853" s="103">
        <v>0</v>
      </c>
      <c r="X853" s="103">
        <v>0</v>
      </c>
      <c r="Y853" s="103">
        <v>0</v>
      </c>
      <c r="Z853" s="103">
        <v>0</v>
      </c>
      <c r="AA853" s="103">
        <v>0</v>
      </c>
      <c r="AB853" s="103">
        <v>0</v>
      </c>
      <c r="AC853" s="103">
        <v>0</v>
      </c>
      <c r="AD853" s="103">
        <v>0</v>
      </c>
      <c r="AE853" s="103">
        <v>0</v>
      </c>
      <c r="AF853" s="103">
        <v>0</v>
      </c>
      <c r="AG853" s="103">
        <v>0</v>
      </c>
      <c r="AH853" s="103">
        <v>0</v>
      </c>
      <c r="AI853" s="103">
        <v>0</v>
      </c>
      <c r="AJ853" s="103">
        <v>0</v>
      </c>
      <c r="AK853" s="103">
        <v>0</v>
      </c>
      <c r="AL853" s="103">
        <v>0</v>
      </c>
      <c r="AM853" s="103">
        <v>0</v>
      </c>
      <c r="AN853" s="103">
        <v>0</v>
      </c>
      <c r="AO853" s="103">
        <v>0</v>
      </c>
      <c r="AP853" s="103">
        <v>0</v>
      </c>
      <c r="AQ853" s="103">
        <v>0</v>
      </c>
      <c r="AR853" s="103">
        <v>0</v>
      </c>
      <c r="AS853" s="103">
        <v>0</v>
      </c>
      <c r="AT853" s="103">
        <v>0</v>
      </c>
      <c r="AU853" s="103">
        <v>0</v>
      </c>
      <c r="AV853" s="103">
        <v>0</v>
      </c>
      <c r="AW853" s="103">
        <v>0</v>
      </c>
      <c r="AX853" s="103">
        <v>0</v>
      </c>
      <c r="AY853" s="103">
        <v>0</v>
      </c>
    </row>
    <row r="854" spans="1:51">
      <c r="A854" t="s">
        <v>31</v>
      </c>
      <c r="B854" t="s">
        <v>71</v>
      </c>
      <c r="C854" t="s">
        <v>55</v>
      </c>
      <c r="D854" t="s">
        <v>337</v>
      </c>
      <c r="E854" s="122">
        <v>0</v>
      </c>
      <c r="F854" s="122">
        <v>0</v>
      </c>
      <c r="G854" s="122">
        <v>0</v>
      </c>
      <c r="H854" s="122">
        <v>0</v>
      </c>
      <c r="I854" s="122">
        <v>0</v>
      </c>
      <c r="J854" s="122">
        <v>0</v>
      </c>
      <c r="K854" s="103">
        <v>0</v>
      </c>
      <c r="L854" s="103">
        <v>0</v>
      </c>
      <c r="M854" s="103">
        <v>0</v>
      </c>
      <c r="N854" s="103">
        <v>0</v>
      </c>
      <c r="O854" s="103">
        <v>0</v>
      </c>
      <c r="P854" s="103">
        <v>0</v>
      </c>
      <c r="Q854" s="103">
        <v>0</v>
      </c>
      <c r="R854" s="103">
        <v>0</v>
      </c>
      <c r="S854" s="103">
        <v>0</v>
      </c>
      <c r="T854" s="103">
        <v>0</v>
      </c>
      <c r="U854" s="103">
        <v>0</v>
      </c>
      <c r="V854" s="103">
        <v>0</v>
      </c>
      <c r="W854" s="103">
        <v>0</v>
      </c>
      <c r="X854" s="103">
        <v>0</v>
      </c>
      <c r="Y854" s="103">
        <v>0</v>
      </c>
      <c r="Z854" s="103">
        <v>0</v>
      </c>
      <c r="AA854" s="103">
        <v>0</v>
      </c>
      <c r="AB854" s="103">
        <v>0</v>
      </c>
      <c r="AC854" s="103">
        <v>0</v>
      </c>
      <c r="AD854" s="103">
        <v>0</v>
      </c>
      <c r="AE854" s="103">
        <v>0</v>
      </c>
      <c r="AF854" s="103">
        <v>0</v>
      </c>
      <c r="AG854" s="103">
        <v>0</v>
      </c>
      <c r="AH854" s="103">
        <v>0</v>
      </c>
      <c r="AI854" s="103">
        <v>0</v>
      </c>
      <c r="AJ854" s="103">
        <v>0</v>
      </c>
      <c r="AK854" s="103">
        <v>0</v>
      </c>
      <c r="AL854" s="103">
        <v>0</v>
      </c>
      <c r="AM854" s="103">
        <v>0</v>
      </c>
      <c r="AN854" s="103">
        <v>0</v>
      </c>
      <c r="AO854" s="103">
        <v>0</v>
      </c>
      <c r="AP854" s="103">
        <v>0</v>
      </c>
      <c r="AQ854" s="103">
        <v>0</v>
      </c>
      <c r="AR854" s="103">
        <v>0</v>
      </c>
      <c r="AS854" s="103">
        <v>0</v>
      </c>
      <c r="AT854" s="103">
        <v>0</v>
      </c>
      <c r="AU854" s="103">
        <v>0</v>
      </c>
      <c r="AV854" s="103">
        <v>0</v>
      </c>
      <c r="AW854" s="103">
        <v>0</v>
      </c>
      <c r="AX854" s="103">
        <v>0</v>
      </c>
      <c r="AY854" s="103">
        <v>0</v>
      </c>
    </row>
    <row r="855" spans="1:51">
      <c r="A855" t="s">
        <v>31</v>
      </c>
      <c r="B855" t="s">
        <v>71</v>
      </c>
      <c r="C855" t="s">
        <v>56</v>
      </c>
      <c r="D855" t="s">
        <v>337</v>
      </c>
      <c r="E855" s="122">
        <v>0</v>
      </c>
      <c r="F855" s="122">
        <v>0</v>
      </c>
      <c r="G855" s="122">
        <v>0</v>
      </c>
      <c r="H855" s="122">
        <v>0</v>
      </c>
      <c r="I855" s="122">
        <v>0</v>
      </c>
      <c r="J855" s="122">
        <v>0</v>
      </c>
      <c r="K855" s="103">
        <v>0</v>
      </c>
      <c r="L855" s="103">
        <v>0</v>
      </c>
      <c r="M855" s="103">
        <v>0</v>
      </c>
      <c r="N855" s="103">
        <v>0</v>
      </c>
      <c r="O855" s="103">
        <v>0</v>
      </c>
      <c r="P855" s="103">
        <v>0</v>
      </c>
      <c r="Q855" s="103">
        <v>0</v>
      </c>
      <c r="R855" s="103">
        <v>0</v>
      </c>
      <c r="S855" s="103">
        <v>0</v>
      </c>
      <c r="T855" s="103">
        <v>0</v>
      </c>
      <c r="U855" s="103">
        <v>0</v>
      </c>
      <c r="V855" s="103">
        <v>0</v>
      </c>
      <c r="W855" s="103">
        <v>0</v>
      </c>
      <c r="X855" s="103">
        <v>0</v>
      </c>
      <c r="Y855" s="103">
        <v>0</v>
      </c>
      <c r="Z855" s="103">
        <v>0</v>
      </c>
      <c r="AA855" s="103">
        <v>0</v>
      </c>
      <c r="AB855" s="103">
        <v>0</v>
      </c>
      <c r="AC855" s="103">
        <v>0</v>
      </c>
      <c r="AD855" s="103">
        <v>0</v>
      </c>
      <c r="AE855" s="103">
        <v>0</v>
      </c>
      <c r="AF855" s="103">
        <v>0</v>
      </c>
      <c r="AG855" s="103">
        <v>0</v>
      </c>
      <c r="AH855" s="103">
        <v>0</v>
      </c>
      <c r="AI855" s="103">
        <v>0</v>
      </c>
      <c r="AJ855" s="103">
        <v>0</v>
      </c>
      <c r="AK855" s="103">
        <v>0</v>
      </c>
      <c r="AL855" s="103">
        <v>0</v>
      </c>
      <c r="AM855" s="103">
        <v>0</v>
      </c>
      <c r="AN855" s="103">
        <v>0</v>
      </c>
      <c r="AO855" s="103">
        <v>0</v>
      </c>
      <c r="AP855" s="103">
        <v>0</v>
      </c>
      <c r="AQ855" s="103">
        <v>0</v>
      </c>
      <c r="AR855" s="103">
        <v>0</v>
      </c>
      <c r="AS855" s="103">
        <v>0</v>
      </c>
      <c r="AT855" s="103">
        <v>0</v>
      </c>
      <c r="AU855" s="103">
        <v>0</v>
      </c>
      <c r="AV855" s="103">
        <v>0</v>
      </c>
      <c r="AW855" s="103">
        <v>0</v>
      </c>
      <c r="AX855" s="103">
        <v>0</v>
      </c>
      <c r="AY855" s="103">
        <v>0</v>
      </c>
    </row>
    <row r="856" spans="1:51">
      <c r="A856" t="s">
        <v>31</v>
      </c>
      <c r="B856" t="s">
        <v>71</v>
      </c>
      <c r="C856" t="s">
        <v>57</v>
      </c>
      <c r="D856" t="s">
        <v>337</v>
      </c>
      <c r="E856" s="122">
        <v>0</v>
      </c>
      <c r="F856" s="122">
        <v>0</v>
      </c>
      <c r="G856" s="122">
        <v>0</v>
      </c>
      <c r="H856" s="122">
        <v>0</v>
      </c>
      <c r="I856" s="122">
        <v>0</v>
      </c>
      <c r="J856" s="122">
        <v>0</v>
      </c>
      <c r="K856" s="103">
        <v>0</v>
      </c>
      <c r="L856" s="103">
        <v>0</v>
      </c>
      <c r="M856" s="103">
        <v>0</v>
      </c>
      <c r="N856" s="103">
        <v>0</v>
      </c>
      <c r="O856" s="103">
        <v>0</v>
      </c>
      <c r="P856" s="103">
        <v>0</v>
      </c>
      <c r="Q856" s="103">
        <v>0</v>
      </c>
      <c r="R856" s="103">
        <v>0</v>
      </c>
      <c r="S856" s="103">
        <v>0</v>
      </c>
      <c r="T856" s="103">
        <v>0</v>
      </c>
      <c r="U856" s="103">
        <v>0</v>
      </c>
      <c r="V856" s="103">
        <v>0</v>
      </c>
      <c r="W856" s="103">
        <v>0</v>
      </c>
      <c r="X856" s="103">
        <v>0</v>
      </c>
      <c r="Y856" s="103">
        <v>0</v>
      </c>
      <c r="Z856" s="103">
        <v>0</v>
      </c>
      <c r="AA856" s="103">
        <v>0</v>
      </c>
      <c r="AB856" s="103">
        <v>0</v>
      </c>
      <c r="AC856" s="103">
        <v>0</v>
      </c>
      <c r="AD856" s="103">
        <v>0</v>
      </c>
      <c r="AE856" s="103">
        <v>0</v>
      </c>
      <c r="AF856" s="103">
        <v>0</v>
      </c>
      <c r="AG856" s="103">
        <v>0</v>
      </c>
      <c r="AH856" s="103">
        <v>0</v>
      </c>
      <c r="AI856" s="103">
        <v>0</v>
      </c>
      <c r="AJ856" s="103">
        <v>0</v>
      </c>
      <c r="AK856" s="103">
        <v>0</v>
      </c>
      <c r="AL856" s="103">
        <v>0</v>
      </c>
      <c r="AM856" s="103">
        <v>0</v>
      </c>
      <c r="AN856" s="103">
        <v>0</v>
      </c>
      <c r="AO856" s="103">
        <v>0</v>
      </c>
      <c r="AP856" s="103">
        <v>0</v>
      </c>
      <c r="AQ856" s="103">
        <v>0</v>
      </c>
      <c r="AR856" s="103">
        <v>0</v>
      </c>
      <c r="AS856" s="103">
        <v>0</v>
      </c>
      <c r="AT856" s="103">
        <v>0</v>
      </c>
      <c r="AU856" s="103">
        <v>0</v>
      </c>
      <c r="AV856" s="103">
        <v>0</v>
      </c>
      <c r="AW856" s="103">
        <v>0</v>
      </c>
      <c r="AX856" s="103">
        <v>0</v>
      </c>
      <c r="AY856" s="103">
        <v>0</v>
      </c>
    </row>
    <row r="857" spans="1:51">
      <c r="A857" t="s">
        <v>31</v>
      </c>
      <c r="B857" t="s">
        <v>71</v>
      </c>
      <c r="C857" t="s">
        <v>58</v>
      </c>
      <c r="D857" t="s">
        <v>337</v>
      </c>
      <c r="E857" s="122">
        <v>0</v>
      </c>
      <c r="F857" s="122">
        <v>0</v>
      </c>
      <c r="G857" s="122">
        <v>0</v>
      </c>
      <c r="H857" s="122">
        <v>0</v>
      </c>
      <c r="I857" s="122">
        <v>0</v>
      </c>
      <c r="J857" s="122">
        <v>0</v>
      </c>
      <c r="K857" s="103">
        <v>0</v>
      </c>
      <c r="L857" s="103">
        <v>0</v>
      </c>
      <c r="M857" s="103">
        <v>0</v>
      </c>
      <c r="N857" s="103">
        <v>0</v>
      </c>
      <c r="O857" s="103">
        <v>0</v>
      </c>
      <c r="P857" s="103">
        <v>0</v>
      </c>
      <c r="Q857" s="103">
        <v>0</v>
      </c>
      <c r="R857" s="103">
        <v>0</v>
      </c>
      <c r="S857" s="103">
        <v>0</v>
      </c>
      <c r="T857" s="103">
        <v>0</v>
      </c>
      <c r="U857" s="103">
        <v>0</v>
      </c>
      <c r="V857" s="103">
        <v>0</v>
      </c>
      <c r="W857" s="103">
        <v>0</v>
      </c>
      <c r="X857" s="103">
        <v>0</v>
      </c>
      <c r="Y857" s="103">
        <v>0</v>
      </c>
      <c r="Z857" s="103">
        <v>0</v>
      </c>
      <c r="AA857" s="103">
        <v>0</v>
      </c>
      <c r="AB857" s="103">
        <v>0</v>
      </c>
      <c r="AC857" s="103">
        <v>0</v>
      </c>
      <c r="AD857" s="103">
        <v>0</v>
      </c>
      <c r="AE857" s="103">
        <v>0</v>
      </c>
      <c r="AF857" s="103">
        <v>0</v>
      </c>
      <c r="AG857" s="103">
        <v>0</v>
      </c>
      <c r="AH857" s="103">
        <v>0</v>
      </c>
      <c r="AI857" s="103">
        <v>0</v>
      </c>
      <c r="AJ857" s="103">
        <v>0</v>
      </c>
      <c r="AK857" s="103">
        <v>0</v>
      </c>
      <c r="AL857" s="103">
        <v>0</v>
      </c>
      <c r="AM857" s="103">
        <v>0</v>
      </c>
      <c r="AN857" s="103">
        <v>0</v>
      </c>
      <c r="AO857" s="103">
        <v>0</v>
      </c>
      <c r="AP857" s="103">
        <v>0</v>
      </c>
      <c r="AQ857" s="103">
        <v>0</v>
      </c>
      <c r="AR857" s="103">
        <v>0</v>
      </c>
      <c r="AS857" s="103">
        <v>0</v>
      </c>
      <c r="AT857" s="103">
        <v>0</v>
      </c>
      <c r="AU857" s="103">
        <v>0</v>
      </c>
      <c r="AV857" s="103">
        <v>0</v>
      </c>
      <c r="AW857" s="103">
        <v>0</v>
      </c>
      <c r="AX857" s="103">
        <v>0</v>
      </c>
      <c r="AY857" s="103">
        <v>0</v>
      </c>
    </row>
    <row r="858" spans="1:51">
      <c r="A858" t="s">
        <v>31</v>
      </c>
      <c r="B858" t="s">
        <v>71</v>
      </c>
      <c r="C858" t="s">
        <v>59</v>
      </c>
      <c r="D858" t="s">
        <v>337</v>
      </c>
      <c r="E858" s="122">
        <v>0</v>
      </c>
      <c r="F858" s="122">
        <v>0</v>
      </c>
      <c r="G858" s="122">
        <v>0</v>
      </c>
      <c r="H858" s="122">
        <v>0</v>
      </c>
      <c r="I858" s="122">
        <v>0</v>
      </c>
      <c r="J858" s="122">
        <v>0</v>
      </c>
      <c r="K858" s="103">
        <v>0</v>
      </c>
      <c r="L858" s="103">
        <v>0</v>
      </c>
      <c r="M858" s="103">
        <v>0</v>
      </c>
      <c r="N858" s="103">
        <v>0</v>
      </c>
      <c r="O858" s="103">
        <v>0</v>
      </c>
      <c r="P858" s="103">
        <v>0</v>
      </c>
      <c r="Q858" s="103">
        <v>0</v>
      </c>
      <c r="R858" s="103">
        <v>0</v>
      </c>
      <c r="S858" s="103">
        <v>0</v>
      </c>
      <c r="T858" s="103">
        <v>0</v>
      </c>
      <c r="U858" s="103">
        <v>0</v>
      </c>
      <c r="V858" s="103">
        <v>0</v>
      </c>
      <c r="W858" s="103">
        <v>0</v>
      </c>
      <c r="X858" s="103">
        <v>0</v>
      </c>
      <c r="Y858" s="103">
        <v>0</v>
      </c>
      <c r="Z858" s="103">
        <v>0</v>
      </c>
      <c r="AA858" s="103">
        <v>0</v>
      </c>
      <c r="AB858" s="103">
        <v>0</v>
      </c>
      <c r="AC858" s="103">
        <v>0</v>
      </c>
      <c r="AD858" s="103">
        <v>0</v>
      </c>
      <c r="AE858" s="103">
        <v>0</v>
      </c>
      <c r="AF858" s="103">
        <v>0</v>
      </c>
      <c r="AG858" s="103">
        <v>0</v>
      </c>
      <c r="AH858" s="103">
        <v>0</v>
      </c>
      <c r="AI858" s="103">
        <v>0</v>
      </c>
      <c r="AJ858" s="103">
        <v>0</v>
      </c>
      <c r="AK858" s="103">
        <v>0</v>
      </c>
      <c r="AL858" s="103">
        <v>0</v>
      </c>
      <c r="AM858" s="103">
        <v>0</v>
      </c>
      <c r="AN858" s="103">
        <v>0</v>
      </c>
      <c r="AO858" s="103">
        <v>0</v>
      </c>
      <c r="AP858" s="103">
        <v>0</v>
      </c>
      <c r="AQ858" s="103">
        <v>0</v>
      </c>
      <c r="AR858" s="103">
        <v>0</v>
      </c>
      <c r="AS858" s="103">
        <v>0</v>
      </c>
      <c r="AT858" s="103">
        <v>0</v>
      </c>
      <c r="AU858" s="103">
        <v>0</v>
      </c>
      <c r="AV858" s="103">
        <v>0</v>
      </c>
      <c r="AW858" s="103">
        <v>0</v>
      </c>
      <c r="AX858" s="103">
        <v>0</v>
      </c>
      <c r="AY858" s="103">
        <v>0</v>
      </c>
    </row>
    <row r="859" spans="1:51">
      <c r="A859" t="s">
        <v>31</v>
      </c>
      <c r="B859" t="s">
        <v>71</v>
      </c>
      <c r="C859" t="s">
        <v>60</v>
      </c>
      <c r="D859" t="s">
        <v>337</v>
      </c>
      <c r="E859" s="122">
        <v>0</v>
      </c>
      <c r="F859" s="122">
        <v>0</v>
      </c>
      <c r="G859" s="122">
        <v>0</v>
      </c>
      <c r="H859" s="122">
        <v>0</v>
      </c>
      <c r="I859" s="122">
        <v>0</v>
      </c>
      <c r="J859" s="122">
        <v>0</v>
      </c>
      <c r="K859" s="103">
        <v>0</v>
      </c>
      <c r="L859" s="103">
        <v>0</v>
      </c>
      <c r="M859" s="103">
        <v>0</v>
      </c>
      <c r="N859" s="103">
        <v>0</v>
      </c>
      <c r="O859" s="103">
        <v>0</v>
      </c>
      <c r="P859" s="103">
        <v>0</v>
      </c>
      <c r="Q859" s="103">
        <v>0</v>
      </c>
      <c r="R859" s="103">
        <v>0</v>
      </c>
      <c r="S859" s="103">
        <v>0</v>
      </c>
      <c r="T859" s="103">
        <v>0</v>
      </c>
      <c r="U859" s="103">
        <v>0</v>
      </c>
      <c r="V859" s="103">
        <v>0</v>
      </c>
      <c r="W859" s="103">
        <v>0</v>
      </c>
      <c r="X859" s="103">
        <v>0</v>
      </c>
      <c r="Y859" s="103">
        <v>0</v>
      </c>
      <c r="Z859" s="103">
        <v>0</v>
      </c>
      <c r="AA859" s="103">
        <v>0</v>
      </c>
      <c r="AB859" s="103">
        <v>0</v>
      </c>
      <c r="AC859" s="103">
        <v>0</v>
      </c>
      <c r="AD859" s="103">
        <v>0</v>
      </c>
      <c r="AE859" s="103">
        <v>0</v>
      </c>
      <c r="AF859" s="103">
        <v>0</v>
      </c>
      <c r="AG859" s="103">
        <v>0</v>
      </c>
      <c r="AH859" s="103">
        <v>0</v>
      </c>
      <c r="AI859" s="103">
        <v>0</v>
      </c>
      <c r="AJ859" s="103">
        <v>0</v>
      </c>
      <c r="AK859" s="103">
        <v>0</v>
      </c>
      <c r="AL859" s="103">
        <v>0</v>
      </c>
      <c r="AM859" s="103">
        <v>0</v>
      </c>
      <c r="AN859" s="103">
        <v>0</v>
      </c>
      <c r="AO859" s="103">
        <v>0</v>
      </c>
      <c r="AP859" s="103">
        <v>0</v>
      </c>
      <c r="AQ859" s="103">
        <v>0</v>
      </c>
      <c r="AR859" s="103">
        <v>0</v>
      </c>
      <c r="AS859" s="103">
        <v>0</v>
      </c>
      <c r="AT859" s="103">
        <v>0</v>
      </c>
      <c r="AU859" s="103">
        <v>0</v>
      </c>
      <c r="AV859" s="103">
        <v>0</v>
      </c>
      <c r="AW859" s="103">
        <v>0</v>
      </c>
      <c r="AX859" s="103">
        <v>0</v>
      </c>
      <c r="AY859" s="103">
        <v>0</v>
      </c>
    </row>
    <row r="860" spans="1:51">
      <c r="A860" t="s">
        <v>31</v>
      </c>
      <c r="B860" t="s">
        <v>71</v>
      </c>
      <c r="C860" t="s">
        <v>61</v>
      </c>
      <c r="D860" t="s">
        <v>337</v>
      </c>
      <c r="E860" s="122">
        <v>0</v>
      </c>
      <c r="F860" s="122">
        <v>0</v>
      </c>
      <c r="G860" s="122">
        <v>0</v>
      </c>
      <c r="H860" s="122">
        <v>0</v>
      </c>
      <c r="I860" s="122">
        <v>0</v>
      </c>
      <c r="J860" s="122">
        <v>0</v>
      </c>
      <c r="K860" s="103">
        <v>0</v>
      </c>
      <c r="L860" s="103">
        <v>0</v>
      </c>
      <c r="M860" s="103">
        <v>0</v>
      </c>
      <c r="N860" s="103">
        <v>0</v>
      </c>
      <c r="O860" s="103">
        <v>0</v>
      </c>
      <c r="P860" s="103">
        <v>0</v>
      </c>
      <c r="Q860" s="103">
        <v>0</v>
      </c>
      <c r="R860" s="103">
        <v>0</v>
      </c>
      <c r="S860" s="103">
        <v>0</v>
      </c>
      <c r="T860" s="103">
        <v>0</v>
      </c>
      <c r="U860" s="103">
        <v>0</v>
      </c>
      <c r="V860" s="103">
        <v>0</v>
      </c>
      <c r="W860" s="103">
        <v>0</v>
      </c>
      <c r="X860" s="103">
        <v>0</v>
      </c>
      <c r="Y860" s="103">
        <v>0</v>
      </c>
      <c r="Z860" s="103">
        <v>0</v>
      </c>
      <c r="AA860" s="103">
        <v>0</v>
      </c>
      <c r="AB860" s="103">
        <v>0</v>
      </c>
      <c r="AC860" s="103">
        <v>0</v>
      </c>
      <c r="AD860" s="103">
        <v>0</v>
      </c>
      <c r="AE860" s="103">
        <v>0</v>
      </c>
      <c r="AF860" s="103">
        <v>0</v>
      </c>
      <c r="AG860" s="103">
        <v>0</v>
      </c>
      <c r="AH860" s="103">
        <v>0</v>
      </c>
      <c r="AI860" s="103">
        <v>0</v>
      </c>
      <c r="AJ860" s="103">
        <v>0</v>
      </c>
      <c r="AK860" s="103">
        <v>0</v>
      </c>
      <c r="AL860" s="103">
        <v>0</v>
      </c>
      <c r="AM860" s="103">
        <v>0</v>
      </c>
      <c r="AN860" s="103">
        <v>0</v>
      </c>
      <c r="AO860" s="103">
        <v>0</v>
      </c>
      <c r="AP860" s="103">
        <v>0</v>
      </c>
      <c r="AQ860" s="103">
        <v>0</v>
      </c>
      <c r="AR860" s="103">
        <v>0</v>
      </c>
      <c r="AS860" s="103">
        <v>0</v>
      </c>
      <c r="AT860" s="103">
        <v>0</v>
      </c>
      <c r="AU860" s="103">
        <v>0</v>
      </c>
      <c r="AV860" s="103">
        <v>0</v>
      </c>
      <c r="AW860" s="103">
        <v>0</v>
      </c>
      <c r="AX860" s="103">
        <v>0</v>
      </c>
      <c r="AY860" s="103">
        <v>0</v>
      </c>
    </row>
    <row r="861" spans="1:51">
      <c r="A861" t="s">
        <v>32</v>
      </c>
      <c r="B861" t="s">
        <v>71</v>
      </c>
      <c r="C861" t="s">
        <v>50</v>
      </c>
      <c r="D861" t="s">
        <v>337</v>
      </c>
      <c r="E861" s="122">
        <v>1</v>
      </c>
      <c r="F861" s="122">
        <v>1</v>
      </c>
      <c r="G861" s="122">
        <v>1</v>
      </c>
      <c r="H861" s="122">
        <v>1</v>
      </c>
      <c r="I861" s="122">
        <v>1</v>
      </c>
      <c r="J861" s="122">
        <v>1</v>
      </c>
      <c r="K861" s="103">
        <v>1</v>
      </c>
      <c r="L861" s="103">
        <v>1</v>
      </c>
      <c r="M861" s="103">
        <v>1</v>
      </c>
      <c r="N861" s="103">
        <v>1</v>
      </c>
      <c r="O861" s="103">
        <v>1</v>
      </c>
      <c r="P861" s="103">
        <v>1</v>
      </c>
      <c r="Q861" s="103">
        <v>1</v>
      </c>
      <c r="R861" s="103">
        <v>1</v>
      </c>
      <c r="S861" s="103">
        <v>1</v>
      </c>
      <c r="T861" s="103">
        <v>1</v>
      </c>
      <c r="U861" s="103">
        <v>1</v>
      </c>
      <c r="V861" s="103">
        <v>1</v>
      </c>
      <c r="W861" s="103">
        <v>1</v>
      </c>
      <c r="X861" s="103">
        <v>1</v>
      </c>
      <c r="Y861" s="103">
        <v>1</v>
      </c>
      <c r="Z861" s="103">
        <v>1</v>
      </c>
      <c r="AA861" s="103">
        <v>1</v>
      </c>
      <c r="AB861" s="103">
        <v>1</v>
      </c>
      <c r="AC861" s="103">
        <v>1</v>
      </c>
      <c r="AD861" s="103">
        <v>1</v>
      </c>
      <c r="AE861" s="103">
        <v>1</v>
      </c>
      <c r="AF861" s="103">
        <v>1</v>
      </c>
      <c r="AG861" s="103">
        <v>1</v>
      </c>
      <c r="AH861" s="103">
        <v>1</v>
      </c>
      <c r="AI861" s="103">
        <v>1</v>
      </c>
      <c r="AJ861" s="103">
        <v>1</v>
      </c>
      <c r="AK861" s="103">
        <v>1</v>
      </c>
      <c r="AL861" s="103">
        <v>1</v>
      </c>
      <c r="AM861" s="103">
        <v>1</v>
      </c>
      <c r="AN861" s="103">
        <v>1</v>
      </c>
      <c r="AO861" s="103">
        <v>1</v>
      </c>
      <c r="AP861" s="103">
        <v>1</v>
      </c>
      <c r="AQ861" s="103">
        <v>1</v>
      </c>
      <c r="AR861" s="103">
        <v>1</v>
      </c>
      <c r="AS861" s="103">
        <v>1</v>
      </c>
      <c r="AT861" s="103">
        <v>1</v>
      </c>
      <c r="AU861" s="103">
        <v>1</v>
      </c>
      <c r="AV861" s="103">
        <v>1</v>
      </c>
      <c r="AW861" s="103">
        <v>1</v>
      </c>
      <c r="AX861" s="103">
        <v>1</v>
      </c>
      <c r="AY861" s="103">
        <v>1</v>
      </c>
    </row>
    <row r="862" spans="1:51">
      <c r="A862" t="s">
        <v>32</v>
      </c>
      <c r="B862" t="s">
        <v>71</v>
      </c>
      <c r="C862" t="s">
        <v>51</v>
      </c>
      <c r="D862" t="s">
        <v>337</v>
      </c>
      <c r="E862" s="122">
        <v>0</v>
      </c>
      <c r="F862" s="122">
        <v>0</v>
      </c>
      <c r="G862" s="122">
        <v>0</v>
      </c>
      <c r="H862" s="122">
        <v>0</v>
      </c>
      <c r="I862" s="122">
        <v>0</v>
      </c>
      <c r="J862" s="122">
        <v>0</v>
      </c>
      <c r="K862" s="103">
        <v>0</v>
      </c>
      <c r="L862" s="103">
        <v>0</v>
      </c>
      <c r="M862" s="103">
        <v>0</v>
      </c>
      <c r="N862" s="103">
        <v>0</v>
      </c>
      <c r="O862" s="103">
        <v>0</v>
      </c>
      <c r="P862" s="103">
        <v>0</v>
      </c>
      <c r="Q862" s="103">
        <v>0</v>
      </c>
      <c r="R862" s="103">
        <v>0</v>
      </c>
      <c r="S862" s="103">
        <v>0</v>
      </c>
      <c r="T862" s="103">
        <v>0</v>
      </c>
      <c r="U862" s="103">
        <v>0</v>
      </c>
      <c r="V862" s="103">
        <v>0</v>
      </c>
      <c r="W862" s="103">
        <v>0</v>
      </c>
      <c r="X862" s="103">
        <v>0</v>
      </c>
      <c r="Y862" s="103">
        <v>0</v>
      </c>
      <c r="Z862" s="103">
        <v>0</v>
      </c>
      <c r="AA862" s="103">
        <v>0</v>
      </c>
      <c r="AB862" s="103">
        <v>0</v>
      </c>
      <c r="AC862" s="103">
        <v>0</v>
      </c>
      <c r="AD862" s="103">
        <v>0</v>
      </c>
      <c r="AE862" s="103">
        <v>0</v>
      </c>
      <c r="AF862" s="103">
        <v>0</v>
      </c>
      <c r="AG862" s="103">
        <v>0</v>
      </c>
      <c r="AH862" s="103">
        <v>0</v>
      </c>
      <c r="AI862" s="103">
        <v>0</v>
      </c>
      <c r="AJ862" s="103">
        <v>0</v>
      </c>
      <c r="AK862" s="103">
        <v>0</v>
      </c>
      <c r="AL862" s="103">
        <v>0</v>
      </c>
      <c r="AM862" s="103">
        <v>0</v>
      </c>
      <c r="AN862" s="103">
        <v>0</v>
      </c>
      <c r="AO862" s="103">
        <v>0</v>
      </c>
      <c r="AP862" s="103">
        <v>0</v>
      </c>
      <c r="AQ862" s="103">
        <v>0</v>
      </c>
      <c r="AR862" s="103">
        <v>0</v>
      </c>
      <c r="AS862" s="103">
        <v>0</v>
      </c>
      <c r="AT862" s="103">
        <v>0</v>
      </c>
      <c r="AU862" s="103">
        <v>0</v>
      </c>
      <c r="AV862" s="103">
        <v>0</v>
      </c>
      <c r="AW862" s="103">
        <v>0</v>
      </c>
      <c r="AX862" s="103">
        <v>0</v>
      </c>
      <c r="AY862" s="103">
        <v>0</v>
      </c>
    </row>
    <row r="863" spans="1:51">
      <c r="A863" t="s">
        <v>32</v>
      </c>
      <c r="B863" t="s">
        <v>71</v>
      </c>
      <c r="C863" t="s">
        <v>52</v>
      </c>
      <c r="D863" t="s">
        <v>337</v>
      </c>
      <c r="E863" s="122">
        <v>0</v>
      </c>
      <c r="F863" s="122">
        <v>0</v>
      </c>
      <c r="G863" s="122">
        <v>0</v>
      </c>
      <c r="H863" s="122">
        <v>0</v>
      </c>
      <c r="I863" s="122">
        <v>0</v>
      </c>
      <c r="J863" s="122">
        <v>0</v>
      </c>
      <c r="K863" s="103">
        <v>0</v>
      </c>
      <c r="L863" s="103">
        <v>0</v>
      </c>
      <c r="M863" s="103">
        <v>0</v>
      </c>
      <c r="N863" s="103">
        <v>0</v>
      </c>
      <c r="O863" s="103">
        <v>0</v>
      </c>
      <c r="P863" s="103">
        <v>0</v>
      </c>
      <c r="Q863" s="103">
        <v>0</v>
      </c>
      <c r="R863" s="103">
        <v>0</v>
      </c>
      <c r="S863" s="103">
        <v>0</v>
      </c>
      <c r="T863" s="103">
        <v>0</v>
      </c>
      <c r="U863" s="103">
        <v>0</v>
      </c>
      <c r="V863" s="103">
        <v>0</v>
      </c>
      <c r="W863" s="103">
        <v>0</v>
      </c>
      <c r="X863" s="103">
        <v>0</v>
      </c>
      <c r="Y863" s="103">
        <v>0</v>
      </c>
      <c r="Z863" s="103">
        <v>0</v>
      </c>
      <c r="AA863" s="103">
        <v>0</v>
      </c>
      <c r="AB863" s="103">
        <v>0</v>
      </c>
      <c r="AC863" s="103">
        <v>0</v>
      </c>
      <c r="AD863" s="103">
        <v>0</v>
      </c>
      <c r="AE863" s="103">
        <v>0</v>
      </c>
      <c r="AF863" s="103">
        <v>0</v>
      </c>
      <c r="AG863" s="103">
        <v>0</v>
      </c>
      <c r="AH863" s="103">
        <v>0</v>
      </c>
      <c r="AI863" s="103">
        <v>0</v>
      </c>
      <c r="AJ863" s="103">
        <v>0</v>
      </c>
      <c r="AK863" s="103">
        <v>0</v>
      </c>
      <c r="AL863" s="103">
        <v>0</v>
      </c>
      <c r="AM863" s="103">
        <v>0</v>
      </c>
      <c r="AN863" s="103">
        <v>0</v>
      </c>
      <c r="AO863" s="103">
        <v>0</v>
      </c>
      <c r="AP863" s="103">
        <v>0</v>
      </c>
      <c r="AQ863" s="103">
        <v>0</v>
      </c>
      <c r="AR863" s="103">
        <v>0</v>
      </c>
      <c r="AS863" s="103">
        <v>0</v>
      </c>
      <c r="AT863" s="103">
        <v>0</v>
      </c>
      <c r="AU863" s="103">
        <v>0</v>
      </c>
      <c r="AV863" s="103">
        <v>0</v>
      </c>
      <c r="AW863" s="103">
        <v>0</v>
      </c>
      <c r="AX863" s="103">
        <v>0</v>
      </c>
      <c r="AY863" s="103">
        <v>0</v>
      </c>
    </row>
    <row r="864" spans="1:51">
      <c r="A864" t="s">
        <v>32</v>
      </c>
      <c r="B864" t="s">
        <v>71</v>
      </c>
      <c r="C864" t="s">
        <v>53</v>
      </c>
      <c r="D864" t="s">
        <v>337</v>
      </c>
      <c r="E864" s="122">
        <v>0</v>
      </c>
      <c r="F864" s="122">
        <v>0</v>
      </c>
      <c r="G864" s="122">
        <v>0</v>
      </c>
      <c r="H864" s="122">
        <v>0</v>
      </c>
      <c r="I864" s="122">
        <v>0</v>
      </c>
      <c r="J864" s="122">
        <v>0</v>
      </c>
      <c r="K864" s="103">
        <v>0</v>
      </c>
      <c r="L864" s="103">
        <v>0</v>
      </c>
      <c r="M864" s="103">
        <v>0</v>
      </c>
      <c r="N864" s="103">
        <v>0</v>
      </c>
      <c r="O864" s="103">
        <v>0</v>
      </c>
      <c r="P864" s="103">
        <v>0</v>
      </c>
      <c r="Q864" s="103">
        <v>0</v>
      </c>
      <c r="R864" s="103">
        <v>0</v>
      </c>
      <c r="S864" s="103">
        <v>0</v>
      </c>
      <c r="T864" s="103">
        <v>0</v>
      </c>
      <c r="U864" s="103">
        <v>0</v>
      </c>
      <c r="V864" s="103">
        <v>0</v>
      </c>
      <c r="W864" s="103">
        <v>0</v>
      </c>
      <c r="X864" s="103">
        <v>0</v>
      </c>
      <c r="Y864" s="103">
        <v>0</v>
      </c>
      <c r="Z864" s="103">
        <v>0</v>
      </c>
      <c r="AA864" s="103">
        <v>0</v>
      </c>
      <c r="AB864" s="103">
        <v>0</v>
      </c>
      <c r="AC864" s="103">
        <v>0</v>
      </c>
      <c r="AD864" s="103">
        <v>0</v>
      </c>
      <c r="AE864" s="103">
        <v>0</v>
      </c>
      <c r="AF864" s="103">
        <v>0</v>
      </c>
      <c r="AG864" s="103">
        <v>0</v>
      </c>
      <c r="AH864" s="103">
        <v>0</v>
      </c>
      <c r="AI864" s="103">
        <v>0</v>
      </c>
      <c r="AJ864" s="103">
        <v>0</v>
      </c>
      <c r="AK864" s="103">
        <v>0</v>
      </c>
      <c r="AL864" s="103">
        <v>0</v>
      </c>
      <c r="AM864" s="103">
        <v>0</v>
      </c>
      <c r="AN864" s="103">
        <v>0</v>
      </c>
      <c r="AO864" s="103">
        <v>0</v>
      </c>
      <c r="AP864" s="103">
        <v>0</v>
      </c>
      <c r="AQ864" s="103">
        <v>0</v>
      </c>
      <c r="AR864" s="103">
        <v>0</v>
      </c>
      <c r="AS864" s="103">
        <v>0</v>
      </c>
      <c r="AT864" s="103">
        <v>0</v>
      </c>
      <c r="AU864" s="103">
        <v>0</v>
      </c>
      <c r="AV864" s="103">
        <v>0</v>
      </c>
      <c r="AW864" s="103">
        <v>0</v>
      </c>
      <c r="AX864" s="103">
        <v>0</v>
      </c>
      <c r="AY864" s="103">
        <v>0</v>
      </c>
    </row>
    <row r="865" spans="1:51">
      <c r="A865" t="s">
        <v>32</v>
      </c>
      <c r="B865" t="s">
        <v>71</v>
      </c>
      <c r="C865" t="s">
        <v>54</v>
      </c>
      <c r="D865" t="s">
        <v>337</v>
      </c>
      <c r="E865" s="122">
        <v>0</v>
      </c>
      <c r="F865" s="122">
        <v>0</v>
      </c>
      <c r="G865" s="122">
        <v>0</v>
      </c>
      <c r="H865" s="122">
        <v>0</v>
      </c>
      <c r="I865" s="122">
        <v>0</v>
      </c>
      <c r="J865" s="122">
        <v>0</v>
      </c>
      <c r="K865" s="103">
        <v>0</v>
      </c>
      <c r="L865" s="103">
        <v>0</v>
      </c>
      <c r="M865" s="103">
        <v>0</v>
      </c>
      <c r="N865" s="103">
        <v>0</v>
      </c>
      <c r="O865" s="103">
        <v>0</v>
      </c>
      <c r="P865" s="103">
        <v>0</v>
      </c>
      <c r="Q865" s="103">
        <v>0</v>
      </c>
      <c r="R865" s="103">
        <v>0</v>
      </c>
      <c r="S865" s="103">
        <v>0</v>
      </c>
      <c r="T865" s="103">
        <v>0</v>
      </c>
      <c r="U865" s="103">
        <v>0</v>
      </c>
      <c r="V865" s="103">
        <v>0</v>
      </c>
      <c r="W865" s="103">
        <v>0</v>
      </c>
      <c r="X865" s="103">
        <v>0</v>
      </c>
      <c r="Y865" s="103">
        <v>0</v>
      </c>
      <c r="Z865" s="103">
        <v>0</v>
      </c>
      <c r="AA865" s="103">
        <v>0</v>
      </c>
      <c r="AB865" s="103">
        <v>0</v>
      </c>
      <c r="AC865" s="103">
        <v>0</v>
      </c>
      <c r="AD865" s="103">
        <v>0</v>
      </c>
      <c r="AE865" s="103">
        <v>0</v>
      </c>
      <c r="AF865" s="103">
        <v>0</v>
      </c>
      <c r="AG865" s="103">
        <v>0</v>
      </c>
      <c r="AH865" s="103">
        <v>0</v>
      </c>
      <c r="AI865" s="103">
        <v>0</v>
      </c>
      <c r="AJ865" s="103">
        <v>0</v>
      </c>
      <c r="AK865" s="103">
        <v>0</v>
      </c>
      <c r="AL865" s="103">
        <v>0</v>
      </c>
      <c r="AM865" s="103">
        <v>0</v>
      </c>
      <c r="AN865" s="103">
        <v>0</v>
      </c>
      <c r="AO865" s="103">
        <v>0</v>
      </c>
      <c r="AP865" s="103">
        <v>0</v>
      </c>
      <c r="AQ865" s="103">
        <v>0</v>
      </c>
      <c r="AR865" s="103">
        <v>0</v>
      </c>
      <c r="AS865" s="103">
        <v>0</v>
      </c>
      <c r="AT865" s="103">
        <v>0</v>
      </c>
      <c r="AU865" s="103">
        <v>0</v>
      </c>
      <c r="AV865" s="103">
        <v>0</v>
      </c>
      <c r="AW865" s="103">
        <v>0</v>
      </c>
      <c r="AX865" s="103">
        <v>0</v>
      </c>
      <c r="AY865" s="103">
        <v>0</v>
      </c>
    </row>
    <row r="866" spans="1:51">
      <c r="A866" t="s">
        <v>32</v>
      </c>
      <c r="B866" t="s">
        <v>71</v>
      </c>
      <c r="C866" t="s">
        <v>55</v>
      </c>
      <c r="D866" t="s">
        <v>337</v>
      </c>
      <c r="E866" s="122">
        <v>0</v>
      </c>
      <c r="F866" s="122">
        <v>0</v>
      </c>
      <c r="G866" s="122">
        <v>0</v>
      </c>
      <c r="H866" s="122">
        <v>0</v>
      </c>
      <c r="I866" s="122">
        <v>0</v>
      </c>
      <c r="J866" s="122">
        <v>0</v>
      </c>
      <c r="K866" s="103">
        <v>0</v>
      </c>
      <c r="L866" s="103">
        <v>0</v>
      </c>
      <c r="M866" s="103">
        <v>0</v>
      </c>
      <c r="N866" s="103">
        <v>0</v>
      </c>
      <c r="O866" s="103">
        <v>0</v>
      </c>
      <c r="P866" s="103">
        <v>0</v>
      </c>
      <c r="Q866" s="103">
        <v>0</v>
      </c>
      <c r="R866" s="103">
        <v>0</v>
      </c>
      <c r="S866" s="103">
        <v>0</v>
      </c>
      <c r="T866" s="103">
        <v>0</v>
      </c>
      <c r="U866" s="103">
        <v>0</v>
      </c>
      <c r="V866" s="103">
        <v>0</v>
      </c>
      <c r="W866" s="103">
        <v>0</v>
      </c>
      <c r="X866" s="103">
        <v>0</v>
      </c>
      <c r="Y866" s="103">
        <v>0</v>
      </c>
      <c r="Z866" s="103">
        <v>0</v>
      </c>
      <c r="AA866" s="103">
        <v>0</v>
      </c>
      <c r="AB866" s="103">
        <v>0</v>
      </c>
      <c r="AC866" s="103">
        <v>0</v>
      </c>
      <c r="AD866" s="103">
        <v>0</v>
      </c>
      <c r="AE866" s="103">
        <v>0</v>
      </c>
      <c r="AF866" s="103">
        <v>0</v>
      </c>
      <c r="AG866" s="103">
        <v>0</v>
      </c>
      <c r="AH866" s="103">
        <v>0</v>
      </c>
      <c r="AI866" s="103">
        <v>0</v>
      </c>
      <c r="AJ866" s="103">
        <v>0</v>
      </c>
      <c r="AK866" s="103">
        <v>0</v>
      </c>
      <c r="AL866" s="103">
        <v>0</v>
      </c>
      <c r="AM866" s="103">
        <v>0</v>
      </c>
      <c r="AN866" s="103">
        <v>0</v>
      </c>
      <c r="AO866" s="103">
        <v>0</v>
      </c>
      <c r="AP866" s="103">
        <v>0</v>
      </c>
      <c r="AQ866" s="103">
        <v>0</v>
      </c>
      <c r="AR866" s="103">
        <v>0</v>
      </c>
      <c r="AS866" s="103">
        <v>0</v>
      </c>
      <c r="AT866" s="103">
        <v>0</v>
      </c>
      <c r="AU866" s="103">
        <v>0</v>
      </c>
      <c r="AV866" s="103">
        <v>0</v>
      </c>
      <c r="AW866" s="103">
        <v>0</v>
      </c>
      <c r="AX866" s="103">
        <v>0</v>
      </c>
      <c r="AY866" s="103">
        <v>0</v>
      </c>
    </row>
    <row r="867" spans="1:51">
      <c r="A867" t="s">
        <v>32</v>
      </c>
      <c r="B867" t="s">
        <v>71</v>
      </c>
      <c r="C867" t="s">
        <v>56</v>
      </c>
      <c r="D867" t="s">
        <v>337</v>
      </c>
      <c r="E867" s="122">
        <v>0</v>
      </c>
      <c r="F867" s="122">
        <v>0</v>
      </c>
      <c r="G867" s="122">
        <v>0</v>
      </c>
      <c r="H867" s="122">
        <v>0</v>
      </c>
      <c r="I867" s="122">
        <v>0</v>
      </c>
      <c r="J867" s="122">
        <v>0</v>
      </c>
      <c r="K867" s="103">
        <v>0</v>
      </c>
      <c r="L867" s="103">
        <v>0</v>
      </c>
      <c r="M867" s="103">
        <v>0</v>
      </c>
      <c r="N867" s="103">
        <v>0</v>
      </c>
      <c r="O867" s="103">
        <v>0</v>
      </c>
      <c r="P867" s="103">
        <v>0</v>
      </c>
      <c r="Q867" s="103">
        <v>0</v>
      </c>
      <c r="R867" s="103">
        <v>0</v>
      </c>
      <c r="S867" s="103">
        <v>0</v>
      </c>
      <c r="T867" s="103">
        <v>0</v>
      </c>
      <c r="U867" s="103">
        <v>0</v>
      </c>
      <c r="V867" s="103">
        <v>0</v>
      </c>
      <c r="W867" s="103">
        <v>0</v>
      </c>
      <c r="X867" s="103">
        <v>0</v>
      </c>
      <c r="Y867" s="103">
        <v>0</v>
      </c>
      <c r="Z867" s="103">
        <v>0</v>
      </c>
      <c r="AA867" s="103">
        <v>0</v>
      </c>
      <c r="AB867" s="103">
        <v>0</v>
      </c>
      <c r="AC867" s="103">
        <v>0</v>
      </c>
      <c r="AD867" s="103">
        <v>0</v>
      </c>
      <c r="AE867" s="103">
        <v>0</v>
      </c>
      <c r="AF867" s="103">
        <v>0</v>
      </c>
      <c r="AG867" s="103">
        <v>0</v>
      </c>
      <c r="AH867" s="103">
        <v>0</v>
      </c>
      <c r="AI867" s="103">
        <v>0</v>
      </c>
      <c r="AJ867" s="103">
        <v>0</v>
      </c>
      <c r="AK867" s="103">
        <v>0</v>
      </c>
      <c r="AL867" s="103">
        <v>0</v>
      </c>
      <c r="AM867" s="103">
        <v>0</v>
      </c>
      <c r="AN867" s="103">
        <v>0</v>
      </c>
      <c r="AO867" s="103">
        <v>0</v>
      </c>
      <c r="AP867" s="103">
        <v>0</v>
      </c>
      <c r="AQ867" s="103">
        <v>0</v>
      </c>
      <c r="AR867" s="103">
        <v>0</v>
      </c>
      <c r="AS867" s="103">
        <v>0</v>
      </c>
      <c r="AT867" s="103">
        <v>0</v>
      </c>
      <c r="AU867" s="103">
        <v>0</v>
      </c>
      <c r="AV867" s="103">
        <v>0</v>
      </c>
      <c r="AW867" s="103">
        <v>0</v>
      </c>
      <c r="AX867" s="103">
        <v>0</v>
      </c>
      <c r="AY867" s="103">
        <v>0</v>
      </c>
    </row>
    <row r="868" spans="1:51">
      <c r="A868" t="s">
        <v>32</v>
      </c>
      <c r="B868" t="s">
        <v>71</v>
      </c>
      <c r="C868" t="s">
        <v>57</v>
      </c>
      <c r="D868" t="s">
        <v>337</v>
      </c>
      <c r="E868" s="122">
        <v>0</v>
      </c>
      <c r="F868" s="122">
        <v>0</v>
      </c>
      <c r="G868" s="122">
        <v>0</v>
      </c>
      <c r="H868" s="122">
        <v>0</v>
      </c>
      <c r="I868" s="122">
        <v>0</v>
      </c>
      <c r="J868" s="122">
        <v>0</v>
      </c>
      <c r="K868" s="103">
        <v>0</v>
      </c>
      <c r="L868" s="103">
        <v>0</v>
      </c>
      <c r="M868" s="103">
        <v>0</v>
      </c>
      <c r="N868" s="103">
        <v>0</v>
      </c>
      <c r="O868" s="103">
        <v>0</v>
      </c>
      <c r="P868" s="103">
        <v>0</v>
      </c>
      <c r="Q868" s="103">
        <v>0</v>
      </c>
      <c r="R868" s="103">
        <v>0</v>
      </c>
      <c r="S868" s="103">
        <v>0</v>
      </c>
      <c r="T868" s="103">
        <v>0</v>
      </c>
      <c r="U868" s="103">
        <v>0</v>
      </c>
      <c r="V868" s="103">
        <v>0</v>
      </c>
      <c r="W868" s="103">
        <v>0</v>
      </c>
      <c r="X868" s="103">
        <v>0</v>
      </c>
      <c r="Y868" s="103">
        <v>0</v>
      </c>
      <c r="Z868" s="103">
        <v>0</v>
      </c>
      <c r="AA868" s="103">
        <v>0</v>
      </c>
      <c r="AB868" s="103">
        <v>0</v>
      </c>
      <c r="AC868" s="103">
        <v>0</v>
      </c>
      <c r="AD868" s="103">
        <v>0</v>
      </c>
      <c r="AE868" s="103">
        <v>0</v>
      </c>
      <c r="AF868" s="103">
        <v>0</v>
      </c>
      <c r="AG868" s="103">
        <v>0</v>
      </c>
      <c r="AH868" s="103">
        <v>0</v>
      </c>
      <c r="AI868" s="103">
        <v>0</v>
      </c>
      <c r="AJ868" s="103">
        <v>0</v>
      </c>
      <c r="AK868" s="103">
        <v>0</v>
      </c>
      <c r="AL868" s="103">
        <v>0</v>
      </c>
      <c r="AM868" s="103">
        <v>0</v>
      </c>
      <c r="AN868" s="103">
        <v>0</v>
      </c>
      <c r="AO868" s="103">
        <v>0</v>
      </c>
      <c r="AP868" s="103">
        <v>0</v>
      </c>
      <c r="AQ868" s="103">
        <v>0</v>
      </c>
      <c r="AR868" s="103">
        <v>0</v>
      </c>
      <c r="AS868" s="103">
        <v>0</v>
      </c>
      <c r="AT868" s="103">
        <v>0</v>
      </c>
      <c r="AU868" s="103">
        <v>0</v>
      </c>
      <c r="AV868" s="103">
        <v>0</v>
      </c>
      <c r="AW868" s="103">
        <v>0</v>
      </c>
      <c r="AX868" s="103">
        <v>0</v>
      </c>
      <c r="AY868" s="103">
        <v>0</v>
      </c>
    </row>
    <row r="869" spans="1:51">
      <c r="A869" t="s">
        <v>32</v>
      </c>
      <c r="B869" t="s">
        <v>71</v>
      </c>
      <c r="C869" t="s">
        <v>58</v>
      </c>
      <c r="D869" t="s">
        <v>337</v>
      </c>
      <c r="E869" s="122">
        <v>0</v>
      </c>
      <c r="F869" s="122">
        <v>0</v>
      </c>
      <c r="G869" s="122">
        <v>0</v>
      </c>
      <c r="H869" s="122">
        <v>0</v>
      </c>
      <c r="I869" s="122">
        <v>0</v>
      </c>
      <c r="J869" s="122">
        <v>0</v>
      </c>
      <c r="K869" s="103">
        <v>0</v>
      </c>
      <c r="L869" s="103">
        <v>0</v>
      </c>
      <c r="M869" s="103">
        <v>0</v>
      </c>
      <c r="N869" s="103">
        <v>0</v>
      </c>
      <c r="O869" s="103">
        <v>0</v>
      </c>
      <c r="P869" s="103">
        <v>0</v>
      </c>
      <c r="Q869" s="103">
        <v>0</v>
      </c>
      <c r="R869" s="103">
        <v>0</v>
      </c>
      <c r="S869" s="103">
        <v>0</v>
      </c>
      <c r="T869" s="103">
        <v>0</v>
      </c>
      <c r="U869" s="103">
        <v>0</v>
      </c>
      <c r="V869" s="103">
        <v>0</v>
      </c>
      <c r="W869" s="103">
        <v>0</v>
      </c>
      <c r="X869" s="103">
        <v>0</v>
      </c>
      <c r="Y869" s="103">
        <v>0</v>
      </c>
      <c r="Z869" s="103">
        <v>0</v>
      </c>
      <c r="AA869" s="103">
        <v>0</v>
      </c>
      <c r="AB869" s="103">
        <v>0</v>
      </c>
      <c r="AC869" s="103">
        <v>0</v>
      </c>
      <c r="AD869" s="103">
        <v>0</v>
      </c>
      <c r="AE869" s="103">
        <v>0</v>
      </c>
      <c r="AF869" s="103">
        <v>0</v>
      </c>
      <c r="AG869" s="103">
        <v>0</v>
      </c>
      <c r="AH869" s="103">
        <v>0</v>
      </c>
      <c r="AI869" s="103">
        <v>0</v>
      </c>
      <c r="AJ869" s="103">
        <v>0</v>
      </c>
      <c r="AK869" s="103">
        <v>0</v>
      </c>
      <c r="AL869" s="103">
        <v>0</v>
      </c>
      <c r="AM869" s="103">
        <v>0</v>
      </c>
      <c r="AN869" s="103">
        <v>0</v>
      </c>
      <c r="AO869" s="103">
        <v>0</v>
      </c>
      <c r="AP869" s="103">
        <v>0</v>
      </c>
      <c r="AQ869" s="103">
        <v>0</v>
      </c>
      <c r="AR869" s="103">
        <v>0</v>
      </c>
      <c r="AS869" s="103">
        <v>0</v>
      </c>
      <c r="AT869" s="103">
        <v>0</v>
      </c>
      <c r="AU869" s="103">
        <v>0</v>
      </c>
      <c r="AV869" s="103">
        <v>0</v>
      </c>
      <c r="AW869" s="103">
        <v>0</v>
      </c>
      <c r="AX869" s="103">
        <v>0</v>
      </c>
      <c r="AY869" s="103">
        <v>0</v>
      </c>
    </row>
    <row r="870" spans="1:51">
      <c r="A870" t="s">
        <v>32</v>
      </c>
      <c r="B870" t="s">
        <v>71</v>
      </c>
      <c r="C870" t="s">
        <v>59</v>
      </c>
      <c r="D870" t="s">
        <v>337</v>
      </c>
      <c r="E870" s="122">
        <v>0</v>
      </c>
      <c r="F870" s="122">
        <v>0</v>
      </c>
      <c r="G870" s="122">
        <v>0</v>
      </c>
      <c r="H870" s="122">
        <v>0</v>
      </c>
      <c r="I870" s="122">
        <v>0</v>
      </c>
      <c r="J870" s="122">
        <v>0</v>
      </c>
      <c r="K870" s="103">
        <v>0</v>
      </c>
      <c r="L870" s="103">
        <v>0</v>
      </c>
      <c r="M870" s="103">
        <v>0</v>
      </c>
      <c r="N870" s="103">
        <v>0</v>
      </c>
      <c r="O870" s="103">
        <v>0</v>
      </c>
      <c r="P870" s="103">
        <v>0</v>
      </c>
      <c r="Q870" s="103">
        <v>0</v>
      </c>
      <c r="R870" s="103">
        <v>0</v>
      </c>
      <c r="S870" s="103">
        <v>0</v>
      </c>
      <c r="T870" s="103">
        <v>0</v>
      </c>
      <c r="U870" s="103">
        <v>0</v>
      </c>
      <c r="V870" s="103">
        <v>0</v>
      </c>
      <c r="W870" s="103">
        <v>0</v>
      </c>
      <c r="X870" s="103">
        <v>0</v>
      </c>
      <c r="Y870" s="103">
        <v>0</v>
      </c>
      <c r="Z870" s="103">
        <v>0</v>
      </c>
      <c r="AA870" s="103">
        <v>0</v>
      </c>
      <c r="AB870" s="103">
        <v>0</v>
      </c>
      <c r="AC870" s="103">
        <v>0</v>
      </c>
      <c r="AD870" s="103">
        <v>0</v>
      </c>
      <c r="AE870" s="103">
        <v>0</v>
      </c>
      <c r="AF870" s="103">
        <v>0</v>
      </c>
      <c r="AG870" s="103">
        <v>0</v>
      </c>
      <c r="AH870" s="103">
        <v>0</v>
      </c>
      <c r="AI870" s="103">
        <v>0</v>
      </c>
      <c r="AJ870" s="103">
        <v>0</v>
      </c>
      <c r="AK870" s="103">
        <v>0</v>
      </c>
      <c r="AL870" s="103">
        <v>0</v>
      </c>
      <c r="AM870" s="103">
        <v>0</v>
      </c>
      <c r="AN870" s="103">
        <v>0</v>
      </c>
      <c r="AO870" s="103">
        <v>0</v>
      </c>
      <c r="AP870" s="103">
        <v>0</v>
      </c>
      <c r="AQ870" s="103">
        <v>0</v>
      </c>
      <c r="AR870" s="103">
        <v>0</v>
      </c>
      <c r="AS870" s="103">
        <v>0</v>
      </c>
      <c r="AT870" s="103">
        <v>0</v>
      </c>
      <c r="AU870" s="103">
        <v>0</v>
      </c>
      <c r="AV870" s="103">
        <v>0</v>
      </c>
      <c r="AW870" s="103">
        <v>0</v>
      </c>
      <c r="AX870" s="103">
        <v>0</v>
      </c>
      <c r="AY870" s="103">
        <v>0</v>
      </c>
    </row>
    <row r="871" spans="1:51">
      <c r="A871" t="s">
        <v>32</v>
      </c>
      <c r="B871" t="s">
        <v>71</v>
      </c>
      <c r="C871" t="s">
        <v>60</v>
      </c>
      <c r="D871" t="s">
        <v>337</v>
      </c>
      <c r="E871" s="122">
        <v>0</v>
      </c>
      <c r="F871" s="122">
        <v>0</v>
      </c>
      <c r="G871" s="122">
        <v>0</v>
      </c>
      <c r="H871" s="122">
        <v>0</v>
      </c>
      <c r="I871" s="122">
        <v>0</v>
      </c>
      <c r="J871" s="122">
        <v>0</v>
      </c>
      <c r="K871" s="103">
        <v>0</v>
      </c>
      <c r="L871" s="103">
        <v>0</v>
      </c>
      <c r="M871" s="103">
        <v>0</v>
      </c>
      <c r="N871" s="103">
        <v>0</v>
      </c>
      <c r="O871" s="103">
        <v>0</v>
      </c>
      <c r="P871" s="103">
        <v>0</v>
      </c>
      <c r="Q871" s="103">
        <v>0</v>
      </c>
      <c r="R871" s="103">
        <v>0</v>
      </c>
      <c r="S871" s="103">
        <v>0</v>
      </c>
      <c r="T871" s="103">
        <v>0</v>
      </c>
      <c r="U871" s="103">
        <v>0</v>
      </c>
      <c r="V871" s="103">
        <v>0</v>
      </c>
      <c r="W871" s="103">
        <v>0</v>
      </c>
      <c r="X871" s="103">
        <v>0</v>
      </c>
      <c r="Y871" s="103">
        <v>0</v>
      </c>
      <c r="Z871" s="103">
        <v>0</v>
      </c>
      <c r="AA871" s="103">
        <v>0</v>
      </c>
      <c r="AB871" s="103">
        <v>0</v>
      </c>
      <c r="AC871" s="103">
        <v>0</v>
      </c>
      <c r="AD871" s="103">
        <v>0</v>
      </c>
      <c r="AE871" s="103">
        <v>0</v>
      </c>
      <c r="AF871" s="103">
        <v>0</v>
      </c>
      <c r="AG871" s="103">
        <v>0</v>
      </c>
      <c r="AH871" s="103">
        <v>0</v>
      </c>
      <c r="AI871" s="103">
        <v>0</v>
      </c>
      <c r="AJ871" s="103">
        <v>0</v>
      </c>
      <c r="AK871" s="103">
        <v>0</v>
      </c>
      <c r="AL871" s="103">
        <v>0</v>
      </c>
      <c r="AM871" s="103">
        <v>0</v>
      </c>
      <c r="AN871" s="103">
        <v>0</v>
      </c>
      <c r="AO871" s="103">
        <v>0</v>
      </c>
      <c r="AP871" s="103">
        <v>0</v>
      </c>
      <c r="AQ871" s="103">
        <v>0</v>
      </c>
      <c r="AR871" s="103">
        <v>0</v>
      </c>
      <c r="AS871" s="103">
        <v>0</v>
      </c>
      <c r="AT871" s="103">
        <v>0</v>
      </c>
      <c r="AU871" s="103">
        <v>0</v>
      </c>
      <c r="AV871" s="103">
        <v>0</v>
      </c>
      <c r="AW871" s="103">
        <v>0</v>
      </c>
      <c r="AX871" s="103">
        <v>0</v>
      </c>
      <c r="AY871" s="103">
        <v>0</v>
      </c>
    </row>
    <row r="872" spans="1:51">
      <c r="A872" t="s">
        <v>32</v>
      </c>
      <c r="B872" t="s">
        <v>71</v>
      </c>
      <c r="C872" t="s">
        <v>61</v>
      </c>
      <c r="D872" t="s">
        <v>337</v>
      </c>
      <c r="E872" s="122">
        <v>0</v>
      </c>
      <c r="F872" s="122">
        <v>0</v>
      </c>
      <c r="G872" s="122">
        <v>0</v>
      </c>
      <c r="H872" s="122">
        <v>0</v>
      </c>
      <c r="I872" s="122">
        <v>0</v>
      </c>
      <c r="J872" s="122">
        <v>0</v>
      </c>
      <c r="K872" s="103">
        <v>0</v>
      </c>
      <c r="L872" s="103">
        <v>0</v>
      </c>
      <c r="M872" s="103">
        <v>0</v>
      </c>
      <c r="N872" s="103">
        <v>0</v>
      </c>
      <c r="O872" s="103">
        <v>0</v>
      </c>
      <c r="P872" s="103">
        <v>0</v>
      </c>
      <c r="Q872" s="103">
        <v>0</v>
      </c>
      <c r="R872" s="103">
        <v>0</v>
      </c>
      <c r="S872" s="103">
        <v>0</v>
      </c>
      <c r="T872" s="103">
        <v>0</v>
      </c>
      <c r="U872" s="103">
        <v>0</v>
      </c>
      <c r="V872" s="103">
        <v>0</v>
      </c>
      <c r="W872" s="103">
        <v>0</v>
      </c>
      <c r="X872" s="103">
        <v>0</v>
      </c>
      <c r="Y872" s="103">
        <v>0</v>
      </c>
      <c r="Z872" s="103">
        <v>0</v>
      </c>
      <c r="AA872" s="103">
        <v>0</v>
      </c>
      <c r="AB872" s="103">
        <v>0</v>
      </c>
      <c r="AC872" s="103">
        <v>0</v>
      </c>
      <c r="AD872" s="103">
        <v>0</v>
      </c>
      <c r="AE872" s="103">
        <v>0</v>
      </c>
      <c r="AF872" s="103">
        <v>0</v>
      </c>
      <c r="AG872" s="103">
        <v>0</v>
      </c>
      <c r="AH872" s="103">
        <v>0</v>
      </c>
      <c r="AI872" s="103">
        <v>0</v>
      </c>
      <c r="AJ872" s="103">
        <v>0</v>
      </c>
      <c r="AK872" s="103">
        <v>0</v>
      </c>
      <c r="AL872" s="103">
        <v>0</v>
      </c>
      <c r="AM872" s="103">
        <v>0</v>
      </c>
      <c r="AN872" s="103">
        <v>0</v>
      </c>
      <c r="AO872" s="103">
        <v>0</v>
      </c>
      <c r="AP872" s="103">
        <v>0</v>
      </c>
      <c r="AQ872" s="103">
        <v>0</v>
      </c>
      <c r="AR872" s="103">
        <v>0</v>
      </c>
      <c r="AS872" s="103">
        <v>0</v>
      </c>
      <c r="AT872" s="103">
        <v>0</v>
      </c>
      <c r="AU872" s="103">
        <v>0</v>
      </c>
      <c r="AV872" s="103">
        <v>0</v>
      </c>
      <c r="AW872" s="103">
        <v>0</v>
      </c>
      <c r="AX872" s="103">
        <v>0</v>
      </c>
      <c r="AY872" s="103">
        <v>0</v>
      </c>
    </row>
    <row r="873" spans="1:51">
      <c r="A873" t="s">
        <v>33</v>
      </c>
      <c r="B873" t="s">
        <v>71</v>
      </c>
      <c r="C873" t="s">
        <v>50</v>
      </c>
      <c r="D873" t="s">
        <v>337</v>
      </c>
      <c r="E873" s="122">
        <v>1</v>
      </c>
      <c r="F873" s="122">
        <v>1</v>
      </c>
      <c r="G873" s="122">
        <v>1</v>
      </c>
      <c r="H873" s="122">
        <v>1</v>
      </c>
      <c r="I873" s="122">
        <v>1</v>
      </c>
      <c r="J873" s="122">
        <v>1</v>
      </c>
      <c r="K873" s="103">
        <v>1</v>
      </c>
      <c r="L873" s="103">
        <v>1</v>
      </c>
      <c r="M873" s="103">
        <v>1</v>
      </c>
      <c r="N873" s="103">
        <v>1</v>
      </c>
      <c r="O873" s="103">
        <v>1</v>
      </c>
      <c r="P873" s="103">
        <v>1</v>
      </c>
      <c r="Q873" s="103">
        <v>1</v>
      </c>
      <c r="R873" s="103">
        <v>1</v>
      </c>
      <c r="S873" s="103">
        <v>1</v>
      </c>
      <c r="T873" s="103">
        <v>1</v>
      </c>
      <c r="U873" s="103">
        <v>1</v>
      </c>
      <c r="V873" s="103">
        <v>1</v>
      </c>
      <c r="W873" s="103">
        <v>1</v>
      </c>
      <c r="X873" s="103">
        <v>1</v>
      </c>
      <c r="Y873" s="103">
        <v>1</v>
      </c>
      <c r="Z873" s="103">
        <v>1</v>
      </c>
      <c r="AA873" s="103">
        <v>1</v>
      </c>
      <c r="AB873" s="103">
        <v>1</v>
      </c>
      <c r="AC873" s="103">
        <v>1</v>
      </c>
      <c r="AD873" s="103">
        <v>1</v>
      </c>
      <c r="AE873" s="103">
        <v>1</v>
      </c>
      <c r="AF873" s="103">
        <v>1</v>
      </c>
      <c r="AG873" s="103">
        <v>1</v>
      </c>
      <c r="AH873" s="103">
        <v>1</v>
      </c>
      <c r="AI873" s="103">
        <v>1</v>
      </c>
      <c r="AJ873" s="103">
        <v>1</v>
      </c>
      <c r="AK873" s="103">
        <v>1</v>
      </c>
      <c r="AL873" s="103">
        <v>1</v>
      </c>
      <c r="AM873" s="103">
        <v>1</v>
      </c>
      <c r="AN873" s="103">
        <v>1</v>
      </c>
      <c r="AO873" s="103">
        <v>1</v>
      </c>
      <c r="AP873" s="103">
        <v>1</v>
      </c>
      <c r="AQ873" s="103">
        <v>1</v>
      </c>
      <c r="AR873" s="103">
        <v>1</v>
      </c>
      <c r="AS873" s="103">
        <v>1</v>
      </c>
      <c r="AT873" s="103">
        <v>1</v>
      </c>
      <c r="AU873" s="103">
        <v>1</v>
      </c>
      <c r="AV873" s="103">
        <v>1</v>
      </c>
      <c r="AW873" s="103">
        <v>1</v>
      </c>
      <c r="AX873" s="103">
        <v>1</v>
      </c>
      <c r="AY873" s="103">
        <v>1</v>
      </c>
    </row>
    <row r="874" spans="1:51">
      <c r="A874" t="s">
        <v>33</v>
      </c>
      <c r="B874" t="s">
        <v>71</v>
      </c>
      <c r="C874" t="s">
        <v>51</v>
      </c>
      <c r="D874" t="s">
        <v>337</v>
      </c>
      <c r="E874" s="122">
        <v>0</v>
      </c>
      <c r="F874" s="122">
        <v>0</v>
      </c>
      <c r="G874" s="122">
        <v>0</v>
      </c>
      <c r="H874" s="122">
        <v>0</v>
      </c>
      <c r="I874" s="122">
        <v>0</v>
      </c>
      <c r="J874" s="122">
        <v>0</v>
      </c>
      <c r="K874" s="103">
        <v>0</v>
      </c>
      <c r="L874" s="103">
        <v>0</v>
      </c>
      <c r="M874" s="103">
        <v>0</v>
      </c>
      <c r="N874" s="103">
        <v>0</v>
      </c>
      <c r="O874" s="103">
        <v>0</v>
      </c>
      <c r="P874" s="103">
        <v>0</v>
      </c>
      <c r="Q874" s="103">
        <v>0</v>
      </c>
      <c r="R874" s="103">
        <v>0</v>
      </c>
      <c r="S874" s="103">
        <v>0</v>
      </c>
      <c r="T874" s="103">
        <v>0</v>
      </c>
      <c r="U874" s="103">
        <v>0</v>
      </c>
      <c r="V874" s="103">
        <v>0</v>
      </c>
      <c r="W874" s="103">
        <v>0</v>
      </c>
      <c r="X874" s="103">
        <v>0</v>
      </c>
      <c r="Y874" s="103">
        <v>0</v>
      </c>
      <c r="Z874" s="103">
        <v>0</v>
      </c>
      <c r="AA874" s="103">
        <v>0</v>
      </c>
      <c r="AB874" s="103">
        <v>0</v>
      </c>
      <c r="AC874" s="103">
        <v>0</v>
      </c>
      <c r="AD874" s="103">
        <v>0</v>
      </c>
      <c r="AE874" s="103">
        <v>0</v>
      </c>
      <c r="AF874" s="103">
        <v>0</v>
      </c>
      <c r="AG874" s="103">
        <v>0</v>
      </c>
      <c r="AH874" s="103">
        <v>0</v>
      </c>
      <c r="AI874" s="103">
        <v>0</v>
      </c>
      <c r="AJ874" s="103">
        <v>0</v>
      </c>
      <c r="AK874" s="103">
        <v>0</v>
      </c>
      <c r="AL874" s="103">
        <v>0</v>
      </c>
      <c r="AM874" s="103">
        <v>0</v>
      </c>
      <c r="AN874" s="103">
        <v>0</v>
      </c>
      <c r="AO874" s="103">
        <v>0</v>
      </c>
      <c r="AP874" s="103">
        <v>0</v>
      </c>
      <c r="AQ874" s="103">
        <v>0</v>
      </c>
      <c r="AR874" s="103">
        <v>0</v>
      </c>
      <c r="AS874" s="103">
        <v>0</v>
      </c>
      <c r="AT874" s="103">
        <v>0</v>
      </c>
      <c r="AU874" s="103">
        <v>0</v>
      </c>
      <c r="AV874" s="103">
        <v>0</v>
      </c>
      <c r="AW874" s="103">
        <v>0</v>
      </c>
      <c r="AX874" s="103">
        <v>0</v>
      </c>
      <c r="AY874" s="103">
        <v>0</v>
      </c>
    </row>
    <row r="875" spans="1:51">
      <c r="A875" t="s">
        <v>33</v>
      </c>
      <c r="B875" t="s">
        <v>71</v>
      </c>
      <c r="C875" t="s">
        <v>52</v>
      </c>
      <c r="D875" t="s">
        <v>337</v>
      </c>
      <c r="E875" s="122">
        <v>0</v>
      </c>
      <c r="F875" s="122">
        <v>0</v>
      </c>
      <c r="G875" s="122">
        <v>0</v>
      </c>
      <c r="H875" s="122">
        <v>0</v>
      </c>
      <c r="I875" s="122">
        <v>0</v>
      </c>
      <c r="J875" s="122">
        <v>0</v>
      </c>
      <c r="K875" s="103">
        <v>0</v>
      </c>
      <c r="L875" s="103">
        <v>0</v>
      </c>
      <c r="M875" s="103">
        <v>0</v>
      </c>
      <c r="N875" s="103">
        <v>0</v>
      </c>
      <c r="O875" s="103">
        <v>0</v>
      </c>
      <c r="P875" s="103">
        <v>0</v>
      </c>
      <c r="Q875" s="103">
        <v>0</v>
      </c>
      <c r="R875" s="103">
        <v>0</v>
      </c>
      <c r="S875" s="103">
        <v>0</v>
      </c>
      <c r="T875" s="103">
        <v>0</v>
      </c>
      <c r="U875" s="103">
        <v>0</v>
      </c>
      <c r="V875" s="103">
        <v>0</v>
      </c>
      <c r="W875" s="103">
        <v>0</v>
      </c>
      <c r="X875" s="103">
        <v>0</v>
      </c>
      <c r="Y875" s="103">
        <v>0</v>
      </c>
      <c r="Z875" s="103">
        <v>0</v>
      </c>
      <c r="AA875" s="103">
        <v>0</v>
      </c>
      <c r="AB875" s="103">
        <v>0</v>
      </c>
      <c r="AC875" s="103">
        <v>0</v>
      </c>
      <c r="AD875" s="103">
        <v>0</v>
      </c>
      <c r="AE875" s="103">
        <v>0</v>
      </c>
      <c r="AF875" s="103">
        <v>0</v>
      </c>
      <c r="AG875" s="103">
        <v>0</v>
      </c>
      <c r="AH875" s="103">
        <v>0</v>
      </c>
      <c r="AI875" s="103">
        <v>0</v>
      </c>
      <c r="AJ875" s="103">
        <v>0</v>
      </c>
      <c r="AK875" s="103">
        <v>0</v>
      </c>
      <c r="AL875" s="103">
        <v>0</v>
      </c>
      <c r="AM875" s="103">
        <v>0</v>
      </c>
      <c r="AN875" s="103">
        <v>0</v>
      </c>
      <c r="AO875" s="103">
        <v>0</v>
      </c>
      <c r="AP875" s="103">
        <v>0</v>
      </c>
      <c r="AQ875" s="103">
        <v>0</v>
      </c>
      <c r="AR875" s="103">
        <v>0</v>
      </c>
      <c r="AS875" s="103">
        <v>0</v>
      </c>
      <c r="AT875" s="103">
        <v>0</v>
      </c>
      <c r="AU875" s="103">
        <v>0</v>
      </c>
      <c r="AV875" s="103">
        <v>0</v>
      </c>
      <c r="AW875" s="103">
        <v>0</v>
      </c>
      <c r="AX875" s="103">
        <v>0</v>
      </c>
      <c r="AY875" s="103">
        <v>0</v>
      </c>
    </row>
    <row r="876" spans="1:51">
      <c r="A876" t="s">
        <v>33</v>
      </c>
      <c r="B876" t="s">
        <v>71</v>
      </c>
      <c r="C876" t="s">
        <v>53</v>
      </c>
      <c r="D876" t="s">
        <v>337</v>
      </c>
      <c r="E876" s="122">
        <v>0</v>
      </c>
      <c r="F876" s="122">
        <v>0</v>
      </c>
      <c r="G876" s="122">
        <v>0</v>
      </c>
      <c r="H876" s="122">
        <v>0</v>
      </c>
      <c r="I876" s="122">
        <v>0</v>
      </c>
      <c r="J876" s="122">
        <v>0</v>
      </c>
      <c r="K876" s="103">
        <v>0</v>
      </c>
      <c r="L876" s="103">
        <v>0</v>
      </c>
      <c r="M876" s="103">
        <v>0</v>
      </c>
      <c r="N876" s="103">
        <v>0</v>
      </c>
      <c r="O876" s="103">
        <v>0</v>
      </c>
      <c r="P876" s="103">
        <v>0</v>
      </c>
      <c r="Q876" s="103">
        <v>0</v>
      </c>
      <c r="R876" s="103">
        <v>0</v>
      </c>
      <c r="S876" s="103">
        <v>0</v>
      </c>
      <c r="T876" s="103">
        <v>0</v>
      </c>
      <c r="U876" s="103">
        <v>0</v>
      </c>
      <c r="V876" s="103">
        <v>0</v>
      </c>
      <c r="W876" s="103">
        <v>0</v>
      </c>
      <c r="X876" s="103">
        <v>0</v>
      </c>
      <c r="Y876" s="103">
        <v>0</v>
      </c>
      <c r="Z876" s="103">
        <v>0</v>
      </c>
      <c r="AA876" s="103">
        <v>0</v>
      </c>
      <c r="AB876" s="103">
        <v>0</v>
      </c>
      <c r="AC876" s="103">
        <v>0</v>
      </c>
      <c r="AD876" s="103">
        <v>0</v>
      </c>
      <c r="AE876" s="103">
        <v>0</v>
      </c>
      <c r="AF876" s="103">
        <v>0</v>
      </c>
      <c r="AG876" s="103">
        <v>0</v>
      </c>
      <c r="AH876" s="103">
        <v>0</v>
      </c>
      <c r="AI876" s="103">
        <v>0</v>
      </c>
      <c r="AJ876" s="103">
        <v>0</v>
      </c>
      <c r="AK876" s="103">
        <v>0</v>
      </c>
      <c r="AL876" s="103">
        <v>0</v>
      </c>
      <c r="AM876" s="103">
        <v>0</v>
      </c>
      <c r="AN876" s="103">
        <v>0</v>
      </c>
      <c r="AO876" s="103">
        <v>0</v>
      </c>
      <c r="AP876" s="103">
        <v>0</v>
      </c>
      <c r="AQ876" s="103">
        <v>0</v>
      </c>
      <c r="AR876" s="103">
        <v>0</v>
      </c>
      <c r="AS876" s="103">
        <v>0</v>
      </c>
      <c r="AT876" s="103">
        <v>0</v>
      </c>
      <c r="AU876" s="103">
        <v>0</v>
      </c>
      <c r="AV876" s="103">
        <v>0</v>
      </c>
      <c r="AW876" s="103">
        <v>0</v>
      </c>
      <c r="AX876" s="103">
        <v>0</v>
      </c>
      <c r="AY876" s="103">
        <v>0</v>
      </c>
    </row>
    <row r="877" spans="1:51">
      <c r="A877" t="s">
        <v>33</v>
      </c>
      <c r="B877" t="s">
        <v>71</v>
      </c>
      <c r="C877" t="s">
        <v>54</v>
      </c>
      <c r="D877" t="s">
        <v>337</v>
      </c>
      <c r="E877" s="122">
        <v>0</v>
      </c>
      <c r="F877" s="122">
        <v>0</v>
      </c>
      <c r="G877" s="122">
        <v>0</v>
      </c>
      <c r="H877" s="122">
        <v>0</v>
      </c>
      <c r="I877" s="122">
        <v>0</v>
      </c>
      <c r="J877" s="122">
        <v>0</v>
      </c>
      <c r="K877" s="103">
        <v>0</v>
      </c>
      <c r="L877" s="103">
        <v>0</v>
      </c>
      <c r="M877" s="103">
        <v>0</v>
      </c>
      <c r="N877" s="103">
        <v>0</v>
      </c>
      <c r="O877" s="103">
        <v>0</v>
      </c>
      <c r="P877" s="103">
        <v>0</v>
      </c>
      <c r="Q877" s="103">
        <v>0</v>
      </c>
      <c r="R877" s="103">
        <v>0</v>
      </c>
      <c r="S877" s="103">
        <v>0</v>
      </c>
      <c r="T877" s="103">
        <v>0</v>
      </c>
      <c r="U877" s="103">
        <v>0</v>
      </c>
      <c r="V877" s="103">
        <v>0</v>
      </c>
      <c r="W877" s="103">
        <v>0</v>
      </c>
      <c r="X877" s="103">
        <v>0</v>
      </c>
      <c r="Y877" s="103">
        <v>0</v>
      </c>
      <c r="Z877" s="103">
        <v>0</v>
      </c>
      <c r="AA877" s="103">
        <v>0</v>
      </c>
      <c r="AB877" s="103">
        <v>0</v>
      </c>
      <c r="AC877" s="103">
        <v>0</v>
      </c>
      <c r="AD877" s="103">
        <v>0</v>
      </c>
      <c r="AE877" s="103">
        <v>0</v>
      </c>
      <c r="AF877" s="103">
        <v>0</v>
      </c>
      <c r="AG877" s="103">
        <v>0</v>
      </c>
      <c r="AH877" s="103">
        <v>0</v>
      </c>
      <c r="AI877" s="103">
        <v>0</v>
      </c>
      <c r="AJ877" s="103">
        <v>0</v>
      </c>
      <c r="AK877" s="103">
        <v>0</v>
      </c>
      <c r="AL877" s="103">
        <v>0</v>
      </c>
      <c r="AM877" s="103">
        <v>0</v>
      </c>
      <c r="AN877" s="103">
        <v>0</v>
      </c>
      <c r="AO877" s="103">
        <v>0</v>
      </c>
      <c r="AP877" s="103">
        <v>0</v>
      </c>
      <c r="AQ877" s="103">
        <v>0</v>
      </c>
      <c r="AR877" s="103">
        <v>0</v>
      </c>
      <c r="AS877" s="103">
        <v>0</v>
      </c>
      <c r="AT877" s="103">
        <v>0</v>
      </c>
      <c r="AU877" s="103">
        <v>0</v>
      </c>
      <c r="AV877" s="103">
        <v>0</v>
      </c>
      <c r="AW877" s="103">
        <v>0</v>
      </c>
      <c r="AX877" s="103">
        <v>0</v>
      </c>
      <c r="AY877" s="103">
        <v>0</v>
      </c>
    </row>
    <row r="878" spans="1:51">
      <c r="A878" t="s">
        <v>33</v>
      </c>
      <c r="B878" t="s">
        <v>71</v>
      </c>
      <c r="C878" t="s">
        <v>55</v>
      </c>
      <c r="D878" t="s">
        <v>337</v>
      </c>
      <c r="E878" s="122">
        <v>0</v>
      </c>
      <c r="F878" s="122">
        <v>0</v>
      </c>
      <c r="G878" s="122">
        <v>0</v>
      </c>
      <c r="H878" s="122">
        <v>0</v>
      </c>
      <c r="I878" s="122">
        <v>0</v>
      </c>
      <c r="J878" s="122">
        <v>0</v>
      </c>
      <c r="K878" s="103">
        <v>0</v>
      </c>
      <c r="L878" s="103">
        <v>0</v>
      </c>
      <c r="M878" s="103">
        <v>0</v>
      </c>
      <c r="N878" s="103">
        <v>0</v>
      </c>
      <c r="O878" s="103">
        <v>0</v>
      </c>
      <c r="P878" s="103">
        <v>0</v>
      </c>
      <c r="Q878" s="103">
        <v>0</v>
      </c>
      <c r="R878" s="103">
        <v>0</v>
      </c>
      <c r="S878" s="103">
        <v>0</v>
      </c>
      <c r="T878" s="103">
        <v>0</v>
      </c>
      <c r="U878" s="103">
        <v>0</v>
      </c>
      <c r="V878" s="103">
        <v>0</v>
      </c>
      <c r="W878" s="103">
        <v>0</v>
      </c>
      <c r="X878" s="103">
        <v>0</v>
      </c>
      <c r="Y878" s="103">
        <v>0</v>
      </c>
      <c r="Z878" s="103">
        <v>0</v>
      </c>
      <c r="AA878" s="103">
        <v>0</v>
      </c>
      <c r="AB878" s="103">
        <v>0</v>
      </c>
      <c r="AC878" s="103">
        <v>0</v>
      </c>
      <c r="AD878" s="103">
        <v>0</v>
      </c>
      <c r="AE878" s="103">
        <v>0</v>
      </c>
      <c r="AF878" s="103">
        <v>0</v>
      </c>
      <c r="AG878" s="103">
        <v>0</v>
      </c>
      <c r="AH878" s="103">
        <v>0</v>
      </c>
      <c r="AI878" s="103">
        <v>0</v>
      </c>
      <c r="AJ878" s="103">
        <v>0</v>
      </c>
      <c r="AK878" s="103">
        <v>0</v>
      </c>
      <c r="AL878" s="103">
        <v>0</v>
      </c>
      <c r="AM878" s="103">
        <v>0</v>
      </c>
      <c r="AN878" s="103">
        <v>0</v>
      </c>
      <c r="AO878" s="103">
        <v>0</v>
      </c>
      <c r="AP878" s="103">
        <v>0</v>
      </c>
      <c r="AQ878" s="103">
        <v>0</v>
      </c>
      <c r="AR878" s="103">
        <v>0</v>
      </c>
      <c r="AS878" s="103">
        <v>0</v>
      </c>
      <c r="AT878" s="103">
        <v>0</v>
      </c>
      <c r="AU878" s="103">
        <v>0</v>
      </c>
      <c r="AV878" s="103">
        <v>0</v>
      </c>
      <c r="AW878" s="103">
        <v>0</v>
      </c>
      <c r="AX878" s="103">
        <v>0</v>
      </c>
      <c r="AY878" s="103">
        <v>0</v>
      </c>
    </row>
    <row r="879" spans="1:51">
      <c r="A879" t="s">
        <v>33</v>
      </c>
      <c r="B879" t="s">
        <v>71</v>
      </c>
      <c r="C879" t="s">
        <v>56</v>
      </c>
      <c r="D879" t="s">
        <v>337</v>
      </c>
      <c r="E879" s="122">
        <v>0</v>
      </c>
      <c r="F879" s="122">
        <v>0</v>
      </c>
      <c r="G879" s="122">
        <v>0</v>
      </c>
      <c r="H879" s="122">
        <v>0</v>
      </c>
      <c r="I879" s="122">
        <v>0</v>
      </c>
      <c r="J879" s="122">
        <v>0</v>
      </c>
      <c r="K879" s="103">
        <v>0</v>
      </c>
      <c r="L879" s="103">
        <v>0</v>
      </c>
      <c r="M879" s="103">
        <v>0</v>
      </c>
      <c r="N879" s="103">
        <v>0</v>
      </c>
      <c r="O879" s="103">
        <v>0</v>
      </c>
      <c r="P879" s="103">
        <v>0</v>
      </c>
      <c r="Q879" s="103">
        <v>0</v>
      </c>
      <c r="R879" s="103">
        <v>0</v>
      </c>
      <c r="S879" s="103">
        <v>0</v>
      </c>
      <c r="T879" s="103">
        <v>0</v>
      </c>
      <c r="U879" s="103">
        <v>0</v>
      </c>
      <c r="V879" s="103">
        <v>0</v>
      </c>
      <c r="W879" s="103">
        <v>0</v>
      </c>
      <c r="X879" s="103">
        <v>0</v>
      </c>
      <c r="Y879" s="103">
        <v>0</v>
      </c>
      <c r="Z879" s="103">
        <v>0</v>
      </c>
      <c r="AA879" s="103">
        <v>0</v>
      </c>
      <c r="AB879" s="103">
        <v>0</v>
      </c>
      <c r="AC879" s="103">
        <v>0</v>
      </c>
      <c r="AD879" s="103">
        <v>0</v>
      </c>
      <c r="AE879" s="103">
        <v>0</v>
      </c>
      <c r="AF879" s="103">
        <v>0</v>
      </c>
      <c r="AG879" s="103">
        <v>0</v>
      </c>
      <c r="AH879" s="103">
        <v>0</v>
      </c>
      <c r="AI879" s="103">
        <v>0</v>
      </c>
      <c r="AJ879" s="103">
        <v>0</v>
      </c>
      <c r="AK879" s="103">
        <v>0</v>
      </c>
      <c r="AL879" s="103">
        <v>0</v>
      </c>
      <c r="AM879" s="103">
        <v>0</v>
      </c>
      <c r="AN879" s="103">
        <v>0</v>
      </c>
      <c r="AO879" s="103">
        <v>0</v>
      </c>
      <c r="AP879" s="103">
        <v>0</v>
      </c>
      <c r="AQ879" s="103">
        <v>0</v>
      </c>
      <c r="AR879" s="103">
        <v>0</v>
      </c>
      <c r="AS879" s="103">
        <v>0</v>
      </c>
      <c r="AT879" s="103">
        <v>0</v>
      </c>
      <c r="AU879" s="103">
        <v>0</v>
      </c>
      <c r="AV879" s="103">
        <v>0</v>
      </c>
      <c r="AW879" s="103">
        <v>0</v>
      </c>
      <c r="AX879" s="103">
        <v>0</v>
      </c>
      <c r="AY879" s="103">
        <v>0</v>
      </c>
    </row>
    <row r="880" spans="1:51">
      <c r="A880" t="s">
        <v>33</v>
      </c>
      <c r="B880" t="s">
        <v>71</v>
      </c>
      <c r="C880" t="s">
        <v>57</v>
      </c>
      <c r="D880" t="s">
        <v>337</v>
      </c>
      <c r="E880" s="122">
        <v>0</v>
      </c>
      <c r="F880" s="122">
        <v>0</v>
      </c>
      <c r="G880" s="122">
        <v>0</v>
      </c>
      <c r="H880" s="122">
        <v>0</v>
      </c>
      <c r="I880" s="122">
        <v>0</v>
      </c>
      <c r="J880" s="122">
        <v>0</v>
      </c>
      <c r="K880" s="103">
        <v>0</v>
      </c>
      <c r="L880" s="103">
        <v>0</v>
      </c>
      <c r="M880" s="103">
        <v>0</v>
      </c>
      <c r="N880" s="103">
        <v>0</v>
      </c>
      <c r="O880" s="103">
        <v>0</v>
      </c>
      <c r="P880" s="103">
        <v>0</v>
      </c>
      <c r="Q880" s="103">
        <v>0</v>
      </c>
      <c r="R880" s="103">
        <v>0</v>
      </c>
      <c r="S880" s="103">
        <v>0</v>
      </c>
      <c r="T880" s="103">
        <v>0</v>
      </c>
      <c r="U880" s="103">
        <v>0</v>
      </c>
      <c r="V880" s="103">
        <v>0</v>
      </c>
      <c r="W880" s="103">
        <v>0</v>
      </c>
      <c r="X880" s="103">
        <v>0</v>
      </c>
      <c r="Y880" s="103">
        <v>0</v>
      </c>
      <c r="Z880" s="103">
        <v>0</v>
      </c>
      <c r="AA880" s="103">
        <v>0</v>
      </c>
      <c r="AB880" s="103">
        <v>0</v>
      </c>
      <c r="AC880" s="103">
        <v>0</v>
      </c>
      <c r="AD880" s="103">
        <v>0</v>
      </c>
      <c r="AE880" s="103">
        <v>0</v>
      </c>
      <c r="AF880" s="103">
        <v>0</v>
      </c>
      <c r="AG880" s="103">
        <v>0</v>
      </c>
      <c r="AH880" s="103">
        <v>0</v>
      </c>
      <c r="AI880" s="103">
        <v>0</v>
      </c>
      <c r="AJ880" s="103">
        <v>0</v>
      </c>
      <c r="AK880" s="103">
        <v>0</v>
      </c>
      <c r="AL880" s="103">
        <v>0</v>
      </c>
      <c r="AM880" s="103">
        <v>0</v>
      </c>
      <c r="AN880" s="103">
        <v>0</v>
      </c>
      <c r="AO880" s="103">
        <v>0</v>
      </c>
      <c r="AP880" s="103">
        <v>0</v>
      </c>
      <c r="AQ880" s="103">
        <v>0</v>
      </c>
      <c r="AR880" s="103">
        <v>0</v>
      </c>
      <c r="AS880" s="103">
        <v>0</v>
      </c>
      <c r="AT880" s="103">
        <v>0</v>
      </c>
      <c r="AU880" s="103">
        <v>0</v>
      </c>
      <c r="AV880" s="103">
        <v>0</v>
      </c>
      <c r="AW880" s="103">
        <v>0</v>
      </c>
      <c r="AX880" s="103">
        <v>0</v>
      </c>
      <c r="AY880" s="103">
        <v>0</v>
      </c>
    </row>
    <row r="881" spans="1:51">
      <c r="A881" t="s">
        <v>33</v>
      </c>
      <c r="B881" t="s">
        <v>71</v>
      </c>
      <c r="C881" t="s">
        <v>58</v>
      </c>
      <c r="D881" t="s">
        <v>337</v>
      </c>
      <c r="E881" s="122">
        <v>0</v>
      </c>
      <c r="F881" s="122">
        <v>0</v>
      </c>
      <c r="G881" s="122">
        <v>0</v>
      </c>
      <c r="H881" s="122">
        <v>0</v>
      </c>
      <c r="I881" s="122">
        <v>0</v>
      </c>
      <c r="J881" s="122">
        <v>0</v>
      </c>
      <c r="K881" s="103">
        <v>0</v>
      </c>
      <c r="L881" s="103">
        <v>0</v>
      </c>
      <c r="M881" s="103">
        <v>0</v>
      </c>
      <c r="N881" s="103">
        <v>0</v>
      </c>
      <c r="O881" s="103">
        <v>0</v>
      </c>
      <c r="P881" s="103">
        <v>0</v>
      </c>
      <c r="Q881" s="103">
        <v>0</v>
      </c>
      <c r="R881" s="103">
        <v>0</v>
      </c>
      <c r="S881" s="103">
        <v>0</v>
      </c>
      <c r="T881" s="103">
        <v>0</v>
      </c>
      <c r="U881" s="103">
        <v>0</v>
      </c>
      <c r="V881" s="103">
        <v>0</v>
      </c>
      <c r="W881" s="103">
        <v>0</v>
      </c>
      <c r="X881" s="103">
        <v>0</v>
      </c>
      <c r="Y881" s="103">
        <v>0</v>
      </c>
      <c r="Z881" s="103">
        <v>0</v>
      </c>
      <c r="AA881" s="103">
        <v>0</v>
      </c>
      <c r="AB881" s="103">
        <v>0</v>
      </c>
      <c r="AC881" s="103">
        <v>0</v>
      </c>
      <c r="AD881" s="103">
        <v>0</v>
      </c>
      <c r="AE881" s="103">
        <v>0</v>
      </c>
      <c r="AF881" s="103">
        <v>0</v>
      </c>
      <c r="AG881" s="103">
        <v>0</v>
      </c>
      <c r="AH881" s="103">
        <v>0</v>
      </c>
      <c r="AI881" s="103">
        <v>0</v>
      </c>
      <c r="AJ881" s="103">
        <v>0</v>
      </c>
      <c r="AK881" s="103">
        <v>0</v>
      </c>
      <c r="AL881" s="103">
        <v>0</v>
      </c>
      <c r="AM881" s="103">
        <v>0</v>
      </c>
      <c r="AN881" s="103">
        <v>0</v>
      </c>
      <c r="AO881" s="103">
        <v>0</v>
      </c>
      <c r="AP881" s="103">
        <v>0</v>
      </c>
      <c r="AQ881" s="103">
        <v>0</v>
      </c>
      <c r="AR881" s="103">
        <v>0</v>
      </c>
      <c r="AS881" s="103">
        <v>0</v>
      </c>
      <c r="AT881" s="103">
        <v>0</v>
      </c>
      <c r="AU881" s="103">
        <v>0</v>
      </c>
      <c r="AV881" s="103">
        <v>0</v>
      </c>
      <c r="AW881" s="103">
        <v>0</v>
      </c>
      <c r="AX881" s="103">
        <v>0</v>
      </c>
      <c r="AY881" s="103">
        <v>0</v>
      </c>
    </row>
    <row r="882" spans="1:51">
      <c r="A882" t="s">
        <v>33</v>
      </c>
      <c r="B882" t="s">
        <v>71</v>
      </c>
      <c r="C882" t="s">
        <v>59</v>
      </c>
      <c r="D882" t="s">
        <v>337</v>
      </c>
      <c r="E882" s="122">
        <v>0</v>
      </c>
      <c r="F882" s="122">
        <v>0</v>
      </c>
      <c r="G882" s="122">
        <v>0</v>
      </c>
      <c r="H882" s="122">
        <v>0</v>
      </c>
      <c r="I882" s="122">
        <v>0</v>
      </c>
      <c r="J882" s="122">
        <v>0</v>
      </c>
      <c r="K882" s="103">
        <v>0</v>
      </c>
      <c r="L882" s="103">
        <v>0</v>
      </c>
      <c r="M882" s="103">
        <v>0</v>
      </c>
      <c r="N882" s="103">
        <v>0</v>
      </c>
      <c r="O882" s="103">
        <v>0</v>
      </c>
      <c r="P882" s="103">
        <v>0</v>
      </c>
      <c r="Q882" s="103">
        <v>0</v>
      </c>
      <c r="R882" s="103">
        <v>0</v>
      </c>
      <c r="S882" s="103">
        <v>0</v>
      </c>
      <c r="T882" s="103">
        <v>0</v>
      </c>
      <c r="U882" s="103">
        <v>0</v>
      </c>
      <c r="V882" s="103">
        <v>0</v>
      </c>
      <c r="W882" s="103">
        <v>0</v>
      </c>
      <c r="X882" s="103">
        <v>0</v>
      </c>
      <c r="Y882" s="103">
        <v>0</v>
      </c>
      <c r="Z882" s="103">
        <v>0</v>
      </c>
      <c r="AA882" s="103">
        <v>0</v>
      </c>
      <c r="AB882" s="103">
        <v>0</v>
      </c>
      <c r="AC882" s="103">
        <v>0</v>
      </c>
      <c r="AD882" s="103">
        <v>0</v>
      </c>
      <c r="AE882" s="103">
        <v>0</v>
      </c>
      <c r="AF882" s="103">
        <v>0</v>
      </c>
      <c r="AG882" s="103">
        <v>0</v>
      </c>
      <c r="AH882" s="103">
        <v>0</v>
      </c>
      <c r="AI882" s="103">
        <v>0</v>
      </c>
      <c r="AJ882" s="103">
        <v>0</v>
      </c>
      <c r="AK882" s="103">
        <v>0</v>
      </c>
      <c r="AL882" s="103">
        <v>0</v>
      </c>
      <c r="AM882" s="103">
        <v>0</v>
      </c>
      <c r="AN882" s="103">
        <v>0</v>
      </c>
      <c r="AO882" s="103">
        <v>0</v>
      </c>
      <c r="AP882" s="103">
        <v>0</v>
      </c>
      <c r="AQ882" s="103">
        <v>0</v>
      </c>
      <c r="AR882" s="103">
        <v>0</v>
      </c>
      <c r="AS882" s="103">
        <v>0</v>
      </c>
      <c r="AT882" s="103">
        <v>0</v>
      </c>
      <c r="AU882" s="103">
        <v>0</v>
      </c>
      <c r="AV882" s="103">
        <v>0</v>
      </c>
      <c r="AW882" s="103">
        <v>0</v>
      </c>
      <c r="AX882" s="103">
        <v>0</v>
      </c>
      <c r="AY882" s="103">
        <v>0</v>
      </c>
    </row>
    <row r="883" spans="1:51">
      <c r="A883" t="s">
        <v>33</v>
      </c>
      <c r="B883" t="s">
        <v>71</v>
      </c>
      <c r="C883" t="s">
        <v>60</v>
      </c>
      <c r="D883" t="s">
        <v>337</v>
      </c>
      <c r="E883" s="122">
        <v>0</v>
      </c>
      <c r="F883" s="122">
        <v>0</v>
      </c>
      <c r="G883" s="122">
        <v>0</v>
      </c>
      <c r="H883" s="122">
        <v>0</v>
      </c>
      <c r="I883" s="122">
        <v>0</v>
      </c>
      <c r="J883" s="122">
        <v>0</v>
      </c>
      <c r="K883" s="103">
        <v>0</v>
      </c>
      <c r="L883" s="103">
        <v>0</v>
      </c>
      <c r="M883" s="103">
        <v>0</v>
      </c>
      <c r="N883" s="103">
        <v>0</v>
      </c>
      <c r="O883" s="103">
        <v>0</v>
      </c>
      <c r="P883" s="103">
        <v>0</v>
      </c>
      <c r="Q883" s="103">
        <v>0</v>
      </c>
      <c r="R883" s="103">
        <v>0</v>
      </c>
      <c r="S883" s="103">
        <v>0</v>
      </c>
      <c r="T883" s="103">
        <v>0</v>
      </c>
      <c r="U883" s="103">
        <v>0</v>
      </c>
      <c r="V883" s="103">
        <v>0</v>
      </c>
      <c r="W883" s="103">
        <v>0</v>
      </c>
      <c r="X883" s="103">
        <v>0</v>
      </c>
      <c r="Y883" s="103">
        <v>0</v>
      </c>
      <c r="Z883" s="103">
        <v>0</v>
      </c>
      <c r="AA883" s="103">
        <v>0</v>
      </c>
      <c r="AB883" s="103">
        <v>0</v>
      </c>
      <c r="AC883" s="103">
        <v>0</v>
      </c>
      <c r="AD883" s="103">
        <v>0</v>
      </c>
      <c r="AE883" s="103">
        <v>0</v>
      </c>
      <c r="AF883" s="103">
        <v>0</v>
      </c>
      <c r="AG883" s="103">
        <v>0</v>
      </c>
      <c r="AH883" s="103">
        <v>0</v>
      </c>
      <c r="AI883" s="103">
        <v>0</v>
      </c>
      <c r="AJ883" s="103">
        <v>0</v>
      </c>
      <c r="AK883" s="103">
        <v>0</v>
      </c>
      <c r="AL883" s="103">
        <v>0</v>
      </c>
      <c r="AM883" s="103">
        <v>0</v>
      </c>
      <c r="AN883" s="103">
        <v>0</v>
      </c>
      <c r="AO883" s="103">
        <v>0</v>
      </c>
      <c r="AP883" s="103">
        <v>0</v>
      </c>
      <c r="AQ883" s="103">
        <v>0</v>
      </c>
      <c r="AR883" s="103">
        <v>0</v>
      </c>
      <c r="AS883" s="103">
        <v>0</v>
      </c>
      <c r="AT883" s="103">
        <v>0</v>
      </c>
      <c r="AU883" s="103">
        <v>0</v>
      </c>
      <c r="AV883" s="103">
        <v>0</v>
      </c>
      <c r="AW883" s="103">
        <v>0</v>
      </c>
      <c r="AX883" s="103">
        <v>0</v>
      </c>
      <c r="AY883" s="103">
        <v>0</v>
      </c>
    </row>
    <row r="884" spans="1:51">
      <c r="A884" t="s">
        <v>33</v>
      </c>
      <c r="B884" t="s">
        <v>71</v>
      </c>
      <c r="C884" t="s">
        <v>61</v>
      </c>
      <c r="D884" t="s">
        <v>337</v>
      </c>
      <c r="E884" s="122">
        <v>0</v>
      </c>
      <c r="F884" s="122">
        <v>0</v>
      </c>
      <c r="G884" s="122">
        <v>0</v>
      </c>
      <c r="H884" s="122">
        <v>0</v>
      </c>
      <c r="I884" s="122">
        <v>0</v>
      </c>
      <c r="J884" s="122">
        <v>0</v>
      </c>
      <c r="K884" s="103">
        <v>0</v>
      </c>
      <c r="L884" s="103">
        <v>0</v>
      </c>
      <c r="M884" s="103">
        <v>0</v>
      </c>
      <c r="N884" s="103">
        <v>0</v>
      </c>
      <c r="O884" s="103">
        <v>0</v>
      </c>
      <c r="P884" s="103">
        <v>0</v>
      </c>
      <c r="Q884" s="103">
        <v>0</v>
      </c>
      <c r="R884" s="103">
        <v>0</v>
      </c>
      <c r="S884" s="103">
        <v>0</v>
      </c>
      <c r="T884" s="103">
        <v>0</v>
      </c>
      <c r="U884" s="103">
        <v>0</v>
      </c>
      <c r="V884" s="103">
        <v>0</v>
      </c>
      <c r="W884" s="103">
        <v>0</v>
      </c>
      <c r="X884" s="103">
        <v>0</v>
      </c>
      <c r="Y884" s="103">
        <v>0</v>
      </c>
      <c r="Z884" s="103">
        <v>0</v>
      </c>
      <c r="AA884" s="103">
        <v>0</v>
      </c>
      <c r="AB884" s="103">
        <v>0</v>
      </c>
      <c r="AC884" s="103">
        <v>0</v>
      </c>
      <c r="AD884" s="103">
        <v>0</v>
      </c>
      <c r="AE884" s="103">
        <v>0</v>
      </c>
      <c r="AF884" s="103">
        <v>0</v>
      </c>
      <c r="AG884" s="103">
        <v>0</v>
      </c>
      <c r="AH884" s="103">
        <v>0</v>
      </c>
      <c r="AI884" s="103">
        <v>0</v>
      </c>
      <c r="AJ884" s="103">
        <v>0</v>
      </c>
      <c r="AK884" s="103">
        <v>0</v>
      </c>
      <c r="AL884" s="103">
        <v>0</v>
      </c>
      <c r="AM884" s="103">
        <v>0</v>
      </c>
      <c r="AN884" s="103">
        <v>0</v>
      </c>
      <c r="AO884" s="103">
        <v>0</v>
      </c>
      <c r="AP884" s="103">
        <v>0</v>
      </c>
      <c r="AQ884" s="103">
        <v>0</v>
      </c>
      <c r="AR884" s="103">
        <v>0</v>
      </c>
      <c r="AS884" s="103">
        <v>0</v>
      </c>
      <c r="AT884" s="103">
        <v>0</v>
      </c>
      <c r="AU884" s="103">
        <v>0</v>
      </c>
      <c r="AV884" s="103">
        <v>0</v>
      </c>
      <c r="AW884" s="103">
        <v>0</v>
      </c>
      <c r="AX884" s="103">
        <v>0</v>
      </c>
      <c r="AY884" s="103">
        <v>0</v>
      </c>
    </row>
    <row r="885" spans="1:51">
      <c r="A885" t="s">
        <v>34</v>
      </c>
      <c r="B885" t="s">
        <v>71</v>
      </c>
      <c r="C885" t="s">
        <v>50</v>
      </c>
      <c r="D885" t="s">
        <v>337</v>
      </c>
      <c r="E885" s="122">
        <v>1</v>
      </c>
      <c r="F885" s="122">
        <v>1</v>
      </c>
      <c r="G885" s="122">
        <v>1</v>
      </c>
      <c r="H885" s="122">
        <v>1</v>
      </c>
      <c r="I885" s="122">
        <v>1</v>
      </c>
      <c r="J885" s="122">
        <v>1</v>
      </c>
      <c r="K885" s="103">
        <v>1</v>
      </c>
      <c r="L885" s="103">
        <v>1</v>
      </c>
      <c r="M885" s="103">
        <v>1</v>
      </c>
      <c r="N885" s="103">
        <v>1</v>
      </c>
      <c r="O885" s="103">
        <v>1</v>
      </c>
      <c r="P885" s="103">
        <v>1</v>
      </c>
      <c r="Q885" s="103">
        <v>1</v>
      </c>
      <c r="R885" s="103">
        <v>1</v>
      </c>
      <c r="S885" s="103">
        <v>1</v>
      </c>
      <c r="T885" s="103">
        <v>1</v>
      </c>
      <c r="U885" s="103">
        <v>1</v>
      </c>
      <c r="V885" s="103">
        <v>1</v>
      </c>
      <c r="W885" s="103">
        <v>1</v>
      </c>
      <c r="X885" s="103">
        <v>1</v>
      </c>
      <c r="Y885" s="103">
        <v>1</v>
      </c>
      <c r="Z885" s="103">
        <v>1</v>
      </c>
      <c r="AA885" s="103">
        <v>1</v>
      </c>
      <c r="AB885" s="103">
        <v>1</v>
      </c>
      <c r="AC885" s="103">
        <v>1</v>
      </c>
      <c r="AD885" s="103">
        <v>1</v>
      </c>
      <c r="AE885" s="103">
        <v>1</v>
      </c>
      <c r="AF885" s="103">
        <v>1</v>
      </c>
      <c r="AG885" s="103">
        <v>1</v>
      </c>
      <c r="AH885" s="103">
        <v>1</v>
      </c>
      <c r="AI885" s="103">
        <v>1</v>
      </c>
      <c r="AJ885" s="103">
        <v>1</v>
      </c>
      <c r="AK885" s="103">
        <v>1</v>
      </c>
      <c r="AL885" s="103">
        <v>1</v>
      </c>
      <c r="AM885" s="103">
        <v>1</v>
      </c>
      <c r="AN885" s="103">
        <v>1</v>
      </c>
      <c r="AO885" s="103">
        <v>1</v>
      </c>
      <c r="AP885" s="103">
        <v>1</v>
      </c>
      <c r="AQ885" s="103">
        <v>1</v>
      </c>
      <c r="AR885" s="103">
        <v>1</v>
      </c>
      <c r="AS885" s="103">
        <v>1</v>
      </c>
      <c r="AT885" s="103">
        <v>1</v>
      </c>
      <c r="AU885" s="103">
        <v>1</v>
      </c>
      <c r="AV885" s="103">
        <v>1</v>
      </c>
      <c r="AW885" s="103">
        <v>1</v>
      </c>
      <c r="AX885" s="103">
        <v>1</v>
      </c>
      <c r="AY885" s="103">
        <v>1</v>
      </c>
    </row>
    <row r="886" spans="1:51">
      <c r="A886" t="s">
        <v>34</v>
      </c>
      <c r="B886" t="s">
        <v>71</v>
      </c>
      <c r="C886" t="s">
        <v>51</v>
      </c>
      <c r="D886" t="s">
        <v>337</v>
      </c>
      <c r="E886" s="122">
        <v>0</v>
      </c>
      <c r="F886" s="122">
        <v>0</v>
      </c>
      <c r="G886" s="122">
        <v>0</v>
      </c>
      <c r="H886" s="122">
        <v>0</v>
      </c>
      <c r="I886" s="122">
        <v>0</v>
      </c>
      <c r="J886" s="122">
        <v>0</v>
      </c>
      <c r="K886" s="103">
        <v>0</v>
      </c>
      <c r="L886" s="103">
        <v>0</v>
      </c>
      <c r="M886" s="103">
        <v>0</v>
      </c>
      <c r="N886" s="103">
        <v>0</v>
      </c>
      <c r="O886" s="103">
        <v>0</v>
      </c>
      <c r="P886" s="103">
        <v>0</v>
      </c>
      <c r="Q886" s="103">
        <v>0</v>
      </c>
      <c r="R886" s="103">
        <v>0</v>
      </c>
      <c r="S886" s="103">
        <v>0</v>
      </c>
      <c r="T886" s="103">
        <v>0</v>
      </c>
      <c r="U886" s="103">
        <v>0</v>
      </c>
      <c r="V886" s="103">
        <v>0</v>
      </c>
      <c r="W886" s="103">
        <v>0</v>
      </c>
      <c r="X886" s="103">
        <v>0</v>
      </c>
      <c r="Y886" s="103">
        <v>0</v>
      </c>
      <c r="Z886" s="103">
        <v>0</v>
      </c>
      <c r="AA886" s="103">
        <v>0</v>
      </c>
      <c r="AB886" s="103">
        <v>0</v>
      </c>
      <c r="AC886" s="103">
        <v>0</v>
      </c>
      <c r="AD886" s="103">
        <v>0</v>
      </c>
      <c r="AE886" s="103">
        <v>0</v>
      </c>
      <c r="AF886" s="103">
        <v>0</v>
      </c>
      <c r="AG886" s="103">
        <v>0</v>
      </c>
      <c r="AH886" s="103">
        <v>0</v>
      </c>
      <c r="AI886" s="103">
        <v>0</v>
      </c>
      <c r="AJ886" s="103">
        <v>0</v>
      </c>
      <c r="AK886" s="103">
        <v>0</v>
      </c>
      <c r="AL886" s="103">
        <v>0</v>
      </c>
      <c r="AM886" s="103">
        <v>0</v>
      </c>
      <c r="AN886" s="103">
        <v>0</v>
      </c>
      <c r="AO886" s="103">
        <v>0</v>
      </c>
      <c r="AP886" s="103">
        <v>0</v>
      </c>
      <c r="AQ886" s="103">
        <v>0</v>
      </c>
      <c r="AR886" s="103">
        <v>0</v>
      </c>
      <c r="AS886" s="103">
        <v>0</v>
      </c>
      <c r="AT886" s="103">
        <v>0</v>
      </c>
      <c r="AU886" s="103">
        <v>0</v>
      </c>
      <c r="AV886" s="103">
        <v>0</v>
      </c>
      <c r="AW886" s="103">
        <v>0</v>
      </c>
      <c r="AX886" s="103">
        <v>0</v>
      </c>
      <c r="AY886" s="103">
        <v>0</v>
      </c>
    </row>
    <row r="887" spans="1:51">
      <c r="A887" t="s">
        <v>34</v>
      </c>
      <c r="B887" t="s">
        <v>71</v>
      </c>
      <c r="C887" t="s">
        <v>52</v>
      </c>
      <c r="D887" t="s">
        <v>337</v>
      </c>
      <c r="E887" s="122">
        <v>0</v>
      </c>
      <c r="F887" s="122">
        <v>0</v>
      </c>
      <c r="G887" s="122">
        <v>0</v>
      </c>
      <c r="H887" s="122">
        <v>0</v>
      </c>
      <c r="I887" s="122">
        <v>0</v>
      </c>
      <c r="J887" s="122">
        <v>0</v>
      </c>
      <c r="K887" s="103">
        <v>0</v>
      </c>
      <c r="L887" s="103">
        <v>0</v>
      </c>
      <c r="M887" s="103">
        <v>0</v>
      </c>
      <c r="N887" s="103">
        <v>0</v>
      </c>
      <c r="O887" s="103">
        <v>0</v>
      </c>
      <c r="P887" s="103">
        <v>0</v>
      </c>
      <c r="Q887" s="103">
        <v>0</v>
      </c>
      <c r="R887" s="103">
        <v>0</v>
      </c>
      <c r="S887" s="103">
        <v>0</v>
      </c>
      <c r="T887" s="103">
        <v>0</v>
      </c>
      <c r="U887" s="103">
        <v>0</v>
      </c>
      <c r="V887" s="103">
        <v>0</v>
      </c>
      <c r="W887" s="103">
        <v>0</v>
      </c>
      <c r="X887" s="103">
        <v>0</v>
      </c>
      <c r="Y887" s="103">
        <v>0</v>
      </c>
      <c r="Z887" s="103">
        <v>0</v>
      </c>
      <c r="AA887" s="103">
        <v>0</v>
      </c>
      <c r="AB887" s="103">
        <v>0</v>
      </c>
      <c r="AC887" s="103">
        <v>0</v>
      </c>
      <c r="AD887" s="103">
        <v>0</v>
      </c>
      <c r="AE887" s="103">
        <v>0</v>
      </c>
      <c r="AF887" s="103">
        <v>0</v>
      </c>
      <c r="AG887" s="103">
        <v>0</v>
      </c>
      <c r="AH887" s="103">
        <v>0</v>
      </c>
      <c r="AI887" s="103">
        <v>0</v>
      </c>
      <c r="AJ887" s="103">
        <v>0</v>
      </c>
      <c r="AK887" s="103">
        <v>0</v>
      </c>
      <c r="AL887" s="103">
        <v>0</v>
      </c>
      <c r="AM887" s="103">
        <v>0</v>
      </c>
      <c r="AN887" s="103">
        <v>0</v>
      </c>
      <c r="AO887" s="103">
        <v>0</v>
      </c>
      <c r="AP887" s="103">
        <v>0</v>
      </c>
      <c r="AQ887" s="103">
        <v>0</v>
      </c>
      <c r="AR887" s="103">
        <v>0</v>
      </c>
      <c r="AS887" s="103">
        <v>0</v>
      </c>
      <c r="AT887" s="103">
        <v>0</v>
      </c>
      <c r="AU887" s="103">
        <v>0</v>
      </c>
      <c r="AV887" s="103">
        <v>0</v>
      </c>
      <c r="AW887" s="103">
        <v>0</v>
      </c>
      <c r="AX887" s="103">
        <v>0</v>
      </c>
      <c r="AY887" s="103">
        <v>0</v>
      </c>
    </row>
    <row r="888" spans="1:51">
      <c r="A888" t="s">
        <v>34</v>
      </c>
      <c r="B888" t="s">
        <v>71</v>
      </c>
      <c r="C888" t="s">
        <v>53</v>
      </c>
      <c r="D888" t="s">
        <v>337</v>
      </c>
      <c r="E888" s="122">
        <v>0</v>
      </c>
      <c r="F888" s="122">
        <v>0</v>
      </c>
      <c r="G888" s="122">
        <v>0</v>
      </c>
      <c r="H888" s="122">
        <v>0</v>
      </c>
      <c r="I888" s="122">
        <v>0</v>
      </c>
      <c r="J888" s="122">
        <v>0</v>
      </c>
      <c r="K888" s="103">
        <v>0</v>
      </c>
      <c r="L888" s="103">
        <v>0</v>
      </c>
      <c r="M888" s="103">
        <v>0</v>
      </c>
      <c r="N888" s="103">
        <v>0</v>
      </c>
      <c r="O888" s="103">
        <v>0</v>
      </c>
      <c r="P888" s="103">
        <v>0</v>
      </c>
      <c r="Q888" s="103">
        <v>0</v>
      </c>
      <c r="R888" s="103">
        <v>0</v>
      </c>
      <c r="S888" s="103">
        <v>0</v>
      </c>
      <c r="T888" s="103">
        <v>0</v>
      </c>
      <c r="U888" s="103">
        <v>0</v>
      </c>
      <c r="V888" s="103">
        <v>0</v>
      </c>
      <c r="W888" s="103">
        <v>0</v>
      </c>
      <c r="X888" s="103">
        <v>0</v>
      </c>
      <c r="Y888" s="103">
        <v>0</v>
      </c>
      <c r="Z888" s="103">
        <v>0</v>
      </c>
      <c r="AA888" s="103">
        <v>0</v>
      </c>
      <c r="AB888" s="103">
        <v>0</v>
      </c>
      <c r="AC888" s="103">
        <v>0</v>
      </c>
      <c r="AD888" s="103">
        <v>0</v>
      </c>
      <c r="AE888" s="103">
        <v>0</v>
      </c>
      <c r="AF888" s="103">
        <v>0</v>
      </c>
      <c r="AG888" s="103">
        <v>0</v>
      </c>
      <c r="AH888" s="103">
        <v>0</v>
      </c>
      <c r="AI888" s="103">
        <v>0</v>
      </c>
      <c r="AJ888" s="103">
        <v>0</v>
      </c>
      <c r="AK888" s="103">
        <v>0</v>
      </c>
      <c r="AL888" s="103">
        <v>0</v>
      </c>
      <c r="AM888" s="103">
        <v>0</v>
      </c>
      <c r="AN888" s="103">
        <v>0</v>
      </c>
      <c r="AO888" s="103">
        <v>0</v>
      </c>
      <c r="AP888" s="103">
        <v>0</v>
      </c>
      <c r="AQ888" s="103">
        <v>0</v>
      </c>
      <c r="AR888" s="103">
        <v>0</v>
      </c>
      <c r="AS888" s="103">
        <v>0</v>
      </c>
      <c r="AT888" s="103">
        <v>0</v>
      </c>
      <c r="AU888" s="103">
        <v>0</v>
      </c>
      <c r="AV888" s="103">
        <v>0</v>
      </c>
      <c r="AW888" s="103">
        <v>0</v>
      </c>
      <c r="AX888" s="103">
        <v>0</v>
      </c>
      <c r="AY888" s="103">
        <v>0</v>
      </c>
    </row>
    <row r="889" spans="1:51">
      <c r="A889" t="s">
        <v>34</v>
      </c>
      <c r="B889" t="s">
        <v>71</v>
      </c>
      <c r="C889" t="s">
        <v>54</v>
      </c>
      <c r="D889" t="s">
        <v>337</v>
      </c>
      <c r="E889" s="122">
        <v>0</v>
      </c>
      <c r="F889" s="122">
        <v>0</v>
      </c>
      <c r="G889" s="122">
        <v>0</v>
      </c>
      <c r="H889" s="122">
        <v>0</v>
      </c>
      <c r="I889" s="122">
        <v>0</v>
      </c>
      <c r="J889" s="122">
        <v>0</v>
      </c>
      <c r="K889" s="103">
        <v>0</v>
      </c>
      <c r="L889" s="103">
        <v>0</v>
      </c>
      <c r="M889" s="103">
        <v>0</v>
      </c>
      <c r="N889" s="103">
        <v>0</v>
      </c>
      <c r="O889" s="103">
        <v>0</v>
      </c>
      <c r="P889" s="103">
        <v>0</v>
      </c>
      <c r="Q889" s="103">
        <v>0</v>
      </c>
      <c r="R889" s="103">
        <v>0</v>
      </c>
      <c r="S889" s="103">
        <v>0</v>
      </c>
      <c r="T889" s="103">
        <v>0</v>
      </c>
      <c r="U889" s="103">
        <v>0</v>
      </c>
      <c r="V889" s="103">
        <v>0</v>
      </c>
      <c r="W889" s="103">
        <v>0</v>
      </c>
      <c r="X889" s="103">
        <v>0</v>
      </c>
      <c r="Y889" s="103">
        <v>0</v>
      </c>
      <c r="Z889" s="103">
        <v>0</v>
      </c>
      <c r="AA889" s="103">
        <v>0</v>
      </c>
      <c r="AB889" s="103">
        <v>0</v>
      </c>
      <c r="AC889" s="103">
        <v>0</v>
      </c>
      <c r="AD889" s="103">
        <v>0</v>
      </c>
      <c r="AE889" s="103">
        <v>0</v>
      </c>
      <c r="AF889" s="103">
        <v>0</v>
      </c>
      <c r="AG889" s="103">
        <v>0</v>
      </c>
      <c r="AH889" s="103">
        <v>0</v>
      </c>
      <c r="AI889" s="103">
        <v>0</v>
      </c>
      <c r="AJ889" s="103">
        <v>0</v>
      </c>
      <c r="AK889" s="103">
        <v>0</v>
      </c>
      <c r="AL889" s="103">
        <v>0</v>
      </c>
      <c r="AM889" s="103">
        <v>0</v>
      </c>
      <c r="AN889" s="103">
        <v>0</v>
      </c>
      <c r="AO889" s="103">
        <v>0</v>
      </c>
      <c r="AP889" s="103">
        <v>0</v>
      </c>
      <c r="AQ889" s="103">
        <v>0</v>
      </c>
      <c r="AR889" s="103">
        <v>0</v>
      </c>
      <c r="AS889" s="103">
        <v>0</v>
      </c>
      <c r="AT889" s="103">
        <v>0</v>
      </c>
      <c r="AU889" s="103">
        <v>0</v>
      </c>
      <c r="AV889" s="103">
        <v>0</v>
      </c>
      <c r="AW889" s="103">
        <v>0</v>
      </c>
      <c r="AX889" s="103">
        <v>0</v>
      </c>
      <c r="AY889" s="103">
        <v>0</v>
      </c>
    </row>
    <row r="890" spans="1:51">
      <c r="A890" t="s">
        <v>34</v>
      </c>
      <c r="B890" t="s">
        <v>71</v>
      </c>
      <c r="C890" t="s">
        <v>55</v>
      </c>
      <c r="D890" t="s">
        <v>337</v>
      </c>
      <c r="E890" s="122">
        <v>0</v>
      </c>
      <c r="F890" s="122">
        <v>0</v>
      </c>
      <c r="G890" s="122">
        <v>0</v>
      </c>
      <c r="H890" s="122">
        <v>0</v>
      </c>
      <c r="I890" s="122">
        <v>0</v>
      </c>
      <c r="J890" s="122">
        <v>0</v>
      </c>
      <c r="K890" s="103">
        <v>0</v>
      </c>
      <c r="L890" s="103">
        <v>0</v>
      </c>
      <c r="M890" s="103">
        <v>0</v>
      </c>
      <c r="N890" s="103">
        <v>0</v>
      </c>
      <c r="O890" s="103">
        <v>0</v>
      </c>
      <c r="P890" s="103">
        <v>0</v>
      </c>
      <c r="Q890" s="103">
        <v>0</v>
      </c>
      <c r="R890" s="103">
        <v>0</v>
      </c>
      <c r="S890" s="103">
        <v>0</v>
      </c>
      <c r="T890" s="103">
        <v>0</v>
      </c>
      <c r="U890" s="103">
        <v>0</v>
      </c>
      <c r="V890" s="103">
        <v>0</v>
      </c>
      <c r="W890" s="103">
        <v>0</v>
      </c>
      <c r="X890" s="103">
        <v>0</v>
      </c>
      <c r="Y890" s="103">
        <v>0</v>
      </c>
      <c r="Z890" s="103">
        <v>0</v>
      </c>
      <c r="AA890" s="103">
        <v>0</v>
      </c>
      <c r="AB890" s="103">
        <v>0</v>
      </c>
      <c r="AC890" s="103">
        <v>0</v>
      </c>
      <c r="AD890" s="103">
        <v>0</v>
      </c>
      <c r="AE890" s="103">
        <v>0</v>
      </c>
      <c r="AF890" s="103">
        <v>0</v>
      </c>
      <c r="AG890" s="103">
        <v>0</v>
      </c>
      <c r="AH890" s="103">
        <v>0</v>
      </c>
      <c r="AI890" s="103">
        <v>0</v>
      </c>
      <c r="AJ890" s="103">
        <v>0</v>
      </c>
      <c r="AK890" s="103">
        <v>0</v>
      </c>
      <c r="AL890" s="103">
        <v>0</v>
      </c>
      <c r="AM890" s="103">
        <v>0</v>
      </c>
      <c r="AN890" s="103">
        <v>0</v>
      </c>
      <c r="AO890" s="103">
        <v>0</v>
      </c>
      <c r="AP890" s="103">
        <v>0</v>
      </c>
      <c r="AQ890" s="103">
        <v>0</v>
      </c>
      <c r="AR890" s="103">
        <v>0</v>
      </c>
      <c r="AS890" s="103">
        <v>0</v>
      </c>
      <c r="AT890" s="103">
        <v>0</v>
      </c>
      <c r="AU890" s="103">
        <v>0</v>
      </c>
      <c r="AV890" s="103">
        <v>0</v>
      </c>
      <c r="AW890" s="103">
        <v>0</v>
      </c>
      <c r="AX890" s="103">
        <v>0</v>
      </c>
      <c r="AY890" s="103">
        <v>0</v>
      </c>
    </row>
    <row r="891" spans="1:51">
      <c r="A891" t="s">
        <v>34</v>
      </c>
      <c r="B891" t="s">
        <v>71</v>
      </c>
      <c r="C891" t="s">
        <v>56</v>
      </c>
      <c r="D891" t="s">
        <v>337</v>
      </c>
      <c r="E891" s="122">
        <v>0</v>
      </c>
      <c r="F891" s="122">
        <v>0</v>
      </c>
      <c r="G891" s="122">
        <v>0</v>
      </c>
      <c r="H891" s="122">
        <v>0</v>
      </c>
      <c r="I891" s="122">
        <v>0</v>
      </c>
      <c r="J891" s="122">
        <v>0</v>
      </c>
      <c r="K891" s="103">
        <v>0</v>
      </c>
      <c r="L891" s="103">
        <v>0</v>
      </c>
      <c r="M891" s="103">
        <v>0</v>
      </c>
      <c r="N891" s="103">
        <v>0</v>
      </c>
      <c r="O891" s="103">
        <v>0</v>
      </c>
      <c r="P891" s="103">
        <v>0</v>
      </c>
      <c r="Q891" s="103">
        <v>0</v>
      </c>
      <c r="R891" s="103">
        <v>0</v>
      </c>
      <c r="S891" s="103">
        <v>0</v>
      </c>
      <c r="T891" s="103">
        <v>0</v>
      </c>
      <c r="U891" s="103">
        <v>0</v>
      </c>
      <c r="V891" s="103">
        <v>0</v>
      </c>
      <c r="W891" s="103">
        <v>0</v>
      </c>
      <c r="X891" s="103">
        <v>0</v>
      </c>
      <c r="Y891" s="103">
        <v>0</v>
      </c>
      <c r="Z891" s="103">
        <v>0</v>
      </c>
      <c r="AA891" s="103">
        <v>0</v>
      </c>
      <c r="AB891" s="103">
        <v>0</v>
      </c>
      <c r="AC891" s="103">
        <v>0</v>
      </c>
      <c r="AD891" s="103">
        <v>0</v>
      </c>
      <c r="AE891" s="103">
        <v>0</v>
      </c>
      <c r="AF891" s="103">
        <v>0</v>
      </c>
      <c r="AG891" s="103">
        <v>0</v>
      </c>
      <c r="AH891" s="103">
        <v>0</v>
      </c>
      <c r="AI891" s="103">
        <v>0</v>
      </c>
      <c r="AJ891" s="103">
        <v>0</v>
      </c>
      <c r="AK891" s="103">
        <v>0</v>
      </c>
      <c r="AL891" s="103">
        <v>0</v>
      </c>
      <c r="AM891" s="103">
        <v>0</v>
      </c>
      <c r="AN891" s="103">
        <v>0</v>
      </c>
      <c r="AO891" s="103">
        <v>0</v>
      </c>
      <c r="AP891" s="103">
        <v>0</v>
      </c>
      <c r="AQ891" s="103">
        <v>0</v>
      </c>
      <c r="AR891" s="103">
        <v>0</v>
      </c>
      <c r="AS891" s="103">
        <v>0</v>
      </c>
      <c r="AT891" s="103">
        <v>0</v>
      </c>
      <c r="AU891" s="103">
        <v>0</v>
      </c>
      <c r="AV891" s="103">
        <v>0</v>
      </c>
      <c r="AW891" s="103">
        <v>0</v>
      </c>
      <c r="AX891" s="103">
        <v>0</v>
      </c>
      <c r="AY891" s="103">
        <v>0</v>
      </c>
    </row>
    <row r="892" spans="1:51">
      <c r="A892" t="s">
        <v>34</v>
      </c>
      <c r="B892" t="s">
        <v>71</v>
      </c>
      <c r="C892" t="s">
        <v>57</v>
      </c>
      <c r="D892" t="s">
        <v>337</v>
      </c>
      <c r="E892" s="122">
        <v>0</v>
      </c>
      <c r="F892" s="122">
        <v>0</v>
      </c>
      <c r="G892" s="122">
        <v>0</v>
      </c>
      <c r="H892" s="122">
        <v>0</v>
      </c>
      <c r="I892" s="122">
        <v>0</v>
      </c>
      <c r="J892" s="122">
        <v>0</v>
      </c>
      <c r="K892" s="103">
        <v>0</v>
      </c>
      <c r="L892" s="103">
        <v>0</v>
      </c>
      <c r="M892" s="103">
        <v>0</v>
      </c>
      <c r="N892" s="103">
        <v>0</v>
      </c>
      <c r="O892" s="103">
        <v>0</v>
      </c>
      <c r="P892" s="103">
        <v>0</v>
      </c>
      <c r="Q892" s="103">
        <v>0</v>
      </c>
      <c r="R892" s="103">
        <v>0</v>
      </c>
      <c r="S892" s="103">
        <v>0</v>
      </c>
      <c r="T892" s="103">
        <v>0</v>
      </c>
      <c r="U892" s="103">
        <v>0</v>
      </c>
      <c r="V892" s="103">
        <v>0</v>
      </c>
      <c r="W892" s="103">
        <v>0</v>
      </c>
      <c r="X892" s="103">
        <v>0</v>
      </c>
      <c r="Y892" s="103">
        <v>0</v>
      </c>
      <c r="Z892" s="103">
        <v>0</v>
      </c>
      <c r="AA892" s="103">
        <v>0</v>
      </c>
      <c r="AB892" s="103">
        <v>0</v>
      </c>
      <c r="AC892" s="103">
        <v>0</v>
      </c>
      <c r="AD892" s="103">
        <v>0</v>
      </c>
      <c r="AE892" s="103">
        <v>0</v>
      </c>
      <c r="AF892" s="103">
        <v>0</v>
      </c>
      <c r="AG892" s="103">
        <v>0</v>
      </c>
      <c r="AH892" s="103">
        <v>0</v>
      </c>
      <c r="AI892" s="103">
        <v>0</v>
      </c>
      <c r="AJ892" s="103">
        <v>0</v>
      </c>
      <c r="AK892" s="103">
        <v>0</v>
      </c>
      <c r="AL892" s="103">
        <v>0</v>
      </c>
      <c r="AM892" s="103">
        <v>0</v>
      </c>
      <c r="AN892" s="103">
        <v>0</v>
      </c>
      <c r="AO892" s="103">
        <v>0</v>
      </c>
      <c r="AP892" s="103">
        <v>0</v>
      </c>
      <c r="AQ892" s="103">
        <v>0</v>
      </c>
      <c r="AR892" s="103">
        <v>0</v>
      </c>
      <c r="AS892" s="103">
        <v>0</v>
      </c>
      <c r="AT892" s="103">
        <v>0</v>
      </c>
      <c r="AU892" s="103">
        <v>0</v>
      </c>
      <c r="AV892" s="103">
        <v>0</v>
      </c>
      <c r="AW892" s="103">
        <v>0</v>
      </c>
      <c r="AX892" s="103">
        <v>0</v>
      </c>
      <c r="AY892" s="103">
        <v>0</v>
      </c>
    </row>
    <row r="893" spans="1:51">
      <c r="A893" t="s">
        <v>34</v>
      </c>
      <c r="B893" t="s">
        <v>71</v>
      </c>
      <c r="C893" t="s">
        <v>58</v>
      </c>
      <c r="D893" t="s">
        <v>337</v>
      </c>
      <c r="E893" s="122">
        <v>0</v>
      </c>
      <c r="F893" s="122">
        <v>0</v>
      </c>
      <c r="G893" s="122">
        <v>0</v>
      </c>
      <c r="H893" s="122">
        <v>0</v>
      </c>
      <c r="I893" s="122">
        <v>0</v>
      </c>
      <c r="J893" s="122">
        <v>0</v>
      </c>
      <c r="K893" s="103">
        <v>0</v>
      </c>
      <c r="L893" s="103">
        <v>0</v>
      </c>
      <c r="M893" s="103">
        <v>0</v>
      </c>
      <c r="N893" s="103">
        <v>0</v>
      </c>
      <c r="O893" s="103">
        <v>0</v>
      </c>
      <c r="P893" s="103">
        <v>0</v>
      </c>
      <c r="Q893" s="103">
        <v>0</v>
      </c>
      <c r="R893" s="103">
        <v>0</v>
      </c>
      <c r="S893" s="103">
        <v>0</v>
      </c>
      <c r="T893" s="103">
        <v>0</v>
      </c>
      <c r="U893" s="103">
        <v>0</v>
      </c>
      <c r="V893" s="103">
        <v>0</v>
      </c>
      <c r="W893" s="103">
        <v>0</v>
      </c>
      <c r="X893" s="103">
        <v>0</v>
      </c>
      <c r="Y893" s="103">
        <v>0</v>
      </c>
      <c r="Z893" s="103">
        <v>0</v>
      </c>
      <c r="AA893" s="103">
        <v>0</v>
      </c>
      <c r="AB893" s="103">
        <v>0</v>
      </c>
      <c r="AC893" s="103">
        <v>0</v>
      </c>
      <c r="AD893" s="103">
        <v>0</v>
      </c>
      <c r="AE893" s="103">
        <v>0</v>
      </c>
      <c r="AF893" s="103">
        <v>0</v>
      </c>
      <c r="AG893" s="103">
        <v>0</v>
      </c>
      <c r="AH893" s="103">
        <v>0</v>
      </c>
      <c r="AI893" s="103">
        <v>0</v>
      </c>
      <c r="AJ893" s="103">
        <v>0</v>
      </c>
      <c r="AK893" s="103">
        <v>0</v>
      </c>
      <c r="AL893" s="103">
        <v>0</v>
      </c>
      <c r="AM893" s="103">
        <v>0</v>
      </c>
      <c r="AN893" s="103">
        <v>0</v>
      </c>
      <c r="AO893" s="103">
        <v>0</v>
      </c>
      <c r="AP893" s="103">
        <v>0</v>
      </c>
      <c r="AQ893" s="103">
        <v>0</v>
      </c>
      <c r="AR893" s="103">
        <v>0</v>
      </c>
      <c r="AS893" s="103">
        <v>0</v>
      </c>
      <c r="AT893" s="103">
        <v>0</v>
      </c>
      <c r="AU893" s="103">
        <v>0</v>
      </c>
      <c r="AV893" s="103">
        <v>0</v>
      </c>
      <c r="AW893" s="103">
        <v>0</v>
      </c>
      <c r="AX893" s="103">
        <v>0</v>
      </c>
      <c r="AY893" s="103">
        <v>0</v>
      </c>
    </row>
    <row r="894" spans="1:51">
      <c r="A894" t="s">
        <v>34</v>
      </c>
      <c r="B894" t="s">
        <v>71</v>
      </c>
      <c r="C894" t="s">
        <v>59</v>
      </c>
      <c r="D894" t="s">
        <v>337</v>
      </c>
      <c r="E894" s="122">
        <v>0</v>
      </c>
      <c r="F894" s="122">
        <v>0</v>
      </c>
      <c r="G894" s="122">
        <v>0</v>
      </c>
      <c r="H894" s="122">
        <v>0</v>
      </c>
      <c r="I894" s="122">
        <v>0</v>
      </c>
      <c r="J894" s="122">
        <v>0</v>
      </c>
      <c r="K894" s="103">
        <v>0</v>
      </c>
      <c r="L894" s="103">
        <v>0</v>
      </c>
      <c r="M894" s="103">
        <v>0</v>
      </c>
      <c r="N894" s="103">
        <v>0</v>
      </c>
      <c r="O894" s="103">
        <v>0</v>
      </c>
      <c r="P894" s="103">
        <v>0</v>
      </c>
      <c r="Q894" s="103">
        <v>0</v>
      </c>
      <c r="R894" s="103">
        <v>0</v>
      </c>
      <c r="S894" s="103">
        <v>0</v>
      </c>
      <c r="T894" s="103">
        <v>0</v>
      </c>
      <c r="U894" s="103">
        <v>0</v>
      </c>
      <c r="V894" s="103">
        <v>0</v>
      </c>
      <c r="W894" s="103">
        <v>0</v>
      </c>
      <c r="X894" s="103">
        <v>0</v>
      </c>
      <c r="Y894" s="103">
        <v>0</v>
      </c>
      <c r="Z894" s="103">
        <v>0</v>
      </c>
      <c r="AA894" s="103">
        <v>0</v>
      </c>
      <c r="AB894" s="103">
        <v>0</v>
      </c>
      <c r="AC894" s="103">
        <v>0</v>
      </c>
      <c r="AD894" s="103">
        <v>0</v>
      </c>
      <c r="AE894" s="103">
        <v>0</v>
      </c>
      <c r="AF894" s="103">
        <v>0</v>
      </c>
      <c r="AG894" s="103">
        <v>0</v>
      </c>
      <c r="AH894" s="103">
        <v>0</v>
      </c>
      <c r="AI894" s="103">
        <v>0</v>
      </c>
      <c r="AJ894" s="103">
        <v>0</v>
      </c>
      <c r="AK894" s="103">
        <v>0</v>
      </c>
      <c r="AL894" s="103">
        <v>0</v>
      </c>
      <c r="AM894" s="103">
        <v>0</v>
      </c>
      <c r="AN894" s="103">
        <v>0</v>
      </c>
      <c r="AO894" s="103">
        <v>0</v>
      </c>
      <c r="AP894" s="103">
        <v>0</v>
      </c>
      <c r="AQ894" s="103">
        <v>0</v>
      </c>
      <c r="AR894" s="103">
        <v>0</v>
      </c>
      <c r="AS894" s="103">
        <v>0</v>
      </c>
      <c r="AT894" s="103">
        <v>0</v>
      </c>
      <c r="AU894" s="103">
        <v>0</v>
      </c>
      <c r="AV894" s="103">
        <v>0</v>
      </c>
      <c r="AW894" s="103">
        <v>0</v>
      </c>
      <c r="AX894" s="103">
        <v>0</v>
      </c>
      <c r="AY894" s="103">
        <v>0</v>
      </c>
    </row>
    <row r="895" spans="1:51">
      <c r="A895" t="s">
        <v>34</v>
      </c>
      <c r="B895" t="s">
        <v>71</v>
      </c>
      <c r="C895" t="s">
        <v>60</v>
      </c>
      <c r="D895" t="s">
        <v>337</v>
      </c>
      <c r="E895" s="122">
        <v>0</v>
      </c>
      <c r="F895" s="122">
        <v>0</v>
      </c>
      <c r="G895" s="122">
        <v>0</v>
      </c>
      <c r="H895" s="122">
        <v>0</v>
      </c>
      <c r="I895" s="122">
        <v>0</v>
      </c>
      <c r="J895" s="122">
        <v>0</v>
      </c>
      <c r="K895" s="103">
        <v>0</v>
      </c>
      <c r="L895" s="103">
        <v>0</v>
      </c>
      <c r="M895" s="103">
        <v>0</v>
      </c>
      <c r="N895" s="103">
        <v>0</v>
      </c>
      <c r="O895" s="103">
        <v>0</v>
      </c>
      <c r="P895" s="103">
        <v>0</v>
      </c>
      <c r="Q895" s="103">
        <v>0</v>
      </c>
      <c r="R895" s="103">
        <v>0</v>
      </c>
      <c r="S895" s="103">
        <v>0</v>
      </c>
      <c r="T895" s="103">
        <v>0</v>
      </c>
      <c r="U895" s="103">
        <v>0</v>
      </c>
      <c r="V895" s="103">
        <v>0</v>
      </c>
      <c r="W895" s="103">
        <v>0</v>
      </c>
      <c r="X895" s="103">
        <v>0</v>
      </c>
      <c r="Y895" s="103">
        <v>0</v>
      </c>
      <c r="Z895" s="103">
        <v>0</v>
      </c>
      <c r="AA895" s="103">
        <v>0</v>
      </c>
      <c r="AB895" s="103">
        <v>0</v>
      </c>
      <c r="AC895" s="103">
        <v>0</v>
      </c>
      <c r="AD895" s="103">
        <v>0</v>
      </c>
      <c r="AE895" s="103">
        <v>0</v>
      </c>
      <c r="AF895" s="103">
        <v>0</v>
      </c>
      <c r="AG895" s="103">
        <v>0</v>
      </c>
      <c r="AH895" s="103">
        <v>0</v>
      </c>
      <c r="AI895" s="103">
        <v>0</v>
      </c>
      <c r="AJ895" s="103">
        <v>0</v>
      </c>
      <c r="AK895" s="103">
        <v>0</v>
      </c>
      <c r="AL895" s="103">
        <v>0</v>
      </c>
      <c r="AM895" s="103">
        <v>0</v>
      </c>
      <c r="AN895" s="103">
        <v>0</v>
      </c>
      <c r="AO895" s="103">
        <v>0</v>
      </c>
      <c r="AP895" s="103">
        <v>0</v>
      </c>
      <c r="AQ895" s="103">
        <v>0</v>
      </c>
      <c r="AR895" s="103">
        <v>0</v>
      </c>
      <c r="AS895" s="103">
        <v>0</v>
      </c>
      <c r="AT895" s="103">
        <v>0</v>
      </c>
      <c r="AU895" s="103">
        <v>0</v>
      </c>
      <c r="AV895" s="103">
        <v>0</v>
      </c>
      <c r="AW895" s="103">
        <v>0</v>
      </c>
      <c r="AX895" s="103">
        <v>0</v>
      </c>
      <c r="AY895" s="103">
        <v>0</v>
      </c>
    </row>
    <row r="896" spans="1:51">
      <c r="A896" t="s">
        <v>34</v>
      </c>
      <c r="B896" t="s">
        <v>71</v>
      </c>
      <c r="C896" t="s">
        <v>61</v>
      </c>
      <c r="D896" t="s">
        <v>337</v>
      </c>
      <c r="E896" s="122">
        <v>0</v>
      </c>
      <c r="F896" s="122">
        <v>0</v>
      </c>
      <c r="G896" s="122">
        <v>0</v>
      </c>
      <c r="H896" s="122">
        <v>0</v>
      </c>
      <c r="I896" s="122">
        <v>0</v>
      </c>
      <c r="J896" s="122">
        <v>0</v>
      </c>
      <c r="K896" s="103">
        <v>0</v>
      </c>
      <c r="L896" s="103">
        <v>0</v>
      </c>
      <c r="M896" s="103">
        <v>0</v>
      </c>
      <c r="N896" s="103">
        <v>0</v>
      </c>
      <c r="O896" s="103">
        <v>0</v>
      </c>
      <c r="P896" s="103">
        <v>0</v>
      </c>
      <c r="Q896" s="103">
        <v>0</v>
      </c>
      <c r="R896" s="103">
        <v>0</v>
      </c>
      <c r="S896" s="103">
        <v>0</v>
      </c>
      <c r="T896" s="103">
        <v>0</v>
      </c>
      <c r="U896" s="103">
        <v>0</v>
      </c>
      <c r="V896" s="103">
        <v>0</v>
      </c>
      <c r="W896" s="103">
        <v>0</v>
      </c>
      <c r="X896" s="103">
        <v>0</v>
      </c>
      <c r="Y896" s="103">
        <v>0</v>
      </c>
      <c r="Z896" s="103">
        <v>0</v>
      </c>
      <c r="AA896" s="103">
        <v>0</v>
      </c>
      <c r="AB896" s="103">
        <v>0</v>
      </c>
      <c r="AC896" s="103">
        <v>0</v>
      </c>
      <c r="AD896" s="103">
        <v>0</v>
      </c>
      <c r="AE896" s="103">
        <v>0</v>
      </c>
      <c r="AF896" s="103">
        <v>0</v>
      </c>
      <c r="AG896" s="103">
        <v>0</v>
      </c>
      <c r="AH896" s="103">
        <v>0</v>
      </c>
      <c r="AI896" s="103">
        <v>0</v>
      </c>
      <c r="AJ896" s="103">
        <v>0</v>
      </c>
      <c r="AK896" s="103">
        <v>0</v>
      </c>
      <c r="AL896" s="103">
        <v>0</v>
      </c>
      <c r="AM896" s="103">
        <v>0</v>
      </c>
      <c r="AN896" s="103">
        <v>0</v>
      </c>
      <c r="AO896" s="103">
        <v>0</v>
      </c>
      <c r="AP896" s="103">
        <v>0</v>
      </c>
      <c r="AQ896" s="103">
        <v>0</v>
      </c>
      <c r="AR896" s="103">
        <v>0</v>
      </c>
      <c r="AS896" s="103">
        <v>0</v>
      </c>
      <c r="AT896" s="103">
        <v>0</v>
      </c>
      <c r="AU896" s="103">
        <v>0</v>
      </c>
      <c r="AV896" s="103">
        <v>0</v>
      </c>
      <c r="AW896" s="103">
        <v>0</v>
      </c>
      <c r="AX896" s="103">
        <v>0</v>
      </c>
      <c r="AY896" s="103">
        <v>0</v>
      </c>
    </row>
    <row r="897" spans="1:51">
      <c r="A897" t="s">
        <v>35</v>
      </c>
      <c r="B897" t="s">
        <v>71</v>
      </c>
      <c r="C897" t="s">
        <v>50</v>
      </c>
      <c r="D897" t="s">
        <v>337</v>
      </c>
      <c r="E897" s="122">
        <v>1</v>
      </c>
      <c r="F897" s="122">
        <v>1</v>
      </c>
      <c r="G897" s="122">
        <v>1</v>
      </c>
      <c r="H897" s="122">
        <v>1</v>
      </c>
      <c r="I897" s="122">
        <v>1</v>
      </c>
      <c r="J897" s="122">
        <v>1</v>
      </c>
      <c r="K897" s="103">
        <v>1</v>
      </c>
      <c r="L897" s="103">
        <v>1</v>
      </c>
      <c r="M897" s="103">
        <v>1</v>
      </c>
      <c r="N897" s="103">
        <v>1</v>
      </c>
      <c r="O897" s="103">
        <v>1</v>
      </c>
      <c r="P897" s="103">
        <v>1</v>
      </c>
      <c r="Q897" s="103">
        <v>1</v>
      </c>
      <c r="R897" s="103">
        <v>1</v>
      </c>
      <c r="S897" s="103">
        <v>1</v>
      </c>
      <c r="T897" s="103">
        <v>1</v>
      </c>
      <c r="U897" s="103">
        <v>1</v>
      </c>
      <c r="V897" s="103">
        <v>1</v>
      </c>
      <c r="W897" s="103">
        <v>1</v>
      </c>
      <c r="X897" s="103">
        <v>1</v>
      </c>
      <c r="Y897" s="103">
        <v>1</v>
      </c>
      <c r="Z897" s="103">
        <v>1</v>
      </c>
      <c r="AA897" s="103">
        <v>1</v>
      </c>
      <c r="AB897" s="103">
        <v>1</v>
      </c>
      <c r="AC897" s="103">
        <v>1</v>
      </c>
      <c r="AD897" s="103">
        <v>1</v>
      </c>
      <c r="AE897" s="103">
        <v>1</v>
      </c>
      <c r="AF897" s="103">
        <v>1</v>
      </c>
      <c r="AG897" s="103">
        <v>1</v>
      </c>
      <c r="AH897" s="103">
        <v>1</v>
      </c>
      <c r="AI897" s="103">
        <v>1</v>
      </c>
      <c r="AJ897" s="103">
        <v>1</v>
      </c>
      <c r="AK897" s="103">
        <v>1</v>
      </c>
      <c r="AL897" s="103">
        <v>1</v>
      </c>
      <c r="AM897" s="103">
        <v>1</v>
      </c>
      <c r="AN897" s="103">
        <v>1</v>
      </c>
      <c r="AO897" s="103">
        <v>1</v>
      </c>
      <c r="AP897" s="103">
        <v>1</v>
      </c>
      <c r="AQ897" s="103">
        <v>1</v>
      </c>
      <c r="AR897" s="103">
        <v>1</v>
      </c>
      <c r="AS897" s="103">
        <v>1</v>
      </c>
      <c r="AT897" s="103">
        <v>1</v>
      </c>
      <c r="AU897" s="103">
        <v>1</v>
      </c>
      <c r="AV897" s="103">
        <v>1</v>
      </c>
      <c r="AW897" s="103">
        <v>1</v>
      </c>
      <c r="AX897" s="103">
        <v>1</v>
      </c>
      <c r="AY897" s="103">
        <v>1</v>
      </c>
    </row>
    <row r="898" spans="1:51">
      <c r="A898" t="s">
        <v>35</v>
      </c>
      <c r="B898" t="s">
        <v>71</v>
      </c>
      <c r="C898" t="s">
        <v>51</v>
      </c>
      <c r="D898" t="s">
        <v>337</v>
      </c>
      <c r="E898" s="122">
        <v>0</v>
      </c>
      <c r="F898" s="122">
        <v>0</v>
      </c>
      <c r="G898" s="122">
        <v>0</v>
      </c>
      <c r="H898" s="122">
        <v>0</v>
      </c>
      <c r="I898" s="122">
        <v>0</v>
      </c>
      <c r="J898" s="122">
        <v>0</v>
      </c>
      <c r="K898" s="103">
        <v>0</v>
      </c>
      <c r="L898" s="103">
        <v>0</v>
      </c>
      <c r="M898" s="103">
        <v>0</v>
      </c>
      <c r="N898" s="103">
        <v>0</v>
      </c>
      <c r="O898" s="103">
        <v>0</v>
      </c>
      <c r="P898" s="103">
        <v>0</v>
      </c>
      <c r="Q898" s="103">
        <v>0</v>
      </c>
      <c r="R898" s="103">
        <v>0</v>
      </c>
      <c r="S898" s="103">
        <v>0</v>
      </c>
      <c r="T898" s="103">
        <v>0</v>
      </c>
      <c r="U898" s="103">
        <v>0</v>
      </c>
      <c r="V898" s="103">
        <v>0</v>
      </c>
      <c r="W898" s="103">
        <v>0</v>
      </c>
      <c r="X898" s="103">
        <v>0</v>
      </c>
      <c r="Y898" s="103">
        <v>0</v>
      </c>
      <c r="Z898" s="103">
        <v>0</v>
      </c>
      <c r="AA898" s="103">
        <v>0</v>
      </c>
      <c r="AB898" s="103">
        <v>0</v>
      </c>
      <c r="AC898" s="103">
        <v>0</v>
      </c>
      <c r="AD898" s="103">
        <v>0</v>
      </c>
      <c r="AE898" s="103">
        <v>0</v>
      </c>
      <c r="AF898" s="103">
        <v>0</v>
      </c>
      <c r="AG898" s="103">
        <v>0</v>
      </c>
      <c r="AH898" s="103">
        <v>0</v>
      </c>
      <c r="AI898" s="103">
        <v>0</v>
      </c>
      <c r="AJ898" s="103">
        <v>0</v>
      </c>
      <c r="AK898" s="103">
        <v>0</v>
      </c>
      <c r="AL898" s="103">
        <v>0</v>
      </c>
      <c r="AM898" s="103">
        <v>0</v>
      </c>
      <c r="AN898" s="103">
        <v>0</v>
      </c>
      <c r="AO898" s="103">
        <v>0</v>
      </c>
      <c r="AP898" s="103">
        <v>0</v>
      </c>
      <c r="AQ898" s="103">
        <v>0</v>
      </c>
      <c r="AR898" s="103">
        <v>0</v>
      </c>
      <c r="AS898" s="103">
        <v>0</v>
      </c>
      <c r="AT898" s="103">
        <v>0</v>
      </c>
      <c r="AU898" s="103">
        <v>0</v>
      </c>
      <c r="AV898" s="103">
        <v>0</v>
      </c>
      <c r="AW898" s="103">
        <v>0</v>
      </c>
      <c r="AX898" s="103">
        <v>0</v>
      </c>
      <c r="AY898" s="103">
        <v>0</v>
      </c>
    </row>
    <row r="899" spans="1:51">
      <c r="A899" t="s">
        <v>35</v>
      </c>
      <c r="B899" t="s">
        <v>71</v>
      </c>
      <c r="C899" t="s">
        <v>52</v>
      </c>
      <c r="D899" t="s">
        <v>337</v>
      </c>
      <c r="E899" s="122">
        <v>0</v>
      </c>
      <c r="F899" s="122">
        <v>0</v>
      </c>
      <c r="G899" s="122">
        <v>0</v>
      </c>
      <c r="H899" s="122">
        <v>0</v>
      </c>
      <c r="I899" s="122">
        <v>0</v>
      </c>
      <c r="J899" s="122">
        <v>0</v>
      </c>
      <c r="K899" s="103">
        <v>0</v>
      </c>
      <c r="L899" s="103">
        <v>0</v>
      </c>
      <c r="M899" s="103">
        <v>0</v>
      </c>
      <c r="N899" s="103">
        <v>0</v>
      </c>
      <c r="O899" s="103">
        <v>0</v>
      </c>
      <c r="P899" s="103">
        <v>0</v>
      </c>
      <c r="Q899" s="103">
        <v>0</v>
      </c>
      <c r="R899" s="103">
        <v>0</v>
      </c>
      <c r="S899" s="103">
        <v>0</v>
      </c>
      <c r="T899" s="103">
        <v>0</v>
      </c>
      <c r="U899" s="103">
        <v>0</v>
      </c>
      <c r="V899" s="103">
        <v>0</v>
      </c>
      <c r="W899" s="103">
        <v>0</v>
      </c>
      <c r="X899" s="103">
        <v>0</v>
      </c>
      <c r="Y899" s="103">
        <v>0</v>
      </c>
      <c r="Z899" s="103">
        <v>0</v>
      </c>
      <c r="AA899" s="103">
        <v>0</v>
      </c>
      <c r="AB899" s="103">
        <v>0</v>
      </c>
      <c r="AC899" s="103">
        <v>0</v>
      </c>
      <c r="AD899" s="103">
        <v>0</v>
      </c>
      <c r="AE899" s="103">
        <v>0</v>
      </c>
      <c r="AF899" s="103">
        <v>0</v>
      </c>
      <c r="AG899" s="103">
        <v>0</v>
      </c>
      <c r="AH899" s="103">
        <v>0</v>
      </c>
      <c r="AI899" s="103">
        <v>0</v>
      </c>
      <c r="AJ899" s="103">
        <v>0</v>
      </c>
      <c r="AK899" s="103">
        <v>0</v>
      </c>
      <c r="AL899" s="103">
        <v>0</v>
      </c>
      <c r="AM899" s="103">
        <v>0</v>
      </c>
      <c r="AN899" s="103">
        <v>0</v>
      </c>
      <c r="AO899" s="103">
        <v>0</v>
      </c>
      <c r="AP899" s="103">
        <v>0</v>
      </c>
      <c r="AQ899" s="103">
        <v>0</v>
      </c>
      <c r="AR899" s="103">
        <v>0</v>
      </c>
      <c r="AS899" s="103">
        <v>0</v>
      </c>
      <c r="AT899" s="103">
        <v>0</v>
      </c>
      <c r="AU899" s="103">
        <v>0</v>
      </c>
      <c r="AV899" s="103">
        <v>0</v>
      </c>
      <c r="AW899" s="103">
        <v>0</v>
      </c>
      <c r="AX899" s="103">
        <v>0</v>
      </c>
      <c r="AY899" s="103">
        <v>0</v>
      </c>
    </row>
    <row r="900" spans="1:51">
      <c r="A900" t="s">
        <v>35</v>
      </c>
      <c r="B900" t="s">
        <v>71</v>
      </c>
      <c r="C900" t="s">
        <v>53</v>
      </c>
      <c r="D900" t="s">
        <v>337</v>
      </c>
      <c r="E900" s="122">
        <v>0</v>
      </c>
      <c r="F900" s="122">
        <v>0</v>
      </c>
      <c r="G900" s="122">
        <v>0</v>
      </c>
      <c r="H900" s="122">
        <v>0</v>
      </c>
      <c r="I900" s="122">
        <v>0</v>
      </c>
      <c r="J900" s="122">
        <v>0</v>
      </c>
      <c r="K900" s="103">
        <v>0</v>
      </c>
      <c r="L900" s="103">
        <v>0</v>
      </c>
      <c r="M900" s="103">
        <v>0</v>
      </c>
      <c r="N900" s="103">
        <v>0</v>
      </c>
      <c r="O900" s="103">
        <v>0</v>
      </c>
      <c r="P900" s="103">
        <v>0</v>
      </c>
      <c r="Q900" s="103">
        <v>0</v>
      </c>
      <c r="R900" s="103">
        <v>0</v>
      </c>
      <c r="S900" s="103">
        <v>0</v>
      </c>
      <c r="T900" s="103">
        <v>0</v>
      </c>
      <c r="U900" s="103">
        <v>0</v>
      </c>
      <c r="V900" s="103">
        <v>0</v>
      </c>
      <c r="W900" s="103">
        <v>0</v>
      </c>
      <c r="X900" s="103">
        <v>0</v>
      </c>
      <c r="Y900" s="103">
        <v>0</v>
      </c>
      <c r="Z900" s="103">
        <v>0</v>
      </c>
      <c r="AA900" s="103">
        <v>0</v>
      </c>
      <c r="AB900" s="103">
        <v>0</v>
      </c>
      <c r="AC900" s="103">
        <v>0</v>
      </c>
      <c r="AD900" s="103">
        <v>0</v>
      </c>
      <c r="AE900" s="103">
        <v>0</v>
      </c>
      <c r="AF900" s="103">
        <v>0</v>
      </c>
      <c r="AG900" s="103">
        <v>0</v>
      </c>
      <c r="AH900" s="103">
        <v>0</v>
      </c>
      <c r="AI900" s="103">
        <v>0</v>
      </c>
      <c r="AJ900" s="103">
        <v>0</v>
      </c>
      <c r="AK900" s="103">
        <v>0</v>
      </c>
      <c r="AL900" s="103">
        <v>0</v>
      </c>
      <c r="AM900" s="103">
        <v>0</v>
      </c>
      <c r="AN900" s="103">
        <v>0</v>
      </c>
      <c r="AO900" s="103">
        <v>0</v>
      </c>
      <c r="AP900" s="103">
        <v>0</v>
      </c>
      <c r="AQ900" s="103">
        <v>0</v>
      </c>
      <c r="AR900" s="103">
        <v>0</v>
      </c>
      <c r="AS900" s="103">
        <v>0</v>
      </c>
      <c r="AT900" s="103">
        <v>0</v>
      </c>
      <c r="AU900" s="103">
        <v>0</v>
      </c>
      <c r="AV900" s="103">
        <v>0</v>
      </c>
      <c r="AW900" s="103">
        <v>0</v>
      </c>
      <c r="AX900" s="103">
        <v>0</v>
      </c>
      <c r="AY900" s="103">
        <v>0</v>
      </c>
    </row>
    <row r="901" spans="1:51">
      <c r="A901" t="s">
        <v>35</v>
      </c>
      <c r="B901" t="s">
        <v>71</v>
      </c>
      <c r="C901" t="s">
        <v>54</v>
      </c>
      <c r="D901" t="s">
        <v>337</v>
      </c>
      <c r="E901" s="122">
        <v>0</v>
      </c>
      <c r="F901" s="122">
        <v>0</v>
      </c>
      <c r="G901" s="122">
        <v>0</v>
      </c>
      <c r="H901" s="122">
        <v>0</v>
      </c>
      <c r="I901" s="122">
        <v>0</v>
      </c>
      <c r="J901" s="122">
        <v>0</v>
      </c>
      <c r="K901" s="103">
        <v>0</v>
      </c>
      <c r="L901" s="103">
        <v>0</v>
      </c>
      <c r="M901" s="103">
        <v>0</v>
      </c>
      <c r="N901" s="103">
        <v>0</v>
      </c>
      <c r="O901" s="103">
        <v>0</v>
      </c>
      <c r="P901" s="103">
        <v>0</v>
      </c>
      <c r="Q901" s="103">
        <v>0</v>
      </c>
      <c r="R901" s="103">
        <v>0</v>
      </c>
      <c r="S901" s="103">
        <v>0</v>
      </c>
      <c r="T901" s="103">
        <v>0</v>
      </c>
      <c r="U901" s="103">
        <v>0</v>
      </c>
      <c r="V901" s="103">
        <v>0</v>
      </c>
      <c r="W901" s="103">
        <v>0</v>
      </c>
      <c r="X901" s="103">
        <v>0</v>
      </c>
      <c r="Y901" s="103">
        <v>0</v>
      </c>
      <c r="Z901" s="103">
        <v>0</v>
      </c>
      <c r="AA901" s="103">
        <v>0</v>
      </c>
      <c r="AB901" s="103">
        <v>0</v>
      </c>
      <c r="AC901" s="103">
        <v>0</v>
      </c>
      <c r="AD901" s="103">
        <v>0</v>
      </c>
      <c r="AE901" s="103">
        <v>0</v>
      </c>
      <c r="AF901" s="103">
        <v>0</v>
      </c>
      <c r="AG901" s="103">
        <v>0</v>
      </c>
      <c r="AH901" s="103">
        <v>0</v>
      </c>
      <c r="AI901" s="103">
        <v>0</v>
      </c>
      <c r="AJ901" s="103">
        <v>0</v>
      </c>
      <c r="AK901" s="103">
        <v>0</v>
      </c>
      <c r="AL901" s="103">
        <v>0</v>
      </c>
      <c r="AM901" s="103">
        <v>0</v>
      </c>
      <c r="AN901" s="103">
        <v>0</v>
      </c>
      <c r="AO901" s="103">
        <v>0</v>
      </c>
      <c r="AP901" s="103">
        <v>0</v>
      </c>
      <c r="AQ901" s="103">
        <v>0</v>
      </c>
      <c r="AR901" s="103">
        <v>0</v>
      </c>
      <c r="AS901" s="103">
        <v>0</v>
      </c>
      <c r="AT901" s="103">
        <v>0</v>
      </c>
      <c r="AU901" s="103">
        <v>0</v>
      </c>
      <c r="AV901" s="103">
        <v>0</v>
      </c>
      <c r="AW901" s="103">
        <v>0</v>
      </c>
      <c r="AX901" s="103">
        <v>0</v>
      </c>
      <c r="AY901" s="103">
        <v>0</v>
      </c>
    </row>
    <row r="902" spans="1:51">
      <c r="A902" t="s">
        <v>35</v>
      </c>
      <c r="B902" t="s">
        <v>71</v>
      </c>
      <c r="C902" t="s">
        <v>55</v>
      </c>
      <c r="D902" t="s">
        <v>337</v>
      </c>
      <c r="E902" s="122">
        <v>0</v>
      </c>
      <c r="F902" s="122">
        <v>0</v>
      </c>
      <c r="G902" s="122">
        <v>0</v>
      </c>
      <c r="H902" s="122">
        <v>0</v>
      </c>
      <c r="I902" s="122">
        <v>0</v>
      </c>
      <c r="J902" s="122">
        <v>0</v>
      </c>
      <c r="K902" s="103">
        <v>0</v>
      </c>
      <c r="L902" s="103">
        <v>0</v>
      </c>
      <c r="M902" s="103">
        <v>0</v>
      </c>
      <c r="N902" s="103">
        <v>0</v>
      </c>
      <c r="O902" s="103">
        <v>0</v>
      </c>
      <c r="P902" s="103">
        <v>0</v>
      </c>
      <c r="Q902" s="103">
        <v>0</v>
      </c>
      <c r="R902" s="103">
        <v>0</v>
      </c>
      <c r="S902" s="103">
        <v>0</v>
      </c>
      <c r="T902" s="103">
        <v>0</v>
      </c>
      <c r="U902" s="103">
        <v>0</v>
      </c>
      <c r="V902" s="103">
        <v>0</v>
      </c>
      <c r="W902" s="103">
        <v>0</v>
      </c>
      <c r="X902" s="103">
        <v>0</v>
      </c>
      <c r="Y902" s="103">
        <v>0</v>
      </c>
      <c r="Z902" s="103">
        <v>0</v>
      </c>
      <c r="AA902" s="103">
        <v>0</v>
      </c>
      <c r="AB902" s="103">
        <v>0</v>
      </c>
      <c r="AC902" s="103">
        <v>0</v>
      </c>
      <c r="AD902" s="103">
        <v>0</v>
      </c>
      <c r="AE902" s="103">
        <v>0</v>
      </c>
      <c r="AF902" s="103">
        <v>0</v>
      </c>
      <c r="AG902" s="103">
        <v>0</v>
      </c>
      <c r="AH902" s="103">
        <v>0</v>
      </c>
      <c r="AI902" s="103">
        <v>0</v>
      </c>
      <c r="AJ902" s="103">
        <v>0</v>
      </c>
      <c r="AK902" s="103">
        <v>0</v>
      </c>
      <c r="AL902" s="103">
        <v>0</v>
      </c>
      <c r="AM902" s="103">
        <v>0</v>
      </c>
      <c r="AN902" s="103">
        <v>0</v>
      </c>
      <c r="AO902" s="103">
        <v>0</v>
      </c>
      <c r="AP902" s="103">
        <v>0</v>
      </c>
      <c r="AQ902" s="103">
        <v>0</v>
      </c>
      <c r="AR902" s="103">
        <v>0</v>
      </c>
      <c r="AS902" s="103">
        <v>0</v>
      </c>
      <c r="AT902" s="103">
        <v>0</v>
      </c>
      <c r="AU902" s="103">
        <v>0</v>
      </c>
      <c r="AV902" s="103">
        <v>0</v>
      </c>
      <c r="AW902" s="103">
        <v>0</v>
      </c>
      <c r="AX902" s="103">
        <v>0</v>
      </c>
      <c r="AY902" s="103">
        <v>0</v>
      </c>
    </row>
    <row r="903" spans="1:51">
      <c r="A903" t="s">
        <v>35</v>
      </c>
      <c r="B903" t="s">
        <v>71</v>
      </c>
      <c r="C903" t="s">
        <v>56</v>
      </c>
      <c r="D903" t="s">
        <v>337</v>
      </c>
      <c r="E903" s="122">
        <v>0</v>
      </c>
      <c r="F903" s="122">
        <v>0</v>
      </c>
      <c r="G903" s="122">
        <v>0</v>
      </c>
      <c r="H903" s="122">
        <v>0</v>
      </c>
      <c r="I903" s="122">
        <v>0</v>
      </c>
      <c r="J903" s="122">
        <v>0</v>
      </c>
      <c r="K903" s="103">
        <v>0</v>
      </c>
      <c r="L903" s="103">
        <v>0</v>
      </c>
      <c r="M903" s="103">
        <v>0</v>
      </c>
      <c r="N903" s="103">
        <v>0</v>
      </c>
      <c r="O903" s="103">
        <v>0</v>
      </c>
      <c r="P903" s="103">
        <v>0</v>
      </c>
      <c r="Q903" s="103">
        <v>0</v>
      </c>
      <c r="R903" s="103">
        <v>0</v>
      </c>
      <c r="S903" s="103">
        <v>0</v>
      </c>
      <c r="T903" s="103">
        <v>0</v>
      </c>
      <c r="U903" s="103">
        <v>0</v>
      </c>
      <c r="V903" s="103">
        <v>0</v>
      </c>
      <c r="W903" s="103">
        <v>0</v>
      </c>
      <c r="X903" s="103">
        <v>0</v>
      </c>
      <c r="Y903" s="103">
        <v>0</v>
      </c>
      <c r="Z903" s="103">
        <v>0</v>
      </c>
      <c r="AA903" s="103">
        <v>0</v>
      </c>
      <c r="AB903" s="103">
        <v>0</v>
      </c>
      <c r="AC903" s="103">
        <v>0</v>
      </c>
      <c r="AD903" s="103">
        <v>0</v>
      </c>
      <c r="AE903" s="103">
        <v>0</v>
      </c>
      <c r="AF903" s="103">
        <v>0</v>
      </c>
      <c r="AG903" s="103">
        <v>0</v>
      </c>
      <c r="AH903" s="103">
        <v>0</v>
      </c>
      <c r="AI903" s="103">
        <v>0</v>
      </c>
      <c r="AJ903" s="103">
        <v>0</v>
      </c>
      <c r="AK903" s="103">
        <v>0</v>
      </c>
      <c r="AL903" s="103">
        <v>0</v>
      </c>
      <c r="AM903" s="103">
        <v>0</v>
      </c>
      <c r="AN903" s="103">
        <v>0</v>
      </c>
      <c r="AO903" s="103">
        <v>0</v>
      </c>
      <c r="AP903" s="103">
        <v>0</v>
      </c>
      <c r="AQ903" s="103">
        <v>0</v>
      </c>
      <c r="AR903" s="103">
        <v>0</v>
      </c>
      <c r="AS903" s="103">
        <v>0</v>
      </c>
      <c r="AT903" s="103">
        <v>0</v>
      </c>
      <c r="AU903" s="103">
        <v>0</v>
      </c>
      <c r="AV903" s="103">
        <v>0</v>
      </c>
      <c r="AW903" s="103">
        <v>0</v>
      </c>
      <c r="AX903" s="103">
        <v>0</v>
      </c>
      <c r="AY903" s="103">
        <v>0</v>
      </c>
    </row>
    <row r="904" spans="1:51">
      <c r="A904" t="s">
        <v>35</v>
      </c>
      <c r="B904" t="s">
        <v>71</v>
      </c>
      <c r="C904" t="s">
        <v>57</v>
      </c>
      <c r="D904" t="s">
        <v>337</v>
      </c>
      <c r="E904" s="122">
        <v>0</v>
      </c>
      <c r="F904" s="122">
        <v>0</v>
      </c>
      <c r="G904" s="122">
        <v>0</v>
      </c>
      <c r="H904" s="122">
        <v>0</v>
      </c>
      <c r="I904" s="122">
        <v>0</v>
      </c>
      <c r="J904" s="122">
        <v>0</v>
      </c>
      <c r="K904" s="103">
        <v>0</v>
      </c>
      <c r="L904" s="103">
        <v>0</v>
      </c>
      <c r="M904" s="103">
        <v>0</v>
      </c>
      <c r="N904" s="103">
        <v>0</v>
      </c>
      <c r="O904" s="103">
        <v>0</v>
      </c>
      <c r="P904" s="103">
        <v>0</v>
      </c>
      <c r="Q904" s="103">
        <v>0</v>
      </c>
      <c r="R904" s="103">
        <v>0</v>
      </c>
      <c r="S904" s="103">
        <v>0</v>
      </c>
      <c r="T904" s="103">
        <v>0</v>
      </c>
      <c r="U904" s="103">
        <v>0</v>
      </c>
      <c r="V904" s="103">
        <v>0</v>
      </c>
      <c r="W904" s="103">
        <v>0</v>
      </c>
      <c r="X904" s="103">
        <v>0</v>
      </c>
      <c r="Y904" s="103">
        <v>0</v>
      </c>
      <c r="Z904" s="103">
        <v>0</v>
      </c>
      <c r="AA904" s="103">
        <v>0</v>
      </c>
      <c r="AB904" s="103">
        <v>0</v>
      </c>
      <c r="AC904" s="103">
        <v>0</v>
      </c>
      <c r="AD904" s="103">
        <v>0</v>
      </c>
      <c r="AE904" s="103">
        <v>0</v>
      </c>
      <c r="AF904" s="103">
        <v>0</v>
      </c>
      <c r="AG904" s="103">
        <v>0</v>
      </c>
      <c r="AH904" s="103">
        <v>0</v>
      </c>
      <c r="AI904" s="103">
        <v>0</v>
      </c>
      <c r="AJ904" s="103">
        <v>0</v>
      </c>
      <c r="AK904" s="103">
        <v>0</v>
      </c>
      <c r="AL904" s="103">
        <v>0</v>
      </c>
      <c r="AM904" s="103">
        <v>0</v>
      </c>
      <c r="AN904" s="103">
        <v>0</v>
      </c>
      <c r="AO904" s="103">
        <v>0</v>
      </c>
      <c r="AP904" s="103">
        <v>0</v>
      </c>
      <c r="AQ904" s="103">
        <v>0</v>
      </c>
      <c r="AR904" s="103">
        <v>0</v>
      </c>
      <c r="AS904" s="103">
        <v>0</v>
      </c>
      <c r="AT904" s="103">
        <v>0</v>
      </c>
      <c r="AU904" s="103">
        <v>0</v>
      </c>
      <c r="AV904" s="103">
        <v>0</v>
      </c>
      <c r="AW904" s="103">
        <v>0</v>
      </c>
      <c r="AX904" s="103">
        <v>0</v>
      </c>
      <c r="AY904" s="103">
        <v>0</v>
      </c>
    </row>
    <row r="905" spans="1:51">
      <c r="A905" t="s">
        <v>35</v>
      </c>
      <c r="B905" t="s">
        <v>71</v>
      </c>
      <c r="C905" t="s">
        <v>58</v>
      </c>
      <c r="D905" t="s">
        <v>337</v>
      </c>
      <c r="E905" s="122">
        <v>0</v>
      </c>
      <c r="F905" s="122">
        <v>0</v>
      </c>
      <c r="G905" s="122">
        <v>0</v>
      </c>
      <c r="H905" s="122">
        <v>0</v>
      </c>
      <c r="I905" s="122">
        <v>0</v>
      </c>
      <c r="J905" s="122">
        <v>0</v>
      </c>
      <c r="K905" s="103">
        <v>0</v>
      </c>
      <c r="L905" s="103">
        <v>0</v>
      </c>
      <c r="M905" s="103">
        <v>0</v>
      </c>
      <c r="N905" s="103">
        <v>0</v>
      </c>
      <c r="O905" s="103">
        <v>0</v>
      </c>
      <c r="P905" s="103">
        <v>0</v>
      </c>
      <c r="Q905" s="103">
        <v>0</v>
      </c>
      <c r="R905" s="103">
        <v>0</v>
      </c>
      <c r="S905" s="103">
        <v>0</v>
      </c>
      <c r="T905" s="103">
        <v>0</v>
      </c>
      <c r="U905" s="103">
        <v>0</v>
      </c>
      <c r="V905" s="103">
        <v>0</v>
      </c>
      <c r="W905" s="103">
        <v>0</v>
      </c>
      <c r="X905" s="103">
        <v>0</v>
      </c>
      <c r="Y905" s="103">
        <v>0</v>
      </c>
      <c r="Z905" s="103">
        <v>0</v>
      </c>
      <c r="AA905" s="103">
        <v>0</v>
      </c>
      <c r="AB905" s="103">
        <v>0</v>
      </c>
      <c r="AC905" s="103">
        <v>0</v>
      </c>
      <c r="AD905" s="103">
        <v>0</v>
      </c>
      <c r="AE905" s="103">
        <v>0</v>
      </c>
      <c r="AF905" s="103">
        <v>0</v>
      </c>
      <c r="AG905" s="103">
        <v>0</v>
      </c>
      <c r="AH905" s="103">
        <v>0</v>
      </c>
      <c r="AI905" s="103">
        <v>0</v>
      </c>
      <c r="AJ905" s="103">
        <v>0</v>
      </c>
      <c r="AK905" s="103">
        <v>0</v>
      </c>
      <c r="AL905" s="103">
        <v>0</v>
      </c>
      <c r="AM905" s="103">
        <v>0</v>
      </c>
      <c r="AN905" s="103">
        <v>0</v>
      </c>
      <c r="AO905" s="103">
        <v>0</v>
      </c>
      <c r="AP905" s="103">
        <v>0</v>
      </c>
      <c r="AQ905" s="103">
        <v>0</v>
      </c>
      <c r="AR905" s="103">
        <v>0</v>
      </c>
      <c r="AS905" s="103">
        <v>0</v>
      </c>
      <c r="AT905" s="103">
        <v>0</v>
      </c>
      <c r="AU905" s="103">
        <v>0</v>
      </c>
      <c r="AV905" s="103">
        <v>0</v>
      </c>
      <c r="AW905" s="103">
        <v>0</v>
      </c>
      <c r="AX905" s="103">
        <v>0</v>
      </c>
      <c r="AY905" s="103">
        <v>0</v>
      </c>
    </row>
    <row r="906" spans="1:51">
      <c r="A906" t="s">
        <v>35</v>
      </c>
      <c r="B906" t="s">
        <v>71</v>
      </c>
      <c r="C906" t="s">
        <v>59</v>
      </c>
      <c r="D906" t="s">
        <v>337</v>
      </c>
      <c r="E906" s="122">
        <v>0</v>
      </c>
      <c r="F906" s="122">
        <v>0</v>
      </c>
      <c r="G906" s="122">
        <v>0</v>
      </c>
      <c r="H906" s="122">
        <v>0</v>
      </c>
      <c r="I906" s="122">
        <v>0</v>
      </c>
      <c r="J906" s="122">
        <v>0</v>
      </c>
      <c r="K906" s="103">
        <v>0</v>
      </c>
      <c r="L906" s="103">
        <v>0</v>
      </c>
      <c r="M906" s="103">
        <v>0</v>
      </c>
      <c r="N906" s="103">
        <v>0</v>
      </c>
      <c r="O906" s="103">
        <v>0</v>
      </c>
      <c r="P906" s="103">
        <v>0</v>
      </c>
      <c r="Q906" s="103">
        <v>0</v>
      </c>
      <c r="R906" s="103">
        <v>0</v>
      </c>
      <c r="S906" s="103">
        <v>0</v>
      </c>
      <c r="T906" s="103">
        <v>0</v>
      </c>
      <c r="U906" s="103">
        <v>0</v>
      </c>
      <c r="V906" s="103">
        <v>0</v>
      </c>
      <c r="W906" s="103">
        <v>0</v>
      </c>
      <c r="X906" s="103">
        <v>0</v>
      </c>
      <c r="Y906" s="103">
        <v>0</v>
      </c>
      <c r="Z906" s="103">
        <v>0</v>
      </c>
      <c r="AA906" s="103">
        <v>0</v>
      </c>
      <c r="AB906" s="103">
        <v>0</v>
      </c>
      <c r="AC906" s="103">
        <v>0</v>
      </c>
      <c r="AD906" s="103">
        <v>0</v>
      </c>
      <c r="AE906" s="103">
        <v>0</v>
      </c>
      <c r="AF906" s="103">
        <v>0</v>
      </c>
      <c r="AG906" s="103">
        <v>0</v>
      </c>
      <c r="AH906" s="103">
        <v>0</v>
      </c>
      <c r="AI906" s="103">
        <v>0</v>
      </c>
      <c r="AJ906" s="103">
        <v>0</v>
      </c>
      <c r="AK906" s="103">
        <v>0</v>
      </c>
      <c r="AL906" s="103">
        <v>0</v>
      </c>
      <c r="AM906" s="103">
        <v>0</v>
      </c>
      <c r="AN906" s="103">
        <v>0</v>
      </c>
      <c r="AO906" s="103">
        <v>0</v>
      </c>
      <c r="AP906" s="103">
        <v>0</v>
      </c>
      <c r="AQ906" s="103">
        <v>0</v>
      </c>
      <c r="AR906" s="103">
        <v>0</v>
      </c>
      <c r="AS906" s="103">
        <v>0</v>
      </c>
      <c r="AT906" s="103">
        <v>0</v>
      </c>
      <c r="AU906" s="103">
        <v>0</v>
      </c>
      <c r="AV906" s="103">
        <v>0</v>
      </c>
      <c r="AW906" s="103">
        <v>0</v>
      </c>
      <c r="AX906" s="103">
        <v>0</v>
      </c>
      <c r="AY906" s="103">
        <v>0</v>
      </c>
    </row>
    <row r="907" spans="1:51">
      <c r="A907" t="s">
        <v>35</v>
      </c>
      <c r="B907" t="s">
        <v>71</v>
      </c>
      <c r="C907" t="s">
        <v>60</v>
      </c>
      <c r="D907" t="s">
        <v>337</v>
      </c>
      <c r="E907" s="122">
        <v>0</v>
      </c>
      <c r="F907" s="122">
        <v>0</v>
      </c>
      <c r="G907" s="122">
        <v>0</v>
      </c>
      <c r="H907" s="122">
        <v>0</v>
      </c>
      <c r="I907" s="122">
        <v>0</v>
      </c>
      <c r="J907" s="122">
        <v>0</v>
      </c>
      <c r="K907" s="103">
        <v>0</v>
      </c>
      <c r="L907" s="103">
        <v>0</v>
      </c>
      <c r="M907" s="103">
        <v>0</v>
      </c>
      <c r="N907" s="103">
        <v>0</v>
      </c>
      <c r="O907" s="103">
        <v>0</v>
      </c>
      <c r="P907" s="103">
        <v>0</v>
      </c>
      <c r="Q907" s="103">
        <v>0</v>
      </c>
      <c r="R907" s="103">
        <v>0</v>
      </c>
      <c r="S907" s="103">
        <v>0</v>
      </c>
      <c r="T907" s="103">
        <v>0</v>
      </c>
      <c r="U907" s="103">
        <v>0</v>
      </c>
      <c r="V907" s="103">
        <v>0</v>
      </c>
      <c r="W907" s="103">
        <v>0</v>
      </c>
      <c r="X907" s="103">
        <v>0</v>
      </c>
      <c r="Y907" s="103">
        <v>0</v>
      </c>
      <c r="Z907" s="103">
        <v>0</v>
      </c>
      <c r="AA907" s="103">
        <v>0</v>
      </c>
      <c r="AB907" s="103">
        <v>0</v>
      </c>
      <c r="AC907" s="103">
        <v>0</v>
      </c>
      <c r="AD907" s="103">
        <v>0</v>
      </c>
      <c r="AE907" s="103">
        <v>0</v>
      </c>
      <c r="AF907" s="103">
        <v>0</v>
      </c>
      <c r="AG907" s="103">
        <v>0</v>
      </c>
      <c r="AH907" s="103">
        <v>0</v>
      </c>
      <c r="AI907" s="103">
        <v>0</v>
      </c>
      <c r="AJ907" s="103">
        <v>0</v>
      </c>
      <c r="AK907" s="103">
        <v>0</v>
      </c>
      <c r="AL907" s="103">
        <v>0</v>
      </c>
      <c r="AM907" s="103">
        <v>0</v>
      </c>
      <c r="AN907" s="103">
        <v>0</v>
      </c>
      <c r="AO907" s="103">
        <v>0</v>
      </c>
      <c r="AP907" s="103">
        <v>0</v>
      </c>
      <c r="AQ907" s="103">
        <v>0</v>
      </c>
      <c r="AR907" s="103">
        <v>0</v>
      </c>
      <c r="AS907" s="103">
        <v>0</v>
      </c>
      <c r="AT907" s="103">
        <v>0</v>
      </c>
      <c r="AU907" s="103">
        <v>0</v>
      </c>
      <c r="AV907" s="103">
        <v>0</v>
      </c>
      <c r="AW907" s="103">
        <v>0</v>
      </c>
      <c r="AX907" s="103">
        <v>0</v>
      </c>
      <c r="AY907" s="103">
        <v>0</v>
      </c>
    </row>
    <row r="908" spans="1:51">
      <c r="A908" t="s">
        <v>35</v>
      </c>
      <c r="B908" t="s">
        <v>71</v>
      </c>
      <c r="C908" t="s">
        <v>61</v>
      </c>
      <c r="D908" t="s">
        <v>337</v>
      </c>
      <c r="E908" s="122">
        <v>0</v>
      </c>
      <c r="F908" s="122">
        <v>0</v>
      </c>
      <c r="G908" s="122">
        <v>0</v>
      </c>
      <c r="H908" s="122">
        <v>0</v>
      </c>
      <c r="I908" s="122">
        <v>0</v>
      </c>
      <c r="J908" s="122">
        <v>0</v>
      </c>
      <c r="K908" s="103">
        <v>0</v>
      </c>
      <c r="L908" s="103">
        <v>0</v>
      </c>
      <c r="M908" s="103">
        <v>0</v>
      </c>
      <c r="N908" s="103">
        <v>0</v>
      </c>
      <c r="O908" s="103">
        <v>0</v>
      </c>
      <c r="P908" s="103">
        <v>0</v>
      </c>
      <c r="Q908" s="103">
        <v>0</v>
      </c>
      <c r="R908" s="103">
        <v>0</v>
      </c>
      <c r="S908" s="103">
        <v>0</v>
      </c>
      <c r="T908" s="103">
        <v>0</v>
      </c>
      <c r="U908" s="103">
        <v>0</v>
      </c>
      <c r="V908" s="103">
        <v>0</v>
      </c>
      <c r="W908" s="103">
        <v>0</v>
      </c>
      <c r="X908" s="103">
        <v>0</v>
      </c>
      <c r="Y908" s="103">
        <v>0</v>
      </c>
      <c r="Z908" s="103">
        <v>0</v>
      </c>
      <c r="AA908" s="103">
        <v>0</v>
      </c>
      <c r="AB908" s="103">
        <v>0</v>
      </c>
      <c r="AC908" s="103">
        <v>0</v>
      </c>
      <c r="AD908" s="103">
        <v>0</v>
      </c>
      <c r="AE908" s="103">
        <v>0</v>
      </c>
      <c r="AF908" s="103">
        <v>0</v>
      </c>
      <c r="AG908" s="103">
        <v>0</v>
      </c>
      <c r="AH908" s="103">
        <v>0</v>
      </c>
      <c r="AI908" s="103">
        <v>0</v>
      </c>
      <c r="AJ908" s="103">
        <v>0</v>
      </c>
      <c r="AK908" s="103">
        <v>0</v>
      </c>
      <c r="AL908" s="103">
        <v>0</v>
      </c>
      <c r="AM908" s="103">
        <v>0</v>
      </c>
      <c r="AN908" s="103">
        <v>0</v>
      </c>
      <c r="AO908" s="103">
        <v>0</v>
      </c>
      <c r="AP908" s="103">
        <v>0</v>
      </c>
      <c r="AQ908" s="103">
        <v>0</v>
      </c>
      <c r="AR908" s="103">
        <v>0</v>
      </c>
      <c r="AS908" s="103">
        <v>0</v>
      </c>
      <c r="AT908" s="103">
        <v>0</v>
      </c>
      <c r="AU908" s="103">
        <v>0</v>
      </c>
      <c r="AV908" s="103">
        <v>0</v>
      </c>
      <c r="AW908" s="103">
        <v>0</v>
      </c>
      <c r="AX908" s="103">
        <v>0</v>
      </c>
      <c r="AY908" s="103">
        <v>0</v>
      </c>
    </row>
    <row r="909" spans="1:51">
      <c r="A909" t="s">
        <v>36</v>
      </c>
      <c r="B909" t="s">
        <v>71</v>
      </c>
      <c r="C909" t="s">
        <v>50</v>
      </c>
      <c r="D909" t="s">
        <v>337</v>
      </c>
      <c r="E909" s="122">
        <v>1</v>
      </c>
      <c r="F909" s="122">
        <v>1</v>
      </c>
      <c r="G909" s="122">
        <v>1</v>
      </c>
      <c r="H909" s="122">
        <v>1</v>
      </c>
      <c r="I909" s="122">
        <v>1</v>
      </c>
      <c r="J909" s="122">
        <v>1</v>
      </c>
      <c r="K909" s="103">
        <v>1</v>
      </c>
      <c r="L909" s="103">
        <v>1</v>
      </c>
      <c r="M909" s="103">
        <v>1</v>
      </c>
      <c r="N909" s="103">
        <v>1</v>
      </c>
      <c r="O909" s="103">
        <v>1</v>
      </c>
      <c r="P909" s="103">
        <v>1</v>
      </c>
      <c r="Q909" s="103">
        <v>1</v>
      </c>
      <c r="R909" s="103">
        <v>1</v>
      </c>
      <c r="S909" s="103">
        <v>1</v>
      </c>
      <c r="T909" s="103">
        <v>1</v>
      </c>
      <c r="U909" s="103">
        <v>1</v>
      </c>
      <c r="V909" s="103">
        <v>1</v>
      </c>
      <c r="W909" s="103">
        <v>1</v>
      </c>
      <c r="X909" s="103">
        <v>1</v>
      </c>
      <c r="Y909" s="103">
        <v>1</v>
      </c>
      <c r="Z909" s="103">
        <v>1</v>
      </c>
      <c r="AA909" s="103">
        <v>1</v>
      </c>
      <c r="AB909" s="103">
        <v>1</v>
      </c>
      <c r="AC909" s="103">
        <v>1</v>
      </c>
      <c r="AD909" s="103">
        <v>1</v>
      </c>
      <c r="AE909" s="103">
        <v>1</v>
      </c>
      <c r="AF909" s="103">
        <v>1</v>
      </c>
      <c r="AG909" s="103">
        <v>1</v>
      </c>
      <c r="AH909" s="103">
        <v>1</v>
      </c>
      <c r="AI909" s="103">
        <v>1</v>
      </c>
      <c r="AJ909" s="103">
        <v>1</v>
      </c>
      <c r="AK909" s="103">
        <v>1</v>
      </c>
      <c r="AL909" s="103">
        <v>1</v>
      </c>
      <c r="AM909" s="103">
        <v>1</v>
      </c>
      <c r="AN909" s="103">
        <v>1</v>
      </c>
      <c r="AO909" s="103">
        <v>1</v>
      </c>
      <c r="AP909" s="103">
        <v>1</v>
      </c>
      <c r="AQ909" s="103">
        <v>1</v>
      </c>
      <c r="AR909" s="103">
        <v>1</v>
      </c>
      <c r="AS909" s="103">
        <v>1</v>
      </c>
      <c r="AT909" s="103">
        <v>1</v>
      </c>
      <c r="AU909" s="103">
        <v>1</v>
      </c>
      <c r="AV909" s="103">
        <v>1</v>
      </c>
      <c r="AW909" s="103">
        <v>1</v>
      </c>
      <c r="AX909" s="103">
        <v>1</v>
      </c>
      <c r="AY909" s="103">
        <v>1</v>
      </c>
    </row>
    <row r="910" spans="1:51">
      <c r="A910" t="s">
        <v>36</v>
      </c>
      <c r="B910" t="s">
        <v>71</v>
      </c>
      <c r="C910" t="s">
        <v>51</v>
      </c>
      <c r="D910" t="s">
        <v>337</v>
      </c>
      <c r="E910" s="122">
        <v>0</v>
      </c>
      <c r="F910" s="122">
        <v>0</v>
      </c>
      <c r="G910" s="122">
        <v>0</v>
      </c>
      <c r="H910" s="122">
        <v>0</v>
      </c>
      <c r="I910" s="122">
        <v>0</v>
      </c>
      <c r="J910" s="122">
        <v>0</v>
      </c>
      <c r="K910" s="103">
        <v>0</v>
      </c>
      <c r="L910" s="103">
        <v>0</v>
      </c>
      <c r="M910" s="103">
        <v>0</v>
      </c>
      <c r="N910" s="103">
        <v>0</v>
      </c>
      <c r="O910" s="103">
        <v>0</v>
      </c>
      <c r="P910" s="103">
        <v>0</v>
      </c>
      <c r="Q910" s="103">
        <v>0</v>
      </c>
      <c r="R910" s="103">
        <v>0</v>
      </c>
      <c r="S910" s="103">
        <v>0</v>
      </c>
      <c r="T910" s="103">
        <v>0</v>
      </c>
      <c r="U910" s="103">
        <v>0</v>
      </c>
      <c r="V910" s="103">
        <v>0</v>
      </c>
      <c r="W910" s="103">
        <v>0</v>
      </c>
      <c r="X910" s="103">
        <v>0</v>
      </c>
      <c r="Y910" s="103">
        <v>0</v>
      </c>
      <c r="Z910" s="103">
        <v>0</v>
      </c>
      <c r="AA910" s="103">
        <v>0</v>
      </c>
      <c r="AB910" s="103">
        <v>0</v>
      </c>
      <c r="AC910" s="103">
        <v>0</v>
      </c>
      <c r="AD910" s="103">
        <v>0</v>
      </c>
      <c r="AE910" s="103">
        <v>0</v>
      </c>
      <c r="AF910" s="103">
        <v>0</v>
      </c>
      <c r="AG910" s="103">
        <v>0</v>
      </c>
      <c r="AH910" s="103">
        <v>0</v>
      </c>
      <c r="AI910" s="103">
        <v>0</v>
      </c>
      <c r="AJ910" s="103">
        <v>0</v>
      </c>
      <c r="AK910" s="103">
        <v>0</v>
      </c>
      <c r="AL910" s="103">
        <v>0</v>
      </c>
      <c r="AM910" s="103">
        <v>0</v>
      </c>
      <c r="AN910" s="103">
        <v>0</v>
      </c>
      <c r="AO910" s="103">
        <v>0</v>
      </c>
      <c r="AP910" s="103">
        <v>0</v>
      </c>
      <c r="AQ910" s="103">
        <v>0</v>
      </c>
      <c r="AR910" s="103">
        <v>0</v>
      </c>
      <c r="AS910" s="103">
        <v>0</v>
      </c>
      <c r="AT910" s="103">
        <v>0</v>
      </c>
      <c r="AU910" s="103">
        <v>0</v>
      </c>
      <c r="AV910" s="103">
        <v>0</v>
      </c>
      <c r="AW910" s="103">
        <v>0</v>
      </c>
      <c r="AX910" s="103">
        <v>0</v>
      </c>
      <c r="AY910" s="103">
        <v>0</v>
      </c>
    </row>
    <row r="911" spans="1:51">
      <c r="A911" t="s">
        <v>36</v>
      </c>
      <c r="B911" t="s">
        <v>71</v>
      </c>
      <c r="C911" t="s">
        <v>52</v>
      </c>
      <c r="D911" t="s">
        <v>337</v>
      </c>
      <c r="E911" s="122">
        <v>0</v>
      </c>
      <c r="F911" s="122">
        <v>0</v>
      </c>
      <c r="G911" s="122">
        <v>0</v>
      </c>
      <c r="H911" s="122">
        <v>0</v>
      </c>
      <c r="I911" s="122">
        <v>0</v>
      </c>
      <c r="J911" s="122">
        <v>0</v>
      </c>
      <c r="K911" s="103">
        <v>0</v>
      </c>
      <c r="L911" s="103">
        <v>0</v>
      </c>
      <c r="M911" s="103">
        <v>0</v>
      </c>
      <c r="N911" s="103">
        <v>0</v>
      </c>
      <c r="O911" s="103">
        <v>0</v>
      </c>
      <c r="P911" s="103">
        <v>0</v>
      </c>
      <c r="Q911" s="103">
        <v>0</v>
      </c>
      <c r="R911" s="103">
        <v>0</v>
      </c>
      <c r="S911" s="103">
        <v>0</v>
      </c>
      <c r="T911" s="103">
        <v>0</v>
      </c>
      <c r="U911" s="103">
        <v>0</v>
      </c>
      <c r="V911" s="103">
        <v>0</v>
      </c>
      <c r="W911" s="103">
        <v>0</v>
      </c>
      <c r="X911" s="103">
        <v>0</v>
      </c>
      <c r="Y911" s="103">
        <v>0</v>
      </c>
      <c r="Z911" s="103">
        <v>0</v>
      </c>
      <c r="AA911" s="103">
        <v>0</v>
      </c>
      <c r="AB911" s="103">
        <v>0</v>
      </c>
      <c r="AC911" s="103">
        <v>0</v>
      </c>
      <c r="AD911" s="103">
        <v>0</v>
      </c>
      <c r="AE911" s="103">
        <v>0</v>
      </c>
      <c r="AF911" s="103">
        <v>0</v>
      </c>
      <c r="AG911" s="103">
        <v>0</v>
      </c>
      <c r="AH911" s="103">
        <v>0</v>
      </c>
      <c r="AI911" s="103">
        <v>0</v>
      </c>
      <c r="AJ911" s="103">
        <v>0</v>
      </c>
      <c r="AK911" s="103">
        <v>0</v>
      </c>
      <c r="AL911" s="103">
        <v>0</v>
      </c>
      <c r="AM911" s="103">
        <v>0</v>
      </c>
      <c r="AN911" s="103">
        <v>0</v>
      </c>
      <c r="AO911" s="103">
        <v>0</v>
      </c>
      <c r="AP911" s="103">
        <v>0</v>
      </c>
      <c r="AQ911" s="103">
        <v>0</v>
      </c>
      <c r="AR911" s="103">
        <v>0</v>
      </c>
      <c r="AS911" s="103">
        <v>0</v>
      </c>
      <c r="AT911" s="103">
        <v>0</v>
      </c>
      <c r="AU911" s="103">
        <v>0</v>
      </c>
      <c r="AV911" s="103">
        <v>0</v>
      </c>
      <c r="AW911" s="103">
        <v>0</v>
      </c>
      <c r="AX911" s="103">
        <v>0</v>
      </c>
      <c r="AY911" s="103">
        <v>0</v>
      </c>
    </row>
    <row r="912" spans="1:51">
      <c r="A912" t="s">
        <v>36</v>
      </c>
      <c r="B912" t="s">
        <v>71</v>
      </c>
      <c r="C912" t="s">
        <v>53</v>
      </c>
      <c r="D912" t="s">
        <v>337</v>
      </c>
      <c r="E912" s="122">
        <v>0</v>
      </c>
      <c r="F912" s="122">
        <v>0</v>
      </c>
      <c r="G912" s="122">
        <v>0</v>
      </c>
      <c r="H912" s="122">
        <v>0</v>
      </c>
      <c r="I912" s="122">
        <v>0</v>
      </c>
      <c r="J912" s="122">
        <v>0</v>
      </c>
      <c r="K912" s="103">
        <v>0</v>
      </c>
      <c r="L912" s="103">
        <v>0</v>
      </c>
      <c r="M912" s="103">
        <v>0</v>
      </c>
      <c r="N912" s="103">
        <v>0</v>
      </c>
      <c r="O912" s="103">
        <v>0</v>
      </c>
      <c r="P912" s="103">
        <v>0</v>
      </c>
      <c r="Q912" s="103">
        <v>0</v>
      </c>
      <c r="R912" s="103">
        <v>0</v>
      </c>
      <c r="S912" s="103">
        <v>0</v>
      </c>
      <c r="T912" s="103">
        <v>0</v>
      </c>
      <c r="U912" s="103">
        <v>0</v>
      </c>
      <c r="V912" s="103">
        <v>0</v>
      </c>
      <c r="W912" s="103">
        <v>0</v>
      </c>
      <c r="X912" s="103">
        <v>0</v>
      </c>
      <c r="Y912" s="103">
        <v>0</v>
      </c>
      <c r="Z912" s="103">
        <v>0</v>
      </c>
      <c r="AA912" s="103">
        <v>0</v>
      </c>
      <c r="AB912" s="103">
        <v>0</v>
      </c>
      <c r="AC912" s="103">
        <v>0</v>
      </c>
      <c r="AD912" s="103">
        <v>0</v>
      </c>
      <c r="AE912" s="103">
        <v>0</v>
      </c>
      <c r="AF912" s="103">
        <v>0</v>
      </c>
      <c r="AG912" s="103">
        <v>0</v>
      </c>
      <c r="AH912" s="103">
        <v>0</v>
      </c>
      <c r="AI912" s="103">
        <v>0</v>
      </c>
      <c r="AJ912" s="103">
        <v>0</v>
      </c>
      <c r="AK912" s="103">
        <v>0</v>
      </c>
      <c r="AL912" s="103">
        <v>0</v>
      </c>
      <c r="AM912" s="103">
        <v>0</v>
      </c>
      <c r="AN912" s="103">
        <v>0</v>
      </c>
      <c r="AO912" s="103">
        <v>0</v>
      </c>
      <c r="AP912" s="103">
        <v>0</v>
      </c>
      <c r="AQ912" s="103">
        <v>0</v>
      </c>
      <c r="AR912" s="103">
        <v>0</v>
      </c>
      <c r="AS912" s="103">
        <v>0</v>
      </c>
      <c r="AT912" s="103">
        <v>0</v>
      </c>
      <c r="AU912" s="103">
        <v>0</v>
      </c>
      <c r="AV912" s="103">
        <v>0</v>
      </c>
      <c r="AW912" s="103">
        <v>0</v>
      </c>
      <c r="AX912" s="103">
        <v>0</v>
      </c>
      <c r="AY912" s="103">
        <v>0</v>
      </c>
    </row>
    <row r="913" spans="1:51">
      <c r="A913" t="s">
        <v>36</v>
      </c>
      <c r="B913" t="s">
        <v>71</v>
      </c>
      <c r="C913" t="s">
        <v>54</v>
      </c>
      <c r="D913" t="s">
        <v>337</v>
      </c>
      <c r="E913" s="122">
        <v>0</v>
      </c>
      <c r="F913" s="122">
        <v>0</v>
      </c>
      <c r="G913" s="122">
        <v>0</v>
      </c>
      <c r="H913" s="122">
        <v>0</v>
      </c>
      <c r="I913" s="122">
        <v>0</v>
      </c>
      <c r="J913" s="122">
        <v>0</v>
      </c>
      <c r="K913" s="103">
        <v>0</v>
      </c>
      <c r="L913" s="103">
        <v>0</v>
      </c>
      <c r="M913" s="103">
        <v>0</v>
      </c>
      <c r="N913" s="103">
        <v>0</v>
      </c>
      <c r="O913" s="103">
        <v>0</v>
      </c>
      <c r="P913" s="103">
        <v>0</v>
      </c>
      <c r="Q913" s="103">
        <v>0</v>
      </c>
      <c r="R913" s="103">
        <v>0</v>
      </c>
      <c r="S913" s="103">
        <v>0</v>
      </c>
      <c r="T913" s="103">
        <v>0</v>
      </c>
      <c r="U913" s="103">
        <v>0</v>
      </c>
      <c r="V913" s="103">
        <v>0</v>
      </c>
      <c r="W913" s="103">
        <v>0</v>
      </c>
      <c r="X913" s="103">
        <v>0</v>
      </c>
      <c r="Y913" s="103">
        <v>0</v>
      </c>
      <c r="Z913" s="103">
        <v>0</v>
      </c>
      <c r="AA913" s="103">
        <v>0</v>
      </c>
      <c r="AB913" s="103">
        <v>0</v>
      </c>
      <c r="AC913" s="103">
        <v>0</v>
      </c>
      <c r="AD913" s="103">
        <v>0</v>
      </c>
      <c r="AE913" s="103">
        <v>0</v>
      </c>
      <c r="AF913" s="103">
        <v>0</v>
      </c>
      <c r="AG913" s="103">
        <v>0</v>
      </c>
      <c r="AH913" s="103">
        <v>0</v>
      </c>
      <c r="AI913" s="103">
        <v>0</v>
      </c>
      <c r="AJ913" s="103">
        <v>0</v>
      </c>
      <c r="AK913" s="103">
        <v>0</v>
      </c>
      <c r="AL913" s="103">
        <v>0</v>
      </c>
      <c r="AM913" s="103">
        <v>0</v>
      </c>
      <c r="AN913" s="103">
        <v>0</v>
      </c>
      <c r="AO913" s="103">
        <v>0</v>
      </c>
      <c r="AP913" s="103">
        <v>0</v>
      </c>
      <c r="AQ913" s="103">
        <v>0</v>
      </c>
      <c r="AR913" s="103">
        <v>0</v>
      </c>
      <c r="AS913" s="103">
        <v>0</v>
      </c>
      <c r="AT913" s="103">
        <v>0</v>
      </c>
      <c r="AU913" s="103">
        <v>0</v>
      </c>
      <c r="AV913" s="103">
        <v>0</v>
      </c>
      <c r="AW913" s="103">
        <v>0</v>
      </c>
      <c r="AX913" s="103">
        <v>0</v>
      </c>
      <c r="AY913" s="103">
        <v>0</v>
      </c>
    </row>
    <row r="914" spans="1:51">
      <c r="A914" t="s">
        <v>36</v>
      </c>
      <c r="B914" t="s">
        <v>71</v>
      </c>
      <c r="C914" t="s">
        <v>55</v>
      </c>
      <c r="D914" t="s">
        <v>337</v>
      </c>
      <c r="E914" s="122">
        <v>0</v>
      </c>
      <c r="F914" s="122">
        <v>0</v>
      </c>
      <c r="G914" s="122">
        <v>0</v>
      </c>
      <c r="H914" s="122">
        <v>0</v>
      </c>
      <c r="I914" s="122">
        <v>0</v>
      </c>
      <c r="J914" s="122">
        <v>0</v>
      </c>
      <c r="K914" s="103">
        <v>0</v>
      </c>
      <c r="L914" s="103">
        <v>0</v>
      </c>
      <c r="M914" s="103">
        <v>0</v>
      </c>
      <c r="N914" s="103">
        <v>0</v>
      </c>
      <c r="O914" s="103">
        <v>0</v>
      </c>
      <c r="P914" s="103">
        <v>0</v>
      </c>
      <c r="Q914" s="103">
        <v>0</v>
      </c>
      <c r="R914" s="103">
        <v>0</v>
      </c>
      <c r="S914" s="103">
        <v>0</v>
      </c>
      <c r="T914" s="103">
        <v>0</v>
      </c>
      <c r="U914" s="103">
        <v>0</v>
      </c>
      <c r="V914" s="103">
        <v>0</v>
      </c>
      <c r="W914" s="103">
        <v>0</v>
      </c>
      <c r="X914" s="103">
        <v>0</v>
      </c>
      <c r="Y914" s="103">
        <v>0</v>
      </c>
      <c r="Z914" s="103">
        <v>0</v>
      </c>
      <c r="AA914" s="103">
        <v>0</v>
      </c>
      <c r="AB914" s="103">
        <v>0</v>
      </c>
      <c r="AC914" s="103">
        <v>0</v>
      </c>
      <c r="AD914" s="103">
        <v>0</v>
      </c>
      <c r="AE914" s="103">
        <v>0</v>
      </c>
      <c r="AF914" s="103">
        <v>0</v>
      </c>
      <c r="AG914" s="103">
        <v>0</v>
      </c>
      <c r="AH914" s="103">
        <v>0</v>
      </c>
      <c r="AI914" s="103">
        <v>0</v>
      </c>
      <c r="AJ914" s="103">
        <v>0</v>
      </c>
      <c r="AK914" s="103">
        <v>0</v>
      </c>
      <c r="AL914" s="103">
        <v>0</v>
      </c>
      <c r="AM914" s="103">
        <v>0</v>
      </c>
      <c r="AN914" s="103">
        <v>0</v>
      </c>
      <c r="AO914" s="103">
        <v>0</v>
      </c>
      <c r="AP914" s="103">
        <v>0</v>
      </c>
      <c r="AQ914" s="103">
        <v>0</v>
      </c>
      <c r="AR914" s="103">
        <v>0</v>
      </c>
      <c r="AS914" s="103">
        <v>0</v>
      </c>
      <c r="AT914" s="103">
        <v>0</v>
      </c>
      <c r="AU914" s="103">
        <v>0</v>
      </c>
      <c r="AV914" s="103">
        <v>0</v>
      </c>
      <c r="AW914" s="103">
        <v>0</v>
      </c>
      <c r="AX914" s="103">
        <v>0</v>
      </c>
      <c r="AY914" s="103">
        <v>0</v>
      </c>
    </row>
    <row r="915" spans="1:51">
      <c r="A915" t="s">
        <v>36</v>
      </c>
      <c r="B915" t="s">
        <v>71</v>
      </c>
      <c r="C915" t="s">
        <v>56</v>
      </c>
      <c r="D915" t="s">
        <v>337</v>
      </c>
      <c r="E915" s="122">
        <v>0</v>
      </c>
      <c r="F915" s="122">
        <v>0</v>
      </c>
      <c r="G915" s="122">
        <v>0</v>
      </c>
      <c r="H915" s="122">
        <v>0</v>
      </c>
      <c r="I915" s="122">
        <v>0</v>
      </c>
      <c r="J915" s="122">
        <v>0</v>
      </c>
      <c r="K915" s="103">
        <v>0</v>
      </c>
      <c r="L915" s="103">
        <v>0</v>
      </c>
      <c r="M915" s="103">
        <v>0</v>
      </c>
      <c r="N915" s="103">
        <v>0</v>
      </c>
      <c r="O915" s="103">
        <v>0</v>
      </c>
      <c r="P915" s="103">
        <v>0</v>
      </c>
      <c r="Q915" s="103">
        <v>0</v>
      </c>
      <c r="R915" s="103">
        <v>0</v>
      </c>
      <c r="S915" s="103">
        <v>0</v>
      </c>
      <c r="T915" s="103">
        <v>0</v>
      </c>
      <c r="U915" s="103">
        <v>0</v>
      </c>
      <c r="V915" s="103">
        <v>0</v>
      </c>
      <c r="W915" s="103">
        <v>0</v>
      </c>
      <c r="X915" s="103">
        <v>0</v>
      </c>
      <c r="Y915" s="103">
        <v>0</v>
      </c>
      <c r="Z915" s="103">
        <v>0</v>
      </c>
      <c r="AA915" s="103">
        <v>0</v>
      </c>
      <c r="AB915" s="103">
        <v>0</v>
      </c>
      <c r="AC915" s="103">
        <v>0</v>
      </c>
      <c r="AD915" s="103">
        <v>0</v>
      </c>
      <c r="AE915" s="103">
        <v>0</v>
      </c>
      <c r="AF915" s="103">
        <v>0</v>
      </c>
      <c r="AG915" s="103">
        <v>0</v>
      </c>
      <c r="AH915" s="103">
        <v>0</v>
      </c>
      <c r="AI915" s="103">
        <v>0</v>
      </c>
      <c r="AJ915" s="103">
        <v>0</v>
      </c>
      <c r="AK915" s="103">
        <v>0</v>
      </c>
      <c r="AL915" s="103">
        <v>0</v>
      </c>
      <c r="AM915" s="103">
        <v>0</v>
      </c>
      <c r="AN915" s="103">
        <v>0</v>
      </c>
      <c r="AO915" s="103">
        <v>0</v>
      </c>
      <c r="AP915" s="103">
        <v>0</v>
      </c>
      <c r="AQ915" s="103">
        <v>0</v>
      </c>
      <c r="AR915" s="103">
        <v>0</v>
      </c>
      <c r="AS915" s="103">
        <v>0</v>
      </c>
      <c r="AT915" s="103">
        <v>0</v>
      </c>
      <c r="AU915" s="103">
        <v>0</v>
      </c>
      <c r="AV915" s="103">
        <v>0</v>
      </c>
      <c r="AW915" s="103">
        <v>0</v>
      </c>
      <c r="AX915" s="103">
        <v>0</v>
      </c>
      <c r="AY915" s="103">
        <v>0</v>
      </c>
    </row>
    <row r="916" spans="1:51">
      <c r="A916" t="s">
        <v>36</v>
      </c>
      <c r="B916" t="s">
        <v>71</v>
      </c>
      <c r="C916" t="s">
        <v>57</v>
      </c>
      <c r="D916" t="s">
        <v>337</v>
      </c>
      <c r="E916" s="122">
        <v>0</v>
      </c>
      <c r="F916" s="122">
        <v>0</v>
      </c>
      <c r="G916" s="122">
        <v>0</v>
      </c>
      <c r="H916" s="122">
        <v>0</v>
      </c>
      <c r="I916" s="122">
        <v>0</v>
      </c>
      <c r="J916" s="122">
        <v>0</v>
      </c>
      <c r="K916" s="103">
        <v>0</v>
      </c>
      <c r="L916" s="103">
        <v>0</v>
      </c>
      <c r="M916" s="103">
        <v>0</v>
      </c>
      <c r="N916" s="103">
        <v>0</v>
      </c>
      <c r="O916" s="103">
        <v>0</v>
      </c>
      <c r="P916" s="103">
        <v>0</v>
      </c>
      <c r="Q916" s="103">
        <v>0</v>
      </c>
      <c r="R916" s="103">
        <v>0</v>
      </c>
      <c r="S916" s="103">
        <v>0</v>
      </c>
      <c r="T916" s="103">
        <v>0</v>
      </c>
      <c r="U916" s="103">
        <v>0</v>
      </c>
      <c r="V916" s="103">
        <v>0</v>
      </c>
      <c r="W916" s="103">
        <v>0</v>
      </c>
      <c r="X916" s="103">
        <v>0</v>
      </c>
      <c r="Y916" s="103">
        <v>0</v>
      </c>
      <c r="Z916" s="103">
        <v>0</v>
      </c>
      <c r="AA916" s="103">
        <v>0</v>
      </c>
      <c r="AB916" s="103">
        <v>0</v>
      </c>
      <c r="AC916" s="103">
        <v>0</v>
      </c>
      <c r="AD916" s="103">
        <v>0</v>
      </c>
      <c r="AE916" s="103">
        <v>0</v>
      </c>
      <c r="AF916" s="103">
        <v>0</v>
      </c>
      <c r="AG916" s="103">
        <v>0</v>
      </c>
      <c r="AH916" s="103">
        <v>0</v>
      </c>
      <c r="AI916" s="103">
        <v>0</v>
      </c>
      <c r="AJ916" s="103">
        <v>0</v>
      </c>
      <c r="AK916" s="103">
        <v>0</v>
      </c>
      <c r="AL916" s="103">
        <v>0</v>
      </c>
      <c r="AM916" s="103">
        <v>0</v>
      </c>
      <c r="AN916" s="103">
        <v>0</v>
      </c>
      <c r="AO916" s="103">
        <v>0</v>
      </c>
      <c r="AP916" s="103">
        <v>0</v>
      </c>
      <c r="AQ916" s="103">
        <v>0</v>
      </c>
      <c r="AR916" s="103">
        <v>0</v>
      </c>
      <c r="AS916" s="103">
        <v>0</v>
      </c>
      <c r="AT916" s="103">
        <v>0</v>
      </c>
      <c r="AU916" s="103">
        <v>0</v>
      </c>
      <c r="AV916" s="103">
        <v>0</v>
      </c>
      <c r="AW916" s="103">
        <v>0</v>
      </c>
      <c r="AX916" s="103">
        <v>0</v>
      </c>
      <c r="AY916" s="103">
        <v>0</v>
      </c>
    </row>
    <row r="917" spans="1:51">
      <c r="A917" t="s">
        <v>36</v>
      </c>
      <c r="B917" t="s">
        <v>71</v>
      </c>
      <c r="C917" t="s">
        <v>58</v>
      </c>
      <c r="D917" t="s">
        <v>337</v>
      </c>
      <c r="E917" s="122">
        <v>0</v>
      </c>
      <c r="F917" s="122">
        <v>0</v>
      </c>
      <c r="G917" s="122">
        <v>0</v>
      </c>
      <c r="H917" s="122">
        <v>0</v>
      </c>
      <c r="I917" s="122">
        <v>0</v>
      </c>
      <c r="J917" s="122">
        <v>0</v>
      </c>
      <c r="K917" s="103">
        <v>0</v>
      </c>
      <c r="L917" s="103">
        <v>0</v>
      </c>
      <c r="M917" s="103">
        <v>0</v>
      </c>
      <c r="N917" s="103">
        <v>0</v>
      </c>
      <c r="O917" s="103">
        <v>0</v>
      </c>
      <c r="P917" s="103">
        <v>0</v>
      </c>
      <c r="Q917" s="103">
        <v>0</v>
      </c>
      <c r="R917" s="103">
        <v>0</v>
      </c>
      <c r="S917" s="103">
        <v>0</v>
      </c>
      <c r="T917" s="103">
        <v>0</v>
      </c>
      <c r="U917" s="103">
        <v>0</v>
      </c>
      <c r="V917" s="103">
        <v>0</v>
      </c>
      <c r="W917" s="103">
        <v>0</v>
      </c>
      <c r="X917" s="103">
        <v>0</v>
      </c>
      <c r="Y917" s="103">
        <v>0</v>
      </c>
      <c r="Z917" s="103">
        <v>0</v>
      </c>
      <c r="AA917" s="103">
        <v>0</v>
      </c>
      <c r="AB917" s="103">
        <v>0</v>
      </c>
      <c r="AC917" s="103">
        <v>0</v>
      </c>
      <c r="AD917" s="103">
        <v>0</v>
      </c>
      <c r="AE917" s="103">
        <v>0</v>
      </c>
      <c r="AF917" s="103">
        <v>0</v>
      </c>
      <c r="AG917" s="103">
        <v>0</v>
      </c>
      <c r="AH917" s="103">
        <v>0</v>
      </c>
      <c r="AI917" s="103">
        <v>0</v>
      </c>
      <c r="AJ917" s="103">
        <v>0</v>
      </c>
      <c r="AK917" s="103">
        <v>0</v>
      </c>
      <c r="AL917" s="103">
        <v>0</v>
      </c>
      <c r="AM917" s="103">
        <v>0</v>
      </c>
      <c r="AN917" s="103">
        <v>0</v>
      </c>
      <c r="AO917" s="103">
        <v>0</v>
      </c>
      <c r="AP917" s="103">
        <v>0</v>
      </c>
      <c r="AQ917" s="103">
        <v>0</v>
      </c>
      <c r="AR917" s="103">
        <v>0</v>
      </c>
      <c r="AS917" s="103">
        <v>0</v>
      </c>
      <c r="AT917" s="103">
        <v>0</v>
      </c>
      <c r="AU917" s="103">
        <v>0</v>
      </c>
      <c r="AV917" s="103">
        <v>0</v>
      </c>
      <c r="AW917" s="103">
        <v>0</v>
      </c>
      <c r="AX917" s="103">
        <v>0</v>
      </c>
      <c r="AY917" s="103">
        <v>0</v>
      </c>
    </row>
    <row r="918" spans="1:51">
      <c r="A918" t="s">
        <v>36</v>
      </c>
      <c r="B918" t="s">
        <v>71</v>
      </c>
      <c r="C918" t="s">
        <v>59</v>
      </c>
      <c r="D918" t="s">
        <v>337</v>
      </c>
      <c r="E918" s="122">
        <v>0</v>
      </c>
      <c r="F918" s="122">
        <v>0</v>
      </c>
      <c r="G918" s="122">
        <v>0</v>
      </c>
      <c r="H918" s="122">
        <v>0</v>
      </c>
      <c r="I918" s="122">
        <v>0</v>
      </c>
      <c r="J918" s="122">
        <v>0</v>
      </c>
      <c r="K918" s="103">
        <v>0</v>
      </c>
      <c r="L918" s="103">
        <v>0</v>
      </c>
      <c r="M918" s="103">
        <v>0</v>
      </c>
      <c r="N918" s="103">
        <v>0</v>
      </c>
      <c r="O918" s="103">
        <v>0</v>
      </c>
      <c r="P918" s="103">
        <v>0</v>
      </c>
      <c r="Q918" s="103">
        <v>0</v>
      </c>
      <c r="R918" s="103">
        <v>0</v>
      </c>
      <c r="S918" s="103">
        <v>0</v>
      </c>
      <c r="T918" s="103">
        <v>0</v>
      </c>
      <c r="U918" s="103">
        <v>0</v>
      </c>
      <c r="V918" s="103">
        <v>0</v>
      </c>
      <c r="W918" s="103">
        <v>0</v>
      </c>
      <c r="X918" s="103">
        <v>0</v>
      </c>
      <c r="Y918" s="103">
        <v>0</v>
      </c>
      <c r="Z918" s="103">
        <v>0</v>
      </c>
      <c r="AA918" s="103">
        <v>0</v>
      </c>
      <c r="AB918" s="103">
        <v>0</v>
      </c>
      <c r="AC918" s="103">
        <v>0</v>
      </c>
      <c r="AD918" s="103">
        <v>0</v>
      </c>
      <c r="AE918" s="103">
        <v>0</v>
      </c>
      <c r="AF918" s="103">
        <v>0</v>
      </c>
      <c r="AG918" s="103">
        <v>0</v>
      </c>
      <c r="AH918" s="103">
        <v>0</v>
      </c>
      <c r="AI918" s="103">
        <v>0</v>
      </c>
      <c r="AJ918" s="103">
        <v>0</v>
      </c>
      <c r="AK918" s="103">
        <v>0</v>
      </c>
      <c r="AL918" s="103">
        <v>0</v>
      </c>
      <c r="AM918" s="103">
        <v>0</v>
      </c>
      <c r="AN918" s="103">
        <v>0</v>
      </c>
      <c r="AO918" s="103">
        <v>0</v>
      </c>
      <c r="AP918" s="103">
        <v>0</v>
      </c>
      <c r="AQ918" s="103">
        <v>0</v>
      </c>
      <c r="AR918" s="103">
        <v>0</v>
      </c>
      <c r="AS918" s="103">
        <v>0</v>
      </c>
      <c r="AT918" s="103">
        <v>0</v>
      </c>
      <c r="AU918" s="103">
        <v>0</v>
      </c>
      <c r="AV918" s="103">
        <v>0</v>
      </c>
      <c r="AW918" s="103">
        <v>0</v>
      </c>
      <c r="AX918" s="103">
        <v>0</v>
      </c>
      <c r="AY918" s="103">
        <v>0</v>
      </c>
    </row>
    <row r="919" spans="1:51">
      <c r="A919" t="s">
        <v>36</v>
      </c>
      <c r="B919" t="s">
        <v>71</v>
      </c>
      <c r="C919" t="s">
        <v>60</v>
      </c>
      <c r="D919" t="s">
        <v>337</v>
      </c>
      <c r="E919" s="122">
        <v>0</v>
      </c>
      <c r="F919" s="122">
        <v>0</v>
      </c>
      <c r="G919" s="122">
        <v>0</v>
      </c>
      <c r="H919" s="122">
        <v>0</v>
      </c>
      <c r="I919" s="122">
        <v>0</v>
      </c>
      <c r="J919" s="122">
        <v>0</v>
      </c>
      <c r="K919" s="103">
        <v>0</v>
      </c>
      <c r="L919" s="103">
        <v>0</v>
      </c>
      <c r="M919" s="103">
        <v>0</v>
      </c>
      <c r="N919" s="103">
        <v>0</v>
      </c>
      <c r="O919" s="103">
        <v>0</v>
      </c>
      <c r="P919" s="103">
        <v>0</v>
      </c>
      <c r="Q919" s="103">
        <v>0</v>
      </c>
      <c r="R919" s="103">
        <v>0</v>
      </c>
      <c r="S919" s="103">
        <v>0</v>
      </c>
      <c r="T919" s="103">
        <v>0</v>
      </c>
      <c r="U919" s="103">
        <v>0</v>
      </c>
      <c r="V919" s="103">
        <v>0</v>
      </c>
      <c r="W919" s="103">
        <v>0</v>
      </c>
      <c r="X919" s="103">
        <v>0</v>
      </c>
      <c r="Y919" s="103">
        <v>0</v>
      </c>
      <c r="Z919" s="103">
        <v>0</v>
      </c>
      <c r="AA919" s="103">
        <v>0</v>
      </c>
      <c r="AB919" s="103">
        <v>0</v>
      </c>
      <c r="AC919" s="103">
        <v>0</v>
      </c>
      <c r="AD919" s="103">
        <v>0</v>
      </c>
      <c r="AE919" s="103">
        <v>0</v>
      </c>
      <c r="AF919" s="103">
        <v>0</v>
      </c>
      <c r="AG919" s="103">
        <v>0</v>
      </c>
      <c r="AH919" s="103">
        <v>0</v>
      </c>
      <c r="AI919" s="103">
        <v>0</v>
      </c>
      <c r="AJ919" s="103">
        <v>0</v>
      </c>
      <c r="AK919" s="103">
        <v>0</v>
      </c>
      <c r="AL919" s="103">
        <v>0</v>
      </c>
      <c r="AM919" s="103">
        <v>0</v>
      </c>
      <c r="AN919" s="103">
        <v>0</v>
      </c>
      <c r="AO919" s="103">
        <v>0</v>
      </c>
      <c r="AP919" s="103">
        <v>0</v>
      </c>
      <c r="AQ919" s="103">
        <v>0</v>
      </c>
      <c r="AR919" s="103">
        <v>0</v>
      </c>
      <c r="AS919" s="103">
        <v>0</v>
      </c>
      <c r="AT919" s="103">
        <v>0</v>
      </c>
      <c r="AU919" s="103">
        <v>0</v>
      </c>
      <c r="AV919" s="103">
        <v>0</v>
      </c>
      <c r="AW919" s="103">
        <v>0</v>
      </c>
      <c r="AX919" s="103">
        <v>0</v>
      </c>
      <c r="AY919" s="103">
        <v>0</v>
      </c>
    </row>
    <row r="920" spans="1:51">
      <c r="A920" t="s">
        <v>36</v>
      </c>
      <c r="B920" t="s">
        <v>71</v>
      </c>
      <c r="C920" t="s">
        <v>61</v>
      </c>
      <c r="D920" t="s">
        <v>337</v>
      </c>
      <c r="E920" s="122">
        <v>0</v>
      </c>
      <c r="F920" s="122">
        <v>0</v>
      </c>
      <c r="G920" s="122">
        <v>0</v>
      </c>
      <c r="H920" s="122">
        <v>0</v>
      </c>
      <c r="I920" s="122">
        <v>0</v>
      </c>
      <c r="J920" s="122">
        <v>0</v>
      </c>
      <c r="K920" s="103">
        <v>0</v>
      </c>
      <c r="L920" s="103">
        <v>0</v>
      </c>
      <c r="M920" s="103">
        <v>0</v>
      </c>
      <c r="N920" s="103">
        <v>0</v>
      </c>
      <c r="O920" s="103">
        <v>0</v>
      </c>
      <c r="P920" s="103">
        <v>0</v>
      </c>
      <c r="Q920" s="103">
        <v>0</v>
      </c>
      <c r="R920" s="103">
        <v>0</v>
      </c>
      <c r="S920" s="103">
        <v>0</v>
      </c>
      <c r="T920" s="103">
        <v>0</v>
      </c>
      <c r="U920" s="103">
        <v>0</v>
      </c>
      <c r="V920" s="103">
        <v>0</v>
      </c>
      <c r="W920" s="103">
        <v>0</v>
      </c>
      <c r="X920" s="103">
        <v>0</v>
      </c>
      <c r="Y920" s="103">
        <v>0</v>
      </c>
      <c r="Z920" s="103">
        <v>0</v>
      </c>
      <c r="AA920" s="103">
        <v>0</v>
      </c>
      <c r="AB920" s="103">
        <v>0</v>
      </c>
      <c r="AC920" s="103">
        <v>0</v>
      </c>
      <c r="AD920" s="103">
        <v>0</v>
      </c>
      <c r="AE920" s="103">
        <v>0</v>
      </c>
      <c r="AF920" s="103">
        <v>0</v>
      </c>
      <c r="AG920" s="103">
        <v>0</v>
      </c>
      <c r="AH920" s="103">
        <v>0</v>
      </c>
      <c r="AI920" s="103">
        <v>0</v>
      </c>
      <c r="AJ920" s="103">
        <v>0</v>
      </c>
      <c r="AK920" s="103">
        <v>0</v>
      </c>
      <c r="AL920" s="103">
        <v>0</v>
      </c>
      <c r="AM920" s="103">
        <v>0</v>
      </c>
      <c r="AN920" s="103">
        <v>0</v>
      </c>
      <c r="AO920" s="103">
        <v>0</v>
      </c>
      <c r="AP920" s="103">
        <v>0</v>
      </c>
      <c r="AQ920" s="103">
        <v>0</v>
      </c>
      <c r="AR920" s="103">
        <v>0</v>
      </c>
      <c r="AS920" s="103">
        <v>0</v>
      </c>
      <c r="AT920" s="103">
        <v>0</v>
      </c>
      <c r="AU920" s="103">
        <v>0</v>
      </c>
      <c r="AV920" s="103">
        <v>0</v>
      </c>
      <c r="AW920" s="103">
        <v>0</v>
      </c>
      <c r="AX920" s="103">
        <v>0</v>
      </c>
      <c r="AY920" s="103">
        <v>0</v>
      </c>
    </row>
    <row r="921" spans="1:51">
      <c r="A921" t="s">
        <v>37</v>
      </c>
      <c r="B921" t="s">
        <v>71</v>
      </c>
      <c r="C921" t="s">
        <v>50</v>
      </c>
      <c r="D921" t="s">
        <v>337</v>
      </c>
      <c r="E921" s="122">
        <v>1</v>
      </c>
      <c r="F921" s="122">
        <v>1</v>
      </c>
      <c r="G921" s="122">
        <v>1</v>
      </c>
      <c r="H921" s="122">
        <v>1</v>
      </c>
      <c r="I921" s="122">
        <v>1</v>
      </c>
      <c r="J921" s="122">
        <v>1</v>
      </c>
      <c r="K921" s="103">
        <v>1</v>
      </c>
      <c r="L921" s="103">
        <v>1</v>
      </c>
      <c r="M921" s="103">
        <v>1</v>
      </c>
      <c r="N921" s="103">
        <v>1</v>
      </c>
      <c r="O921" s="103">
        <v>1</v>
      </c>
      <c r="P921" s="103">
        <v>1</v>
      </c>
      <c r="Q921" s="103">
        <v>1</v>
      </c>
      <c r="R921" s="103">
        <v>1</v>
      </c>
      <c r="S921" s="103">
        <v>1</v>
      </c>
      <c r="T921" s="103">
        <v>1</v>
      </c>
      <c r="U921" s="103">
        <v>1</v>
      </c>
      <c r="V921" s="103">
        <v>1</v>
      </c>
      <c r="W921" s="103">
        <v>1</v>
      </c>
      <c r="X921" s="103">
        <v>1</v>
      </c>
      <c r="Y921" s="103">
        <v>1</v>
      </c>
      <c r="Z921" s="103">
        <v>1</v>
      </c>
      <c r="AA921" s="103">
        <v>1</v>
      </c>
      <c r="AB921" s="103">
        <v>1</v>
      </c>
      <c r="AC921" s="103">
        <v>1</v>
      </c>
      <c r="AD921" s="103">
        <v>1</v>
      </c>
      <c r="AE921" s="103">
        <v>1</v>
      </c>
      <c r="AF921" s="103">
        <v>1</v>
      </c>
      <c r="AG921" s="103">
        <v>1</v>
      </c>
      <c r="AH921" s="103">
        <v>1</v>
      </c>
      <c r="AI921" s="103">
        <v>1</v>
      </c>
      <c r="AJ921" s="103">
        <v>1</v>
      </c>
      <c r="AK921" s="103">
        <v>1</v>
      </c>
      <c r="AL921" s="103">
        <v>1</v>
      </c>
      <c r="AM921" s="103">
        <v>1</v>
      </c>
      <c r="AN921" s="103">
        <v>1</v>
      </c>
      <c r="AO921" s="103">
        <v>1</v>
      </c>
      <c r="AP921" s="103">
        <v>1</v>
      </c>
      <c r="AQ921" s="103">
        <v>1</v>
      </c>
      <c r="AR921" s="103">
        <v>1</v>
      </c>
      <c r="AS921" s="103">
        <v>1</v>
      </c>
      <c r="AT921" s="103">
        <v>1</v>
      </c>
      <c r="AU921" s="103">
        <v>1</v>
      </c>
      <c r="AV921" s="103">
        <v>1</v>
      </c>
      <c r="AW921" s="103">
        <v>1</v>
      </c>
      <c r="AX921" s="103">
        <v>1</v>
      </c>
      <c r="AY921" s="103">
        <v>1</v>
      </c>
    </row>
    <row r="922" spans="1:51">
      <c r="A922" t="s">
        <v>37</v>
      </c>
      <c r="B922" t="s">
        <v>71</v>
      </c>
      <c r="C922" t="s">
        <v>51</v>
      </c>
      <c r="D922" t="s">
        <v>337</v>
      </c>
      <c r="E922" s="122">
        <v>0</v>
      </c>
      <c r="F922" s="122">
        <v>0</v>
      </c>
      <c r="G922" s="122">
        <v>0</v>
      </c>
      <c r="H922" s="122">
        <v>0</v>
      </c>
      <c r="I922" s="122">
        <v>0</v>
      </c>
      <c r="J922" s="122">
        <v>0</v>
      </c>
      <c r="K922" s="103">
        <v>0</v>
      </c>
      <c r="L922" s="103">
        <v>0</v>
      </c>
      <c r="M922" s="103">
        <v>0</v>
      </c>
      <c r="N922" s="103">
        <v>0</v>
      </c>
      <c r="O922" s="103">
        <v>0</v>
      </c>
      <c r="P922" s="103">
        <v>0</v>
      </c>
      <c r="Q922" s="103">
        <v>0</v>
      </c>
      <c r="R922" s="103">
        <v>0</v>
      </c>
      <c r="S922" s="103">
        <v>0</v>
      </c>
      <c r="T922" s="103">
        <v>0</v>
      </c>
      <c r="U922" s="103">
        <v>0</v>
      </c>
      <c r="V922" s="103">
        <v>0</v>
      </c>
      <c r="W922" s="103">
        <v>0</v>
      </c>
      <c r="X922" s="103">
        <v>0</v>
      </c>
      <c r="Y922" s="103">
        <v>0</v>
      </c>
      <c r="Z922" s="103">
        <v>0</v>
      </c>
      <c r="AA922" s="103">
        <v>0</v>
      </c>
      <c r="AB922" s="103">
        <v>0</v>
      </c>
      <c r="AC922" s="103">
        <v>0</v>
      </c>
      <c r="AD922" s="103">
        <v>0</v>
      </c>
      <c r="AE922" s="103">
        <v>0</v>
      </c>
      <c r="AF922" s="103">
        <v>0</v>
      </c>
      <c r="AG922" s="103">
        <v>0</v>
      </c>
      <c r="AH922" s="103">
        <v>0</v>
      </c>
      <c r="AI922" s="103">
        <v>0</v>
      </c>
      <c r="AJ922" s="103">
        <v>0</v>
      </c>
      <c r="AK922" s="103">
        <v>0</v>
      </c>
      <c r="AL922" s="103">
        <v>0</v>
      </c>
      <c r="AM922" s="103">
        <v>0</v>
      </c>
      <c r="AN922" s="103">
        <v>0</v>
      </c>
      <c r="AO922" s="103">
        <v>0</v>
      </c>
      <c r="AP922" s="103">
        <v>0</v>
      </c>
      <c r="AQ922" s="103">
        <v>0</v>
      </c>
      <c r="AR922" s="103">
        <v>0</v>
      </c>
      <c r="AS922" s="103">
        <v>0</v>
      </c>
      <c r="AT922" s="103">
        <v>0</v>
      </c>
      <c r="AU922" s="103">
        <v>0</v>
      </c>
      <c r="AV922" s="103">
        <v>0</v>
      </c>
      <c r="AW922" s="103">
        <v>0</v>
      </c>
      <c r="AX922" s="103">
        <v>0</v>
      </c>
      <c r="AY922" s="103">
        <v>0</v>
      </c>
    </row>
    <row r="923" spans="1:51">
      <c r="A923" t="s">
        <v>37</v>
      </c>
      <c r="B923" t="s">
        <v>71</v>
      </c>
      <c r="C923" t="s">
        <v>52</v>
      </c>
      <c r="D923" t="s">
        <v>337</v>
      </c>
      <c r="E923" s="122">
        <v>0</v>
      </c>
      <c r="F923" s="122">
        <v>0</v>
      </c>
      <c r="G923" s="122">
        <v>0</v>
      </c>
      <c r="H923" s="122">
        <v>0</v>
      </c>
      <c r="I923" s="122">
        <v>0</v>
      </c>
      <c r="J923" s="122">
        <v>0</v>
      </c>
      <c r="K923" s="103">
        <v>0</v>
      </c>
      <c r="L923" s="103">
        <v>0</v>
      </c>
      <c r="M923" s="103">
        <v>0</v>
      </c>
      <c r="N923" s="103">
        <v>0</v>
      </c>
      <c r="O923" s="103">
        <v>0</v>
      </c>
      <c r="P923" s="103">
        <v>0</v>
      </c>
      <c r="Q923" s="103">
        <v>0</v>
      </c>
      <c r="R923" s="103">
        <v>0</v>
      </c>
      <c r="S923" s="103">
        <v>0</v>
      </c>
      <c r="T923" s="103">
        <v>0</v>
      </c>
      <c r="U923" s="103">
        <v>0</v>
      </c>
      <c r="V923" s="103">
        <v>0</v>
      </c>
      <c r="W923" s="103">
        <v>0</v>
      </c>
      <c r="X923" s="103">
        <v>0</v>
      </c>
      <c r="Y923" s="103">
        <v>0</v>
      </c>
      <c r="Z923" s="103">
        <v>0</v>
      </c>
      <c r="AA923" s="103">
        <v>0</v>
      </c>
      <c r="AB923" s="103">
        <v>0</v>
      </c>
      <c r="AC923" s="103">
        <v>0</v>
      </c>
      <c r="AD923" s="103">
        <v>0</v>
      </c>
      <c r="AE923" s="103">
        <v>0</v>
      </c>
      <c r="AF923" s="103">
        <v>0</v>
      </c>
      <c r="AG923" s="103">
        <v>0</v>
      </c>
      <c r="AH923" s="103">
        <v>0</v>
      </c>
      <c r="AI923" s="103">
        <v>0</v>
      </c>
      <c r="AJ923" s="103">
        <v>0</v>
      </c>
      <c r="AK923" s="103">
        <v>0</v>
      </c>
      <c r="AL923" s="103">
        <v>0</v>
      </c>
      <c r="AM923" s="103">
        <v>0</v>
      </c>
      <c r="AN923" s="103">
        <v>0</v>
      </c>
      <c r="AO923" s="103">
        <v>0</v>
      </c>
      <c r="AP923" s="103">
        <v>0</v>
      </c>
      <c r="AQ923" s="103">
        <v>0</v>
      </c>
      <c r="AR923" s="103">
        <v>0</v>
      </c>
      <c r="AS923" s="103">
        <v>0</v>
      </c>
      <c r="AT923" s="103">
        <v>0</v>
      </c>
      <c r="AU923" s="103">
        <v>0</v>
      </c>
      <c r="AV923" s="103">
        <v>0</v>
      </c>
      <c r="AW923" s="103">
        <v>0</v>
      </c>
      <c r="AX923" s="103">
        <v>0</v>
      </c>
      <c r="AY923" s="103">
        <v>0</v>
      </c>
    </row>
    <row r="924" spans="1:51">
      <c r="A924" t="s">
        <v>37</v>
      </c>
      <c r="B924" t="s">
        <v>71</v>
      </c>
      <c r="C924" t="s">
        <v>53</v>
      </c>
      <c r="D924" t="s">
        <v>337</v>
      </c>
      <c r="E924" s="122">
        <v>0</v>
      </c>
      <c r="F924" s="122">
        <v>0</v>
      </c>
      <c r="G924" s="122">
        <v>0</v>
      </c>
      <c r="H924" s="122">
        <v>0</v>
      </c>
      <c r="I924" s="122">
        <v>0</v>
      </c>
      <c r="J924" s="122">
        <v>0</v>
      </c>
      <c r="K924" s="103">
        <v>0</v>
      </c>
      <c r="L924" s="103">
        <v>0</v>
      </c>
      <c r="M924" s="103">
        <v>0</v>
      </c>
      <c r="N924" s="103">
        <v>0</v>
      </c>
      <c r="O924" s="103">
        <v>0</v>
      </c>
      <c r="P924" s="103">
        <v>0</v>
      </c>
      <c r="Q924" s="103">
        <v>0</v>
      </c>
      <c r="R924" s="103">
        <v>0</v>
      </c>
      <c r="S924" s="103">
        <v>0</v>
      </c>
      <c r="T924" s="103">
        <v>0</v>
      </c>
      <c r="U924" s="103">
        <v>0</v>
      </c>
      <c r="V924" s="103">
        <v>0</v>
      </c>
      <c r="W924" s="103">
        <v>0</v>
      </c>
      <c r="X924" s="103">
        <v>0</v>
      </c>
      <c r="Y924" s="103">
        <v>0</v>
      </c>
      <c r="Z924" s="103">
        <v>0</v>
      </c>
      <c r="AA924" s="103">
        <v>0</v>
      </c>
      <c r="AB924" s="103">
        <v>0</v>
      </c>
      <c r="AC924" s="103">
        <v>0</v>
      </c>
      <c r="AD924" s="103">
        <v>0</v>
      </c>
      <c r="AE924" s="103">
        <v>0</v>
      </c>
      <c r="AF924" s="103">
        <v>0</v>
      </c>
      <c r="AG924" s="103">
        <v>0</v>
      </c>
      <c r="AH924" s="103">
        <v>0</v>
      </c>
      <c r="AI924" s="103">
        <v>0</v>
      </c>
      <c r="AJ924" s="103">
        <v>0</v>
      </c>
      <c r="AK924" s="103">
        <v>0</v>
      </c>
      <c r="AL924" s="103">
        <v>0</v>
      </c>
      <c r="AM924" s="103">
        <v>0</v>
      </c>
      <c r="AN924" s="103">
        <v>0</v>
      </c>
      <c r="AO924" s="103">
        <v>0</v>
      </c>
      <c r="AP924" s="103">
        <v>0</v>
      </c>
      <c r="AQ924" s="103">
        <v>0</v>
      </c>
      <c r="AR924" s="103">
        <v>0</v>
      </c>
      <c r="AS924" s="103">
        <v>0</v>
      </c>
      <c r="AT924" s="103">
        <v>0</v>
      </c>
      <c r="AU924" s="103">
        <v>0</v>
      </c>
      <c r="AV924" s="103">
        <v>0</v>
      </c>
      <c r="AW924" s="103">
        <v>0</v>
      </c>
      <c r="AX924" s="103">
        <v>0</v>
      </c>
      <c r="AY924" s="103">
        <v>0</v>
      </c>
    </row>
    <row r="925" spans="1:51">
      <c r="A925" t="s">
        <v>37</v>
      </c>
      <c r="B925" t="s">
        <v>71</v>
      </c>
      <c r="C925" t="s">
        <v>54</v>
      </c>
      <c r="D925" t="s">
        <v>337</v>
      </c>
      <c r="E925" s="122">
        <v>0</v>
      </c>
      <c r="F925" s="122">
        <v>0</v>
      </c>
      <c r="G925" s="122">
        <v>0</v>
      </c>
      <c r="H925" s="122">
        <v>0</v>
      </c>
      <c r="I925" s="122">
        <v>0</v>
      </c>
      <c r="J925" s="122">
        <v>0</v>
      </c>
      <c r="K925" s="103">
        <v>0</v>
      </c>
      <c r="L925" s="103">
        <v>0</v>
      </c>
      <c r="M925" s="103">
        <v>0</v>
      </c>
      <c r="N925" s="103">
        <v>0</v>
      </c>
      <c r="O925" s="103">
        <v>0</v>
      </c>
      <c r="P925" s="103">
        <v>0</v>
      </c>
      <c r="Q925" s="103">
        <v>0</v>
      </c>
      <c r="R925" s="103">
        <v>0</v>
      </c>
      <c r="S925" s="103">
        <v>0</v>
      </c>
      <c r="T925" s="103">
        <v>0</v>
      </c>
      <c r="U925" s="103">
        <v>0</v>
      </c>
      <c r="V925" s="103">
        <v>0</v>
      </c>
      <c r="W925" s="103">
        <v>0</v>
      </c>
      <c r="X925" s="103">
        <v>0</v>
      </c>
      <c r="Y925" s="103">
        <v>0</v>
      </c>
      <c r="Z925" s="103">
        <v>0</v>
      </c>
      <c r="AA925" s="103">
        <v>0</v>
      </c>
      <c r="AB925" s="103">
        <v>0</v>
      </c>
      <c r="AC925" s="103">
        <v>0</v>
      </c>
      <c r="AD925" s="103">
        <v>0</v>
      </c>
      <c r="AE925" s="103">
        <v>0</v>
      </c>
      <c r="AF925" s="103">
        <v>0</v>
      </c>
      <c r="AG925" s="103">
        <v>0</v>
      </c>
      <c r="AH925" s="103">
        <v>0</v>
      </c>
      <c r="AI925" s="103">
        <v>0</v>
      </c>
      <c r="AJ925" s="103">
        <v>0</v>
      </c>
      <c r="AK925" s="103">
        <v>0</v>
      </c>
      <c r="AL925" s="103">
        <v>0</v>
      </c>
      <c r="AM925" s="103">
        <v>0</v>
      </c>
      <c r="AN925" s="103">
        <v>0</v>
      </c>
      <c r="AO925" s="103">
        <v>0</v>
      </c>
      <c r="AP925" s="103">
        <v>0</v>
      </c>
      <c r="AQ925" s="103">
        <v>0</v>
      </c>
      <c r="AR925" s="103">
        <v>0</v>
      </c>
      <c r="AS925" s="103">
        <v>0</v>
      </c>
      <c r="AT925" s="103">
        <v>0</v>
      </c>
      <c r="AU925" s="103">
        <v>0</v>
      </c>
      <c r="AV925" s="103">
        <v>0</v>
      </c>
      <c r="AW925" s="103">
        <v>0</v>
      </c>
      <c r="AX925" s="103">
        <v>0</v>
      </c>
      <c r="AY925" s="103">
        <v>0</v>
      </c>
    </row>
    <row r="926" spans="1:51">
      <c r="A926" t="s">
        <v>37</v>
      </c>
      <c r="B926" t="s">
        <v>71</v>
      </c>
      <c r="C926" t="s">
        <v>55</v>
      </c>
      <c r="D926" t="s">
        <v>337</v>
      </c>
      <c r="E926" s="122">
        <v>0</v>
      </c>
      <c r="F926" s="122">
        <v>0</v>
      </c>
      <c r="G926" s="122">
        <v>0</v>
      </c>
      <c r="H926" s="122">
        <v>0</v>
      </c>
      <c r="I926" s="122">
        <v>0</v>
      </c>
      <c r="J926" s="122">
        <v>0</v>
      </c>
      <c r="K926" s="103">
        <v>0</v>
      </c>
      <c r="L926" s="103">
        <v>0</v>
      </c>
      <c r="M926" s="103">
        <v>0</v>
      </c>
      <c r="N926" s="103">
        <v>0</v>
      </c>
      <c r="O926" s="103">
        <v>0</v>
      </c>
      <c r="P926" s="103">
        <v>0</v>
      </c>
      <c r="Q926" s="103">
        <v>0</v>
      </c>
      <c r="R926" s="103">
        <v>0</v>
      </c>
      <c r="S926" s="103">
        <v>0</v>
      </c>
      <c r="T926" s="103">
        <v>0</v>
      </c>
      <c r="U926" s="103">
        <v>0</v>
      </c>
      <c r="V926" s="103">
        <v>0</v>
      </c>
      <c r="W926" s="103">
        <v>0</v>
      </c>
      <c r="X926" s="103">
        <v>0</v>
      </c>
      <c r="Y926" s="103">
        <v>0</v>
      </c>
      <c r="Z926" s="103">
        <v>0</v>
      </c>
      <c r="AA926" s="103">
        <v>0</v>
      </c>
      <c r="AB926" s="103">
        <v>0</v>
      </c>
      <c r="AC926" s="103">
        <v>0</v>
      </c>
      <c r="AD926" s="103">
        <v>0</v>
      </c>
      <c r="AE926" s="103">
        <v>0</v>
      </c>
      <c r="AF926" s="103">
        <v>0</v>
      </c>
      <c r="AG926" s="103">
        <v>0</v>
      </c>
      <c r="AH926" s="103">
        <v>0</v>
      </c>
      <c r="AI926" s="103">
        <v>0</v>
      </c>
      <c r="AJ926" s="103">
        <v>0</v>
      </c>
      <c r="AK926" s="103">
        <v>0</v>
      </c>
      <c r="AL926" s="103">
        <v>0</v>
      </c>
      <c r="AM926" s="103">
        <v>0</v>
      </c>
      <c r="AN926" s="103">
        <v>0</v>
      </c>
      <c r="AO926" s="103">
        <v>0</v>
      </c>
      <c r="AP926" s="103">
        <v>0</v>
      </c>
      <c r="AQ926" s="103">
        <v>0</v>
      </c>
      <c r="AR926" s="103">
        <v>0</v>
      </c>
      <c r="AS926" s="103">
        <v>0</v>
      </c>
      <c r="AT926" s="103">
        <v>0</v>
      </c>
      <c r="AU926" s="103">
        <v>0</v>
      </c>
      <c r="AV926" s="103">
        <v>0</v>
      </c>
      <c r="AW926" s="103">
        <v>0</v>
      </c>
      <c r="AX926" s="103">
        <v>0</v>
      </c>
      <c r="AY926" s="103">
        <v>0</v>
      </c>
    </row>
    <row r="927" spans="1:51">
      <c r="A927" t="s">
        <v>37</v>
      </c>
      <c r="B927" t="s">
        <v>71</v>
      </c>
      <c r="C927" t="s">
        <v>56</v>
      </c>
      <c r="D927" t="s">
        <v>337</v>
      </c>
      <c r="E927" s="122">
        <v>0</v>
      </c>
      <c r="F927" s="122">
        <v>0</v>
      </c>
      <c r="G927" s="122">
        <v>0</v>
      </c>
      <c r="H927" s="122">
        <v>0</v>
      </c>
      <c r="I927" s="122">
        <v>0</v>
      </c>
      <c r="J927" s="122">
        <v>0</v>
      </c>
      <c r="K927" s="103">
        <v>0</v>
      </c>
      <c r="L927" s="103">
        <v>0</v>
      </c>
      <c r="M927" s="103">
        <v>0</v>
      </c>
      <c r="N927" s="103">
        <v>0</v>
      </c>
      <c r="O927" s="103">
        <v>0</v>
      </c>
      <c r="P927" s="103">
        <v>0</v>
      </c>
      <c r="Q927" s="103">
        <v>0</v>
      </c>
      <c r="R927" s="103">
        <v>0</v>
      </c>
      <c r="S927" s="103">
        <v>0</v>
      </c>
      <c r="T927" s="103">
        <v>0</v>
      </c>
      <c r="U927" s="103">
        <v>0</v>
      </c>
      <c r="V927" s="103">
        <v>0</v>
      </c>
      <c r="W927" s="103">
        <v>0</v>
      </c>
      <c r="X927" s="103">
        <v>0</v>
      </c>
      <c r="Y927" s="103">
        <v>0</v>
      </c>
      <c r="Z927" s="103">
        <v>0</v>
      </c>
      <c r="AA927" s="103">
        <v>0</v>
      </c>
      <c r="AB927" s="103">
        <v>0</v>
      </c>
      <c r="AC927" s="103">
        <v>0</v>
      </c>
      <c r="AD927" s="103">
        <v>0</v>
      </c>
      <c r="AE927" s="103">
        <v>0</v>
      </c>
      <c r="AF927" s="103">
        <v>0</v>
      </c>
      <c r="AG927" s="103">
        <v>0</v>
      </c>
      <c r="AH927" s="103">
        <v>0</v>
      </c>
      <c r="AI927" s="103">
        <v>0</v>
      </c>
      <c r="AJ927" s="103">
        <v>0</v>
      </c>
      <c r="AK927" s="103">
        <v>0</v>
      </c>
      <c r="AL927" s="103">
        <v>0</v>
      </c>
      <c r="AM927" s="103">
        <v>0</v>
      </c>
      <c r="AN927" s="103">
        <v>0</v>
      </c>
      <c r="AO927" s="103">
        <v>0</v>
      </c>
      <c r="AP927" s="103">
        <v>0</v>
      </c>
      <c r="AQ927" s="103">
        <v>0</v>
      </c>
      <c r="AR927" s="103">
        <v>0</v>
      </c>
      <c r="AS927" s="103">
        <v>0</v>
      </c>
      <c r="AT927" s="103">
        <v>0</v>
      </c>
      <c r="AU927" s="103">
        <v>0</v>
      </c>
      <c r="AV927" s="103">
        <v>0</v>
      </c>
      <c r="AW927" s="103">
        <v>0</v>
      </c>
      <c r="AX927" s="103">
        <v>0</v>
      </c>
      <c r="AY927" s="103">
        <v>0</v>
      </c>
    </row>
    <row r="928" spans="1:51">
      <c r="A928" t="s">
        <v>37</v>
      </c>
      <c r="B928" t="s">
        <v>71</v>
      </c>
      <c r="C928" t="s">
        <v>57</v>
      </c>
      <c r="D928" t="s">
        <v>337</v>
      </c>
      <c r="E928" s="122">
        <v>0</v>
      </c>
      <c r="F928" s="122">
        <v>0</v>
      </c>
      <c r="G928" s="122">
        <v>0</v>
      </c>
      <c r="H928" s="122">
        <v>0</v>
      </c>
      <c r="I928" s="122">
        <v>0</v>
      </c>
      <c r="J928" s="122">
        <v>0</v>
      </c>
      <c r="K928" s="103">
        <v>0</v>
      </c>
      <c r="L928" s="103">
        <v>0</v>
      </c>
      <c r="M928" s="103">
        <v>0</v>
      </c>
      <c r="N928" s="103">
        <v>0</v>
      </c>
      <c r="O928" s="103">
        <v>0</v>
      </c>
      <c r="P928" s="103">
        <v>0</v>
      </c>
      <c r="Q928" s="103">
        <v>0</v>
      </c>
      <c r="R928" s="103">
        <v>0</v>
      </c>
      <c r="S928" s="103">
        <v>0</v>
      </c>
      <c r="T928" s="103">
        <v>0</v>
      </c>
      <c r="U928" s="103">
        <v>0</v>
      </c>
      <c r="V928" s="103">
        <v>0</v>
      </c>
      <c r="W928" s="103">
        <v>0</v>
      </c>
      <c r="X928" s="103">
        <v>0</v>
      </c>
      <c r="Y928" s="103">
        <v>0</v>
      </c>
      <c r="Z928" s="103">
        <v>0</v>
      </c>
      <c r="AA928" s="103">
        <v>0</v>
      </c>
      <c r="AB928" s="103">
        <v>0</v>
      </c>
      <c r="AC928" s="103">
        <v>0</v>
      </c>
      <c r="AD928" s="103">
        <v>0</v>
      </c>
      <c r="AE928" s="103">
        <v>0</v>
      </c>
      <c r="AF928" s="103">
        <v>0</v>
      </c>
      <c r="AG928" s="103">
        <v>0</v>
      </c>
      <c r="AH928" s="103">
        <v>0</v>
      </c>
      <c r="AI928" s="103">
        <v>0</v>
      </c>
      <c r="AJ928" s="103">
        <v>0</v>
      </c>
      <c r="AK928" s="103">
        <v>0</v>
      </c>
      <c r="AL928" s="103">
        <v>0</v>
      </c>
      <c r="AM928" s="103">
        <v>0</v>
      </c>
      <c r="AN928" s="103">
        <v>0</v>
      </c>
      <c r="AO928" s="103">
        <v>0</v>
      </c>
      <c r="AP928" s="103">
        <v>0</v>
      </c>
      <c r="AQ928" s="103">
        <v>0</v>
      </c>
      <c r="AR928" s="103">
        <v>0</v>
      </c>
      <c r="AS928" s="103">
        <v>0</v>
      </c>
      <c r="AT928" s="103">
        <v>0</v>
      </c>
      <c r="AU928" s="103">
        <v>0</v>
      </c>
      <c r="AV928" s="103">
        <v>0</v>
      </c>
      <c r="AW928" s="103">
        <v>0</v>
      </c>
      <c r="AX928" s="103">
        <v>0</v>
      </c>
      <c r="AY928" s="103">
        <v>0</v>
      </c>
    </row>
    <row r="929" spans="1:51">
      <c r="A929" t="s">
        <v>37</v>
      </c>
      <c r="B929" t="s">
        <v>71</v>
      </c>
      <c r="C929" t="s">
        <v>58</v>
      </c>
      <c r="D929" t="s">
        <v>337</v>
      </c>
      <c r="E929" s="122">
        <v>0</v>
      </c>
      <c r="F929" s="122">
        <v>0</v>
      </c>
      <c r="G929" s="122">
        <v>0</v>
      </c>
      <c r="H929" s="122">
        <v>0</v>
      </c>
      <c r="I929" s="122">
        <v>0</v>
      </c>
      <c r="J929" s="122">
        <v>0</v>
      </c>
      <c r="K929" s="103">
        <v>0</v>
      </c>
      <c r="L929" s="103">
        <v>0</v>
      </c>
      <c r="M929" s="103">
        <v>0</v>
      </c>
      <c r="N929" s="103">
        <v>0</v>
      </c>
      <c r="O929" s="103">
        <v>0</v>
      </c>
      <c r="P929" s="103">
        <v>0</v>
      </c>
      <c r="Q929" s="103">
        <v>0</v>
      </c>
      <c r="R929" s="103">
        <v>0</v>
      </c>
      <c r="S929" s="103">
        <v>0</v>
      </c>
      <c r="T929" s="103">
        <v>0</v>
      </c>
      <c r="U929" s="103">
        <v>0</v>
      </c>
      <c r="V929" s="103">
        <v>0</v>
      </c>
      <c r="W929" s="103">
        <v>0</v>
      </c>
      <c r="X929" s="103">
        <v>0</v>
      </c>
      <c r="Y929" s="103">
        <v>0</v>
      </c>
      <c r="Z929" s="103">
        <v>0</v>
      </c>
      <c r="AA929" s="103">
        <v>0</v>
      </c>
      <c r="AB929" s="103">
        <v>0</v>
      </c>
      <c r="AC929" s="103">
        <v>0</v>
      </c>
      <c r="AD929" s="103">
        <v>0</v>
      </c>
      <c r="AE929" s="103">
        <v>0</v>
      </c>
      <c r="AF929" s="103">
        <v>0</v>
      </c>
      <c r="AG929" s="103">
        <v>0</v>
      </c>
      <c r="AH929" s="103">
        <v>0</v>
      </c>
      <c r="AI929" s="103">
        <v>0</v>
      </c>
      <c r="AJ929" s="103">
        <v>0</v>
      </c>
      <c r="AK929" s="103">
        <v>0</v>
      </c>
      <c r="AL929" s="103">
        <v>0</v>
      </c>
      <c r="AM929" s="103">
        <v>0</v>
      </c>
      <c r="AN929" s="103">
        <v>0</v>
      </c>
      <c r="AO929" s="103">
        <v>0</v>
      </c>
      <c r="AP929" s="103">
        <v>0</v>
      </c>
      <c r="AQ929" s="103">
        <v>0</v>
      </c>
      <c r="AR929" s="103">
        <v>0</v>
      </c>
      <c r="AS929" s="103">
        <v>0</v>
      </c>
      <c r="AT929" s="103">
        <v>0</v>
      </c>
      <c r="AU929" s="103">
        <v>0</v>
      </c>
      <c r="AV929" s="103">
        <v>0</v>
      </c>
      <c r="AW929" s="103">
        <v>0</v>
      </c>
      <c r="AX929" s="103">
        <v>0</v>
      </c>
      <c r="AY929" s="103">
        <v>0</v>
      </c>
    </row>
    <row r="930" spans="1:51">
      <c r="A930" t="s">
        <v>37</v>
      </c>
      <c r="B930" t="s">
        <v>71</v>
      </c>
      <c r="C930" t="s">
        <v>59</v>
      </c>
      <c r="D930" t="s">
        <v>337</v>
      </c>
      <c r="E930" s="122">
        <v>0</v>
      </c>
      <c r="F930" s="122">
        <v>0</v>
      </c>
      <c r="G930" s="122">
        <v>0</v>
      </c>
      <c r="H930" s="122">
        <v>0</v>
      </c>
      <c r="I930" s="122">
        <v>0</v>
      </c>
      <c r="J930" s="122">
        <v>0</v>
      </c>
      <c r="K930" s="103">
        <v>0</v>
      </c>
      <c r="L930" s="103">
        <v>0</v>
      </c>
      <c r="M930" s="103">
        <v>0</v>
      </c>
      <c r="N930" s="103">
        <v>0</v>
      </c>
      <c r="O930" s="103">
        <v>0</v>
      </c>
      <c r="P930" s="103">
        <v>0</v>
      </c>
      <c r="Q930" s="103">
        <v>0</v>
      </c>
      <c r="R930" s="103">
        <v>0</v>
      </c>
      <c r="S930" s="103">
        <v>0</v>
      </c>
      <c r="T930" s="103">
        <v>0</v>
      </c>
      <c r="U930" s="103">
        <v>0</v>
      </c>
      <c r="V930" s="103">
        <v>0</v>
      </c>
      <c r="W930" s="103">
        <v>0</v>
      </c>
      <c r="X930" s="103">
        <v>0</v>
      </c>
      <c r="Y930" s="103">
        <v>0</v>
      </c>
      <c r="Z930" s="103">
        <v>0</v>
      </c>
      <c r="AA930" s="103">
        <v>0</v>
      </c>
      <c r="AB930" s="103">
        <v>0</v>
      </c>
      <c r="AC930" s="103">
        <v>0</v>
      </c>
      <c r="AD930" s="103">
        <v>0</v>
      </c>
      <c r="AE930" s="103">
        <v>0</v>
      </c>
      <c r="AF930" s="103">
        <v>0</v>
      </c>
      <c r="AG930" s="103">
        <v>0</v>
      </c>
      <c r="AH930" s="103">
        <v>0</v>
      </c>
      <c r="AI930" s="103">
        <v>0</v>
      </c>
      <c r="AJ930" s="103">
        <v>0</v>
      </c>
      <c r="AK930" s="103">
        <v>0</v>
      </c>
      <c r="AL930" s="103">
        <v>0</v>
      </c>
      <c r="AM930" s="103">
        <v>0</v>
      </c>
      <c r="AN930" s="103">
        <v>0</v>
      </c>
      <c r="AO930" s="103">
        <v>0</v>
      </c>
      <c r="AP930" s="103">
        <v>0</v>
      </c>
      <c r="AQ930" s="103">
        <v>0</v>
      </c>
      <c r="AR930" s="103">
        <v>0</v>
      </c>
      <c r="AS930" s="103">
        <v>0</v>
      </c>
      <c r="AT930" s="103">
        <v>0</v>
      </c>
      <c r="AU930" s="103">
        <v>0</v>
      </c>
      <c r="AV930" s="103">
        <v>0</v>
      </c>
      <c r="AW930" s="103">
        <v>0</v>
      </c>
      <c r="AX930" s="103">
        <v>0</v>
      </c>
      <c r="AY930" s="103">
        <v>0</v>
      </c>
    </row>
    <row r="931" spans="1:51">
      <c r="A931" t="s">
        <v>37</v>
      </c>
      <c r="B931" t="s">
        <v>71</v>
      </c>
      <c r="C931" t="s">
        <v>60</v>
      </c>
      <c r="D931" t="s">
        <v>337</v>
      </c>
      <c r="E931" s="122">
        <v>0</v>
      </c>
      <c r="F931" s="122">
        <v>0</v>
      </c>
      <c r="G931" s="122">
        <v>0</v>
      </c>
      <c r="H931" s="122">
        <v>0</v>
      </c>
      <c r="I931" s="122">
        <v>0</v>
      </c>
      <c r="J931" s="122">
        <v>0</v>
      </c>
      <c r="K931" s="103">
        <v>0</v>
      </c>
      <c r="L931" s="103">
        <v>0</v>
      </c>
      <c r="M931" s="103">
        <v>0</v>
      </c>
      <c r="N931" s="103">
        <v>0</v>
      </c>
      <c r="O931" s="103">
        <v>0</v>
      </c>
      <c r="P931" s="103">
        <v>0</v>
      </c>
      <c r="Q931" s="103">
        <v>0</v>
      </c>
      <c r="R931" s="103">
        <v>0</v>
      </c>
      <c r="S931" s="103">
        <v>0</v>
      </c>
      <c r="T931" s="103">
        <v>0</v>
      </c>
      <c r="U931" s="103">
        <v>0</v>
      </c>
      <c r="V931" s="103">
        <v>0</v>
      </c>
      <c r="W931" s="103">
        <v>0</v>
      </c>
      <c r="X931" s="103">
        <v>0</v>
      </c>
      <c r="Y931" s="103">
        <v>0</v>
      </c>
      <c r="Z931" s="103">
        <v>0</v>
      </c>
      <c r="AA931" s="103">
        <v>0</v>
      </c>
      <c r="AB931" s="103">
        <v>0</v>
      </c>
      <c r="AC931" s="103">
        <v>0</v>
      </c>
      <c r="AD931" s="103">
        <v>0</v>
      </c>
      <c r="AE931" s="103">
        <v>0</v>
      </c>
      <c r="AF931" s="103">
        <v>0</v>
      </c>
      <c r="AG931" s="103">
        <v>0</v>
      </c>
      <c r="AH931" s="103">
        <v>0</v>
      </c>
      <c r="AI931" s="103">
        <v>0</v>
      </c>
      <c r="AJ931" s="103">
        <v>0</v>
      </c>
      <c r="AK931" s="103">
        <v>0</v>
      </c>
      <c r="AL931" s="103">
        <v>0</v>
      </c>
      <c r="AM931" s="103">
        <v>0</v>
      </c>
      <c r="AN931" s="103">
        <v>0</v>
      </c>
      <c r="AO931" s="103">
        <v>0</v>
      </c>
      <c r="AP931" s="103">
        <v>0</v>
      </c>
      <c r="AQ931" s="103">
        <v>0</v>
      </c>
      <c r="AR931" s="103">
        <v>0</v>
      </c>
      <c r="AS931" s="103">
        <v>0</v>
      </c>
      <c r="AT931" s="103">
        <v>0</v>
      </c>
      <c r="AU931" s="103">
        <v>0</v>
      </c>
      <c r="AV931" s="103">
        <v>0</v>
      </c>
      <c r="AW931" s="103">
        <v>0</v>
      </c>
      <c r="AX931" s="103">
        <v>0</v>
      </c>
      <c r="AY931" s="103">
        <v>0</v>
      </c>
    </row>
    <row r="932" spans="1:51">
      <c r="A932" t="s">
        <v>37</v>
      </c>
      <c r="B932" t="s">
        <v>71</v>
      </c>
      <c r="C932" t="s">
        <v>61</v>
      </c>
      <c r="D932" t="s">
        <v>337</v>
      </c>
      <c r="E932" s="122">
        <v>0</v>
      </c>
      <c r="F932" s="122">
        <v>0</v>
      </c>
      <c r="G932" s="122">
        <v>0</v>
      </c>
      <c r="H932" s="122">
        <v>0</v>
      </c>
      <c r="I932" s="122">
        <v>0</v>
      </c>
      <c r="J932" s="122">
        <v>0</v>
      </c>
      <c r="K932" s="103">
        <v>0</v>
      </c>
      <c r="L932" s="103">
        <v>0</v>
      </c>
      <c r="M932" s="103">
        <v>0</v>
      </c>
      <c r="N932" s="103">
        <v>0</v>
      </c>
      <c r="O932" s="103">
        <v>0</v>
      </c>
      <c r="P932" s="103">
        <v>0</v>
      </c>
      <c r="Q932" s="103">
        <v>0</v>
      </c>
      <c r="R932" s="103">
        <v>0</v>
      </c>
      <c r="S932" s="103">
        <v>0</v>
      </c>
      <c r="T932" s="103">
        <v>0</v>
      </c>
      <c r="U932" s="103">
        <v>0</v>
      </c>
      <c r="V932" s="103">
        <v>0</v>
      </c>
      <c r="W932" s="103">
        <v>0</v>
      </c>
      <c r="X932" s="103">
        <v>0</v>
      </c>
      <c r="Y932" s="103">
        <v>0</v>
      </c>
      <c r="Z932" s="103">
        <v>0</v>
      </c>
      <c r="AA932" s="103">
        <v>0</v>
      </c>
      <c r="AB932" s="103">
        <v>0</v>
      </c>
      <c r="AC932" s="103">
        <v>0</v>
      </c>
      <c r="AD932" s="103">
        <v>0</v>
      </c>
      <c r="AE932" s="103">
        <v>0</v>
      </c>
      <c r="AF932" s="103">
        <v>0</v>
      </c>
      <c r="AG932" s="103">
        <v>0</v>
      </c>
      <c r="AH932" s="103">
        <v>0</v>
      </c>
      <c r="AI932" s="103">
        <v>0</v>
      </c>
      <c r="AJ932" s="103">
        <v>0</v>
      </c>
      <c r="AK932" s="103">
        <v>0</v>
      </c>
      <c r="AL932" s="103">
        <v>0</v>
      </c>
      <c r="AM932" s="103">
        <v>0</v>
      </c>
      <c r="AN932" s="103">
        <v>0</v>
      </c>
      <c r="AO932" s="103">
        <v>0</v>
      </c>
      <c r="AP932" s="103">
        <v>0</v>
      </c>
      <c r="AQ932" s="103">
        <v>0</v>
      </c>
      <c r="AR932" s="103">
        <v>0</v>
      </c>
      <c r="AS932" s="103">
        <v>0</v>
      </c>
      <c r="AT932" s="103">
        <v>0</v>
      </c>
      <c r="AU932" s="103">
        <v>0</v>
      </c>
      <c r="AV932" s="103">
        <v>0</v>
      </c>
      <c r="AW932" s="103">
        <v>0</v>
      </c>
      <c r="AX932" s="103">
        <v>0</v>
      </c>
      <c r="AY932" s="103">
        <v>0</v>
      </c>
    </row>
    <row r="933" spans="1:51">
      <c r="A933" t="s">
        <v>38</v>
      </c>
      <c r="B933" t="s">
        <v>71</v>
      </c>
      <c r="C933" t="s">
        <v>50</v>
      </c>
      <c r="D933" t="s">
        <v>337</v>
      </c>
      <c r="E933" s="122">
        <v>1</v>
      </c>
      <c r="F933" s="122">
        <v>1</v>
      </c>
      <c r="G933" s="122">
        <v>1</v>
      </c>
      <c r="H933" s="122">
        <v>1</v>
      </c>
      <c r="I933" s="122">
        <v>1</v>
      </c>
      <c r="J933" s="122">
        <v>1</v>
      </c>
      <c r="K933" s="103">
        <v>1</v>
      </c>
      <c r="L933" s="103">
        <v>1</v>
      </c>
      <c r="M933" s="103">
        <v>1</v>
      </c>
      <c r="N933" s="103">
        <v>1</v>
      </c>
      <c r="O933" s="103">
        <v>1</v>
      </c>
      <c r="P933" s="103">
        <v>1</v>
      </c>
      <c r="Q933" s="103">
        <v>1</v>
      </c>
      <c r="R933" s="103">
        <v>1</v>
      </c>
      <c r="S933" s="103">
        <v>1</v>
      </c>
      <c r="T933" s="103">
        <v>1</v>
      </c>
      <c r="U933" s="103">
        <v>1</v>
      </c>
      <c r="V933" s="103">
        <v>1</v>
      </c>
      <c r="W933" s="103">
        <v>1</v>
      </c>
      <c r="X933" s="103">
        <v>1</v>
      </c>
      <c r="Y933" s="103">
        <v>1</v>
      </c>
      <c r="Z933" s="103">
        <v>1</v>
      </c>
      <c r="AA933" s="103">
        <v>1</v>
      </c>
      <c r="AB933" s="103">
        <v>1</v>
      </c>
      <c r="AC933" s="103">
        <v>1</v>
      </c>
      <c r="AD933" s="103">
        <v>1</v>
      </c>
      <c r="AE933" s="103">
        <v>1</v>
      </c>
      <c r="AF933" s="103">
        <v>1</v>
      </c>
      <c r="AG933" s="103">
        <v>1</v>
      </c>
      <c r="AH933" s="103">
        <v>1</v>
      </c>
      <c r="AI933" s="103">
        <v>1</v>
      </c>
      <c r="AJ933" s="103">
        <v>1</v>
      </c>
      <c r="AK933" s="103">
        <v>1</v>
      </c>
      <c r="AL933" s="103">
        <v>1</v>
      </c>
      <c r="AM933" s="103">
        <v>1</v>
      </c>
      <c r="AN933" s="103">
        <v>1</v>
      </c>
      <c r="AO933" s="103">
        <v>1</v>
      </c>
      <c r="AP933" s="103">
        <v>1</v>
      </c>
      <c r="AQ933" s="103">
        <v>1</v>
      </c>
      <c r="AR933" s="103">
        <v>1</v>
      </c>
      <c r="AS933" s="103">
        <v>1</v>
      </c>
      <c r="AT933" s="103">
        <v>1</v>
      </c>
      <c r="AU933" s="103">
        <v>1</v>
      </c>
      <c r="AV933" s="103">
        <v>1</v>
      </c>
      <c r="AW933" s="103">
        <v>1</v>
      </c>
      <c r="AX933" s="103">
        <v>1</v>
      </c>
      <c r="AY933" s="103">
        <v>1</v>
      </c>
    </row>
    <row r="934" spans="1:51">
      <c r="A934" t="s">
        <v>38</v>
      </c>
      <c r="B934" t="s">
        <v>71</v>
      </c>
      <c r="C934" t="s">
        <v>51</v>
      </c>
      <c r="D934" t="s">
        <v>337</v>
      </c>
      <c r="E934" s="122">
        <v>0</v>
      </c>
      <c r="F934" s="122">
        <v>0</v>
      </c>
      <c r="G934" s="122">
        <v>0</v>
      </c>
      <c r="H934" s="122">
        <v>0</v>
      </c>
      <c r="I934" s="122">
        <v>0</v>
      </c>
      <c r="J934" s="122">
        <v>0</v>
      </c>
      <c r="K934" s="103">
        <v>0</v>
      </c>
      <c r="L934" s="103">
        <v>0</v>
      </c>
      <c r="M934" s="103">
        <v>0</v>
      </c>
      <c r="N934" s="103">
        <v>0</v>
      </c>
      <c r="O934" s="103">
        <v>0</v>
      </c>
      <c r="P934" s="103">
        <v>0</v>
      </c>
      <c r="Q934" s="103">
        <v>0</v>
      </c>
      <c r="R934" s="103">
        <v>0</v>
      </c>
      <c r="S934" s="103">
        <v>0</v>
      </c>
      <c r="T934" s="103">
        <v>0</v>
      </c>
      <c r="U934" s="103">
        <v>0</v>
      </c>
      <c r="V934" s="103">
        <v>0</v>
      </c>
      <c r="W934" s="103">
        <v>0</v>
      </c>
      <c r="X934" s="103">
        <v>0</v>
      </c>
      <c r="Y934" s="103">
        <v>0</v>
      </c>
      <c r="Z934" s="103">
        <v>0</v>
      </c>
      <c r="AA934" s="103">
        <v>0</v>
      </c>
      <c r="AB934" s="103">
        <v>0</v>
      </c>
      <c r="AC934" s="103">
        <v>0</v>
      </c>
      <c r="AD934" s="103">
        <v>0</v>
      </c>
      <c r="AE934" s="103">
        <v>0</v>
      </c>
      <c r="AF934" s="103">
        <v>0</v>
      </c>
      <c r="AG934" s="103">
        <v>0</v>
      </c>
      <c r="AH934" s="103">
        <v>0</v>
      </c>
      <c r="AI934" s="103">
        <v>0</v>
      </c>
      <c r="AJ934" s="103">
        <v>0</v>
      </c>
      <c r="AK934" s="103">
        <v>0</v>
      </c>
      <c r="AL934" s="103">
        <v>0</v>
      </c>
      <c r="AM934" s="103">
        <v>0</v>
      </c>
      <c r="AN934" s="103">
        <v>0</v>
      </c>
      <c r="AO934" s="103">
        <v>0</v>
      </c>
      <c r="AP934" s="103">
        <v>0</v>
      </c>
      <c r="AQ934" s="103">
        <v>0</v>
      </c>
      <c r="AR934" s="103">
        <v>0</v>
      </c>
      <c r="AS934" s="103">
        <v>0</v>
      </c>
      <c r="AT934" s="103">
        <v>0</v>
      </c>
      <c r="AU934" s="103">
        <v>0</v>
      </c>
      <c r="AV934" s="103">
        <v>0</v>
      </c>
      <c r="AW934" s="103">
        <v>0</v>
      </c>
      <c r="AX934" s="103">
        <v>0</v>
      </c>
      <c r="AY934" s="103">
        <v>0</v>
      </c>
    </row>
    <row r="935" spans="1:51">
      <c r="A935" t="s">
        <v>38</v>
      </c>
      <c r="B935" t="s">
        <v>71</v>
      </c>
      <c r="C935" t="s">
        <v>52</v>
      </c>
      <c r="D935" t="s">
        <v>337</v>
      </c>
      <c r="E935" s="122">
        <v>0</v>
      </c>
      <c r="F935" s="122">
        <v>0</v>
      </c>
      <c r="G935" s="122">
        <v>0</v>
      </c>
      <c r="H935" s="122">
        <v>0</v>
      </c>
      <c r="I935" s="122">
        <v>0</v>
      </c>
      <c r="J935" s="122">
        <v>0</v>
      </c>
      <c r="K935" s="103">
        <v>0</v>
      </c>
      <c r="L935" s="103">
        <v>0</v>
      </c>
      <c r="M935" s="103">
        <v>0</v>
      </c>
      <c r="N935" s="103">
        <v>0</v>
      </c>
      <c r="O935" s="103">
        <v>0</v>
      </c>
      <c r="P935" s="103">
        <v>0</v>
      </c>
      <c r="Q935" s="103">
        <v>0</v>
      </c>
      <c r="R935" s="103">
        <v>0</v>
      </c>
      <c r="S935" s="103">
        <v>0</v>
      </c>
      <c r="T935" s="103">
        <v>0</v>
      </c>
      <c r="U935" s="103">
        <v>0</v>
      </c>
      <c r="V935" s="103">
        <v>0</v>
      </c>
      <c r="W935" s="103">
        <v>0</v>
      </c>
      <c r="X935" s="103">
        <v>0</v>
      </c>
      <c r="Y935" s="103">
        <v>0</v>
      </c>
      <c r="Z935" s="103">
        <v>0</v>
      </c>
      <c r="AA935" s="103">
        <v>0</v>
      </c>
      <c r="AB935" s="103">
        <v>0</v>
      </c>
      <c r="AC935" s="103">
        <v>0</v>
      </c>
      <c r="AD935" s="103">
        <v>0</v>
      </c>
      <c r="AE935" s="103">
        <v>0</v>
      </c>
      <c r="AF935" s="103">
        <v>0</v>
      </c>
      <c r="AG935" s="103">
        <v>0</v>
      </c>
      <c r="AH935" s="103">
        <v>0</v>
      </c>
      <c r="AI935" s="103">
        <v>0</v>
      </c>
      <c r="AJ935" s="103">
        <v>0</v>
      </c>
      <c r="AK935" s="103">
        <v>0</v>
      </c>
      <c r="AL935" s="103">
        <v>0</v>
      </c>
      <c r="AM935" s="103">
        <v>0</v>
      </c>
      <c r="AN935" s="103">
        <v>0</v>
      </c>
      <c r="AO935" s="103">
        <v>0</v>
      </c>
      <c r="AP935" s="103">
        <v>0</v>
      </c>
      <c r="AQ935" s="103">
        <v>0</v>
      </c>
      <c r="AR935" s="103">
        <v>0</v>
      </c>
      <c r="AS935" s="103">
        <v>0</v>
      </c>
      <c r="AT935" s="103">
        <v>0</v>
      </c>
      <c r="AU935" s="103">
        <v>0</v>
      </c>
      <c r="AV935" s="103">
        <v>0</v>
      </c>
      <c r="AW935" s="103">
        <v>0</v>
      </c>
      <c r="AX935" s="103">
        <v>0</v>
      </c>
      <c r="AY935" s="103">
        <v>0</v>
      </c>
    </row>
    <row r="936" spans="1:51">
      <c r="A936" t="s">
        <v>38</v>
      </c>
      <c r="B936" t="s">
        <v>71</v>
      </c>
      <c r="C936" t="s">
        <v>53</v>
      </c>
      <c r="D936" t="s">
        <v>337</v>
      </c>
      <c r="E936" s="122">
        <v>0</v>
      </c>
      <c r="F936" s="122">
        <v>0</v>
      </c>
      <c r="G936" s="122">
        <v>0</v>
      </c>
      <c r="H936" s="122">
        <v>0</v>
      </c>
      <c r="I936" s="122">
        <v>0</v>
      </c>
      <c r="J936" s="122">
        <v>0</v>
      </c>
      <c r="K936" s="103">
        <v>0</v>
      </c>
      <c r="L936" s="103">
        <v>0</v>
      </c>
      <c r="M936" s="103">
        <v>0</v>
      </c>
      <c r="N936" s="103">
        <v>0</v>
      </c>
      <c r="O936" s="103">
        <v>0</v>
      </c>
      <c r="P936" s="103">
        <v>0</v>
      </c>
      <c r="Q936" s="103">
        <v>0</v>
      </c>
      <c r="R936" s="103">
        <v>0</v>
      </c>
      <c r="S936" s="103">
        <v>0</v>
      </c>
      <c r="T936" s="103">
        <v>0</v>
      </c>
      <c r="U936" s="103">
        <v>0</v>
      </c>
      <c r="V936" s="103">
        <v>0</v>
      </c>
      <c r="W936" s="103">
        <v>0</v>
      </c>
      <c r="X936" s="103">
        <v>0</v>
      </c>
      <c r="Y936" s="103">
        <v>0</v>
      </c>
      <c r="Z936" s="103">
        <v>0</v>
      </c>
      <c r="AA936" s="103">
        <v>0</v>
      </c>
      <c r="AB936" s="103">
        <v>0</v>
      </c>
      <c r="AC936" s="103">
        <v>0</v>
      </c>
      <c r="AD936" s="103">
        <v>0</v>
      </c>
      <c r="AE936" s="103">
        <v>0</v>
      </c>
      <c r="AF936" s="103">
        <v>0</v>
      </c>
      <c r="AG936" s="103">
        <v>0</v>
      </c>
      <c r="AH936" s="103">
        <v>0</v>
      </c>
      <c r="AI936" s="103">
        <v>0</v>
      </c>
      <c r="AJ936" s="103">
        <v>0</v>
      </c>
      <c r="AK936" s="103">
        <v>0</v>
      </c>
      <c r="AL936" s="103">
        <v>0</v>
      </c>
      <c r="AM936" s="103">
        <v>0</v>
      </c>
      <c r="AN936" s="103">
        <v>0</v>
      </c>
      <c r="AO936" s="103">
        <v>0</v>
      </c>
      <c r="AP936" s="103">
        <v>0</v>
      </c>
      <c r="AQ936" s="103">
        <v>0</v>
      </c>
      <c r="AR936" s="103">
        <v>0</v>
      </c>
      <c r="AS936" s="103">
        <v>0</v>
      </c>
      <c r="AT936" s="103">
        <v>0</v>
      </c>
      <c r="AU936" s="103">
        <v>0</v>
      </c>
      <c r="AV936" s="103">
        <v>0</v>
      </c>
      <c r="AW936" s="103">
        <v>0</v>
      </c>
      <c r="AX936" s="103">
        <v>0</v>
      </c>
      <c r="AY936" s="103">
        <v>0</v>
      </c>
    </row>
    <row r="937" spans="1:51">
      <c r="A937" t="s">
        <v>38</v>
      </c>
      <c r="B937" t="s">
        <v>71</v>
      </c>
      <c r="C937" t="s">
        <v>54</v>
      </c>
      <c r="D937" t="s">
        <v>337</v>
      </c>
      <c r="E937" s="122">
        <v>0</v>
      </c>
      <c r="F937" s="122">
        <v>0</v>
      </c>
      <c r="G937" s="122">
        <v>0</v>
      </c>
      <c r="H937" s="122">
        <v>0</v>
      </c>
      <c r="I937" s="122">
        <v>0</v>
      </c>
      <c r="J937" s="122">
        <v>0</v>
      </c>
      <c r="K937" s="103">
        <v>0</v>
      </c>
      <c r="L937" s="103">
        <v>0</v>
      </c>
      <c r="M937" s="103">
        <v>0</v>
      </c>
      <c r="N937" s="103">
        <v>0</v>
      </c>
      <c r="O937" s="103">
        <v>0</v>
      </c>
      <c r="P937" s="103">
        <v>0</v>
      </c>
      <c r="Q937" s="103">
        <v>0</v>
      </c>
      <c r="R937" s="103">
        <v>0</v>
      </c>
      <c r="S937" s="103">
        <v>0</v>
      </c>
      <c r="T937" s="103">
        <v>0</v>
      </c>
      <c r="U937" s="103">
        <v>0</v>
      </c>
      <c r="V937" s="103">
        <v>0</v>
      </c>
      <c r="W937" s="103">
        <v>0</v>
      </c>
      <c r="X937" s="103">
        <v>0</v>
      </c>
      <c r="Y937" s="103">
        <v>0</v>
      </c>
      <c r="Z937" s="103">
        <v>0</v>
      </c>
      <c r="AA937" s="103">
        <v>0</v>
      </c>
      <c r="AB937" s="103">
        <v>0</v>
      </c>
      <c r="AC937" s="103">
        <v>0</v>
      </c>
      <c r="AD937" s="103">
        <v>0</v>
      </c>
      <c r="AE937" s="103">
        <v>0</v>
      </c>
      <c r="AF937" s="103">
        <v>0</v>
      </c>
      <c r="AG937" s="103">
        <v>0</v>
      </c>
      <c r="AH937" s="103">
        <v>0</v>
      </c>
      <c r="AI937" s="103">
        <v>0</v>
      </c>
      <c r="AJ937" s="103">
        <v>0</v>
      </c>
      <c r="AK937" s="103">
        <v>0</v>
      </c>
      <c r="AL937" s="103">
        <v>0</v>
      </c>
      <c r="AM937" s="103">
        <v>0</v>
      </c>
      <c r="AN937" s="103">
        <v>0</v>
      </c>
      <c r="AO937" s="103">
        <v>0</v>
      </c>
      <c r="AP937" s="103">
        <v>0</v>
      </c>
      <c r="AQ937" s="103">
        <v>0</v>
      </c>
      <c r="AR937" s="103">
        <v>0</v>
      </c>
      <c r="AS937" s="103">
        <v>0</v>
      </c>
      <c r="AT937" s="103">
        <v>0</v>
      </c>
      <c r="AU937" s="103">
        <v>0</v>
      </c>
      <c r="AV937" s="103">
        <v>0</v>
      </c>
      <c r="AW937" s="103">
        <v>0</v>
      </c>
      <c r="AX937" s="103">
        <v>0</v>
      </c>
      <c r="AY937" s="103">
        <v>0</v>
      </c>
    </row>
    <row r="938" spans="1:51">
      <c r="A938" t="s">
        <v>38</v>
      </c>
      <c r="B938" t="s">
        <v>71</v>
      </c>
      <c r="C938" t="s">
        <v>55</v>
      </c>
      <c r="D938" t="s">
        <v>337</v>
      </c>
      <c r="E938" s="122">
        <v>0</v>
      </c>
      <c r="F938" s="122">
        <v>0</v>
      </c>
      <c r="G938" s="122">
        <v>0</v>
      </c>
      <c r="H938" s="122">
        <v>0</v>
      </c>
      <c r="I938" s="122">
        <v>0</v>
      </c>
      <c r="J938" s="122">
        <v>0</v>
      </c>
      <c r="K938" s="103">
        <v>0</v>
      </c>
      <c r="L938" s="103">
        <v>0</v>
      </c>
      <c r="M938" s="103">
        <v>0</v>
      </c>
      <c r="N938" s="103">
        <v>0</v>
      </c>
      <c r="O938" s="103">
        <v>0</v>
      </c>
      <c r="P938" s="103">
        <v>0</v>
      </c>
      <c r="Q938" s="103">
        <v>0</v>
      </c>
      <c r="R938" s="103">
        <v>0</v>
      </c>
      <c r="S938" s="103">
        <v>0</v>
      </c>
      <c r="T938" s="103">
        <v>0</v>
      </c>
      <c r="U938" s="103">
        <v>0</v>
      </c>
      <c r="V938" s="103">
        <v>0</v>
      </c>
      <c r="W938" s="103">
        <v>0</v>
      </c>
      <c r="X938" s="103">
        <v>0</v>
      </c>
      <c r="Y938" s="103">
        <v>0</v>
      </c>
      <c r="Z938" s="103">
        <v>0</v>
      </c>
      <c r="AA938" s="103">
        <v>0</v>
      </c>
      <c r="AB938" s="103">
        <v>0</v>
      </c>
      <c r="AC938" s="103">
        <v>0</v>
      </c>
      <c r="AD938" s="103">
        <v>0</v>
      </c>
      <c r="AE938" s="103">
        <v>0</v>
      </c>
      <c r="AF938" s="103">
        <v>0</v>
      </c>
      <c r="AG938" s="103">
        <v>0</v>
      </c>
      <c r="AH938" s="103">
        <v>0</v>
      </c>
      <c r="AI938" s="103">
        <v>0</v>
      </c>
      <c r="AJ938" s="103">
        <v>0</v>
      </c>
      <c r="AK938" s="103">
        <v>0</v>
      </c>
      <c r="AL938" s="103">
        <v>0</v>
      </c>
      <c r="AM938" s="103">
        <v>0</v>
      </c>
      <c r="AN938" s="103">
        <v>0</v>
      </c>
      <c r="AO938" s="103">
        <v>0</v>
      </c>
      <c r="AP938" s="103">
        <v>0</v>
      </c>
      <c r="AQ938" s="103">
        <v>0</v>
      </c>
      <c r="AR938" s="103">
        <v>0</v>
      </c>
      <c r="AS938" s="103">
        <v>0</v>
      </c>
      <c r="AT938" s="103">
        <v>0</v>
      </c>
      <c r="AU938" s="103">
        <v>0</v>
      </c>
      <c r="AV938" s="103">
        <v>0</v>
      </c>
      <c r="AW938" s="103">
        <v>0</v>
      </c>
      <c r="AX938" s="103">
        <v>0</v>
      </c>
      <c r="AY938" s="103">
        <v>0</v>
      </c>
    </row>
    <row r="939" spans="1:51">
      <c r="A939" t="s">
        <v>38</v>
      </c>
      <c r="B939" t="s">
        <v>71</v>
      </c>
      <c r="C939" t="s">
        <v>56</v>
      </c>
      <c r="D939" t="s">
        <v>337</v>
      </c>
      <c r="E939" s="122">
        <v>0</v>
      </c>
      <c r="F939" s="122">
        <v>0</v>
      </c>
      <c r="G939" s="122">
        <v>0</v>
      </c>
      <c r="H939" s="122">
        <v>0</v>
      </c>
      <c r="I939" s="122">
        <v>0</v>
      </c>
      <c r="J939" s="122">
        <v>0</v>
      </c>
      <c r="K939" s="103">
        <v>0</v>
      </c>
      <c r="L939" s="103">
        <v>0</v>
      </c>
      <c r="M939" s="103">
        <v>0</v>
      </c>
      <c r="N939" s="103">
        <v>0</v>
      </c>
      <c r="O939" s="103">
        <v>0</v>
      </c>
      <c r="P939" s="103">
        <v>0</v>
      </c>
      <c r="Q939" s="103">
        <v>0</v>
      </c>
      <c r="R939" s="103">
        <v>0</v>
      </c>
      <c r="S939" s="103">
        <v>0</v>
      </c>
      <c r="T939" s="103">
        <v>0</v>
      </c>
      <c r="U939" s="103">
        <v>0</v>
      </c>
      <c r="V939" s="103">
        <v>0</v>
      </c>
      <c r="W939" s="103">
        <v>0</v>
      </c>
      <c r="X939" s="103">
        <v>0</v>
      </c>
      <c r="Y939" s="103">
        <v>0</v>
      </c>
      <c r="Z939" s="103">
        <v>0</v>
      </c>
      <c r="AA939" s="103">
        <v>0</v>
      </c>
      <c r="AB939" s="103">
        <v>0</v>
      </c>
      <c r="AC939" s="103">
        <v>0</v>
      </c>
      <c r="AD939" s="103">
        <v>0</v>
      </c>
      <c r="AE939" s="103">
        <v>0</v>
      </c>
      <c r="AF939" s="103">
        <v>0</v>
      </c>
      <c r="AG939" s="103">
        <v>0</v>
      </c>
      <c r="AH939" s="103">
        <v>0</v>
      </c>
      <c r="AI939" s="103">
        <v>0</v>
      </c>
      <c r="AJ939" s="103">
        <v>0</v>
      </c>
      <c r="AK939" s="103">
        <v>0</v>
      </c>
      <c r="AL939" s="103">
        <v>0</v>
      </c>
      <c r="AM939" s="103">
        <v>0</v>
      </c>
      <c r="AN939" s="103">
        <v>0</v>
      </c>
      <c r="AO939" s="103">
        <v>0</v>
      </c>
      <c r="AP939" s="103">
        <v>0</v>
      </c>
      <c r="AQ939" s="103">
        <v>0</v>
      </c>
      <c r="AR939" s="103">
        <v>0</v>
      </c>
      <c r="AS939" s="103">
        <v>0</v>
      </c>
      <c r="AT939" s="103">
        <v>0</v>
      </c>
      <c r="AU939" s="103">
        <v>0</v>
      </c>
      <c r="AV939" s="103">
        <v>0</v>
      </c>
      <c r="AW939" s="103">
        <v>0</v>
      </c>
      <c r="AX939" s="103">
        <v>0</v>
      </c>
      <c r="AY939" s="103">
        <v>0</v>
      </c>
    </row>
    <row r="940" spans="1:51">
      <c r="A940" t="s">
        <v>38</v>
      </c>
      <c r="B940" t="s">
        <v>71</v>
      </c>
      <c r="C940" t="s">
        <v>57</v>
      </c>
      <c r="D940" t="s">
        <v>337</v>
      </c>
      <c r="E940" s="122">
        <v>0</v>
      </c>
      <c r="F940" s="122">
        <v>0</v>
      </c>
      <c r="G940" s="122">
        <v>0</v>
      </c>
      <c r="H940" s="122">
        <v>0</v>
      </c>
      <c r="I940" s="122">
        <v>0</v>
      </c>
      <c r="J940" s="122">
        <v>0</v>
      </c>
      <c r="K940" s="103">
        <v>0</v>
      </c>
      <c r="L940" s="103">
        <v>0</v>
      </c>
      <c r="M940" s="103">
        <v>0</v>
      </c>
      <c r="N940" s="103">
        <v>0</v>
      </c>
      <c r="O940" s="103">
        <v>0</v>
      </c>
      <c r="P940" s="103">
        <v>0</v>
      </c>
      <c r="Q940" s="103">
        <v>0</v>
      </c>
      <c r="R940" s="103">
        <v>0</v>
      </c>
      <c r="S940" s="103">
        <v>0</v>
      </c>
      <c r="T940" s="103">
        <v>0</v>
      </c>
      <c r="U940" s="103">
        <v>0</v>
      </c>
      <c r="V940" s="103">
        <v>0</v>
      </c>
      <c r="W940" s="103">
        <v>0</v>
      </c>
      <c r="X940" s="103">
        <v>0</v>
      </c>
      <c r="Y940" s="103">
        <v>0</v>
      </c>
      <c r="Z940" s="103">
        <v>0</v>
      </c>
      <c r="AA940" s="103">
        <v>0</v>
      </c>
      <c r="AB940" s="103">
        <v>0</v>
      </c>
      <c r="AC940" s="103">
        <v>0</v>
      </c>
      <c r="AD940" s="103">
        <v>0</v>
      </c>
      <c r="AE940" s="103">
        <v>0</v>
      </c>
      <c r="AF940" s="103">
        <v>0</v>
      </c>
      <c r="AG940" s="103">
        <v>0</v>
      </c>
      <c r="AH940" s="103">
        <v>0</v>
      </c>
      <c r="AI940" s="103">
        <v>0</v>
      </c>
      <c r="AJ940" s="103">
        <v>0</v>
      </c>
      <c r="AK940" s="103">
        <v>0</v>
      </c>
      <c r="AL940" s="103">
        <v>0</v>
      </c>
      <c r="AM940" s="103">
        <v>0</v>
      </c>
      <c r="AN940" s="103">
        <v>0</v>
      </c>
      <c r="AO940" s="103">
        <v>0</v>
      </c>
      <c r="AP940" s="103">
        <v>0</v>
      </c>
      <c r="AQ940" s="103">
        <v>0</v>
      </c>
      <c r="AR940" s="103">
        <v>0</v>
      </c>
      <c r="AS940" s="103">
        <v>0</v>
      </c>
      <c r="AT940" s="103">
        <v>0</v>
      </c>
      <c r="AU940" s="103">
        <v>0</v>
      </c>
      <c r="AV940" s="103">
        <v>0</v>
      </c>
      <c r="AW940" s="103">
        <v>0</v>
      </c>
      <c r="AX940" s="103">
        <v>0</v>
      </c>
      <c r="AY940" s="103">
        <v>0</v>
      </c>
    </row>
    <row r="941" spans="1:51">
      <c r="A941" t="s">
        <v>38</v>
      </c>
      <c r="B941" t="s">
        <v>71</v>
      </c>
      <c r="C941" t="s">
        <v>58</v>
      </c>
      <c r="D941" t="s">
        <v>337</v>
      </c>
      <c r="E941" s="122">
        <v>0</v>
      </c>
      <c r="F941" s="122">
        <v>0</v>
      </c>
      <c r="G941" s="122">
        <v>0</v>
      </c>
      <c r="H941" s="122">
        <v>0</v>
      </c>
      <c r="I941" s="122">
        <v>0</v>
      </c>
      <c r="J941" s="122">
        <v>0</v>
      </c>
      <c r="K941" s="103">
        <v>0</v>
      </c>
      <c r="L941" s="103">
        <v>0</v>
      </c>
      <c r="M941" s="103">
        <v>0</v>
      </c>
      <c r="N941" s="103">
        <v>0</v>
      </c>
      <c r="O941" s="103">
        <v>0</v>
      </c>
      <c r="P941" s="103">
        <v>0</v>
      </c>
      <c r="Q941" s="103">
        <v>0</v>
      </c>
      <c r="R941" s="103">
        <v>0</v>
      </c>
      <c r="S941" s="103">
        <v>0</v>
      </c>
      <c r="T941" s="103">
        <v>0</v>
      </c>
      <c r="U941" s="103">
        <v>0</v>
      </c>
      <c r="V941" s="103">
        <v>0</v>
      </c>
      <c r="W941" s="103">
        <v>0</v>
      </c>
      <c r="X941" s="103">
        <v>0</v>
      </c>
      <c r="Y941" s="103">
        <v>0</v>
      </c>
      <c r="Z941" s="103">
        <v>0</v>
      </c>
      <c r="AA941" s="103">
        <v>0</v>
      </c>
      <c r="AB941" s="103">
        <v>0</v>
      </c>
      <c r="AC941" s="103">
        <v>0</v>
      </c>
      <c r="AD941" s="103">
        <v>0</v>
      </c>
      <c r="AE941" s="103">
        <v>0</v>
      </c>
      <c r="AF941" s="103">
        <v>0</v>
      </c>
      <c r="AG941" s="103">
        <v>0</v>
      </c>
      <c r="AH941" s="103">
        <v>0</v>
      </c>
      <c r="AI941" s="103">
        <v>0</v>
      </c>
      <c r="AJ941" s="103">
        <v>0</v>
      </c>
      <c r="AK941" s="103">
        <v>0</v>
      </c>
      <c r="AL941" s="103">
        <v>0</v>
      </c>
      <c r="AM941" s="103">
        <v>0</v>
      </c>
      <c r="AN941" s="103">
        <v>0</v>
      </c>
      <c r="AO941" s="103">
        <v>0</v>
      </c>
      <c r="AP941" s="103">
        <v>0</v>
      </c>
      <c r="AQ941" s="103">
        <v>0</v>
      </c>
      <c r="AR941" s="103">
        <v>0</v>
      </c>
      <c r="AS941" s="103">
        <v>0</v>
      </c>
      <c r="AT941" s="103">
        <v>0</v>
      </c>
      <c r="AU941" s="103">
        <v>0</v>
      </c>
      <c r="AV941" s="103">
        <v>0</v>
      </c>
      <c r="AW941" s="103">
        <v>0</v>
      </c>
      <c r="AX941" s="103">
        <v>0</v>
      </c>
      <c r="AY941" s="103">
        <v>0</v>
      </c>
    </row>
    <row r="942" spans="1:51">
      <c r="A942" t="s">
        <v>38</v>
      </c>
      <c r="B942" t="s">
        <v>71</v>
      </c>
      <c r="C942" t="s">
        <v>59</v>
      </c>
      <c r="D942" t="s">
        <v>337</v>
      </c>
      <c r="E942" s="122">
        <v>0</v>
      </c>
      <c r="F942" s="122">
        <v>0</v>
      </c>
      <c r="G942" s="122">
        <v>0</v>
      </c>
      <c r="H942" s="122">
        <v>0</v>
      </c>
      <c r="I942" s="122">
        <v>0</v>
      </c>
      <c r="J942" s="122">
        <v>0</v>
      </c>
      <c r="K942" s="103">
        <v>0</v>
      </c>
      <c r="L942" s="103">
        <v>0</v>
      </c>
      <c r="M942" s="103">
        <v>0</v>
      </c>
      <c r="N942" s="103">
        <v>0</v>
      </c>
      <c r="O942" s="103">
        <v>0</v>
      </c>
      <c r="P942" s="103">
        <v>0</v>
      </c>
      <c r="Q942" s="103">
        <v>0</v>
      </c>
      <c r="R942" s="103">
        <v>0</v>
      </c>
      <c r="S942" s="103">
        <v>0</v>
      </c>
      <c r="T942" s="103">
        <v>0</v>
      </c>
      <c r="U942" s="103">
        <v>0</v>
      </c>
      <c r="V942" s="103">
        <v>0</v>
      </c>
      <c r="W942" s="103">
        <v>0</v>
      </c>
      <c r="X942" s="103">
        <v>0</v>
      </c>
      <c r="Y942" s="103">
        <v>0</v>
      </c>
      <c r="Z942" s="103">
        <v>0</v>
      </c>
      <c r="AA942" s="103">
        <v>0</v>
      </c>
      <c r="AB942" s="103">
        <v>0</v>
      </c>
      <c r="AC942" s="103">
        <v>0</v>
      </c>
      <c r="AD942" s="103">
        <v>0</v>
      </c>
      <c r="AE942" s="103">
        <v>0</v>
      </c>
      <c r="AF942" s="103">
        <v>0</v>
      </c>
      <c r="AG942" s="103">
        <v>0</v>
      </c>
      <c r="AH942" s="103">
        <v>0</v>
      </c>
      <c r="AI942" s="103">
        <v>0</v>
      </c>
      <c r="AJ942" s="103">
        <v>0</v>
      </c>
      <c r="AK942" s="103">
        <v>0</v>
      </c>
      <c r="AL942" s="103">
        <v>0</v>
      </c>
      <c r="AM942" s="103">
        <v>0</v>
      </c>
      <c r="AN942" s="103">
        <v>0</v>
      </c>
      <c r="AO942" s="103">
        <v>0</v>
      </c>
      <c r="AP942" s="103">
        <v>0</v>
      </c>
      <c r="AQ942" s="103">
        <v>0</v>
      </c>
      <c r="AR942" s="103">
        <v>0</v>
      </c>
      <c r="AS942" s="103">
        <v>0</v>
      </c>
      <c r="AT942" s="103">
        <v>0</v>
      </c>
      <c r="AU942" s="103">
        <v>0</v>
      </c>
      <c r="AV942" s="103">
        <v>0</v>
      </c>
      <c r="AW942" s="103">
        <v>0</v>
      </c>
      <c r="AX942" s="103">
        <v>0</v>
      </c>
      <c r="AY942" s="103">
        <v>0</v>
      </c>
    </row>
    <row r="943" spans="1:51">
      <c r="A943" t="s">
        <v>38</v>
      </c>
      <c r="B943" t="s">
        <v>71</v>
      </c>
      <c r="C943" t="s">
        <v>60</v>
      </c>
      <c r="D943" t="s">
        <v>337</v>
      </c>
      <c r="E943" s="122">
        <v>0</v>
      </c>
      <c r="F943" s="122">
        <v>0</v>
      </c>
      <c r="G943" s="122">
        <v>0</v>
      </c>
      <c r="H943" s="122">
        <v>0</v>
      </c>
      <c r="I943" s="122">
        <v>0</v>
      </c>
      <c r="J943" s="122">
        <v>0</v>
      </c>
      <c r="K943" s="103">
        <v>0</v>
      </c>
      <c r="L943" s="103">
        <v>0</v>
      </c>
      <c r="M943" s="103">
        <v>0</v>
      </c>
      <c r="N943" s="103">
        <v>0</v>
      </c>
      <c r="O943" s="103">
        <v>0</v>
      </c>
      <c r="P943" s="103">
        <v>0</v>
      </c>
      <c r="Q943" s="103">
        <v>0</v>
      </c>
      <c r="R943" s="103">
        <v>0</v>
      </c>
      <c r="S943" s="103">
        <v>0</v>
      </c>
      <c r="T943" s="103">
        <v>0</v>
      </c>
      <c r="U943" s="103">
        <v>0</v>
      </c>
      <c r="V943" s="103">
        <v>0</v>
      </c>
      <c r="W943" s="103">
        <v>0</v>
      </c>
      <c r="X943" s="103">
        <v>0</v>
      </c>
      <c r="Y943" s="103">
        <v>0</v>
      </c>
      <c r="Z943" s="103">
        <v>0</v>
      </c>
      <c r="AA943" s="103">
        <v>0</v>
      </c>
      <c r="AB943" s="103">
        <v>0</v>
      </c>
      <c r="AC943" s="103">
        <v>0</v>
      </c>
      <c r="AD943" s="103">
        <v>0</v>
      </c>
      <c r="AE943" s="103">
        <v>0</v>
      </c>
      <c r="AF943" s="103">
        <v>0</v>
      </c>
      <c r="AG943" s="103">
        <v>0</v>
      </c>
      <c r="AH943" s="103">
        <v>0</v>
      </c>
      <c r="AI943" s="103">
        <v>0</v>
      </c>
      <c r="AJ943" s="103">
        <v>0</v>
      </c>
      <c r="AK943" s="103">
        <v>0</v>
      </c>
      <c r="AL943" s="103">
        <v>0</v>
      </c>
      <c r="AM943" s="103">
        <v>0</v>
      </c>
      <c r="AN943" s="103">
        <v>0</v>
      </c>
      <c r="AO943" s="103">
        <v>0</v>
      </c>
      <c r="AP943" s="103">
        <v>0</v>
      </c>
      <c r="AQ943" s="103">
        <v>0</v>
      </c>
      <c r="AR943" s="103">
        <v>0</v>
      </c>
      <c r="AS943" s="103">
        <v>0</v>
      </c>
      <c r="AT943" s="103">
        <v>0</v>
      </c>
      <c r="AU943" s="103">
        <v>0</v>
      </c>
      <c r="AV943" s="103">
        <v>0</v>
      </c>
      <c r="AW943" s="103">
        <v>0</v>
      </c>
      <c r="AX943" s="103">
        <v>0</v>
      </c>
      <c r="AY943" s="103">
        <v>0</v>
      </c>
    </row>
    <row r="944" spans="1:51">
      <c r="A944" t="s">
        <v>38</v>
      </c>
      <c r="B944" t="s">
        <v>71</v>
      </c>
      <c r="C944" t="s">
        <v>61</v>
      </c>
      <c r="D944" t="s">
        <v>337</v>
      </c>
      <c r="E944" s="122">
        <v>0</v>
      </c>
      <c r="F944" s="122">
        <v>0</v>
      </c>
      <c r="G944" s="122">
        <v>0</v>
      </c>
      <c r="H944" s="122">
        <v>0</v>
      </c>
      <c r="I944" s="122">
        <v>0</v>
      </c>
      <c r="J944" s="122">
        <v>0</v>
      </c>
      <c r="K944" s="103">
        <v>0</v>
      </c>
      <c r="L944" s="103">
        <v>0</v>
      </c>
      <c r="M944" s="103">
        <v>0</v>
      </c>
      <c r="N944" s="103">
        <v>0</v>
      </c>
      <c r="O944" s="103">
        <v>0</v>
      </c>
      <c r="P944" s="103">
        <v>0</v>
      </c>
      <c r="Q944" s="103">
        <v>0</v>
      </c>
      <c r="R944" s="103">
        <v>0</v>
      </c>
      <c r="S944" s="103">
        <v>0</v>
      </c>
      <c r="T944" s="103">
        <v>0</v>
      </c>
      <c r="U944" s="103">
        <v>0</v>
      </c>
      <c r="V944" s="103">
        <v>0</v>
      </c>
      <c r="W944" s="103">
        <v>0</v>
      </c>
      <c r="X944" s="103">
        <v>0</v>
      </c>
      <c r="Y944" s="103">
        <v>0</v>
      </c>
      <c r="Z944" s="103">
        <v>0</v>
      </c>
      <c r="AA944" s="103">
        <v>0</v>
      </c>
      <c r="AB944" s="103">
        <v>0</v>
      </c>
      <c r="AC944" s="103">
        <v>0</v>
      </c>
      <c r="AD944" s="103">
        <v>0</v>
      </c>
      <c r="AE944" s="103">
        <v>0</v>
      </c>
      <c r="AF944" s="103">
        <v>0</v>
      </c>
      <c r="AG944" s="103">
        <v>0</v>
      </c>
      <c r="AH944" s="103">
        <v>0</v>
      </c>
      <c r="AI944" s="103">
        <v>0</v>
      </c>
      <c r="AJ944" s="103">
        <v>0</v>
      </c>
      <c r="AK944" s="103">
        <v>0</v>
      </c>
      <c r="AL944" s="103">
        <v>0</v>
      </c>
      <c r="AM944" s="103">
        <v>0</v>
      </c>
      <c r="AN944" s="103">
        <v>0</v>
      </c>
      <c r="AO944" s="103">
        <v>0</v>
      </c>
      <c r="AP944" s="103">
        <v>0</v>
      </c>
      <c r="AQ944" s="103">
        <v>0</v>
      </c>
      <c r="AR944" s="103">
        <v>0</v>
      </c>
      <c r="AS944" s="103">
        <v>0</v>
      </c>
      <c r="AT944" s="103">
        <v>0</v>
      </c>
      <c r="AU944" s="103">
        <v>0</v>
      </c>
      <c r="AV944" s="103">
        <v>0</v>
      </c>
      <c r="AW944" s="103">
        <v>0</v>
      </c>
      <c r="AX944" s="103">
        <v>0</v>
      </c>
      <c r="AY944" s="103">
        <v>0</v>
      </c>
    </row>
    <row r="945" spans="1:51">
      <c r="A945" t="s">
        <v>39</v>
      </c>
      <c r="B945" t="s">
        <v>71</v>
      </c>
      <c r="C945" t="s">
        <v>50</v>
      </c>
      <c r="D945" t="s">
        <v>337</v>
      </c>
      <c r="E945" s="122">
        <v>1</v>
      </c>
      <c r="F945" s="122">
        <v>1</v>
      </c>
      <c r="G945" s="122">
        <v>1</v>
      </c>
      <c r="H945" s="122">
        <v>1</v>
      </c>
      <c r="I945" s="122">
        <v>1</v>
      </c>
      <c r="J945" s="122">
        <v>1</v>
      </c>
      <c r="K945" s="103">
        <v>1</v>
      </c>
      <c r="L945" s="103">
        <v>1</v>
      </c>
      <c r="M945" s="103">
        <v>1</v>
      </c>
      <c r="N945" s="103">
        <v>1</v>
      </c>
      <c r="O945" s="103">
        <v>1</v>
      </c>
      <c r="P945" s="103">
        <v>1</v>
      </c>
      <c r="Q945" s="103">
        <v>1</v>
      </c>
      <c r="R945" s="103">
        <v>1</v>
      </c>
      <c r="S945" s="103">
        <v>1</v>
      </c>
      <c r="T945" s="103">
        <v>1</v>
      </c>
      <c r="U945" s="103">
        <v>1</v>
      </c>
      <c r="V945" s="103">
        <v>1</v>
      </c>
      <c r="W945" s="103">
        <v>1</v>
      </c>
      <c r="X945" s="103">
        <v>1</v>
      </c>
      <c r="Y945" s="103">
        <v>1</v>
      </c>
      <c r="Z945" s="103">
        <v>1</v>
      </c>
      <c r="AA945" s="103">
        <v>1</v>
      </c>
      <c r="AB945" s="103">
        <v>1</v>
      </c>
      <c r="AC945" s="103">
        <v>1</v>
      </c>
      <c r="AD945" s="103">
        <v>1</v>
      </c>
      <c r="AE945" s="103">
        <v>1</v>
      </c>
      <c r="AF945" s="103">
        <v>1</v>
      </c>
      <c r="AG945" s="103">
        <v>1</v>
      </c>
      <c r="AH945" s="103">
        <v>1</v>
      </c>
      <c r="AI945" s="103">
        <v>1</v>
      </c>
      <c r="AJ945" s="103">
        <v>1</v>
      </c>
      <c r="AK945" s="103">
        <v>1</v>
      </c>
      <c r="AL945" s="103">
        <v>1</v>
      </c>
      <c r="AM945" s="103">
        <v>1</v>
      </c>
      <c r="AN945" s="103">
        <v>1</v>
      </c>
      <c r="AO945" s="103">
        <v>1</v>
      </c>
      <c r="AP945" s="103">
        <v>1</v>
      </c>
      <c r="AQ945" s="103">
        <v>1</v>
      </c>
      <c r="AR945" s="103">
        <v>1</v>
      </c>
      <c r="AS945" s="103">
        <v>1</v>
      </c>
      <c r="AT945" s="103">
        <v>1</v>
      </c>
      <c r="AU945" s="103">
        <v>1</v>
      </c>
      <c r="AV945" s="103">
        <v>1</v>
      </c>
      <c r="AW945" s="103">
        <v>1</v>
      </c>
      <c r="AX945" s="103">
        <v>1</v>
      </c>
      <c r="AY945" s="103">
        <v>1</v>
      </c>
    </row>
    <row r="946" spans="1:51">
      <c r="A946" t="s">
        <v>39</v>
      </c>
      <c r="B946" t="s">
        <v>71</v>
      </c>
      <c r="C946" t="s">
        <v>51</v>
      </c>
      <c r="D946" t="s">
        <v>337</v>
      </c>
      <c r="E946" s="122">
        <v>0</v>
      </c>
      <c r="F946" s="122">
        <v>0</v>
      </c>
      <c r="G946" s="122">
        <v>0</v>
      </c>
      <c r="H946" s="122">
        <v>0</v>
      </c>
      <c r="I946" s="122">
        <v>0</v>
      </c>
      <c r="J946" s="122">
        <v>0</v>
      </c>
      <c r="K946" s="103">
        <v>0</v>
      </c>
      <c r="L946" s="103">
        <v>0</v>
      </c>
      <c r="M946" s="103">
        <v>0</v>
      </c>
      <c r="N946" s="103">
        <v>0</v>
      </c>
      <c r="O946" s="103">
        <v>0</v>
      </c>
      <c r="P946" s="103">
        <v>0</v>
      </c>
      <c r="Q946" s="103">
        <v>0</v>
      </c>
      <c r="R946" s="103">
        <v>0</v>
      </c>
      <c r="S946" s="103">
        <v>0</v>
      </c>
      <c r="T946" s="103">
        <v>0</v>
      </c>
      <c r="U946" s="103">
        <v>0</v>
      </c>
      <c r="V946" s="103">
        <v>0</v>
      </c>
      <c r="W946" s="103">
        <v>0</v>
      </c>
      <c r="X946" s="103">
        <v>0</v>
      </c>
      <c r="Y946" s="103">
        <v>0</v>
      </c>
      <c r="Z946" s="103">
        <v>0</v>
      </c>
      <c r="AA946" s="103">
        <v>0</v>
      </c>
      <c r="AB946" s="103">
        <v>0</v>
      </c>
      <c r="AC946" s="103">
        <v>0</v>
      </c>
      <c r="AD946" s="103">
        <v>0</v>
      </c>
      <c r="AE946" s="103">
        <v>0</v>
      </c>
      <c r="AF946" s="103">
        <v>0</v>
      </c>
      <c r="AG946" s="103">
        <v>0</v>
      </c>
      <c r="AH946" s="103">
        <v>0</v>
      </c>
      <c r="AI946" s="103">
        <v>0</v>
      </c>
      <c r="AJ946" s="103">
        <v>0</v>
      </c>
      <c r="AK946" s="103">
        <v>0</v>
      </c>
      <c r="AL946" s="103">
        <v>0</v>
      </c>
      <c r="AM946" s="103">
        <v>0</v>
      </c>
      <c r="AN946" s="103">
        <v>0</v>
      </c>
      <c r="AO946" s="103">
        <v>0</v>
      </c>
      <c r="AP946" s="103">
        <v>0</v>
      </c>
      <c r="AQ946" s="103">
        <v>0</v>
      </c>
      <c r="AR946" s="103">
        <v>0</v>
      </c>
      <c r="AS946" s="103">
        <v>0</v>
      </c>
      <c r="AT946" s="103">
        <v>0</v>
      </c>
      <c r="AU946" s="103">
        <v>0</v>
      </c>
      <c r="AV946" s="103">
        <v>0</v>
      </c>
      <c r="AW946" s="103">
        <v>0</v>
      </c>
      <c r="AX946" s="103">
        <v>0</v>
      </c>
      <c r="AY946" s="103">
        <v>0</v>
      </c>
    </row>
    <row r="947" spans="1:51">
      <c r="A947" t="s">
        <v>39</v>
      </c>
      <c r="B947" t="s">
        <v>71</v>
      </c>
      <c r="C947" t="s">
        <v>52</v>
      </c>
      <c r="D947" t="s">
        <v>337</v>
      </c>
      <c r="E947" s="122">
        <v>0</v>
      </c>
      <c r="F947" s="122">
        <v>0</v>
      </c>
      <c r="G947" s="122">
        <v>0</v>
      </c>
      <c r="H947" s="122">
        <v>0</v>
      </c>
      <c r="I947" s="122">
        <v>0</v>
      </c>
      <c r="J947" s="122">
        <v>0</v>
      </c>
      <c r="K947" s="103">
        <v>0</v>
      </c>
      <c r="L947" s="103">
        <v>0</v>
      </c>
      <c r="M947" s="103">
        <v>0</v>
      </c>
      <c r="N947" s="103">
        <v>0</v>
      </c>
      <c r="O947" s="103">
        <v>0</v>
      </c>
      <c r="P947" s="103">
        <v>0</v>
      </c>
      <c r="Q947" s="103">
        <v>0</v>
      </c>
      <c r="R947" s="103">
        <v>0</v>
      </c>
      <c r="S947" s="103">
        <v>0</v>
      </c>
      <c r="T947" s="103">
        <v>0</v>
      </c>
      <c r="U947" s="103">
        <v>0</v>
      </c>
      <c r="V947" s="103">
        <v>0</v>
      </c>
      <c r="W947" s="103">
        <v>0</v>
      </c>
      <c r="X947" s="103">
        <v>0</v>
      </c>
      <c r="Y947" s="103">
        <v>0</v>
      </c>
      <c r="Z947" s="103">
        <v>0</v>
      </c>
      <c r="AA947" s="103">
        <v>0</v>
      </c>
      <c r="AB947" s="103">
        <v>0</v>
      </c>
      <c r="AC947" s="103">
        <v>0</v>
      </c>
      <c r="AD947" s="103">
        <v>0</v>
      </c>
      <c r="AE947" s="103">
        <v>0</v>
      </c>
      <c r="AF947" s="103">
        <v>0</v>
      </c>
      <c r="AG947" s="103">
        <v>0</v>
      </c>
      <c r="AH947" s="103">
        <v>0</v>
      </c>
      <c r="AI947" s="103">
        <v>0</v>
      </c>
      <c r="AJ947" s="103">
        <v>0</v>
      </c>
      <c r="AK947" s="103">
        <v>0</v>
      </c>
      <c r="AL947" s="103">
        <v>0</v>
      </c>
      <c r="AM947" s="103">
        <v>0</v>
      </c>
      <c r="AN947" s="103">
        <v>0</v>
      </c>
      <c r="AO947" s="103">
        <v>0</v>
      </c>
      <c r="AP947" s="103">
        <v>0</v>
      </c>
      <c r="AQ947" s="103">
        <v>0</v>
      </c>
      <c r="AR947" s="103">
        <v>0</v>
      </c>
      <c r="AS947" s="103">
        <v>0</v>
      </c>
      <c r="AT947" s="103">
        <v>0</v>
      </c>
      <c r="AU947" s="103">
        <v>0</v>
      </c>
      <c r="AV947" s="103">
        <v>0</v>
      </c>
      <c r="AW947" s="103">
        <v>0</v>
      </c>
      <c r="AX947" s="103">
        <v>0</v>
      </c>
      <c r="AY947" s="103">
        <v>0</v>
      </c>
    </row>
    <row r="948" spans="1:51">
      <c r="A948" t="s">
        <v>39</v>
      </c>
      <c r="B948" t="s">
        <v>71</v>
      </c>
      <c r="C948" t="s">
        <v>53</v>
      </c>
      <c r="D948" t="s">
        <v>337</v>
      </c>
      <c r="E948" s="122">
        <v>0</v>
      </c>
      <c r="F948" s="122">
        <v>0</v>
      </c>
      <c r="G948" s="122">
        <v>0</v>
      </c>
      <c r="H948" s="122">
        <v>0</v>
      </c>
      <c r="I948" s="122">
        <v>0</v>
      </c>
      <c r="J948" s="122">
        <v>0</v>
      </c>
      <c r="K948" s="103">
        <v>0</v>
      </c>
      <c r="L948" s="103">
        <v>0</v>
      </c>
      <c r="M948" s="103">
        <v>0</v>
      </c>
      <c r="N948" s="103">
        <v>0</v>
      </c>
      <c r="O948" s="103">
        <v>0</v>
      </c>
      <c r="P948" s="103">
        <v>0</v>
      </c>
      <c r="Q948" s="103">
        <v>0</v>
      </c>
      <c r="R948" s="103">
        <v>0</v>
      </c>
      <c r="S948" s="103">
        <v>0</v>
      </c>
      <c r="T948" s="103">
        <v>0</v>
      </c>
      <c r="U948" s="103">
        <v>0</v>
      </c>
      <c r="V948" s="103">
        <v>0</v>
      </c>
      <c r="W948" s="103">
        <v>0</v>
      </c>
      <c r="X948" s="103">
        <v>0</v>
      </c>
      <c r="Y948" s="103">
        <v>0</v>
      </c>
      <c r="Z948" s="103">
        <v>0</v>
      </c>
      <c r="AA948" s="103">
        <v>0</v>
      </c>
      <c r="AB948" s="103">
        <v>0</v>
      </c>
      <c r="AC948" s="103">
        <v>0</v>
      </c>
      <c r="AD948" s="103">
        <v>0</v>
      </c>
      <c r="AE948" s="103">
        <v>0</v>
      </c>
      <c r="AF948" s="103">
        <v>0</v>
      </c>
      <c r="AG948" s="103">
        <v>0</v>
      </c>
      <c r="AH948" s="103">
        <v>0</v>
      </c>
      <c r="AI948" s="103">
        <v>0</v>
      </c>
      <c r="AJ948" s="103">
        <v>0</v>
      </c>
      <c r="AK948" s="103">
        <v>0</v>
      </c>
      <c r="AL948" s="103">
        <v>0</v>
      </c>
      <c r="AM948" s="103">
        <v>0</v>
      </c>
      <c r="AN948" s="103">
        <v>0</v>
      </c>
      <c r="AO948" s="103">
        <v>0</v>
      </c>
      <c r="AP948" s="103">
        <v>0</v>
      </c>
      <c r="AQ948" s="103">
        <v>0</v>
      </c>
      <c r="AR948" s="103">
        <v>0</v>
      </c>
      <c r="AS948" s="103">
        <v>0</v>
      </c>
      <c r="AT948" s="103">
        <v>0</v>
      </c>
      <c r="AU948" s="103">
        <v>0</v>
      </c>
      <c r="AV948" s="103">
        <v>0</v>
      </c>
      <c r="AW948" s="103">
        <v>0</v>
      </c>
      <c r="AX948" s="103">
        <v>0</v>
      </c>
      <c r="AY948" s="103">
        <v>0</v>
      </c>
    </row>
    <row r="949" spans="1:51">
      <c r="A949" t="s">
        <v>39</v>
      </c>
      <c r="B949" t="s">
        <v>71</v>
      </c>
      <c r="C949" t="s">
        <v>54</v>
      </c>
      <c r="D949" t="s">
        <v>337</v>
      </c>
      <c r="E949" s="122">
        <v>0</v>
      </c>
      <c r="F949" s="122">
        <v>0</v>
      </c>
      <c r="G949" s="122">
        <v>0</v>
      </c>
      <c r="H949" s="122">
        <v>0</v>
      </c>
      <c r="I949" s="122">
        <v>0</v>
      </c>
      <c r="J949" s="122">
        <v>0</v>
      </c>
      <c r="K949" s="103">
        <v>0</v>
      </c>
      <c r="L949" s="103">
        <v>0</v>
      </c>
      <c r="M949" s="103">
        <v>0</v>
      </c>
      <c r="N949" s="103">
        <v>0</v>
      </c>
      <c r="O949" s="103">
        <v>0</v>
      </c>
      <c r="P949" s="103">
        <v>0</v>
      </c>
      <c r="Q949" s="103">
        <v>0</v>
      </c>
      <c r="R949" s="103">
        <v>0</v>
      </c>
      <c r="S949" s="103">
        <v>0</v>
      </c>
      <c r="T949" s="103">
        <v>0</v>
      </c>
      <c r="U949" s="103">
        <v>0</v>
      </c>
      <c r="V949" s="103">
        <v>0</v>
      </c>
      <c r="W949" s="103">
        <v>0</v>
      </c>
      <c r="X949" s="103">
        <v>0</v>
      </c>
      <c r="Y949" s="103">
        <v>0</v>
      </c>
      <c r="Z949" s="103">
        <v>0</v>
      </c>
      <c r="AA949" s="103">
        <v>0</v>
      </c>
      <c r="AB949" s="103">
        <v>0</v>
      </c>
      <c r="AC949" s="103">
        <v>0</v>
      </c>
      <c r="AD949" s="103">
        <v>0</v>
      </c>
      <c r="AE949" s="103">
        <v>0</v>
      </c>
      <c r="AF949" s="103">
        <v>0</v>
      </c>
      <c r="AG949" s="103">
        <v>0</v>
      </c>
      <c r="AH949" s="103">
        <v>0</v>
      </c>
      <c r="AI949" s="103">
        <v>0</v>
      </c>
      <c r="AJ949" s="103">
        <v>0</v>
      </c>
      <c r="AK949" s="103">
        <v>0</v>
      </c>
      <c r="AL949" s="103">
        <v>0</v>
      </c>
      <c r="AM949" s="103">
        <v>0</v>
      </c>
      <c r="AN949" s="103">
        <v>0</v>
      </c>
      <c r="AO949" s="103">
        <v>0</v>
      </c>
      <c r="AP949" s="103">
        <v>0</v>
      </c>
      <c r="AQ949" s="103">
        <v>0</v>
      </c>
      <c r="AR949" s="103">
        <v>0</v>
      </c>
      <c r="AS949" s="103">
        <v>0</v>
      </c>
      <c r="AT949" s="103">
        <v>0</v>
      </c>
      <c r="AU949" s="103">
        <v>0</v>
      </c>
      <c r="AV949" s="103">
        <v>0</v>
      </c>
      <c r="AW949" s="103">
        <v>0</v>
      </c>
      <c r="AX949" s="103">
        <v>0</v>
      </c>
      <c r="AY949" s="103">
        <v>0</v>
      </c>
    </row>
    <row r="950" spans="1:51">
      <c r="A950" t="s">
        <v>39</v>
      </c>
      <c r="B950" t="s">
        <v>71</v>
      </c>
      <c r="C950" t="s">
        <v>55</v>
      </c>
      <c r="D950" t="s">
        <v>337</v>
      </c>
      <c r="E950" s="122">
        <v>0</v>
      </c>
      <c r="F950" s="122">
        <v>0</v>
      </c>
      <c r="G950" s="122">
        <v>0</v>
      </c>
      <c r="H950" s="122">
        <v>0</v>
      </c>
      <c r="I950" s="122">
        <v>0</v>
      </c>
      <c r="J950" s="122">
        <v>0</v>
      </c>
      <c r="K950" s="103">
        <v>0</v>
      </c>
      <c r="L950" s="103">
        <v>0</v>
      </c>
      <c r="M950" s="103">
        <v>0</v>
      </c>
      <c r="N950" s="103">
        <v>0</v>
      </c>
      <c r="O950" s="103">
        <v>0</v>
      </c>
      <c r="P950" s="103">
        <v>0</v>
      </c>
      <c r="Q950" s="103">
        <v>0</v>
      </c>
      <c r="R950" s="103">
        <v>0</v>
      </c>
      <c r="S950" s="103">
        <v>0</v>
      </c>
      <c r="T950" s="103">
        <v>0</v>
      </c>
      <c r="U950" s="103">
        <v>0</v>
      </c>
      <c r="V950" s="103">
        <v>0</v>
      </c>
      <c r="W950" s="103">
        <v>0</v>
      </c>
      <c r="X950" s="103">
        <v>0</v>
      </c>
      <c r="Y950" s="103">
        <v>0</v>
      </c>
      <c r="Z950" s="103">
        <v>0</v>
      </c>
      <c r="AA950" s="103">
        <v>0</v>
      </c>
      <c r="AB950" s="103">
        <v>0</v>
      </c>
      <c r="AC950" s="103">
        <v>0</v>
      </c>
      <c r="AD950" s="103">
        <v>0</v>
      </c>
      <c r="AE950" s="103">
        <v>0</v>
      </c>
      <c r="AF950" s="103">
        <v>0</v>
      </c>
      <c r="AG950" s="103">
        <v>0</v>
      </c>
      <c r="AH950" s="103">
        <v>0</v>
      </c>
      <c r="AI950" s="103">
        <v>0</v>
      </c>
      <c r="AJ950" s="103">
        <v>0</v>
      </c>
      <c r="AK950" s="103">
        <v>0</v>
      </c>
      <c r="AL950" s="103">
        <v>0</v>
      </c>
      <c r="AM950" s="103">
        <v>0</v>
      </c>
      <c r="AN950" s="103">
        <v>0</v>
      </c>
      <c r="AO950" s="103">
        <v>0</v>
      </c>
      <c r="AP950" s="103">
        <v>0</v>
      </c>
      <c r="AQ950" s="103">
        <v>0</v>
      </c>
      <c r="AR950" s="103">
        <v>0</v>
      </c>
      <c r="AS950" s="103">
        <v>0</v>
      </c>
      <c r="AT950" s="103">
        <v>0</v>
      </c>
      <c r="AU950" s="103">
        <v>0</v>
      </c>
      <c r="AV950" s="103">
        <v>0</v>
      </c>
      <c r="AW950" s="103">
        <v>0</v>
      </c>
      <c r="AX950" s="103">
        <v>0</v>
      </c>
      <c r="AY950" s="103">
        <v>0</v>
      </c>
    </row>
    <row r="951" spans="1:51">
      <c r="A951" t="s">
        <v>39</v>
      </c>
      <c r="B951" t="s">
        <v>71</v>
      </c>
      <c r="C951" t="s">
        <v>56</v>
      </c>
      <c r="D951" t="s">
        <v>337</v>
      </c>
      <c r="E951" s="122">
        <v>0</v>
      </c>
      <c r="F951" s="122">
        <v>0</v>
      </c>
      <c r="G951" s="122">
        <v>0</v>
      </c>
      <c r="H951" s="122">
        <v>0</v>
      </c>
      <c r="I951" s="122">
        <v>0</v>
      </c>
      <c r="J951" s="122">
        <v>0</v>
      </c>
      <c r="K951" s="103">
        <v>0</v>
      </c>
      <c r="L951" s="103">
        <v>0</v>
      </c>
      <c r="M951" s="103">
        <v>0</v>
      </c>
      <c r="N951" s="103">
        <v>0</v>
      </c>
      <c r="O951" s="103">
        <v>0</v>
      </c>
      <c r="P951" s="103">
        <v>0</v>
      </c>
      <c r="Q951" s="103">
        <v>0</v>
      </c>
      <c r="R951" s="103">
        <v>0</v>
      </c>
      <c r="S951" s="103">
        <v>0</v>
      </c>
      <c r="T951" s="103">
        <v>0</v>
      </c>
      <c r="U951" s="103">
        <v>0</v>
      </c>
      <c r="V951" s="103">
        <v>0</v>
      </c>
      <c r="W951" s="103">
        <v>0</v>
      </c>
      <c r="X951" s="103">
        <v>0</v>
      </c>
      <c r="Y951" s="103">
        <v>0</v>
      </c>
      <c r="Z951" s="103">
        <v>0</v>
      </c>
      <c r="AA951" s="103">
        <v>0</v>
      </c>
      <c r="AB951" s="103">
        <v>0</v>
      </c>
      <c r="AC951" s="103">
        <v>0</v>
      </c>
      <c r="AD951" s="103">
        <v>0</v>
      </c>
      <c r="AE951" s="103">
        <v>0</v>
      </c>
      <c r="AF951" s="103">
        <v>0</v>
      </c>
      <c r="AG951" s="103">
        <v>0</v>
      </c>
      <c r="AH951" s="103">
        <v>0</v>
      </c>
      <c r="AI951" s="103">
        <v>0</v>
      </c>
      <c r="AJ951" s="103">
        <v>0</v>
      </c>
      <c r="AK951" s="103">
        <v>0</v>
      </c>
      <c r="AL951" s="103">
        <v>0</v>
      </c>
      <c r="AM951" s="103">
        <v>0</v>
      </c>
      <c r="AN951" s="103">
        <v>0</v>
      </c>
      <c r="AO951" s="103">
        <v>0</v>
      </c>
      <c r="AP951" s="103">
        <v>0</v>
      </c>
      <c r="AQ951" s="103">
        <v>0</v>
      </c>
      <c r="AR951" s="103">
        <v>0</v>
      </c>
      <c r="AS951" s="103">
        <v>0</v>
      </c>
      <c r="AT951" s="103">
        <v>0</v>
      </c>
      <c r="AU951" s="103">
        <v>0</v>
      </c>
      <c r="AV951" s="103">
        <v>0</v>
      </c>
      <c r="AW951" s="103">
        <v>0</v>
      </c>
      <c r="AX951" s="103">
        <v>0</v>
      </c>
      <c r="AY951" s="103">
        <v>0</v>
      </c>
    </row>
    <row r="952" spans="1:51">
      <c r="A952" t="s">
        <v>39</v>
      </c>
      <c r="B952" t="s">
        <v>71</v>
      </c>
      <c r="C952" t="s">
        <v>57</v>
      </c>
      <c r="D952" t="s">
        <v>337</v>
      </c>
      <c r="E952" s="122">
        <v>0</v>
      </c>
      <c r="F952" s="122">
        <v>0</v>
      </c>
      <c r="G952" s="122">
        <v>0</v>
      </c>
      <c r="H952" s="122">
        <v>0</v>
      </c>
      <c r="I952" s="122">
        <v>0</v>
      </c>
      <c r="J952" s="122">
        <v>0</v>
      </c>
      <c r="K952" s="103">
        <v>0</v>
      </c>
      <c r="L952" s="103">
        <v>0</v>
      </c>
      <c r="M952" s="103">
        <v>0</v>
      </c>
      <c r="N952" s="103">
        <v>0</v>
      </c>
      <c r="O952" s="103">
        <v>0</v>
      </c>
      <c r="P952" s="103">
        <v>0</v>
      </c>
      <c r="Q952" s="103">
        <v>0</v>
      </c>
      <c r="R952" s="103">
        <v>0</v>
      </c>
      <c r="S952" s="103">
        <v>0</v>
      </c>
      <c r="T952" s="103">
        <v>0</v>
      </c>
      <c r="U952" s="103">
        <v>0</v>
      </c>
      <c r="V952" s="103">
        <v>0</v>
      </c>
      <c r="W952" s="103">
        <v>0</v>
      </c>
      <c r="X952" s="103">
        <v>0</v>
      </c>
      <c r="Y952" s="103">
        <v>0</v>
      </c>
      <c r="Z952" s="103">
        <v>0</v>
      </c>
      <c r="AA952" s="103">
        <v>0</v>
      </c>
      <c r="AB952" s="103">
        <v>0</v>
      </c>
      <c r="AC952" s="103">
        <v>0</v>
      </c>
      <c r="AD952" s="103">
        <v>0</v>
      </c>
      <c r="AE952" s="103">
        <v>0</v>
      </c>
      <c r="AF952" s="103">
        <v>0</v>
      </c>
      <c r="AG952" s="103">
        <v>0</v>
      </c>
      <c r="AH952" s="103">
        <v>0</v>
      </c>
      <c r="AI952" s="103">
        <v>0</v>
      </c>
      <c r="AJ952" s="103">
        <v>0</v>
      </c>
      <c r="AK952" s="103">
        <v>0</v>
      </c>
      <c r="AL952" s="103">
        <v>0</v>
      </c>
      <c r="AM952" s="103">
        <v>0</v>
      </c>
      <c r="AN952" s="103">
        <v>0</v>
      </c>
      <c r="AO952" s="103">
        <v>0</v>
      </c>
      <c r="AP952" s="103">
        <v>0</v>
      </c>
      <c r="AQ952" s="103">
        <v>0</v>
      </c>
      <c r="AR952" s="103">
        <v>0</v>
      </c>
      <c r="AS952" s="103">
        <v>0</v>
      </c>
      <c r="AT952" s="103">
        <v>0</v>
      </c>
      <c r="AU952" s="103">
        <v>0</v>
      </c>
      <c r="AV952" s="103">
        <v>0</v>
      </c>
      <c r="AW952" s="103">
        <v>0</v>
      </c>
      <c r="AX952" s="103">
        <v>0</v>
      </c>
      <c r="AY952" s="103">
        <v>0</v>
      </c>
    </row>
    <row r="953" spans="1:51">
      <c r="A953" t="s">
        <v>39</v>
      </c>
      <c r="B953" t="s">
        <v>71</v>
      </c>
      <c r="C953" t="s">
        <v>58</v>
      </c>
      <c r="D953" t="s">
        <v>337</v>
      </c>
      <c r="E953" s="122">
        <v>0</v>
      </c>
      <c r="F953" s="122">
        <v>0</v>
      </c>
      <c r="G953" s="122">
        <v>0</v>
      </c>
      <c r="H953" s="122">
        <v>0</v>
      </c>
      <c r="I953" s="122">
        <v>0</v>
      </c>
      <c r="J953" s="122">
        <v>0</v>
      </c>
      <c r="K953" s="103">
        <v>0</v>
      </c>
      <c r="L953" s="103">
        <v>0</v>
      </c>
      <c r="M953" s="103">
        <v>0</v>
      </c>
      <c r="N953" s="103">
        <v>0</v>
      </c>
      <c r="O953" s="103">
        <v>0</v>
      </c>
      <c r="P953" s="103">
        <v>0</v>
      </c>
      <c r="Q953" s="103">
        <v>0</v>
      </c>
      <c r="R953" s="103">
        <v>0</v>
      </c>
      <c r="S953" s="103">
        <v>0</v>
      </c>
      <c r="T953" s="103">
        <v>0</v>
      </c>
      <c r="U953" s="103">
        <v>0</v>
      </c>
      <c r="V953" s="103">
        <v>0</v>
      </c>
      <c r="W953" s="103">
        <v>0</v>
      </c>
      <c r="X953" s="103">
        <v>0</v>
      </c>
      <c r="Y953" s="103">
        <v>0</v>
      </c>
      <c r="Z953" s="103">
        <v>0</v>
      </c>
      <c r="AA953" s="103">
        <v>0</v>
      </c>
      <c r="AB953" s="103">
        <v>0</v>
      </c>
      <c r="AC953" s="103">
        <v>0</v>
      </c>
      <c r="AD953" s="103">
        <v>0</v>
      </c>
      <c r="AE953" s="103">
        <v>0</v>
      </c>
      <c r="AF953" s="103">
        <v>0</v>
      </c>
      <c r="AG953" s="103">
        <v>0</v>
      </c>
      <c r="AH953" s="103">
        <v>0</v>
      </c>
      <c r="AI953" s="103">
        <v>0</v>
      </c>
      <c r="AJ953" s="103">
        <v>0</v>
      </c>
      <c r="AK953" s="103">
        <v>0</v>
      </c>
      <c r="AL953" s="103">
        <v>0</v>
      </c>
      <c r="AM953" s="103">
        <v>0</v>
      </c>
      <c r="AN953" s="103">
        <v>0</v>
      </c>
      <c r="AO953" s="103">
        <v>0</v>
      </c>
      <c r="AP953" s="103">
        <v>0</v>
      </c>
      <c r="AQ953" s="103">
        <v>0</v>
      </c>
      <c r="AR953" s="103">
        <v>0</v>
      </c>
      <c r="AS953" s="103">
        <v>0</v>
      </c>
      <c r="AT953" s="103">
        <v>0</v>
      </c>
      <c r="AU953" s="103">
        <v>0</v>
      </c>
      <c r="AV953" s="103">
        <v>0</v>
      </c>
      <c r="AW953" s="103">
        <v>0</v>
      </c>
      <c r="AX953" s="103">
        <v>0</v>
      </c>
      <c r="AY953" s="103">
        <v>0</v>
      </c>
    </row>
    <row r="954" spans="1:51">
      <c r="A954" t="s">
        <v>39</v>
      </c>
      <c r="B954" t="s">
        <v>71</v>
      </c>
      <c r="C954" t="s">
        <v>59</v>
      </c>
      <c r="D954" t="s">
        <v>337</v>
      </c>
      <c r="E954" s="122">
        <v>0</v>
      </c>
      <c r="F954" s="122">
        <v>0</v>
      </c>
      <c r="G954" s="122">
        <v>0</v>
      </c>
      <c r="H954" s="122">
        <v>0</v>
      </c>
      <c r="I954" s="122">
        <v>0</v>
      </c>
      <c r="J954" s="122">
        <v>0</v>
      </c>
      <c r="K954" s="103">
        <v>0</v>
      </c>
      <c r="L954" s="103">
        <v>0</v>
      </c>
      <c r="M954" s="103">
        <v>0</v>
      </c>
      <c r="N954" s="103">
        <v>0</v>
      </c>
      <c r="O954" s="103">
        <v>0</v>
      </c>
      <c r="P954" s="103">
        <v>0</v>
      </c>
      <c r="Q954" s="103">
        <v>0</v>
      </c>
      <c r="R954" s="103">
        <v>0</v>
      </c>
      <c r="S954" s="103">
        <v>0</v>
      </c>
      <c r="T954" s="103">
        <v>0</v>
      </c>
      <c r="U954" s="103">
        <v>0</v>
      </c>
      <c r="V954" s="103">
        <v>0</v>
      </c>
      <c r="W954" s="103">
        <v>0</v>
      </c>
      <c r="X954" s="103">
        <v>0</v>
      </c>
      <c r="Y954" s="103">
        <v>0</v>
      </c>
      <c r="Z954" s="103">
        <v>0</v>
      </c>
      <c r="AA954" s="103">
        <v>0</v>
      </c>
      <c r="AB954" s="103">
        <v>0</v>
      </c>
      <c r="AC954" s="103">
        <v>0</v>
      </c>
      <c r="AD954" s="103">
        <v>0</v>
      </c>
      <c r="AE954" s="103">
        <v>0</v>
      </c>
      <c r="AF954" s="103">
        <v>0</v>
      </c>
      <c r="AG954" s="103">
        <v>0</v>
      </c>
      <c r="AH954" s="103">
        <v>0</v>
      </c>
      <c r="AI954" s="103">
        <v>0</v>
      </c>
      <c r="AJ954" s="103">
        <v>0</v>
      </c>
      <c r="AK954" s="103">
        <v>0</v>
      </c>
      <c r="AL954" s="103">
        <v>0</v>
      </c>
      <c r="AM954" s="103">
        <v>0</v>
      </c>
      <c r="AN954" s="103">
        <v>0</v>
      </c>
      <c r="AO954" s="103">
        <v>0</v>
      </c>
      <c r="AP954" s="103">
        <v>0</v>
      </c>
      <c r="AQ954" s="103">
        <v>0</v>
      </c>
      <c r="AR954" s="103">
        <v>0</v>
      </c>
      <c r="AS954" s="103">
        <v>0</v>
      </c>
      <c r="AT954" s="103">
        <v>0</v>
      </c>
      <c r="AU954" s="103">
        <v>0</v>
      </c>
      <c r="AV954" s="103">
        <v>0</v>
      </c>
      <c r="AW954" s="103">
        <v>0</v>
      </c>
      <c r="AX954" s="103">
        <v>0</v>
      </c>
      <c r="AY954" s="103">
        <v>0</v>
      </c>
    </row>
    <row r="955" spans="1:51">
      <c r="A955" t="s">
        <v>39</v>
      </c>
      <c r="B955" t="s">
        <v>71</v>
      </c>
      <c r="C955" t="s">
        <v>60</v>
      </c>
      <c r="D955" t="s">
        <v>337</v>
      </c>
      <c r="E955" s="122">
        <v>0</v>
      </c>
      <c r="F955" s="122">
        <v>0</v>
      </c>
      <c r="G955" s="122">
        <v>0</v>
      </c>
      <c r="H955" s="122">
        <v>0</v>
      </c>
      <c r="I955" s="122">
        <v>0</v>
      </c>
      <c r="J955" s="122">
        <v>0</v>
      </c>
      <c r="K955" s="103">
        <v>0</v>
      </c>
      <c r="L955" s="103">
        <v>0</v>
      </c>
      <c r="M955" s="103">
        <v>0</v>
      </c>
      <c r="N955" s="103">
        <v>0</v>
      </c>
      <c r="O955" s="103">
        <v>0</v>
      </c>
      <c r="P955" s="103">
        <v>0</v>
      </c>
      <c r="Q955" s="103">
        <v>0</v>
      </c>
      <c r="R955" s="103">
        <v>0</v>
      </c>
      <c r="S955" s="103">
        <v>0</v>
      </c>
      <c r="T955" s="103">
        <v>0</v>
      </c>
      <c r="U955" s="103">
        <v>0</v>
      </c>
      <c r="V955" s="103">
        <v>0</v>
      </c>
      <c r="W955" s="103">
        <v>0</v>
      </c>
      <c r="X955" s="103">
        <v>0</v>
      </c>
      <c r="Y955" s="103">
        <v>0</v>
      </c>
      <c r="Z955" s="103">
        <v>0</v>
      </c>
      <c r="AA955" s="103">
        <v>0</v>
      </c>
      <c r="AB955" s="103">
        <v>0</v>
      </c>
      <c r="AC955" s="103">
        <v>0</v>
      </c>
      <c r="AD955" s="103">
        <v>0</v>
      </c>
      <c r="AE955" s="103">
        <v>0</v>
      </c>
      <c r="AF955" s="103">
        <v>0</v>
      </c>
      <c r="AG955" s="103">
        <v>0</v>
      </c>
      <c r="AH955" s="103">
        <v>0</v>
      </c>
      <c r="AI955" s="103">
        <v>0</v>
      </c>
      <c r="AJ955" s="103">
        <v>0</v>
      </c>
      <c r="AK955" s="103">
        <v>0</v>
      </c>
      <c r="AL955" s="103">
        <v>0</v>
      </c>
      <c r="AM955" s="103">
        <v>0</v>
      </c>
      <c r="AN955" s="103">
        <v>0</v>
      </c>
      <c r="AO955" s="103">
        <v>0</v>
      </c>
      <c r="AP955" s="103">
        <v>0</v>
      </c>
      <c r="AQ955" s="103">
        <v>0</v>
      </c>
      <c r="AR955" s="103">
        <v>0</v>
      </c>
      <c r="AS955" s="103">
        <v>0</v>
      </c>
      <c r="AT955" s="103">
        <v>0</v>
      </c>
      <c r="AU955" s="103">
        <v>0</v>
      </c>
      <c r="AV955" s="103">
        <v>0</v>
      </c>
      <c r="AW955" s="103">
        <v>0</v>
      </c>
      <c r="AX955" s="103">
        <v>0</v>
      </c>
      <c r="AY955" s="103">
        <v>0</v>
      </c>
    </row>
    <row r="956" spans="1:51">
      <c r="A956" t="s">
        <v>39</v>
      </c>
      <c r="B956" t="s">
        <v>71</v>
      </c>
      <c r="C956" t="s">
        <v>61</v>
      </c>
      <c r="D956" t="s">
        <v>337</v>
      </c>
      <c r="E956" s="122">
        <v>0</v>
      </c>
      <c r="F956" s="122">
        <v>0</v>
      </c>
      <c r="G956" s="122">
        <v>0</v>
      </c>
      <c r="H956" s="122">
        <v>0</v>
      </c>
      <c r="I956" s="122">
        <v>0</v>
      </c>
      <c r="J956" s="122">
        <v>0</v>
      </c>
      <c r="K956" s="103">
        <v>0</v>
      </c>
      <c r="L956" s="103">
        <v>0</v>
      </c>
      <c r="M956" s="103">
        <v>0</v>
      </c>
      <c r="N956" s="103">
        <v>0</v>
      </c>
      <c r="O956" s="103">
        <v>0</v>
      </c>
      <c r="P956" s="103">
        <v>0</v>
      </c>
      <c r="Q956" s="103">
        <v>0</v>
      </c>
      <c r="R956" s="103">
        <v>0</v>
      </c>
      <c r="S956" s="103">
        <v>0</v>
      </c>
      <c r="T956" s="103">
        <v>0</v>
      </c>
      <c r="U956" s="103">
        <v>0</v>
      </c>
      <c r="V956" s="103">
        <v>0</v>
      </c>
      <c r="W956" s="103">
        <v>0</v>
      </c>
      <c r="X956" s="103">
        <v>0</v>
      </c>
      <c r="Y956" s="103">
        <v>0</v>
      </c>
      <c r="Z956" s="103">
        <v>0</v>
      </c>
      <c r="AA956" s="103">
        <v>0</v>
      </c>
      <c r="AB956" s="103">
        <v>0</v>
      </c>
      <c r="AC956" s="103">
        <v>0</v>
      </c>
      <c r="AD956" s="103">
        <v>0</v>
      </c>
      <c r="AE956" s="103">
        <v>0</v>
      </c>
      <c r="AF956" s="103">
        <v>0</v>
      </c>
      <c r="AG956" s="103">
        <v>0</v>
      </c>
      <c r="AH956" s="103">
        <v>0</v>
      </c>
      <c r="AI956" s="103">
        <v>0</v>
      </c>
      <c r="AJ956" s="103">
        <v>0</v>
      </c>
      <c r="AK956" s="103">
        <v>0</v>
      </c>
      <c r="AL956" s="103">
        <v>0</v>
      </c>
      <c r="AM956" s="103">
        <v>0</v>
      </c>
      <c r="AN956" s="103">
        <v>0</v>
      </c>
      <c r="AO956" s="103">
        <v>0</v>
      </c>
      <c r="AP956" s="103">
        <v>0</v>
      </c>
      <c r="AQ956" s="103">
        <v>0</v>
      </c>
      <c r="AR956" s="103">
        <v>0</v>
      </c>
      <c r="AS956" s="103">
        <v>0</v>
      </c>
      <c r="AT956" s="103">
        <v>0</v>
      </c>
      <c r="AU956" s="103">
        <v>0</v>
      </c>
      <c r="AV956" s="103">
        <v>0</v>
      </c>
      <c r="AW956" s="103">
        <v>0</v>
      </c>
      <c r="AX956" s="103">
        <v>0</v>
      </c>
      <c r="AY956" s="103">
        <v>0</v>
      </c>
    </row>
    <row r="957" spans="1:51">
      <c r="A957" t="s">
        <v>40</v>
      </c>
      <c r="B957" t="s">
        <v>71</v>
      </c>
      <c r="C957" t="s">
        <v>50</v>
      </c>
      <c r="D957" t="s">
        <v>337</v>
      </c>
      <c r="E957" s="122">
        <v>1</v>
      </c>
      <c r="F957" s="122">
        <v>1</v>
      </c>
      <c r="G957" s="122">
        <v>1</v>
      </c>
      <c r="H957" s="122">
        <v>1</v>
      </c>
      <c r="I957" s="122">
        <v>1</v>
      </c>
      <c r="J957" s="122">
        <v>1</v>
      </c>
      <c r="K957" s="103">
        <v>1</v>
      </c>
      <c r="L957" s="103">
        <v>1</v>
      </c>
      <c r="M957" s="103">
        <v>1</v>
      </c>
      <c r="N957" s="103">
        <v>1</v>
      </c>
      <c r="O957" s="103">
        <v>1</v>
      </c>
      <c r="P957" s="103">
        <v>1</v>
      </c>
      <c r="Q957" s="103">
        <v>1</v>
      </c>
      <c r="R957" s="103">
        <v>1</v>
      </c>
      <c r="S957" s="103">
        <v>1</v>
      </c>
      <c r="T957" s="103">
        <v>1</v>
      </c>
      <c r="U957" s="103">
        <v>1</v>
      </c>
      <c r="V957" s="103">
        <v>1</v>
      </c>
      <c r="W957" s="103">
        <v>1</v>
      </c>
      <c r="X957" s="103">
        <v>1</v>
      </c>
      <c r="Y957" s="103">
        <v>1</v>
      </c>
      <c r="Z957" s="103">
        <v>1</v>
      </c>
      <c r="AA957" s="103">
        <v>1</v>
      </c>
      <c r="AB957" s="103">
        <v>1</v>
      </c>
      <c r="AC957" s="103">
        <v>1</v>
      </c>
      <c r="AD957" s="103">
        <v>1</v>
      </c>
      <c r="AE957" s="103">
        <v>1</v>
      </c>
      <c r="AF957" s="103">
        <v>1</v>
      </c>
      <c r="AG957" s="103">
        <v>1</v>
      </c>
      <c r="AH957" s="103">
        <v>1</v>
      </c>
      <c r="AI957" s="103">
        <v>1</v>
      </c>
      <c r="AJ957" s="103">
        <v>1</v>
      </c>
      <c r="AK957" s="103">
        <v>1</v>
      </c>
      <c r="AL957" s="103">
        <v>1</v>
      </c>
      <c r="AM957" s="103">
        <v>1</v>
      </c>
      <c r="AN957" s="103">
        <v>1</v>
      </c>
      <c r="AO957" s="103">
        <v>1</v>
      </c>
      <c r="AP957" s="103">
        <v>1</v>
      </c>
      <c r="AQ957" s="103">
        <v>1</v>
      </c>
      <c r="AR957" s="103">
        <v>1</v>
      </c>
      <c r="AS957" s="103">
        <v>1</v>
      </c>
      <c r="AT957" s="103">
        <v>1</v>
      </c>
      <c r="AU957" s="103">
        <v>1</v>
      </c>
      <c r="AV957" s="103">
        <v>1</v>
      </c>
      <c r="AW957" s="103">
        <v>1</v>
      </c>
      <c r="AX957" s="103">
        <v>1</v>
      </c>
      <c r="AY957" s="103">
        <v>1</v>
      </c>
    </row>
    <row r="958" spans="1:51">
      <c r="A958" t="s">
        <v>40</v>
      </c>
      <c r="B958" t="s">
        <v>71</v>
      </c>
      <c r="C958" t="s">
        <v>51</v>
      </c>
      <c r="D958" t="s">
        <v>337</v>
      </c>
      <c r="E958" s="122">
        <v>0</v>
      </c>
      <c r="F958" s="122">
        <v>0</v>
      </c>
      <c r="G958" s="122">
        <v>0</v>
      </c>
      <c r="H958" s="122">
        <v>0</v>
      </c>
      <c r="I958" s="122">
        <v>0</v>
      </c>
      <c r="J958" s="122">
        <v>0</v>
      </c>
      <c r="K958" s="103">
        <v>0</v>
      </c>
      <c r="L958" s="103">
        <v>0</v>
      </c>
      <c r="M958" s="103">
        <v>0</v>
      </c>
      <c r="N958" s="103">
        <v>0</v>
      </c>
      <c r="O958" s="103">
        <v>0</v>
      </c>
      <c r="P958" s="103">
        <v>0</v>
      </c>
      <c r="Q958" s="103">
        <v>0</v>
      </c>
      <c r="R958" s="103">
        <v>0</v>
      </c>
      <c r="S958" s="103">
        <v>0</v>
      </c>
      <c r="T958" s="103">
        <v>0</v>
      </c>
      <c r="U958" s="103">
        <v>0</v>
      </c>
      <c r="V958" s="103">
        <v>0</v>
      </c>
      <c r="W958" s="103">
        <v>0</v>
      </c>
      <c r="X958" s="103">
        <v>0</v>
      </c>
      <c r="Y958" s="103">
        <v>0</v>
      </c>
      <c r="Z958" s="103">
        <v>0</v>
      </c>
      <c r="AA958" s="103">
        <v>0</v>
      </c>
      <c r="AB958" s="103">
        <v>0</v>
      </c>
      <c r="AC958" s="103">
        <v>0</v>
      </c>
      <c r="AD958" s="103">
        <v>0</v>
      </c>
      <c r="AE958" s="103">
        <v>0</v>
      </c>
      <c r="AF958" s="103">
        <v>0</v>
      </c>
      <c r="AG958" s="103">
        <v>0</v>
      </c>
      <c r="AH958" s="103">
        <v>0</v>
      </c>
      <c r="AI958" s="103">
        <v>0</v>
      </c>
      <c r="AJ958" s="103">
        <v>0</v>
      </c>
      <c r="AK958" s="103">
        <v>0</v>
      </c>
      <c r="AL958" s="103">
        <v>0</v>
      </c>
      <c r="AM958" s="103">
        <v>0</v>
      </c>
      <c r="AN958" s="103">
        <v>0</v>
      </c>
      <c r="AO958" s="103">
        <v>0</v>
      </c>
      <c r="AP958" s="103">
        <v>0</v>
      </c>
      <c r="AQ958" s="103">
        <v>0</v>
      </c>
      <c r="AR958" s="103">
        <v>0</v>
      </c>
      <c r="AS958" s="103">
        <v>0</v>
      </c>
      <c r="AT958" s="103">
        <v>0</v>
      </c>
      <c r="AU958" s="103">
        <v>0</v>
      </c>
      <c r="AV958" s="103">
        <v>0</v>
      </c>
      <c r="AW958" s="103">
        <v>0</v>
      </c>
      <c r="AX958" s="103">
        <v>0</v>
      </c>
      <c r="AY958" s="103">
        <v>0</v>
      </c>
    </row>
    <row r="959" spans="1:51">
      <c r="A959" t="s">
        <v>40</v>
      </c>
      <c r="B959" t="s">
        <v>71</v>
      </c>
      <c r="C959" t="s">
        <v>52</v>
      </c>
      <c r="D959" t="s">
        <v>337</v>
      </c>
      <c r="E959" s="122">
        <v>0</v>
      </c>
      <c r="F959" s="122">
        <v>0</v>
      </c>
      <c r="G959" s="122">
        <v>0</v>
      </c>
      <c r="H959" s="122">
        <v>0</v>
      </c>
      <c r="I959" s="122">
        <v>0</v>
      </c>
      <c r="J959" s="122">
        <v>0</v>
      </c>
      <c r="K959" s="103">
        <v>0</v>
      </c>
      <c r="L959" s="103">
        <v>0</v>
      </c>
      <c r="M959" s="103">
        <v>0</v>
      </c>
      <c r="N959" s="103">
        <v>0</v>
      </c>
      <c r="O959" s="103">
        <v>0</v>
      </c>
      <c r="P959" s="103">
        <v>0</v>
      </c>
      <c r="Q959" s="103">
        <v>0</v>
      </c>
      <c r="R959" s="103">
        <v>0</v>
      </c>
      <c r="S959" s="103">
        <v>0</v>
      </c>
      <c r="T959" s="103">
        <v>0</v>
      </c>
      <c r="U959" s="103">
        <v>0</v>
      </c>
      <c r="V959" s="103">
        <v>0</v>
      </c>
      <c r="W959" s="103">
        <v>0</v>
      </c>
      <c r="X959" s="103">
        <v>0</v>
      </c>
      <c r="Y959" s="103">
        <v>0</v>
      </c>
      <c r="Z959" s="103">
        <v>0</v>
      </c>
      <c r="AA959" s="103">
        <v>0</v>
      </c>
      <c r="AB959" s="103">
        <v>0</v>
      </c>
      <c r="AC959" s="103">
        <v>0</v>
      </c>
      <c r="AD959" s="103">
        <v>0</v>
      </c>
      <c r="AE959" s="103">
        <v>0</v>
      </c>
      <c r="AF959" s="103">
        <v>0</v>
      </c>
      <c r="AG959" s="103">
        <v>0</v>
      </c>
      <c r="AH959" s="103">
        <v>0</v>
      </c>
      <c r="AI959" s="103">
        <v>0</v>
      </c>
      <c r="AJ959" s="103">
        <v>0</v>
      </c>
      <c r="AK959" s="103">
        <v>0</v>
      </c>
      <c r="AL959" s="103">
        <v>0</v>
      </c>
      <c r="AM959" s="103">
        <v>0</v>
      </c>
      <c r="AN959" s="103">
        <v>0</v>
      </c>
      <c r="AO959" s="103">
        <v>0</v>
      </c>
      <c r="AP959" s="103">
        <v>0</v>
      </c>
      <c r="AQ959" s="103">
        <v>0</v>
      </c>
      <c r="AR959" s="103">
        <v>0</v>
      </c>
      <c r="AS959" s="103">
        <v>0</v>
      </c>
      <c r="AT959" s="103">
        <v>0</v>
      </c>
      <c r="AU959" s="103">
        <v>0</v>
      </c>
      <c r="AV959" s="103">
        <v>0</v>
      </c>
      <c r="AW959" s="103">
        <v>0</v>
      </c>
      <c r="AX959" s="103">
        <v>0</v>
      </c>
      <c r="AY959" s="103">
        <v>0</v>
      </c>
    </row>
    <row r="960" spans="1:51">
      <c r="A960" t="s">
        <v>40</v>
      </c>
      <c r="B960" t="s">
        <v>71</v>
      </c>
      <c r="C960" t="s">
        <v>53</v>
      </c>
      <c r="D960" t="s">
        <v>337</v>
      </c>
      <c r="E960" s="122">
        <v>0</v>
      </c>
      <c r="F960" s="122">
        <v>0</v>
      </c>
      <c r="G960" s="122">
        <v>0</v>
      </c>
      <c r="H960" s="122">
        <v>0</v>
      </c>
      <c r="I960" s="122">
        <v>0</v>
      </c>
      <c r="J960" s="122">
        <v>0</v>
      </c>
      <c r="K960" s="103">
        <v>0</v>
      </c>
      <c r="L960" s="103">
        <v>0</v>
      </c>
      <c r="M960" s="103">
        <v>0</v>
      </c>
      <c r="N960" s="103">
        <v>0</v>
      </c>
      <c r="O960" s="103">
        <v>0</v>
      </c>
      <c r="P960" s="103">
        <v>0</v>
      </c>
      <c r="Q960" s="103">
        <v>0</v>
      </c>
      <c r="R960" s="103">
        <v>0</v>
      </c>
      <c r="S960" s="103">
        <v>0</v>
      </c>
      <c r="T960" s="103">
        <v>0</v>
      </c>
      <c r="U960" s="103">
        <v>0</v>
      </c>
      <c r="V960" s="103">
        <v>0</v>
      </c>
      <c r="W960" s="103">
        <v>0</v>
      </c>
      <c r="X960" s="103">
        <v>0</v>
      </c>
      <c r="Y960" s="103">
        <v>0</v>
      </c>
      <c r="Z960" s="103">
        <v>0</v>
      </c>
      <c r="AA960" s="103">
        <v>0</v>
      </c>
      <c r="AB960" s="103">
        <v>0</v>
      </c>
      <c r="AC960" s="103">
        <v>0</v>
      </c>
      <c r="AD960" s="103">
        <v>0</v>
      </c>
      <c r="AE960" s="103">
        <v>0</v>
      </c>
      <c r="AF960" s="103">
        <v>0</v>
      </c>
      <c r="AG960" s="103">
        <v>0</v>
      </c>
      <c r="AH960" s="103">
        <v>0</v>
      </c>
      <c r="AI960" s="103">
        <v>0</v>
      </c>
      <c r="AJ960" s="103">
        <v>0</v>
      </c>
      <c r="AK960" s="103">
        <v>0</v>
      </c>
      <c r="AL960" s="103">
        <v>0</v>
      </c>
      <c r="AM960" s="103">
        <v>0</v>
      </c>
      <c r="AN960" s="103">
        <v>0</v>
      </c>
      <c r="AO960" s="103">
        <v>0</v>
      </c>
      <c r="AP960" s="103">
        <v>0</v>
      </c>
      <c r="AQ960" s="103">
        <v>0</v>
      </c>
      <c r="AR960" s="103">
        <v>0</v>
      </c>
      <c r="AS960" s="103">
        <v>0</v>
      </c>
      <c r="AT960" s="103">
        <v>0</v>
      </c>
      <c r="AU960" s="103">
        <v>0</v>
      </c>
      <c r="AV960" s="103">
        <v>0</v>
      </c>
      <c r="AW960" s="103">
        <v>0</v>
      </c>
      <c r="AX960" s="103">
        <v>0</v>
      </c>
      <c r="AY960" s="103">
        <v>0</v>
      </c>
    </row>
    <row r="961" spans="1:51">
      <c r="A961" t="s">
        <v>40</v>
      </c>
      <c r="B961" t="s">
        <v>71</v>
      </c>
      <c r="C961" t="s">
        <v>54</v>
      </c>
      <c r="D961" t="s">
        <v>337</v>
      </c>
      <c r="E961" s="122">
        <v>0</v>
      </c>
      <c r="F961" s="122">
        <v>0</v>
      </c>
      <c r="G961" s="122">
        <v>0</v>
      </c>
      <c r="H961" s="122">
        <v>0</v>
      </c>
      <c r="I961" s="122">
        <v>0</v>
      </c>
      <c r="J961" s="122">
        <v>0</v>
      </c>
      <c r="K961" s="103">
        <v>0</v>
      </c>
      <c r="L961" s="103">
        <v>0</v>
      </c>
      <c r="M961" s="103">
        <v>0</v>
      </c>
      <c r="N961" s="103">
        <v>0</v>
      </c>
      <c r="O961" s="103">
        <v>0</v>
      </c>
      <c r="P961" s="103">
        <v>0</v>
      </c>
      <c r="Q961" s="103">
        <v>0</v>
      </c>
      <c r="R961" s="103">
        <v>0</v>
      </c>
      <c r="S961" s="103">
        <v>0</v>
      </c>
      <c r="T961" s="103">
        <v>0</v>
      </c>
      <c r="U961" s="103">
        <v>0</v>
      </c>
      <c r="V961" s="103">
        <v>0</v>
      </c>
      <c r="W961" s="103">
        <v>0</v>
      </c>
      <c r="X961" s="103">
        <v>0</v>
      </c>
      <c r="Y961" s="103">
        <v>0</v>
      </c>
      <c r="Z961" s="103">
        <v>0</v>
      </c>
      <c r="AA961" s="103">
        <v>0</v>
      </c>
      <c r="AB961" s="103">
        <v>0</v>
      </c>
      <c r="AC961" s="103">
        <v>0</v>
      </c>
      <c r="AD961" s="103">
        <v>0</v>
      </c>
      <c r="AE961" s="103">
        <v>0</v>
      </c>
      <c r="AF961" s="103">
        <v>0</v>
      </c>
      <c r="AG961" s="103">
        <v>0</v>
      </c>
      <c r="AH961" s="103">
        <v>0</v>
      </c>
      <c r="AI961" s="103">
        <v>0</v>
      </c>
      <c r="AJ961" s="103">
        <v>0</v>
      </c>
      <c r="AK961" s="103">
        <v>0</v>
      </c>
      <c r="AL961" s="103">
        <v>0</v>
      </c>
      <c r="AM961" s="103">
        <v>0</v>
      </c>
      <c r="AN961" s="103">
        <v>0</v>
      </c>
      <c r="AO961" s="103">
        <v>0</v>
      </c>
      <c r="AP961" s="103">
        <v>0</v>
      </c>
      <c r="AQ961" s="103">
        <v>0</v>
      </c>
      <c r="AR961" s="103">
        <v>0</v>
      </c>
      <c r="AS961" s="103">
        <v>0</v>
      </c>
      <c r="AT961" s="103">
        <v>0</v>
      </c>
      <c r="AU961" s="103">
        <v>0</v>
      </c>
      <c r="AV961" s="103">
        <v>0</v>
      </c>
      <c r="AW961" s="103">
        <v>0</v>
      </c>
      <c r="AX961" s="103">
        <v>0</v>
      </c>
      <c r="AY961" s="103">
        <v>0</v>
      </c>
    </row>
    <row r="962" spans="1:51">
      <c r="A962" t="s">
        <v>40</v>
      </c>
      <c r="B962" t="s">
        <v>71</v>
      </c>
      <c r="C962" t="s">
        <v>55</v>
      </c>
      <c r="D962" t="s">
        <v>337</v>
      </c>
      <c r="E962" s="122">
        <v>0</v>
      </c>
      <c r="F962" s="122">
        <v>0</v>
      </c>
      <c r="G962" s="122">
        <v>0</v>
      </c>
      <c r="H962" s="122">
        <v>0</v>
      </c>
      <c r="I962" s="122">
        <v>0</v>
      </c>
      <c r="J962" s="122">
        <v>0</v>
      </c>
      <c r="K962" s="103">
        <v>0</v>
      </c>
      <c r="L962" s="103">
        <v>0</v>
      </c>
      <c r="M962" s="103">
        <v>0</v>
      </c>
      <c r="N962" s="103">
        <v>0</v>
      </c>
      <c r="O962" s="103">
        <v>0</v>
      </c>
      <c r="P962" s="103">
        <v>0</v>
      </c>
      <c r="Q962" s="103">
        <v>0</v>
      </c>
      <c r="R962" s="103">
        <v>0</v>
      </c>
      <c r="S962" s="103">
        <v>0</v>
      </c>
      <c r="T962" s="103">
        <v>0</v>
      </c>
      <c r="U962" s="103">
        <v>0</v>
      </c>
      <c r="V962" s="103">
        <v>0</v>
      </c>
      <c r="W962" s="103">
        <v>0</v>
      </c>
      <c r="X962" s="103">
        <v>0</v>
      </c>
      <c r="Y962" s="103">
        <v>0</v>
      </c>
      <c r="Z962" s="103">
        <v>0</v>
      </c>
      <c r="AA962" s="103">
        <v>0</v>
      </c>
      <c r="AB962" s="103">
        <v>0</v>
      </c>
      <c r="AC962" s="103">
        <v>0</v>
      </c>
      <c r="AD962" s="103">
        <v>0</v>
      </c>
      <c r="AE962" s="103">
        <v>0</v>
      </c>
      <c r="AF962" s="103">
        <v>0</v>
      </c>
      <c r="AG962" s="103">
        <v>0</v>
      </c>
      <c r="AH962" s="103">
        <v>0</v>
      </c>
      <c r="AI962" s="103">
        <v>0</v>
      </c>
      <c r="AJ962" s="103">
        <v>0</v>
      </c>
      <c r="AK962" s="103">
        <v>0</v>
      </c>
      <c r="AL962" s="103">
        <v>0</v>
      </c>
      <c r="AM962" s="103">
        <v>0</v>
      </c>
      <c r="AN962" s="103">
        <v>0</v>
      </c>
      <c r="AO962" s="103">
        <v>0</v>
      </c>
      <c r="AP962" s="103">
        <v>0</v>
      </c>
      <c r="AQ962" s="103">
        <v>0</v>
      </c>
      <c r="AR962" s="103">
        <v>0</v>
      </c>
      <c r="AS962" s="103">
        <v>0</v>
      </c>
      <c r="AT962" s="103">
        <v>0</v>
      </c>
      <c r="AU962" s="103">
        <v>0</v>
      </c>
      <c r="AV962" s="103">
        <v>0</v>
      </c>
      <c r="AW962" s="103">
        <v>0</v>
      </c>
      <c r="AX962" s="103">
        <v>0</v>
      </c>
      <c r="AY962" s="103">
        <v>0</v>
      </c>
    </row>
    <row r="963" spans="1:51">
      <c r="A963" t="s">
        <v>40</v>
      </c>
      <c r="B963" t="s">
        <v>71</v>
      </c>
      <c r="C963" t="s">
        <v>56</v>
      </c>
      <c r="D963" t="s">
        <v>337</v>
      </c>
      <c r="E963" s="122">
        <v>0</v>
      </c>
      <c r="F963" s="122">
        <v>0</v>
      </c>
      <c r="G963" s="122">
        <v>0</v>
      </c>
      <c r="H963" s="122">
        <v>0</v>
      </c>
      <c r="I963" s="122">
        <v>0</v>
      </c>
      <c r="J963" s="122">
        <v>0</v>
      </c>
      <c r="K963" s="103">
        <v>0</v>
      </c>
      <c r="L963" s="103">
        <v>0</v>
      </c>
      <c r="M963" s="103">
        <v>0</v>
      </c>
      <c r="N963" s="103">
        <v>0</v>
      </c>
      <c r="O963" s="103">
        <v>0</v>
      </c>
      <c r="P963" s="103">
        <v>0</v>
      </c>
      <c r="Q963" s="103">
        <v>0</v>
      </c>
      <c r="R963" s="103">
        <v>0</v>
      </c>
      <c r="S963" s="103">
        <v>0</v>
      </c>
      <c r="T963" s="103">
        <v>0</v>
      </c>
      <c r="U963" s="103">
        <v>0</v>
      </c>
      <c r="V963" s="103">
        <v>0</v>
      </c>
      <c r="W963" s="103">
        <v>0</v>
      </c>
      <c r="X963" s="103">
        <v>0</v>
      </c>
      <c r="Y963" s="103">
        <v>0</v>
      </c>
      <c r="Z963" s="103">
        <v>0</v>
      </c>
      <c r="AA963" s="103">
        <v>0</v>
      </c>
      <c r="AB963" s="103">
        <v>0</v>
      </c>
      <c r="AC963" s="103">
        <v>0</v>
      </c>
      <c r="AD963" s="103">
        <v>0</v>
      </c>
      <c r="AE963" s="103">
        <v>0</v>
      </c>
      <c r="AF963" s="103">
        <v>0</v>
      </c>
      <c r="AG963" s="103">
        <v>0</v>
      </c>
      <c r="AH963" s="103">
        <v>0</v>
      </c>
      <c r="AI963" s="103">
        <v>0</v>
      </c>
      <c r="AJ963" s="103">
        <v>0</v>
      </c>
      <c r="AK963" s="103">
        <v>0</v>
      </c>
      <c r="AL963" s="103">
        <v>0</v>
      </c>
      <c r="AM963" s="103">
        <v>0</v>
      </c>
      <c r="AN963" s="103">
        <v>0</v>
      </c>
      <c r="AO963" s="103">
        <v>0</v>
      </c>
      <c r="AP963" s="103">
        <v>0</v>
      </c>
      <c r="AQ963" s="103">
        <v>0</v>
      </c>
      <c r="AR963" s="103">
        <v>0</v>
      </c>
      <c r="AS963" s="103">
        <v>0</v>
      </c>
      <c r="AT963" s="103">
        <v>0</v>
      </c>
      <c r="AU963" s="103">
        <v>0</v>
      </c>
      <c r="AV963" s="103">
        <v>0</v>
      </c>
      <c r="AW963" s="103">
        <v>0</v>
      </c>
      <c r="AX963" s="103">
        <v>0</v>
      </c>
      <c r="AY963" s="103">
        <v>0</v>
      </c>
    </row>
    <row r="964" spans="1:51">
      <c r="A964" t="s">
        <v>40</v>
      </c>
      <c r="B964" t="s">
        <v>71</v>
      </c>
      <c r="C964" t="s">
        <v>57</v>
      </c>
      <c r="D964" t="s">
        <v>337</v>
      </c>
      <c r="E964" s="122">
        <v>0</v>
      </c>
      <c r="F964" s="122">
        <v>0</v>
      </c>
      <c r="G964" s="122">
        <v>0</v>
      </c>
      <c r="H964" s="122">
        <v>0</v>
      </c>
      <c r="I964" s="122">
        <v>0</v>
      </c>
      <c r="J964" s="122">
        <v>0</v>
      </c>
      <c r="K964" s="103">
        <v>0</v>
      </c>
      <c r="L964" s="103">
        <v>0</v>
      </c>
      <c r="M964" s="103">
        <v>0</v>
      </c>
      <c r="N964" s="103">
        <v>0</v>
      </c>
      <c r="O964" s="103">
        <v>0</v>
      </c>
      <c r="P964" s="103">
        <v>0</v>
      </c>
      <c r="Q964" s="103">
        <v>0</v>
      </c>
      <c r="R964" s="103">
        <v>0</v>
      </c>
      <c r="S964" s="103">
        <v>0</v>
      </c>
      <c r="T964" s="103">
        <v>0</v>
      </c>
      <c r="U964" s="103">
        <v>0</v>
      </c>
      <c r="V964" s="103">
        <v>0</v>
      </c>
      <c r="W964" s="103">
        <v>0</v>
      </c>
      <c r="X964" s="103">
        <v>0</v>
      </c>
      <c r="Y964" s="103">
        <v>0</v>
      </c>
      <c r="Z964" s="103">
        <v>0</v>
      </c>
      <c r="AA964" s="103">
        <v>0</v>
      </c>
      <c r="AB964" s="103">
        <v>0</v>
      </c>
      <c r="AC964" s="103">
        <v>0</v>
      </c>
      <c r="AD964" s="103">
        <v>0</v>
      </c>
      <c r="AE964" s="103">
        <v>0</v>
      </c>
      <c r="AF964" s="103">
        <v>0</v>
      </c>
      <c r="AG964" s="103">
        <v>0</v>
      </c>
      <c r="AH964" s="103">
        <v>0</v>
      </c>
      <c r="AI964" s="103">
        <v>0</v>
      </c>
      <c r="AJ964" s="103">
        <v>0</v>
      </c>
      <c r="AK964" s="103">
        <v>0</v>
      </c>
      <c r="AL964" s="103">
        <v>0</v>
      </c>
      <c r="AM964" s="103">
        <v>0</v>
      </c>
      <c r="AN964" s="103">
        <v>0</v>
      </c>
      <c r="AO964" s="103">
        <v>0</v>
      </c>
      <c r="AP964" s="103">
        <v>0</v>
      </c>
      <c r="AQ964" s="103">
        <v>0</v>
      </c>
      <c r="AR964" s="103">
        <v>0</v>
      </c>
      <c r="AS964" s="103">
        <v>0</v>
      </c>
      <c r="AT964" s="103">
        <v>0</v>
      </c>
      <c r="AU964" s="103">
        <v>0</v>
      </c>
      <c r="AV964" s="103">
        <v>0</v>
      </c>
      <c r="AW964" s="103">
        <v>0</v>
      </c>
      <c r="AX964" s="103">
        <v>0</v>
      </c>
      <c r="AY964" s="103">
        <v>0</v>
      </c>
    </row>
    <row r="965" spans="1:51">
      <c r="A965" t="s">
        <v>40</v>
      </c>
      <c r="B965" t="s">
        <v>71</v>
      </c>
      <c r="C965" t="s">
        <v>58</v>
      </c>
      <c r="D965" t="s">
        <v>337</v>
      </c>
      <c r="E965" s="122">
        <v>0</v>
      </c>
      <c r="F965" s="122">
        <v>0</v>
      </c>
      <c r="G965" s="122">
        <v>0</v>
      </c>
      <c r="H965" s="122">
        <v>0</v>
      </c>
      <c r="I965" s="122">
        <v>0</v>
      </c>
      <c r="J965" s="122">
        <v>0</v>
      </c>
      <c r="K965" s="103">
        <v>0</v>
      </c>
      <c r="L965" s="103">
        <v>0</v>
      </c>
      <c r="M965" s="103">
        <v>0</v>
      </c>
      <c r="N965" s="103">
        <v>0</v>
      </c>
      <c r="O965" s="103">
        <v>0</v>
      </c>
      <c r="P965" s="103">
        <v>0</v>
      </c>
      <c r="Q965" s="103">
        <v>0</v>
      </c>
      <c r="R965" s="103">
        <v>0</v>
      </c>
      <c r="S965" s="103">
        <v>0</v>
      </c>
      <c r="T965" s="103">
        <v>0</v>
      </c>
      <c r="U965" s="103">
        <v>0</v>
      </c>
      <c r="V965" s="103">
        <v>0</v>
      </c>
      <c r="W965" s="103">
        <v>0</v>
      </c>
      <c r="X965" s="103">
        <v>0</v>
      </c>
      <c r="Y965" s="103">
        <v>0</v>
      </c>
      <c r="Z965" s="103">
        <v>0</v>
      </c>
      <c r="AA965" s="103">
        <v>0</v>
      </c>
      <c r="AB965" s="103">
        <v>0</v>
      </c>
      <c r="AC965" s="103">
        <v>0</v>
      </c>
      <c r="AD965" s="103">
        <v>0</v>
      </c>
      <c r="AE965" s="103">
        <v>0</v>
      </c>
      <c r="AF965" s="103">
        <v>0</v>
      </c>
      <c r="AG965" s="103">
        <v>0</v>
      </c>
      <c r="AH965" s="103">
        <v>0</v>
      </c>
      <c r="AI965" s="103">
        <v>0</v>
      </c>
      <c r="AJ965" s="103">
        <v>0</v>
      </c>
      <c r="AK965" s="103">
        <v>0</v>
      </c>
      <c r="AL965" s="103">
        <v>0</v>
      </c>
      <c r="AM965" s="103">
        <v>0</v>
      </c>
      <c r="AN965" s="103">
        <v>0</v>
      </c>
      <c r="AO965" s="103">
        <v>0</v>
      </c>
      <c r="AP965" s="103">
        <v>0</v>
      </c>
      <c r="AQ965" s="103">
        <v>0</v>
      </c>
      <c r="AR965" s="103">
        <v>0</v>
      </c>
      <c r="AS965" s="103">
        <v>0</v>
      </c>
      <c r="AT965" s="103">
        <v>0</v>
      </c>
      <c r="AU965" s="103">
        <v>0</v>
      </c>
      <c r="AV965" s="103">
        <v>0</v>
      </c>
      <c r="AW965" s="103">
        <v>0</v>
      </c>
      <c r="AX965" s="103">
        <v>0</v>
      </c>
      <c r="AY965" s="103">
        <v>0</v>
      </c>
    </row>
    <row r="966" spans="1:51">
      <c r="A966" t="s">
        <v>40</v>
      </c>
      <c r="B966" t="s">
        <v>71</v>
      </c>
      <c r="C966" t="s">
        <v>59</v>
      </c>
      <c r="D966" t="s">
        <v>337</v>
      </c>
      <c r="E966" s="122">
        <v>0</v>
      </c>
      <c r="F966" s="122">
        <v>0</v>
      </c>
      <c r="G966" s="122">
        <v>0</v>
      </c>
      <c r="H966" s="122">
        <v>0</v>
      </c>
      <c r="I966" s="122">
        <v>0</v>
      </c>
      <c r="J966" s="122">
        <v>0</v>
      </c>
      <c r="K966" s="103">
        <v>0</v>
      </c>
      <c r="L966" s="103">
        <v>0</v>
      </c>
      <c r="M966" s="103">
        <v>0</v>
      </c>
      <c r="N966" s="103">
        <v>0</v>
      </c>
      <c r="O966" s="103">
        <v>0</v>
      </c>
      <c r="P966" s="103">
        <v>0</v>
      </c>
      <c r="Q966" s="103">
        <v>0</v>
      </c>
      <c r="R966" s="103">
        <v>0</v>
      </c>
      <c r="S966" s="103">
        <v>0</v>
      </c>
      <c r="T966" s="103">
        <v>0</v>
      </c>
      <c r="U966" s="103">
        <v>0</v>
      </c>
      <c r="V966" s="103">
        <v>0</v>
      </c>
      <c r="W966" s="103">
        <v>0</v>
      </c>
      <c r="X966" s="103">
        <v>0</v>
      </c>
      <c r="Y966" s="103">
        <v>0</v>
      </c>
      <c r="Z966" s="103">
        <v>0</v>
      </c>
      <c r="AA966" s="103">
        <v>0</v>
      </c>
      <c r="AB966" s="103">
        <v>0</v>
      </c>
      <c r="AC966" s="103">
        <v>0</v>
      </c>
      <c r="AD966" s="103">
        <v>0</v>
      </c>
      <c r="AE966" s="103">
        <v>0</v>
      </c>
      <c r="AF966" s="103">
        <v>0</v>
      </c>
      <c r="AG966" s="103">
        <v>0</v>
      </c>
      <c r="AH966" s="103">
        <v>0</v>
      </c>
      <c r="AI966" s="103">
        <v>0</v>
      </c>
      <c r="AJ966" s="103">
        <v>0</v>
      </c>
      <c r="AK966" s="103">
        <v>0</v>
      </c>
      <c r="AL966" s="103">
        <v>0</v>
      </c>
      <c r="AM966" s="103">
        <v>0</v>
      </c>
      <c r="AN966" s="103">
        <v>0</v>
      </c>
      <c r="AO966" s="103">
        <v>0</v>
      </c>
      <c r="AP966" s="103">
        <v>0</v>
      </c>
      <c r="AQ966" s="103">
        <v>0</v>
      </c>
      <c r="AR966" s="103">
        <v>0</v>
      </c>
      <c r="AS966" s="103">
        <v>0</v>
      </c>
      <c r="AT966" s="103">
        <v>0</v>
      </c>
      <c r="AU966" s="103">
        <v>0</v>
      </c>
      <c r="AV966" s="103">
        <v>0</v>
      </c>
      <c r="AW966" s="103">
        <v>0</v>
      </c>
      <c r="AX966" s="103">
        <v>0</v>
      </c>
      <c r="AY966" s="103">
        <v>0</v>
      </c>
    </row>
    <row r="967" spans="1:51">
      <c r="A967" t="s">
        <v>40</v>
      </c>
      <c r="B967" t="s">
        <v>71</v>
      </c>
      <c r="C967" t="s">
        <v>60</v>
      </c>
      <c r="D967" t="s">
        <v>337</v>
      </c>
      <c r="E967" s="122">
        <v>0</v>
      </c>
      <c r="F967" s="122">
        <v>0</v>
      </c>
      <c r="G967" s="122">
        <v>0</v>
      </c>
      <c r="H967" s="122">
        <v>0</v>
      </c>
      <c r="I967" s="122">
        <v>0</v>
      </c>
      <c r="J967" s="122">
        <v>0</v>
      </c>
      <c r="K967" s="103">
        <v>0</v>
      </c>
      <c r="L967" s="103">
        <v>0</v>
      </c>
      <c r="M967" s="103">
        <v>0</v>
      </c>
      <c r="N967" s="103">
        <v>0</v>
      </c>
      <c r="O967" s="103">
        <v>0</v>
      </c>
      <c r="P967" s="103">
        <v>0</v>
      </c>
      <c r="Q967" s="103">
        <v>0</v>
      </c>
      <c r="R967" s="103">
        <v>0</v>
      </c>
      <c r="S967" s="103">
        <v>0</v>
      </c>
      <c r="T967" s="103">
        <v>0</v>
      </c>
      <c r="U967" s="103">
        <v>0</v>
      </c>
      <c r="V967" s="103">
        <v>0</v>
      </c>
      <c r="W967" s="103">
        <v>0</v>
      </c>
      <c r="X967" s="103">
        <v>0</v>
      </c>
      <c r="Y967" s="103">
        <v>0</v>
      </c>
      <c r="Z967" s="103">
        <v>0</v>
      </c>
      <c r="AA967" s="103">
        <v>0</v>
      </c>
      <c r="AB967" s="103">
        <v>0</v>
      </c>
      <c r="AC967" s="103">
        <v>0</v>
      </c>
      <c r="AD967" s="103">
        <v>0</v>
      </c>
      <c r="AE967" s="103">
        <v>0</v>
      </c>
      <c r="AF967" s="103">
        <v>0</v>
      </c>
      <c r="AG967" s="103">
        <v>0</v>
      </c>
      <c r="AH967" s="103">
        <v>0</v>
      </c>
      <c r="AI967" s="103">
        <v>0</v>
      </c>
      <c r="AJ967" s="103">
        <v>0</v>
      </c>
      <c r="AK967" s="103">
        <v>0</v>
      </c>
      <c r="AL967" s="103">
        <v>0</v>
      </c>
      <c r="AM967" s="103">
        <v>0</v>
      </c>
      <c r="AN967" s="103">
        <v>0</v>
      </c>
      <c r="AO967" s="103">
        <v>0</v>
      </c>
      <c r="AP967" s="103">
        <v>0</v>
      </c>
      <c r="AQ967" s="103">
        <v>0</v>
      </c>
      <c r="AR967" s="103">
        <v>0</v>
      </c>
      <c r="AS967" s="103">
        <v>0</v>
      </c>
      <c r="AT967" s="103">
        <v>0</v>
      </c>
      <c r="AU967" s="103">
        <v>0</v>
      </c>
      <c r="AV967" s="103">
        <v>0</v>
      </c>
      <c r="AW967" s="103">
        <v>0</v>
      </c>
      <c r="AX967" s="103">
        <v>0</v>
      </c>
      <c r="AY967" s="103">
        <v>0</v>
      </c>
    </row>
    <row r="968" spans="1:51">
      <c r="A968" t="s">
        <v>40</v>
      </c>
      <c r="B968" t="s">
        <v>71</v>
      </c>
      <c r="C968" t="s">
        <v>61</v>
      </c>
      <c r="D968" t="s">
        <v>337</v>
      </c>
      <c r="E968" s="122">
        <v>0</v>
      </c>
      <c r="F968" s="122">
        <v>0</v>
      </c>
      <c r="G968" s="122">
        <v>0</v>
      </c>
      <c r="H968" s="122">
        <v>0</v>
      </c>
      <c r="I968" s="122">
        <v>0</v>
      </c>
      <c r="J968" s="122">
        <v>0</v>
      </c>
      <c r="K968" s="103">
        <v>0</v>
      </c>
      <c r="L968" s="103">
        <v>0</v>
      </c>
      <c r="M968" s="103">
        <v>0</v>
      </c>
      <c r="N968" s="103">
        <v>0</v>
      </c>
      <c r="O968" s="103">
        <v>0</v>
      </c>
      <c r="P968" s="103">
        <v>0</v>
      </c>
      <c r="Q968" s="103">
        <v>0</v>
      </c>
      <c r="R968" s="103">
        <v>0</v>
      </c>
      <c r="S968" s="103">
        <v>0</v>
      </c>
      <c r="T968" s="103">
        <v>0</v>
      </c>
      <c r="U968" s="103">
        <v>0</v>
      </c>
      <c r="V968" s="103">
        <v>0</v>
      </c>
      <c r="W968" s="103">
        <v>0</v>
      </c>
      <c r="X968" s="103">
        <v>0</v>
      </c>
      <c r="Y968" s="103">
        <v>0</v>
      </c>
      <c r="Z968" s="103">
        <v>0</v>
      </c>
      <c r="AA968" s="103">
        <v>0</v>
      </c>
      <c r="AB968" s="103">
        <v>0</v>
      </c>
      <c r="AC968" s="103">
        <v>0</v>
      </c>
      <c r="AD968" s="103">
        <v>0</v>
      </c>
      <c r="AE968" s="103">
        <v>0</v>
      </c>
      <c r="AF968" s="103">
        <v>0</v>
      </c>
      <c r="AG968" s="103">
        <v>0</v>
      </c>
      <c r="AH968" s="103">
        <v>0</v>
      </c>
      <c r="AI968" s="103">
        <v>0</v>
      </c>
      <c r="AJ968" s="103">
        <v>0</v>
      </c>
      <c r="AK968" s="103">
        <v>0</v>
      </c>
      <c r="AL968" s="103">
        <v>0</v>
      </c>
      <c r="AM968" s="103">
        <v>0</v>
      </c>
      <c r="AN968" s="103">
        <v>0</v>
      </c>
      <c r="AO968" s="103">
        <v>0</v>
      </c>
      <c r="AP968" s="103">
        <v>0</v>
      </c>
      <c r="AQ968" s="103">
        <v>0</v>
      </c>
      <c r="AR968" s="103">
        <v>0</v>
      </c>
      <c r="AS968" s="103">
        <v>0</v>
      </c>
      <c r="AT968" s="103">
        <v>0</v>
      </c>
      <c r="AU968" s="103">
        <v>0</v>
      </c>
      <c r="AV968" s="103">
        <v>0</v>
      </c>
      <c r="AW968" s="103">
        <v>0</v>
      </c>
      <c r="AX968" s="103">
        <v>0</v>
      </c>
      <c r="AY968" s="103">
        <v>0</v>
      </c>
    </row>
    <row r="969" spans="1:51">
      <c r="A969" t="s">
        <v>42</v>
      </c>
      <c r="B969" t="s">
        <v>71</v>
      </c>
      <c r="C969" t="s">
        <v>50</v>
      </c>
      <c r="D969" t="s">
        <v>337</v>
      </c>
      <c r="E969" s="122">
        <v>1</v>
      </c>
      <c r="F969" s="122">
        <v>1</v>
      </c>
      <c r="G969" s="122">
        <v>1</v>
      </c>
      <c r="H969" s="122">
        <v>1</v>
      </c>
      <c r="I969" s="122">
        <v>1</v>
      </c>
      <c r="J969" s="122">
        <v>1</v>
      </c>
      <c r="K969" s="103">
        <v>1</v>
      </c>
      <c r="L969" s="103">
        <v>1</v>
      </c>
      <c r="M969" s="103">
        <v>1</v>
      </c>
      <c r="N969" s="103">
        <v>1</v>
      </c>
      <c r="O969" s="103">
        <v>1</v>
      </c>
      <c r="P969" s="103">
        <v>1</v>
      </c>
      <c r="Q969" s="103">
        <v>1</v>
      </c>
      <c r="R969" s="103">
        <v>1</v>
      </c>
      <c r="S969" s="103">
        <v>1</v>
      </c>
      <c r="T969" s="103">
        <v>1</v>
      </c>
      <c r="U969" s="103">
        <v>1</v>
      </c>
      <c r="V969" s="103">
        <v>1</v>
      </c>
      <c r="W969" s="103">
        <v>1</v>
      </c>
      <c r="X969" s="103">
        <v>1</v>
      </c>
      <c r="Y969" s="103">
        <v>1</v>
      </c>
      <c r="Z969" s="103">
        <v>1</v>
      </c>
      <c r="AA969" s="103">
        <v>1</v>
      </c>
      <c r="AB969" s="103">
        <v>1</v>
      </c>
      <c r="AC969" s="103">
        <v>1</v>
      </c>
      <c r="AD969" s="103">
        <v>1</v>
      </c>
      <c r="AE969" s="103">
        <v>1</v>
      </c>
      <c r="AF969" s="103">
        <v>1</v>
      </c>
      <c r="AG969" s="103">
        <v>1</v>
      </c>
      <c r="AH969" s="103">
        <v>1</v>
      </c>
      <c r="AI969" s="103">
        <v>1</v>
      </c>
      <c r="AJ969" s="103">
        <v>1</v>
      </c>
      <c r="AK969" s="103">
        <v>1</v>
      </c>
      <c r="AL969" s="103">
        <v>1</v>
      </c>
      <c r="AM969" s="103">
        <v>1</v>
      </c>
      <c r="AN969" s="103">
        <v>1</v>
      </c>
      <c r="AO969" s="103">
        <v>1</v>
      </c>
      <c r="AP969" s="103">
        <v>1</v>
      </c>
      <c r="AQ969" s="103">
        <v>1</v>
      </c>
      <c r="AR969" s="103">
        <v>1</v>
      </c>
      <c r="AS969" s="103">
        <v>1</v>
      </c>
      <c r="AT969" s="103">
        <v>1</v>
      </c>
      <c r="AU969" s="103">
        <v>1</v>
      </c>
      <c r="AV969" s="103">
        <v>1</v>
      </c>
      <c r="AW969" s="103">
        <v>1</v>
      </c>
      <c r="AX969" s="103">
        <v>1</v>
      </c>
      <c r="AY969" s="103">
        <v>1</v>
      </c>
    </row>
    <row r="970" spans="1:51">
      <c r="A970" t="s">
        <v>42</v>
      </c>
      <c r="B970" t="s">
        <v>71</v>
      </c>
      <c r="C970" t="s">
        <v>51</v>
      </c>
      <c r="D970" t="s">
        <v>337</v>
      </c>
      <c r="E970" s="122">
        <v>0</v>
      </c>
      <c r="F970" s="122">
        <v>0</v>
      </c>
      <c r="G970" s="122">
        <v>0</v>
      </c>
      <c r="H970" s="122">
        <v>0</v>
      </c>
      <c r="I970" s="122">
        <v>0</v>
      </c>
      <c r="J970" s="122">
        <v>0</v>
      </c>
      <c r="K970" s="103">
        <v>0</v>
      </c>
      <c r="L970" s="103">
        <v>0</v>
      </c>
      <c r="M970" s="103">
        <v>0</v>
      </c>
      <c r="N970" s="103">
        <v>0</v>
      </c>
      <c r="O970" s="103">
        <v>0</v>
      </c>
      <c r="P970" s="103">
        <v>0</v>
      </c>
      <c r="Q970" s="103">
        <v>0</v>
      </c>
      <c r="R970" s="103">
        <v>0</v>
      </c>
      <c r="S970" s="103">
        <v>0</v>
      </c>
      <c r="T970" s="103">
        <v>0</v>
      </c>
      <c r="U970" s="103">
        <v>0</v>
      </c>
      <c r="V970" s="103">
        <v>0</v>
      </c>
      <c r="W970" s="103">
        <v>0</v>
      </c>
      <c r="X970" s="103">
        <v>0</v>
      </c>
      <c r="Y970" s="103">
        <v>0</v>
      </c>
      <c r="Z970" s="103">
        <v>0</v>
      </c>
      <c r="AA970" s="103">
        <v>0</v>
      </c>
      <c r="AB970" s="103">
        <v>0</v>
      </c>
      <c r="AC970" s="103">
        <v>0</v>
      </c>
      <c r="AD970" s="103">
        <v>0</v>
      </c>
      <c r="AE970" s="103">
        <v>0</v>
      </c>
      <c r="AF970" s="103">
        <v>0</v>
      </c>
      <c r="AG970" s="103">
        <v>0</v>
      </c>
      <c r="AH970" s="103">
        <v>0</v>
      </c>
      <c r="AI970" s="103">
        <v>0</v>
      </c>
      <c r="AJ970" s="103">
        <v>0</v>
      </c>
      <c r="AK970" s="103">
        <v>0</v>
      </c>
      <c r="AL970" s="103">
        <v>0</v>
      </c>
      <c r="AM970" s="103">
        <v>0</v>
      </c>
      <c r="AN970" s="103">
        <v>0</v>
      </c>
      <c r="AO970" s="103">
        <v>0</v>
      </c>
      <c r="AP970" s="103">
        <v>0</v>
      </c>
      <c r="AQ970" s="103">
        <v>0</v>
      </c>
      <c r="AR970" s="103">
        <v>0</v>
      </c>
      <c r="AS970" s="103">
        <v>0</v>
      </c>
      <c r="AT970" s="103">
        <v>0</v>
      </c>
      <c r="AU970" s="103">
        <v>0</v>
      </c>
      <c r="AV970" s="103">
        <v>0</v>
      </c>
      <c r="AW970" s="103">
        <v>0</v>
      </c>
      <c r="AX970" s="103">
        <v>0</v>
      </c>
      <c r="AY970" s="103">
        <v>0</v>
      </c>
    </row>
    <row r="971" spans="1:51">
      <c r="A971" t="s">
        <v>42</v>
      </c>
      <c r="B971" t="s">
        <v>71</v>
      </c>
      <c r="C971" t="s">
        <v>52</v>
      </c>
      <c r="D971" t="s">
        <v>337</v>
      </c>
      <c r="E971" s="122">
        <v>0</v>
      </c>
      <c r="F971" s="122">
        <v>0</v>
      </c>
      <c r="G971" s="122">
        <v>0</v>
      </c>
      <c r="H971" s="122">
        <v>0</v>
      </c>
      <c r="I971" s="122">
        <v>0</v>
      </c>
      <c r="J971" s="122">
        <v>0</v>
      </c>
      <c r="K971" s="103">
        <v>0</v>
      </c>
      <c r="L971" s="103">
        <v>0</v>
      </c>
      <c r="M971" s="103">
        <v>0</v>
      </c>
      <c r="N971" s="103">
        <v>0</v>
      </c>
      <c r="O971" s="103">
        <v>0</v>
      </c>
      <c r="P971" s="103">
        <v>0</v>
      </c>
      <c r="Q971" s="103">
        <v>0</v>
      </c>
      <c r="R971" s="103">
        <v>0</v>
      </c>
      <c r="S971" s="103">
        <v>0</v>
      </c>
      <c r="T971" s="103">
        <v>0</v>
      </c>
      <c r="U971" s="103">
        <v>0</v>
      </c>
      <c r="V971" s="103">
        <v>0</v>
      </c>
      <c r="W971" s="103">
        <v>0</v>
      </c>
      <c r="X971" s="103">
        <v>0</v>
      </c>
      <c r="Y971" s="103">
        <v>0</v>
      </c>
      <c r="Z971" s="103">
        <v>0</v>
      </c>
      <c r="AA971" s="103">
        <v>0</v>
      </c>
      <c r="AB971" s="103">
        <v>0</v>
      </c>
      <c r="AC971" s="103">
        <v>0</v>
      </c>
      <c r="AD971" s="103">
        <v>0</v>
      </c>
      <c r="AE971" s="103">
        <v>0</v>
      </c>
      <c r="AF971" s="103">
        <v>0</v>
      </c>
      <c r="AG971" s="103">
        <v>0</v>
      </c>
      <c r="AH971" s="103">
        <v>0</v>
      </c>
      <c r="AI971" s="103">
        <v>0</v>
      </c>
      <c r="AJ971" s="103">
        <v>0</v>
      </c>
      <c r="AK971" s="103">
        <v>0</v>
      </c>
      <c r="AL971" s="103">
        <v>0</v>
      </c>
      <c r="AM971" s="103">
        <v>0</v>
      </c>
      <c r="AN971" s="103">
        <v>0</v>
      </c>
      <c r="AO971" s="103">
        <v>0</v>
      </c>
      <c r="AP971" s="103">
        <v>0</v>
      </c>
      <c r="AQ971" s="103">
        <v>0</v>
      </c>
      <c r="AR971" s="103">
        <v>0</v>
      </c>
      <c r="AS971" s="103">
        <v>0</v>
      </c>
      <c r="AT971" s="103">
        <v>0</v>
      </c>
      <c r="AU971" s="103">
        <v>0</v>
      </c>
      <c r="AV971" s="103">
        <v>0</v>
      </c>
      <c r="AW971" s="103">
        <v>0</v>
      </c>
      <c r="AX971" s="103">
        <v>0</v>
      </c>
      <c r="AY971" s="103">
        <v>0</v>
      </c>
    </row>
    <row r="972" spans="1:51">
      <c r="A972" t="s">
        <v>42</v>
      </c>
      <c r="B972" t="s">
        <v>71</v>
      </c>
      <c r="C972" t="s">
        <v>53</v>
      </c>
      <c r="D972" t="s">
        <v>337</v>
      </c>
      <c r="E972" s="122">
        <v>0</v>
      </c>
      <c r="F972" s="122">
        <v>0</v>
      </c>
      <c r="G972" s="122">
        <v>0</v>
      </c>
      <c r="H972" s="122">
        <v>0</v>
      </c>
      <c r="I972" s="122">
        <v>0</v>
      </c>
      <c r="J972" s="122">
        <v>0</v>
      </c>
      <c r="K972" s="103">
        <v>0</v>
      </c>
      <c r="L972" s="103">
        <v>0</v>
      </c>
      <c r="M972" s="103">
        <v>0</v>
      </c>
      <c r="N972" s="103">
        <v>0</v>
      </c>
      <c r="O972" s="103">
        <v>0</v>
      </c>
      <c r="P972" s="103">
        <v>0</v>
      </c>
      <c r="Q972" s="103">
        <v>0</v>
      </c>
      <c r="R972" s="103">
        <v>0</v>
      </c>
      <c r="S972" s="103">
        <v>0</v>
      </c>
      <c r="T972" s="103">
        <v>0</v>
      </c>
      <c r="U972" s="103">
        <v>0</v>
      </c>
      <c r="V972" s="103">
        <v>0</v>
      </c>
      <c r="W972" s="103">
        <v>0</v>
      </c>
      <c r="X972" s="103">
        <v>0</v>
      </c>
      <c r="Y972" s="103">
        <v>0</v>
      </c>
      <c r="Z972" s="103">
        <v>0</v>
      </c>
      <c r="AA972" s="103">
        <v>0</v>
      </c>
      <c r="AB972" s="103">
        <v>0</v>
      </c>
      <c r="AC972" s="103">
        <v>0</v>
      </c>
      <c r="AD972" s="103">
        <v>0</v>
      </c>
      <c r="AE972" s="103">
        <v>0</v>
      </c>
      <c r="AF972" s="103">
        <v>0</v>
      </c>
      <c r="AG972" s="103">
        <v>0</v>
      </c>
      <c r="AH972" s="103">
        <v>0</v>
      </c>
      <c r="AI972" s="103">
        <v>0</v>
      </c>
      <c r="AJ972" s="103">
        <v>0</v>
      </c>
      <c r="AK972" s="103">
        <v>0</v>
      </c>
      <c r="AL972" s="103">
        <v>0</v>
      </c>
      <c r="AM972" s="103">
        <v>0</v>
      </c>
      <c r="AN972" s="103">
        <v>0</v>
      </c>
      <c r="AO972" s="103">
        <v>0</v>
      </c>
      <c r="AP972" s="103">
        <v>0</v>
      </c>
      <c r="AQ972" s="103">
        <v>0</v>
      </c>
      <c r="AR972" s="103">
        <v>0</v>
      </c>
      <c r="AS972" s="103">
        <v>0</v>
      </c>
      <c r="AT972" s="103">
        <v>0</v>
      </c>
      <c r="AU972" s="103">
        <v>0</v>
      </c>
      <c r="AV972" s="103">
        <v>0</v>
      </c>
      <c r="AW972" s="103">
        <v>0</v>
      </c>
      <c r="AX972" s="103">
        <v>0</v>
      </c>
      <c r="AY972" s="103">
        <v>0</v>
      </c>
    </row>
    <row r="973" spans="1:51">
      <c r="A973" t="s">
        <v>42</v>
      </c>
      <c r="B973" t="s">
        <v>71</v>
      </c>
      <c r="C973" t="s">
        <v>54</v>
      </c>
      <c r="D973" t="s">
        <v>337</v>
      </c>
      <c r="E973" s="122">
        <v>0</v>
      </c>
      <c r="F973" s="122">
        <v>0</v>
      </c>
      <c r="G973" s="122">
        <v>0</v>
      </c>
      <c r="H973" s="122">
        <v>0</v>
      </c>
      <c r="I973" s="122">
        <v>0</v>
      </c>
      <c r="J973" s="122">
        <v>0</v>
      </c>
      <c r="K973" s="103">
        <v>0</v>
      </c>
      <c r="L973" s="103">
        <v>0</v>
      </c>
      <c r="M973" s="103">
        <v>0</v>
      </c>
      <c r="N973" s="103">
        <v>0</v>
      </c>
      <c r="O973" s="103">
        <v>0</v>
      </c>
      <c r="P973" s="103">
        <v>0</v>
      </c>
      <c r="Q973" s="103">
        <v>0</v>
      </c>
      <c r="R973" s="103">
        <v>0</v>
      </c>
      <c r="S973" s="103">
        <v>0</v>
      </c>
      <c r="T973" s="103">
        <v>0</v>
      </c>
      <c r="U973" s="103">
        <v>0</v>
      </c>
      <c r="V973" s="103">
        <v>0</v>
      </c>
      <c r="W973" s="103">
        <v>0</v>
      </c>
      <c r="X973" s="103">
        <v>0</v>
      </c>
      <c r="Y973" s="103">
        <v>0</v>
      </c>
      <c r="Z973" s="103">
        <v>0</v>
      </c>
      <c r="AA973" s="103">
        <v>0</v>
      </c>
      <c r="AB973" s="103">
        <v>0</v>
      </c>
      <c r="AC973" s="103">
        <v>0</v>
      </c>
      <c r="AD973" s="103">
        <v>0</v>
      </c>
      <c r="AE973" s="103">
        <v>0</v>
      </c>
      <c r="AF973" s="103">
        <v>0</v>
      </c>
      <c r="AG973" s="103">
        <v>0</v>
      </c>
      <c r="AH973" s="103">
        <v>0</v>
      </c>
      <c r="AI973" s="103">
        <v>0</v>
      </c>
      <c r="AJ973" s="103">
        <v>0</v>
      </c>
      <c r="AK973" s="103">
        <v>0</v>
      </c>
      <c r="AL973" s="103">
        <v>0</v>
      </c>
      <c r="AM973" s="103">
        <v>0</v>
      </c>
      <c r="AN973" s="103">
        <v>0</v>
      </c>
      <c r="AO973" s="103">
        <v>0</v>
      </c>
      <c r="AP973" s="103">
        <v>0</v>
      </c>
      <c r="AQ973" s="103">
        <v>0</v>
      </c>
      <c r="AR973" s="103">
        <v>0</v>
      </c>
      <c r="AS973" s="103">
        <v>0</v>
      </c>
      <c r="AT973" s="103">
        <v>0</v>
      </c>
      <c r="AU973" s="103">
        <v>0</v>
      </c>
      <c r="AV973" s="103">
        <v>0</v>
      </c>
      <c r="AW973" s="103">
        <v>0</v>
      </c>
      <c r="AX973" s="103">
        <v>0</v>
      </c>
      <c r="AY973" s="103">
        <v>0</v>
      </c>
    </row>
    <row r="974" spans="1:51">
      <c r="A974" t="s">
        <v>42</v>
      </c>
      <c r="B974" t="s">
        <v>71</v>
      </c>
      <c r="C974" t="s">
        <v>55</v>
      </c>
      <c r="D974" t="s">
        <v>337</v>
      </c>
      <c r="E974" s="122">
        <v>0</v>
      </c>
      <c r="F974" s="122">
        <v>0</v>
      </c>
      <c r="G974" s="122">
        <v>0</v>
      </c>
      <c r="H974" s="122">
        <v>0</v>
      </c>
      <c r="I974" s="122">
        <v>0</v>
      </c>
      <c r="J974" s="122">
        <v>0</v>
      </c>
      <c r="K974" s="103">
        <v>0</v>
      </c>
      <c r="L974" s="103">
        <v>0</v>
      </c>
      <c r="M974" s="103">
        <v>0</v>
      </c>
      <c r="N974" s="103">
        <v>0</v>
      </c>
      <c r="O974" s="103">
        <v>0</v>
      </c>
      <c r="P974" s="103">
        <v>0</v>
      </c>
      <c r="Q974" s="103">
        <v>0</v>
      </c>
      <c r="R974" s="103">
        <v>0</v>
      </c>
      <c r="S974" s="103">
        <v>0</v>
      </c>
      <c r="T974" s="103">
        <v>0</v>
      </c>
      <c r="U974" s="103">
        <v>0</v>
      </c>
      <c r="V974" s="103">
        <v>0</v>
      </c>
      <c r="W974" s="103">
        <v>0</v>
      </c>
      <c r="X974" s="103">
        <v>0</v>
      </c>
      <c r="Y974" s="103">
        <v>0</v>
      </c>
      <c r="Z974" s="103">
        <v>0</v>
      </c>
      <c r="AA974" s="103">
        <v>0</v>
      </c>
      <c r="AB974" s="103">
        <v>0</v>
      </c>
      <c r="AC974" s="103">
        <v>0</v>
      </c>
      <c r="AD974" s="103">
        <v>0</v>
      </c>
      <c r="AE974" s="103">
        <v>0</v>
      </c>
      <c r="AF974" s="103">
        <v>0</v>
      </c>
      <c r="AG974" s="103">
        <v>0</v>
      </c>
      <c r="AH974" s="103">
        <v>0</v>
      </c>
      <c r="AI974" s="103">
        <v>0</v>
      </c>
      <c r="AJ974" s="103">
        <v>0</v>
      </c>
      <c r="AK974" s="103">
        <v>0</v>
      </c>
      <c r="AL974" s="103">
        <v>0</v>
      </c>
      <c r="AM974" s="103">
        <v>0</v>
      </c>
      <c r="AN974" s="103">
        <v>0</v>
      </c>
      <c r="AO974" s="103">
        <v>0</v>
      </c>
      <c r="AP974" s="103">
        <v>0</v>
      </c>
      <c r="AQ974" s="103">
        <v>0</v>
      </c>
      <c r="AR974" s="103">
        <v>0</v>
      </c>
      <c r="AS974" s="103">
        <v>0</v>
      </c>
      <c r="AT974" s="103">
        <v>0</v>
      </c>
      <c r="AU974" s="103">
        <v>0</v>
      </c>
      <c r="AV974" s="103">
        <v>0</v>
      </c>
      <c r="AW974" s="103">
        <v>0</v>
      </c>
      <c r="AX974" s="103">
        <v>0</v>
      </c>
      <c r="AY974" s="103">
        <v>0</v>
      </c>
    </row>
    <row r="975" spans="1:51">
      <c r="A975" t="s">
        <v>42</v>
      </c>
      <c r="B975" t="s">
        <v>71</v>
      </c>
      <c r="C975" t="s">
        <v>56</v>
      </c>
      <c r="D975" t="s">
        <v>337</v>
      </c>
      <c r="E975" s="122">
        <v>0</v>
      </c>
      <c r="F975" s="122">
        <v>0</v>
      </c>
      <c r="G975" s="122">
        <v>0</v>
      </c>
      <c r="H975" s="122">
        <v>0</v>
      </c>
      <c r="I975" s="122">
        <v>0</v>
      </c>
      <c r="J975" s="122">
        <v>0</v>
      </c>
      <c r="K975" s="103">
        <v>0</v>
      </c>
      <c r="L975" s="103">
        <v>0</v>
      </c>
      <c r="M975" s="103">
        <v>0</v>
      </c>
      <c r="N975" s="103">
        <v>0</v>
      </c>
      <c r="O975" s="103">
        <v>0</v>
      </c>
      <c r="P975" s="103">
        <v>0</v>
      </c>
      <c r="Q975" s="103">
        <v>0</v>
      </c>
      <c r="R975" s="103">
        <v>0</v>
      </c>
      <c r="S975" s="103">
        <v>0</v>
      </c>
      <c r="T975" s="103">
        <v>0</v>
      </c>
      <c r="U975" s="103">
        <v>0</v>
      </c>
      <c r="V975" s="103">
        <v>0</v>
      </c>
      <c r="W975" s="103">
        <v>0</v>
      </c>
      <c r="X975" s="103">
        <v>0</v>
      </c>
      <c r="Y975" s="103">
        <v>0</v>
      </c>
      <c r="Z975" s="103">
        <v>0</v>
      </c>
      <c r="AA975" s="103">
        <v>0</v>
      </c>
      <c r="AB975" s="103">
        <v>0</v>
      </c>
      <c r="AC975" s="103">
        <v>0</v>
      </c>
      <c r="AD975" s="103">
        <v>0</v>
      </c>
      <c r="AE975" s="103">
        <v>0</v>
      </c>
      <c r="AF975" s="103">
        <v>0</v>
      </c>
      <c r="AG975" s="103">
        <v>0</v>
      </c>
      <c r="AH975" s="103">
        <v>0</v>
      </c>
      <c r="AI975" s="103">
        <v>0</v>
      </c>
      <c r="AJ975" s="103">
        <v>0</v>
      </c>
      <c r="AK975" s="103">
        <v>0</v>
      </c>
      <c r="AL975" s="103">
        <v>0</v>
      </c>
      <c r="AM975" s="103">
        <v>0</v>
      </c>
      <c r="AN975" s="103">
        <v>0</v>
      </c>
      <c r="AO975" s="103">
        <v>0</v>
      </c>
      <c r="AP975" s="103">
        <v>0</v>
      </c>
      <c r="AQ975" s="103">
        <v>0</v>
      </c>
      <c r="AR975" s="103">
        <v>0</v>
      </c>
      <c r="AS975" s="103">
        <v>0</v>
      </c>
      <c r="AT975" s="103">
        <v>0</v>
      </c>
      <c r="AU975" s="103">
        <v>0</v>
      </c>
      <c r="AV975" s="103">
        <v>0</v>
      </c>
      <c r="AW975" s="103">
        <v>0</v>
      </c>
      <c r="AX975" s="103">
        <v>0</v>
      </c>
      <c r="AY975" s="103">
        <v>0</v>
      </c>
    </row>
    <row r="976" spans="1:51">
      <c r="A976" t="s">
        <v>42</v>
      </c>
      <c r="B976" t="s">
        <v>71</v>
      </c>
      <c r="C976" t="s">
        <v>57</v>
      </c>
      <c r="D976" t="s">
        <v>337</v>
      </c>
      <c r="E976" s="122">
        <v>0</v>
      </c>
      <c r="F976" s="122">
        <v>0</v>
      </c>
      <c r="G976" s="122">
        <v>0</v>
      </c>
      <c r="H976" s="122">
        <v>0</v>
      </c>
      <c r="I976" s="122">
        <v>0</v>
      </c>
      <c r="J976" s="122">
        <v>0</v>
      </c>
      <c r="K976" s="103">
        <v>0</v>
      </c>
      <c r="L976" s="103">
        <v>0</v>
      </c>
      <c r="M976" s="103">
        <v>0</v>
      </c>
      <c r="N976" s="103">
        <v>0</v>
      </c>
      <c r="O976" s="103">
        <v>0</v>
      </c>
      <c r="P976" s="103">
        <v>0</v>
      </c>
      <c r="Q976" s="103">
        <v>0</v>
      </c>
      <c r="R976" s="103">
        <v>0</v>
      </c>
      <c r="S976" s="103">
        <v>0</v>
      </c>
      <c r="T976" s="103">
        <v>0</v>
      </c>
      <c r="U976" s="103">
        <v>0</v>
      </c>
      <c r="V976" s="103">
        <v>0</v>
      </c>
      <c r="W976" s="103">
        <v>0</v>
      </c>
      <c r="X976" s="103">
        <v>0</v>
      </c>
      <c r="Y976" s="103">
        <v>0</v>
      </c>
      <c r="Z976" s="103">
        <v>0</v>
      </c>
      <c r="AA976" s="103">
        <v>0</v>
      </c>
      <c r="AB976" s="103">
        <v>0</v>
      </c>
      <c r="AC976" s="103">
        <v>0</v>
      </c>
      <c r="AD976" s="103">
        <v>0</v>
      </c>
      <c r="AE976" s="103">
        <v>0</v>
      </c>
      <c r="AF976" s="103">
        <v>0</v>
      </c>
      <c r="AG976" s="103">
        <v>0</v>
      </c>
      <c r="AH976" s="103">
        <v>0</v>
      </c>
      <c r="AI976" s="103">
        <v>0</v>
      </c>
      <c r="AJ976" s="103">
        <v>0</v>
      </c>
      <c r="AK976" s="103">
        <v>0</v>
      </c>
      <c r="AL976" s="103">
        <v>0</v>
      </c>
      <c r="AM976" s="103">
        <v>0</v>
      </c>
      <c r="AN976" s="103">
        <v>0</v>
      </c>
      <c r="AO976" s="103">
        <v>0</v>
      </c>
      <c r="AP976" s="103">
        <v>0</v>
      </c>
      <c r="AQ976" s="103">
        <v>0</v>
      </c>
      <c r="AR976" s="103">
        <v>0</v>
      </c>
      <c r="AS976" s="103">
        <v>0</v>
      </c>
      <c r="AT976" s="103">
        <v>0</v>
      </c>
      <c r="AU976" s="103">
        <v>0</v>
      </c>
      <c r="AV976" s="103">
        <v>0</v>
      </c>
      <c r="AW976" s="103">
        <v>0</v>
      </c>
      <c r="AX976" s="103">
        <v>0</v>
      </c>
      <c r="AY976" s="103">
        <v>0</v>
      </c>
    </row>
    <row r="977" spans="1:51">
      <c r="A977" t="s">
        <v>42</v>
      </c>
      <c r="B977" t="s">
        <v>71</v>
      </c>
      <c r="C977" t="s">
        <v>58</v>
      </c>
      <c r="D977" t="s">
        <v>337</v>
      </c>
      <c r="E977" s="122">
        <v>0</v>
      </c>
      <c r="F977" s="122">
        <v>0</v>
      </c>
      <c r="G977" s="122">
        <v>0</v>
      </c>
      <c r="H977" s="122">
        <v>0</v>
      </c>
      <c r="I977" s="122">
        <v>0</v>
      </c>
      <c r="J977" s="122">
        <v>0</v>
      </c>
      <c r="K977" s="103">
        <v>0</v>
      </c>
      <c r="L977" s="103">
        <v>0</v>
      </c>
      <c r="M977" s="103">
        <v>0</v>
      </c>
      <c r="N977" s="103">
        <v>0</v>
      </c>
      <c r="O977" s="103">
        <v>0</v>
      </c>
      <c r="P977" s="103">
        <v>0</v>
      </c>
      <c r="Q977" s="103">
        <v>0</v>
      </c>
      <c r="R977" s="103">
        <v>0</v>
      </c>
      <c r="S977" s="103">
        <v>0</v>
      </c>
      <c r="T977" s="103">
        <v>0</v>
      </c>
      <c r="U977" s="103">
        <v>0</v>
      </c>
      <c r="V977" s="103">
        <v>0</v>
      </c>
      <c r="W977" s="103">
        <v>0</v>
      </c>
      <c r="X977" s="103">
        <v>0</v>
      </c>
      <c r="Y977" s="103">
        <v>0</v>
      </c>
      <c r="Z977" s="103">
        <v>0</v>
      </c>
      <c r="AA977" s="103">
        <v>0</v>
      </c>
      <c r="AB977" s="103">
        <v>0</v>
      </c>
      <c r="AC977" s="103">
        <v>0</v>
      </c>
      <c r="AD977" s="103">
        <v>0</v>
      </c>
      <c r="AE977" s="103">
        <v>0</v>
      </c>
      <c r="AF977" s="103">
        <v>0</v>
      </c>
      <c r="AG977" s="103">
        <v>0</v>
      </c>
      <c r="AH977" s="103">
        <v>0</v>
      </c>
      <c r="AI977" s="103">
        <v>0</v>
      </c>
      <c r="AJ977" s="103">
        <v>0</v>
      </c>
      <c r="AK977" s="103">
        <v>0</v>
      </c>
      <c r="AL977" s="103">
        <v>0</v>
      </c>
      <c r="AM977" s="103">
        <v>0</v>
      </c>
      <c r="AN977" s="103">
        <v>0</v>
      </c>
      <c r="AO977" s="103">
        <v>0</v>
      </c>
      <c r="AP977" s="103">
        <v>0</v>
      </c>
      <c r="AQ977" s="103">
        <v>0</v>
      </c>
      <c r="AR977" s="103">
        <v>0</v>
      </c>
      <c r="AS977" s="103">
        <v>0</v>
      </c>
      <c r="AT977" s="103">
        <v>0</v>
      </c>
      <c r="AU977" s="103">
        <v>0</v>
      </c>
      <c r="AV977" s="103">
        <v>0</v>
      </c>
      <c r="AW977" s="103">
        <v>0</v>
      </c>
      <c r="AX977" s="103">
        <v>0</v>
      </c>
      <c r="AY977" s="103">
        <v>0</v>
      </c>
    </row>
    <row r="978" spans="1:51">
      <c r="A978" t="s">
        <v>42</v>
      </c>
      <c r="B978" t="s">
        <v>71</v>
      </c>
      <c r="C978" t="s">
        <v>59</v>
      </c>
      <c r="D978" t="s">
        <v>337</v>
      </c>
      <c r="E978" s="122">
        <v>0</v>
      </c>
      <c r="F978" s="122">
        <v>0</v>
      </c>
      <c r="G978" s="122">
        <v>0</v>
      </c>
      <c r="H978" s="122">
        <v>0</v>
      </c>
      <c r="I978" s="122">
        <v>0</v>
      </c>
      <c r="J978" s="122">
        <v>0</v>
      </c>
      <c r="K978" s="103">
        <v>0</v>
      </c>
      <c r="L978" s="103">
        <v>0</v>
      </c>
      <c r="M978" s="103">
        <v>0</v>
      </c>
      <c r="N978" s="103">
        <v>0</v>
      </c>
      <c r="O978" s="103">
        <v>0</v>
      </c>
      <c r="P978" s="103">
        <v>0</v>
      </c>
      <c r="Q978" s="103">
        <v>0</v>
      </c>
      <c r="R978" s="103">
        <v>0</v>
      </c>
      <c r="S978" s="103">
        <v>0</v>
      </c>
      <c r="T978" s="103">
        <v>0</v>
      </c>
      <c r="U978" s="103">
        <v>0</v>
      </c>
      <c r="V978" s="103">
        <v>0</v>
      </c>
      <c r="W978" s="103">
        <v>0</v>
      </c>
      <c r="X978" s="103">
        <v>0</v>
      </c>
      <c r="Y978" s="103">
        <v>0</v>
      </c>
      <c r="Z978" s="103">
        <v>0</v>
      </c>
      <c r="AA978" s="103">
        <v>0</v>
      </c>
      <c r="AB978" s="103">
        <v>0</v>
      </c>
      <c r="AC978" s="103">
        <v>0</v>
      </c>
      <c r="AD978" s="103">
        <v>0</v>
      </c>
      <c r="AE978" s="103">
        <v>0</v>
      </c>
      <c r="AF978" s="103">
        <v>0</v>
      </c>
      <c r="AG978" s="103">
        <v>0</v>
      </c>
      <c r="AH978" s="103">
        <v>0</v>
      </c>
      <c r="AI978" s="103">
        <v>0</v>
      </c>
      <c r="AJ978" s="103">
        <v>0</v>
      </c>
      <c r="AK978" s="103">
        <v>0</v>
      </c>
      <c r="AL978" s="103">
        <v>0</v>
      </c>
      <c r="AM978" s="103">
        <v>0</v>
      </c>
      <c r="AN978" s="103">
        <v>0</v>
      </c>
      <c r="AO978" s="103">
        <v>0</v>
      </c>
      <c r="AP978" s="103">
        <v>0</v>
      </c>
      <c r="AQ978" s="103">
        <v>0</v>
      </c>
      <c r="AR978" s="103">
        <v>0</v>
      </c>
      <c r="AS978" s="103">
        <v>0</v>
      </c>
      <c r="AT978" s="103">
        <v>0</v>
      </c>
      <c r="AU978" s="103">
        <v>0</v>
      </c>
      <c r="AV978" s="103">
        <v>0</v>
      </c>
      <c r="AW978" s="103">
        <v>0</v>
      </c>
      <c r="AX978" s="103">
        <v>0</v>
      </c>
      <c r="AY978" s="103">
        <v>0</v>
      </c>
    </row>
    <row r="979" spans="1:51">
      <c r="A979" t="s">
        <v>42</v>
      </c>
      <c r="B979" t="s">
        <v>71</v>
      </c>
      <c r="C979" t="s">
        <v>60</v>
      </c>
      <c r="D979" t="s">
        <v>337</v>
      </c>
      <c r="E979" s="122">
        <v>0</v>
      </c>
      <c r="F979" s="122">
        <v>0</v>
      </c>
      <c r="G979" s="122">
        <v>0</v>
      </c>
      <c r="H979" s="122">
        <v>0</v>
      </c>
      <c r="I979" s="122">
        <v>0</v>
      </c>
      <c r="J979" s="122">
        <v>0</v>
      </c>
      <c r="K979" s="103">
        <v>0</v>
      </c>
      <c r="L979" s="103">
        <v>0</v>
      </c>
      <c r="M979" s="103">
        <v>0</v>
      </c>
      <c r="N979" s="103">
        <v>0</v>
      </c>
      <c r="O979" s="103">
        <v>0</v>
      </c>
      <c r="P979" s="103">
        <v>0</v>
      </c>
      <c r="Q979" s="103">
        <v>0</v>
      </c>
      <c r="R979" s="103">
        <v>0</v>
      </c>
      <c r="S979" s="103">
        <v>0</v>
      </c>
      <c r="T979" s="103">
        <v>0</v>
      </c>
      <c r="U979" s="103">
        <v>0</v>
      </c>
      <c r="V979" s="103">
        <v>0</v>
      </c>
      <c r="W979" s="103">
        <v>0</v>
      </c>
      <c r="X979" s="103">
        <v>0</v>
      </c>
      <c r="Y979" s="103">
        <v>0</v>
      </c>
      <c r="Z979" s="103">
        <v>0</v>
      </c>
      <c r="AA979" s="103">
        <v>0</v>
      </c>
      <c r="AB979" s="103">
        <v>0</v>
      </c>
      <c r="AC979" s="103">
        <v>0</v>
      </c>
      <c r="AD979" s="103">
        <v>0</v>
      </c>
      <c r="AE979" s="103">
        <v>0</v>
      </c>
      <c r="AF979" s="103">
        <v>0</v>
      </c>
      <c r="AG979" s="103">
        <v>0</v>
      </c>
      <c r="AH979" s="103">
        <v>0</v>
      </c>
      <c r="AI979" s="103">
        <v>0</v>
      </c>
      <c r="AJ979" s="103">
        <v>0</v>
      </c>
      <c r="AK979" s="103">
        <v>0</v>
      </c>
      <c r="AL979" s="103">
        <v>0</v>
      </c>
      <c r="AM979" s="103">
        <v>0</v>
      </c>
      <c r="AN979" s="103">
        <v>0</v>
      </c>
      <c r="AO979" s="103">
        <v>0</v>
      </c>
      <c r="AP979" s="103">
        <v>0</v>
      </c>
      <c r="AQ979" s="103">
        <v>0</v>
      </c>
      <c r="AR979" s="103">
        <v>0</v>
      </c>
      <c r="AS979" s="103">
        <v>0</v>
      </c>
      <c r="AT979" s="103">
        <v>0</v>
      </c>
      <c r="AU979" s="103">
        <v>0</v>
      </c>
      <c r="AV979" s="103">
        <v>0</v>
      </c>
      <c r="AW979" s="103">
        <v>0</v>
      </c>
      <c r="AX979" s="103">
        <v>0</v>
      </c>
      <c r="AY979" s="103">
        <v>0</v>
      </c>
    </row>
    <row r="980" spans="1:51">
      <c r="A980" t="s">
        <v>42</v>
      </c>
      <c r="B980" t="s">
        <v>71</v>
      </c>
      <c r="C980" t="s">
        <v>61</v>
      </c>
      <c r="D980" t="s">
        <v>337</v>
      </c>
      <c r="E980" s="122">
        <v>0</v>
      </c>
      <c r="F980" s="122">
        <v>0</v>
      </c>
      <c r="G980" s="122">
        <v>0</v>
      </c>
      <c r="H980" s="122">
        <v>0</v>
      </c>
      <c r="I980" s="122">
        <v>0</v>
      </c>
      <c r="J980" s="122">
        <v>0</v>
      </c>
      <c r="K980" s="103">
        <v>0</v>
      </c>
      <c r="L980" s="103">
        <v>0</v>
      </c>
      <c r="M980" s="103">
        <v>0</v>
      </c>
      <c r="N980" s="103">
        <v>0</v>
      </c>
      <c r="O980" s="103">
        <v>0</v>
      </c>
      <c r="P980" s="103">
        <v>0</v>
      </c>
      <c r="Q980" s="103">
        <v>0</v>
      </c>
      <c r="R980" s="103">
        <v>0</v>
      </c>
      <c r="S980" s="103">
        <v>0</v>
      </c>
      <c r="T980" s="103">
        <v>0</v>
      </c>
      <c r="U980" s="103">
        <v>0</v>
      </c>
      <c r="V980" s="103">
        <v>0</v>
      </c>
      <c r="W980" s="103">
        <v>0</v>
      </c>
      <c r="X980" s="103">
        <v>0</v>
      </c>
      <c r="Y980" s="103">
        <v>0</v>
      </c>
      <c r="Z980" s="103">
        <v>0</v>
      </c>
      <c r="AA980" s="103">
        <v>0</v>
      </c>
      <c r="AB980" s="103">
        <v>0</v>
      </c>
      <c r="AC980" s="103">
        <v>0</v>
      </c>
      <c r="AD980" s="103">
        <v>0</v>
      </c>
      <c r="AE980" s="103">
        <v>0</v>
      </c>
      <c r="AF980" s="103">
        <v>0</v>
      </c>
      <c r="AG980" s="103">
        <v>0</v>
      </c>
      <c r="AH980" s="103">
        <v>0</v>
      </c>
      <c r="AI980" s="103">
        <v>0</v>
      </c>
      <c r="AJ980" s="103">
        <v>0</v>
      </c>
      <c r="AK980" s="103">
        <v>0</v>
      </c>
      <c r="AL980" s="103">
        <v>0</v>
      </c>
      <c r="AM980" s="103">
        <v>0</v>
      </c>
      <c r="AN980" s="103">
        <v>0</v>
      </c>
      <c r="AO980" s="103">
        <v>0</v>
      </c>
      <c r="AP980" s="103">
        <v>0</v>
      </c>
      <c r="AQ980" s="103">
        <v>0</v>
      </c>
      <c r="AR980" s="103">
        <v>0</v>
      </c>
      <c r="AS980" s="103">
        <v>0</v>
      </c>
      <c r="AT980" s="103">
        <v>0</v>
      </c>
      <c r="AU980" s="103">
        <v>0</v>
      </c>
      <c r="AV980" s="103">
        <v>0</v>
      </c>
      <c r="AW980" s="103">
        <v>0</v>
      </c>
      <c r="AX980" s="103">
        <v>0</v>
      </c>
      <c r="AY980" s="103">
        <v>0</v>
      </c>
    </row>
    <row r="981" spans="1:51">
      <c r="A981" t="s">
        <v>43</v>
      </c>
      <c r="B981" t="s">
        <v>71</v>
      </c>
      <c r="C981" t="s">
        <v>50</v>
      </c>
      <c r="D981" t="s">
        <v>337</v>
      </c>
      <c r="E981" s="122">
        <v>1</v>
      </c>
      <c r="F981" s="122">
        <v>1</v>
      </c>
      <c r="G981" s="122">
        <v>1</v>
      </c>
      <c r="H981" s="122">
        <v>1</v>
      </c>
      <c r="I981" s="122">
        <v>1</v>
      </c>
      <c r="J981" s="122">
        <v>1</v>
      </c>
      <c r="K981" s="103">
        <v>1</v>
      </c>
      <c r="L981" s="103">
        <v>1</v>
      </c>
      <c r="M981" s="103">
        <v>1</v>
      </c>
      <c r="N981" s="103">
        <v>1</v>
      </c>
      <c r="O981" s="103">
        <v>1</v>
      </c>
      <c r="P981" s="103">
        <v>1</v>
      </c>
      <c r="Q981" s="103">
        <v>1</v>
      </c>
      <c r="R981" s="103">
        <v>1</v>
      </c>
      <c r="S981" s="103">
        <v>1</v>
      </c>
      <c r="T981" s="103">
        <v>1</v>
      </c>
      <c r="U981" s="103">
        <v>1</v>
      </c>
      <c r="V981" s="103">
        <v>1</v>
      </c>
      <c r="W981" s="103">
        <v>1</v>
      </c>
      <c r="X981" s="103">
        <v>1</v>
      </c>
      <c r="Y981" s="103">
        <v>1</v>
      </c>
      <c r="Z981" s="103">
        <v>1</v>
      </c>
      <c r="AA981" s="103">
        <v>1</v>
      </c>
      <c r="AB981" s="103">
        <v>1</v>
      </c>
      <c r="AC981" s="103">
        <v>1</v>
      </c>
      <c r="AD981" s="103">
        <v>1</v>
      </c>
      <c r="AE981" s="103">
        <v>1</v>
      </c>
      <c r="AF981" s="103">
        <v>1</v>
      </c>
      <c r="AG981" s="103">
        <v>1</v>
      </c>
      <c r="AH981" s="103">
        <v>1</v>
      </c>
      <c r="AI981" s="103">
        <v>1</v>
      </c>
      <c r="AJ981" s="103">
        <v>1</v>
      </c>
      <c r="AK981" s="103">
        <v>1</v>
      </c>
      <c r="AL981" s="103">
        <v>1</v>
      </c>
      <c r="AM981" s="103">
        <v>1</v>
      </c>
      <c r="AN981" s="103">
        <v>1</v>
      </c>
      <c r="AO981" s="103">
        <v>1</v>
      </c>
      <c r="AP981" s="103">
        <v>1</v>
      </c>
      <c r="AQ981" s="103">
        <v>1</v>
      </c>
      <c r="AR981" s="103">
        <v>1</v>
      </c>
      <c r="AS981" s="103">
        <v>1</v>
      </c>
      <c r="AT981" s="103">
        <v>1</v>
      </c>
      <c r="AU981" s="103">
        <v>1</v>
      </c>
      <c r="AV981" s="103">
        <v>1</v>
      </c>
      <c r="AW981" s="103">
        <v>1</v>
      </c>
      <c r="AX981" s="103">
        <v>1</v>
      </c>
      <c r="AY981" s="103">
        <v>1</v>
      </c>
    </row>
    <row r="982" spans="1:51">
      <c r="A982" t="s">
        <v>43</v>
      </c>
      <c r="B982" t="s">
        <v>71</v>
      </c>
      <c r="C982" t="s">
        <v>51</v>
      </c>
      <c r="D982" t="s">
        <v>337</v>
      </c>
      <c r="E982" s="122">
        <v>0</v>
      </c>
      <c r="F982" s="122">
        <v>0</v>
      </c>
      <c r="G982" s="122">
        <v>0</v>
      </c>
      <c r="H982" s="122">
        <v>0</v>
      </c>
      <c r="I982" s="122">
        <v>0</v>
      </c>
      <c r="J982" s="122">
        <v>0</v>
      </c>
      <c r="K982" s="103">
        <v>0</v>
      </c>
      <c r="L982" s="103">
        <v>0</v>
      </c>
      <c r="M982" s="103">
        <v>0</v>
      </c>
      <c r="N982" s="103">
        <v>0</v>
      </c>
      <c r="O982" s="103">
        <v>0</v>
      </c>
      <c r="P982" s="103">
        <v>0</v>
      </c>
      <c r="Q982" s="103">
        <v>0</v>
      </c>
      <c r="R982" s="103">
        <v>0</v>
      </c>
      <c r="S982" s="103">
        <v>0</v>
      </c>
      <c r="T982" s="103">
        <v>0</v>
      </c>
      <c r="U982" s="103">
        <v>0</v>
      </c>
      <c r="V982" s="103">
        <v>0</v>
      </c>
      <c r="W982" s="103">
        <v>0</v>
      </c>
      <c r="X982" s="103">
        <v>0</v>
      </c>
      <c r="Y982" s="103">
        <v>0</v>
      </c>
      <c r="Z982" s="103">
        <v>0</v>
      </c>
      <c r="AA982" s="103">
        <v>0</v>
      </c>
      <c r="AB982" s="103">
        <v>0</v>
      </c>
      <c r="AC982" s="103">
        <v>0</v>
      </c>
      <c r="AD982" s="103">
        <v>0</v>
      </c>
      <c r="AE982" s="103">
        <v>0</v>
      </c>
      <c r="AF982" s="103">
        <v>0</v>
      </c>
      <c r="AG982" s="103">
        <v>0</v>
      </c>
      <c r="AH982" s="103">
        <v>0</v>
      </c>
      <c r="AI982" s="103">
        <v>0</v>
      </c>
      <c r="AJ982" s="103">
        <v>0</v>
      </c>
      <c r="AK982" s="103">
        <v>0</v>
      </c>
      <c r="AL982" s="103">
        <v>0</v>
      </c>
      <c r="AM982" s="103">
        <v>0</v>
      </c>
      <c r="AN982" s="103">
        <v>0</v>
      </c>
      <c r="AO982" s="103">
        <v>0</v>
      </c>
      <c r="AP982" s="103">
        <v>0</v>
      </c>
      <c r="AQ982" s="103">
        <v>0</v>
      </c>
      <c r="AR982" s="103">
        <v>0</v>
      </c>
      <c r="AS982" s="103">
        <v>0</v>
      </c>
      <c r="AT982" s="103">
        <v>0</v>
      </c>
      <c r="AU982" s="103">
        <v>0</v>
      </c>
      <c r="AV982" s="103">
        <v>0</v>
      </c>
      <c r="AW982" s="103">
        <v>0</v>
      </c>
      <c r="AX982" s="103">
        <v>0</v>
      </c>
      <c r="AY982" s="103">
        <v>0</v>
      </c>
    </row>
    <row r="983" spans="1:51">
      <c r="A983" t="s">
        <v>43</v>
      </c>
      <c r="B983" t="s">
        <v>71</v>
      </c>
      <c r="C983" t="s">
        <v>52</v>
      </c>
      <c r="D983" t="s">
        <v>337</v>
      </c>
      <c r="E983" s="122">
        <v>0</v>
      </c>
      <c r="F983" s="122">
        <v>0</v>
      </c>
      <c r="G983" s="122">
        <v>0</v>
      </c>
      <c r="H983" s="122">
        <v>0</v>
      </c>
      <c r="I983" s="122">
        <v>0</v>
      </c>
      <c r="J983" s="122">
        <v>0</v>
      </c>
      <c r="K983" s="103">
        <v>0</v>
      </c>
      <c r="L983" s="103">
        <v>0</v>
      </c>
      <c r="M983" s="103">
        <v>0</v>
      </c>
      <c r="N983" s="103">
        <v>0</v>
      </c>
      <c r="O983" s="103">
        <v>0</v>
      </c>
      <c r="P983" s="103">
        <v>0</v>
      </c>
      <c r="Q983" s="103">
        <v>0</v>
      </c>
      <c r="R983" s="103">
        <v>0</v>
      </c>
      <c r="S983" s="103">
        <v>0</v>
      </c>
      <c r="T983" s="103">
        <v>0</v>
      </c>
      <c r="U983" s="103">
        <v>0</v>
      </c>
      <c r="V983" s="103">
        <v>0</v>
      </c>
      <c r="W983" s="103">
        <v>0</v>
      </c>
      <c r="X983" s="103">
        <v>0</v>
      </c>
      <c r="Y983" s="103">
        <v>0</v>
      </c>
      <c r="Z983" s="103">
        <v>0</v>
      </c>
      <c r="AA983" s="103">
        <v>0</v>
      </c>
      <c r="AB983" s="103">
        <v>0</v>
      </c>
      <c r="AC983" s="103">
        <v>0</v>
      </c>
      <c r="AD983" s="103">
        <v>0</v>
      </c>
      <c r="AE983" s="103">
        <v>0</v>
      </c>
      <c r="AF983" s="103">
        <v>0</v>
      </c>
      <c r="AG983" s="103">
        <v>0</v>
      </c>
      <c r="AH983" s="103">
        <v>0</v>
      </c>
      <c r="AI983" s="103">
        <v>0</v>
      </c>
      <c r="AJ983" s="103">
        <v>0</v>
      </c>
      <c r="AK983" s="103">
        <v>0</v>
      </c>
      <c r="AL983" s="103">
        <v>0</v>
      </c>
      <c r="AM983" s="103">
        <v>0</v>
      </c>
      <c r="AN983" s="103">
        <v>0</v>
      </c>
      <c r="AO983" s="103">
        <v>0</v>
      </c>
      <c r="AP983" s="103">
        <v>0</v>
      </c>
      <c r="AQ983" s="103">
        <v>0</v>
      </c>
      <c r="AR983" s="103">
        <v>0</v>
      </c>
      <c r="AS983" s="103">
        <v>0</v>
      </c>
      <c r="AT983" s="103">
        <v>0</v>
      </c>
      <c r="AU983" s="103">
        <v>0</v>
      </c>
      <c r="AV983" s="103">
        <v>0</v>
      </c>
      <c r="AW983" s="103">
        <v>0</v>
      </c>
      <c r="AX983" s="103">
        <v>0</v>
      </c>
      <c r="AY983" s="103">
        <v>0</v>
      </c>
    </row>
    <row r="984" spans="1:51">
      <c r="A984" t="s">
        <v>43</v>
      </c>
      <c r="B984" t="s">
        <v>71</v>
      </c>
      <c r="C984" t="s">
        <v>53</v>
      </c>
      <c r="D984" t="s">
        <v>337</v>
      </c>
      <c r="E984" s="122">
        <v>0</v>
      </c>
      <c r="F984" s="122">
        <v>0</v>
      </c>
      <c r="G984" s="122">
        <v>0</v>
      </c>
      <c r="H984" s="122">
        <v>0</v>
      </c>
      <c r="I984" s="122">
        <v>0</v>
      </c>
      <c r="J984" s="122">
        <v>0</v>
      </c>
      <c r="K984" s="103">
        <v>0</v>
      </c>
      <c r="L984" s="103">
        <v>0</v>
      </c>
      <c r="M984" s="103">
        <v>0</v>
      </c>
      <c r="N984" s="103">
        <v>0</v>
      </c>
      <c r="O984" s="103">
        <v>0</v>
      </c>
      <c r="P984" s="103">
        <v>0</v>
      </c>
      <c r="Q984" s="103">
        <v>0</v>
      </c>
      <c r="R984" s="103">
        <v>0</v>
      </c>
      <c r="S984" s="103">
        <v>0</v>
      </c>
      <c r="T984" s="103">
        <v>0</v>
      </c>
      <c r="U984" s="103">
        <v>0</v>
      </c>
      <c r="V984" s="103">
        <v>0</v>
      </c>
      <c r="W984" s="103">
        <v>0</v>
      </c>
      <c r="X984" s="103">
        <v>0</v>
      </c>
      <c r="Y984" s="103">
        <v>0</v>
      </c>
      <c r="Z984" s="103">
        <v>0</v>
      </c>
      <c r="AA984" s="103">
        <v>0</v>
      </c>
      <c r="AB984" s="103">
        <v>0</v>
      </c>
      <c r="AC984" s="103">
        <v>0</v>
      </c>
      <c r="AD984" s="103">
        <v>0</v>
      </c>
      <c r="AE984" s="103">
        <v>0</v>
      </c>
      <c r="AF984" s="103">
        <v>0</v>
      </c>
      <c r="AG984" s="103">
        <v>0</v>
      </c>
      <c r="AH984" s="103">
        <v>0</v>
      </c>
      <c r="AI984" s="103">
        <v>0</v>
      </c>
      <c r="AJ984" s="103">
        <v>0</v>
      </c>
      <c r="AK984" s="103">
        <v>0</v>
      </c>
      <c r="AL984" s="103">
        <v>0</v>
      </c>
      <c r="AM984" s="103">
        <v>0</v>
      </c>
      <c r="AN984" s="103">
        <v>0</v>
      </c>
      <c r="AO984" s="103">
        <v>0</v>
      </c>
      <c r="AP984" s="103">
        <v>0</v>
      </c>
      <c r="AQ984" s="103">
        <v>0</v>
      </c>
      <c r="AR984" s="103">
        <v>0</v>
      </c>
      <c r="AS984" s="103">
        <v>0</v>
      </c>
      <c r="AT984" s="103">
        <v>0</v>
      </c>
      <c r="AU984" s="103">
        <v>0</v>
      </c>
      <c r="AV984" s="103">
        <v>0</v>
      </c>
      <c r="AW984" s="103">
        <v>0</v>
      </c>
      <c r="AX984" s="103">
        <v>0</v>
      </c>
      <c r="AY984" s="103">
        <v>0</v>
      </c>
    </row>
    <row r="985" spans="1:51">
      <c r="A985" t="s">
        <v>43</v>
      </c>
      <c r="B985" t="s">
        <v>71</v>
      </c>
      <c r="C985" t="s">
        <v>54</v>
      </c>
      <c r="D985" t="s">
        <v>337</v>
      </c>
      <c r="E985" s="122">
        <v>0</v>
      </c>
      <c r="F985" s="122">
        <v>0</v>
      </c>
      <c r="G985" s="122">
        <v>0</v>
      </c>
      <c r="H985" s="122">
        <v>0</v>
      </c>
      <c r="I985" s="122">
        <v>0</v>
      </c>
      <c r="J985" s="122">
        <v>0</v>
      </c>
      <c r="K985" s="103">
        <v>0</v>
      </c>
      <c r="L985" s="103">
        <v>0</v>
      </c>
      <c r="M985" s="103">
        <v>0</v>
      </c>
      <c r="N985" s="103">
        <v>0</v>
      </c>
      <c r="O985" s="103">
        <v>0</v>
      </c>
      <c r="P985" s="103">
        <v>0</v>
      </c>
      <c r="Q985" s="103">
        <v>0</v>
      </c>
      <c r="R985" s="103">
        <v>0</v>
      </c>
      <c r="S985" s="103">
        <v>0</v>
      </c>
      <c r="T985" s="103">
        <v>0</v>
      </c>
      <c r="U985" s="103">
        <v>0</v>
      </c>
      <c r="V985" s="103">
        <v>0</v>
      </c>
      <c r="W985" s="103">
        <v>0</v>
      </c>
      <c r="X985" s="103">
        <v>0</v>
      </c>
      <c r="Y985" s="103">
        <v>0</v>
      </c>
      <c r="Z985" s="103">
        <v>0</v>
      </c>
      <c r="AA985" s="103">
        <v>0</v>
      </c>
      <c r="AB985" s="103">
        <v>0</v>
      </c>
      <c r="AC985" s="103">
        <v>0</v>
      </c>
      <c r="AD985" s="103">
        <v>0</v>
      </c>
      <c r="AE985" s="103">
        <v>0</v>
      </c>
      <c r="AF985" s="103">
        <v>0</v>
      </c>
      <c r="AG985" s="103">
        <v>0</v>
      </c>
      <c r="AH985" s="103">
        <v>0</v>
      </c>
      <c r="AI985" s="103">
        <v>0</v>
      </c>
      <c r="AJ985" s="103">
        <v>0</v>
      </c>
      <c r="AK985" s="103">
        <v>0</v>
      </c>
      <c r="AL985" s="103">
        <v>0</v>
      </c>
      <c r="AM985" s="103">
        <v>0</v>
      </c>
      <c r="AN985" s="103">
        <v>0</v>
      </c>
      <c r="AO985" s="103">
        <v>0</v>
      </c>
      <c r="AP985" s="103">
        <v>0</v>
      </c>
      <c r="AQ985" s="103">
        <v>0</v>
      </c>
      <c r="AR985" s="103">
        <v>0</v>
      </c>
      <c r="AS985" s="103">
        <v>0</v>
      </c>
      <c r="AT985" s="103">
        <v>0</v>
      </c>
      <c r="AU985" s="103">
        <v>0</v>
      </c>
      <c r="AV985" s="103">
        <v>0</v>
      </c>
      <c r="AW985" s="103">
        <v>0</v>
      </c>
      <c r="AX985" s="103">
        <v>0</v>
      </c>
      <c r="AY985" s="103">
        <v>0</v>
      </c>
    </row>
    <row r="986" spans="1:51">
      <c r="A986" t="s">
        <v>43</v>
      </c>
      <c r="B986" t="s">
        <v>71</v>
      </c>
      <c r="C986" t="s">
        <v>55</v>
      </c>
      <c r="D986" t="s">
        <v>337</v>
      </c>
      <c r="E986" s="122">
        <v>0</v>
      </c>
      <c r="F986" s="122">
        <v>0</v>
      </c>
      <c r="G986" s="122">
        <v>0</v>
      </c>
      <c r="H986" s="122">
        <v>0</v>
      </c>
      <c r="I986" s="122">
        <v>0</v>
      </c>
      <c r="J986" s="122">
        <v>0</v>
      </c>
      <c r="K986" s="103">
        <v>0</v>
      </c>
      <c r="L986" s="103">
        <v>0</v>
      </c>
      <c r="M986" s="103">
        <v>0</v>
      </c>
      <c r="N986" s="103">
        <v>0</v>
      </c>
      <c r="O986" s="103">
        <v>0</v>
      </c>
      <c r="P986" s="103">
        <v>0</v>
      </c>
      <c r="Q986" s="103">
        <v>0</v>
      </c>
      <c r="R986" s="103">
        <v>0</v>
      </c>
      <c r="S986" s="103">
        <v>0</v>
      </c>
      <c r="T986" s="103">
        <v>0</v>
      </c>
      <c r="U986" s="103">
        <v>0</v>
      </c>
      <c r="V986" s="103">
        <v>0</v>
      </c>
      <c r="W986" s="103">
        <v>0</v>
      </c>
      <c r="X986" s="103">
        <v>0</v>
      </c>
      <c r="Y986" s="103">
        <v>0</v>
      </c>
      <c r="Z986" s="103">
        <v>0</v>
      </c>
      <c r="AA986" s="103">
        <v>0</v>
      </c>
      <c r="AB986" s="103">
        <v>0</v>
      </c>
      <c r="AC986" s="103">
        <v>0</v>
      </c>
      <c r="AD986" s="103">
        <v>0</v>
      </c>
      <c r="AE986" s="103">
        <v>0</v>
      </c>
      <c r="AF986" s="103">
        <v>0</v>
      </c>
      <c r="AG986" s="103">
        <v>0</v>
      </c>
      <c r="AH986" s="103">
        <v>0</v>
      </c>
      <c r="AI986" s="103">
        <v>0</v>
      </c>
      <c r="AJ986" s="103">
        <v>0</v>
      </c>
      <c r="AK986" s="103">
        <v>0</v>
      </c>
      <c r="AL986" s="103">
        <v>0</v>
      </c>
      <c r="AM986" s="103">
        <v>0</v>
      </c>
      <c r="AN986" s="103">
        <v>0</v>
      </c>
      <c r="AO986" s="103">
        <v>0</v>
      </c>
      <c r="AP986" s="103">
        <v>0</v>
      </c>
      <c r="AQ986" s="103">
        <v>0</v>
      </c>
      <c r="AR986" s="103">
        <v>0</v>
      </c>
      <c r="AS986" s="103">
        <v>0</v>
      </c>
      <c r="AT986" s="103">
        <v>0</v>
      </c>
      <c r="AU986" s="103">
        <v>0</v>
      </c>
      <c r="AV986" s="103">
        <v>0</v>
      </c>
      <c r="AW986" s="103">
        <v>0</v>
      </c>
      <c r="AX986" s="103">
        <v>0</v>
      </c>
      <c r="AY986" s="103">
        <v>0</v>
      </c>
    </row>
    <row r="987" spans="1:51">
      <c r="A987" t="s">
        <v>43</v>
      </c>
      <c r="B987" t="s">
        <v>71</v>
      </c>
      <c r="C987" t="s">
        <v>56</v>
      </c>
      <c r="D987" t="s">
        <v>337</v>
      </c>
      <c r="E987" s="122">
        <v>0</v>
      </c>
      <c r="F987" s="122">
        <v>0</v>
      </c>
      <c r="G987" s="122">
        <v>0</v>
      </c>
      <c r="H987" s="122">
        <v>0</v>
      </c>
      <c r="I987" s="122">
        <v>0</v>
      </c>
      <c r="J987" s="122">
        <v>0</v>
      </c>
      <c r="K987" s="103">
        <v>0</v>
      </c>
      <c r="L987" s="103">
        <v>0</v>
      </c>
      <c r="M987" s="103">
        <v>0</v>
      </c>
      <c r="N987" s="103">
        <v>0</v>
      </c>
      <c r="O987" s="103">
        <v>0</v>
      </c>
      <c r="P987" s="103">
        <v>0</v>
      </c>
      <c r="Q987" s="103">
        <v>0</v>
      </c>
      <c r="R987" s="103">
        <v>0</v>
      </c>
      <c r="S987" s="103">
        <v>0</v>
      </c>
      <c r="T987" s="103">
        <v>0</v>
      </c>
      <c r="U987" s="103">
        <v>0</v>
      </c>
      <c r="V987" s="103">
        <v>0</v>
      </c>
      <c r="W987" s="103">
        <v>0</v>
      </c>
      <c r="X987" s="103">
        <v>0</v>
      </c>
      <c r="Y987" s="103">
        <v>0</v>
      </c>
      <c r="Z987" s="103">
        <v>0</v>
      </c>
      <c r="AA987" s="103">
        <v>0</v>
      </c>
      <c r="AB987" s="103">
        <v>0</v>
      </c>
      <c r="AC987" s="103">
        <v>0</v>
      </c>
      <c r="AD987" s="103">
        <v>0</v>
      </c>
      <c r="AE987" s="103">
        <v>0</v>
      </c>
      <c r="AF987" s="103">
        <v>0</v>
      </c>
      <c r="AG987" s="103">
        <v>0</v>
      </c>
      <c r="AH987" s="103">
        <v>0</v>
      </c>
      <c r="AI987" s="103">
        <v>0</v>
      </c>
      <c r="AJ987" s="103">
        <v>0</v>
      </c>
      <c r="AK987" s="103">
        <v>0</v>
      </c>
      <c r="AL987" s="103">
        <v>0</v>
      </c>
      <c r="AM987" s="103">
        <v>0</v>
      </c>
      <c r="AN987" s="103">
        <v>0</v>
      </c>
      <c r="AO987" s="103">
        <v>0</v>
      </c>
      <c r="AP987" s="103">
        <v>0</v>
      </c>
      <c r="AQ987" s="103">
        <v>0</v>
      </c>
      <c r="AR987" s="103">
        <v>0</v>
      </c>
      <c r="AS987" s="103">
        <v>0</v>
      </c>
      <c r="AT987" s="103">
        <v>0</v>
      </c>
      <c r="AU987" s="103">
        <v>0</v>
      </c>
      <c r="AV987" s="103">
        <v>0</v>
      </c>
      <c r="AW987" s="103">
        <v>0</v>
      </c>
      <c r="AX987" s="103">
        <v>0</v>
      </c>
      <c r="AY987" s="103">
        <v>0</v>
      </c>
    </row>
    <row r="988" spans="1:51">
      <c r="A988" t="s">
        <v>43</v>
      </c>
      <c r="B988" t="s">
        <v>71</v>
      </c>
      <c r="C988" t="s">
        <v>57</v>
      </c>
      <c r="D988" t="s">
        <v>337</v>
      </c>
      <c r="E988" s="122">
        <v>0</v>
      </c>
      <c r="F988" s="122">
        <v>0</v>
      </c>
      <c r="G988" s="122">
        <v>0</v>
      </c>
      <c r="H988" s="122">
        <v>0</v>
      </c>
      <c r="I988" s="122">
        <v>0</v>
      </c>
      <c r="J988" s="122">
        <v>0</v>
      </c>
      <c r="K988" s="103">
        <v>0</v>
      </c>
      <c r="L988" s="103">
        <v>0</v>
      </c>
      <c r="M988" s="103">
        <v>0</v>
      </c>
      <c r="N988" s="103">
        <v>0</v>
      </c>
      <c r="O988" s="103">
        <v>0</v>
      </c>
      <c r="P988" s="103">
        <v>0</v>
      </c>
      <c r="Q988" s="103">
        <v>0</v>
      </c>
      <c r="R988" s="103">
        <v>0</v>
      </c>
      <c r="S988" s="103">
        <v>0</v>
      </c>
      <c r="T988" s="103">
        <v>0</v>
      </c>
      <c r="U988" s="103">
        <v>0</v>
      </c>
      <c r="V988" s="103">
        <v>0</v>
      </c>
      <c r="W988" s="103">
        <v>0</v>
      </c>
      <c r="X988" s="103">
        <v>0</v>
      </c>
      <c r="Y988" s="103">
        <v>0</v>
      </c>
      <c r="Z988" s="103">
        <v>0</v>
      </c>
      <c r="AA988" s="103">
        <v>0</v>
      </c>
      <c r="AB988" s="103">
        <v>0</v>
      </c>
      <c r="AC988" s="103">
        <v>0</v>
      </c>
      <c r="AD988" s="103">
        <v>0</v>
      </c>
      <c r="AE988" s="103">
        <v>0</v>
      </c>
      <c r="AF988" s="103">
        <v>0</v>
      </c>
      <c r="AG988" s="103">
        <v>0</v>
      </c>
      <c r="AH988" s="103">
        <v>0</v>
      </c>
      <c r="AI988" s="103">
        <v>0</v>
      </c>
      <c r="AJ988" s="103">
        <v>0</v>
      </c>
      <c r="AK988" s="103">
        <v>0</v>
      </c>
      <c r="AL988" s="103">
        <v>0</v>
      </c>
      <c r="AM988" s="103">
        <v>0</v>
      </c>
      <c r="AN988" s="103">
        <v>0</v>
      </c>
      <c r="AO988" s="103">
        <v>0</v>
      </c>
      <c r="AP988" s="103">
        <v>0</v>
      </c>
      <c r="AQ988" s="103">
        <v>0</v>
      </c>
      <c r="AR988" s="103">
        <v>0</v>
      </c>
      <c r="AS988" s="103">
        <v>0</v>
      </c>
      <c r="AT988" s="103">
        <v>0</v>
      </c>
      <c r="AU988" s="103">
        <v>0</v>
      </c>
      <c r="AV988" s="103">
        <v>0</v>
      </c>
      <c r="AW988" s="103">
        <v>0</v>
      </c>
      <c r="AX988" s="103">
        <v>0</v>
      </c>
      <c r="AY988" s="103">
        <v>0</v>
      </c>
    </row>
    <row r="989" spans="1:51">
      <c r="A989" t="s">
        <v>43</v>
      </c>
      <c r="B989" t="s">
        <v>71</v>
      </c>
      <c r="C989" t="s">
        <v>58</v>
      </c>
      <c r="D989" t="s">
        <v>337</v>
      </c>
      <c r="E989" s="122">
        <v>0</v>
      </c>
      <c r="F989" s="122">
        <v>0</v>
      </c>
      <c r="G989" s="122">
        <v>0</v>
      </c>
      <c r="H989" s="122">
        <v>0</v>
      </c>
      <c r="I989" s="122">
        <v>0</v>
      </c>
      <c r="J989" s="122">
        <v>0</v>
      </c>
      <c r="K989" s="103">
        <v>0</v>
      </c>
      <c r="L989" s="103">
        <v>0</v>
      </c>
      <c r="M989" s="103">
        <v>0</v>
      </c>
      <c r="N989" s="103">
        <v>0</v>
      </c>
      <c r="O989" s="103">
        <v>0</v>
      </c>
      <c r="P989" s="103">
        <v>0</v>
      </c>
      <c r="Q989" s="103">
        <v>0</v>
      </c>
      <c r="R989" s="103">
        <v>0</v>
      </c>
      <c r="S989" s="103">
        <v>0</v>
      </c>
      <c r="T989" s="103">
        <v>0</v>
      </c>
      <c r="U989" s="103">
        <v>0</v>
      </c>
      <c r="V989" s="103">
        <v>0</v>
      </c>
      <c r="W989" s="103">
        <v>0</v>
      </c>
      <c r="X989" s="103">
        <v>0</v>
      </c>
      <c r="Y989" s="103">
        <v>0</v>
      </c>
      <c r="Z989" s="103">
        <v>0</v>
      </c>
      <c r="AA989" s="103">
        <v>0</v>
      </c>
      <c r="AB989" s="103">
        <v>0</v>
      </c>
      <c r="AC989" s="103">
        <v>0</v>
      </c>
      <c r="AD989" s="103">
        <v>0</v>
      </c>
      <c r="AE989" s="103">
        <v>0</v>
      </c>
      <c r="AF989" s="103">
        <v>0</v>
      </c>
      <c r="AG989" s="103">
        <v>0</v>
      </c>
      <c r="AH989" s="103">
        <v>0</v>
      </c>
      <c r="AI989" s="103">
        <v>0</v>
      </c>
      <c r="AJ989" s="103">
        <v>0</v>
      </c>
      <c r="AK989" s="103">
        <v>0</v>
      </c>
      <c r="AL989" s="103">
        <v>0</v>
      </c>
      <c r="AM989" s="103">
        <v>0</v>
      </c>
      <c r="AN989" s="103">
        <v>0</v>
      </c>
      <c r="AO989" s="103">
        <v>0</v>
      </c>
      <c r="AP989" s="103">
        <v>0</v>
      </c>
      <c r="AQ989" s="103">
        <v>0</v>
      </c>
      <c r="AR989" s="103">
        <v>0</v>
      </c>
      <c r="AS989" s="103">
        <v>0</v>
      </c>
      <c r="AT989" s="103">
        <v>0</v>
      </c>
      <c r="AU989" s="103">
        <v>0</v>
      </c>
      <c r="AV989" s="103">
        <v>0</v>
      </c>
      <c r="AW989" s="103">
        <v>0</v>
      </c>
      <c r="AX989" s="103">
        <v>0</v>
      </c>
      <c r="AY989" s="103">
        <v>0</v>
      </c>
    </row>
    <row r="990" spans="1:51">
      <c r="A990" t="s">
        <v>43</v>
      </c>
      <c r="B990" t="s">
        <v>71</v>
      </c>
      <c r="C990" t="s">
        <v>59</v>
      </c>
      <c r="D990" t="s">
        <v>337</v>
      </c>
      <c r="E990" s="122">
        <v>0</v>
      </c>
      <c r="F990" s="122">
        <v>0</v>
      </c>
      <c r="G990" s="122">
        <v>0</v>
      </c>
      <c r="H990" s="122">
        <v>0</v>
      </c>
      <c r="I990" s="122">
        <v>0</v>
      </c>
      <c r="J990" s="122">
        <v>0</v>
      </c>
      <c r="K990" s="103">
        <v>0</v>
      </c>
      <c r="L990" s="103">
        <v>0</v>
      </c>
      <c r="M990" s="103">
        <v>0</v>
      </c>
      <c r="N990" s="103">
        <v>0</v>
      </c>
      <c r="O990" s="103">
        <v>0</v>
      </c>
      <c r="P990" s="103">
        <v>0</v>
      </c>
      <c r="Q990" s="103">
        <v>0</v>
      </c>
      <c r="R990" s="103">
        <v>0</v>
      </c>
      <c r="S990" s="103">
        <v>0</v>
      </c>
      <c r="T990" s="103">
        <v>0</v>
      </c>
      <c r="U990" s="103">
        <v>0</v>
      </c>
      <c r="V990" s="103">
        <v>0</v>
      </c>
      <c r="W990" s="103">
        <v>0</v>
      </c>
      <c r="X990" s="103">
        <v>0</v>
      </c>
      <c r="Y990" s="103">
        <v>0</v>
      </c>
      <c r="Z990" s="103">
        <v>0</v>
      </c>
      <c r="AA990" s="103">
        <v>0</v>
      </c>
      <c r="AB990" s="103">
        <v>0</v>
      </c>
      <c r="AC990" s="103">
        <v>0</v>
      </c>
      <c r="AD990" s="103">
        <v>0</v>
      </c>
      <c r="AE990" s="103">
        <v>0</v>
      </c>
      <c r="AF990" s="103">
        <v>0</v>
      </c>
      <c r="AG990" s="103">
        <v>0</v>
      </c>
      <c r="AH990" s="103">
        <v>0</v>
      </c>
      <c r="AI990" s="103">
        <v>0</v>
      </c>
      <c r="AJ990" s="103">
        <v>0</v>
      </c>
      <c r="AK990" s="103">
        <v>0</v>
      </c>
      <c r="AL990" s="103">
        <v>0</v>
      </c>
      <c r="AM990" s="103">
        <v>0</v>
      </c>
      <c r="AN990" s="103">
        <v>0</v>
      </c>
      <c r="AO990" s="103">
        <v>0</v>
      </c>
      <c r="AP990" s="103">
        <v>0</v>
      </c>
      <c r="AQ990" s="103">
        <v>0</v>
      </c>
      <c r="AR990" s="103">
        <v>0</v>
      </c>
      <c r="AS990" s="103">
        <v>0</v>
      </c>
      <c r="AT990" s="103">
        <v>0</v>
      </c>
      <c r="AU990" s="103">
        <v>0</v>
      </c>
      <c r="AV990" s="103">
        <v>0</v>
      </c>
      <c r="AW990" s="103">
        <v>0</v>
      </c>
      <c r="AX990" s="103">
        <v>0</v>
      </c>
      <c r="AY990" s="103">
        <v>0</v>
      </c>
    </row>
    <row r="991" spans="1:51">
      <c r="A991" t="s">
        <v>43</v>
      </c>
      <c r="B991" t="s">
        <v>71</v>
      </c>
      <c r="C991" t="s">
        <v>60</v>
      </c>
      <c r="D991" t="s">
        <v>337</v>
      </c>
      <c r="E991" s="122">
        <v>0</v>
      </c>
      <c r="F991" s="122">
        <v>0</v>
      </c>
      <c r="G991" s="122">
        <v>0</v>
      </c>
      <c r="H991" s="122">
        <v>0</v>
      </c>
      <c r="I991" s="122">
        <v>0</v>
      </c>
      <c r="J991" s="122">
        <v>0</v>
      </c>
      <c r="K991" s="103">
        <v>0</v>
      </c>
      <c r="L991" s="103">
        <v>0</v>
      </c>
      <c r="M991" s="103">
        <v>0</v>
      </c>
      <c r="N991" s="103">
        <v>0</v>
      </c>
      <c r="O991" s="103">
        <v>0</v>
      </c>
      <c r="P991" s="103">
        <v>0</v>
      </c>
      <c r="Q991" s="103">
        <v>0</v>
      </c>
      <c r="R991" s="103">
        <v>0</v>
      </c>
      <c r="S991" s="103">
        <v>0</v>
      </c>
      <c r="T991" s="103">
        <v>0</v>
      </c>
      <c r="U991" s="103">
        <v>0</v>
      </c>
      <c r="V991" s="103">
        <v>0</v>
      </c>
      <c r="W991" s="103">
        <v>0</v>
      </c>
      <c r="X991" s="103">
        <v>0</v>
      </c>
      <c r="Y991" s="103">
        <v>0</v>
      </c>
      <c r="Z991" s="103">
        <v>0</v>
      </c>
      <c r="AA991" s="103">
        <v>0</v>
      </c>
      <c r="AB991" s="103">
        <v>0</v>
      </c>
      <c r="AC991" s="103">
        <v>0</v>
      </c>
      <c r="AD991" s="103">
        <v>0</v>
      </c>
      <c r="AE991" s="103">
        <v>0</v>
      </c>
      <c r="AF991" s="103">
        <v>0</v>
      </c>
      <c r="AG991" s="103">
        <v>0</v>
      </c>
      <c r="AH991" s="103">
        <v>0</v>
      </c>
      <c r="AI991" s="103">
        <v>0</v>
      </c>
      <c r="AJ991" s="103">
        <v>0</v>
      </c>
      <c r="AK991" s="103">
        <v>0</v>
      </c>
      <c r="AL991" s="103">
        <v>0</v>
      </c>
      <c r="AM991" s="103">
        <v>0</v>
      </c>
      <c r="AN991" s="103">
        <v>0</v>
      </c>
      <c r="AO991" s="103">
        <v>0</v>
      </c>
      <c r="AP991" s="103">
        <v>0</v>
      </c>
      <c r="AQ991" s="103">
        <v>0</v>
      </c>
      <c r="AR991" s="103">
        <v>0</v>
      </c>
      <c r="AS991" s="103">
        <v>0</v>
      </c>
      <c r="AT991" s="103">
        <v>0</v>
      </c>
      <c r="AU991" s="103">
        <v>0</v>
      </c>
      <c r="AV991" s="103">
        <v>0</v>
      </c>
      <c r="AW991" s="103">
        <v>0</v>
      </c>
      <c r="AX991" s="103">
        <v>0</v>
      </c>
      <c r="AY991" s="103">
        <v>0</v>
      </c>
    </row>
    <row r="992" spans="1:51">
      <c r="A992" t="s">
        <v>43</v>
      </c>
      <c r="B992" t="s">
        <v>71</v>
      </c>
      <c r="C992" t="s">
        <v>61</v>
      </c>
      <c r="D992" t="s">
        <v>337</v>
      </c>
      <c r="E992" s="122">
        <v>0</v>
      </c>
      <c r="F992" s="122">
        <v>0</v>
      </c>
      <c r="G992" s="122">
        <v>0</v>
      </c>
      <c r="H992" s="122">
        <v>0</v>
      </c>
      <c r="I992" s="122">
        <v>0</v>
      </c>
      <c r="J992" s="122">
        <v>0</v>
      </c>
      <c r="K992" s="103">
        <v>0</v>
      </c>
      <c r="L992" s="103">
        <v>0</v>
      </c>
      <c r="M992" s="103">
        <v>0</v>
      </c>
      <c r="N992" s="103">
        <v>0</v>
      </c>
      <c r="O992" s="103">
        <v>0</v>
      </c>
      <c r="P992" s="103">
        <v>0</v>
      </c>
      <c r="Q992" s="103">
        <v>0</v>
      </c>
      <c r="R992" s="103">
        <v>0</v>
      </c>
      <c r="S992" s="103">
        <v>0</v>
      </c>
      <c r="T992" s="103">
        <v>0</v>
      </c>
      <c r="U992" s="103">
        <v>0</v>
      </c>
      <c r="V992" s="103">
        <v>0</v>
      </c>
      <c r="W992" s="103">
        <v>0</v>
      </c>
      <c r="X992" s="103">
        <v>0</v>
      </c>
      <c r="Y992" s="103">
        <v>0</v>
      </c>
      <c r="Z992" s="103">
        <v>0</v>
      </c>
      <c r="AA992" s="103">
        <v>0</v>
      </c>
      <c r="AB992" s="103">
        <v>0</v>
      </c>
      <c r="AC992" s="103">
        <v>0</v>
      </c>
      <c r="AD992" s="103">
        <v>0</v>
      </c>
      <c r="AE992" s="103">
        <v>0</v>
      </c>
      <c r="AF992" s="103">
        <v>0</v>
      </c>
      <c r="AG992" s="103">
        <v>0</v>
      </c>
      <c r="AH992" s="103">
        <v>0</v>
      </c>
      <c r="AI992" s="103">
        <v>0</v>
      </c>
      <c r="AJ992" s="103">
        <v>0</v>
      </c>
      <c r="AK992" s="103">
        <v>0</v>
      </c>
      <c r="AL992" s="103">
        <v>0</v>
      </c>
      <c r="AM992" s="103">
        <v>0</v>
      </c>
      <c r="AN992" s="103">
        <v>0</v>
      </c>
      <c r="AO992" s="103">
        <v>0</v>
      </c>
      <c r="AP992" s="103">
        <v>0</v>
      </c>
      <c r="AQ992" s="103">
        <v>0</v>
      </c>
      <c r="AR992" s="103">
        <v>0</v>
      </c>
      <c r="AS992" s="103">
        <v>0</v>
      </c>
      <c r="AT992" s="103">
        <v>0</v>
      </c>
      <c r="AU992" s="103">
        <v>0</v>
      </c>
      <c r="AV992" s="103">
        <v>0</v>
      </c>
      <c r="AW992" s="103">
        <v>0</v>
      </c>
      <c r="AX992" s="103">
        <v>0</v>
      </c>
      <c r="AY992" s="103">
        <v>0</v>
      </c>
    </row>
    <row r="993" spans="1:51">
      <c r="A993" t="s">
        <v>44</v>
      </c>
      <c r="B993" t="s">
        <v>71</v>
      </c>
      <c r="C993" t="s">
        <v>50</v>
      </c>
      <c r="D993" t="s">
        <v>337</v>
      </c>
      <c r="E993" s="122">
        <v>1</v>
      </c>
      <c r="F993" s="122">
        <v>1</v>
      </c>
      <c r="G993" s="122">
        <v>1</v>
      </c>
      <c r="H993" s="122">
        <v>1</v>
      </c>
      <c r="I993" s="122">
        <v>1</v>
      </c>
      <c r="J993" s="122">
        <v>1</v>
      </c>
      <c r="K993" s="103">
        <v>1</v>
      </c>
      <c r="L993" s="103">
        <v>1</v>
      </c>
      <c r="M993" s="103">
        <v>1</v>
      </c>
      <c r="N993" s="103">
        <v>1</v>
      </c>
      <c r="O993" s="103">
        <v>1</v>
      </c>
      <c r="P993" s="103">
        <v>1</v>
      </c>
      <c r="Q993" s="103">
        <v>1</v>
      </c>
      <c r="R993" s="103">
        <v>1</v>
      </c>
      <c r="S993" s="103">
        <v>1</v>
      </c>
      <c r="T993" s="103">
        <v>1</v>
      </c>
      <c r="U993" s="103">
        <v>1</v>
      </c>
      <c r="V993" s="103">
        <v>1</v>
      </c>
      <c r="W993" s="103">
        <v>1</v>
      </c>
      <c r="X993" s="103">
        <v>1</v>
      </c>
      <c r="Y993" s="103">
        <v>1</v>
      </c>
      <c r="Z993" s="103">
        <v>1</v>
      </c>
      <c r="AA993" s="103">
        <v>1</v>
      </c>
      <c r="AB993" s="103">
        <v>1</v>
      </c>
      <c r="AC993" s="103">
        <v>1</v>
      </c>
      <c r="AD993" s="103">
        <v>1</v>
      </c>
      <c r="AE993" s="103">
        <v>1</v>
      </c>
      <c r="AF993" s="103">
        <v>1</v>
      </c>
      <c r="AG993" s="103">
        <v>1</v>
      </c>
      <c r="AH993" s="103">
        <v>1</v>
      </c>
      <c r="AI993" s="103">
        <v>1</v>
      </c>
      <c r="AJ993" s="103">
        <v>1</v>
      </c>
      <c r="AK993" s="103">
        <v>1</v>
      </c>
      <c r="AL993" s="103">
        <v>1</v>
      </c>
      <c r="AM993" s="103">
        <v>1</v>
      </c>
      <c r="AN993" s="103">
        <v>1</v>
      </c>
      <c r="AO993" s="103">
        <v>1</v>
      </c>
      <c r="AP993" s="103">
        <v>1</v>
      </c>
      <c r="AQ993" s="103">
        <v>1</v>
      </c>
      <c r="AR993" s="103">
        <v>1</v>
      </c>
      <c r="AS993" s="103">
        <v>1</v>
      </c>
      <c r="AT993" s="103">
        <v>1</v>
      </c>
      <c r="AU993" s="103">
        <v>1</v>
      </c>
      <c r="AV993" s="103">
        <v>1</v>
      </c>
      <c r="AW993" s="103">
        <v>1</v>
      </c>
      <c r="AX993" s="103">
        <v>1</v>
      </c>
      <c r="AY993" s="103">
        <v>1</v>
      </c>
    </row>
    <row r="994" spans="1:51">
      <c r="A994" t="s">
        <v>44</v>
      </c>
      <c r="B994" t="s">
        <v>71</v>
      </c>
      <c r="C994" t="s">
        <v>51</v>
      </c>
      <c r="D994" t="s">
        <v>337</v>
      </c>
      <c r="E994" s="122">
        <v>0</v>
      </c>
      <c r="F994" s="122">
        <v>0</v>
      </c>
      <c r="G994" s="122">
        <v>0</v>
      </c>
      <c r="H994" s="122">
        <v>0</v>
      </c>
      <c r="I994" s="122">
        <v>0</v>
      </c>
      <c r="J994" s="122">
        <v>0</v>
      </c>
      <c r="K994" s="103">
        <v>0</v>
      </c>
      <c r="L994" s="103">
        <v>0</v>
      </c>
      <c r="M994" s="103">
        <v>0</v>
      </c>
      <c r="N994" s="103">
        <v>0</v>
      </c>
      <c r="O994" s="103">
        <v>0</v>
      </c>
      <c r="P994" s="103">
        <v>0</v>
      </c>
      <c r="Q994" s="103">
        <v>0</v>
      </c>
      <c r="R994" s="103">
        <v>0</v>
      </c>
      <c r="S994" s="103">
        <v>0</v>
      </c>
      <c r="T994" s="103">
        <v>0</v>
      </c>
      <c r="U994" s="103">
        <v>0</v>
      </c>
      <c r="V994" s="103">
        <v>0</v>
      </c>
      <c r="W994" s="103">
        <v>0</v>
      </c>
      <c r="X994" s="103">
        <v>0</v>
      </c>
      <c r="Y994" s="103">
        <v>0</v>
      </c>
      <c r="Z994" s="103">
        <v>0</v>
      </c>
      <c r="AA994" s="103">
        <v>0</v>
      </c>
      <c r="AB994" s="103">
        <v>0</v>
      </c>
      <c r="AC994" s="103">
        <v>0</v>
      </c>
      <c r="AD994" s="103">
        <v>0</v>
      </c>
      <c r="AE994" s="103">
        <v>0</v>
      </c>
      <c r="AF994" s="103">
        <v>0</v>
      </c>
      <c r="AG994" s="103">
        <v>0</v>
      </c>
      <c r="AH994" s="103">
        <v>0</v>
      </c>
      <c r="AI994" s="103">
        <v>0</v>
      </c>
      <c r="AJ994" s="103">
        <v>0</v>
      </c>
      <c r="AK994" s="103">
        <v>0</v>
      </c>
      <c r="AL994" s="103">
        <v>0</v>
      </c>
      <c r="AM994" s="103">
        <v>0</v>
      </c>
      <c r="AN994" s="103">
        <v>0</v>
      </c>
      <c r="AO994" s="103">
        <v>0</v>
      </c>
      <c r="AP994" s="103">
        <v>0</v>
      </c>
      <c r="AQ994" s="103">
        <v>0</v>
      </c>
      <c r="AR994" s="103">
        <v>0</v>
      </c>
      <c r="AS994" s="103">
        <v>0</v>
      </c>
      <c r="AT994" s="103">
        <v>0</v>
      </c>
      <c r="AU994" s="103">
        <v>0</v>
      </c>
      <c r="AV994" s="103">
        <v>0</v>
      </c>
      <c r="AW994" s="103">
        <v>0</v>
      </c>
      <c r="AX994" s="103">
        <v>0</v>
      </c>
      <c r="AY994" s="103">
        <v>0</v>
      </c>
    </row>
    <row r="995" spans="1:51">
      <c r="A995" t="s">
        <v>44</v>
      </c>
      <c r="B995" t="s">
        <v>71</v>
      </c>
      <c r="C995" t="s">
        <v>52</v>
      </c>
      <c r="D995" t="s">
        <v>337</v>
      </c>
      <c r="E995" s="122">
        <v>0</v>
      </c>
      <c r="F995" s="122">
        <v>0</v>
      </c>
      <c r="G995" s="122">
        <v>0</v>
      </c>
      <c r="H995" s="122">
        <v>0</v>
      </c>
      <c r="I995" s="122">
        <v>0</v>
      </c>
      <c r="J995" s="122">
        <v>0</v>
      </c>
      <c r="K995" s="103">
        <v>0</v>
      </c>
      <c r="L995" s="103">
        <v>0</v>
      </c>
      <c r="M995" s="103">
        <v>0</v>
      </c>
      <c r="N995" s="103">
        <v>0</v>
      </c>
      <c r="O995" s="103">
        <v>0</v>
      </c>
      <c r="P995" s="103">
        <v>0</v>
      </c>
      <c r="Q995" s="103">
        <v>0</v>
      </c>
      <c r="R995" s="103">
        <v>0</v>
      </c>
      <c r="S995" s="103">
        <v>0</v>
      </c>
      <c r="T995" s="103">
        <v>0</v>
      </c>
      <c r="U995" s="103">
        <v>0</v>
      </c>
      <c r="V995" s="103">
        <v>0</v>
      </c>
      <c r="W995" s="103">
        <v>0</v>
      </c>
      <c r="X995" s="103">
        <v>0</v>
      </c>
      <c r="Y995" s="103">
        <v>0</v>
      </c>
      <c r="Z995" s="103">
        <v>0</v>
      </c>
      <c r="AA995" s="103">
        <v>0</v>
      </c>
      <c r="AB995" s="103">
        <v>0</v>
      </c>
      <c r="AC995" s="103">
        <v>0</v>
      </c>
      <c r="AD995" s="103">
        <v>0</v>
      </c>
      <c r="AE995" s="103">
        <v>0</v>
      </c>
      <c r="AF995" s="103">
        <v>0</v>
      </c>
      <c r="AG995" s="103">
        <v>0</v>
      </c>
      <c r="AH995" s="103">
        <v>0</v>
      </c>
      <c r="AI995" s="103">
        <v>0</v>
      </c>
      <c r="AJ995" s="103">
        <v>0</v>
      </c>
      <c r="AK995" s="103">
        <v>0</v>
      </c>
      <c r="AL995" s="103">
        <v>0</v>
      </c>
      <c r="AM995" s="103">
        <v>0</v>
      </c>
      <c r="AN995" s="103">
        <v>0</v>
      </c>
      <c r="AO995" s="103">
        <v>0</v>
      </c>
      <c r="AP995" s="103">
        <v>0</v>
      </c>
      <c r="AQ995" s="103">
        <v>0</v>
      </c>
      <c r="AR995" s="103">
        <v>0</v>
      </c>
      <c r="AS995" s="103">
        <v>0</v>
      </c>
      <c r="AT995" s="103">
        <v>0</v>
      </c>
      <c r="AU995" s="103">
        <v>0</v>
      </c>
      <c r="AV995" s="103">
        <v>0</v>
      </c>
      <c r="AW995" s="103">
        <v>0</v>
      </c>
      <c r="AX995" s="103">
        <v>0</v>
      </c>
      <c r="AY995" s="103">
        <v>0</v>
      </c>
    </row>
    <row r="996" spans="1:51">
      <c r="A996" t="s">
        <v>44</v>
      </c>
      <c r="B996" t="s">
        <v>71</v>
      </c>
      <c r="C996" t="s">
        <v>53</v>
      </c>
      <c r="D996" t="s">
        <v>337</v>
      </c>
      <c r="E996" s="122">
        <v>0</v>
      </c>
      <c r="F996" s="122">
        <v>0</v>
      </c>
      <c r="G996" s="122">
        <v>0</v>
      </c>
      <c r="H996" s="122">
        <v>0</v>
      </c>
      <c r="I996" s="122">
        <v>0</v>
      </c>
      <c r="J996" s="122">
        <v>0</v>
      </c>
      <c r="K996" s="103">
        <v>0</v>
      </c>
      <c r="L996" s="103">
        <v>0</v>
      </c>
      <c r="M996" s="103">
        <v>0</v>
      </c>
      <c r="N996" s="103">
        <v>0</v>
      </c>
      <c r="O996" s="103">
        <v>0</v>
      </c>
      <c r="P996" s="103">
        <v>0</v>
      </c>
      <c r="Q996" s="103">
        <v>0</v>
      </c>
      <c r="R996" s="103">
        <v>0</v>
      </c>
      <c r="S996" s="103">
        <v>0</v>
      </c>
      <c r="T996" s="103">
        <v>0</v>
      </c>
      <c r="U996" s="103">
        <v>0</v>
      </c>
      <c r="V996" s="103">
        <v>0</v>
      </c>
      <c r="W996" s="103">
        <v>0</v>
      </c>
      <c r="X996" s="103">
        <v>0</v>
      </c>
      <c r="Y996" s="103">
        <v>0</v>
      </c>
      <c r="Z996" s="103">
        <v>0</v>
      </c>
      <c r="AA996" s="103">
        <v>0</v>
      </c>
      <c r="AB996" s="103">
        <v>0</v>
      </c>
      <c r="AC996" s="103">
        <v>0</v>
      </c>
      <c r="AD996" s="103">
        <v>0</v>
      </c>
      <c r="AE996" s="103">
        <v>0</v>
      </c>
      <c r="AF996" s="103">
        <v>0</v>
      </c>
      <c r="AG996" s="103">
        <v>0</v>
      </c>
      <c r="AH996" s="103">
        <v>0</v>
      </c>
      <c r="AI996" s="103">
        <v>0</v>
      </c>
      <c r="AJ996" s="103">
        <v>0</v>
      </c>
      <c r="AK996" s="103">
        <v>0</v>
      </c>
      <c r="AL996" s="103">
        <v>0</v>
      </c>
      <c r="AM996" s="103">
        <v>0</v>
      </c>
      <c r="AN996" s="103">
        <v>0</v>
      </c>
      <c r="AO996" s="103">
        <v>0</v>
      </c>
      <c r="AP996" s="103">
        <v>0</v>
      </c>
      <c r="AQ996" s="103">
        <v>0</v>
      </c>
      <c r="AR996" s="103">
        <v>0</v>
      </c>
      <c r="AS996" s="103">
        <v>0</v>
      </c>
      <c r="AT996" s="103">
        <v>0</v>
      </c>
      <c r="AU996" s="103">
        <v>0</v>
      </c>
      <c r="AV996" s="103">
        <v>0</v>
      </c>
      <c r="AW996" s="103">
        <v>0</v>
      </c>
      <c r="AX996" s="103">
        <v>0</v>
      </c>
      <c r="AY996" s="103">
        <v>0</v>
      </c>
    </row>
    <row r="997" spans="1:51">
      <c r="A997" t="s">
        <v>44</v>
      </c>
      <c r="B997" t="s">
        <v>71</v>
      </c>
      <c r="C997" t="s">
        <v>54</v>
      </c>
      <c r="D997" t="s">
        <v>337</v>
      </c>
      <c r="E997" s="122">
        <v>0</v>
      </c>
      <c r="F997" s="122">
        <v>0</v>
      </c>
      <c r="G997" s="122">
        <v>0</v>
      </c>
      <c r="H997" s="122">
        <v>0</v>
      </c>
      <c r="I997" s="122">
        <v>0</v>
      </c>
      <c r="J997" s="122">
        <v>0</v>
      </c>
      <c r="K997" s="103">
        <v>0</v>
      </c>
      <c r="L997" s="103">
        <v>0</v>
      </c>
      <c r="M997" s="103">
        <v>0</v>
      </c>
      <c r="N997" s="103">
        <v>0</v>
      </c>
      <c r="O997" s="103">
        <v>0</v>
      </c>
      <c r="P997" s="103">
        <v>0</v>
      </c>
      <c r="Q997" s="103">
        <v>0</v>
      </c>
      <c r="R997" s="103">
        <v>0</v>
      </c>
      <c r="S997" s="103">
        <v>0</v>
      </c>
      <c r="T997" s="103">
        <v>0</v>
      </c>
      <c r="U997" s="103">
        <v>0</v>
      </c>
      <c r="V997" s="103">
        <v>0</v>
      </c>
      <c r="W997" s="103">
        <v>0</v>
      </c>
      <c r="X997" s="103">
        <v>0</v>
      </c>
      <c r="Y997" s="103">
        <v>0</v>
      </c>
      <c r="Z997" s="103">
        <v>0</v>
      </c>
      <c r="AA997" s="103">
        <v>0</v>
      </c>
      <c r="AB997" s="103">
        <v>0</v>
      </c>
      <c r="AC997" s="103">
        <v>0</v>
      </c>
      <c r="AD997" s="103">
        <v>0</v>
      </c>
      <c r="AE997" s="103">
        <v>0</v>
      </c>
      <c r="AF997" s="103">
        <v>0</v>
      </c>
      <c r="AG997" s="103">
        <v>0</v>
      </c>
      <c r="AH997" s="103">
        <v>0</v>
      </c>
      <c r="AI997" s="103">
        <v>0</v>
      </c>
      <c r="AJ997" s="103">
        <v>0</v>
      </c>
      <c r="AK997" s="103">
        <v>0</v>
      </c>
      <c r="AL997" s="103">
        <v>0</v>
      </c>
      <c r="AM997" s="103">
        <v>0</v>
      </c>
      <c r="AN997" s="103">
        <v>0</v>
      </c>
      <c r="AO997" s="103">
        <v>0</v>
      </c>
      <c r="AP997" s="103">
        <v>0</v>
      </c>
      <c r="AQ997" s="103">
        <v>0</v>
      </c>
      <c r="AR997" s="103">
        <v>0</v>
      </c>
      <c r="AS997" s="103">
        <v>0</v>
      </c>
      <c r="AT997" s="103">
        <v>0</v>
      </c>
      <c r="AU997" s="103">
        <v>0</v>
      </c>
      <c r="AV997" s="103">
        <v>0</v>
      </c>
      <c r="AW997" s="103">
        <v>0</v>
      </c>
      <c r="AX997" s="103">
        <v>0</v>
      </c>
      <c r="AY997" s="103">
        <v>0</v>
      </c>
    </row>
    <row r="998" spans="1:51">
      <c r="A998" t="s">
        <v>44</v>
      </c>
      <c r="B998" t="s">
        <v>71</v>
      </c>
      <c r="C998" t="s">
        <v>55</v>
      </c>
      <c r="D998" t="s">
        <v>337</v>
      </c>
      <c r="E998" s="122">
        <v>0</v>
      </c>
      <c r="F998" s="122">
        <v>0</v>
      </c>
      <c r="G998" s="122">
        <v>0</v>
      </c>
      <c r="H998" s="122">
        <v>0</v>
      </c>
      <c r="I998" s="122">
        <v>0</v>
      </c>
      <c r="J998" s="122">
        <v>0</v>
      </c>
      <c r="K998" s="103">
        <v>0</v>
      </c>
      <c r="L998" s="103">
        <v>0</v>
      </c>
      <c r="M998" s="103">
        <v>0</v>
      </c>
      <c r="N998" s="103">
        <v>0</v>
      </c>
      <c r="O998" s="103">
        <v>0</v>
      </c>
      <c r="P998" s="103">
        <v>0</v>
      </c>
      <c r="Q998" s="103">
        <v>0</v>
      </c>
      <c r="R998" s="103">
        <v>0</v>
      </c>
      <c r="S998" s="103">
        <v>0</v>
      </c>
      <c r="T998" s="103">
        <v>0</v>
      </c>
      <c r="U998" s="103">
        <v>0</v>
      </c>
      <c r="V998" s="103">
        <v>0</v>
      </c>
      <c r="W998" s="103">
        <v>0</v>
      </c>
      <c r="X998" s="103">
        <v>0</v>
      </c>
      <c r="Y998" s="103">
        <v>0</v>
      </c>
      <c r="Z998" s="103">
        <v>0</v>
      </c>
      <c r="AA998" s="103">
        <v>0</v>
      </c>
      <c r="AB998" s="103">
        <v>0</v>
      </c>
      <c r="AC998" s="103">
        <v>0</v>
      </c>
      <c r="AD998" s="103">
        <v>0</v>
      </c>
      <c r="AE998" s="103">
        <v>0</v>
      </c>
      <c r="AF998" s="103">
        <v>0</v>
      </c>
      <c r="AG998" s="103">
        <v>0</v>
      </c>
      <c r="AH998" s="103">
        <v>0</v>
      </c>
      <c r="AI998" s="103">
        <v>0</v>
      </c>
      <c r="AJ998" s="103">
        <v>0</v>
      </c>
      <c r="AK998" s="103">
        <v>0</v>
      </c>
      <c r="AL998" s="103">
        <v>0</v>
      </c>
      <c r="AM998" s="103">
        <v>0</v>
      </c>
      <c r="AN998" s="103">
        <v>0</v>
      </c>
      <c r="AO998" s="103">
        <v>0</v>
      </c>
      <c r="AP998" s="103">
        <v>0</v>
      </c>
      <c r="AQ998" s="103">
        <v>0</v>
      </c>
      <c r="AR998" s="103">
        <v>0</v>
      </c>
      <c r="AS998" s="103">
        <v>0</v>
      </c>
      <c r="AT998" s="103">
        <v>0</v>
      </c>
      <c r="AU998" s="103">
        <v>0</v>
      </c>
      <c r="AV998" s="103">
        <v>0</v>
      </c>
      <c r="AW998" s="103">
        <v>0</v>
      </c>
      <c r="AX998" s="103">
        <v>0</v>
      </c>
      <c r="AY998" s="103">
        <v>0</v>
      </c>
    </row>
    <row r="999" spans="1:51">
      <c r="A999" t="s">
        <v>44</v>
      </c>
      <c r="B999" t="s">
        <v>71</v>
      </c>
      <c r="C999" t="s">
        <v>56</v>
      </c>
      <c r="D999" t="s">
        <v>337</v>
      </c>
      <c r="E999" s="122">
        <v>0</v>
      </c>
      <c r="F999" s="122">
        <v>0</v>
      </c>
      <c r="G999" s="122">
        <v>0</v>
      </c>
      <c r="H999" s="122">
        <v>0</v>
      </c>
      <c r="I999" s="122">
        <v>0</v>
      </c>
      <c r="J999" s="122">
        <v>0</v>
      </c>
      <c r="K999" s="103">
        <v>0</v>
      </c>
      <c r="L999" s="103">
        <v>0</v>
      </c>
      <c r="M999" s="103">
        <v>0</v>
      </c>
      <c r="N999" s="103">
        <v>0</v>
      </c>
      <c r="O999" s="103">
        <v>0</v>
      </c>
      <c r="P999" s="103">
        <v>0</v>
      </c>
      <c r="Q999" s="103">
        <v>0</v>
      </c>
      <c r="R999" s="103">
        <v>0</v>
      </c>
      <c r="S999" s="103">
        <v>0</v>
      </c>
      <c r="T999" s="103">
        <v>0</v>
      </c>
      <c r="U999" s="103">
        <v>0</v>
      </c>
      <c r="V999" s="103">
        <v>0</v>
      </c>
      <c r="W999" s="103">
        <v>0</v>
      </c>
      <c r="X999" s="103">
        <v>0</v>
      </c>
      <c r="Y999" s="103">
        <v>0</v>
      </c>
      <c r="Z999" s="103">
        <v>0</v>
      </c>
      <c r="AA999" s="103">
        <v>0</v>
      </c>
      <c r="AB999" s="103">
        <v>0</v>
      </c>
      <c r="AC999" s="103">
        <v>0</v>
      </c>
      <c r="AD999" s="103">
        <v>0</v>
      </c>
      <c r="AE999" s="103">
        <v>0</v>
      </c>
      <c r="AF999" s="103">
        <v>0</v>
      </c>
      <c r="AG999" s="103">
        <v>0</v>
      </c>
      <c r="AH999" s="103">
        <v>0</v>
      </c>
      <c r="AI999" s="103">
        <v>0</v>
      </c>
      <c r="AJ999" s="103">
        <v>0</v>
      </c>
      <c r="AK999" s="103">
        <v>0</v>
      </c>
      <c r="AL999" s="103">
        <v>0</v>
      </c>
      <c r="AM999" s="103">
        <v>0</v>
      </c>
      <c r="AN999" s="103">
        <v>0</v>
      </c>
      <c r="AO999" s="103">
        <v>0</v>
      </c>
      <c r="AP999" s="103">
        <v>0</v>
      </c>
      <c r="AQ999" s="103">
        <v>0</v>
      </c>
      <c r="AR999" s="103">
        <v>0</v>
      </c>
      <c r="AS999" s="103">
        <v>0</v>
      </c>
      <c r="AT999" s="103">
        <v>0</v>
      </c>
      <c r="AU999" s="103">
        <v>0</v>
      </c>
      <c r="AV999" s="103">
        <v>0</v>
      </c>
      <c r="AW999" s="103">
        <v>0</v>
      </c>
      <c r="AX999" s="103">
        <v>0</v>
      </c>
      <c r="AY999" s="103">
        <v>0</v>
      </c>
    </row>
    <row r="1000" spans="1:51">
      <c r="A1000" t="s">
        <v>44</v>
      </c>
      <c r="B1000" t="s">
        <v>71</v>
      </c>
      <c r="C1000" t="s">
        <v>57</v>
      </c>
      <c r="D1000" t="s">
        <v>337</v>
      </c>
      <c r="E1000" s="122">
        <v>0</v>
      </c>
      <c r="F1000" s="122">
        <v>0</v>
      </c>
      <c r="G1000" s="122">
        <v>0</v>
      </c>
      <c r="H1000" s="122">
        <v>0</v>
      </c>
      <c r="I1000" s="122">
        <v>0</v>
      </c>
      <c r="J1000" s="122">
        <v>0</v>
      </c>
      <c r="K1000" s="103">
        <v>0</v>
      </c>
      <c r="L1000" s="103">
        <v>0</v>
      </c>
      <c r="M1000" s="103">
        <v>0</v>
      </c>
      <c r="N1000" s="103">
        <v>0</v>
      </c>
      <c r="O1000" s="103">
        <v>0</v>
      </c>
      <c r="P1000" s="103">
        <v>0</v>
      </c>
      <c r="Q1000" s="103">
        <v>0</v>
      </c>
      <c r="R1000" s="103">
        <v>0</v>
      </c>
      <c r="S1000" s="103">
        <v>0</v>
      </c>
      <c r="T1000" s="103">
        <v>0</v>
      </c>
      <c r="U1000" s="103">
        <v>0</v>
      </c>
      <c r="V1000" s="103">
        <v>0</v>
      </c>
      <c r="W1000" s="103">
        <v>0</v>
      </c>
      <c r="X1000" s="103">
        <v>0</v>
      </c>
      <c r="Y1000" s="103">
        <v>0</v>
      </c>
      <c r="Z1000" s="103">
        <v>0</v>
      </c>
      <c r="AA1000" s="103">
        <v>0</v>
      </c>
      <c r="AB1000" s="103">
        <v>0</v>
      </c>
      <c r="AC1000" s="103">
        <v>0</v>
      </c>
      <c r="AD1000" s="103">
        <v>0</v>
      </c>
      <c r="AE1000" s="103">
        <v>0</v>
      </c>
      <c r="AF1000" s="103">
        <v>0</v>
      </c>
      <c r="AG1000" s="103">
        <v>0</v>
      </c>
      <c r="AH1000" s="103">
        <v>0</v>
      </c>
      <c r="AI1000" s="103">
        <v>0</v>
      </c>
      <c r="AJ1000" s="103">
        <v>0</v>
      </c>
      <c r="AK1000" s="103">
        <v>0</v>
      </c>
      <c r="AL1000" s="103">
        <v>0</v>
      </c>
      <c r="AM1000" s="103">
        <v>0</v>
      </c>
      <c r="AN1000" s="103">
        <v>0</v>
      </c>
      <c r="AO1000" s="103">
        <v>0</v>
      </c>
      <c r="AP1000" s="103">
        <v>0</v>
      </c>
      <c r="AQ1000" s="103">
        <v>0</v>
      </c>
      <c r="AR1000" s="103">
        <v>0</v>
      </c>
      <c r="AS1000" s="103">
        <v>0</v>
      </c>
      <c r="AT1000" s="103">
        <v>0</v>
      </c>
      <c r="AU1000" s="103">
        <v>0</v>
      </c>
      <c r="AV1000" s="103">
        <v>0</v>
      </c>
      <c r="AW1000" s="103">
        <v>0</v>
      </c>
      <c r="AX1000" s="103">
        <v>0</v>
      </c>
      <c r="AY1000" s="103">
        <v>0</v>
      </c>
    </row>
    <row r="1001" spans="1:51">
      <c r="A1001" t="s">
        <v>44</v>
      </c>
      <c r="B1001" t="s">
        <v>71</v>
      </c>
      <c r="C1001" t="s">
        <v>58</v>
      </c>
      <c r="D1001" t="s">
        <v>337</v>
      </c>
      <c r="E1001" s="122">
        <v>0</v>
      </c>
      <c r="F1001" s="122">
        <v>0</v>
      </c>
      <c r="G1001" s="122">
        <v>0</v>
      </c>
      <c r="H1001" s="122">
        <v>0</v>
      </c>
      <c r="I1001" s="122">
        <v>0</v>
      </c>
      <c r="J1001" s="122">
        <v>0</v>
      </c>
      <c r="K1001" s="103">
        <v>0</v>
      </c>
      <c r="L1001" s="103">
        <v>0</v>
      </c>
      <c r="M1001" s="103">
        <v>0</v>
      </c>
      <c r="N1001" s="103">
        <v>0</v>
      </c>
      <c r="O1001" s="103">
        <v>0</v>
      </c>
      <c r="P1001" s="103">
        <v>0</v>
      </c>
      <c r="Q1001" s="103">
        <v>0</v>
      </c>
      <c r="R1001" s="103">
        <v>0</v>
      </c>
      <c r="S1001" s="103">
        <v>0</v>
      </c>
      <c r="T1001" s="103">
        <v>0</v>
      </c>
      <c r="U1001" s="103">
        <v>0</v>
      </c>
      <c r="V1001" s="103">
        <v>0</v>
      </c>
      <c r="W1001" s="103">
        <v>0</v>
      </c>
      <c r="X1001" s="103">
        <v>0</v>
      </c>
      <c r="Y1001" s="103">
        <v>0</v>
      </c>
      <c r="Z1001" s="103">
        <v>0</v>
      </c>
      <c r="AA1001" s="103">
        <v>0</v>
      </c>
      <c r="AB1001" s="103">
        <v>0</v>
      </c>
      <c r="AC1001" s="103">
        <v>0</v>
      </c>
      <c r="AD1001" s="103">
        <v>0</v>
      </c>
      <c r="AE1001" s="103">
        <v>0</v>
      </c>
      <c r="AF1001" s="103">
        <v>0</v>
      </c>
      <c r="AG1001" s="103">
        <v>0</v>
      </c>
      <c r="AH1001" s="103">
        <v>0</v>
      </c>
      <c r="AI1001" s="103">
        <v>0</v>
      </c>
      <c r="AJ1001" s="103">
        <v>0</v>
      </c>
      <c r="AK1001" s="103">
        <v>0</v>
      </c>
      <c r="AL1001" s="103">
        <v>0</v>
      </c>
      <c r="AM1001" s="103">
        <v>0</v>
      </c>
      <c r="AN1001" s="103">
        <v>0</v>
      </c>
      <c r="AO1001" s="103">
        <v>0</v>
      </c>
      <c r="AP1001" s="103">
        <v>0</v>
      </c>
      <c r="AQ1001" s="103">
        <v>0</v>
      </c>
      <c r="AR1001" s="103">
        <v>0</v>
      </c>
      <c r="AS1001" s="103">
        <v>0</v>
      </c>
      <c r="AT1001" s="103">
        <v>0</v>
      </c>
      <c r="AU1001" s="103">
        <v>0</v>
      </c>
      <c r="AV1001" s="103">
        <v>0</v>
      </c>
      <c r="AW1001" s="103">
        <v>0</v>
      </c>
      <c r="AX1001" s="103">
        <v>0</v>
      </c>
      <c r="AY1001" s="103">
        <v>0</v>
      </c>
    </row>
    <row r="1002" spans="1:51">
      <c r="A1002" t="s">
        <v>44</v>
      </c>
      <c r="B1002" t="s">
        <v>71</v>
      </c>
      <c r="C1002" t="s">
        <v>59</v>
      </c>
      <c r="D1002" t="s">
        <v>337</v>
      </c>
      <c r="E1002" s="122">
        <v>0</v>
      </c>
      <c r="F1002" s="122">
        <v>0</v>
      </c>
      <c r="G1002" s="122">
        <v>0</v>
      </c>
      <c r="H1002" s="122">
        <v>0</v>
      </c>
      <c r="I1002" s="122">
        <v>0</v>
      </c>
      <c r="J1002" s="122">
        <v>0</v>
      </c>
      <c r="K1002" s="103">
        <v>0</v>
      </c>
      <c r="L1002" s="103">
        <v>0</v>
      </c>
      <c r="M1002" s="103">
        <v>0</v>
      </c>
      <c r="N1002" s="103">
        <v>0</v>
      </c>
      <c r="O1002" s="103">
        <v>0</v>
      </c>
      <c r="P1002" s="103">
        <v>0</v>
      </c>
      <c r="Q1002" s="103">
        <v>0</v>
      </c>
      <c r="R1002" s="103">
        <v>0</v>
      </c>
      <c r="S1002" s="103">
        <v>0</v>
      </c>
      <c r="T1002" s="103">
        <v>0</v>
      </c>
      <c r="U1002" s="103">
        <v>0</v>
      </c>
      <c r="V1002" s="103">
        <v>0</v>
      </c>
      <c r="W1002" s="103">
        <v>0</v>
      </c>
      <c r="X1002" s="103">
        <v>0</v>
      </c>
      <c r="Y1002" s="103">
        <v>0</v>
      </c>
      <c r="Z1002" s="103">
        <v>0</v>
      </c>
      <c r="AA1002" s="103">
        <v>0</v>
      </c>
      <c r="AB1002" s="103">
        <v>0</v>
      </c>
      <c r="AC1002" s="103">
        <v>0</v>
      </c>
      <c r="AD1002" s="103">
        <v>0</v>
      </c>
      <c r="AE1002" s="103">
        <v>0</v>
      </c>
      <c r="AF1002" s="103">
        <v>0</v>
      </c>
      <c r="AG1002" s="103">
        <v>0</v>
      </c>
      <c r="AH1002" s="103">
        <v>0</v>
      </c>
      <c r="AI1002" s="103">
        <v>0</v>
      </c>
      <c r="AJ1002" s="103">
        <v>0</v>
      </c>
      <c r="AK1002" s="103">
        <v>0</v>
      </c>
      <c r="AL1002" s="103">
        <v>0</v>
      </c>
      <c r="AM1002" s="103">
        <v>0</v>
      </c>
      <c r="AN1002" s="103">
        <v>0</v>
      </c>
      <c r="AO1002" s="103">
        <v>0</v>
      </c>
      <c r="AP1002" s="103">
        <v>0</v>
      </c>
      <c r="AQ1002" s="103">
        <v>0</v>
      </c>
      <c r="AR1002" s="103">
        <v>0</v>
      </c>
      <c r="AS1002" s="103">
        <v>0</v>
      </c>
      <c r="AT1002" s="103">
        <v>0</v>
      </c>
      <c r="AU1002" s="103">
        <v>0</v>
      </c>
      <c r="AV1002" s="103">
        <v>0</v>
      </c>
      <c r="AW1002" s="103">
        <v>0</v>
      </c>
      <c r="AX1002" s="103">
        <v>0</v>
      </c>
      <c r="AY1002" s="103">
        <v>0</v>
      </c>
    </row>
    <row r="1003" spans="1:51">
      <c r="A1003" t="s">
        <v>44</v>
      </c>
      <c r="B1003" t="s">
        <v>71</v>
      </c>
      <c r="C1003" t="s">
        <v>60</v>
      </c>
      <c r="D1003" t="s">
        <v>337</v>
      </c>
      <c r="E1003" s="122">
        <v>0</v>
      </c>
      <c r="F1003" s="122">
        <v>0</v>
      </c>
      <c r="G1003" s="122">
        <v>0</v>
      </c>
      <c r="H1003" s="122">
        <v>0</v>
      </c>
      <c r="I1003" s="122">
        <v>0</v>
      </c>
      <c r="J1003" s="122">
        <v>0</v>
      </c>
      <c r="K1003" s="103">
        <v>0</v>
      </c>
      <c r="L1003" s="103">
        <v>0</v>
      </c>
      <c r="M1003" s="103">
        <v>0</v>
      </c>
      <c r="N1003" s="103">
        <v>0</v>
      </c>
      <c r="O1003" s="103">
        <v>0</v>
      </c>
      <c r="P1003" s="103">
        <v>0</v>
      </c>
      <c r="Q1003" s="103">
        <v>0</v>
      </c>
      <c r="R1003" s="103">
        <v>0</v>
      </c>
      <c r="S1003" s="103">
        <v>0</v>
      </c>
      <c r="T1003" s="103">
        <v>0</v>
      </c>
      <c r="U1003" s="103">
        <v>0</v>
      </c>
      <c r="V1003" s="103">
        <v>0</v>
      </c>
      <c r="W1003" s="103">
        <v>0</v>
      </c>
      <c r="X1003" s="103">
        <v>0</v>
      </c>
      <c r="Y1003" s="103">
        <v>0</v>
      </c>
      <c r="Z1003" s="103">
        <v>0</v>
      </c>
      <c r="AA1003" s="103">
        <v>0</v>
      </c>
      <c r="AB1003" s="103">
        <v>0</v>
      </c>
      <c r="AC1003" s="103">
        <v>0</v>
      </c>
      <c r="AD1003" s="103">
        <v>0</v>
      </c>
      <c r="AE1003" s="103">
        <v>0</v>
      </c>
      <c r="AF1003" s="103">
        <v>0</v>
      </c>
      <c r="AG1003" s="103">
        <v>0</v>
      </c>
      <c r="AH1003" s="103">
        <v>0</v>
      </c>
      <c r="AI1003" s="103">
        <v>0</v>
      </c>
      <c r="AJ1003" s="103">
        <v>0</v>
      </c>
      <c r="AK1003" s="103">
        <v>0</v>
      </c>
      <c r="AL1003" s="103">
        <v>0</v>
      </c>
      <c r="AM1003" s="103">
        <v>0</v>
      </c>
      <c r="AN1003" s="103">
        <v>0</v>
      </c>
      <c r="AO1003" s="103">
        <v>0</v>
      </c>
      <c r="AP1003" s="103">
        <v>0</v>
      </c>
      <c r="AQ1003" s="103">
        <v>0</v>
      </c>
      <c r="AR1003" s="103">
        <v>0</v>
      </c>
      <c r="AS1003" s="103">
        <v>0</v>
      </c>
      <c r="AT1003" s="103">
        <v>0</v>
      </c>
      <c r="AU1003" s="103">
        <v>0</v>
      </c>
      <c r="AV1003" s="103">
        <v>0</v>
      </c>
      <c r="AW1003" s="103">
        <v>0</v>
      </c>
      <c r="AX1003" s="103">
        <v>0</v>
      </c>
      <c r="AY1003" s="103">
        <v>0</v>
      </c>
    </row>
    <row r="1004" spans="1:51">
      <c r="A1004" t="s">
        <v>44</v>
      </c>
      <c r="B1004" t="s">
        <v>71</v>
      </c>
      <c r="C1004" t="s">
        <v>61</v>
      </c>
      <c r="D1004" t="s">
        <v>337</v>
      </c>
      <c r="E1004" s="122">
        <v>0</v>
      </c>
      <c r="F1004" s="122">
        <v>0</v>
      </c>
      <c r="G1004" s="122">
        <v>0</v>
      </c>
      <c r="H1004" s="122">
        <v>0</v>
      </c>
      <c r="I1004" s="122">
        <v>0</v>
      </c>
      <c r="J1004" s="122">
        <v>0</v>
      </c>
      <c r="K1004" s="103">
        <v>0</v>
      </c>
      <c r="L1004" s="103">
        <v>0</v>
      </c>
      <c r="M1004" s="103">
        <v>0</v>
      </c>
      <c r="N1004" s="103">
        <v>0</v>
      </c>
      <c r="O1004" s="103">
        <v>0</v>
      </c>
      <c r="P1004" s="103">
        <v>0</v>
      </c>
      <c r="Q1004" s="103">
        <v>0</v>
      </c>
      <c r="R1004" s="103">
        <v>0</v>
      </c>
      <c r="S1004" s="103">
        <v>0</v>
      </c>
      <c r="T1004" s="103">
        <v>0</v>
      </c>
      <c r="U1004" s="103">
        <v>0</v>
      </c>
      <c r="V1004" s="103">
        <v>0</v>
      </c>
      <c r="W1004" s="103">
        <v>0</v>
      </c>
      <c r="X1004" s="103">
        <v>0</v>
      </c>
      <c r="Y1004" s="103">
        <v>0</v>
      </c>
      <c r="Z1004" s="103">
        <v>0</v>
      </c>
      <c r="AA1004" s="103">
        <v>0</v>
      </c>
      <c r="AB1004" s="103">
        <v>0</v>
      </c>
      <c r="AC1004" s="103">
        <v>0</v>
      </c>
      <c r="AD1004" s="103">
        <v>0</v>
      </c>
      <c r="AE1004" s="103">
        <v>0</v>
      </c>
      <c r="AF1004" s="103">
        <v>0</v>
      </c>
      <c r="AG1004" s="103">
        <v>0</v>
      </c>
      <c r="AH1004" s="103">
        <v>0</v>
      </c>
      <c r="AI1004" s="103">
        <v>0</v>
      </c>
      <c r="AJ1004" s="103">
        <v>0</v>
      </c>
      <c r="AK1004" s="103">
        <v>0</v>
      </c>
      <c r="AL1004" s="103">
        <v>0</v>
      </c>
      <c r="AM1004" s="103">
        <v>0</v>
      </c>
      <c r="AN1004" s="103">
        <v>0</v>
      </c>
      <c r="AO1004" s="103">
        <v>0</v>
      </c>
      <c r="AP1004" s="103">
        <v>0</v>
      </c>
      <c r="AQ1004" s="103">
        <v>0</v>
      </c>
      <c r="AR1004" s="103">
        <v>0</v>
      </c>
      <c r="AS1004" s="103">
        <v>0</v>
      </c>
      <c r="AT1004" s="103">
        <v>0</v>
      </c>
      <c r="AU1004" s="103">
        <v>0</v>
      </c>
      <c r="AV1004" s="103">
        <v>0</v>
      </c>
      <c r="AW1004" s="103">
        <v>0</v>
      </c>
      <c r="AX1004" s="103">
        <v>0</v>
      </c>
      <c r="AY1004" s="103">
        <v>0</v>
      </c>
    </row>
    <row r="1005" spans="1:51">
      <c r="A1005" t="s">
        <v>29</v>
      </c>
      <c r="B1005" t="s">
        <v>73</v>
      </c>
      <c r="C1005" t="s">
        <v>56</v>
      </c>
      <c r="D1005" t="s">
        <v>337</v>
      </c>
      <c r="E1005" s="122">
        <v>1</v>
      </c>
      <c r="F1005" s="122">
        <v>1</v>
      </c>
      <c r="G1005" s="122">
        <v>1</v>
      </c>
      <c r="H1005" s="122">
        <v>1</v>
      </c>
      <c r="I1005" s="122">
        <v>1</v>
      </c>
      <c r="J1005" s="122">
        <v>1</v>
      </c>
      <c r="K1005" s="103">
        <v>1</v>
      </c>
      <c r="L1005" s="103">
        <v>1</v>
      </c>
      <c r="M1005" s="103">
        <v>1</v>
      </c>
      <c r="N1005" s="103">
        <v>1</v>
      </c>
      <c r="O1005" s="103">
        <v>1</v>
      </c>
      <c r="P1005" s="103">
        <v>1</v>
      </c>
      <c r="Q1005" s="103">
        <v>1</v>
      </c>
      <c r="R1005" s="103">
        <v>1</v>
      </c>
      <c r="S1005" s="103">
        <v>1</v>
      </c>
      <c r="T1005" s="103">
        <v>1</v>
      </c>
      <c r="U1005" s="103">
        <v>1</v>
      </c>
      <c r="V1005" s="103">
        <v>1</v>
      </c>
      <c r="W1005" s="103">
        <v>1</v>
      </c>
      <c r="X1005" s="103">
        <v>1</v>
      </c>
      <c r="Y1005" s="103">
        <v>1</v>
      </c>
      <c r="Z1005" s="103">
        <v>1</v>
      </c>
      <c r="AA1005" s="103">
        <v>1</v>
      </c>
      <c r="AB1005" s="103">
        <v>1</v>
      </c>
      <c r="AC1005" s="103">
        <v>1</v>
      </c>
      <c r="AD1005" s="103">
        <v>1</v>
      </c>
      <c r="AE1005" s="103">
        <v>1</v>
      </c>
      <c r="AF1005" s="103">
        <v>1</v>
      </c>
      <c r="AG1005" s="103">
        <v>1</v>
      </c>
      <c r="AH1005" s="103">
        <v>1</v>
      </c>
      <c r="AI1005" s="103">
        <v>1</v>
      </c>
      <c r="AJ1005" s="103">
        <v>1</v>
      </c>
      <c r="AK1005" s="103">
        <v>1</v>
      </c>
      <c r="AL1005" s="103">
        <v>1</v>
      </c>
      <c r="AM1005" s="103">
        <v>1</v>
      </c>
      <c r="AN1005" s="103">
        <v>1</v>
      </c>
      <c r="AO1005" s="103">
        <v>1</v>
      </c>
      <c r="AP1005" s="103">
        <v>1</v>
      </c>
      <c r="AQ1005" s="103">
        <v>1</v>
      </c>
      <c r="AR1005" s="103">
        <v>1</v>
      </c>
      <c r="AS1005" s="103">
        <v>1</v>
      </c>
      <c r="AT1005" s="103">
        <v>1</v>
      </c>
      <c r="AU1005" s="103">
        <v>1</v>
      </c>
      <c r="AV1005" s="103">
        <v>1</v>
      </c>
      <c r="AW1005" s="103">
        <v>1</v>
      </c>
      <c r="AX1005" s="103">
        <v>1</v>
      </c>
      <c r="AY1005" s="103">
        <v>1</v>
      </c>
    </row>
    <row r="1006" spans="1:51">
      <c r="A1006" t="s">
        <v>30</v>
      </c>
      <c r="B1006" t="s">
        <v>73</v>
      </c>
      <c r="C1006" t="s">
        <v>56</v>
      </c>
      <c r="D1006" t="s">
        <v>337</v>
      </c>
      <c r="E1006" s="122">
        <v>1</v>
      </c>
      <c r="F1006" s="122">
        <v>1</v>
      </c>
      <c r="G1006" s="122">
        <v>1</v>
      </c>
      <c r="H1006" s="122">
        <v>1</v>
      </c>
      <c r="I1006" s="122">
        <v>1</v>
      </c>
      <c r="J1006" s="122">
        <v>1</v>
      </c>
      <c r="K1006" s="103">
        <v>1</v>
      </c>
      <c r="L1006" s="103">
        <v>1</v>
      </c>
      <c r="M1006" s="103">
        <v>1</v>
      </c>
      <c r="N1006" s="103">
        <v>1</v>
      </c>
      <c r="O1006" s="103">
        <v>1</v>
      </c>
      <c r="P1006" s="103">
        <v>1</v>
      </c>
      <c r="Q1006" s="103">
        <v>1</v>
      </c>
      <c r="R1006" s="103">
        <v>1</v>
      </c>
      <c r="S1006" s="103">
        <v>1</v>
      </c>
      <c r="T1006" s="103">
        <v>1</v>
      </c>
      <c r="U1006" s="103">
        <v>1</v>
      </c>
      <c r="V1006" s="103">
        <v>1</v>
      </c>
      <c r="W1006" s="103">
        <v>1</v>
      </c>
      <c r="X1006" s="103">
        <v>1</v>
      </c>
      <c r="Y1006" s="103">
        <v>1</v>
      </c>
      <c r="Z1006" s="103">
        <v>1</v>
      </c>
      <c r="AA1006" s="103">
        <v>1</v>
      </c>
      <c r="AB1006" s="103">
        <v>1</v>
      </c>
      <c r="AC1006" s="103">
        <v>1</v>
      </c>
      <c r="AD1006" s="103">
        <v>1</v>
      </c>
      <c r="AE1006" s="103">
        <v>1</v>
      </c>
      <c r="AF1006" s="103">
        <v>1</v>
      </c>
      <c r="AG1006" s="103">
        <v>1</v>
      </c>
      <c r="AH1006" s="103">
        <v>1</v>
      </c>
      <c r="AI1006" s="103">
        <v>1</v>
      </c>
      <c r="AJ1006" s="103">
        <v>1</v>
      </c>
      <c r="AK1006" s="103">
        <v>1</v>
      </c>
      <c r="AL1006" s="103">
        <v>1</v>
      </c>
      <c r="AM1006" s="103">
        <v>1</v>
      </c>
      <c r="AN1006" s="103">
        <v>1</v>
      </c>
      <c r="AO1006" s="103">
        <v>1</v>
      </c>
      <c r="AP1006" s="103">
        <v>1</v>
      </c>
      <c r="AQ1006" s="103">
        <v>1</v>
      </c>
      <c r="AR1006" s="103">
        <v>1</v>
      </c>
      <c r="AS1006" s="103">
        <v>1</v>
      </c>
      <c r="AT1006" s="103">
        <v>1</v>
      </c>
      <c r="AU1006" s="103">
        <v>1</v>
      </c>
      <c r="AV1006" s="103">
        <v>1</v>
      </c>
      <c r="AW1006" s="103">
        <v>1</v>
      </c>
      <c r="AX1006" s="103">
        <v>1</v>
      </c>
      <c r="AY1006" s="103">
        <v>1</v>
      </c>
    </row>
    <row r="1007" spans="1:51">
      <c r="A1007" t="s">
        <v>31</v>
      </c>
      <c r="B1007" t="s">
        <v>73</v>
      </c>
      <c r="C1007" t="s">
        <v>56</v>
      </c>
      <c r="D1007" t="s">
        <v>337</v>
      </c>
      <c r="E1007" s="122">
        <v>1</v>
      </c>
      <c r="F1007" s="122">
        <v>1</v>
      </c>
      <c r="G1007" s="122">
        <v>1</v>
      </c>
      <c r="H1007" s="122">
        <v>1</v>
      </c>
      <c r="I1007" s="122">
        <v>1</v>
      </c>
      <c r="J1007" s="122">
        <v>1</v>
      </c>
      <c r="K1007" s="103">
        <v>1</v>
      </c>
      <c r="L1007" s="103">
        <v>1</v>
      </c>
      <c r="M1007" s="103">
        <v>1</v>
      </c>
      <c r="N1007" s="103">
        <v>1</v>
      </c>
      <c r="O1007" s="103">
        <v>1</v>
      </c>
      <c r="P1007" s="103">
        <v>1</v>
      </c>
      <c r="Q1007" s="103">
        <v>1</v>
      </c>
      <c r="R1007" s="103">
        <v>1</v>
      </c>
      <c r="S1007" s="103">
        <v>1</v>
      </c>
      <c r="T1007" s="103">
        <v>1</v>
      </c>
      <c r="U1007" s="103">
        <v>1</v>
      </c>
      <c r="V1007" s="103">
        <v>1</v>
      </c>
      <c r="W1007" s="103">
        <v>1</v>
      </c>
      <c r="X1007" s="103">
        <v>1</v>
      </c>
      <c r="Y1007" s="103">
        <v>1</v>
      </c>
      <c r="Z1007" s="103">
        <v>1</v>
      </c>
      <c r="AA1007" s="103">
        <v>1</v>
      </c>
      <c r="AB1007" s="103">
        <v>1</v>
      </c>
      <c r="AC1007" s="103">
        <v>1</v>
      </c>
      <c r="AD1007" s="103">
        <v>1</v>
      </c>
      <c r="AE1007" s="103">
        <v>1</v>
      </c>
      <c r="AF1007" s="103">
        <v>1</v>
      </c>
      <c r="AG1007" s="103">
        <v>1</v>
      </c>
      <c r="AH1007" s="103">
        <v>1</v>
      </c>
      <c r="AI1007" s="103">
        <v>1</v>
      </c>
      <c r="AJ1007" s="103">
        <v>1</v>
      </c>
      <c r="AK1007" s="103">
        <v>1</v>
      </c>
      <c r="AL1007" s="103">
        <v>1</v>
      </c>
      <c r="AM1007" s="103">
        <v>1</v>
      </c>
      <c r="AN1007" s="103">
        <v>1</v>
      </c>
      <c r="AO1007" s="103">
        <v>1</v>
      </c>
      <c r="AP1007" s="103">
        <v>1</v>
      </c>
      <c r="AQ1007" s="103">
        <v>1</v>
      </c>
      <c r="AR1007" s="103">
        <v>1</v>
      </c>
      <c r="AS1007" s="103">
        <v>1</v>
      </c>
      <c r="AT1007" s="103">
        <v>1</v>
      </c>
      <c r="AU1007" s="103">
        <v>1</v>
      </c>
      <c r="AV1007" s="103">
        <v>1</v>
      </c>
      <c r="AW1007" s="103">
        <v>1</v>
      </c>
      <c r="AX1007" s="103">
        <v>1</v>
      </c>
      <c r="AY1007" s="103">
        <v>1</v>
      </c>
    </row>
    <row r="1008" spans="1:51">
      <c r="A1008" t="s">
        <v>32</v>
      </c>
      <c r="B1008" t="s">
        <v>73</v>
      </c>
      <c r="C1008" t="s">
        <v>56</v>
      </c>
      <c r="D1008" t="s">
        <v>337</v>
      </c>
      <c r="E1008" s="122">
        <v>1</v>
      </c>
      <c r="F1008" s="122">
        <v>1</v>
      </c>
      <c r="G1008" s="122">
        <v>1</v>
      </c>
      <c r="H1008" s="122">
        <v>1</v>
      </c>
      <c r="I1008" s="122">
        <v>1</v>
      </c>
      <c r="J1008" s="122">
        <v>1</v>
      </c>
      <c r="K1008" s="103">
        <v>1</v>
      </c>
      <c r="L1008" s="103">
        <v>1</v>
      </c>
      <c r="M1008" s="103">
        <v>1</v>
      </c>
      <c r="N1008" s="103">
        <v>1</v>
      </c>
      <c r="O1008" s="103">
        <v>1</v>
      </c>
      <c r="P1008" s="103">
        <v>1</v>
      </c>
      <c r="Q1008" s="103">
        <v>1</v>
      </c>
      <c r="R1008" s="103">
        <v>1</v>
      </c>
      <c r="S1008" s="103">
        <v>1</v>
      </c>
      <c r="T1008" s="103">
        <v>1</v>
      </c>
      <c r="U1008" s="103">
        <v>1</v>
      </c>
      <c r="V1008" s="103">
        <v>1</v>
      </c>
      <c r="W1008" s="103">
        <v>1</v>
      </c>
      <c r="X1008" s="103">
        <v>1</v>
      </c>
      <c r="Y1008" s="103">
        <v>1</v>
      </c>
      <c r="Z1008" s="103">
        <v>1</v>
      </c>
      <c r="AA1008" s="103">
        <v>1</v>
      </c>
      <c r="AB1008" s="103">
        <v>1</v>
      </c>
      <c r="AC1008" s="103">
        <v>1</v>
      </c>
      <c r="AD1008" s="103">
        <v>1</v>
      </c>
      <c r="AE1008" s="103">
        <v>1</v>
      </c>
      <c r="AF1008" s="103">
        <v>1</v>
      </c>
      <c r="AG1008" s="103">
        <v>1</v>
      </c>
      <c r="AH1008" s="103">
        <v>1</v>
      </c>
      <c r="AI1008" s="103">
        <v>1</v>
      </c>
      <c r="AJ1008" s="103">
        <v>1</v>
      </c>
      <c r="AK1008" s="103">
        <v>1</v>
      </c>
      <c r="AL1008" s="103">
        <v>1</v>
      </c>
      <c r="AM1008" s="103">
        <v>1</v>
      </c>
      <c r="AN1008" s="103">
        <v>1</v>
      </c>
      <c r="AO1008" s="103">
        <v>1</v>
      </c>
      <c r="AP1008" s="103">
        <v>1</v>
      </c>
      <c r="AQ1008" s="103">
        <v>1</v>
      </c>
      <c r="AR1008" s="103">
        <v>1</v>
      </c>
      <c r="AS1008" s="103">
        <v>1</v>
      </c>
      <c r="AT1008" s="103">
        <v>1</v>
      </c>
      <c r="AU1008" s="103">
        <v>1</v>
      </c>
      <c r="AV1008" s="103">
        <v>1</v>
      </c>
      <c r="AW1008" s="103">
        <v>1</v>
      </c>
      <c r="AX1008" s="103">
        <v>1</v>
      </c>
      <c r="AY1008" s="103">
        <v>1</v>
      </c>
    </row>
    <row r="1009" spans="1:51">
      <c r="A1009" t="s">
        <v>33</v>
      </c>
      <c r="B1009" t="s">
        <v>73</v>
      </c>
      <c r="C1009" t="s">
        <v>56</v>
      </c>
      <c r="D1009" t="s">
        <v>337</v>
      </c>
      <c r="E1009" s="122">
        <v>1</v>
      </c>
      <c r="F1009" s="122">
        <v>1</v>
      </c>
      <c r="G1009" s="122">
        <v>1</v>
      </c>
      <c r="H1009" s="122">
        <v>1</v>
      </c>
      <c r="I1009" s="122">
        <v>1</v>
      </c>
      <c r="J1009" s="122">
        <v>1</v>
      </c>
      <c r="K1009" s="103">
        <v>1</v>
      </c>
      <c r="L1009" s="103">
        <v>1</v>
      </c>
      <c r="M1009" s="103">
        <v>1</v>
      </c>
      <c r="N1009" s="103">
        <v>1</v>
      </c>
      <c r="O1009" s="103">
        <v>1</v>
      </c>
      <c r="P1009" s="103">
        <v>1</v>
      </c>
      <c r="Q1009" s="103">
        <v>1</v>
      </c>
      <c r="R1009" s="103">
        <v>1</v>
      </c>
      <c r="S1009" s="103">
        <v>1</v>
      </c>
      <c r="T1009" s="103">
        <v>1</v>
      </c>
      <c r="U1009" s="103">
        <v>1</v>
      </c>
      <c r="V1009" s="103">
        <v>1</v>
      </c>
      <c r="W1009" s="103">
        <v>1</v>
      </c>
      <c r="X1009" s="103">
        <v>1</v>
      </c>
      <c r="Y1009" s="103">
        <v>1</v>
      </c>
      <c r="Z1009" s="103">
        <v>1</v>
      </c>
      <c r="AA1009" s="103">
        <v>1</v>
      </c>
      <c r="AB1009" s="103">
        <v>1</v>
      </c>
      <c r="AC1009" s="103">
        <v>1</v>
      </c>
      <c r="AD1009" s="103">
        <v>1</v>
      </c>
      <c r="AE1009" s="103">
        <v>1</v>
      </c>
      <c r="AF1009" s="103">
        <v>1</v>
      </c>
      <c r="AG1009" s="103">
        <v>1</v>
      </c>
      <c r="AH1009" s="103">
        <v>1</v>
      </c>
      <c r="AI1009" s="103">
        <v>1</v>
      </c>
      <c r="AJ1009" s="103">
        <v>1</v>
      </c>
      <c r="AK1009" s="103">
        <v>1</v>
      </c>
      <c r="AL1009" s="103">
        <v>1</v>
      </c>
      <c r="AM1009" s="103">
        <v>1</v>
      </c>
      <c r="AN1009" s="103">
        <v>1</v>
      </c>
      <c r="AO1009" s="103">
        <v>1</v>
      </c>
      <c r="AP1009" s="103">
        <v>1</v>
      </c>
      <c r="AQ1009" s="103">
        <v>1</v>
      </c>
      <c r="AR1009" s="103">
        <v>1</v>
      </c>
      <c r="AS1009" s="103">
        <v>1</v>
      </c>
      <c r="AT1009" s="103">
        <v>1</v>
      </c>
      <c r="AU1009" s="103">
        <v>1</v>
      </c>
      <c r="AV1009" s="103">
        <v>1</v>
      </c>
      <c r="AW1009" s="103">
        <v>1</v>
      </c>
      <c r="AX1009" s="103">
        <v>1</v>
      </c>
      <c r="AY1009" s="103">
        <v>1</v>
      </c>
    </row>
    <row r="1010" spans="1:51">
      <c r="A1010" t="s">
        <v>34</v>
      </c>
      <c r="B1010" t="s">
        <v>73</v>
      </c>
      <c r="C1010" t="s">
        <v>56</v>
      </c>
      <c r="D1010" t="s">
        <v>337</v>
      </c>
      <c r="E1010" s="122">
        <v>1</v>
      </c>
      <c r="F1010" s="122">
        <v>1</v>
      </c>
      <c r="G1010" s="122">
        <v>1</v>
      </c>
      <c r="H1010" s="122">
        <v>1</v>
      </c>
      <c r="I1010" s="122">
        <v>1</v>
      </c>
      <c r="J1010" s="122">
        <v>1</v>
      </c>
      <c r="K1010" s="103">
        <v>1</v>
      </c>
      <c r="L1010" s="103">
        <v>1</v>
      </c>
      <c r="M1010" s="103">
        <v>1</v>
      </c>
      <c r="N1010" s="103">
        <v>1</v>
      </c>
      <c r="O1010" s="103">
        <v>1</v>
      </c>
      <c r="P1010" s="103">
        <v>1</v>
      </c>
      <c r="Q1010" s="103">
        <v>1</v>
      </c>
      <c r="R1010" s="103">
        <v>1</v>
      </c>
      <c r="S1010" s="103">
        <v>1</v>
      </c>
      <c r="T1010" s="103">
        <v>1</v>
      </c>
      <c r="U1010" s="103">
        <v>1</v>
      </c>
      <c r="V1010" s="103">
        <v>1</v>
      </c>
      <c r="W1010" s="103">
        <v>1</v>
      </c>
      <c r="X1010" s="103">
        <v>1</v>
      </c>
      <c r="Y1010" s="103">
        <v>1</v>
      </c>
      <c r="Z1010" s="103">
        <v>1</v>
      </c>
      <c r="AA1010" s="103">
        <v>1</v>
      </c>
      <c r="AB1010" s="103">
        <v>1</v>
      </c>
      <c r="AC1010" s="103">
        <v>1</v>
      </c>
      <c r="AD1010" s="103">
        <v>1</v>
      </c>
      <c r="AE1010" s="103">
        <v>1</v>
      </c>
      <c r="AF1010" s="103">
        <v>1</v>
      </c>
      <c r="AG1010" s="103">
        <v>1</v>
      </c>
      <c r="AH1010" s="103">
        <v>1</v>
      </c>
      <c r="AI1010" s="103">
        <v>1</v>
      </c>
      <c r="AJ1010" s="103">
        <v>1</v>
      </c>
      <c r="AK1010" s="103">
        <v>1</v>
      </c>
      <c r="AL1010" s="103">
        <v>1</v>
      </c>
      <c r="AM1010" s="103">
        <v>1</v>
      </c>
      <c r="AN1010" s="103">
        <v>1</v>
      </c>
      <c r="AO1010" s="103">
        <v>1</v>
      </c>
      <c r="AP1010" s="103">
        <v>1</v>
      </c>
      <c r="AQ1010" s="103">
        <v>1</v>
      </c>
      <c r="AR1010" s="103">
        <v>1</v>
      </c>
      <c r="AS1010" s="103">
        <v>1</v>
      </c>
      <c r="AT1010" s="103">
        <v>1</v>
      </c>
      <c r="AU1010" s="103">
        <v>1</v>
      </c>
      <c r="AV1010" s="103">
        <v>1</v>
      </c>
      <c r="AW1010" s="103">
        <v>1</v>
      </c>
      <c r="AX1010" s="103">
        <v>1</v>
      </c>
      <c r="AY1010" s="103">
        <v>1</v>
      </c>
    </row>
    <row r="1011" spans="1:51">
      <c r="A1011" t="s">
        <v>35</v>
      </c>
      <c r="B1011" t="s">
        <v>73</v>
      </c>
      <c r="C1011" t="s">
        <v>56</v>
      </c>
      <c r="D1011" t="s">
        <v>337</v>
      </c>
      <c r="E1011" s="122">
        <v>1</v>
      </c>
      <c r="F1011" s="122">
        <v>1</v>
      </c>
      <c r="G1011" s="122">
        <v>1</v>
      </c>
      <c r="H1011" s="122">
        <v>1</v>
      </c>
      <c r="I1011" s="122">
        <v>1</v>
      </c>
      <c r="J1011" s="122">
        <v>1</v>
      </c>
      <c r="K1011" s="103">
        <v>1</v>
      </c>
      <c r="L1011" s="103">
        <v>1</v>
      </c>
      <c r="M1011" s="103">
        <v>1</v>
      </c>
      <c r="N1011" s="103">
        <v>1</v>
      </c>
      <c r="O1011" s="103">
        <v>1</v>
      </c>
      <c r="P1011" s="103">
        <v>1</v>
      </c>
      <c r="Q1011" s="103">
        <v>1</v>
      </c>
      <c r="R1011" s="103">
        <v>1</v>
      </c>
      <c r="S1011" s="103">
        <v>1</v>
      </c>
      <c r="T1011" s="103">
        <v>1</v>
      </c>
      <c r="U1011" s="103">
        <v>1</v>
      </c>
      <c r="V1011" s="103">
        <v>1</v>
      </c>
      <c r="W1011" s="103">
        <v>1</v>
      </c>
      <c r="X1011" s="103">
        <v>1</v>
      </c>
      <c r="Y1011" s="103">
        <v>1</v>
      </c>
      <c r="Z1011" s="103">
        <v>1</v>
      </c>
      <c r="AA1011" s="103">
        <v>1</v>
      </c>
      <c r="AB1011" s="103">
        <v>1</v>
      </c>
      <c r="AC1011" s="103">
        <v>1</v>
      </c>
      <c r="AD1011" s="103">
        <v>1</v>
      </c>
      <c r="AE1011" s="103">
        <v>1</v>
      </c>
      <c r="AF1011" s="103">
        <v>1</v>
      </c>
      <c r="AG1011" s="103">
        <v>1</v>
      </c>
      <c r="AH1011" s="103">
        <v>1</v>
      </c>
      <c r="AI1011" s="103">
        <v>1</v>
      </c>
      <c r="AJ1011" s="103">
        <v>1</v>
      </c>
      <c r="AK1011" s="103">
        <v>1</v>
      </c>
      <c r="AL1011" s="103">
        <v>1</v>
      </c>
      <c r="AM1011" s="103">
        <v>1</v>
      </c>
      <c r="AN1011" s="103">
        <v>1</v>
      </c>
      <c r="AO1011" s="103">
        <v>1</v>
      </c>
      <c r="AP1011" s="103">
        <v>1</v>
      </c>
      <c r="AQ1011" s="103">
        <v>1</v>
      </c>
      <c r="AR1011" s="103">
        <v>1</v>
      </c>
      <c r="AS1011" s="103">
        <v>1</v>
      </c>
      <c r="AT1011" s="103">
        <v>1</v>
      </c>
      <c r="AU1011" s="103">
        <v>1</v>
      </c>
      <c r="AV1011" s="103">
        <v>1</v>
      </c>
      <c r="AW1011" s="103">
        <v>1</v>
      </c>
      <c r="AX1011" s="103">
        <v>1</v>
      </c>
      <c r="AY1011" s="103">
        <v>1</v>
      </c>
    </row>
    <row r="1012" spans="1:51">
      <c r="A1012" t="s">
        <v>36</v>
      </c>
      <c r="B1012" t="s">
        <v>73</v>
      </c>
      <c r="C1012" t="s">
        <v>56</v>
      </c>
      <c r="D1012" t="s">
        <v>337</v>
      </c>
      <c r="E1012" s="122">
        <v>1</v>
      </c>
      <c r="F1012" s="122">
        <v>1</v>
      </c>
      <c r="G1012" s="122">
        <v>1</v>
      </c>
      <c r="H1012" s="122">
        <v>1</v>
      </c>
      <c r="I1012" s="122">
        <v>1</v>
      </c>
      <c r="J1012" s="122">
        <v>1</v>
      </c>
      <c r="K1012" s="103">
        <v>1</v>
      </c>
      <c r="L1012" s="103">
        <v>1</v>
      </c>
      <c r="M1012" s="103">
        <v>1</v>
      </c>
      <c r="N1012" s="103">
        <v>1</v>
      </c>
      <c r="O1012" s="103">
        <v>1</v>
      </c>
      <c r="P1012" s="103">
        <v>1</v>
      </c>
      <c r="Q1012" s="103">
        <v>1</v>
      </c>
      <c r="R1012" s="103">
        <v>1</v>
      </c>
      <c r="S1012" s="103">
        <v>1</v>
      </c>
      <c r="T1012" s="103">
        <v>1</v>
      </c>
      <c r="U1012" s="103">
        <v>1</v>
      </c>
      <c r="V1012" s="103">
        <v>1</v>
      </c>
      <c r="W1012" s="103">
        <v>1</v>
      </c>
      <c r="X1012" s="103">
        <v>1</v>
      </c>
      <c r="Y1012" s="103">
        <v>1</v>
      </c>
      <c r="Z1012" s="103">
        <v>1</v>
      </c>
      <c r="AA1012" s="103">
        <v>1</v>
      </c>
      <c r="AB1012" s="103">
        <v>1</v>
      </c>
      <c r="AC1012" s="103">
        <v>1</v>
      </c>
      <c r="AD1012" s="103">
        <v>1</v>
      </c>
      <c r="AE1012" s="103">
        <v>1</v>
      </c>
      <c r="AF1012" s="103">
        <v>1</v>
      </c>
      <c r="AG1012" s="103">
        <v>1</v>
      </c>
      <c r="AH1012" s="103">
        <v>1</v>
      </c>
      <c r="AI1012" s="103">
        <v>1</v>
      </c>
      <c r="AJ1012" s="103">
        <v>1</v>
      </c>
      <c r="AK1012" s="103">
        <v>1</v>
      </c>
      <c r="AL1012" s="103">
        <v>1</v>
      </c>
      <c r="AM1012" s="103">
        <v>1</v>
      </c>
      <c r="AN1012" s="103">
        <v>1</v>
      </c>
      <c r="AO1012" s="103">
        <v>1</v>
      </c>
      <c r="AP1012" s="103">
        <v>1</v>
      </c>
      <c r="AQ1012" s="103">
        <v>1</v>
      </c>
      <c r="AR1012" s="103">
        <v>1</v>
      </c>
      <c r="AS1012" s="103">
        <v>1</v>
      </c>
      <c r="AT1012" s="103">
        <v>1</v>
      </c>
      <c r="AU1012" s="103">
        <v>1</v>
      </c>
      <c r="AV1012" s="103">
        <v>1</v>
      </c>
      <c r="AW1012" s="103">
        <v>1</v>
      </c>
      <c r="AX1012" s="103">
        <v>1</v>
      </c>
      <c r="AY1012" s="103">
        <v>1</v>
      </c>
    </row>
    <row r="1013" spans="1:51">
      <c r="A1013" t="s">
        <v>37</v>
      </c>
      <c r="B1013" t="s">
        <v>73</v>
      </c>
      <c r="C1013" t="s">
        <v>56</v>
      </c>
      <c r="D1013" t="s">
        <v>337</v>
      </c>
      <c r="E1013" s="122">
        <v>1</v>
      </c>
      <c r="F1013" s="122">
        <v>1</v>
      </c>
      <c r="G1013" s="122">
        <v>1</v>
      </c>
      <c r="H1013" s="122">
        <v>1</v>
      </c>
      <c r="I1013" s="122">
        <v>1</v>
      </c>
      <c r="J1013" s="122">
        <v>1</v>
      </c>
      <c r="K1013" s="103">
        <v>1</v>
      </c>
      <c r="L1013" s="103">
        <v>1</v>
      </c>
      <c r="M1013" s="103">
        <v>1</v>
      </c>
      <c r="N1013" s="103">
        <v>1</v>
      </c>
      <c r="O1013" s="103">
        <v>1</v>
      </c>
      <c r="P1013" s="103">
        <v>1</v>
      </c>
      <c r="Q1013" s="103">
        <v>1</v>
      </c>
      <c r="R1013" s="103">
        <v>1</v>
      </c>
      <c r="S1013" s="103">
        <v>1</v>
      </c>
      <c r="T1013" s="103">
        <v>1</v>
      </c>
      <c r="U1013" s="103">
        <v>1</v>
      </c>
      <c r="V1013" s="103">
        <v>1</v>
      </c>
      <c r="W1013" s="103">
        <v>1</v>
      </c>
      <c r="X1013" s="103">
        <v>1</v>
      </c>
      <c r="Y1013" s="103">
        <v>1</v>
      </c>
      <c r="Z1013" s="103">
        <v>1</v>
      </c>
      <c r="AA1013" s="103">
        <v>1</v>
      </c>
      <c r="AB1013" s="103">
        <v>1</v>
      </c>
      <c r="AC1013" s="103">
        <v>1</v>
      </c>
      <c r="AD1013" s="103">
        <v>1</v>
      </c>
      <c r="AE1013" s="103">
        <v>1</v>
      </c>
      <c r="AF1013" s="103">
        <v>1</v>
      </c>
      <c r="AG1013" s="103">
        <v>1</v>
      </c>
      <c r="AH1013" s="103">
        <v>1</v>
      </c>
      <c r="AI1013" s="103">
        <v>1</v>
      </c>
      <c r="AJ1013" s="103">
        <v>1</v>
      </c>
      <c r="AK1013" s="103">
        <v>1</v>
      </c>
      <c r="AL1013" s="103">
        <v>1</v>
      </c>
      <c r="AM1013" s="103">
        <v>1</v>
      </c>
      <c r="AN1013" s="103">
        <v>1</v>
      </c>
      <c r="AO1013" s="103">
        <v>1</v>
      </c>
      <c r="AP1013" s="103">
        <v>1</v>
      </c>
      <c r="AQ1013" s="103">
        <v>1</v>
      </c>
      <c r="AR1013" s="103">
        <v>1</v>
      </c>
      <c r="AS1013" s="103">
        <v>1</v>
      </c>
      <c r="AT1013" s="103">
        <v>1</v>
      </c>
      <c r="AU1013" s="103">
        <v>1</v>
      </c>
      <c r="AV1013" s="103">
        <v>1</v>
      </c>
      <c r="AW1013" s="103">
        <v>1</v>
      </c>
      <c r="AX1013" s="103">
        <v>1</v>
      </c>
      <c r="AY1013" s="103">
        <v>1</v>
      </c>
    </row>
    <row r="1014" spans="1:51">
      <c r="A1014" t="s">
        <v>38</v>
      </c>
      <c r="B1014" t="s">
        <v>73</v>
      </c>
      <c r="C1014" t="s">
        <v>56</v>
      </c>
      <c r="D1014" t="s">
        <v>337</v>
      </c>
      <c r="E1014" s="122">
        <v>1</v>
      </c>
      <c r="F1014" s="122">
        <v>1</v>
      </c>
      <c r="G1014" s="122">
        <v>1</v>
      </c>
      <c r="H1014" s="122">
        <v>1</v>
      </c>
      <c r="I1014" s="122">
        <v>1</v>
      </c>
      <c r="J1014" s="122">
        <v>1</v>
      </c>
      <c r="K1014" s="103">
        <v>1</v>
      </c>
      <c r="L1014" s="103">
        <v>1</v>
      </c>
      <c r="M1014" s="103">
        <v>1</v>
      </c>
      <c r="N1014" s="103">
        <v>1</v>
      </c>
      <c r="O1014" s="103">
        <v>1</v>
      </c>
      <c r="P1014" s="103">
        <v>1</v>
      </c>
      <c r="Q1014" s="103">
        <v>1</v>
      </c>
      <c r="R1014" s="103">
        <v>1</v>
      </c>
      <c r="S1014" s="103">
        <v>1</v>
      </c>
      <c r="T1014" s="103">
        <v>1</v>
      </c>
      <c r="U1014" s="103">
        <v>1</v>
      </c>
      <c r="V1014" s="103">
        <v>1</v>
      </c>
      <c r="W1014" s="103">
        <v>1</v>
      </c>
      <c r="X1014" s="103">
        <v>1</v>
      </c>
      <c r="Y1014" s="103">
        <v>1</v>
      </c>
      <c r="Z1014" s="103">
        <v>1</v>
      </c>
      <c r="AA1014" s="103">
        <v>1</v>
      </c>
      <c r="AB1014" s="103">
        <v>1</v>
      </c>
      <c r="AC1014" s="103">
        <v>1</v>
      </c>
      <c r="AD1014" s="103">
        <v>1</v>
      </c>
      <c r="AE1014" s="103">
        <v>1</v>
      </c>
      <c r="AF1014" s="103">
        <v>1</v>
      </c>
      <c r="AG1014" s="103">
        <v>1</v>
      </c>
      <c r="AH1014" s="103">
        <v>1</v>
      </c>
      <c r="AI1014" s="103">
        <v>1</v>
      </c>
      <c r="AJ1014" s="103">
        <v>1</v>
      </c>
      <c r="AK1014" s="103">
        <v>1</v>
      </c>
      <c r="AL1014" s="103">
        <v>1</v>
      </c>
      <c r="AM1014" s="103">
        <v>1</v>
      </c>
      <c r="AN1014" s="103">
        <v>1</v>
      </c>
      <c r="AO1014" s="103">
        <v>1</v>
      </c>
      <c r="AP1014" s="103">
        <v>1</v>
      </c>
      <c r="AQ1014" s="103">
        <v>1</v>
      </c>
      <c r="AR1014" s="103">
        <v>1</v>
      </c>
      <c r="AS1014" s="103">
        <v>1</v>
      </c>
      <c r="AT1014" s="103">
        <v>1</v>
      </c>
      <c r="AU1014" s="103">
        <v>1</v>
      </c>
      <c r="AV1014" s="103">
        <v>1</v>
      </c>
      <c r="AW1014" s="103">
        <v>1</v>
      </c>
      <c r="AX1014" s="103">
        <v>1</v>
      </c>
      <c r="AY1014" s="103">
        <v>1</v>
      </c>
    </row>
    <row r="1015" spans="1:51">
      <c r="A1015" t="s">
        <v>39</v>
      </c>
      <c r="B1015" t="s">
        <v>73</v>
      </c>
      <c r="C1015" t="s">
        <v>56</v>
      </c>
      <c r="D1015" t="s">
        <v>337</v>
      </c>
      <c r="E1015" s="122">
        <v>1</v>
      </c>
      <c r="F1015" s="122">
        <v>1</v>
      </c>
      <c r="G1015" s="122">
        <v>1</v>
      </c>
      <c r="H1015" s="122">
        <v>1</v>
      </c>
      <c r="I1015" s="122">
        <v>1</v>
      </c>
      <c r="J1015" s="122">
        <v>1</v>
      </c>
      <c r="K1015" s="103">
        <v>1</v>
      </c>
      <c r="L1015" s="103">
        <v>1</v>
      </c>
      <c r="M1015" s="103">
        <v>1</v>
      </c>
      <c r="N1015" s="103">
        <v>1</v>
      </c>
      <c r="O1015" s="103">
        <v>1</v>
      </c>
      <c r="P1015" s="103">
        <v>1</v>
      </c>
      <c r="Q1015" s="103">
        <v>1</v>
      </c>
      <c r="R1015" s="103">
        <v>1</v>
      </c>
      <c r="S1015" s="103">
        <v>1</v>
      </c>
      <c r="T1015" s="103">
        <v>1</v>
      </c>
      <c r="U1015" s="103">
        <v>1</v>
      </c>
      <c r="V1015" s="103">
        <v>1</v>
      </c>
      <c r="W1015" s="103">
        <v>1</v>
      </c>
      <c r="X1015" s="103">
        <v>1</v>
      </c>
      <c r="Y1015" s="103">
        <v>1</v>
      </c>
      <c r="Z1015" s="103">
        <v>1</v>
      </c>
      <c r="AA1015" s="103">
        <v>1</v>
      </c>
      <c r="AB1015" s="103">
        <v>1</v>
      </c>
      <c r="AC1015" s="103">
        <v>1</v>
      </c>
      <c r="AD1015" s="103">
        <v>1</v>
      </c>
      <c r="AE1015" s="103">
        <v>1</v>
      </c>
      <c r="AF1015" s="103">
        <v>1</v>
      </c>
      <c r="AG1015" s="103">
        <v>1</v>
      </c>
      <c r="AH1015" s="103">
        <v>1</v>
      </c>
      <c r="AI1015" s="103">
        <v>1</v>
      </c>
      <c r="AJ1015" s="103">
        <v>1</v>
      </c>
      <c r="AK1015" s="103">
        <v>1</v>
      </c>
      <c r="AL1015" s="103">
        <v>1</v>
      </c>
      <c r="AM1015" s="103">
        <v>1</v>
      </c>
      <c r="AN1015" s="103">
        <v>1</v>
      </c>
      <c r="AO1015" s="103">
        <v>1</v>
      </c>
      <c r="AP1015" s="103">
        <v>1</v>
      </c>
      <c r="AQ1015" s="103">
        <v>1</v>
      </c>
      <c r="AR1015" s="103">
        <v>1</v>
      </c>
      <c r="AS1015" s="103">
        <v>1</v>
      </c>
      <c r="AT1015" s="103">
        <v>1</v>
      </c>
      <c r="AU1015" s="103">
        <v>1</v>
      </c>
      <c r="AV1015" s="103">
        <v>1</v>
      </c>
      <c r="AW1015" s="103">
        <v>1</v>
      </c>
      <c r="AX1015" s="103">
        <v>1</v>
      </c>
      <c r="AY1015" s="103">
        <v>1</v>
      </c>
    </row>
    <row r="1016" spans="1:51">
      <c r="A1016" t="s">
        <v>40</v>
      </c>
      <c r="B1016" t="s">
        <v>73</v>
      </c>
      <c r="C1016" t="s">
        <v>56</v>
      </c>
      <c r="D1016" t="s">
        <v>337</v>
      </c>
      <c r="E1016" s="122">
        <v>1</v>
      </c>
      <c r="F1016" s="122">
        <v>1</v>
      </c>
      <c r="G1016" s="122">
        <v>1</v>
      </c>
      <c r="H1016" s="122">
        <v>1</v>
      </c>
      <c r="I1016" s="122">
        <v>1</v>
      </c>
      <c r="J1016" s="122">
        <v>1</v>
      </c>
      <c r="K1016" s="103">
        <v>1</v>
      </c>
      <c r="L1016" s="103">
        <v>1</v>
      </c>
      <c r="M1016" s="103">
        <v>1</v>
      </c>
      <c r="N1016" s="103">
        <v>1</v>
      </c>
      <c r="O1016" s="103">
        <v>1</v>
      </c>
      <c r="P1016" s="103">
        <v>1</v>
      </c>
      <c r="Q1016" s="103">
        <v>1</v>
      </c>
      <c r="R1016" s="103">
        <v>1</v>
      </c>
      <c r="S1016" s="103">
        <v>1</v>
      </c>
      <c r="T1016" s="103">
        <v>1</v>
      </c>
      <c r="U1016" s="103">
        <v>1</v>
      </c>
      <c r="V1016" s="103">
        <v>1</v>
      </c>
      <c r="W1016" s="103">
        <v>1</v>
      </c>
      <c r="X1016" s="103">
        <v>1</v>
      </c>
      <c r="Y1016" s="103">
        <v>1</v>
      </c>
      <c r="Z1016" s="103">
        <v>1</v>
      </c>
      <c r="AA1016" s="103">
        <v>1</v>
      </c>
      <c r="AB1016" s="103">
        <v>1</v>
      </c>
      <c r="AC1016" s="103">
        <v>1</v>
      </c>
      <c r="AD1016" s="103">
        <v>1</v>
      </c>
      <c r="AE1016" s="103">
        <v>1</v>
      </c>
      <c r="AF1016" s="103">
        <v>1</v>
      </c>
      <c r="AG1016" s="103">
        <v>1</v>
      </c>
      <c r="AH1016" s="103">
        <v>1</v>
      </c>
      <c r="AI1016" s="103">
        <v>1</v>
      </c>
      <c r="AJ1016" s="103">
        <v>1</v>
      </c>
      <c r="AK1016" s="103">
        <v>1</v>
      </c>
      <c r="AL1016" s="103">
        <v>1</v>
      </c>
      <c r="AM1016" s="103">
        <v>1</v>
      </c>
      <c r="AN1016" s="103">
        <v>1</v>
      </c>
      <c r="AO1016" s="103">
        <v>1</v>
      </c>
      <c r="AP1016" s="103">
        <v>1</v>
      </c>
      <c r="AQ1016" s="103">
        <v>1</v>
      </c>
      <c r="AR1016" s="103">
        <v>1</v>
      </c>
      <c r="AS1016" s="103">
        <v>1</v>
      </c>
      <c r="AT1016" s="103">
        <v>1</v>
      </c>
      <c r="AU1016" s="103">
        <v>1</v>
      </c>
      <c r="AV1016" s="103">
        <v>1</v>
      </c>
      <c r="AW1016" s="103">
        <v>1</v>
      </c>
      <c r="AX1016" s="103">
        <v>1</v>
      </c>
      <c r="AY1016" s="103">
        <v>1</v>
      </c>
    </row>
    <row r="1017" spans="1:51">
      <c r="A1017" t="s">
        <v>41</v>
      </c>
      <c r="B1017" t="s">
        <v>73</v>
      </c>
      <c r="C1017" t="s">
        <v>56</v>
      </c>
      <c r="D1017" t="s">
        <v>337</v>
      </c>
      <c r="E1017" s="122">
        <v>1</v>
      </c>
      <c r="F1017" s="122">
        <v>1</v>
      </c>
      <c r="G1017" s="122">
        <v>1</v>
      </c>
      <c r="H1017" s="122">
        <v>1</v>
      </c>
      <c r="I1017" s="122">
        <v>1</v>
      </c>
      <c r="J1017" s="122">
        <v>1</v>
      </c>
      <c r="K1017" s="103">
        <v>1</v>
      </c>
      <c r="L1017" s="103">
        <v>1</v>
      </c>
      <c r="M1017" s="103">
        <v>1</v>
      </c>
      <c r="N1017" s="103">
        <v>1</v>
      </c>
      <c r="O1017" s="103">
        <v>1</v>
      </c>
      <c r="P1017" s="103">
        <v>1</v>
      </c>
      <c r="Q1017" s="103">
        <v>1</v>
      </c>
      <c r="R1017" s="103">
        <v>1</v>
      </c>
      <c r="S1017" s="103">
        <v>1</v>
      </c>
      <c r="T1017" s="103">
        <v>1</v>
      </c>
      <c r="U1017" s="103">
        <v>1</v>
      </c>
      <c r="V1017" s="103">
        <v>1</v>
      </c>
      <c r="W1017" s="103">
        <v>1</v>
      </c>
      <c r="X1017" s="103">
        <v>1</v>
      </c>
      <c r="Y1017" s="103">
        <v>1</v>
      </c>
      <c r="Z1017" s="103">
        <v>1</v>
      </c>
      <c r="AA1017" s="103">
        <v>1</v>
      </c>
      <c r="AB1017" s="103">
        <v>1</v>
      </c>
      <c r="AC1017" s="103">
        <v>1</v>
      </c>
      <c r="AD1017" s="103">
        <v>1</v>
      </c>
      <c r="AE1017" s="103">
        <v>1</v>
      </c>
      <c r="AF1017" s="103">
        <v>1</v>
      </c>
      <c r="AG1017" s="103">
        <v>1</v>
      </c>
      <c r="AH1017" s="103">
        <v>1</v>
      </c>
      <c r="AI1017" s="103">
        <v>1</v>
      </c>
      <c r="AJ1017" s="103">
        <v>1</v>
      </c>
      <c r="AK1017" s="103">
        <v>1</v>
      </c>
      <c r="AL1017" s="103">
        <v>1</v>
      </c>
      <c r="AM1017" s="103">
        <v>1</v>
      </c>
      <c r="AN1017" s="103">
        <v>1</v>
      </c>
      <c r="AO1017" s="103">
        <v>1</v>
      </c>
      <c r="AP1017" s="103">
        <v>1</v>
      </c>
      <c r="AQ1017" s="103">
        <v>1</v>
      </c>
      <c r="AR1017" s="103">
        <v>1</v>
      </c>
      <c r="AS1017" s="103">
        <v>1</v>
      </c>
      <c r="AT1017" s="103">
        <v>1</v>
      </c>
      <c r="AU1017" s="103">
        <v>1</v>
      </c>
      <c r="AV1017" s="103">
        <v>1</v>
      </c>
      <c r="AW1017" s="103">
        <v>1</v>
      </c>
      <c r="AX1017" s="103">
        <v>1</v>
      </c>
      <c r="AY1017" s="103">
        <v>1</v>
      </c>
    </row>
    <row r="1018" spans="1:51">
      <c r="A1018" t="s">
        <v>42</v>
      </c>
      <c r="B1018" t="s">
        <v>73</v>
      </c>
      <c r="C1018" t="s">
        <v>56</v>
      </c>
      <c r="D1018" t="s">
        <v>337</v>
      </c>
      <c r="E1018" s="122">
        <v>1</v>
      </c>
      <c r="F1018" s="122">
        <v>1</v>
      </c>
      <c r="G1018" s="122">
        <v>1</v>
      </c>
      <c r="H1018" s="122">
        <v>1</v>
      </c>
      <c r="I1018" s="122">
        <v>1</v>
      </c>
      <c r="J1018" s="122">
        <v>1</v>
      </c>
      <c r="K1018" s="103">
        <v>1</v>
      </c>
      <c r="L1018" s="103">
        <v>1</v>
      </c>
      <c r="M1018" s="103">
        <v>1</v>
      </c>
      <c r="N1018" s="103">
        <v>1</v>
      </c>
      <c r="O1018" s="103">
        <v>1</v>
      </c>
      <c r="P1018" s="103">
        <v>1</v>
      </c>
      <c r="Q1018" s="103">
        <v>1</v>
      </c>
      <c r="R1018" s="103">
        <v>1</v>
      </c>
      <c r="S1018" s="103">
        <v>1</v>
      </c>
      <c r="T1018" s="103">
        <v>1</v>
      </c>
      <c r="U1018" s="103">
        <v>1</v>
      </c>
      <c r="V1018" s="103">
        <v>1</v>
      </c>
      <c r="W1018" s="103">
        <v>1</v>
      </c>
      <c r="X1018" s="103">
        <v>1</v>
      </c>
      <c r="Y1018" s="103">
        <v>1</v>
      </c>
      <c r="Z1018" s="103">
        <v>1</v>
      </c>
      <c r="AA1018" s="103">
        <v>1</v>
      </c>
      <c r="AB1018" s="103">
        <v>1</v>
      </c>
      <c r="AC1018" s="103">
        <v>1</v>
      </c>
      <c r="AD1018" s="103">
        <v>1</v>
      </c>
      <c r="AE1018" s="103">
        <v>1</v>
      </c>
      <c r="AF1018" s="103">
        <v>1</v>
      </c>
      <c r="AG1018" s="103">
        <v>1</v>
      </c>
      <c r="AH1018" s="103">
        <v>1</v>
      </c>
      <c r="AI1018" s="103">
        <v>1</v>
      </c>
      <c r="AJ1018" s="103">
        <v>1</v>
      </c>
      <c r="AK1018" s="103">
        <v>1</v>
      </c>
      <c r="AL1018" s="103">
        <v>1</v>
      </c>
      <c r="AM1018" s="103">
        <v>1</v>
      </c>
      <c r="AN1018" s="103">
        <v>1</v>
      </c>
      <c r="AO1018" s="103">
        <v>1</v>
      </c>
      <c r="AP1018" s="103">
        <v>1</v>
      </c>
      <c r="AQ1018" s="103">
        <v>1</v>
      </c>
      <c r="AR1018" s="103">
        <v>1</v>
      </c>
      <c r="AS1018" s="103">
        <v>1</v>
      </c>
      <c r="AT1018" s="103">
        <v>1</v>
      </c>
      <c r="AU1018" s="103">
        <v>1</v>
      </c>
      <c r="AV1018" s="103">
        <v>1</v>
      </c>
      <c r="AW1018" s="103">
        <v>1</v>
      </c>
      <c r="AX1018" s="103">
        <v>1</v>
      </c>
      <c r="AY1018" s="103">
        <v>1</v>
      </c>
    </row>
    <row r="1019" spans="1:51">
      <c r="A1019" t="s">
        <v>43</v>
      </c>
      <c r="B1019" t="s">
        <v>73</v>
      </c>
      <c r="C1019" t="s">
        <v>56</v>
      </c>
      <c r="D1019" t="s">
        <v>337</v>
      </c>
      <c r="E1019" s="122">
        <v>1</v>
      </c>
      <c r="F1019" s="122">
        <v>1</v>
      </c>
      <c r="G1019" s="122">
        <v>1</v>
      </c>
      <c r="H1019" s="122">
        <v>1</v>
      </c>
      <c r="I1019" s="122">
        <v>1</v>
      </c>
      <c r="J1019" s="122">
        <v>1</v>
      </c>
      <c r="K1019" s="103">
        <v>1</v>
      </c>
      <c r="L1019" s="103">
        <v>1</v>
      </c>
      <c r="M1019" s="103">
        <v>1</v>
      </c>
      <c r="N1019" s="103">
        <v>1</v>
      </c>
      <c r="O1019" s="103">
        <v>1</v>
      </c>
      <c r="P1019" s="103">
        <v>1</v>
      </c>
      <c r="Q1019" s="103">
        <v>1</v>
      </c>
      <c r="R1019" s="103">
        <v>1</v>
      </c>
      <c r="S1019" s="103">
        <v>1</v>
      </c>
      <c r="T1019" s="103">
        <v>1</v>
      </c>
      <c r="U1019" s="103">
        <v>1</v>
      </c>
      <c r="V1019" s="103">
        <v>1</v>
      </c>
      <c r="W1019" s="103">
        <v>1</v>
      </c>
      <c r="X1019" s="103">
        <v>1</v>
      </c>
      <c r="Y1019" s="103">
        <v>1</v>
      </c>
      <c r="Z1019" s="103">
        <v>1</v>
      </c>
      <c r="AA1019" s="103">
        <v>1</v>
      </c>
      <c r="AB1019" s="103">
        <v>1</v>
      </c>
      <c r="AC1019" s="103">
        <v>1</v>
      </c>
      <c r="AD1019" s="103">
        <v>1</v>
      </c>
      <c r="AE1019" s="103">
        <v>1</v>
      </c>
      <c r="AF1019" s="103">
        <v>1</v>
      </c>
      <c r="AG1019" s="103">
        <v>1</v>
      </c>
      <c r="AH1019" s="103">
        <v>1</v>
      </c>
      <c r="AI1019" s="103">
        <v>1</v>
      </c>
      <c r="AJ1019" s="103">
        <v>1</v>
      </c>
      <c r="AK1019" s="103">
        <v>1</v>
      </c>
      <c r="AL1019" s="103">
        <v>1</v>
      </c>
      <c r="AM1019" s="103">
        <v>1</v>
      </c>
      <c r="AN1019" s="103">
        <v>1</v>
      </c>
      <c r="AO1019" s="103">
        <v>1</v>
      </c>
      <c r="AP1019" s="103">
        <v>1</v>
      </c>
      <c r="AQ1019" s="103">
        <v>1</v>
      </c>
      <c r="AR1019" s="103">
        <v>1</v>
      </c>
      <c r="AS1019" s="103">
        <v>1</v>
      </c>
      <c r="AT1019" s="103">
        <v>1</v>
      </c>
      <c r="AU1019" s="103">
        <v>1</v>
      </c>
      <c r="AV1019" s="103">
        <v>1</v>
      </c>
      <c r="AW1019" s="103">
        <v>1</v>
      </c>
      <c r="AX1019" s="103">
        <v>1</v>
      </c>
      <c r="AY1019" s="103">
        <v>1</v>
      </c>
    </row>
    <row r="1020" spans="1:51">
      <c r="A1020" t="s">
        <v>44</v>
      </c>
      <c r="B1020" t="s">
        <v>73</v>
      </c>
      <c r="C1020" t="s">
        <v>56</v>
      </c>
      <c r="D1020" t="s">
        <v>337</v>
      </c>
      <c r="E1020" s="122">
        <v>1</v>
      </c>
      <c r="F1020" s="122">
        <v>1</v>
      </c>
      <c r="G1020" s="122">
        <v>1</v>
      </c>
      <c r="H1020" s="122">
        <v>1</v>
      </c>
      <c r="I1020" s="122">
        <v>1</v>
      </c>
      <c r="J1020" s="122">
        <v>1</v>
      </c>
      <c r="K1020" s="103">
        <v>1</v>
      </c>
      <c r="L1020" s="103">
        <v>1</v>
      </c>
      <c r="M1020" s="103">
        <v>1</v>
      </c>
      <c r="N1020" s="103">
        <v>1</v>
      </c>
      <c r="O1020" s="103">
        <v>1</v>
      </c>
      <c r="P1020" s="103">
        <v>1</v>
      </c>
      <c r="Q1020" s="103">
        <v>1</v>
      </c>
      <c r="R1020" s="103">
        <v>1</v>
      </c>
      <c r="S1020" s="103">
        <v>1</v>
      </c>
      <c r="T1020" s="103">
        <v>1</v>
      </c>
      <c r="U1020" s="103">
        <v>1</v>
      </c>
      <c r="V1020" s="103">
        <v>1</v>
      </c>
      <c r="W1020" s="103">
        <v>1</v>
      </c>
      <c r="X1020" s="103">
        <v>1</v>
      </c>
      <c r="Y1020" s="103">
        <v>1</v>
      </c>
      <c r="Z1020" s="103">
        <v>1</v>
      </c>
      <c r="AA1020" s="103">
        <v>1</v>
      </c>
      <c r="AB1020" s="103">
        <v>1</v>
      </c>
      <c r="AC1020" s="103">
        <v>1</v>
      </c>
      <c r="AD1020" s="103">
        <v>1</v>
      </c>
      <c r="AE1020" s="103">
        <v>1</v>
      </c>
      <c r="AF1020" s="103">
        <v>1</v>
      </c>
      <c r="AG1020" s="103">
        <v>1</v>
      </c>
      <c r="AH1020" s="103">
        <v>1</v>
      </c>
      <c r="AI1020" s="103">
        <v>1</v>
      </c>
      <c r="AJ1020" s="103">
        <v>1</v>
      </c>
      <c r="AK1020" s="103">
        <v>1</v>
      </c>
      <c r="AL1020" s="103">
        <v>1</v>
      </c>
      <c r="AM1020" s="103">
        <v>1</v>
      </c>
      <c r="AN1020" s="103">
        <v>1</v>
      </c>
      <c r="AO1020" s="103">
        <v>1</v>
      </c>
      <c r="AP1020" s="103">
        <v>1</v>
      </c>
      <c r="AQ1020" s="103">
        <v>1</v>
      </c>
      <c r="AR1020" s="103">
        <v>1</v>
      </c>
      <c r="AS1020" s="103">
        <v>1</v>
      </c>
      <c r="AT1020" s="103">
        <v>1</v>
      </c>
      <c r="AU1020" s="103">
        <v>1</v>
      </c>
      <c r="AV1020" s="103">
        <v>1</v>
      </c>
      <c r="AW1020" s="103">
        <v>1</v>
      </c>
      <c r="AX1020" s="103">
        <v>1</v>
      </c>
      <c r="AY1020" s="103">
        <v>1</v>
      </c>
    </row>
  </sheetData>
  <autoFilter ref="A1:AY1020" xr:uid="{00000000-0009-0000-0000-00001D000000}"/>
  <pageMargins left="0.7" right="0.7" top="0.75" bottom="0.75" header="0.3" footer="0.3"/>
  <pageSetup paperSize="9" orientation="portrait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70C0"/>
  </sheetPr>
  <dimension ref="A1:AH57"/>
  <sheetViews>
    <sheetView zoomScale="89" zoomScaleNormal="89" workbookViewId="0">
      <selection activeCell="N22" sqref="N22"/>
    </sheetView>
  </sheetViews>
  <sheetFormatPr baseColWidth="10" defaultColWidth="11.42578125" defaultRowHeight="15"/>
  <cols>
    <col min="1" max="1" width="25" bestFit="1" customWidth="1"/>
    <col min="2" max="2" width="19.85546875" bestFit="1" customWidth="1"/>
    <col min="3" max="3" width="8.42578125" bestFit="1" customWidth="1"/>
    <col min="4" max="34" width="6.85546875" customWidth="1"/>
    <col min="35" max="44" width="5" bestFit="1" customWidth="1"/>
  </cols>
  <sheetData>
    <row r="1" spans="1:34">
      <c r="A1" s="126" t="s">
        <v>67</v>
      </c>
      <c r="B1" s="126" t="s">
        <v>49</v>
      </c>
      <c r="C1" s="126" t="s">
        <v>335</v>
      </c>
      <c r="D1" s="127">
        <v>2020</v>
      </c>
      <c r="E1" s="127">
        <v>2021</v>
      </c>
      <c r="F1" s="127">
        <v>2022</v>
      </c>
      <c r="G1" s="127">
        <v>2023</v>
      </c>
      <c r="H1" s="127">
        <v>2024</v>
      </c>
      <c r="I1" s="127">
        <v>2025</v>
      </c>
      <c r="J1" s="127">
        <v>2026</v>
      </c>
      <c r="K1" s="127">
        <v>2027</v>
      </c>
      <c r="L1" s="127">
        <v>2028</v>
      </c>
      <c r="M1" s="127">
        <v>2029</v>
      </c>
      <c r="N1" s="127">
        <v>2030</v>
      </c>
      <c r="O1" s="127">
        <v>2031</v>
      </c>
      <c r="P1" s="127">
        <v>2032</v>
      </c>
      <c r="Q1" s="127">
        <v>2033</v>
      </c>
      <c r="R1" s="127">
        <v>2034</v>
      </c>
      <c r="S1" s="127">
        <v>2035</v>
      </c>
      <c r="T1" s="127">
        <v>2036</v>
      </c>
      <c r="U1" s="127">
        <v>2037</v>
      </c>
      <c r="V1" s="127">
        <v>2038</v>
      </c>
      <c r="W1" s="127">
        <v>2039</v>
      </c>
      <c r="X1" s="127">
        <v>2040</v>
      </c>
      <c r="Y1" s="127">
        <v>2041</v>
      </c>
      <c r="Z1" s="127">
        <v>2042</v>
      </c>
      <c r="AA1" s="127">
        <v>2043</v>
      </c>
      <c r="AB1" s="127">
        <v>2044</v>
      </c>
      <c r="AC1" s="127">
        <v>2045</v>
      </c>
      <c r="AD1" s="127">
        <v>2046</v>
      </c>
      <c r="AE1" s="127">
        <v>2047</v>
      </c>
      <c r="AF1" s="127">
        <v>2048</v>
      </c>
      <c r="AG1" s="127">
        <v>2049</v>
      </c>
      <c r="AH1" s="127">
        <v>2050</v>
      </c>
    </row>
    <row r="2" spans="1:34">
      <c r="A2" t="s">
        <v>19</v>
      </c>
      <c r="B2" t="s">
        <v>50</v>
      </c>
      <c r="C2" t="s">
        <v>385</v>
      </c>
      <c r="D2">
        <v>12329.98097148514</v>
      </c>
      <c r="E2">
        <v>12329.98097148514</v>
      </c>
      <c r="F2">
        <v>12329.98097148514</v>
      </c>
      <c r="G2">
        <v>12329.98097148514</v>
      </c>
      <c r="H2">
        <v>12329.98097148514</v>
      </c>
      <c r="I2">
        <v>12329.98097148514</v>
      </c>
      <c r="J2">
        <v>12329.98097148514</v>
      </c>
      <c r="K2">
        <v>12329.98097148514</v>
      </c>
      <c r="L2">
        <v>12329.98097148514</v>
      </c>
      <c r="M2">
        <v>12329.98097148514</v>
      </c>
      <c r="N2">
        <v>12329.98097148514</v>
      </c>
      <c r="O2">
        <v>12329.98097148514</v>
      </c>
      <c r="P2">
        <v>12329.98097148514</v>
      </c>
      <c r="Q2">
        <v>12329.98097148514</v>
      </c>
      <c r="R2">
        <v>12329.98097148514</v>
      </c>
      <c r="S2">
        <v>12329.98097148514</v>
      </c>
      <c r="T2">
        <v>12329.98097148514</v>
      </c>
      <c r="U2">
        <v>12329.98097148514</v>
      </c>
      <c r="V2">
        <v>12329.98097148514</v>
      </c>
      <c r="W2">
        <v>12329.98097148514</v>
      </c>
      <c r="X2">
        <v>12329.98097148514</v>
      </c>
      <c r="Y2">
        <v>12329.98097148514</v>
      </c>
      <c r="Z2">
        <v>12329.98097148514</v>
      </c>
      <c r="AA2">
        <v>12329.98097148514</v>
      </c>
      <c r="AB2">
        <v>12329.98097148514</v>
      </c>
      <c r="AC2">
        <v>12329.98097148514</v>
      </c>
      <c r="AD2">
        <v>12329.98097148514</v>
      </c>
      <c r="AE2">
        <v>12329.98097148514</v>
      </c>
      <c r="AF2">
        <v>12329.98097148514</v>
      </c>
      <c r="AG2">
        <v>12329.98097148514</v>
      </c>
      <c r="AH2">
        <v>12329.98097148514</v>
      </c>
    </row>
    <row r="3" spans="1:34">
      <c r="A3" t="s">
        <v>19</v>
      </c>
      <c r="B3" t="s">
        <v>51</v>
      </c>
      <c r="C3" t="s">
        <v>385</v>
      </c>
      <c r="D3">
        <v>29215</v>
      </c>
      <c r="E3">
        <v>29215</v>
      </c>
      <c r="F3">
        <v>29215</v>
      </c>
      <c r="G3">
        <v>29215</v>
      </c>
      <c r="H3">
        <v>29215</v>
      </c>
      <c r="I3">
        <v>29215</v>
      </c>
      <c r="J3">
        <v>29215</v>
      </c>
      <c r="K3">
        <v>29215</v>
      </c>
      <c r="L3">
        <v>29215</v>
      </c>
      <c r="M3">
        <v>29215</v>
      </c>
      <c r="N3">
        <v>29215</v>
      </c>
      <c r="O3">
        <v>29215</v>
      </c>
      <c r="P3">
        <v>29215</v>
      </c>
      <c r="Q3">
        <v>29215</v>
      </c>
      <c r="R3">
        <v>29215</v>
      </c>
      <c r="S3">
        <v>29215</v>
      </c>
      <c r="T3">
        <v>29215</v>
      </c>
      <c r="U3">
        <v>29215</v>
      </c>
      <c r="V3">
        <v>29215</v>
      </c>
      <c r="W3">
        <v>29215</v>
      </c>
      <c r="X3">
        <v>29215</v>
      </c>
      <c r="Y3">
        <v>29215</v>
      </c>
      <c r="Z3">
        <v>29215</v>
      </c>
      <c r="AA3">
        <v>29215</v>
      </c>
      <c r="AB3">
        <v>29215</v>
      </c>
      <c r="AC3">
        <v>29215</v>
      </c>
      <c r="AD3">
        <v>29215</v>
      </c>
      <c r="AE3">
        <v>29215</v>
      </c>
      <c r="AF3">
        <v>29215</v>
      </c>
      <c r="AG3">
        <v>29215</v>
      </c>
      <c r="AH3">
        <v>29215</v>
      </c>
    </row>
    <row r="4" spans="1:34">
      <c r="A4" t="s">
        <v>19</v>
      </c>
      <c r="B4" t="s">
        <v>52</v>
      </c>
      <c r="C4" t="s">
        <v>385</v>
      </c>
    </row>
    <row r="5" spans="1:34">
      <c r="A5" t="s">
        <v>19</v>
      </c>
      <c r="B5" t="s">
        <v>53</v>
      </c>
      <c r="C5" t="s">
        <v>385</v>
      </c>
      <c r="D5">
        <v>25082.278481012661</v>
      </c>
      <c r="E5">
        <v>25082.278481012661</v>
      </c>
      <c r="F5">
        <v>25082.278481012661</v>
      </c>
      <c r="G5">
        <v>25082.278481012661</v>
      </c>
      <c r="H5">
        <v>25082.278481012661</v>
      </c>
      <c r="I5">
        <v>25082.278481012661</v>
      </c>
      <c r="J5">
        <v>25082.278481012661</v>
      </c>
      <c r="K5">
        <v>25082.278481012661</v>
      </c>
      <c r="L5">
        <v>25082.278481012661</v>
      </c>
      <c r="M5">
        <v>25082.278481012661</v>
      </c>
      <c r="N5">
        <v>25082.278481012661</v>
      </c>
      <c r="O5">
        <v>25082.278481012661</v>
      </c>
      <c r="P5">
        <v>25082.278481012661</v>
      </c>
      <c r="Q5">
        <v>25082.278481012661</v>
      </c>
      <c r="R5">
        <v>25082.278481012661</v>
      </c>
      <c r="S5">
        <v>25082.278481012661</v>
      </c>
      <c r="T5">
        <v>25082.278481012661</v>
      </c>
      <c r="U5">
        <v>25082.278481012661</v>
      </c>
      <c r="V5">
        <v>25082.278481012661</v>
      </c>
      <c r="W5">
        <v>25082.278481012661</v>
      </c>
      <c r="X5">
        <v>25082.278481012661</v>
      </c>
      <c r="Y5">
        <v>25082.278481012661</v>
      </c>
      <c r="Z5">
        <v>25082.278481012661</v>
      </c>
      <c r="AA5">
        <v>25082.278481012661</v>
      </c>
      <c r="AB5">
        <v>25082.278481012661</v>
      </c>
      <c r="AC5">
        <v>25082.278481012661</v>
      </c>
      <c r="AD5">
        <v>25082.278481012661</v>
      </c>
      <c r="AE5">
        <v>25082.278481012661</v>
      </c>
      <c r="AF5">
        <v>25082.278481012661</v>
      </c>
      <c r="AG5">
        <v>25082.278481012661</v>
      </c>
      <c r="AH5">
        <v>25082.278481012661</v>
      </c>
    </row>
    <row r="6" spans="1:34">
      <c r="A6" t="s">
        <v>19</v>
      </c>
      <c r="B6" t="s">
        <v>54</v>
      </c>
      <c r="C6" t="s">
        <v>385</v>
      </c>
      <c r="D6">
        <v>29215</v>
      </c>
      <c r="E6">
        <v>29215</v>
      </c>
      <c r="F6">
        <v>29215</v>
      </c>
      <c r="G6">
        <v>29215</v>
      </c>
      <c r="H6">
        <v>29215</v>
      </c>
      <c r="I6">
        <v>29215</v>
      </c>
      <c r="J6">
        <v>29215</v>
      </c>
      <c r="K6">
        <v>29215</v>
      </c>
      <c r="L6">
        <v>29215</v>
      </c>
      <c r="M6">
        <v>29215</v>
      </c>
      <c r="N6">
        <v>29215</v>
      </c>
      <c r="O6">
        <v>29215</v>
      </c>
      <c r="P6">
        <v>29215</v>
      </c>
      <c r="Q6">
        <v>29215</v>
      </c>
      <c r="R6">
        <v>29215</v>
      </c>
      <c r="S6">
        <v>29215</v>
      </c>
      <c r="T6">
        <v>29215</v>
      </c>
      <c r="U6">
        <v>29215</v>
      </c>
      <c r="V6">
        <v>29215</v>
      </c>
      <c r="W6">
        <v>29215</v>
      </c>
      <c r="X6">
        <v>29215</v>
      </c>
      <c r="Y6">
        <v>29215</v>
      </c>
      <c r="Z6">
        <v>29215</v>
      </c>
      <c r="AA6">
        <v>29215</v>
      </c>
      <c r="AB6">
        <v>29215</v>
      </c>
      <c r="AC6">
        <v>29215</v>
      </c>
      <c r="AD6">
        <v>29215</v>
      </c>
      <c r="AE6">
        <v>29215</v>
      </c>
      <c r="AF6">
        <v>29215</v>
      </c>
      <c r="AG6">
        <v>29215</v>
      </c>
      <c r="AH6">
        <v>29215</v>
      </c>
    </row>
    <row r="7" spans="1:34">
      <c r="A7" t="s">
        <v>19</v>
      </c>
      <c r="B7" t="s">
        <v>55</v>
      </c>
      <c r="C7" t="s">
        <v>385</v>
      </c>
    </row>
    <row r="8" spans="1:34">
      <c r="A8" t="s">
        <v>19</v>
      </c>
      <c r="B8" t="s">
        <v>56</v>
      </c>
      <c r="C8" t="s">
        <v>385</v>
      </c>
      <c r="D8">
        <v>33362.615384615383</v>
      </c>
      <c r="E8">
        <v>31842.615384615379</v>
      </c>
      <c r="F8">
        <v>31282.615384615379</v>
      </c>
      <c r="G8">
        <v>30722.615384615379</v>
      </c>
      <c r="H8">
        <v>30162.615384615379</v>
      </c>
      <c r="I8">
        <v>29602.615384615379</v>
      </c>
      <c r="J8">
        <v>29042.615384615379</v>
      </c>
      <c r="K8">
        <v>28882.615384615379</v>
      </c>
      <c r="L8">
        <v>28642.615384615379</v>
      </c>
      <c r="M8">
        <v>28322.615384615379</v>
      </c>
      <c r="N8">
        <v>28082.615384615379</v>
      </c>
      <c r="O8">
        <v>27922.615384615379</v>
      </c>
      <c r="P8">
        <v>27762.615384615379</v>
      </c>
      <c r="Q8">
        <v>27602.615384615379</v>
      </c>
      <c r="R8">
        <v>27482.615384615379</v>
      </c>
      <c r="S8">
        <v>27482.615384615379</v>
      </c>
      <c r="T8">
        <v>27482.615384615379</v>
      </c>
      <c r="U8">
        <v>27402.615384615379</v>
      </c>
      <c r="V8">
        <v>27402.615384615379</v>
      </c>
      <c r="W8">
        <v>27402.615384615379</v>
      </c>
      <c r="X8">
        <v>27362.615384615379</v>
      </c>
      <c r="Y8">
        <v>27362.615384615379</v>
      </c>
      <c r="Z8">
        <v>27322.615384615379</v>
      </c>
      <c r="AA8">
        <v>27322.615384615379</v>
      </c>
      <c r="AB8">
        <v>27322.615384615379</v>
      </c>
      <c r="AC8">
        <v>27282.615384615379</v>
      </c>
      <c r="AD8">
        <v>27282.615384615379</v>
      </c>
      <c r="AE8">
        <v>27282.615384615379</v>
      </c>
      <c r="AF8">
        <v>27282.615384615379</v>
      </c>
      <c r="AG8">
        <v>27282.615384615379</v>
      </c>
      <c r="AH8">
        <v>27282.615384615379</v>
      </c>
    </row>
    <row r="9" spans="1:34">
      <c r="A9" t="s">
        <v>19</v>
      </c>
      <c r="B9" t="s">
        <v>57</v>
      </c>
      <c r="C9" t="s">
        <v>385</v>
      </c>
    </row>
    <row r="10" spans="1:34">
      <c r="A10" t="s">
        <v>19</v>
      </c>
      <c r="B10" t="s">
        <v>58</v>
      </c>
      <c r="C10" t="s">
        <v>385</v>
      </c>
    </row>
    <row r="11" spans="1:34">
      <c r="A11" t="s">
        <v>19</v>
      </c>
      <c r="B11" t="s">
        <v>59</v>
      </c>
      <c r="C11" t="s">
        <v>385</v>
      </c>
    </row>
    <row r="12" spans="1:34">
      <c r="A12" t="s">
        <v>19</v>
      </c>
      <c r="B12" t="s">
        <v>60</v>
      </c>
      <c r="C12" t="s">
        <v>385</v>
      </c>
    </row>
    <row r="13" spans="1:34">
      <c r="A13" t="s">
        <v>19</v>
      </c>
      <c r="B13" t="s">
        <v>61</v>
      </c>
      <c r="C13" t="s">
        <v>385</v>
      </c>
    </row>
    <row r="14" spans="1:34">
      <c r="A14" t="s">
        <v>21</v>
      </c>
      <c r="B14" t="s">
        <v>50</v>
      </c>
      <c r="C14" t="s">
        <v>385</v>
      </c>
      <c r="D14">
        <v>16071.28098762887</v>
      </c>
      <c r="E14">
        <v>16071.28098762887</v>
      </c>
      <c r="F14">
        <v>16071.28098762887</v>
      </c>
      <c r="G14">
        <v>16071.28098762887</v>
      </c>
      <c r="H14">
        <v>16071.28098762887</v>
      </c>
      <c r="I14">
        <v>16071.28098762887</v>
      </c>
      <c r="J14">
        <v>16071.28098762887</v>
      </c>
      <c r="K14">
        <v>16071.28098762887</v>
      </c>
      <c r="L14">
        <v>16071.28098762887</v>
      </c>
      <c r="M14">
        <v>16071.28098762887</v>
      </c>
      <c r="N14">
        <v>16071.28098762887</v>
      </c>
      <c r="O14">
        <v>16071.28098762887</v>
      </c>
      <c r="P14">
        <v>16071.28098762887</v>
      </c>
      <c r="Q14">
        <v>16071.28098762887</v>
      </c>
      <c r="R14">
        <v>16071.28098762887</v>
      </c>
      <c r="S14">
        <v>16071.28098762887</v>
      </c>
      <c r="T14">
        <v>16071.28098762887</v>
      </c>
      <c r="U14">
        <v>16071.28098762887</v>
      </c>
      <c r="V14">
        <v>16071.28098762887</v>
      </c>
      <c r="W14">
        <v>16071.28098762887</v>
      </c>
      <c r="X14">
        <v>16071.28098762887</v>
      </c>
      <c r="Y14">
        <v>16071.28098762887</v>
      </c>
      <c r="Z14">
        <v>16071.28098762887</v>
      </c>
      <c r="AA14">
        <v>16071.28098762887</v>
      </c>
      <c r="AB14">
        <v>16071.28098762887</v>
      </c>
      <c r="AC14">
        <v>16071.28098762887</v>
      </c>
      <c r="AD14">
        <v>16071.28098762887</v>
      </c>
      <c r="AE14">
        <v>16071.28098762887</v>
      </c>
      <c r="AF14">
        <v>16071.28098762887</v>
      </c>
      <c r="AG14">
        <v>16071.28098762887</v>
      </c>
      <c r="AH14">
        <v>16071.28098762887</v>
      </c>
    </row>
    <row r="15" spans="1:34">
      <c r="A15" t="s">
        <v>21</v>
      </c>
      <c r="B15" t="s">
        <v>51</v>
      </c>
      <c r="C15" t="s">
        <v>385</v>
      </c>
      <c r="D15">
        <v>38461.538461538461</v>
      </c>
      <c r="E15">
        <v>38461.538461538461</v>
      </c>
      <c r="F15">
        <v>38461.538461538461</v>
      </c>
      <c r="G15">
        <v>38461.538461538461</v>
      </c>
      <c r="H15">
        <v>38461.538461538461</v>
      </c>
      <c r="I15">
        <v>38461.538461538461</v>
      </c>
      <c r="J15">
        <v>38461.538461538461</v>
      </c>
      <c r="K15">
        <v>38461.538461538461</v>
      </c>
      <c r="L15">
        <v>38461.538461538461</v>
      </c>
      <c r="M15">
        <v>38461.538461538461</v>
      </c>
      <c r="N15">
        <v>38461.538461538461</v>
      </c>
      <c r="O15">
        <v>38461.538461538461</v>
      </c>
      <c r="P15">
        <v>38461.538461538461</v>
      </c>
      <c r="Q15">
        <v>38461.538461538461</v>
      </c>
      <c r="R15">
        <v>38461.538461538461</v>
      </c>
      <c r="S15">
        <v>38461.538461538461</v>
      </c>
      <c r="T15">
        <v>38461.538461538461</v>
      </c>
      <c r="U15">
        <v>38461.538461538461</v>
      </c>
      <c r="V15">
        <v>38461.538461538461</v>
      </c>
      <c r="W15">
        <v>38461.538461538461</v>
      </c>
      <c r="X15">
        <v>38461.538461538461</v>
      </c>
      <c r="Y15">
        <v>38461.538461538461</v>
      </c>
      <c r="Z15">
        <v>38461.538461538461</v>
      </c>
      <c r="AA15">
        <v>38461.538461538461</v>
      </c>
      <c r="AB15">
        <v>38461.538461538461</v>
      </c>
      <c r="AC15">
        <v>38461.538461538461</v>
      </c>
      <c r="AD15">
        <v>38461.538461538461</v>
      </c>
      <c r="AE15">
        <v>38461.538461538461</v>
      </c>
      <c r="AF15">
        <v>38461.538461538461</v>
      </c>
      <c r="AG15">
        <v>38461.538461538461</v>
      </c>
      <c r="AH15">
        <v>38461.538461538461</v>
      </c>
    </row>
    <row r="16" spans="1:34">
      <c r="A16" t="s">
        <v>21</v>
      </c>
      <c r="B16" t="s">
        <v>52</v>
      </c>
      <c r="C16" t="s">
        <v>385</v>
      </c>
    </row>
    <row r="17" spans="1:34">
      <c r="A17" t="s">
        <v>21</v>
      </c>
      <c r="B17" t="s">
        <v>53</v>
      </c>
      <c r="C17" t="s">
        <v>385</v>
      </c>
      <c r="D17">
        <v>23029.823918479709</v>
      </c>
      <c r="E17">
        <v>23029.823918479709</v>
      </c>
      <c r="F17">
        <v>23029.823918479709</v>
      </c>
      <c r="G17">
        <v>23029.823918479709</v>
      </c>
      <c r="H17">
        <v>23029.823918479709</v>
      </c>
      <c r="I17">
        <v>23029.823918479709</v>
      </c>
      <c r="J17">
        <v>23029.823918479709</v>
      </c>
      <c r="K17">
        <v>23029.823918479709</v>
      </c>
      <c r="L17">
        <v>23029.823918479709</v>
      </c>
      <c r="M17">
        <v>23029.823918479709</v>
      </c>
      <c r="N17">
        <v>23029.823918479709</v>
      </c>
      <c r="O17">
        <v>23029.823918479709</v>
      </c>
      <c r="P17">
        <v>23029.823918479709</v>
      </c>
      <c r="Q17">
        <v>23029.823918479709</v>
      </c>
      <c r="R17">
        <v>23029.823918479709</v>
      </c>
      <c r="S17">
        <v>23029.823918479709</v>
      </c>
      <c r="T17">
        <v>23029.823918479709</v>
      </c>
      <c r="U17">
        <v>23029.823918479709</v>
      </c>
      <c r="V17">
        <v>23029.823918479709</v>
      </c>
      <c r="W17">
        <v>23029.823918479709</v>
      </c>
      <c r="X17">
        <v>23029.823918479709</v>
      </c>
      <c r="Y17">
        <v>23029.823918479709</v>
      </c>
      <c r="Z17">
        <v>23029.823918479709</v>
      </c>
      <c r="AA17">
        <v>23029.823918479709</v>
      </c>
      <c r="AB17">
        <v>23029.823918479709</v>
      </c>
      <c r="AC17">
        <v>23029.823918479709</v>
      </c>
      <c r="AD17">
        <v>23029.823918479709</v>
      </c>
      <c r="AE17">
        <v>23029.823918479709</v>
      </c>
      <c r="AF17">
        <v>23029.823918479709</v>
      </c>
      <c r="AG17">
        <v>23029.823918479709</v>
      </c>
      <c r="AH17">
        <v>23029.823918479709</v>
      </c>
    </row>
    <row r="18" spans="1:34">
      <c r="A18" t="s">
        <v>21</v>
      </c>
      <c r="B18" t="s">
        <v>54</v>
      </c>
      <c r="C18" t="s">
        <v>385</v>
      </c>
      <c r="D18">
        <v>38461.538461538461</v>
      </c>
      <c r="E18">
        <v>38461.538461538461</v>
      </c>
      <c r="F18">
        <v>38461.538461538461</v>
      </c>
      <c r="G18">
        <v>38461.538461538461</v>
      </c>
      <c r="H18">
        <v>38461.538461538461</v>
      </c>
      <c r="I18">
        <v>38461.538461538461</v>
      </c>
      <c r="J18">
        <v>38461.538461538461</v>
      </c>
      <c r="K18">
        <v>38461.538461538461</v>
      </c>
      <c r="L18">
        <v>38461.538461538461</v>
      </c>
      <c r="M18">
        <v>38461.538461538461</v>
      </c>
      <c r="N18">
        <v>38461.538461538461</v>
      </c>
      <c r="O18">
        <v>38461.538461538461</v>
      </c>
      <c r="P18">
        <v>38461.538461538461</v>
      </c>
      <c r="Q18">
        <v>38461.538461538461</v>
      </c>
      <c r="R18">
        <v>38461.538461538461</v>
      </c>
      <c r="S18">
        <v>38461.538461538461</v>
      </c>
      <c r="T18">
        <v>38461.538461538461</v>
      </c>
      <c r="U18">
        <v>38461.538461538461</v>
      </c>
      <c r="V18">
        <v>38461.538461538461</v>
      </c>
      <c r="W18">
        <v>38461.538461538461</v>
      </c>
      <c r="X18">
        <v>38461.538461538461</v>
      </c>
      <c r="Y18">
        <v>38461.538461538461</v>
      </c>
      <c r="Z18">
        <v>38461.538461538461</v>
      </c>
      <c r="AA18">
        <v>38461.538461538461</v>
      </c>
      <c r="AB18">
        <v>38461.538461538461</v>
      </c>
      <c r="AC18">
        <v>38461.538461538461</v>
      </c>
      <c r="AD18">
        <v>38461.538461538461</v>
      </c>
      <c r="AE18">
        <v>38461.538461538461</v>
      </c>
      <c r="AF18">
        <v>38461.538461538461</v>
      </c>
      <c r="AG18">
        <v>38461.538461538461</v>
      </c>
      <c r="AH18">
        <v>38461.538461538461</v>
      </c>
    </row>
    <row r="19" spans="1:34">
      <c r="A19" t="s">
        <v>21</v>
      </c>
      <c r="B19" t="s">
        <v>55</v>
      </c>
      <c r="C19" t="s">
        <v>385</v>
      </c>
    </row>
    <row r="20" spans="1:34">
      <c r="A20" t="s">
        <v>21</v>
      </c>
      <c r="B20" t="s">
        <v>56</v>
      </c>
      <c r="C20" t="s">
        <v>385</v>
      </c>
      <c r="D20">
        <v>56727</v>
      </c>
      <c r="E20">
        <v>52737</v>
      </c>
      <c r="F20">
        <v>51267</v>
      </c>
      <c r="G20">
        <v>49797</v>
      </c>
      <c r="H20">
        <v>48327</v>
      </c>
      <c r="I20">
        <v>46857</v>
      </c>
      <c r="J20">
        <v>45387</v>
      </c>
      <c r="K20">
        <v>44967</v>
      </c>
      <c r="L20">
        <v>44337</v>
      </c>
      <c r="M20">
        <v>43497</v>
      </c>
      <c r="N20">
        <v>42867</v>
      </c>
      <c r="O20">
        <v>42447</v>
      </c>
      <c r="P20">
        <v>42027</v>
      </c>
      <c r="Q20">
        <v>41607</v>
      </c>
      <c r="R20">
        <v>41292</v>
      </c>
      <c r="S20">
        <v>41292</v>
      </c>
      <c r="T20">
        <v>41292</v>
      </c>
      <c r="U20">
        <v>41082</v>
      </c>
      <c r="V20">
        <v>41082</v>
      </c>
      <c r="W20">
        <v>41082</v>
      </c>
      <c r="X20">
        <v>40977</v>
      </c>
      <c r="Y20">
        <v>40977</v>
      </c>
      <c r="Z20">
        <v>40872</v>
      </c>
      <c r="AA20">
        <v>40872</v>
      </c>
      <c r="AB20">
        <v>40872</v>
      </c>
      <c r="AC20">
        <v>40767</v>
      </c>
      <c r="AD20">
        <v>40767</v>
      </c>
      <c r="AE20">
        <v>40767</v>
      </c>
      <c r="AF20">
        <v>40767</v>
      </c>
      <c r="AG20">
        <v>40767</v>
      </c>
      <c r="AH20">
        <v>40767</v>
      </c>
    </row>
    <row r="21" spans="1:34">
      <c r="A21" t="s">
        <v>21</v>
      </c>
      <c r="B21" t="s">
        <v>57</v>
      </c>
      <c r="C21" t="s">
        <v>385</v>
      </c>
    </row>
    <row r="22" spans="1:34">
      <c r="A22" t="s">
        <v>21</v>
      </c>
      <c r="B22" t="s">
        <v>58</v>
      </c>
      <c r="C22" t="s">
        <v>385</v>
      </c>
    </row>
    <row r="23" spans="1:34">
      <c r="A23" t="s">
        <v>21</v>
      </c>
      <c r="B23" t="s">
        <v>59</v>
      </c>
      <c r="C23" t="s">
        <v>385</v>
      </c>
    </row>
    <row r="24" spans="1:34">
      <c r="A24" t="s">
        <v>21</v>
      </c>
      <c r="B24" t="s">
        <v>60</v>
      </c>
      <c r="C24" t="s">
        <v>385</v>
      </c>
    </row>
    <row r="25" spans="1:34">
      <c r="A25" t="s">
        <v>21</v>
      </c>
      <c r="B25" t="s">
        <v>61</v>
      </c>
      <c r="C25" t="s">
        <v>385</v>
      </c>
    </row>
    <row r="26" spans="1:34">
      <c r="A26" t="s">
        <v>72</v>
      </c>
      <c r="B26" t="s">
        <v>50</v>
      </c>
      <c r="C26" t="s">
        <v>385</v>
      </c>
      <c r="D26">
        <v>16011</v>
      </c>
      <c r="E26">
        <v>16011</v>
      </c>
      <c r="F26">
        <v>16011</v>
      </c>
      <c r="G26">
        <v>16011</v>
      </c>
      <c r="H26">
        <v>16011</v>
      </c>
      <c r="I26">
        <v>16011</v>
      </c>
      <c r="J26">
        <v>16011</v>
      </c>
      <c r="K26">
        <v>16011</v>
      </c>
      <c r="L26">
        <v>16011</v>
      </c>
      <c r="M26">
        <v>16011</v>
      </c>
      <c r="N26">
        <v>16011</v>
      </c>
      <c r="O26">
        <v>16011</v>
      </c>
      <c r="P26">
        <v>16011</v>
      </c>
      <c r="Q26">
        <v>16011</v>
      </c>
      <c r="R26">
        <v>16011</v>
      </c>
      <c r="S26">
        <v>16011</v>
      </c>
      <c r="T26">
        <v>16011</v>
      </c>
      <c r="U26">
        <v>16011</v>
      </c>
      <c r="V26">
        <v>16011</v>
      </c>
      <c r="W26">
        <v>16011</v>
      </c>
      <c r="X26">
        <v>16011</v>
      </c>
      <c r="Y26">
        <v>16011</v>
      </c>
      <c r="Z26">
        <v>16011</v>
      </c>
      <c r="AA26">
        <v>16011</v>
      </c>
      <c r="AB26">
        <v>16011</v>
      </c>
      <c r="AC26">
        <v>16011</v>
      </c>
      <c r="AD26">
        <v>16011</v>
      </c>
      <c r="AE26">
        <v>16011</v>
      </c>
      <c r="AF26">
        <v>16011</v>
      </c>
      <c r="AG26">
        <v>16011</v>
      </c>
      <c r="AH26">
        <v>16011</v>
      </c>
    </row>
    <row r="27" spans="1:34">
      <c r="A27" t="s">
        <v>72</v>
      </c>
      <c r="B27" t="s">
        <v>51</v>
      </c>
      <c r="C27" t="s">
        <v>385</v>
      </c>
      <c r="D27">
        <v>29215</v>
      </c>
      <c r="E27">
        <v>29215</v>
      </c>
      <c r="F27">
        <v>29215</v>
      </c>
      <c r="G27">
        <v>29215</v>
      </c>
      <c r="H27">
        <v>29215</v>
      </c>
      <c r="I27">
        <v>29215</v>
      </c>
      <c r="J27">
        <v>29215</v>
      </c>
      <c r="K27">
        <v>29215</v>
      </c>
      <c r="L27">
        <v>29215</v>
      </c>
      <c r="M27">
        <v>29215</v>
      </c>
      <c r="N27">
        <v>29215</v>
      </c>
      <c r="O27">
        <v>29215</v>
      </c>
      <c r="P27">
        <v>29215</v>
      </c>
      <c r="Q27">
        <v>29215</v>
      </c>
      <c r="R27">
        <v>29215</v>
      </c>
      <c r="S27">
        <v>29215</v>
      </c>
      <c r="T27">
        <v>29215</v>
      </c>
      <c r="U27">
        <v>29215</v>
      </c>
      <c r="V27">
        <v>29215</v>
      </c>
      <c r="W27">
        <v>29215</v>
      </c>
      <c r="X27">
        <v>29215</v>
      </c>
      <c r="Y27">
        <v>29215</v>
      </c>
      <c r="Z27">
        <v>29215</v>
      </c>
      <c r="AA27">
        <v>29215</v>
      </c>
      <c r="AB27">
        <v>29215</v>
      </c>
      <c r="AC27">
        <v>29215</v>
      </c>
      <c r="AD27">
        <v>29215</v>
      </c>
      <c r="AE27">
        <v>29215</v>
      </c>
      <c r="AF27">
        <v>29215</v>
      </c>
      <c r="AG27">
        <v>29215</v>
      </c>
      <c r="AH27">
        <v>29215</v>
      </c>
    </row>
    <row r="28" spans="1:34">
      <c r="A28" t="s">
        <v>72</v>
      </c>
      <c r="B28" t="s">
        <v>52</v>
      </c>
      <c r="C28" t="s">
        <v>385</v>
      </c>
    </row>
    <row r="29" spans="1:34">
      <c r="A29" t="s">
        <v>72</v>
      </c>
      <c r="B29" t="s">
        <v>53</v>
      </c>
      <c r="C29" t="s">
        <v>385</v>
      </c>
      <c r="D29">
        <v>18666</v>
      </c>
      <c r="E29">
        <v>18666</v>
      </c>
      <c r="F29">
        <v>18666</v>
      </c>
      <c r="G29">
        <v>18666</v>
      </c>
      <c r="H29">
        <v>18666</v>
      </c>
      <c r="I29">
        <v>18666</v>
      </c>
      <c r="J29">
        <v>18666</v>
      </c>
      <c r="K29">
        <v>18666</v>
      </c>
      <c r="L29">
        <v>18666</v>
      </c>
      <c r="M29">
        <v>18666</v>
      </c>
      <c r="N29">
        <v>18666</v>
      </c>
      <c r="O29">
        <v>18666</v>
      </c>
      <c r="P29">
        <v>18666</v>
      </c>
      <c r="Q29">
        <v>18666</v>
      </c>
      <c r="R29">
        <v>18666</v>
      </c>
      <c r="S29">
        <v>18666</v>
      </c>
      <c r="T29">
        <v>18666</v>
      </c>
      <c r="U29">
        <v>18666</v>
      </c>
      <c r="V29">
        <v>18666</v>
      </c>
      <c r="W29">
        <v>18666</v>
      </c>
      <c r="X29">
        <v>18666</v>
      </c>
      <c r="Y29">
        <v>18666</v>
      </c>
      <c r="Z29">
        <v>18666</v>
      </c>
      <c r="AA29">
        <v>18666</v>
      </c>
      <c r="AB29">
        <v>18666</v>
      </c>
      <c r="AC29">
        <v>18666</v>
      </c>
      <c r="AD29">
        <v>18666</v>
      </c>
      <c r="AE29">
        <v>18666</v>
      </c>
      <c r="AF29">
        <v>18666</v>
      </c>
      <c r="AG29">
        <v>18666</v>
      </c>
      <c r="AH29">
        <v>18666</v>
      </c>
    </row>
    <row r="30" spans="1:34">
      <c r="A30" t="s">
        <v>72</v>
      </c>
      <c r="B30" t="s">
        <v>54</v>
      </c>
      <c r="C30" t="s">
        <v>385</v>
      </c>
      <c r="D30">
        <v>29215</v>
      </c>
      <c r="E30">
        <v>29215</v>
      </c>
      <c r="F30">
        <v>29215</v>
      </c>
      <c r="G30">
        <v>29215</v>
      </c>
      <c r="H30">
        <v>29215</v>
      </c>
      <c r="I30">
        <v>29215</v>
      </c>
      <c r="J30">
        <v>29215</v>
      </c>
      <c r="K30">
        <v>29215</v>
      </c>
      <c r="L30">
        <v>29215</v>
      </c>
      <c r="M30">
        <v>29215</v>
      </c>
      <c r="N30">
        <v>29215</v>
      </c>
      <c r="O30">
        <v>29215</v>
      </c>
      <c r="P30">
        <v>29215</v>
      </c>
      <c r="Q30">
        <v>29215</v>
      </c>
      <c r="R30">
        <v>29215</v>
      </c>
      <c r="S30">
        <v>29215</v>
      </c>
      <c r="T30">
        <v>29215</v>
      </c>
      <c r="U30">
        <v>29215</v>
      </c>
      <c r="V30">
        <v>29215</v>
      </c>
      <c r="W30">
        <v>29215</v>
      </c>
      <c r="X30">
        <v>29215</v>
      </c>
      <c r="Y30">
        <v>29215</v>
      </c>
      <c r="Z30">
        <v>29215</v>
      </c>
      <c r="AA30">
        <v>29215</v>
      </c>
      <c r="AB30">
        <v>29215</v>
      </c>
      <c r="AC30">
        <v>29215</v>
      </c>
      <c r="AD30">
        <v>29215</v>
      </c>
      <c r="AE30">
        <v>29215</v>
      </c>
      <c r="AF30">
        <v>29215</v>
      </c>
      <c r="AG30">
        <v>29215</v>
      </c>
      <c r="AH30">
        <v>29215</v>
      </c>
    </row>
    <row r="31" spans="1:34">
      <c r="A31" t="s">
        <v>72</v>
      </c>
      <c r="B31" t="s">
        <v>55</v>
      </c>
      <c r="C31" t="s">
        <v>385</v>
      </c>
    </row>
    <row r="32" spans="1:34">
      <c r="A32" t="s">
        <v>72</v>
      </c>
      <c r="B32" t="s">
        <v>56</v>
      </c>
      <c r="C32" t="s">
        <v>385</v>
      </c>
      <c r="D32">
        <v>33362.615384615383</v>
      </c>
      <c r="E32">
        <v>31842.615384615379</v>
      </c>
      <c r="F32">
        <v>31282.615384615379</v>
      </c>
      <c r="G32">
        <v>30722.615384615379</v>
      </c>
      <c r="H32">
        <v>30162.615384615379</v>
      </c>
      <c r="I32">
        <v>29602.615384615379</v>
      </c>
      <c r="J32">
        <v>29042.615384615379</v>
      </c>
      <c r="K32">
        <v>28882.615384615379</v>
      </c>
      <c r="L32">
        <v>28642.615384615379</v>
      </c>
      <c r="M32">
        <v>28322.615384615379</v>
      </c>
      <c r="N32">
        <v>28082.615384615379</v>
      </c>
      <c r="O32">
        <v>27922.615384615379</v>
      </c>
      <c r="P32">
        <v>27762.615384615379</v>
      </c>
      <c r="Q32">
        <v>27602.615384615379</v>
      </c>
      <c r="R32">
        <v>27482.615384615379</v>
      </c>
      <c r="S32">
        <v>27482.615384615379</v>
      </c>
      <c r="T32">
        <v>27482.615384615379</v>
      </c>
      <c r="U32">
        <v>27402.615384615379</v>
      </c>
      <c r="V32">
        <v>27402.615384615379</v>
      </c>
      <c r="W32">
        <v>27402.615384615379</v>
      </c>
      <c r="X32">
        <v>27362.615384615379</v>
      </c>
      <c r="Y32">
        <v>27362.615384615379</v>
      </c>
      <c r="Z32">
        <v>27322.615384615379</v>
      </c>
      <c r="AA32">
        <v>27322.615384615379</v>
      </c>
      <c r="AB32">
        <v>27322.615384615379</v>
      </c>
      <c r="AC32">
        <v>27282.615384615379</v>
      </c>
      <c r="AD32">
        <v>27282.615384615379</v>
      </c>
      <c r="AE32">
        <v>27282.615384615379</v>
      </c>
      <c r="AF32">
        <v>27282.615384615379</v>
      </c>
      <c r="AG32">
        <v>27282.615384615379</v>
      </c>
      <c r="AH32">
        <v>27282.615384615379</v>
      </c>
    </row>
    <row r="33" spans="1:34">
      <c r="A33" t="s">
        <v>72</v>
      </c>
      <c r="B33" t="s">
        <v>57</v>
      </c>
      <c r="C33" t="s">
        <v>385</v>
      </c>
    </row>
    <row r="34" spans="1:34">
      <c r="A34" t="s">
        <v>72</v>
      </c>
      <c r="B34" t="s">
        <v>58</v>
      </c>
      <c r="C34" t="s">
        <v>385</v>
      </c>
    </row>
    <row r="35" spans="1:34">
      <c r="A35" t="s">
        <v>72</v>
      </c>
      <c r="B35" t="s">
        <v>59</v>
      </c>
      <c r="C35" t="s">
        <v>385</v>
      </c>
      <c r="D35">
        <v>18318</v>
      </c>
      <c r="E35">
        <v>18318</v>
      </c>
      <c r="F35">
        <v>18318</v>
      </c>
      <c r="G35">
        <v>18318</v>
      </c>
      <c r="H35">
        <v>18318</v>
      </c>
      <c r="I35">
        <v>18318</v>
      </c>
      <c r="J35">
        <v>18318</v>
      </c>
      <c r="K35">
        <v>18318</v>
      </c>
      <c r="L35">
        <v>18318</v>
      </c>
      <c r="M35">
        <v>18318</v>
      </c>
      <c r="N35">
        <v>18318</v>
      </c>
      <c r="O35">
        <v>18318</v>
      </c>
      <c r="P35">
        <v>18318</v>
      </c>
      <c r="Q35">
        <v>18318</v>
      </c>
      <c r="R35">
        <v>18318</v>
      </c>
      <c r="S35">
        <v>18318</v>
      </c>
      <c r="T35">
        <v>18318</v>
      </c>
      <c r="U35">
        <v>18318</v>
      </c>
      <c r="V35">
        <v>18318</v>
      </c>
      <c r="W35">
        <v>18318</v>
      </c>
      <c r="X35">
        <v>18318</v>
      </c>
      <c r="Y35">
        <v>18318</v>
      </c>
      <c r="Z35">
        <v>18318</v>
      </c>
      <c r="AA35">
        <v>18318</v>
      </c>
      <c r="AB35">
        <v>18318</v>
      </c>
      <c r="AC35">
        <v>18318</v>
      </c>
      <c r="AD35">
        <v>18318</v>
      </c>
      <c r="AE35">
        <v>18318</v>
      </c>
      <c r="AF35">
        <v>18318</v>
      </c>
      <c r="AG35">
        <v>18318</v>
      </c>
      <c r="AH35">
        <v>18318</v>
      </c>
    </row>
    <row r="36" spans="1:34">
      <c r="A36" t="s">
        <v>72</v>
      </c>
      <c r="B36" t="s">
        <v>60</v>
      </c>
      <c r="C36" t="s">
        <v>385</v>
      </c>
      <c r="D36">
        <v>18318</v>
      </c>
      <c r="E36">
        <v>18318</v>
      </c>
      <c r="F36">
        <v>18318</v>
      </c>
      <c r="G36">
        <v>18318</v>
      </c>
      <c r="H36">
        <v>18318</v>
      </c>
      <c r="I36">
        <v>18318</v>
      </c>
      <c r="J36">
        <v>18318</v>
      </c>
      <c r="K36">
        <v>18318</v>
      </c>
      <c r="L36">
        <v>18318</v>
      </c>
      <c r="M36">
        <v>18318</v>
      </c>
      <c r="N36">
        <v>18318</v>
      </c>
      <c r="O36">
        <v>18318</v>
      </c>
      <c r="P36">
        <v>18318</v>
      </c>
      <c r="Q36">
        <v>18318</v>
      </c>
      <c r="R36">
        <v>18318</v>
      </c>
      <c r="S36">
        <v>18318</v>
      </c>
      <c r="T36">
        <v>18318</v>
      </c>
      <c r="U36">
        <v>18318</v>
      </c>
      <c r="V36">
        <v>18318</v>
      </c>
      <c r="W36">
        <v>18318</v>
      </c>
      <c r="X36">
        <v>18318</v>
      </c>
      <c r="Y36">
        <v>18318</v>
      </c>
      <c r="Z36">
        <v>18318</v>
      </c>
      <c r="AA36">
        <v>18318</v>
      </c>
      <c r="AB36">
        <v>18318</v>
      </c>
      <c r="AC36">
        <v>18318</v>
      </c>
      <c r="AD36">
        <v>18318</v>
      </c>
      <c r="AE36">
        <v>18318</v>
      </c>
      <c r="AF36">
        <v>18318</v>
      </c>
      <c r="AG36">
        <v>18318</v>
      </c>
      <c r="AH36">
        <v>18318</v>
      </c>
    </row>
    <row r="37" spans="1:34">
      <c r="A37" t="s">
        <v>72</v>
      </c>
      <c r="B37" t="s">
        <v>61</v>
      </c>
      <c r="C37" t="s">
        <v>385</v>
      </c>
    </row>
    <row r="38" spans="1:34">
      <c r="A38" t="s">
        <v>69</v>
      </c>
      <c r="B38" t="s">
        <v>50</v>
      </c>
      <c r="C38" t="s">
        <v>385</v>
      </c>
      <c r="D38">
        <v>230000</v>
      </c>
      <c r="E38">
        <v>230000</v>
      </c>
      <c r="F38">
        <v>230000</v>
      </c>
      <c r="G38">
        <v>230000</v>
      </c>
      <c r="H38">
        <v>230000</v>
      </c>
      <c r="I38">
        <v>230000</v>
      </c>
      <c r="J38">
        <v>230000</v>
      </c>
      <c r="K38">
        <v>230000</v>
      </c>
      <c r="L38">
        <v>230000</v>
      </c>
      <c r="M38">
        <v>230000</v>
      </c>
      <c r="N38">
        <v>230000</v>
      </c>
      <c r="O38">
        <v>230000</v>
      </c>
      <c r="P38">
        <v>230000</v>
      </c>
      <c r="Q38">
        <v>230000</v>
      </c>
      <c r="R38">
        <v>230000</v>
      </c>
      <c r="S38">
        <v>230000</v>
      </c>
      <c r="T38">
        <v>230000</v>
      </c>
      <c r="U38">
        <v>230000</v>
      </c>
      <c r="V38">
        <v>230000</v>
      </c>
      <c r="W38">
        <v>230000</v>
      </c>
      <c r="X38">
        <v>230000</v>
      </c>
      <c r="Y38">
        <v>230000</v>
      </c>
      <c r="Z38">
        <v>230000</v>
      </c>
      <c r="AA38">
        <v>230000</v>
      </c>
      <c r="AB38">
        <v>230000</v>
      </c>
      <c r="AC38">
        <v>230000</v>
      </c>
      <c r="AD38">
        <v>230000</v>
      </c>
      <c r="AE38">
        <v>230000</v>
      </c>
      <c r="AF38">
        <v>230000</v>
      </c>
      <c r="AG38">
        <v>230000</v>
      </c>
      <c r="AH38">
        <v>230000</v>
      </c>
    </row>
    <row r="39" spans="1:34">
      <c r="A39" t="s">
        <v>69</v>
      </c>
      <c r="B39" t="s">
        <v>53</v>
      </c>
      <c r="C39" t="s">
        <v>385</v>
      </c>
      <c r="D39">
        <v>250000</v>
      </c>
      <c r="E39">
        <v>250000</v>
      </c>
      <c r="F39">
        <v>250000</v>
      </c>
      <c r="G39">
        <v>250000</v>
      </c>
      <c r="H39">
        <v>250000</v>
      </c>
      <c r="I39">
        <v>250000</v>
      </c>
      <c r="J39">
        <v>250000</v>
      </c>
      <c r="K39">
        <v>250000</v>
      </c>
      <c r="L39">
        <v>250000</v>
      </c>
      <c r="M39">
        <v>250000</v>
      </c>
      <c r="N39">
        <v>250000</v>
      </c>
      <c r="O39">
        <v>250000</v>
      </c>
      <c r="P39">
        <v>250000</v>
      </c>
      <c r="Q39">
        <v>250000</v>
      </c>
      <c r="R39">
        <v>250000</v>
      </c>
      <c r="S39">
        <v>250000</v>
      </c>
      <c r="T39">
        <v>250000</v>
      </c>
      <c r="U39">
        <v>250000</v>
      </c>
      <c r="V39">
        <v>250000</v>
      </c>
      <c r="W39">
        <v>250000</v>
      </c>
      <c r="X39">
        <v>250000</v>
      </c>
      <c r="Y39">
        <v>250000</v>
      </c>
      <c r="Z39">
        <v>250000</v>
      </c>
      <c r="AA39">
        <v>250000</v>
      </c>
      <c r="AB39">
        <v>250000</v>
      </c>
      <c r="AC39">
        <v>250000</v>
      </c>
      <c r="AD39">
        <v>250000</v>
      </c>
      <c r="AE39">
        <v>250000</v>
      </c>
      <c r="AF39">
        <v>250000</v>
      </c>
      <c r="AG39">
        <v>250000</v>
      </c>
      <c r="AH39">
        <v>250000</v>
      </c>
    </row>
    <row r="40" spans="1:34">
      <c r="A40" t="s">
        <v>69</v>
      </c>
      <c r="B40" t="s">
        <v>54</v>
      </c>
      <c r="C40" t="s">
        <v>385</v>
      </c>
      <c r="D40">
        <v>420000</v>
      </c>
      <c r="E40">
        <v>420000</v>
      </c>
      <c r="F40">
        <v>420000</v>
      </c>
      <c r="G40">
        <v>420000</v>
      </c>
      <c r="H40">
        <v>420000</v>
      </c>
      <c r="I40">
        <v>420000</v>
      </c>
      <c r="J40">
        <v>420000</v>
      </c>
      <c r="K40">
        <v>420000</v>
      </c>
      <c r="L40">
        <v>420000</v>
      </c>
      <c r="M40">
        <v>420000</v>
      </c>
      <c r="N40">
        <v>420000</v>
      </c>
      <c r="O40">
        <v>420000</v>
      </c>
      <c r="P40">
        <v>420000</v>
      </c>
      <c r="Q40">
        <v>420000</v>
      </c>
      <c r="R40">
        <v>420000</v>
      </c>
      <c r="S40">
        <v>420000</v>
      </c>
      <c r="T40">
        <v>420000</v>
      </c>
      <c r="U40">
        <v>420000</v>
      </c>
      <c r="V40">
        <v>420000</v>
      </c>
      <c r="W40">
        <v>420000</v>
      </c>
      <c r="X40">
        <v>420000</v>
      </c>
      <c r="Y40">
        <v>420000</v>
      </c>
      <c r="Z40">
        <v>420000</v>
      </c>
      <c r="AA40">
        <v>420000</v>
      </c>
      <c r="AB40">
        <v>420000</v>
      </c>
      <c r="AC40">
        <v>420000</v>
      </c>
      <c r="AD40">
        <v>420000</v>
      </c>
      <c r="AE40">
        <v>420000</v>
      </c>
      <c r="AF40">
        <v>420000</v>
      </c>
      <c r="AG40">
        <v>420000</v>
      </c>
      <c r="AH40">
        <v>420000</v>
      </c>
    </row>
    <row r="41" spans="1:34">
      <c r="A41" t="s">
        <v>69</v>
      </c>
      <c r="B41" t="s">
        <v>55</v>
      </c>
      <c r="C41" t="s">
        <v>385</v>
      </c>
    </row>
    <row r="42" spans="1:34">
      <c r="A42" t="s">
        <v>69</v>
      </c>
      <c r="B42" t="s">
        <v>56</v>
      </c>
      <c r="C42" t="s">
        <v>385</v>
      </c>
      <c r="D42">
        <v>457025</v>
      </c>
      <c r="E42">
        <v>444675</v>
      </c>
      <c r="F42">
        <v>440125</v>
      </c>
      <c r="G42">
        <v>435575</v>
      </c>
      <c r="H42">
        <v>431025</v>
      </c>
      <c r="I42">
        <v>426475</v>
      </c>
      <c r="J42">
        <v>421925</v>
      </c>
      <c r="K42">
        <v>420625</v>
      </c>
      <c r="L42">
        <v>418675</v>
      </c>
      <c r="M42">
        <v>416075</v>
      </c>
      <c r="N42">
        <v>414125</v>
      </c>
      <c r="O42">
        <v>412825</v>
      </c>
      <c r="P42">
        <v>411525</v>
      </c>
      <c r="Q42">
        <v>410225</v>
      </c>
      <c r="R42">
        <v>409250</v>
      </c>
      <c r="S42">
        <v>409250</v>
      </c>
      <c r="T42">
        <v>409250</v>
      </c>
      <c r="U42">
        <v>408600</v>
      </c>
      <c r="V42">
        <v>408600</v>
      </c>
      <c r="W42">
        <v>408600</v>
      </c>
      <c r="X42">
        <v>408275</v>
      </c>
      <c r="Y42">
        <v>408275</v>
      </c>
      <c r="Z42">
        <v>407950</v>
      </c>
      <c r="AA42">
        <v>407950</v>
      </c>
      <c r="AB42">
        <v>407950</v>
      </c>
      <c r="AC42">
        <v>407625</v>
      </c>
      <c r="AD42">
        <v>407625</v>
      </c>
      <c r="AE42">
        <v>407625</v>
      </c>
      <c r="AF42">
        <v>407625</v>
      </c>
      <c r="AG42">
        <v>407625</v>
      </c>
      <c r="AH42">
        <v>407625</v>
      </c>
    </row>
    <row r="43" spans="1:34">
      <c r="A43" t="s">
        <v>69</v>
      </c>
      <c r="B43" t="s">
        <v>57</v>
      </c>
      <c r="C43" t="s">
        <v>385</v>
      </c>
    </row>
    <row r="44" spans="1:34">
      <c r="A44" t="s">
        <v>69</v>
      </c>
      <c r="B44" t="s">
        <v>58</v>
      </c>
      <c r="C44" t="s">
        <v>385</v>
      </c>
    </row>
    <row r="45" spans="1:34">
      <c r="A45" t="s">
        <v>69</v>
      </c>
      <c r="B45" t="s">
        <v>59</v>
      </c>
      <c r="C45" t="s">
        <v>385</v>
      </c>
      <c r="D45">
        <v>250000</v>
      </c>
      <c r="E45">
        <v>250000</v>
      </c>
      <c r="F45">
        <v>250000</v>
      </c>
      <c r="G45">
        <v>250000</v>
      </c>
      <c r="H45">
        <v>250000</v>
      </c>
      <c r="I45">
        <v>250000</v>
      </c>
      <c r="J45">
        <v>250000</v>
      </c>
      <c r="K45">
        <v>250000</v>
      </c>
      <c r="L45">
        <v>250000</v>
      </c>
      <c r="M45">
        <v>250000</v>
      </c>
      <c r="N45">
        <v>250000</v>
      </c>
      <c r="O45">
        <v>250000</v>
      </c>
      <c r="P45">
        <v>250000</v>
      </c>
      <c r="Q45">
        <v>250000</v>
      </c>
      <c r="R45">
        <v>250000</v>
      </c>
      <c r="S45">
        <v>250000</v>
      </c>
      <c r="T45">
        <v>250000</v>
      </c>
      <c r="U45">
        <v>250000</v>
      </c>
      <c r="V45">
        <v>250000</v>
      </c>
      <c r="W45">
        <v>250000</v>
      </c>
      <c r="X45">
        <v>250000</v>
      </c>
      <c r="Y45">
        <v>250000</v>
      </c>
      <c r="Z45">
        <v>250000</v>
      </c>
      <c r="AA45">
        <v>250000</v>
      </c>
      <c r="AB45">
        <v>250000</v>
      </c>
      <c r="AC45">
        <v>250000</v>
      </c>
      <c r="AD45">
        <v>250000</v>
      </c>
      <c r="AE45">
        <v>250000</v>
      </c>
      <c r="AF45">
        <v>250000</v>
      </c>
      <c r="AG45">
        <v>250000</v>
      </c>
      <c r="AH45">
        <v>250000</v>
      </c>
    </row>
    <row r="46" spans="1:34">
      <c r="A46" t="s">
        <v>69</v>
      </c>
      <c r="B46" t="s">
        <v>60</v>
      </c>
      <c r="C46" t="s">
        <v>385</v>
      </c>
      <c r="D46">
        <v>250000</v>
      </c>
      <c r="E46">
        <v>250000</v>
      </c>
      <c r="F46">
        <v>250000</v>
      </c>
      <c r="G46">
        <v>250000</v>
      </c>
      <c r="H46">
        <v>250000</v>
      </c>
      <c r="I46">
        <v>250000</v>
      </c>
      <c r="J46">
        <v>250000</v>
      </c>
      <c r="K46">
        <v>250000</v>
      </c>
      <c r="L46">
        <v>250000</v>
      </c>
      <c r="M46">
        <v>250000</v>
      </c>
      <c r="N46">
        <v>250000</v>
      </c>
      <c r="O46">
        <v>250000</v>
      </c>
      <c r="P46">
        <v>250000</v>
      </c>
      <c r="Q46">
        <v>250000</v>
      </c>
      <c r="R46">
        <v>250000</v>
      </c>
      <c r="S46">
        <v>250000</v>
      </c>
      <c r="T46">
        <v>250000</v>
      </c>
      <c r="U46">
        <v>250000</v>
      </c>
      <c r="V46">
        <v>250000</v>
      </c>
      <c r="W46">
        <v>250000</v>
      </c>
      <c r="X46">
        <v>250000</v>
      </c>
      <c r="Y46">
        <v>250000</v>
      </c>
      <c r="Z46">
        <v>250000</v>
      </c>
      <c r="AA46">
        <v>250000</v>
      </c>
      <c r="AB46">
        <v>250000</v>
      </c>
      <c r="AC46">
        <v>250000</v>
      </c>
      <c r="AD46">
        <v>250000</v>
      </c>
      <c r="AE46">
        <v>250000</v>
      </c>
      <c r="AF46">
        <v>250000</v>
      </c>
      <c r="AG46">
        <v>250000</v>
      </c>
      <c r="AH46">
        <v>250000</v>
      </c>
    </row>
    <row r="47" spans="1:34">
      <c r="A47" t="s">
        <v>69</v>
      </c>
      <c r="B47" t="s">
        <v>61</v>
      </c>
      <c r="C47" t="s">
        <v>385</v>
      </c>
    </row>
    <row r="48" spans="1:34">
      <c r="A48" t="s">
        <v>70</v>
      </c>
      <c r="B48" t="s">
        <v>50</v>
      </c>
      <c r="C48" t="s">
        <v>385</v>
      </c>
      <c r="D48">
        <v>230000</v>
      </c>
      <c r="E48">
        <v>230000</v>
      </c>
      <c r="F48">
        <v>230000</v>
      </c>
      <c r="G48">
        <v>230000</v>
      </c>
      <c r="H48">
        <v>230000</v>
      </c>
      <c r="I48">
        <v>230000</v>
      </c>
      <c r="J48">
        <v>230000</v>
      </c>
      <c r="K48">
        <v>230000</v>
      </c>
      <c r="L48">
        <v>230000</v>
      </c>
      <c r="M48">
        <v>230000</v>
      </c>
      <c r="N48">
        <v>230000</v>
      </c>
      <c r="O48">
        <v>230000</v>
      </c>
      <c r="P48">
        <v>230000</v>
      </c>
      <c r="Q48">
        <v>230000</v>
      </c>
      <c r="R48">
        <v>230000</v>
      </c>
      <c r="S48">
        <v>230000</v>
      </c>
      <c r="T48">
        <v>230000</v>
      </c>
      <c r="U48">
        <v>230000</v>
      </c>
      <c r="V48">
        <v>230000</v>
      </c>
      <c r="W48">
        <v>230000</v>
      </c>
      <c r="X48">
        <v>230000</v>
      </c>
      <c r="Y48">
        <v>230000</v>
      </c>
      <c r="Z48">
        <v>230000</v>
      </c>
      <c r="AA48">
        <v>230000</v>
      </c>
      <c r="AB48">
        <v>230000</v>
      </c>
      <c r="AC48">
        <v>230000</v>
      </c>
      <c r="AD48">
        <v>230000</v>
      </c>
      <c r="AE48">
        <v>230000</v>
      </c>
      <c r="AF48">
        <v>230000</v>
      </c>
      <c r="AG48">
        <v>230000</v>
      </c>
      <c r="AH48">
        <v>230000</v>
      </c>
    </row>
    <row r="49" spans="1:34">
      <c r="A49" t="s">
        <v>70</v>
      </c>
      <c r="B49" t="s">
        <v>53</v>
      </c>
      <c r="C49" t="s">
        <v>385</v>
      </c>
      <c r="D49">
        <v>250000</v>
      </c>
      <c r="E49">
        <v>250000</v>
      </c>
      <c r="F49">
        <v>250000</v>
      </c>
      <c r="G49">
        <v>250000</v>
      </c>
      <c r="H49">
        <v>250000</v>
      </c>
      <c r="I49">
        <v>250000</v>
      </c>
      <c r="J49">
        <v>250000</v>
      </c>
      <c r="K49">
        <v>250000</v>
      </c>
      <c r="L49">
        <v>250000</v>
      </c>
      <c r="M49">
        <v>250000</v>
      </c>
      <c r="N49">
        <v>250000</v>
      </c>
      <c r="O49">
        <v>250000</v>
      </c>
      <c r="P49">
        <v>250000</v>
      </c>
      <c r="Q49">
        <v>250000</v>
      </c>
      <c r="R49">
        <v>250000</v>
      </c>
      <c r="S49">
        <v>250000</v>
      </c>
      <c r="T49">
        <v>250000</v>
      </c>
      <c r="U49">
        <v>250000</v>
      </c>
      <c r="V49">
        <v>250000</v>
      </c>
      <c r="W49">
        <v>250000</v>
      </c>
      <c r="X49">
        <v>250000</v>
      </c>
      <c r="Y49">
        <v>250000</v>
      </c>
      <c r="Z49">
        <v>250000</v>
      </c>
      <c r="AA49">
        <v>250000</v>
      </c>
      <c r="AB49">
        <v>250000</v>
      </c>
      <c r="AC49">
        <v>250000</v>
      </c>
      <c r="AD49">
        <v>250000</v>
      </c>
      <c r="AE49">
        <v>250000</v>
      </c>
      <c r="AF49">
        <v>250000</v>
      </c>
      <c r="AG49">
        <v>250000</v>
      </c>
      <c r="AH49">
        <v>250000</v>
      </c>
    </row>
    <row r="50" spans="1:34">
      <c r="A50" t="s">
        <v>70</v>
      </c>
      <c r="B50" t="s">
        <v>54</v>
      </c>
      <c r="C50" t="s">
        <v>385</v>
      </c>
      <c r="D50">
        <v>420000</v>
      </c>
      <c r="E50">
        <v>420000</v>
      </c>
      <c r="F50">
        <v>420000</v>
      </c>
      <c r="G50">
        <v>420000</v>
      </c>
      <c r="H50">
        <v>420000</v>
      </c>
      <c r="I50">
        <v>420000</v>
      </c>
      <c r="J50">
        <v>420000</v>
      </c>
      <c r="K50">
        <v>420000</v>
      </c>
      <c r="L50">
        <v>420000</v>
      </c>
      <c r="M50">
        <v>420000</v>
      </c>
      <c r="N50">
        <v>420000</v>
      </c>
      <c r="O50">
        <v>420000</v>
      </c>
      <c r="P50">
        <v>420000</v>
      </c>
      <c r="Q50">
        <v>420000</v>
      </c>
      <c r="R50">
        <v>420000</v>
      </c>
      <c r="S50">
        <v>420000</v>
      </c>
      <c r="T50">
        <v>420000</v>
      </c>
      <c r="U50">
        <v>420000</v>
      </c>
      <c r="V50">
        <v>420000</v>
      </c>
      <c r="W50">
        <v>420000</v>
      </c>
      <c r="X50">
        <v>420000</v>
      </c>
      <c r="Y50">
        <v>420000</v>
      </c>
      <c r="Z50">
        <v>420000</v>
      </c>
      <c r="AA50">
        <v>420000</v>
      </c>
      <c r="AB50">
        <v>420000</v>
      </c>
      <c r="AC50">
        <v>420000</v>
      </c>
      <c r="AD50">
        <v>420000</v>
      </c>
      <c r="AE50">
        <v>420000</v>
      </c>
      <c r="AF50">
        <v>420000</v>
      </c>
      <c r="AG50">
        <v>420000</v>
      </c>
      <c r="AH50">
        <v>420000</v>
      </c>
    </row>
    <row r="51" spans="1:34">
      <c r="A51" t="s">
        <v>70</v>
      </c>
      <c r="B51" t="s">
        <v>55</v>
      </c>
      <c r="C51" t="s">
        <v>385</v>
      </c>
    </row>
    <row r="52" spans="1:34">
      <c r="A52" t="s">
        <v>70</v>
      </c>
      <c r="B52" t="s">
        <v>56</v>
      </c>
      <c r="C52" t="s">
        <v>385</v>
      </c>
      <c r="D52">
        <v>457025</v>
      </c>
      <c r="E52">
        <v>444675</v>
      </c>
      <c r="F52">
        <v>440125</v>
      </c>
      <c r="G52">
        <v>435575</v>
      </c>
      <c r="H52">
        <v>431025</v>
      </c>
      <c r="I52">
        <v>426475</v>
      </c>
      <c r="J52">
        <v>421925</v>
      </c>
      <c r="K52">
        <v>420625</v>
      </c>
      <c r="L52">
        <v>418675</v>
      </c>
      <c r="M52">
        <v>416075</v>
      </c>
      <c r="N52">
        <v>414125</v>
      </c>
      <c r="O52">
        <v>412825</v>
      </c>
      <c r="P52">
        <v>411525</v>
      </c>
      <c r="Q52">
        <v>410225</v>
      </c>
      <c r="R52">
        <v>409250</v>
      </c>
      <c r="S52">
        <v>409250</v>
      </c>
      <c r="T52">
        <v>409250</v>
      </c>
      <c r="U52">
        <v>408600</v>
      </c>
      <c r="V52">
        <v>408600</v>
      </c>
      <c r="W52">
        <v>408600</v>
      </c>
      <c r="X52">
        <v>408275</v>
      </c>
      <c r="Y52">
        <v>408275</v>
      </c>
      <c r="Z52">
        <v>407950</v>
      </c>
      <c r="AA52">
        <v>407950</v>
      </c>
      <c r="AB52">
        <v>407950</v>
      </c>
      <c r="AC52">
        <v>407625</v>
      </c>
      <c r="AD52">
        <v>407625</v>
      </c>
      <c r="AE52">
        <v>407625</v>
      </c>
      <c r="AF52">
        <v>407625</v>
      </c>
      <c r="AG52">
        <v>407625</v>
      </c>
      <c r="AH52">
        <v>407625</v>
      </c>
    </row>
    <row r="53" spans="1:34">
      <c r="A53" t="s">
        <v>70</v>
      </c>
      <c r="B53" t="s">
        <v>57</v>
      </c>
      <c r="C53" t="s">
        <v>385</v>
      </c>
    </row>
    <row r="54" spans="1:34">
      <c r="A54" t="s">
        <v>70</v>
      </c>
      <c r="B54" t="s">
        <v>58</v>
      </c>
      <c r="C54" t="s">
        <v>385</v>
      </c>
    </row>
    <row r="55" spans="1:34">
      <c r="A55" t="s">
        <v>70</v>
      </c>
      <c r="B55" t="s">
        <v>59</v>
      </c>
      <c r="C55" t="s">
        <v>385</v>
      </c>
      <c r="D55">
        <v>250000</v>
      </c>
      <c r="E55">
        <v>250000</v>
      </c>
      <c r="F55">
        <v>250000</v>
      </c>
      <c r="G55">
        <v>250000</v>
      </c>
      <c r="H55">
        <v>250000</v>
      </c>
      <c r="I55">
        <v>250000</v>
      </c>
      <c r="J55">
        <v>250000</v>
      </c>
      <c r="K55">
        <v>250000</v>
      </c>
      <c r="L55">
        <v>250000</v>
      </c>
      <c r="M55">
        <v>250000</v>
      </c>
      <c r="N55">
        <v>250000</v>
      </c>
      <c r="O55">
        <v>250000</v>
      </c>
      <c r="P55">
        <v>250000</v>
      </c>
      <c r="Q55">
        <v>250000</v>
      </c>
      <c r="R55">
        <v>250000</v>
      </c>
      <c r="S55">
        <v>250000</v>
      </c>
      <c r="T55">
        <v>250000</v>
      </c>
      <c r="U55">
        <v>250000</v>
      </c>
      <c r="V55">
        <v>250000</v>
      </c>
      <c r="W55">
        <v>250000</v>
      </c>
      <c r="X55">
        <v>250000</v>
      </c>
      <c r="Y55">
        <v>250000</v>
      </c>
      <c r="Z55">
        <v>250000</v>
      </c>
      <c r="AA55">
        <v>250000</v>
      </c>
      <c r="AB55">
        <v>250000</v>
      </c>
      <c r="AC55">
        <v>250000</v>
      </c>
      <c r="AD55">
        <v>250000</v>
      </c>
      <c r="AE55">
        <v>250000</v>
      </c>
      <c r="AF55">
        <v>250000</v>
      </c>
      <c r="AG55">
        <v>250000</v>
      </c>
      <c r="AH55">
        <v>250000</v>
      </c>
    </row>
    <row r="56" spans="1:34">
      <c r="A56" t="s">
        <v>70</v>
      </c>
      <c r="B56" t="s">
        <v>60</v>
      </c>
      <c r="C56" t="s">
        <v>385</v>
      </c>
      <c r="D56">
        <v>250000</v>
      </c>
      <c r="E56">
        <v>250000</v>
      </c>
      <c r="F56">
        <v>250000</v>
      </c>
      <c r="G56">
        <v>250000</v>
      </c>
      <c r="H56">
        <v>250000</v>
      </c>
      <c r="I56">
        <v>250000</v>
      </c>
      <c r="J56">
        <v>250000</v>
      </c>
      <c r="K56">
        <v>250000</v>
      </c>
      <c r="L56">
        <v>250000</v>
      </c>
      <c r="M56">
        <v>250000</v>
      </c>
      <c r="N56">
        <v>250000</v>
      </c>
      <c r="O56">
        <v>250000</v>
      </c>
      <c r="P56">
        <v>250000</v>
      </c>
      <c r="Q56">
        <v>250000</v>
      </c>
      <c r="R56">
        <v>250000</v>
      </c>
      <c r="S56">
        <v>250000</v>
      </c>
      <c r="T56">
        <v>250000</v>
      </c>
      <c r="U56">
        <v>250000</v>
      </c>
      <c r="V56">
        <v>250000</v>
      </c>
      <c r="W56">
        <v>250000</v>
      </c>
      <c r="X56">
        <v>250000</v>
      </c>
      <c r="Y56">
        <v>250000</v>
      </c>
      <c r="Z56">
        <v>250000</v>
      </c>
      <c r="AA56">
        <v>250000</v>
      </c>
      <c r="AB56">
        <v>250000</v>
      </c>
      <c r="AC56">
        <v>250000</v>
      </c>
      <c r="AD56">
        <v>250000</v>
      </c>
      <c r="AE56">
        <v>250000</v>
      </c>
      <c r="AF56">
        <v>250000</v>
      </c>
      <c r="AG56">
        <v>250000</v>
      </c>
      <c r="AH56">
        <v>250000</v>
      </c>
    </row>
    <row r="57" spans="1:34">
      <c r="A57" t="s">
        <v>70</v>
      </c>
      <c r="B57" t="s">
        <v>61</v>
      </c>
      <c r="C57" t="s">
        <v>385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</sheetPr>
  <dimension ref="A1:AG13"/>
  <sheetViews>
    <sheetView workbookViewId="0">
      <selection activeCell="H10" sqref="H10"/>
    </sheetView>
  </sheetViews>
  <sheetFormatPr baseColWidth="10" defaultColWidth="11.42578125" defaultRowHeight="15"/>
  <cols>
    <col min="1" max="1" width="19.85546875" bestFit="1" customWidth="1"/>
  </cols>
  <sheetData>
    <row r="1" spans="1:33" s="126" customFormat="1">
      <c r="A1" s="126" t="s">
        <v>49</v>
      </c>
      <c r="B1" s="126" t="s">
        <v>335</v>
      </c>
      <c r="C1" s="126">
        <v>2020</v>
      </c>
      <c r="D1" s="126">
        <v>2021</v>
      </c>
      <c r="E1" s="126">
        <v>2022</v>
      </c>
      <c r="F1" s="126">
        <v>2023</v>
      </c>
      <c r="G1" s="126">
        <v>2024</v>
      </c>
      <c r="H1" s="126">
        <v>2025</v>
      </c>
      <c r="I1" s="126">
        <v>2026</v>
      </c>
      <c r="J1" s="126">
        <v>2027</v>
      </c>
      <c r="K1" s="126">
        <v>2028</v>
      </c>
      <c r="L1" s="126">
        <v>2029</v>
      </c>
      <c r="M1" s="126">
        <v>2030</v>
      </c>
      <c r="N1" s="126">
        <v>2031</v>
      </c>
      <c r="O1" s="126">
        <v>2032</v>
      </c>
      <c r="P1" s="126">
        <v>2033</v>
      </c>
      <c r="Q1" s="126">
        <v>2034</v>
      </c>
      <c r="R1" s="126">
        <v>2035</v>
      </c>
      <c r="S1" s="126">
        <v>2036</v>
      </c>
      <c r="T1" s="126">
        <v>2037</v>
      </c>
      <c r="U1" s="126">
        <v>2038</v>
      </c>
      <c r="V1" s="126">
        <v>2039</v>
      </c>
      <c r="W1" s="126">
        <v>2040</v>
      </c>
      <c r="X1" s="126">
        <v>2041</v>
      </c>
      <c r="Y1" s="126">
        <v>2042</v>
      </c>
      <c r="Z1" s="126">
        <v>2043</v>
      </c>
      <c r="AA1" s="126">
        <v>2044</v>
      </c>
      <c r="AB1" s="126">
        <v>2045</v>
      </c>
      <c r="AC1" s="126">
        <v>2046</v>
      </c>
      <c r="AD1" s="126">
        <v>2047</v>
      </c>
      <c r="AE1" s="126">
        <v>2048</v>
      </c>
      <c r="AF1" s="126">
        <v>2049</v>
      </c>
      <c r="AG1" s="126">
        <v>2050</v>
      </c>
    </row>
    <row r="2" spans="1:33">
      <c r="A2" t="s">
        <v>50</v>
      </c>
      <c r="B2" t="s">
        <v>386</v>
      </c>
      <c r="C2" s="59">
        <v>121494.3212653356</v>
      </c>
      <c r="D2" s="59">
        <v>159838.22825776209</v>
      </c>
      <c r="E2" s="59">
        <v>173229.0057295642</v>
      </c>
      <c r="F2" s="59">
        <v>188312.83578054959</v>
      </c>
      <c r="G2" s="59">
        <v>197157.929999502</v>
      </c>
      <c r="H2" s="59">
        <v>204022.84035502881</v>
      </c>
      <c r="I2" s="59">
        <v>211046.7418193756</v>
      </c>
      <c r="J2" s="59">
        <v>216911.28033691639</v>
      </c>
      <c r="K2" s="59">
        <v>223066.24758722101</v>
      </c>
      <c r="L2" s="59">
        <v>228091.27313169921</v>
      </c>
      <c r="M2" s="59">
        <v>248288.62977973689</v>
      </c>
      <c r="N2" s="59">
        <v>251753.05746284151</v>
      </c>
      <c r="O2" s="59">
        <v>256177.09961463249</v>
      </c>
      <c r="P2" s="59">
        <v>258784.35520669541</v>
      </c>
      <c r="Q2" s="59">
        <v>261465.96255232341</v>
      </c>
      <c r="R2" s="59">
        <v>263228.14454943943</v>
      </c>
      <c r="S2" s="59">
        <v>266231.51046372869</v>
      </c>
      <c r="T2" s="59">
        <v>269629.63569167792</v>
      </c>
      <c r="U2" s="59">
        <v>272882.71158584359</v>
      </c>
      <c r="V2" s="59">
        <v>273518.19784823578</v>
      </c>
      <c r="W2" s="59">
        <v>278830.26209032949</v>
      </c>
      <c r="X2" s="59">
        <v>282313.14215961541</v>
      </c>
      <c r="Y2" s="59">
        <v>284166.00537491468</v>
      </c>
      <c r="Z2" s="59">
        <v>287379.27876856498</v>
      </c>
      <c r="AA2" s="59">
        <v>289337.58907838957</v>
      </c>
      <c r="AB2" s="59">
        <v>288056.27000750048</v>
      </c>
      <c r="AC2" s="59">
        <v>291887.33316199749</v>
      </c>
      <c r="AD2" s="59">
        <v>293623.64271931449</v>
      </c>
      <c r="AE2" s="59">
        <v>294308.44758135418</v>
      </c>
      <c r="AF2" s="59">
        <v>295212.84316487069</v>
      </c>
      <c r="AG2" s="59">
        <v>295796.06436583737</v>
      </c>
    </row>
    <row r="3" spans="1:33">
      <c r="A3" t="s">
        <v>51</v>
      </c>
      <c r="B3" t="s">
        <v>386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</row>
    <row r="4" spans="1:33">
      <c r="A4" t="s">
        <v>52</v>
      </c>
      <c r="B4" t="s">
        <v>386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</row>
    <row r="5" spans="1:33">
      <c r="A5" t="s">
        <v>53</v>
      </c>
      <c r="B5" t="s">
        <v>386</v>
      </c>
      <c r="C5" s="59">
        <v>75518.045019758152</v>
      </c>
      <c r="D5" s="59">
        <v>104167.5541745466</v>
      </c>
      <c r="E5" s="59">
        <v>114657.7517267856</v>
      </c>
      <c r="F5" s="59">
        <v>126658.8364917229</v>
      </c>
      <c r="G5" s="59">
        <v>133810.12168319669</v>
      </c>
      <c r="H5" s="59">
        <v>149808.5797198925</v>
      </c>
      <c r="I5" s="59">
        <v>155577.8635324041</v>
      </c>
      <c r="J5" s="59">
        <v>160427.26462108831</v>
      </c>
      <c r="K5" s="59">
        <v>165544.62620653809</v>
      </c>
      <c r="L5" s="59">
        <v>169745.82516052161</v>
      </c>
      <c r="M5" s="59">
        <v>194464.7905088515</v>
      </c>
      <c r="N5" s="59">
        <v>197385.93611963571</v>
      </c>
      <c r="O5" s="59">
        <v>201127.26614401111</v>
      </c>
      <c r="P5" s="59">
        <v>203340.36394206411</v>
      </c>
      <c r="Q5" s="59">
        <v>205621.5027460109</v>
      </c>
      <c r="R5" s="59">
        <v>220987.616736058</v>
      </c>
      <c r="S5" s="59">
        <v>223551.77234822881</v>
      </c>
      <c r="T5" s="59">
        <v>226459.98054214011</v>
      </c>
      <c r="U5" s="59">
        <v>229251.5745077403</v>
      </c>
      <c r="V5" s="59">
        <v>229798.30341773439</v>
      </c>
      <c r="W5" s="59">
        <v>234370.7147370587</v>
      </c>
      <c r="X5" s="59">
        <v>237380.85881775111</v>
      </c>
      <c r="Y5" s="59">
        <v>238986.4546247212</v>
      </c>
      <c r="Z5" s="59">
        <v>241774.7923485502</v>
      </c>
      <c r="AA5" s="59">
        <v>243478.18670329891</v>
      </c>
      <c r="AB5" s="59">
        <v>242362.04805887511</v>
      </c>
      <c r="AC5" s="59">
        <v>245696.0618523453</v>
      </c>
      <c r="AD5" s="59">
        <v>247211.3318267829</v>
      </c>
      <c r="AE5" s="59">
        <v>247809.7120640038</v>
      </c>
      <c r="AF5" s="59">
        <v>248600.3621895315</v>
      </c>
      <c r="AG5" s="59">
        <v>249110.56504004629</v>
      </c>
    </row>
    <row r="6" spans="1:33">
      <c r="A6" t="s">
        <v>54</v>
      </c>
      <c r="B6" t="s">
        <v>386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</row>
    <row r="7" spans="1:33">
      <c r="A7" t="s">
        <v>55</v>
      </c>
      <c r="B7" t="s">
        <v>386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</row>
    <row r="8" spans="1:33">
      <c r="A8" t="s">
        <v>56</v>
      </c>
      <c r="B8" t="s">
        <v>387</v>
      </c>
      <c r="C8" s="61">
        <v>0.1216</v>
      </c>
      <c r="D8" s="61">
        <v>0.1216</v>
      </c>
      <c r="E8" s="61">
        <v>0.1216</v>
      </c>
      <c r="F8" s="61">
        <v>0.1216</v>
      </c>
      <c r="G8" s="61">
        <v>0.1216</v>
      </c>
      <c r="H8" s="61">
        <v>0.1216</v>
      </c>
      <c r="I8" s="61">
        <v>0.1216</v>
      </c>
      <c r="J8" s="61">
        <v>0.1216</v>
      </c>
      <c r="K8" s="61">
        <v>0.1216</v>
      </c>
      <c r="L8" s="61">
        <v>0.1216</v>
      </c>
      <c r="M8" s="61">
        <v>0.1216</v>
      </c>
      <c r="N8" s="61">
        <v>0.1216</v>
      </c>
      <c r="O8" s="61">
        <v>0.1216</v>
      </c>
      <c r="P8" s="61">
        <v>0.1216</v>
      </c>
      <c r="Q8" s="61">
        <v>0.1216</v>
      </c>
      <c r="R8" s="61">
        <v>0.1216</v>
      </c>
      <c r="S8" s="61">
        <v>0.1216</v>
      </c>
      <c r="T8" s="61">
        <v>0.1216</v>
      </c>
      <c r="U8" s="61">
        <v>0.1216</v>
      </c>
      <c r="V8" s="61">
        <v>0.1216</v>
      </c>
      <c r="W8" s="61">
        <v>0.1216</v>
      </c>
      <c r="X8" s="61">
        <v>0.1216</v>
      </c>
      <c r="Y8" s="61">
        <v>0.1216</v>
      </c>
      <c r="Z8" s="61">
        <v>0.1216</v>
      </c>
      <c r="AA8" s="61">
        <v>0.1216</v>
      </c>
      <c r="AB8" s="61">
        <v>0.1216</v>
      </c>
      <c r="AC8" s="61">
        <v>0.1216</v>
      </c>
      <c r="AD8" s="61">
        <v>0.1216</v>
      </c>
      <c r="AE8" s="61">
        <v>0.1216</v>
      </c>
      <c r="AF8" s="61">
        <v>0.1216</v>
      </c>
      <c r="AG8" s="61">
        <v>0.1216</v>
      </c>
    </row>
    <row r="9" spans="1:33">
      <c r="A9" t="s">
        <v>57</v>
      </c>
      <c r="B9" t="s">
        <v>386</v>
      </c>
    </row>
    <row r="10" spans="1:33">
      <c r="A10" t="s">
        <v>58</v>
      </c>
      <c r="B10" t="s">
        <v>386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</row>
    <row r="11" spans="1:33">
      <c r="A11" t="s">
        <v>59</v>
      </c>
      <c r="B11" t="s">
        <v>386</v>
      </c>
      <c r="C11" s="59">
        <v>184813.3068930287</v>
      </c>
      <c r="D11" s="59">
        <v>255703.53211251841</v>
      </c>
      <c r="E11" s="59">
        <v>281739.55219734058</v>
      </c>
      <c r="F11" s="59">
        <v>311555.70274512598</v>
      </c>
      <c r="G11" s="59">
        <v>329341.40344892582</v>
      </c>
      <c r="H11" s="59">
        <v>343278.73679052538</v>
      </c>
      <c r="I11" s="59">
        <v>357642.20306813798</v>
      </c>
      <c r="J11" s="59">
        <v>369720.80552006542</v>
      </c>
      <c r="K11" s="59">
        <v>382471.39413627848</v>
      </c>
      <c r="L11" s="59">
        <v>392943.06795050268</v>
      </c>
      <c r="M11" s="59">
        <v>402724.86759924429</v>
      </c>
      <c r="N11" s="59">
        <v>410010.01902705029</v>
      </c>
      <c r="O11" s="59">
        <v>419342.47583495628</v>
      </c>
      <c r="P11" s="59">
        <v>424864.22317658039</v>
      </c>
      <c r="Q11" s="59">
        <v>430556.54584139033</v>
      </c>
      <c r="R11" s="59">
        <v>434305.963236793</v>
      </c>
      <c r="S11" s="59">
        <v>440706.0552127558</v>
      </c>
      <c r="T11" s="59">
        <v>447966.05267223169</v>
      </c>
      <c r="U11" s="59">
        <v>454936.17471381242</v>
      </c>
      <c r="V11" s="59">
        <v>456301.49049828091</v>
      </c>
      <c r="W11" s="59">
        <v>467720.29419980297</v>
      </c>
      <c r="X11" s="59">
        <v>475239.61881436472</v>
      </c>
      <c r="Y11" s="59">
        <v>479251.08468845132</v>
      </c>
      <c r="Z11" s="59">
        <v>486218.18556443509</v>
      </c>
      <c r="AA11" s="59">
        <v>490475.05319360318</v>
      </c>
      <c r="AB11" s="59">
        <v>487685.50155740831</v>
      </c>
      <c r="AC11" s="59">
        <v>496017.63896732719</v>
      </c>
      <c r="AD11" s="59">
        <v>499805.19460873131</v>
      </c>
      <c r="AE11" s="59">
        <v>501301.02489292063</v>
      </c>
      <c r="AF11" s="59">
        <v>503277.55588713539</v>
      </c>
      <c r="AG11" s="59">
        <v>504553.05705734831</v>
      </c>
    </row>
    <row r="12" spans="1:33">
      <c r="A12" t="s">
        <v>60</v>
      </c>
      <c r="B12" t="s">
        <v>386</v>
      </c>
      <c r="C12" s="59">
        <v>172790.89442456359</v>
      </c>
      <c r="D12" s="59">
        <v>164709.44430300439</v>
      </c>
      <c r="E12" s="59">
        <v>227888.2802792218</v>
      </c>
      <c r="F12" s="59">
        <v>251092.12026307691</v>
      </c>
      <c r="G12" s="59">
        <v>277664.89075531729</v>
      </c>
      <c r="H12" s="59">
        <v>293515.87534463598</v>
      </c>
      <c r="I12" s="59">
        <v>305937.11528862623</v>
      </c>
      <c r="J12" s="59">
        <v>318738.13372513879</v>
      </c>
      <c r="K12" s="59">
        <v>329502.83422890393</v>
      </c>
      <c r="L12" s="59">
        <v>340866.42271081032</v>
      </c>
      <c r="M12" s="59">
        <v>350198.99515301822</v>
      </c>
      <c r="N12" s="59">
        <v>358916.73746017861</v>
      </c>
      <c r="O12" s="59">
        <v>365409.4151981062</v>
      </c>
      <c r="P12" s="59">
        <v>373726.69386517588</v>
      </c>
      <c r="Q12" s="59">
        <v>378647.78938318923</v>
      </c>
      <c r="R12" s="59">
        <v>383720.90515973279</v>
      </c>
      <c r="S12" s="59">
        <v>387062.46354662027</v>
      </c>
      <c r="T12" s="59">
        <v>392766.35798242042</v>
      </c>
      <c r="U12" s="59">
        <v>399236.61798314442</v>
      </c>
      <c r="V12" s="59">
        <v>405448.53501170222</v>
      </c>
      <c r="W12" s="59">
        <v>406665.33269763982</v>
      </c>
      <c r="X12" s="59">
        <v>416842.00689876452</v>
      </c>
      <c r="Y12" s="59">
        <v>423543.3846275619</v>
      </c>
      <c r="Z12" s="59">
        <v>427118.48604243831</v>
      </c>
      <c r="AA12" s="59">
        <v>433327.71054568532</v>
      </c>
      <c r="AB12" s="59">
        <v>437121.51908392832</v>
      </c>
      <c r="AC12" s="59">
        <v>434635.41292860609</v>
      </c>
      <c r="AD12" s="59">
        <v>442061.18624393549</v>
      </c>
      <c r="AE12" s="59">
        <v>445436.7342250311</v>
      </c>
      <c r="AF12" s="59">
        <v>446769.84913446271</v>
      </c>
      <c r="AG12" s="59">
        <v>448531.37446604081</v>
      </c>
    </row>
    <row r="13" spans="1:33">
      <c r="A13" t="s">
        <v>61</v>
      </c>
      <c r="B13" t="s">
        <v>386</v>
      </c>
      <c r="C13" s="59">
        <v>168854.09471179679</v>
      </c>
      <c r="D13" s="59">
        <v>168854.09471179679</v>
      </c>
      <c r="E13" s="59">
        <v>168854.09471179679</v>
      </c>
      <c r="F13" s="59">
        <v>168854.09471179679</v>
      </c>
      <c r="G13" s="59">
        <v>168854.09471179679</v>
      </c>
      <c r="H13" s="59">
        <v>168854.09471179679</v>
      </c>
      <c r="I13" s="59">
        <v>168854.09471179679</v>
      </c>
      <c r="J13" s="59">
        <v>168854.09471179679</v>
      </c>
      <c r="K13" s="59">
        <v>168854.09471179679</v>
      </c>
      <c r="L13" s="59">
        <v>168854.09471179679</v>
      </c>
      <c r="M13" s="59">
        <v>168854.09471179679</v>
      </c>
      <c r="N13" s="59">
        <v>111987.9429803446</v>
      </c>
      <c r="O13" s="59">
        <v>111987.9429803446</v>
      </c>
      <c r="P13" s="59">
        <v>111987.9429803446</v>
      </c>
      <c r="Q13" s="59">
        <v>111987.9429803446</v>
      </c>
      <c r="R13" s="59">
        <v>93497.721865209794</v>
      </c>
      <c r="S13" s="59">
        <v>93497.721865209794</v>
      </c>
      <c r="T13" s="59">
        <v>93497.721865209794</v>
      </c>
      <c r="U13" s="59">
        <v>93497.721865209794</v>
      </c>
      <c r="V13" s="59">
        <v>93497.721865209794</v>
      </c>
      <c r="W13" s="59">
        <v>80938.326390778631</v>
      </c>
      <c r="X13" s="59">
        <v>80938.326390778631</v>
      </c>
      <c r="Y13" s="59">
        <v>80938.326390778631</v>
      </c>
      <c r="Z13" s="59">
        <v>80938.326390778631</v>
      </c>
      <c r="AA13" s="59">
        <v>80938.326390778631</v>
      </c>
      <c r="AB13" s="59">
        <v>73263.140267515133</v>
      </c>
      <c r="AC13" s="59">
        <v>73263.140267515133</v>
      </c>
      <c r="AD13" s="59">
        <v>73263.140267515133</v>
      </c>
      <c r="AE13" s="59">
        <v>73263.140267515133</v>
      </c>
      <c r="AF13" s="59">
        <v>73263.140267515133</v>
      </c>
      <c r="AG13" s="59">
        <v>68030.058819835467</v>
      </c>
    </row>
  </sheetData>
  <autoFilter ref="A1:AG57" xr:uid="{00000000-0009-0000-0000-00001F000000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70C0"/>
  </sheetPr>
  <dimension ref="A1:AH85"/>
  <sheetViews>
    <sheetView workbookViewId="0">
      <selection activeCell="F18" sqref="F18"/>
    </sheetView>
  </sheetViews>
  <sheetFormatPr baseColWidth="10" defaultColWidth="11.42578125" defaultRowHeight="15"/>
  <cols>
    <col min="2" max="2" width="25" bestFit="1" customWidth="1"/>
    <col min="4" max="34" width="16.85546875" bestFit="1" customWidth="1"/>
  </cols>
  <sheetData>
    <row r="1" spans="1:34" s="126" customFormat="1">
      <c r="A1" s="126" t="s">
        <v>28</v>
      </c>
      <c r="B1" s="126" t="s">
        <v>67</v>
      </c>
      <c r="C1" s="126" t="s">
        <v>335</v>
      </c>
      <c r="D1" s="127">
        <v>2020</v>
      </c>
      <c r="E1" s="127">
        <v>2021</v>
      </c>
      <c r="F1" s="127">
        <v>2022</v>
      </c>
      <c r="G1" s="127">
        <v>2023</v>
      </c>
      <c r="H1" s="127">
        <v>2024</v>
      </c>
      <c r="I1" s="127">
        <v>2025</v>
      </c>
      <c r="J1" s="127">
        <v>2026</v>
      </c>
      <c r="K1" s="127">
        <v>2027</v>
      </c>
      <c r="L1" s="127">
        <v>2028</v>
      </c>
      <c r="M1" s="127">
        <v>2029</v>
      </c>
      <c r="N1" s="127">
        <v>2030</v>
      </c>
      <c r="O1" s="127">
        <v>2031</v>
      </c>
      <c r="P1" s="127">
        <v>2032</v>
      </c>
      <c r="Q1" s="127">
        <v>2033</v>
      </c>
      <c r="R1" s="127">
        <v>2034</v>
      </c>
      <c r="S1" s="127">
        <v>2035</v>
      </c>
      <c r="T1" s="127">
        <v>2036</v>
      </c>
      <c r="U1" s="127">
        <v>2037</v>
      </c>
      <c r="V1" s="127">
        <v>2038</v>
      </c>
      <c r="W1" s="127">
        <v>2039</v>
      </c>
      <c r="X1" s="127">
        <v>2040</v>
      </c>
      <c r="Y1" s="127">
        <v>2041</v>
      </c>
      <c r="Z1" s="127">
        <v>2042</v>
      </c>
      <c r="AA1" s="127">
        <v>2043</v>
      </c>
      <c r="AB1" s="127">
        <v>2044</v>
      </c>
      <c r="AC1" s="127">
        <v>2045</v>
      </c>
      <c r="AD1" s="127">
        <v>2046</v>
      </c>
      <c r="AE1" s="127">
        <v>2047</v>
      </c>
      <c r="AF1" s="127">
        <v>2048</v>
      </c>
      <c r="AG1" s="127">
        <v>2049</v>
      </c>
      <c r="AH1" s="127">
        <v>2050</v>
      </c>
    </row>
    <row r="2" spans="1:34">
      <c r="A2" t="s">
        <v>41</v>
      </c>
      <c r="B2" t="s">
        <v>19</v>
      </c>
      <c r="C2" t="s">
        <v>388</v>
      </c>
      <c r="D2" s="59">
        <v>12630.09445328067</v>
      </c>
      <c r="E2" s="59">
        <v>12630.09445328067</v>
      </c>
      <c r="F2" s="59">
        <v>12630.09445328067</v>
      </c>
      <c r="G2" s="59">
        <v>12630.09445328067</v>
      </c>
      <c r="H2" s="59">
        <v>12630.09445328067</v>
      </c>
      <c r="I2" s="59">
        <v>12630.09445328067</v>
      </c>
      <c r="J2" s="59">
        <v>12630.09445328067</v>
      </c>
      <c r="K2" s="59">
        <v>12630.09445328067</v>
      </c>
      <c r="L2" s="59">
        <v>12630.09445328067</v>
      </c>
      <c r="M2" s="59">
        <v>12630.09445328067</v>
      </c>
      <c r="N2" s="59">
        <v>12630.09445328067</v>
      </c>
      <c r="O2" s="59">
        <v>12630.09445328067</v>
      </c>
      <c r="P2" s="59">
        <v>12630.09445328067</v>
      </c>
      <c r="Q2" s="59">
        <v>12630.09445328067</v>
      </c>
      <c r="R2" s="59">
        <v>12630.09445328067</v>
      </c>
      <c r="S2" s="59">
        <v>12630.09445328067</v>
      </c>
      <c r="T2" s="59">
        <v>12630.09445328067</v>
      </c>
      <c r="U2" s="59">
        <v>12630.09445328067</v>
      </c>
      <c r="V2" s="59">
        <v>12630.09445328067</v>
      </c>
      <c r="W2" s="59">
        <v>12630.09445328067</v>
      </c>
      <c r="X2" s="59">
        <v>12630.09445328067</v>
      </c>
      <c r="Y2" s="59">
        <v>12630.09445328067</v>
      </c>
      <c r="Z2" s="59">
        <v>12630.09445328067</v>
      </c>
      <c r="AA2" s="59">
        <v>12630.09445328067</v>
      </c>
      <c r="AB2" s="59">
        <v>12630.09445328067</v>
      </c>
      <c r="AC2" s="59">
        <v>12630.09445328067</v>
      </c>
      <c r="AD2" s="59">
        <v>12630.09445328067</v>
      </c>
      <c r="AE2" s="59">
        <v>12630.09445328067</v>
      </c>
      <c r="AF2" s="59">
        <v>12630.09445328067</v>
      </c>
      <c r="AG2" s="59">
        <v>12630.09445328067</v>
      </c>
      <c r="AH2" s="59">
        <v>12630.09445328067</v>
      </c>
    </row>
    <row r="3" spans="1:34">
      <c r="A3" t="s">
        <v>41</v>
      </c>
      <c r="B3" t="s">
        <v>21</v>
      </c>
      <c r="C3" t="s">
        <v>388</v>
      </c>
      <c r="D3" s="59">
        <v>19822.275259089929</v>
      </c>
      <c r="E3" s="59">
        <v>19822.275259089929</v>
      </c>
      <c r="F3" s="59">
        <v>19822.275259089929</v>
      </c>
      <c r="G3" s="59">
        <v>19822.275259089929</v>
      </c>
      <c r="H3" s="59">
        <v>19822.275259089929</v>
      </c>
      <c r="I3" s="59">
        <v>19822.275259089929</v>
      </c>
      <c r="J3" s="59">
        <v>19822.275259089929</v>
      </c>
      <c r="K3" s="59">
        <v>19822.275259089929</v>
      </c>
      <c r="L3" s="59">
        <v>19822.275259089929</v>
      </c>
      <c r="M3" s="59">
        <v>19822.275259089929</v>
      </c>
      <c r="N3" s="59">
        <v>19822.275259089929</v>
      </c>
      <c r="O3" s="59">
        <v>19822.275259089929</v>
      </c>
      <c r="P3" s="59">
        <v>19822.275259089929</v>
      </c>
      <c r="Q3" s="59">
        <v>19822.275259089929</v>
      </c>
      <c r="R3" s="59">
        <v>19822.275259089929</v>
      </c>
      <c r="S3" s="59">
        <v>19822.275259089929</v>
      </c>
      <c r="T3" s="59">
        <v>19822.275259089929</v>
      </c>
      <c r="U3" s="59">
        <v>19822.275259089929</v>
      </c>
      <c r="V3" s="59">
        <v>19822.275259089929</v>
      </c>
      <c r="W3" s="59">
        <v>19822.275259089929</v>
      </c>
      <c r="X3" s="59">
        <v>19822.275259089929</v>
      </c>
      <c r="Y3" s="59">
        <v>19822.275259089929</v>
      </c>
      <c r="Z3" s="59">
        <v>19822.275259089929</v>
      </c>
      <c r="AA3" s="59">
        <v>19822.275259089929</v>
      </c>
      <c r="AB3" s="59">
        <v>19822.275259089929</v>
      </c>
      <c r="AC3" s="59">
        <v>19822.275259089929</v>
      </c>
      <c r="AD3" s="59">
        <v>19822.275259089929</v>
      </c>
      <c r="AE3" s="59">
        <v>19822.275259089929</v>
      </c>
      <c r="AF3" s="59">
        <v>19822.275259089929</v>
      </c>
      <c r="AG3" s="59">
        <v>19822.2752590899</v>
      </c>
      <c r="AH3" s="59">
        <v>19822.275259089929</v>
      </c>
    </row>
    <row r="4" spans="1:34">
      <c r="A4" t="s">
        <v>41</v>
      </c>
      <c r="B4" t="s">
        <v>72</v>
      </c>
      <c r="C4" t="s">
        <v>388</v>
      </c>
      <c r="D4" s="59">
        <v>58728.94337636773</v>
      </c>
      <c r="E4" s="59">
        <v>58728.94337636773</v>
      </c>
      <c r="F4" s="59">
        <v>58728.94337636773</v>
      </c>
      <c r="G4" s="59">
        <v>58728.94337636773</v>
      </c>
      <c r="H4" s="59">
        <v>58728.94337636773</v>
      </c>
      <c r="I4" s="59">
        <v>58728.94337636773</v>
      </c>
      <c r="J4" s="59">
        <v>58728.94337636773</v>
      </c>
      <c r="K4" s="59">
        <v>58728.94337636773</v>
      </c>
      <c r="L4" s="59">
        <v>58728.94337636773</v>
      </c>
      <c r="M4" s="59">
        <v>58728.94337636773</v>
      </c>
      <c r="N4" s="59">
        <v>58728.94337636773</v>
      </c>
      <c r="O4" s="59">
        <v>58728.94337636773</v>
      </c>
      <c r="P4" s="59">
        <v>58728.94337636773</v>
      </c>
      <c r="Q4" s="59">
        <v>58728.94337636773</v>
      </c>
      <c r="R4" s="59">
        <v>58728.94337636773</v>
      </c>
      <c r="S4" s="59">
        <v>58728.94337636773</v>
      </c>
      <c r="T4" s="59">
        <v>58728.94337636773</v>
      </c>
      <c r="U4" s="59">
        <v>58728.94337636773</v>
      </c>
      <c r="V4" s="59">
        <v>58728.94337636773</v>
      </c>
      <c r="W4" s="59">
        <v>58728.94337636773</v>
      </c>
      <c r="X4" s="59">
        <v>58728.94337636773</v>
      </c>
      <c r="Y4" s="59">
        <v>58728.94337636773</v>
      </c>
      <c r="Z4" s="59">
        <v>58728.94337636773</v>
      </c>
      <c r="AA4" s="59">
        <v>58728.94337636773</v>
      </c>
      <c r="AB4" s="59">
        <v>58728.94337636773</v>
      </c>
      <c r="AC4" s="59">
        <v>58728.94337636773</v>
      </c>
      <c r="AD4" s="59">
        <v>58728.94337636773</v>
      </c>
      <c r="AE4" s="59">
        <v>58728.94337636773</v>
      </c>
      <c r="AF4" s="59">
        <v>58728.94337636773</v>
      </c>
      <c r="AG4" s="59">
        <v>58728.94337636773</v>
      </c>
      <c r="AH4" s="59">
        <v>58728.94337636773</v>
      </c>
    </row>
    <row r="5" spans="1:34">
      <c r="A5" t="s">
        <v>41</v>
      </c>
      <c r="B5" t="s">
        <v>69</v>
      </c>
      <c r="C5" t="s">
        <v>388</v>
      </c>
      <c r="D5" s="59">
        <v>56886.089341738327</v>
      </c>
      <c r="E5" s="59">
        <v>56886.089341738327</v>
      </c>
      <c r="F5" s="59">
        <v>56886.089341738327</v>
      </c>
      <c r="G5" s="59">
        <v>56886.089341738327</v>
      </c>
      <c r="H5" s="59">
        <v>56886.089341738327</v>
      </c>
      <c r="I5" s="59">
        <v>56886.089341738327</v>
      </c>
      <c r="J5" s="59">
        <v>56886.089341738327</v>
      </c>
      <c r="K5" s="59">
        <v>56886.089341738327</v>
      </c>
      <c r="L5" s="59">
        <v>56886.089341738327</v>
      </c>
      <c r="M5" s="59">
        <v>56886.089341738327</v>
      </c>
      <c r="N5" s="59">
        <v>56886.089341738327</v>
      </c>
      <c r="O5" s="59">
        <v>56886.089341738327</v>
      </c>
      <c r="P5" s="59">
        <v>56886.089341738327</v>
      </c>
      <c r="Q5" s="59">
        <v>56886.089341738327</v>
      </c>
      <c r="R5" s="59">
        <v>56886.089341738327</v>
      </c>
      <c r="S5" s="59">
        <v>56886.089341738327</v>
      </c>
      <c r="T5" s="59">
        <v>56886.089341738327</v>
      </c>
      <c r="U5" s="59">
        <v>56886.089341738327</v>
      </c>
      <c r="V5" s="59">
        <v>56886.089341738327</v>
      </c>
      <c r="W5" s="59">
        <v>56886.089341738327</v>
      </c>
      <c r="X5" s="59">
        <v>56886.089341738327</v>
      </c>
      <c r="Y5" s="59">
        <v>56886.089341738327</v>
      </c>
      <c r="Z5" s="59">
        <v>56886.089341738327</v>
      </c>
      <c r="AA5" s="59">
        <v>56886.089341738327</v>
      </c>
      <c r="AB5" s="59">
        <v>56886.089341738327</v>
      </c>
      <c r="AC5" s="59">
        <v>56886.089341738327</v>
      </c>
      <c r="AD5" s="59">
        <v>56886.089341738327</v>
      </c>
      <c r="AE5" s="59">
        <v>56886.089341738327</v>
      </c>
      <c r="AF5" s="59">
        <v>56886.089341738327</v>
      </c>
      <c r="AG5" s="59">
        <v>56886.089341738327</v>
      </c>
      <c r="AH5" s="59">
        <v>56886.089341738327</v>
      </c>
    </row>
    <row r="6" spans="1:34">
      <c r="A6" t="s">
        <v>41</v>
      </c>
      <c r="B6" t="s">
        <v>70</v>
      </c>
      <c r="C6" t="s">
        <v>388</v>
      </c>
      <c r="D6" s="59">
        <v>56886.089341738327</v>
      </c>
      <c r="E6" s="59">
        <v>56886.089341738327</v>
      </c>
      <c r="F6" s="59">
        <v>56886.089341738327</v>
      </c>
      <c r="G6" s="59">
        <v>56886.089341738327</v>
      </c>
      <c r="H6" s="59">
        <v>56886.089341738327</v>
      </c>
      <c r="I6" s="59">
        <v>56886.089341738327</v>
      </c>
      <c r="J6" s="59">
        <v>56886.089341738327</v>
      </c>
      <c r="K6" s="59">
        <v>56886.089341738327</v>
      </c>
      <c r="L6" s="59">
        <v>56886.089341738327</v>
      </c>
      <c r="M6" s="59">
        <v>56886.089341738327</v>
      </c>
      <c r="N6" s="59">
        <v>56886.089341738327</v>
      </c>
      <c r="O6" s="59">
        <v>56886.089341738327</v>
      </c>
      <c r="P6" s="59">
        <v>56886.089341738327</v>
      </c>
      <c r="Q6" s="59">
        <v>56886.089341738327</v>
      </c>
      <c r="R6" s="59">
        <v>56886.089341738327</v>
      </c>
      <c r="S6" s="59">
        <v>56886.089341738327</v>
      </c>
      <c r="T6" s="59">
        <v>56886.089341738327</v>
      </c>
      <c r="U6" s="59">
        <v>56886.089341738327</v>
      </c>
      <c r="V6" s="59">
        <v>56886.089341738327</v>
      </c>
      <c r="W6" s="59">
        <v>56886.089341738327</v>
      </c>
      <c r="X6" s="59">
        <v>56886.089341738327</v>
      </c>
      <c r="Y6" s="59">
        <v>56886.089341738327</v>
      </c>
      <c r="Z6" s="59">
        <v>56886.089341738327</v>
      </c>
      <c r="AA6" s="59">
        <v>56886.089341738327</v>
      </c>
      <c r="AB6" s="59">
        <v>56886.089341738327</v>
      </c>
      <c r="AC6" s="59">
        <v>56886.089341738327</v>
      </c>
      <c r="AD6" s="59">
        <v>56886.089341738327</v>
      </c>
      <c r="AE6" s="59">
        <v>56886.089341738327</v>
      </c>
      <c r="AF6" s="59">
        <v>56886.089341738327</v>
      </c>
      <c r="AG6" s="59">
        <v>56886.089341738327</v>
      </c>
      <c r="AH6" s="59">
        <v>56886.089341738327</v>
      </c>
    </row>
    <row r="7" spans="1:34">
      <c r="A7" t="s">
        <v>29</v>
      </c>
      <c r="B7" t="s">
        <v>19</v>
      </c>
      <c r="C7" t="s">
        <v>388</v>
      </c>
      <c r="D7" s="59">
        <v>11564.53597841637</v>
      </c>
      <c r="E7" s="59">
        <v>11564.53597841637</v>
      </c>
      <c r="F7" s="59">
        <v>11564.53597841637</v>
      </c>
      <c r="G7" s="59">
        <v>11564.53597841637</v>
      </c>
      <c r="H7" s="59">
        <v>11564.53597841637</v>
      </c>
      <c r="I7" s="59">
        <v>11564.53597841637</v>
      </c>
      <c r="J7" s="59">
        <v>11564.53597841637</v>
      </c>
      <c r="K7" s="59">
        <v>11564.53597841637</v>
      </c>
      <c r="L7" s="59">
        <v>11564.53597841637</v>
      </c>
      <c r="M7" s="59">
        <v>11564.53597841637</v>
      </c>
      <c r="N7" s="59">
        <v>11564.53597841637</v>
      </c>
      <c r="O7" s="59">
        <v>11564.53597841637</v>
      </c>
      <c r="P7" s="59">
        <v>11564.53597841637</v>
      </c>
      <c r="Q7" s="59">
        <v>11564.53597841637</v>
      </c>
      <c r="R7" s="59">
        <v>11564.53597841637</v>
      </c>
      <c r="S7" s="59">
        <v>11564.53597841637</v>
      </c>
      <c r="T7" s="59">
        <v>11564.53597841637</v>
      </c>
      <c r="U7" s="59">
        <v>11564.53597841637</v>
      </c>
      <c r="V7" s="59">
        <v>11564.53597841637</v>
      </c>
      <c r="W7" s="59">
        <v>11564.53597841637</v>
      </c>
      <c r="X7" s="59">
        <v>11564.53597841637</v>
      </c>
      <c r="Y7" s="59">
        <v>11564.53597841637</v>
      </c>
      <c r="Z7" s="59">
        <v>11564.53597841637</v>
      </c>
      <c r="AA7" s="59">
        <v>11564.53597841637</v>
      </c>
      <c r="AB7" s="59">
        <v>11564.53597841637</v>
      </c>
      <c r="AC7" s="59">
        <v>11564.53597841637</v>
      </c>
      <c r="AD7" s="59">
        <v>11564.53597841637</v>
      </c>
      <c r="AE7" s="59">
        <v>11564.53597841637</v>
      </c>
      <c r="AF7" s="59">
        <v>11564.53597841637</v>
      </c>
      <c r="AG7" s="59">
        <v>11564.53597841637</v>
      </c>
      <c r="AH7" s="59">
        <v>11564.53597841637</v>
      </c>
    </row>
    <row r="8" spans="1:34">
      <c r="A8" t="s">
        <v>29</v>
      </c>
      <c r="B8" t="s">
        <v>21</v>
      </c>
      <c r="C8" t="s">
        <v>388</v>
      </c>
      <c r="D8" s="59">
        <v>15162.84764988773</v>
      </c>
      <c r="E8" s="59">
        <v>15162.84764988773</v>
      </c>
      <c r="F8" s="59">
        <v>15162.84764988773</v>
      </c>
      <c r="G8" s="59">
        <v>15162.84764988773</v>
      </c>
      <c r="H8" s="59">
        <v>15162.84764988773</v>
      </c>
      <c r="I8" s="59">
        <v>15162.84764988773</v>
      </c>
      <c r="J8" s="59">
        <v>15162.84764988773</v>
      </c>
      <c r="K8" s="59">
        <v>15162.84764988773</v>
      </c>
      <c r="L8" s="59">
        <v>15162.84764988773</v>
      </c>
      <c r="M8" s="59">
        <v>15162.84764988773</v>
      </c>
      <c r="N8" s="59">
        <v>15162.84764988773</v>
      </c>
      <c r="O8" s="59">
        <v>15162.84764988773</v>
      </c>
      <c r="P8" s="59">
        <v>15162.84764988773</v>
      </c>
      <c r="Q8" s="59">
        <v>15162.84764988773</v>
      </c>
      <c r="R8" s="59">
        <v>15162.84764988773</v>
      </c>
      <c r="S8" s="59">
        <v>15162.84764988773</v>
      </c>
      <c r="T8" s="59">
        <v>15162.84764988773</v>
      </c>
      <c r="U8" s="59">
        <v>15162.84764988773</v>
      </c>
      <c r="V8" s="59">
        <v>15162.84764988773</v>
      </c>
      <c r="W8" s="59">
        <v>15162.84764988773</v>
      </c>
      <c r="X8" s="59">
        <v>15162.84764988773</v>
      </c>
      <c r="Y8" s="59">
        <v>15162.84764988773</v>
      </c>
      <c r="Z8" s="59">
        <v>15162.84764988773</v>
      </c>
      <c r="AA8" s="59">
        <v>15162.84764988773</v>
      </c>
      <c r="AB8" s="59">
        <v>15162.84764988773</v>
      </c>
      <c r="AC8" s="59">
        <v>15162.84764988773</v>
      </c>
      <c r="AD8" s="59">
        <v>15162.84764988773</v>
      </c>
      <c r="AE8" s="59">
        <v>15162.84764988773</v>
      </c>
      <c r="AF8" s="59">
        <v>15162.84764988773</v>
      </c>
      <c r="AG8" s="59">
        <v>15162.84764988773</v>
      </c>
      <c r="AH8" s="59">
        <v>15162.84764988773</v>
      </c>
    </row>
    <row r="9" spans="1:34">
      <c r="A9" t="s">
        <v>29</v>
      </c>
      <c r="B9" t="s">
        <v>72</v>
      </c>
      <c r="C9" t="s">
        <v>388</v>
      </c>
      <c r="D9" s="59">
        <v>37280.219001772217</v>
      </c>
      <c r="E9" s="59">
        <v>37280.219001772217</v>
      </c>
      <c r="F9" s="59">
        <v>37280.219001772217</v>
      </c>
      <c r="G9" s="59">
        <v>37280.219001772217</v>
      </c>
      <c r="H9" s="59">
        <v>37280.219001772217</v>
      </c>
      <c r="I9" s="59">
        <v>37280.219001772217</v>
      </c>
      <c r="J9" s="59">
        <v>37280.219001772217</v>
      </c>
      <c r="K9" s="59">
        <v>37280.219001772217</v>
      </c>
      <c r="L9" s="59">
        <v>37280.219001772217</v>
      </c>
      <c r="M9" s="59">
        <v>37280.219001772217</v>
      </c>
      <c r="N9" s="59">
        <v>37280.219001772217</v>
      </c>
      <c r="O9" s="59">
        <v>37280.219001772217</v>
      </c>
      <c r="P9" s="59">
        <v>37280.219001772217</v>
      </c>
      <c r="Q9" s="59">
        <v>37280.219001772217</v>
      </c>
      <c r="R9" s="59">
        <v>37280.219001772217</v>
      </c>
      <c r="S9" s="59">
        <v>37280.219001772217</v>
      </c>
      <c r="T9" s="59">
        <v>37280.219001772217</v>
      </c>
      <c r="U9" s="59">
        <v>37280.219001772217</v>
      </c>
      <c r="V9" s="59">
        <v>37280.219001772217</v>
      </c>
      <c r="W9" s="59">
        <v>37280.219001772217</v>
      </c>
      <c r="X9" s="59">
        <v>37280.219001772217</v>
      </c>
      <c r="Y9" s="59">
        <v>37280.219001772217</v>
      </c>
      <c r="Z9" s="59">
        <v>37280.219001772217</v>
      </c>
      <c r="AA9" s="59">
        <v>37280.219001772217</v>
      </c>
      <c r="AB9" s="59">
        <v>37280.219001772217</v>
      </c>
      <c r="AC9" s="59">
        <v>37280.219001772217</v>
      </c>
      <c r="AD9" s="59">
        <v>37280.219001772217</v>
      </c>
      <c r="AE9" s="59">
        <v>37280.219001772217</v>
      </c>
      <c r="AF9" s="59">
        <v>37280.219001772217</v>
      </c>
      <c r="AG9" s="59">
        <v>37280.219001772217</v>
      </c>
      <c r="AH9" s="59">
        <v>37280.219001772217</v>
      </c>
    </row>
    <row r="10" spans="1:34">
      <c r="A10" t="s">
        <v>29</v>
      </c>
      <c r="B10" t="s">
        <v>70</v>
      </c>
      <c r="C10" t="s">
        <v>388</v>
      </c>
      <c r="D10" s="59">
        <v>52119.055595795311</v>
      </c>
      <c r="E10" s="59">
        <v>52119.055595795311</v>
      </c>
      <c r="F10" s="59">
        <v>52119.055595795311</v>
      </c>
      <c r="G10" s="59">
        <v>52119.055595795311</v>
      </c>
      <c r="H10" s="59">
        <v>52119.055595795311</v>
      </c>
      <c r="I10" s="59">
        <v>52119.055595795311</v>
      </c>
      <c r="J10" s="59">
        <v>52119.055595795311</v>
      </c>
      <c r="K10" s="59">
        <v>52119.055595795311</v>
      </c>
      <c r="L10" s="59">
        <v>52119.055595795311</v>
      </c>
      <c r="M10" s="59">
        <v>52119.055595795311</v>
      </c>
      <c r="N10" s="59">
        <v>52119.055595795311</v>
      </c>
      <c r="O10" s="59">
        <v>52119.055595795311</v>
      </c>
      <c r="P10" s="59">
        <v>52119.055595795311</v>
      </c>
      <c r="Q10" s="59">
        <v>52119.055595795311</v>
      </c>
      <c r="R10" s="59">
        <v>52119.055595795311</v>
      </c>
      <c r="S10" s="59">
        <v>52119.055595795311</v>
      </c>
      <c r="T10" s="59">
        <v>52119.055595795311</v>
      </c>
      <c r="U10" s="59">
        <v>52119.055595795311</v>
      </c>
      <c r="V10" s="59">
        <v>52119.055595795311</v>
      </c>
      <c r="W10" s="59">
        <v>52119.055595795311</v>
      </c>
      <c r="X10" s="59">
        <v>52119.055595795311</v>
      </c>
      <c r="Y10" s="59">
        <v>52119.055595795311</v>
      </c>
      <c r="Z10" s="59">
        <v>52119.055595795311</v>
      </c>
      <c r="AA10" s="59">
        <v>52119.055595795311</v>
      </c>
      <c r="AB10" s="59">
        <v>52119.055595795311</v>
      </c>
      <c r="AC10" s="59">
        <v>52119.055595795311</v>
      </c>
      <c r="AD10" s="59">
        <v>52119.055595795311</v>
      </c>
      <c r="AE10" s="59">
        <v>52119.055595795311</v>
      </c>
      <c r="AF10" s="59">
        <v>52119.055595795311</v>
      </c>
      <c r="AG10" s="59">
        <v>52119.055595795311</v>
      </c>
      <c r="AH10" s="59">
        <v>52119.055595795311</v>
      </c>
    </row>
    <row r="11" spans="1:34">
      <c r="A11" t="s">
        <v>30</v>
      </c>
      <c r="B11" t="s">
        <v>19</v>
      </c>
      <c r="C11" t="s">
        <v>388</v>
      </c>
      <c r="D11" s="59">
        <v>11303.43117262805</v>
      </c>
      <c r="E11" s="59">
        <v>11303.43117262805</v>
      </c>
      <c r="F11" s="59">
        <v>11303.43117262805</v>
      </c>
      <c r="G11" s="59">
        <v>11303.43117262805</v>
      </c>
      <c r="H11" s="59">
        <v>11303.43117262805</v>
      </c>
      <c r="I11" s="59">
        <v>11303.43117262805</v>
      </c>
      <c r="J11" s="59">
        <v>11303.43117262805</v>
      </c>
      <c r="K11" s="59">
        <v>11303.43117262805</v>
      </c>
      <c r="L11" s="59">
        <v>11303.43117262805</v>
      </c>
      <c r="M11" s="59">
        <v>11303.43117262805</v>
      </c>
      <c r="N11" s="59">
        <v>11303.43117262805</v>
      </c>
      <c r="O11" s="59">
        <v>11303.43117262805</v>
      </c>
      <c r="P11" s="59">
        <v>11303.43117262805</v>
      </c>
      <c r="Q11" s="59">
        <v>11303.43117262805</v>
      </c>
      <c r="R11" s="59">
        <v>11303.43117262805</v>
      </c>
      <c r="S11" s="59">
        <v>11303.43117262805</v>
      </c>
      <c r="T11" s="59">
        <v>11303.43117262805</v>
      </c>
      <c r="U11" s="59">
        <v>11303.43117262805</v>
      </c>
      <c r="V11" s="59">
        <v>11303.43117262805</v>
      </c>
      <c r="W11" s="59">
        <v>11303.43117262805</v>
      </c>
      <c r="X11" s="59">
        <v>11303.43117262805</v>
      </c>
      <c r="Y11" s="59">
        <v>11303.43117262805</v>
      </c>
      <c r="Z11" s="59">
        <v>11303.43117262805</v>
      </c>
      <c r="AA11" s="59">
        <v>11303.43117262805</v>
      </c>
      <c r="AB11" s="59">
        <v>11303.43117262805</v>
      </c>
      <c r="AC11" s="59">
        <v>11303.43117262805</v>
      </c>
      <c r="AD11" s="59">
        <v>11303.43117262805</v>
      </c>
      <c r="AE11" s="59">
        <v>11303.43117262805</v>
      </c>
      <c r="AF11" s="59">
        <v>11303.43117262805</v>
      </c>
      <c r="AG11" s="59">
        <v>11303.43117262805</v>
      </c>
      <c r="AH11" s="59">
        <v>11303.43117262805</v>
      </c>
    </row>
    <row r="12" spans="1:34">
      <c r="A12" t="s">
        <v>30</v>
      </c>
      <c r="B12" t="s">
        <v>21</v>
      </c>
      <c r="C12" t="s">
        <v>388</v>
      </c>
      <c r="D12" s="59">
        <v>20204.830312688791</v>
      </c>
      <c r="E12" s="59">
        <v>20204.830312688791</v>
      </c>
      <c r="F12" s="59">
        <v>20204.830312688791</v>
      </c>
      <c r="G12" s="59">
        <v>20204.830312688791</v>
      </c>
      <c r="H12" s="59">
        <v>20204.830312688791</v>
      </c>
      <c r="I12" s="59">
        <v>20204.830312688791</v>
      </c>
      <c r="J12" s="59">
        <v>20204.830312688791</v>
      </c>
      <c r="K12" s="59">
        <v>20204.830312688791</v>
      </c>
      <c r="L12" s="59">
        <v>20204.830312688791</v>
      </c>
      <c r="M12" s="59">
        <v>20204.830312688791</v>
      </c>
      <c r="N12" s="59">
        <v>20204.830312688791</v>
      </c>
      <c r="O12" s="59">
        <v>20204.830312688791</v>
      </c>
      <c r="P12" s="59">
        <v>20204.830312688791</v>
      </c>
      <c r="Q12" s="59">
        <v>20204.830312688791</v>
      </c>
      <c r="R12" s="59">
        <v>20204.830312688791</v>
      </c>
      <c r="S12" s="59">
        <v>20204.830312688791</v>
      </c>
      <c r="T12" s="59">
        <v>20204.830312688791</v>
      </c>
      <c r="U12" s="59">
        <v>20204.830312688791</v>
      </c>
      <c r="V12" s="59">
        <v>20204.830312688791</v>
      </c>
      <c r="W12" s="59">
        <v>20204.830312688791</v>
      </c>
      <c r="X12" s="59">
        <v>20204.830312688791</v>
      </c>
      <c r="Y12" s="59">
        <v>20204.830312688791</v>
      </c>
      <c r="Z12" s="59">
        <v>20204.830312688791</v>
      </c>
      <c r="AA12" s="59">
        <v>20204.830312688791</v>
      </c>
      <c r="AB12" s="59">
        <v>20204.830312688791</v>
      </c>
      <c r="AC12" s="59">
        <v>20204.830312688791</v>
      </c>
      <c r="AD12" s="59">
        <v>20204.830312688791</v>
      </c>
      <c r="AE12" s="59">
        <v>20204.830312688791</v>
      </c>
      <c r="AF12" s="59">
        <v>20204.830312688791</v>
      </c>
      <c r="AG12" s="59">
        <v>20204.830312688791</v>
      </c>
      <c r="AH12" s="59">
        <v>20204.830312688791</v>
      </c>
    </row>
    <row r="13" spans="1:34">
      <c r="A13" t="s">
        <v>30</v>
      </c>
      <c r="B13" t="s">
        <v>72</v>
      </c>
      <c r="C13" t="s">
        <v>388</v>
      </c>
      <c r="D13" s="59">
        <v>49930.892142358272</v>
      </c>
      <c r="E13" s="59">
        <v>49930.892142358272</v>
      </c>
      <c r="F13" s="59">
        <v>49930.892142358272</v>
      </c>
      <c r="G13" s="59">
        <v>49930.892142358272</v>
      </c>
      <c r="H13" s="59">
        <v>49930.892142358272</v>
      </c>
      <c r="I13" s="59">
        <v>49930.892142358272</v>
      </c>
      <c r="J13" s="59">
        <v>49930.892142358272</v>
      </c>
      <c r="K13" s="59">
        <v>49930.892142358272</v>
      </c>
      <c r="L13" s="59">
        <v>49930.892142358272</v>
      </c>
      <c r="M13" s="59">
        <v>49930.892142358272</v>
      </c>
      <c r="N13" s="59">
        <v>49930.892142358272</v>
      </c>
      <c r="O13" s="59">
        <v>49930.892142358272</v>
      </c>
      <c r="P13" s="59">
        <v>49930.892142358272</v>
      </c>
      <c r="Q13" s="59">
        <v>49930.892142358272</v>
      </c>
      <c r="R13" s="59">
        <v>49930.892142358272</v>
      </c>
      <c r="S13" s="59">
        <v>49930.892142358272</v>
      </c>
      <c r="T13" s="59">
        <v>49930.892142358272</v>
      </c>
      <c r="U13" s="59">
        <v>49930.892142358272</v>
      </c>
      <c r="V13" s="59">
        <v>49930.892142358272</v>
      </c>
      <c r="W13" s="59">
        <v>49930.892142358272</v>
      </c>
      <c r="X13" s="59">
        <v>49930.892142358272</v>
      </c>
      <c r="Y13" s="59">
        <v>49930.892142358272</v>
      </c>
      <c r="Z13" s="59">
        <v>49930.892142358272</v>
      </c>
      <c r="AA13" s="59">
        <v>49930.892142358272</v>
      </c>
      <c r="AB13" s="59">
        <v>49930.892142358272</v>
      </c>
      <c r="AC13" s="59">
        <v>49930.892142358272</v>
      </c>
      <c r="AD13" s="59">
        <v>49930.892142358272</v>
      </c>
      <c r="AE13" s="59">
        <v>49930.892142358272</v>
      </c>
      <c r="AF13" s="59">
        <v>49930.892142358272</v>
      </c>
      <c r="AG13" s="59">
        <v>49930.892142358272</v>
      </c>
      <c r="AH13" s="59">
        <v>49930.892142358272</v>
      </c>
    </row>
    <row r="14" spans="1:34">
      <c r="A14" t="s">
        <v>30</v>
      </c>
      <c r="B14" t="s">
        <v>70</v>
      </c>
      <c r="C14" t="s">
        <v>388</v>
      </c>
      <c r="D14" s="59">
        <v>46368.763124556361</v>
      </c>
      <c r="E14" s="59">
        <v>46368.763124556361</v>
      </c>
      <c r="F14" s="59">
        <v>46368.763124556361</v>
      </c>
      <c r="G14" s="59">
        <v>46368.763124556361</v>
      </c>
      <c r="H14" s="59">
        <v>46368.763124556361</v>
      </c>
      <c r="I14" s="59">
        <v>46368.763124556361</v>
      </c>
      <c r="J14" s="59">
        <v>46368.763124556361</v>
      </c>
      <c r="K14" s="59">
        <v>46368.763124556361</v>
      </c>
      <c r="L14" s="59">
        <v>46368.763124556361</v>
      </c>
      <c r="M14" s="59">
        <v>46368.763124556361</v>
      </c>
      <c r="N14" s="59">
        <v>46368.763124556361</v>
      </c>
      <c r="O14" s="59">
        <v>46368.763124556361</v>
      </c>
      <c r="P14" s="59">
        <v>46368.763124556361</v>
      </c>
      <c r="Q14" s="59">
        <v>46368.763124556361</v>
      </c>
      <c r="R14" s="59">
        <v>46368.763124556361</v>
      </c>
      <c r="S14" s="59">
        <v>46368.763124556361</v>
      </c>
      <c r="T14" s="59">
        <v>46368.763124556361</v>
      </c>
      <c r="U14" s="59">
        <v>46368.763124556361</v>
      </c>
      <c r="V14" s="59">
        <v>46368.763124556361</v>
      </c>
      <c r="W14" s="59">
        <v>46368.763124556361</v>
      </c>
      <c r="X14" s="59">
        <v>46368.763124556361</v>
      </c>
      <c r="Y14" s="59">
        <v>46368.763124556361</v>
      </c>
      <c r="Z14" s="59">
        <v>46368.763124556361</v>
      </c>
      <c r="AA14" s="59">
        <v>46368.763124556361</v>
      </c>
      <c r="AB14" s="59">
        <v>46368.763124556361</v>
      </c>
      <c r="AC14" s="59">
        <v>46368.763124556361</v>
      </c>
      <c r="AD14" s="59">
        <v>46368.763124556361</v>
      </c>
      <c r="AE14" s="59">
        <v>46368.763124556361</v>
      </c>
      <c r="AF14" s="59">
        <v>46368.763124556361</v>
      </c>
      <c r="AG14" s="59">
        <v>46368.763124556361</v>
      </c>
      <c r="AH14" s="59">
        <v>46368.763124556361</v>
      </c>
    </row>
    <row r="15" spans="1:34">
      <c r="A15" t="s">
        <v>31</v>
      </c>
      <c r="B15" t="s">
        <v>19</v>
      </c>
      <c r="C15" t="s">
        <v>388</v>
      </c>
      <c r="D15" s="59">
        <v>10502.66074658817</v>
      </c>
      <c r="E15" s="59">
        <v>10502.66074658817</v>
      </c>
      <c r="F15" s="59">
        <v>10502.66074658817</v>
      </c>
      <c r="G15" s="59">
        <v>10502.66074658817</v>
      </c>
      <c r="H15" s="59">
        <v>10502.66074658817</v>
      </c>
      <c r="I15" s="59">
        <v>10502.66074658817</v>
      </c>
      <c r="J15" s="59">
        <v>10502.66074658817</v>
      </c>
      <c r="K15" s="59">
        <v>10502.66074658817</v>
      </c>
      <c r="L15" s="59">
        <v>10502.66074658817</v>
      </c>
      <c r="M15" s="59">
        <v>10502.66074658817</v>
      </c>
      <c r="N15" s="59">
        <v>10502.66074658817</v>
      </c>
      <c r="O15" s="59">
        <v>10502.66074658817</v>
      </c>
      <c r="P15" s="59">
        <v>10502.66074658817</v>
      </c>
      <c r="Q15" s="59">
        <v>10502.66074658817</v>
      </c>
      <c r="R15" s="59">
        <v>10502.66074658817</v>
      </c>
      <c r="S15" s="59">
        <v>10502.66074658817</v>
      </c>
      <c r="T15" s="59">
        <v>10502.66074658817</v>
      </c>
      <c r="U15" s="59">
        <v>10502.66074658817</v>
      </c>
      <c r="V15" s="59">
        <v>10502.66074658817</v>
      </c>
      <c r="W15" s="59">
        <v>10502.66074658817</v>
      </c>
      <c r="X15" s="59">
        <v>10502.66074658817</v>
      </c>
      <c r="Y15" s="59">
        <v>10502.66074658817</v>
      </c>
      <c r="Z15" s="59">
        <v>10502.66074658817</v>
      </c>
      <c r="AA15" s="59">
        <v>10502.66074658817</v>
      </c>
      <c r="AB15" s="59">
        <v>10502.66074658817</v>
      </c>
      <c r="AC15" s="59">
        <v>10502.66074658817</v>
      </c>
      <c r="AD15" s="59">
        <v>10502.66074658817</v>
      </c>
      <c r="AE15" s="59">
        <v>10502.66074658817</v>
      </c>
      <c r="AF15" s="59">
        <v>10502.66074658817</v>
      </c>
      <c r="AG15" s="59">
        <v>10502.66074658817</v>
      </c>
      <c r="AH15" s="59">
        <v>10502.66074658817</v>
      </c>
    </row>
    <row r="16" spans="1:34">
      <c r="A16" t="s">
        <v>31</v>
      </c>
      <c r="B16" t="s">
        <v>21</v>
      </c>
      <c r="C16" t="s">
        <v>388</v>
      </c>
      <c r="D16" s="59">
        <v>19566.837237308158</v>
      </c>
      <c r="E16" s="59">
        <v>19566.837237308158</v>
      </c>
      <c r="F16" s="59">
        <v>19566.837237308158</v>
      </c>
      <c r="G16" s="59">
        <v>19566.837237308158</v>
      </c>
      <c r="H16" s="59">
        <v>19566.837237308158</v>
      </c>
      <c r="I16" s="59">
        <v>19566.837237308158</v>
      </c>
      <c r="J16" s="59">
        <v>19566.837237308158</v>
      </c>
      <c r="K16" s="59">
        <v>19566.837237308158</v>
      </c>
      <c r="L16" s="59">
        <v>19566.837237308158</v>
      </c>
      <c r="M16" s="59">
        <v>19566.837237308158</v>
      </c>
      <c r="N16" s="59">
        <v>19566.837237308158</v>
      </c>
      <c r="O16" s="59">
        <v>19566.837237308158</v>
      </c>
      <c r="P16" s="59">
        <v>19566.837237308158</v>
      </c>
      <c r="Q16" s="59">
        <v>19566.837237308158</v>
      </c>
      <c r="R16" s="59">
        <v>19566.837237308158</v>
      </c>
      <c r="S16" s="59">
        <v>19566.837237308158</v>
      </c>
      <c r="T16" s="59">
        <v>19566.837237308158</v>
      </c>
      <c r="U16" s="59">
        <v>19566.837237308158</v>
      </c>
      <c r="V16" s="59">
        <v>19566.837237308158</v>
      </c>
      <c r="W16" s="59">
        <v>19566.837237308158</v>
      </c>
      <c r="X16" s="59">
        <v>19566.837237308158</v>
      </c>
      <c r="Y16" s="59">
        <v>19566.837237308158</v>
      </c>
      <c r="Z16" s="59">
        <v>19566.837237308158</v>
      </c>
      <c r="AA16" s="59">
        <v>19566.837237308158</v>
      </c>
      <c r="AB16" s="59">
        <v>19566.837237308158</v>
      </c>
      <c r="AC16" s="59">
        <v>19566.837237308158</v>
      </c>
      <c r="AD16" s="59">
        <v>19566.837237308158</v>
      </c>
      <c r="AE16" s="59">
        <v>19566.837237308158</v>
      </c>
      <c r="AF16" s="59">
        <v>19566.837237308158</v>
      </c>
      <c r="AG16" s="59">
        <v>19566.837237308158</v>
      </c>
      <c r="AH16" s="59">
        <v>19566.837237308158</v>
      </c>
    </row>
    <row r="17" spans="1:34">
      <c r="A17" t="s">
        <v>31</v>
      </c>
      <c r="B17" t="s">
        <v>72</v>
      </c>
      <c r="C17" t="s">
        <v>388</v>
      </c>
      <c r="D17" s="59">
        <v>57389.85457327812</v>
      </c>
      <c r="E17" s="59">
        <v>57389.85457327812</v>
      </c>
      <c r="F17" s="59">
        <v>57389.85457327812</v>
      </c>
      <c r="G17" s="59">
        <v>57389.85457327812</v>
      </c>
      <c r="H17" s="59">
        <v>57389.85457327812</v>
      </c>
      <c r="I17" s="59">
        <v>57389.85457327812</v>
      </c>
      <c r="J17" s="59">
        <v>57389.85457327812</v>
      </c>
      <c r="K17" s="59">
        <v>57389.85457327812</v>
      </c>
      <c r="L17" s="59">
        <v>57389.85457327812</v>
      </c>
      <c r="M17" s="59">
        <v>57389.85457327812</v>
      </c>
      <c r="N17" s="59">
        <v>57389.85457327812</v>
      </c>
      <c r="O17" s="59">
        <v>57389.85457327812</v>
      </c>
      <c r="P17" s="59">
        <v>57389.85457327812</v>
      </c>
      <c r="Q17" s="59">
        <v>57389.85457327812</v>
      </c>
      <c r="R17" s="59">
        <v>57389.85457327812</v>
      </c>
      <c r="S17" s="59">
        <v>57389.85457327812</v>
      </c>
      <c r="T17" s="59">
        <v>57389.85457327812</v>
      </c>
      <c r="U17" s="59">
        <v>57389.85457327812</v>
      </c>
      <c r="V17" s="59">
        <v>57389.85457327812</v>
      </c>
      <c r="W17" s="59">
        <v>57389.85457327812</v>
      </c>
      <c r="X17" s="59">
        <v>57389.85457327812</v>
      </c>
      <c r="Y17" s="59">
        <v>57389.85457327812</v>
      </c>
      <c r="Z17" s="59">
        <v>57389.85457327812</v>
      </c>
      <c r="AA17" s="59">
        <v>57389.85457327812</v>
      </c>
      <c r="AB17" s="59">
        <v>57389.85457327812</v>
      </c>
      <c r="AC17" s="59">
        <v>57389.85457327812</v>
      </c>
      <c r="AD17" s="59">
        <v>57389.85457327812</v>
      </c>
      <c r="AE17" s="59">
        <v>57389.85457327812</v>
      </c>
      <c r="AF17" s="59">
        <v>57389.85457327812</v>
      </c>
      <c r="AG17" s="59">
        <v>57389.85457327812</v>
      </c>
      <c r="AH17" s="59">
        <v>57389.85457327812</v>
      </c>
    </row>
    <row r="18" spans="1:34">
      <c r="A18" t="s">
        <v>31</v>
      </c>
      <c r="B18" t="s">
        <v>70</v>
      </c>
      <c r="C18" t="s">
        <v>388</v>
      </c>
      <c r="D18" s="59">
        <v>39737.09448525498</v>
      </c>
      <c r="E18" s="59">
        <v>39737.09448525498</v>
      </c>
      <c r="F18" s="59">
        <v>39737.09448525498</v>
      </c>
      <c r="G18" s="59">
        <v>39737.09448525498</v>
      </c>
      <c r="H18" s="59">
        <v>39737.09448525498</v>
      </c>
      <c r="I18" s="59">
        <v>39737.09448525498</v>
      </c>
      <c r="J18" s="59">
        <v>39737.09448525498</v>
      </c>
      <c r="K18" s="59">
        <v>39737.09448525498</v>
      </c>
      <c r="L18" s="59">
        <v>39737.09448525498</v>
      </c>
      <c r="M18" s="59">
        <v>39737.09448525498</v>
      </c>
      <c r="N18" s="59">
        <v>39737.09448525498</v>
      </c>
      <c r="O18" s="59">
        <v>39737.09448525498</v>
      </c>
      <c r="P18" s="59">
        <v>39737.09448525498</v>
      </c>
      <c r="Q18" s="59">
        <v>39737.09448525498</v>
      </c>
      <c r="R18" s="59">
        <v>39737.09448525498</v>
      </c>
      <c r="S18" s="59">
        <v>39737.09448525498</v>
      </c>
      <c r="T18" s="59">
        <v>39737.09448525498</v>
      </c>
      <c r="U18" s="59">
        <v>39737.09448525498</v>
      </c>
      <c r="V18" s="59">
        <v>39737.09448525498</v>
      </c>
      <c r="W18" s="59">
        <v>39737.09448525498</v>
      </c>
      <c r="X18" s="59">
        <v>39737.09448525498</v>
      </c>
      <c r="Y18" s="59">
        <v>39737.09448525498</v>
      </c>
      <c r="Z18" s="59">
        <v>39737.09448525498</v>
      </c>
      <c r="AA18" s="59">
        <v>39737.09448525498</v>
      </c>
      <c r="AB18" s="59">
        <v>39737.09448525498</v>
      </c>
      <c r="AC18" s="59">
        <v>39737.09448525498</v>
      </c>
      <c r="AD18" s="59">
        <v>39737.09448525498</v>
      </c>
      <c r="AE18" s="59">
        <v>39737.09448525498</v>
      </c>
      <c r="AF18" s="59">
        <v>39737.09448525498</v>
      </c>
      <c r="AG18" s="59">
        <v>39737.09448525498</v>
      </c>
      <c r="AH18" s="59">
        <v>39737.09448525498</v>
      </c>
    </row>
    <row r="19" spans="1:34">
      <c r="A19" t="s">
        <v>32</v>
      </c>
      <c r="B19" t="s">
        <v>19</v>
      </c>
      <c r="C19" t="s">
        <v>388</v>
      </c>
      <c r="D19" s="59">
        <v>12101.88973221623</v>
      </c>
      <c r="E19" s="59">
        <v>12101.88973221623</v>
      </c>
      <c r="F19" s="59">
        <v>12101.88973221623</v>
      </c>
      <c r="G19" s="59">
        <v>12101.88973221623</v>
      </c>
      <c r="H19" s="59">
        <v>12101.88973221623</v>
      </c>
      <c r="I19" s="59">
        <v>12101.88973221623</v>
      </c>
      <c r="J19" s="59">
        <v>12101.88973221623</v>
      </c>
      <c r="K19" s="59">
        <v>12101.88973221623</v>
      </c>
      <c r="L19" s="59">
        <v>12101.88973221623</v>
      </c>
      <c r="M19" s="59">
        <v>12101.88973221623</v>
      </c>
      <c r="N19" s="59">
        <v>12101.88973221623</v>
      </c>
      <c r="O19" s="59">
        <v>12101.88973221623</v>
      </c>
      <c r="P19" s="59">
        <v>12101.88973221623</v>
      </c>
      <c r="Q19" s="59">
        <v>12101.88973221623</v>
      </c>
      <c r="R19" s="59">
        <v>12101.88973221623</v>
      </c>
      <c r="S19" s="59">
        <v>12101.88973221623</v>
      </c>
      <c r="T19" s="59">
        <v>12101.88973221623</v>
      </c>
      <c r="U19" s="59">
        <v>12101.88973221623</v>
      </c>
      <c r="V19" s="59">
        <v>12101.88973221623</v>
      </c>
      <c r="W19" s="59">
        <v>12101.88973221623</v>
      </c>
      <c r="X19" s="59">
        <v>12101.88973221623</v>
      </c>
      <c r="Y19" s="59">
        <v>12101.88973221623</v>
      </c>
      <c r="Z19" s="59">
        <v>12101.88973221623</v>
      </c>
      <c r="AA19" s="59">
        <v>12101.88973221623</v>
      </c>
      <c r="AB19" s="59">
        <v>12101.88973221623</v>
      </c>
      <c r="AC19" s="59">
        <v>12101.88973221623</v>
      </c>
      <c r="AD19" s="59">
        <v>12101.88973221623</v>
      </c>
      <c r="AE19" s="59">
        <v>12101.88973221623</v>
      </c>
      <c r="AF19" s="59">
        <v>12101.88973221623</v>
      </c>
      <c r="AG19" s="59">
        <v>12101.88973221623</v>
      </c>
      <c r="AH19" s="59">
        <v>12101.88973221623</v>
      </c>
    </row>
    <row r="20" spans="1:34">
      <c r="A20" t="s">
        <v>32</v>
      </c>
      <c r="B20" t="s">
        <v>21</v>
      </c>
      <c r="C20" t="s">
        <v>388</v>
      </c>
      <c r="D20" s="59">
        <v>18392.39438590076</v>
      </c>
      <c r="E20" s="59">
        <v>18392.39438590076</v>
      </c>
      <c r="F20" s="59">
        <v>18392.39438590076</v>
      </c>
      <c r="G20" s="59">
        <v>18392.39438590076</v>
      </c>
      <c r="H20" s="59">
        <v>18392.39438590076</v>
      </c>
      <c r="I20" s="59">
        <v>18392.39438590076</v>
      </c>
      <c r="J20" s="59">
        <v>18392.39438590076</v>
      </c>
      <c r="K20" s="59">
        <v>18392.39438590076</v>
      </c>
      <c r="L20" s="59">
        <v>18392.39438590076</v>
      </c>
      <c r="M20" s="59">
        <v>18392.39438590076</v>
      </c>
      <c r="N20" s="59">
        <v>18392.39438590076</v>
      </c>
      <c r="O20" s="59">
        <v>18392.39438590076</v>
      </c>
      <c r="P20" s="59">
        <v>18392.39438590076</v>
      </c>
      <c r="Q20" s="59">
        <v>18392.39438590076</v>
      </c>
      <c r="R20" s="59">
        <v>18392.39438590076</v>
      </c>
      <c r="S20" s="59">
        <v>18392.39438590076</v>
      </c>
      <c r="T20" s="59">
        <v>18392.39438590076</v>
      </c>
      <c r="U20" s="59">
        <v>18392.39438590076</v>
      </c>
      <c r="V20" s="59">
        <v>18392.39438590076</v>
      </c>
      <c r="W20" s="59">
        <v>18392.39438590076</v>
      </c>
      <c r="X20" s="59">
        <v>18392.39438590076</v>
      </c>
      <c r="Y20" s="59">
        <v>18392.39438590076</v>
      </c>
      <c r="Z20" s="59">
        <v>18392.39438590076</v>
      </c>
      <c r="AA20" s="59">
        <v>18392.39438590076</v>
      </c>
      <c r="AB20" s="59">
        <v>18392.39438590076</v>
      </c>
      <c r="AC20" s="59">
        <v>18392.39438590076</v>
      </c>
      <c r="AD20" s="59">
        <v>18392.39438590076</v>
      </c>
      <c r="AE20" s="59">
        <v>18392.39438590076</v>
      </c>
      <c r="AF20" s="59">
        <v>18392.39438590076</v>
      </c>
      <c r="AG20" s="59">
        <v>18392.39438590076</v>
      </c>
      <c r="AH20" s="59">
        <v>18392.39438590076</v>
      </c>
    </row>
    <row r="21" spans="1:34">
      <c r="A21" t="s">
        <v>32</v>
      </c>
      <c r="B21" t="s">
        <v>72</v>
      </c>
      <c r="C21" t="s">
        <v>388</v>
      </c>
      <c r="D21" s="59">
        <v>56448.856904161286</v>
      </c>
      <c r="E21" s="59">
        <v>56448.856904161286</v>
      </c>
      <c r="F21" s="59">
        <v>56448.856904161286</v>
      </c>
      <c r="G21" s="59">
        <v>56448.856904161286</v>
      </c>
      <c r="H21" s="59">
        <v>56448.856904161286</v>
      </c>
      <c r="I21" s="59">
        <v>56448.856904161286</v>
      </c>
      <c r="J21" s="59">
        <v>56448.856904161286</v>
      </c>
      <c r="K21" s="59">
        <v>56448.856904161286</v>
      </c>
      <c r="L21" s="59">
        <v>56448.856904161286</v>
      </c>
      <c r="M21" s="59">
        <v>56448.856904161286</v>
      </c>
      <c r="N21" s="59">
        <v>56448.856904161286</v>
      </c>
      <c r="O21" s="59">
        <v>56448.856904161286</v>
      </c>
      <c r="P21" s="59">
        <v>56448.856904161286</v>
      </c>
      <c r="Q21" s="59">
        <v>56448.856904161286</v>
      </c>
      <c r="R21" s="59">
        <v>56448.856904161286</v>
      </c>
      <c r="S21" s="59">
        <v>56448.856904161286</v>
      </c>
      <c r="T21" s="59">
        <v>56448.856904161286</v>
      </c>
      <c r="U21" s="59">
        <v>56448.856904161286</v>
      </c>
      <c r="V21" s="59">
        <v>56448.856904161286</v>
      </c>
      <c r="W21" s="59">
        <v>56448.856904161286</v>
      </c>
      <c r="X21" s="59">
        <v>56448.856904161286</v>
      </c>
      <c r="Y21" s="59">
        <v>56448.856904161286</v>
      </c>
      <c r="Z21" s="59">
        <v>56448.856904161286</v>
      </c>
      <c r="AA21" s="59">
        <v>56448.856904161286</v>
      </c>
      <c r="AB21" s="59">
        <v>56448.856904161286</v>
      </c>
      <c r="AC21" s="59">
        <v>56448.856904161286</v>
      </c>
      <c r="AD21" s="59">
        <v>56448.856904161286</v>
      </c>
      <c r="AE21" s="59">
        <v>56448.856904161286</v>
      </c>
      <c r="AF21" s="59">
        <v>56448.856904161286</v>
      </c>
      <c r="AG21" s="59">
        <v>56448.856904161286</v>
      </c>
      <c r="AH21" s="59">
        <v>56448.856904161286</v>
      </c>
    </row>
    <row r="22" spans="1:34">
      <c r="A22" t="s">
        <v>32</v>
      </c>
      <c r="B22" t="s">
        <v>70</v>
      </c>
      <c r="C22" t="s">
        <v>388</v>
      </c>
      <c r="D22" s="59">
        <v>36566.002146499173</v>
      </c>
      <c r="E22" s="59">
        <v>36566.002146499173</v>
      </c>
      <c r="F22" s="59">
        <v>36566.002146499173</v>
      </c>
      <c r="G22" s="59">
        <v>36566.002146499173</v>
      </c>
      <c r="H22" s="59">
        <v>36566.002146499173</v>
      </c>
      <c r="I22" s="59">
        <v>36566.002146499173</v>
      </c>
      <c r="J22" s="59">
        <v>36566.002146499173</v>
      </c>
      <c r="K22" s="59">
        <v>36566.002146499173</v>
      </c>
      <c r="L22" s="59">
        <v>36566.002146499173</v>
      </c>
      <c r="M22" s="59">
        <v>36566.002146499173</v>
      </c>
      <c r="N22" s="59">
        <v>36566.002146499173</v>
      </c>
      <c r="O22" s="59">
        <v>36566.002146499173</v>
      </c>
      <c r="P22" s="59">
        <v>36566.002146499173</v>
      </c>
      <c r="Q22" s="59">
        <v>36566.002146499173</v>
      </c>
      <c r="R22" s="59">
        <v>36566.002146499173</v>
      </c>
      <c r="S22" s="59">
        <v>36566.002146499173</v>
      </c>
      <c r="T22" s="59">
        <v>36566.002146499173</v>
      </c>
      <c r="U22" s="59">
        <v>36566.002146499173</v>
      </c>
      <c r="V22" s="59">
        <v>36566.002146499173</v>
      </c>
      <c r="W22" s="59">
        <v>36566.002146499173</v>
      </c>
      <c r="X22" s="59">
        <v>36566.002146499173</v>
      </c>
      <c r="Y22" s="59">
        <v>36566.002146499173</v>
      </c>
      <c r="Z22" s="59">
        <v>36566.002146499173</v>
      </c>
      <c r="AA22" s="59">
        <v>36566.002146499173</v>
      </c>
      <c r="AB22" s="59">
        <v>36566.002146499173</v>
      </c>
      <c r="AC22" s="59">
        <v>36566.002146499173</v>
      </c>
      <c r="AD22" s="59">
        <v>36566.002146499173</v>
      </c>
      <c r="AE22" s="59">
        <v>36566.002146499173</v>
      </c>
      <c r="AF22" s="59">
        <v>36566.002146499173</v>
      </c>
      <c r="AG22" s="59">
        <v>36566.002146499173</v>
      </c>
      <c r="AH22" s="59">
        <v>36566.002146499173</v>
      </c>
    </row>
    <row r="23" spans="1:34">
      <c r="A23" t="s">
        <v>33</v>
      </c>
      <c r="B23" t="s">
        <v>19</v>
      </c>
      <c r="C23" t="s">
        <v>388</v>
      </c>
      <c r="D23" s="59">
        <v>10680.110786171201</v>
      </c>
      <c r="E23" s="59">
        <v>10680.110786171201</v>
      </c>
      <c r="F23" s="59">
        <v>10680.110786171201</v>
      </c>
      <c r="G23" s="59">
        <v>10680.110786171201</v>
      </c>
      <c r="H23" s="59">
        <v>10680.110786171201</v>
      </c>
      <c r="I23" s="59">
        <v>10680.110786171201</v>
      </c>
      <c r="J23" s="59">
        <v>10680.110786171201</v>
      </c>
      <c r="K23" s="59">
        <v>10680.110786171201</v>
      </c>
      <c r="L23" s="59">
        <v>10680.110786171201</v>
      </c>
      <c r="M23" s="59">
        <v>10680.110786171201</v>
      </c>
      <c r="N23" s="59">
        <v>10680.110786171201</v>
      </c>
      <c r="O23" s="59">
        <v>10680.110786171201</v>
      </c>
      <c r="P23" s="59">
        <v>10680.110786171201</v>
      </c>
      <c r="Q23" s="59">
        <v>10680.110786171201</v>
      </c>
      <c r="R23" s="59">
        <v>10680.110786171201</v>
      </c>
      <c r="S23" s="59">
        <v>10680.110786171201</v>
      </c>
      <c r="T23" s="59">
        <v>10680.110786171201</v>
      </c>
      <c r="U23" s="59">
        <v>10680.110786171201</v>
      </c>
      <c r="V23" s="59">
        <v>10680.110786171201</v>
      </c>
      <c r="W23" s="59">
        <v>10680.110786171201</v>
      </c>
      <c r="X23" s="59">
        <v>10680.110786171201</v>
      </c>
      <c r="Y23" s="59">
        <v>10680.110786171201</v>
      </c>
      <c r="Z23" s="59">
        <v>10680.110786171201</v>
      </c>
      <c r="AA23" s="59">
        <v>10680.110786171201</v>
      </c>
      <c r="AB23" s="59">
        <v>10680.110786171201</v>
      </c>
      <c r="AC23" s="59">
        <v>10680.110786171201</v>
      </c>
      <c r="AD23" s="59">
        <v>10680.110786171201</v>
      </c>
      <c r="AE23" s="59">
        <v>10680.110786171201</v>
      </c>
      <c r="AF23" s="59">
        <v>10680.110786171201</v>
      </c>
      <c r="AG23" s="59">
        <v>10680.110786171201</v>
      </c>
      <c r="AH23" s="59">
        <v>10680.110786171201</v>
      </c>
    </row>
    <row r="24" spans="1:34">
      <c r="A24" t="s">
        <v>33</v>
      </c>
      <c r="B24" t="s">
        <v>21</v>
      </c>
      <c r="C24" t="s">
        <v>388</v>
      </c>
      <c r="D24" s="59">
        <v>18598.394948554229</v>
      </c>
      <c r="E24" s="59">
        <v>18598.394948554229</v>
      </c>
      <c r="F24" s="59">
        <v>18598.394948554229</v>
      </c>
      <c r="G24" s="59">
        <v>18598.394948554229</v>
      </c>
      <c r="H24" s="59">
        <v>18598.394948554229</v>
      </c>
      <c r="I24" s="59">
        <v>18598.394948554229</v>
      </c>
      <c r="J24" s="59">
        <v>18598.394948554229</v>
      </c>
      <c r="K24" s="59">
        <v>18598.394948554229</v>
      </c>
      <c r="L24" s="59">
        <v>18598.394948554229</v>
      </c>
      <c r="M24" s="59">
        <v>18598.394948554229</v>
      </c>
      <c r="N24" s="59">
        <v>18598.394948554229</v>
      </c>
      <c r="O24" s="59">
        <v>18598.394948554229</v>
      </c>
      <c r="P24" s="59">
        <v>18598.394948554229</v>
      </c>
      <c r="Q24" s="59">
        <v>18598.394948554229</v>
      </c>
      <c r="R24" s="59">
        <v>18598.394948554229</v>
      </c>
      <c r="S24" s="59">
        <v>18598.394948554229</v>
      </c>
      <c r="T24" s="59">
        <v>18598.394948554229</v>
      </c>
      <c r="U24" s="59">
        <v>18598.394948554229</v>
      </c>
      <c r="V24" s="59">
        <v>18598.394948554229</v>
      </c>
      <c r="W24" s="59">
        <v>18598.394948554229</v>
      </c>
      <c r="X24" s="59">
        <v>18598.394948554229</v>
      </c>
      <c r="Y24" s="59">
        <v>18598.394948554229</v>
      </c>
      <c r="Z24" s="59">
        <v>18598.394948554229</v>
      </c>
      <c r="AA24" s="59">
        <v>18598.394948554229</v>
      </c>
      <c r="AB24" s="59">
        <v>18598.394948554229</v>
      </c>
      <c r="AC24" s="59">
        <v>18598.394948554229</v>
      </c>
      <c r="AD24" s="59">
        <v>18598.394948554229</v>
      </c>
      <c r="AE24" s="59">
        <v>18598.394948554229</v>
      </c>
      <c r="AF24" s="59">
        <v>18598.394948554229</v>
      </c>
      <c r="AG24" s="59">
        <v>18598.394948554229</v>
      </c>
      <c r="AH24" s="59">
        <v>18598.394948554229</v>
      </c>
    </row>
    <row r="25" spans="1:34">
      <c r="A25" t="s">
        <v>33</v>
      </c>
      <c r="B25" t="s">
        <v>72</v>
      </c>
      <c r="C25" t="s">
        <v>388</v>
      </c>
      <c r="D25" s="59">
        <v>53014.760310527738</v>
      </c>
      <c r="E25" s="59">
        <v>53014.760310527738</v>
      </c>
      <c r="F25" s="59">
        <v>53014.760310527738</v>
      </c>
      <c r="G25" s="59">
        <v>53014.760310527738</v>
      </c>
      <c r="H25" s="59">
        <v>53014.760310527738</v>
      </c>
      <c r="I25" s="59">
        <v>53014.760310527738</v>
      </c>
      <c r="J25" s="59">
        <v>53014.760310527738</v>
      </c>
      <c r="K25" s="59">
        <v>53014.760310527738</v>
      </c>
      <c r="L25" s="59">
        <v>53014.760310527738</v>
      </c>
      <c r="M25" s="59">
        <v>53014.760310527738</v>
      </c>
      <c r="N25" s="59">
        <v>53014.760310527738</v>
      </c>
      <c r="O25" s="59">
        <v>53014.760310527738</v>
      </c>
      <c r="P25" s="59">
        <v>53014.760310527738</v>
      </c>
      <c r="Q25" s="59">
        <v>53014.760310527738</v>
      </c>
      <c r="R25" s="59">
        <v>53014.760310527738</v>
      </c>
      <c r="S25" s="59">
        <v>53014.760310527738</v>
      </c>
      <c r="T25" s="59">
        <v>53014.760310527738</v>
      </c>
      <c r="U25" s="59">
        <v>53014.760310527738</v>
      </c>
      <c r="V25" s="59">
        <v>53014.760310527738</v>
      </c>
      <c r="W25" s="59">
        <v>53014.760310527738</v>
      </c>
      <c r="X25" s="59">
        <v>53014.760310527738</v>
      </c>
      <c r="Y25" s="59">
        <v>53014.760310527738</v>
      </c>
      <c r="Z25" s="59">
        <v>53014.760310527738</v>
      </c>
      <c r="AA25" s="59">
        <v>53014.760310527738</v>
      </c>
      <c r="AB25" s="59">
        <v>53014.760310527738</v>
      </c>
      <c r="AC25" s="59">
        <v>53014.760310527738</v>
      </c>
      <c r="AD25" s="59">
        <v>53014.760310527738</v>
      </c>
      <c r="AE25" s="59">
        <v>53014.760310527738</v>
      </c>
      <c r="AF25" s="59">
        <v>53014.760310527738</v>
      </c>
      <c r="AG25" s="59">
        <v>53014.760310527738</v>
      </c>
      <c r="AH25" s="59">
        <v>53014.760310527738</v>
      </c>
    </row>
    <row r="26" spans="1:34">
      <c r="A26" t="s">
        <v>33</v>
      </c>
      <c r="B26" t="s">
        <v>70</v>
      </c>
      <c r="C26" t="s">
        <v>388</v>
      </c>
      <c r="D26" s="59">
        <v>47643.883655226207</v>
      </c>
      <c r="E26" s="59">
        <v>47643.883655226207</v>
      </c>
      <c r="F26" s="59">
        <v>47643.883655226207</v>
      </c>
      <c r="G26" s="59">
        <v>47643.883655226207</v>
      </c>
      <c r="H26" s="59">
        <v>47643.883655226207</v>
      </c>
      <c r="I26" s="59">
        <v>47643.883655226207</v>
      </c>
      <c r="J26" s="59">
        <v>47643.883655226207</v>
      </c>
      <c r="K26" s="59">
        <v>47643.883655226207</v>
      </c>
      <c r="L26" s="59">
        <v>47643.883655226207</v>
      </c>
      <c r="M26" s="59">
        <v>47643.883655226207</v>
      </c>
      <c r="N26" s="59">
        <v>47643.883655226207</v>
      </c>
      <c r="O26" s="59">
        <v>47643.883655226207</v>
      </c>
      <c r="P26" s="59">
        <v>47643.883655226207</v>
      </c>
      <c r="Q26" s="59">
        <v>47643.883655226207</v>
      </c>
      <c r="R26" s="59">
        <v>47643.883655226207</v>
      </c>
      <c r="S26" s="59">
        <v>47643.883655226207</v>
      </c>
      <c r="T26" s="59">
        <v>47643.883655226207</v>
      </c>
      <c r="U26" s="59">
        <v>47643.883655226207</v>
      </c>
      <c r="V26" s="59">
        <v>47643.883655226207</v>
      </c>
      <c r="W26" s="59">
        <v>47643.883655226207</v>
      </c>
      <c r="X26" s="59">
        <v>47643.883655226207</v>
      </c>
      <c r="Y26" s="59">
        <v>47643.883655226207</v>
      </c>
      <c r="Z26" s="59">
        <v>47643.883655226207</v>
      </c>
      <c r="AA26" s="59">
        <v>47643.883655226207</v>
      </c>
      <c r="AB26" s="59">
        <v>47643.883655226207</v>
      </c>
      <c r="AC26" s="59">
        <v>47643.883655226207</v>
      </c>
      <c r="AD26" s="59">
        <v>47643.883655226207</v>
      </c>
      <c r="AE26" s="59">
        <v>47643.883655226207</v>
      </c>
      <c r="AF26" s="59">
        <v>47643.883655226207</v>
      </c>
      <c r="AG26" s="59">
        <v>47643.883655226207</v>
      </c>
      <c r="AH26" s="59">
        <v>47643.883655226207</v>
      </c>
    </row>
    <row r="27" spans="1:34">
      <c r="A27" t="s">
        <v>34</v>
      </c>
      <c r="B27" t="s">
        <v>19</v>
      </c>
      <c r="C27" t="s">
        <v>388</v>
      </c>
      <c r="D27" s="59">
        <v>9839.0505110443228</v>
      </c>
      <c r="E27" s="59">
        <v>9839.0505110443228</v>
      </c>
      <c r="F27" s="59">
        <v>9839.0505110443228</v>
      </c>
      <c r="G27" s="59">
        <v>9839.0505110443228</v>
      </c>
      <c r="H27" s="59">
        <v>9839.0505110443228</v>
      </c>
      <c r="I27" s="59">
        <v>9839.0505110443228</v>
      </c>
      <c r="J27" s="59">
        <v>9839.0505110443228</v>
      </c>
      <c r="K27" s="59">
        <v>9839.0505110443228</v>
      </c>
      <c r="L27" s="59">
        <v>9839.0505110443228</v>
      </c>
      <c r="M27" s="59">
        <v>9839.0505110443228</v>
      </c>
      <c r="N27" s="59">
        <v>9839.0505110443228</v>
      </c>
      <c r="O27" s="59">
        <v>9839.0505110443228</v>
      </c>
      <c r="P27" s="59">
        <v>9839.0505110443228</v>
      </c>
      <c r="Q27" s="59">
        <v>9839.0505110443228</v>
      </c>
      <c r="R27" s="59">
        <v>9839.0505110443228</v>
      </c>
      <c r="S27" s="59">
        <v>9839.0505110443228</v>
      </c>
      <c r="T27" s="59">
        <v>9839.0505110443228</v>
      </c>
      <c r="U27" s="59">
        <v>9839.0505110443228</v>
      </c>
      <c r="V27" s="59">
        <v>9839.0505110443228</v>
      </c>
      <c r="W27" s="59">
        <v>9839.0505110443228</v>
      </c>
      <c r="X27" s="59">
        <v>9839.0505110443228</v>
      </c>
      <c r="Y27" s="59">
        <v>9839.0505110443228</v>
      </c>
      <c r="Z27" s="59">
        <v>9839.0505110443228</v>
      </c>
      <c r="AA27" s="59">
        <v>9839.0505110443228</v>
      </c>
      <c r="AB27" s="59">
        <v>9839.0505110443228</v>
      </c>
      <c r="AC27" s="59">
        <v>9839.0505110443228</v>
      </c>
      <c r="AD27" s="59">
        <v>9839.0505110443228</v>
      </c>
      <c r="AE27" s="59">
        <v>9839.0505110443228</v>
      </c>
      <c r="AF27" s="59">
        <v>9839.0505110443228</v>
      </c>
      <c r="AG27" s="59">
        <v>9839.0505110443228</v>
      </c>
      <c r="AH27" s="59">
        <v>9839.0505110443228</v>
      </c>
    </row>
    <row r="28" spans="1:34">
      <c r="A28" t="s">
        <v>34</v>
      </c>
      <c r="B28" t="s">
        <v>21</v>
      </c>
      <c r="C28" t="s">
        <v>388</v>
      </c>
      <c r="D28" s="59">
        <v>19911.453959596682</v>
      </c>
      <c r="E28" s="59">
        <v>19911.453959596682</v>
      </c>
      <c r="F28" s="59">
        <v>19911.453959596682</v>
      </c>
      <c r="G28" s="59">
        <v>19911.453959596682</v>
      </c>
      <c r="H28" s="59">
        <v>19911.453959596682</v>
      </c>
      <c r="I28" s="59">
        <v>19911.453959596682</v>
      </c>
      <c r="J28" s="59">
        <v>19911.453959596682</v>
      </c>
      <c r="K28" s="59">
        <v>19911.453959596682</v>
      </c>
      <c r="L28" s="59">
        <v>19911.453959596682</v>
      </c>
      <c r="M28" s="59">
        <v>19911.453959596682</v>
      </c>
      <c r="N28" s="59">
        <v>19911.453959596682</v>
      </c>
      <c r="O28" s="59">
        <v>19911.453959596682</v>
      </c>
      <c r="P28" s="59">
        <v>19911.453959596682</v>
      </c>
      <c r="Q28" s="59">
        <v>19911.453959596682</v>
      </c>
      <c r="R28" s="59">
        <v>19911.453959596682</v>
      </c>
      <c r="S28" s="59">
        <v>19911.453959596682</v>
      </c>
      <c r="T28" s="59">
        <v>19911.453959596682</v>
      </c>
      <c r="U28" s="59">
        <v>19911.453959596682</v>
      </c>
      <c r="V28" s="59">
        <v>19911.453959596682</v>
      </c>
      <c r="W28" s="59">
        <v>19911.453959596682</v>
      </c>
      <c r="X28" s="59">
        <v>19911.453959596682</v>
      </c>
      <c r="Y28" s="59">
        <v>19911.453959596682</v>
      </c>
      <c r="Z28" s="59">
        <v>19911.453959596682</v>
      </c>
      <c r="AA28" s="59">
        <v>19911.453959596682</v>
      </c>
      <c r="AB28" s="59">
        <v>19911.453959596682</v>
      </c>
      <c r="AC28" s="59">
        <v>19911.453959596682</v>
      </c>
      <c r="AD28" s="59">
        <v>19911.453959596682</v>
      </c>
      <c r="AE28" s="59">
        <v>19911.453959596682</v>
      </c>
      <c r="AF28" s="59">
        <v>19911.453959596682</v>
      </c>
      <c r="AG28" s="59">
        <v>19911.453959596682</v>
      </c>
      <c r="AH28" s="59">
        <v>19911.453959596682</v>
      </c>
    </row>
    <row r="29" spans="1:34">
      <c r="A29" t="s">
        <v>34</v>
      </c>
      <c r="B29" t="s">
        <v>72</v>
      </c>
      <c r="C29" t="s">
        <v>388</v>
      </c>
      <c r="D29" s="59">
        <v>58588.624340692462</v>
      </c>
      <c r="E29" s="59">
        <v>58588.624340692462</v>
      </c>
      <c r="F29" s="59">
        <v>58588.624340692462</v>
      </c>
      <c r="G29" s="59">
        <v>58588.624340692462</v>
      </c>
      <c r="H29" s="59">
        <v>58588.624340692462</v>
      </c>
      <c r="I29" s="59">
        <v>58588.624340692462</v>
      </c>
      <c r="J29" s="59">
        <v>58588.624340692462</v>
      </c>
      <c r="K29" s="59">
        <v>58588.624340692462</v>
      </c>
      <c r="L29" s="59">
        <v>58588.624340692462</v>
      </c>
      <c r="M29" s="59">
        <v>58588.624340692462</v>
      </c>
      <c r="N29" s="59">
        <v>58588.624340692462</v>
      </c>
      <c r="O29" s="59">
        <v>58588.624340692462</v>
      </c>
      <c r="P29" s="59">
        <v>58588.624340692462</v>
      </c>
      <c r="Q29" s="59">
        <v>58588.624340692462</v>
      </c>
      <c r="R29" s="59">
        <v>58588.624340692462</v>
      </c>
      <c r="S29" s="59">
        <v>58588.624340692462</v>
      </c>
      <c r="T29" s="59">
        <v>58588.624340692462</v>
      </c>
      <c r="U29" s="59">
        <v>58588.624340692462</v>
      </c>
      <c r="V29" s="59">
        <v>58588.624340692462</v>
      </c>
      <c r="W29" s="59">
        <v>58588.624340692462</v>
      </c>
      <c r="X29" s="59">
        <v>58588.624340692462</v>
      </c>
      <c r="Y29" s="59">
        <v>58588.624340692462</v>
      </c>
      <c r="Z29" s="59">
        <v>58588.624340692462</v>
      </c>
      <c r="AA29" s="59">
        <v>58588.624340692462</v>
      </c>
      <c r="AB29" s="59">
        <v>58588.624340692462</v>
      </c>
      <c r="AC29" s="59">
        <v>58588.624340692462</v>
      </c>
      <c r="AD29" s="59">
        <v>58588.624340692462</v>
      </c>
      <c r="AE29" s="59">
        <v>58588.624340692462</v>
      </c>
      <c r="AF29" s="59">
        <v>58588.624340692462</v>
      </c>
      <c r="AG29" s="59">
        <v>58588.624340692462</v>
      </c>
      <c r="AH29" s="59">
        <v>58588.624340692462</v>
      </c>
    </row>
    <row r="30" spans="1:34">
      <c r="A30" t="s">
        <v>34</v>
      </c>
      <c r="B30" t="s">
        <v>70</v>
      </c>
      <c r="C30" t="s">
        <v>388</v>
      </c>
      <c r="D30" s="59">
        <v>41364.193422525248</v>
      </c>
      <c r="E30" s="59">
        <v>41364.193422525248</v>
      </c>
      <c r="F30" s="59">
        <v>41364.193422525248</v>
      </c>
      <c r="G30" s="59">
        <v>41364.193422525248</v>
      </c>
      <c r="H30" s="59">
        <v>41364.193422525248</v>
      </c>
      <c r="I30" s="59">
        <v>41364.193422525248</v>
      </c>
      <c r="J30" s="59">
        <v>41364.193422525248</v>
      </c>
      <c r="K30" s="59">
        <v>41364.193422525248</v>
      </c>
      <c r="L30" s="59">
        <v>41364.193422525248</v>
      </c>
      <c r="M30" s="59">
        <v>41364.193422525248</v>
      </c>
      <c r="N30" s="59">
        <v>41364.193422525248</v>
      </c>
      <c r="O30" s="59">
        <v>41364.193422525248</v>
      </c>
      <c r="P30" s="59">
        <v>41364.193422525248</v>
      </c>
      <c r="Q30" s="59">
        <v>41364.193422525248</v>
      </c>
      <c r="R30" s="59">
        <v>41364.193422525248</v>
      </c>
      <c r="S30" s="59">
        <v>41364.193422525248</v>
      </c>
      <c r="T30" s="59">
        <v>41364.193422525248</v>
      </c>
      <c r="U30" s="59">
        <v>41364.193422525248</v>
      </c>
      <c r="V30" s="59">
        <v>41364.193422525248</v>
      </c>
      <c r="W30" s="59">
        <v>41364.193422525248</v>
      </c>
      <c r="X30" s="59">
        <v>41364.193422525248</v>
      </c>
      <c r="Y30" s="59">
        <v>41364.193422525248</v>
      </c>
      <c r="Z30" s="59">
        <v>41364.193422525248</v>
      </c>
      <c r="AA30" s="59">
        <v>41364.193422525248</v>
      </c>
      <c r="AB30" s="59">
        <v>41364.193422525248</v>
      </c>
      <c r="AC30" s="59">
        <v>41364.193422525248</v>
      </c>
      <c r="AD30" s="59">
        <v>41364.193422525248</v>
      </c>
      <c r="AE30" s="59">
        <v>41364.193422525248</v>
      </c>
      <c r="AF30" s="59">
        <v>41364.193422525248</v>
      </c>
      <c r="AG30" s="59">
        <v>41364.193422525248</v>
      </c>
      <c r="AH30" s="59">
        <v>41364.193422525248</v>
      </c>
    </row>
    <row r="31" spans="1:34">
      <c r="A31" t="s">
        <v>35</v>
      </c>
      <c r="B31" t="s">
        <v>19</v>
      </c>
      <c r="C31" t="s">
        <v>388</v>
      </c>
      <c r="D31" s="59">
        <v>6728.7798653340424</v>
      </c>
      <c r="E31" s="59">
        <v>6728.7798653340424</v>
      </c>
      <c r="F31" s="59">
        <v>6728.7798653340424</v>
      </c>
      <c r="G31" s="59">
        <v>6728.7798653340424</v>
      </c>
      <c r="H31" s="59">
        <v>6728.7798653340424</v>
      </c>
      <c r="I31" s="59">
        <v>6728.7798653340424</v>
      </c>
      <c r="J31" s="59">
        <v>6728.7798653340424</v>
      </c>
      <c r="K31" s="59">
        <v>6728.7798653340424</v>
      </c>
      <c r="L31" s="59">
        <v>6728.7798653340424</v>
      </c>
      <c r="M31" s="59">
        <v>6728.7798653340424</v>
      </c>
      <c r="N31" s="59">
        <v>6728.7798653340424</v>
      </c>
      <c r="O31" s="59">
        <v>6728.7798653340424</v>
      </c>
      <c r="P31" s="59">
        <v>6728.7798653340424</v>
      </c>
      <c r="Q31" s="59">
        <v>6728.7798653340424</v>
      </c>
      <c r="R31" s="59">
        <v>6728.7798653340424</v>
      </c>
      <c r="S31" s="59">
        <v>6728.7798653340424</v>
      </c>
      <c r="T31" s="59">
        <v>6728.7798653340424</v>
      </c>
      <c r="U31" s="59">
        <v>6728.7798653340424</v>
      </c>
      <c r="V31" s="59">
        <v>6728.7798653340424</v>
      </c>
      <c r="W31" s="59">
        <v>6728.7798653340424</v>
      </c>
      <c r="X31" s="59">
        <v>6728.7798653340424</v>
      </c>
      <c r="Y31" s="59">
        <v>6728.7798653340424</v>
      </c>
      <c r="Z31" s="59">
        <v>6728.7798653340424</v>
      </c>
      <c r="AA31" s="59">
        <v>6728.7798653340424</v>
      </c>
      <c r="AB31" s="59">
        <v>6728.7798653340424</v>
      </c>
      <c r="AC31" s="59">
        <v>6728.7798653340424</v>
      </c>
      <c r="AD31" s="59">
        <v>6728.7798653340424</v>
      </c>
      <c r="AE31" s="59">
        <v>6728.7798653340424</v>
      </c>
      <c r="AF31" s="59">
        <v>6728.7798653340424</v>
      </c>
      <c r="AG31" s="59">
        <v>6728.7798653340424</v>
      </c>
      <c r="AH31" s="59">
        <v>6728.7798653340424</v>
      </c>
    </row>
    <row r="32" spans="1:34">
      <c r="A32" t="s">
        <v>35</v>
      </c>
      <c r="B32" t="s">
        <v>21</v>
      </c>
      <c r="C32" t="s">
        <v>388</v>
      </c>
      <c r="D32" s="59">
        <v>17782.31182258925</v>
      </c>
      <c r="E32" s="59">
        <v>17782.31182258925</v>
      </c>
      <c r="F32" s="59">
        <v>17782.31182258925</v>
      </c>
      <c r="G32" s="59">
        <v>17782.31182258925</v>
      </c>
      <c r="H32" s="59">
        <v>17782.31182258925</v>
      </c>
      <c r="I32" s="59">
        <v>17782.31182258925</v>
      </c>
      <c r="J32" s="59">
        <v>17782.31182258925</v>
      </c>
      <c r="K32" s="59">
        <v>17782.31182258925</v>
      </c>
      <c r="L32" s="59">
        <v>17782.31182258925</v>
      </c>
      <c r="M32" s="59">
        <v>17782.31182258925</v>
      </c>
      <c r="N32" s="59">
        <v>17782.31182258925</v>
      </c>
      <c r="O32" s="59">
        <v>17782.31182258925</v>
      </c>
      <c r="P32" s="59">
        <v>17782.31182258925</v>
      </c>
      <c r="Q32" s="59">
        <v>17782.31182258925</v>
      </c>
      <c r="R32" s="59">
        <v>17782.31182258925</v>
      </c>
      <c r="S32" s="59">
        <v>17782.31182258925</v>
      </c>
      <c r="T32" s="59">
        <v>17782.31182258925</v>
      </c>
      <c r="U32" s="59">
        <v>17782.31182258925</v>
      </c>
      <c r="V32" s="59">
        <v>17782.31182258925</v>
      </c>
      <c r="W32" s="59">
        <v>17782.31182258925</v>
      </c>
      <c r="X32" s="59">
        <v>17782.31182258925</v>
      </c>
      <c r="Y32" s="59">
        <v>17782.31182258925</v>
      </c>
      <c r="Z32" s="59">
        <v>17782.31182258925</v>
      </c>
      <c r="AA32" s="59">
        <v>17782.31182258925</v>
      </c>
      <c r="AB32" s="59">
        <v>17782.31182258925</v>
      </c>
      <c r="AC32" s="59">
        <v>17782.31182258925</v>
      </c>
      <c r="AD32" s="59">
        <v>17782.31182258925</v>
      </c>
      <c r="AE32" s="59">
        <v>17782.31182258925</v>
      </c>
      <c r="AF32" s="59">
        <v>17782.31182258925</v>
      </c>
      <c r="AG32" s="59">
        <v>17782.31182258925</v>
      </c>
      <c r="AH32" s="59">
        <v>17782.31182258925</v>
      </c>
    </row>
    <row r="33" spans="1:34">
      <c r="A33" t="s">
        <v>35</v>
      </c>
      <c r="B33" t="s">
        <v>72</v>
      </c>
      <c r="C33" t="s">
        <v>388</v>
      </c>
      <c r="D33" s="59">
        <v>50561.918843388783</v>
      </c>
      <c r="E33" s="59">
        <v>50561.918843388783</v>
      </c>
      <c r="F33" s="59">
        <v>50561.918843388783</v>
      </c>
      <c r="G33" s="59">
        <v>50561.918843388783</v>
      </c>
      <c r="H33" s="59">
        <v>50561.918843388783</v>
      </c>
      <c r="I33" s="59">
        <v>50561.918843388783</v>
      </c>
      <c r="J33" s="59">
        <v>50561.918843388783</v>
      </c>
      <c r="K33" s="59">
        <v>50561.918843388783</v>
      </c>
      <c r="L33" s="59">
        <v>50561.918843388783</v>
      </c>
      <c r="M33" s="59">
        <v>50561.918843388783</v>
      </c>
      <c r="N33" s="59">
        <v>50561.918843388783</v>
      </c>
      <c r="O33" s="59">
        <v>50561.918843388783</v>
      </c>
      <c r="P33" s="59">
        <v>50561.918843388783</v>
      </c>
      <c r="Q33" s="59">
        <v>50561.918843388783</v>
      </c>
      <c r="R33" s="59">
        <v>50561.918843388783</v>
      </c>
      <c r="S33" s="59">
        <v>50561.918843388783</v>
      </c>
      <c r="T33" s="59">
        <v>50561.918843388783</v>
      </c>
      <c r="U33" s="59">
        <v>50561.918843388783</v>
      </c>
      <c r="V33" s="59">
        <v>50561.918843388783</v>
      </c>
      <c r="W33" s="59">
        <v>50561.918843388783</v>
      </c>
      <c r="X33" s="59">
        <v>50561.918843388783</v>
      </c>
      <c r="Y33" s="59">
        <v>50561.918843388783</v>
      </c>
      <c r="Z33" s="59">
        <v>50561.918843388783</v>
      </c>
      <c r="AA33" s="59">
        <v>50561.918843388783</v>
      </c>
      <c r="AB33" s="59">
        <v>50561.918843388783</v>
      </c>
      <c r="AC33" s="59">
        <v>50561.918843388783</v>
      </c>
      <c r="AD33" s="59">
        <v>50561.918843388783</v>
      </c>
      <c r="AE33" s="59">
        <v>50561.918843388783</v>
      </c>
      <c r="AF33" s="59">
        <v>50561.918843388783</v>
      </c>
      <c r="AG33" s="59">
        <v>50561.918843388783</v>
      </c>
      <c r="AH33" s="59">
        <v>50561.918843388783</v>
      </c>
    </row>
    <row r="34" spans="1:34">
      <c r="A34" t="s">
        <v>35</v>
      </c>
      <c r="B34" t="s">
        <v>70</v>
      </c>
      <c r="C34" t="s">
        <v>388</v>
      </c>
      <c r="D34" s="59">
        <v>40251.414678048619</v>
      </c>
      <c r="E34" s="59">
        <v>40251.414678048619</v>
      </c>
      <c r="F34" s="59">
        <v>40251.414678048619</v>
      </c>
      <c r="G34" s="59">
        <v>40251.414678048619</v>
      </c>
      <c r="H34" s="59">
        <v>40251.414678048619</v>
      </c>
      <c r="I34" s="59">
        <v>40251.414678048619</v>
      </c>
      <c r="J34" s="59">
        <v>40251.414678048619</v>
      </c>
      <c r="K34" s="59">
        <v>40251.414678048619</v>
      </c>
      <c r="L34" s="59">
        <v>40251.414678048619</v>
      </c>
      <c r="M34" s="59">
        <v>40251.414678048619</v>
      </c>
      <c r="N34" s="59">
        <v>40251.414678048619</v>
      </c>
      <c r="O34" s="59">
        <v>40251.414678048619</v>
      </c>
      <c r="P34" s="59">
        <v>40251.414678048619</v>
      </c>
      <c r="Q34" s="59">
        <v>40251.414678048619</v>
      </c>
      <c r="R34" s="59">
        <v>40251.414678048619</v>
      </c>
      <c r="S34" s="59">
        <v>40251.414678048619</v>
      </c>
      <c r="T34" s="59">
        <v>40251.414678048619</v>
      </c>
      <c r="U34" s="59">
        <v>40251.414678048619</v>
      </c>
      <c r="V34" s="59">
        <v>40251.414678048619</v>
      </c>
      <c r="W34" s="59">
        <v>40251.414678048619</v>
      </c>
      <c r="X34" s="59">
        <v>40251.414678048619</v>
      </c>
      <c r="Y34" s="59">
        <v>40251.414678048619</v>
      </c>
      <c r="Z34" s="59">
        <v>40251.414678048619</v>
      </c>
      <c r="AA34" s="59">
        <v>40251.414678048619</v>
      </c>
      <c r="AB34" s="59">
        <v>40251.414678048619</v>
      </c>
      <c r="AC34" s="59">
        <v>40251.414678048619</v>
      </c>
      <c r="AD34" s="59">
        <v>40251.414678048619</v>
      </c>
      <c r="AE34" s="59">
        <v>40251.414678048619</v>
      </c>
      <c r="AF34" s="59">
        <v>40251.414678048619</v>
      </c>
      <c r="AG34" s="59">
        <v>40251.414678048619</v>
      </c>
      <c r="AH34" s="59">
        <v>40251.414678048619</v>
      </c>
    </row>
    <row r="35" spans="1:34">
      <c r="A35" t="s">
        <v>36</v>
      </c>
      <c r="B35" t="s">
        <v>19</v>
      </c>
      <c r="C35" t="s">
        <v>388</v>
      </c>
      <c r="D35" s="59">
        <v>6430.7150515018702</v>
      </c>
      <c r="E35" s="59">
        <v>6430.7150515018702</v>
      </c>
      <c r="F35" s="59">
        <v>6430.7150515018702</v>
      </c>
      <c r="G35" s="59">
        <v>6430.7150515018702</v>
      </c>
      <c r="H35" s="59">
        <v>6430.7150515018702</v>
      </c>
      <c r="I35" s="59">
        <v>6430.7150515018702</v>
      </c>
      <c r="J35" s="59">
        <v>6430.7150515018702</v>
      </c>
      <c r="K35" s="59">
        <v>6430.7150515018702</v>
      </c>
      <c r="L35" s="59">
        <v>6430.7150515018702</v>
      </c>
      <c r="M35" s="59">
        <v>6430.7150515018702</v>
      </c>
      <c r="N35" s="59">
        <v>6430.7150515018702</v>
      </c>
      <c r="O35" s="59">
        <v>6430.7150515018702</v>
      </c>
      <c r="P35" s="59">
        <v>6430.7150515018702</v>
      </c>
      <c r="Q35" s="59">
        <v>6430.7150515018702</v>
      </c>
      <c r="R35" s="59">
        <v>6430.7150515018702</v>
      </c>
      <c r="S35" s="59">
        <v>6430.7150515018702</v>
      </c>
      <c r="T35" s="59">
        <v>6430.7150515018702</v>
      </c>
      <c r="U35" s="59">
        <v>6430.7150515018702</v>
      </c>
      <c r="V35" s="59">
        <v>6430.7150515018702</v>
      </c>
      <c r="W35" s="59">
        <v>6430.7150515018702</v>
      </c>
      <c r="X35" s="59">
        <v>6430.7150515018702</v>
      </c>
      <c r="Y35" s="59">
        <v>6430.7150515018702</v>
      </c>
      <c r="Z35" s="59">
        <v>6430.7150515018702</v>
      </c>
      <c r="AA35" s="59">
        <v>6430.7150515018702</v>
      </c>
      <c r="AB35" s="59">
        <v>6430.7150515018702</v>
      </c>
      <c r="AC35" s="59">
        <v>6430.7150515018702</v>
      </c>
      <c r="AD35" s="59">
        <v>6430.7150515018702</v>
      </c>
      <c r="AE35" s="59">
        <v>6430.7150515018702</v>
      </c>
      <c r="AF35" s="59">
        <v>6430.7150515018702</v>
      </c>
      <c r="AG35" s="59">
        <v>6430.7150515018702</v>
      </c>
      <c r="AH35" s="59">
        <v>6430.7150515018702</v>
      </c>
    </row>
    <row r="36" spans="1:34">
      <c r="A36" t="s">
        <v>36</v>
      </c>
      <c r="B36" t="s">
        <v>21</v>
      </c>
      <c r="C36" t="s">
        <v>388</v>
      </c>
      <c r="D36" s="59">
        <v>17892.623366066251</v>
      </c>
      <c r="E36" s="59">
        <v>17892.623366066251</v>
      </c>
      <c r="F36" s="59">
        <v>17892.623366066251</v>
      </c>
      <c r="G36" s="59">
        <v>17892.623366066251</v>
      </c>
      <c r="H36" s="59">
        <v>17892.623366066251</v>
      </c>
      <c r="I36" s="59">
        <v>17892.623366066251</v>
      </c>
      <c r="J36" s="59">
        <v>17892.623366066251</v>
      </c>
      <c r="K36" s="59">
        <v>17892.623366066251</v>
      </c>
      <c r="L36" s="59">
        <v>17892.623366066251</v>
      </c>
      <c r="M36" s="59">
        <v>17892.623366066251</v>
      </c>
      <c r="N36" s="59">
        <v>17892.623366066251</v>
      </c>
      <c r="O36" s="59">
        <v>17892.623366066251</v>
      </c>
      <c r="P36" s="59">
        <v>17892.623366066251</v>
      </c>
      <c r="Q36" s="59">
        <v>17892.623366066251</v>
      </c>
      <c r="R36" s="59">
        <v>17892.623366066251</v>
      </c>
      <c r="S36" s="59">
        <v>17892.623366066251</v>
      </c>
      <c r="T36" s="59">
        <v>17892.623366066251</v>
      </c>
      <c r="U36" s="59">
        <v>17892.623366066251</v>
      </c>
      <c r="V36" s="59">
        <v>17892.623366066251</v>
      </c>
      <c r="W36" s="59">
        <v>17892.623366066251</v>
      </c>
      <c r="X36" s="59">
        <v>17892.623366066251</v>
      </c>
      <c r="Y36" s="59">
        <v>17892.623366066251</v>
      </c>
      <c r="Z36" s="59">
        <v>17892.623366066251</v>
      </c>
      <c r="AA36" s="59">
        <v>17892.623366066251</v>
      </c>
      <c r="AB36" s="59">
        <v>17892.623366066251</v>
      </c>
      <c r="AC36" s="59">
        <v>17892.623366066251</v>
      </c>
      <c r="AD36" s="59">
        <v>17892.623366066251</v>
      </c>
      <c r="AE36" s="59">
        <v>17892.623366066251</v>
      </c>
      <c r="AF36" s="59">
        <v>17892.623366066251</v>
      </c>
      <c r="AG36" s="59">
        <v>17892.623366066251</v>
      </c>
      <c r="AH36" s="59">
        <v>17892.623366066251</v>
      </c>
    </row>
    <row r="37" spans="1:34">
      <c r="A37" t="s">
        <v>36</v>
      </c>
      <c r="B37" t="s">
        <v>72</v>
      </c>
      <c r="C37" t="s">
        <v>388</v>
      </c>
      <c r="D37" s="59">
        <v>36869.442832379209</v>
      </c>
      <c r="E37" s="59">
        <v>36869.442832379209</v>
      </c>
      <c r="F37" s="59">
        <v>36869.442832379209</v>
      </c>
      <c r="G37" s="59">
        <v>36869.442832379209</v>
      </c>
      <c r="H37" s="59">
        <v>36869.442832379209</v>
      </c>
      <c r="I37" s="59">
        <v>36869.442832379209</v>
      </c>
      <c r="J37" s="59">
        <v>36869.442832379209</v>
      </c>
      <c r="K37" s="59">
        <v>36869.442832379209</v>
      </c>
      <c r="L37" s="59">
        <v>36869.442832379209</v>
      </c>
      <c r="M37" s="59">
        <v>36869.442832379209</v>
      </c>
      <c r="N37" s="59">
        <v>36869.442832379209</v>
      </c>
      <c r="O37" s="59">
        <v>36869.442832379209</v>
      </c>
      <c r="P37" s="59">
        <v>36869.442832379209</v>
      </c>
      <c r="Q37" s="59">
        <v>36869.442832379209</v>
      </c>
      <c r="R37" s="59">
        <v>36869.442832379209</v>
      </c>
      <c r="S37" s="59">
        <v>36869.442832379209</v>
      </c>
      <c r="T37" s="59">
        <v>36869.442832379209</v>
      </c>
      <c r="U37" s="59">
        <v>36869.442832379209</v>
      </c>
      <c r="V37" s="59">
        <v>36869.442832379209</v>
      </c>
      <c r="W37" s="59">
        <v>36869.442832379209</v>
      </c>
      <c r="X37" s="59">
        <v>36869.442832379209</v>
      </c>
      <c r="Y37" s="59">
        <v>36869.442832379209</v>
      </c>
      <c r="Z37" s="59">
        <v>36869.442832379209</v>
      </c>
      <c r="AA37" s="59">
        <v>36869.442832379209</v>
      </c>
      <c r="AB37" s="59">
        <v>36869.442832379209</v>
      </c>
      <c r="AC37" s="59">
        <v>36869.442832379209</v>
      </c>
      <c r="AD37" s="59">
        <v>36869.442832379209</v>
      </c>
      <c r="AE37" s="59">
        <v>36869.442832379209</v>
      </c>
      <c r="AF37" s="59">
        <v>36869.442832379209</v>
      </c>
      <c r="AG37" s="59">
        <v>36869.442832379209</v>
      </c>
      <c r="AH37" s="59">
        <v>36869.442832379209</v>
      </c>
    </row>
    <row r="38" spans="1:34">
      <c r="A38" t="s">
        <v>36</v>
      </c>
      <c r="B38" t="s">
        <v>70</v>
      </c>
      <c r="C38" t="s">
        <v>388</v>
      </c>
      <c r="D38" s="59">
        <v>40782.722810321611</v>
      </c>
      <c r="E38" s="59">
        <v>40782.722810321611</v>
      </c>
      <c r="F38" s="59">
        <v>40782.722810321611</v>
      </c>
      <c r="G38" s="59">
        <v>40782.722810321611</v>
      </c>
      <c r="H38" s="59">
        <v>40782.722810321611</v>
      </c>
      <c r="I38" s="59">
        <v>40782.722810321611</v>
      </c>
      <c r="J38" s="59">
        <v>40782.722810321611</v>
      </c>
      <c r="K38" s="59">
        <v>40782.722810321611</v>
      </c>
      <c r="L38" s="59">
        <v>40782.722810321611</v>
      </c>
      <c r="M38" s="59">
        <v>40782.722810321611</v>
      </c>
      <c r="N38" s="59">
        <v>40782.722810321611</v>
      </c>
      <c r="O38" s="59">
        <v>40782.722810321611</v>
      </c>
      <c r="P38" s="59">
        <v>40782.722810321611</v>
      </c>
      <c r="Q38" s="59">
        <v>40782.722810321611</v>
      </c>
      <c r="R38" s="59">
        <v>40782.722810321611</v>
      </c>
      <c r="S38" s="59">
        <v>40782.722810321611</v>
      </c>
      <c r="T38" s="59">
        <v>40782.722810321611</v>
      </c>
      <c r="U38" s="59">
        <v>40782.722810321611</v>
      </c>
      <c r="V38" s="59">
        <v>40782.722810321611</v>
      </c>
      <c r="W38" s="59">
        <v>40782.722810321611</v>
      </c>
      <c r="X38" s="59">
        <v>40782.722810321611</v>
      </c>
      <c r="Y38" s="59">
        <v>40782.722810321611</v>
      </c>
      <c r="Z38" s="59">
        <v>40782.722810321611</v>
      </c>
      <c r="AA38" s="59">
        <v>40782.722810321611</v>
      </c>
      <c r="AB38" s="59">
        <v>40782.722810321611</v>
      </c>
      <c r="AC38" s="59">
        <v>40782.722810321611</v>
      </c>
      <c r="AD38" s="59">
        <v>40782.722810321611</v>
      </c>
      <c r="AE38" s="59">
        <v>40782.722810321611</v>
      </c>
      <c r="AF38" s="59">
        <v>40782.722810321611</v>
      </c>
      <c r="AG38" s="59">
        <v>40782.722810321611</v>
      </c>
      <c r="AH38" s="59">
        <v>40782.722810321611</v>
      </c>
    </row>
    <row r="39" spans="1:34">
      <c r="A39" t="s">
        <v>37</v>
      </c>
      <c r="B39" t="s">
        <v>19</v>
      </c>
      <c r="C39" t="s">
        <v>388</v>
      </c>
      <c r="D39" s="59">
        <v>8337.6484849801691</v>
      </c>
      <c r="E39" s="59">
        <v>8337.6484849801691</v>
      </c>
      <c r="F39" s="59">
        <v>8337.6484849801691</v>
      </c>
      <c r="G39" s="59">
        <v>8337.6484849801691</v>
      </c>
      <c r="H39" s="59">
        <v>8337.6484849801691</v>
      </c>
      <c r="I39" s="59">
        <v>8337.6484849801691</v>
      </c>
      <c r="J39" s="59">
        <v>8337.6484849801691</v>
      </c>
      <c r="K39" s="59">
        <v>8337.6484849801691</v>
      </c>
      <c r="L39" s="59">
        <v>8337.6484849801691</v>
      </c>
      <c r="M39" s="59">
        <v>8337.6484849801691</v>
      </c>
      <c r="N39" s="59">
        <v>8337.6484849801691</v>
      </c>
      <c r="O39" s="59">
        <v>8337.6484849801691</v>
      </c>
      <c r="P39" s="59">
        <v>8337.6484849801691</v>
      </c>
      <c r="Q39" s="59">
        <v>8337.6484849801691</v>
      </c>
      <c r="R39" s="59">
        <v>8337.6484849801691</v>
      </c>
      <c r="S39" s="59">
        <v>8337.6484849801691</v>
      </c>
      <c r="T39" s="59">
        <v>8337.6484849801691</v>
      </c>
      <c r="U39" s="59">
        <v>8337.6484849801691</v>
      </c>
      <c r="V39" s="59">
        <v>8337.6484849801691</v>
      </c>
      <c r="W39" s="59">
        <v>8337.6484849801691</v>
      </c>
      <c r="X39" s="59">
        <v>8337.6484849801691</v>
      </c>
      <c r="Y39" s="59">
        <v>8337.6484849801691</v>
      </c>
      <c r="Z39" s="59">
        <v>8337.6484849801691</v>
      </c>
      <c r="AA39" s="59">
        <v>8337.6484849801691</v>
      </c>
      <c r="AB39" s="59">
        <v>8337.6484849801691</v>
      </c>
      <c r="AC39" s="59">
        <v>8337.6484849801691</v>
      </c>
      <c r="AD39" s="59">
        <v>8337.6484849801691</v>
      </c>
      <c r="AE39" s="59">
        <v>8337.6484849801691</v>
      </c>
      <c r="AF39" s="59">
        <v>8337.6484849801691</v>
      </c>
      <c r="AG39" s="59">
        <v>8337.6484849801691</v>
      </c>
      <c r="AH39" s="59">
        <v>8337.6484849801691</v>
      </c>
    </row>
    <row r="40" spans="1:34">
      <c r="A40" t="s">
        <v>37</v>
      </c>
      <c r="B40" t="s">
        <v>21</v>
      </c>
      <c r="C40" t="s">
        <v>388</v>
      </c>
      <c r="D40" s="59">
        <v>18377.212389858611</v>
      </c>
      <c r="E40" s="59">
        <v>18377.212389858611</v>
      </c>
      <c r="F40" s="59">
        <v>18377.212389858611</v>
      </c>
      <c r="G40" s="59">
        <v>18377.212389858611</v>
      </c>
      <c r="H40" s="59">
        <v>18377.212389858611</v>
      </c>
      <c r="I40" s="59">
        <v>18377.212389858611</v>
      </c>
      <c r="J40" s="59">
        <v>18377.212389858611</v>
      </c>
      <c r="K40" s="59">
        <v>18377.212389858611</v>
      </c>
      <c r="L40" s="59">
        <v>18377.212389858611</v>
      </c>
      <c r="M40" s="59">
        <v>18377.212389858611</v>
      </c>
      <c r="N40" s="59">
        <v>18377.212389858611</v>
      </c>
      <c r="O40" s="59">
        <v>18377.212389858611</v>
      </c>
      <c r="P40" s="59">
        <v>18377.212389858611</v>
      </c>
      <c r="Q40" s="59">
        <v>18377.212389858611</v>
      </c>
      <c r="R40" s="59">
        <v>18377.212389858611</v>
      </c>
      <c r="S40" s="59">
        <v>18377.212389858611</v>
      </c>
      <c r="T40" s="59">
        <v>18377.212389858611</v>
      </c>
      <c r="U40" s="59">
        <v>18377.212389858611</v>
      </c>
      <c r="V40" s="59">
        <v>18377.212389858611</v>
      </c>
      <c r="W40" s="59">
        <v>18377.212389858611</v>
      </c>
      <c r="X40" s="59">
        <v>18377.212389858611</v>
      </c>
      <c r="Y40" s="59">
        <v>18377.212389858611</v>
      </c>
      <c r="Z40" s="59">
        <v>18377.212389858611</v>
      </c>
      <c r="AA40" s="59">
        <v>18377.212389858611</v>
      </c>
      <c r="AB40" s="59">
        <v>18377.212389858611</v>
      </c>
      <c r="AC40" s="59">
        <v>18377.212389858611</v>
      </c>
      <c r="AD40" s="59">
        <v>18377.212389858611</v>
      </c>
      <c r="AE40" s="59">
        <v>18377.212389858611</v>
      </c>
      <c r="AF40" s="59">
        <v>18377.212389858611</v>
      </c>
      <c r="AG40" s="59">
        <v>18377.212389858611</v>
      </c>
      <c r="AH40" s="59">
        <v>18377.212389858611</v>
      </c>
    </row>
    <row r="41" spans="1:34">
      <c r="A41" t="s">
        <v>37</v>
      </c>
      <c r="B41" t="s">
        <v>72</v>
      </c>
      <c r="C41" t="s">
        <v>388</v>
      </c>
      <c r="D41" s="59">
        <v>55276.82037373638</v>
      </c>
      <c r="E41" s="59">
        <v>55276.82037373638</v>
      </c>
      <c r="F41" s="59">
        <v>55276.82037373638</v>
      </c>
      <c r="G41" s="59">
        <v>55276.82037373638</v>
      </c>
      <c r="H41" s="59">
        <v>55276.82037373638</v>
      </c>
      <c r="I41" s="59">
        <v>55276.82037373638</v>
      </c>
      <c r="J41" s="59">
        <v>55276.82037373638</v>
      </c>
      <c r="K41" s="59">
        <v>55276.82037373638</v>
      </c>
      <c r="L41" s="59">
        <v>55276.82037373638</v>
      </c>
      <c r="M41" s="59">
        <v>55276.82037373638</v>
      </c>
      <c r="N41" s="59">
        <v>55276.82037373638</v>
      </c>
      <c r="O41" s="59">
        <v>55276.82037373638</v>
      </c>
      <c r="P41" s="59">
        <v>55276.82037373638</v>
      </c>
      <c r="Q41" s="59">
        <v>55276.82037373638</v>
      </c>
      <c r="R41" s="59">
        <v>55276.82037373638</v>
      </c>
      <c r="S41" s="59">
        <v>55276.82037373638</v>
      </c>
      <c r="T41" s="59">
        <v>55276.82037373638</v>
      </c>
      <c r="U41" s="59">
        <v>55276.82037373638</v>
      </c>
      <c r="V41" s="59">
        <v>55276.82037373638</v>
      </c>
      <c r="W41" s="59">
        <v>55276.82037373638</v>
      </c>
      <c r="X41" s="59">
        <v>55276.82037373638</v>
      </c>
      <c r="Y41" s="59">
        <v>55276.82037373638</v>
      </c>
      <c r="Z41" s="59">
        <v>55276.82037373638</v>
      </c>
      <c r="AA41" s="59">
        <v>55276.82037373638</v>
      </c>
      <c r="AB41" s="59">
        <v>55276.82037373638</v>
      </c>
      <c r="AC41" s="59">
        <v>55276.82037373638</v>
      </c>
      <c r="AD41" s="59">
        <v>55276.82037373638</v>
      </c>
      <c r="AE41" s="59">
        <v>55276.82037373638</v>
      </c>
      <c r="AF41" s="59">
        <v>55276.82037373638</v>
      </c>
      <c r="AG41" s="59">
        <v>55276.82037373638</v>
      </c>
      <c r="AH41" s="59">
        <v>55276.82037373638</v>
      </c>
    </row>
    <row r="42" spans="1:34">
      <c r="A42" t="s">
        <v>37</v>
      </c>
      <c r="B42" t="s">
        <v>70</v>
      </c>
      <c r="C42" t="s">
        <v>388</v>
      </c>
      <c r="D42" s="59">
        <v>40793.452553461168</v>
      </c>
      <c r="E42" s="59">
        <v>40793.452553461168</v>
      </c>
      <c r="F42" s="59">
        <v>40793.452553461168</v>
      </c>
      <c r="G42" s="59">
        <v>40793.452553461168</v>
      </c>
      <c r="H42" s="59">
        <v>40793.452553461168</v>
      </c>
      <c r="I42" s="59">
        <v>40793.452553461168</v>
      </c>
      <c r="J42" s="59">
        <v>40793.452553461168</v>
      </c>
      <c r="K42" s="59">
        <v>40793.452553461168</v>
      </c>
      <c r="L42" s="59">
        <v>40793.452553461168</v>
      </c>
      <c r="M42" s="59">
        <v>40793.452553461168</v>
      </c>
      <c r="N42" s="59">
        <v>40793.452553461168</v>
      </c>
      <c r="O42" s="59">
        <v>40793.452553461168</v>
      </c>
      <c r="P42" s="59">
        <v>40793.452553461168</v>
      </c>
      <c r="Q42" s="59">
        <v>40793.452553461168</v>
      </c>
      <c r="R42" s="59">
        <v>40793.452553461168</v>
      </c>
      <c r="S42" s="59">
        <v>40793.452553461168</v>
      </c>
      <c r="T42" s="59">
        <v>40793.452553461168</v>
      </c>
      <c r="U42" s="59">
        <v>40793.452553461168</v>
      </c>
      <c r="V42" s="59">
        <v>40793.452553461168</v>
      </c>
      <c r="W42" s="59">
        <v>40793.452553461168</v>
      </c>
      <c r="X42" s="59">
        <v>40793.452553461168</v>
      </c>
      <c r="Y42" s="59">
        <v>40793.452553461168</v>
      </c>
      <c r="Z42" s="59">
        <v>40793.452553461168</v>
      </c>
      <c r="AA42" s="59">
        <v>40793.452553461168</v>
      </c>
      <c r="AB42" s="59">
        <v>40793.452553461168</v>
      </c>
      <c r="AC42" s="59">
        <v>40793.452553461168</v>
      </c>
      <c r="AD42" s="59">
        <v>40793.452553461168</v>
      </c>
      <c r="AE42" s="59">
        <v>40793.452553461168</v>
      </c>
      <c r="AF42" s="59">
        <v>40793.452553461168</v>
      </c>
      <c r="AG42" s="59">
        <v>40793.452553461168</v>
      </c>
      <c r="AH42" s="59">
        <v>40793.452553461168</v>
      </c>
    </row>
    <row r="43" spans="1:34">
      <c r="A43" t="s">
        <v>38</v>
      </c>
      <c r="B43" t="s">
        <v>19</v>
      </c>
      <c r="C43" t="s">
        <v>388</v>
      </c>
      <c r="D43" s="59">
        <v>13795.744385322691</v>
      </c>
      <c r="E43" s="59">
        <v>13795.744385322691</v>
      </c>
      <c r="F43" s="59">
        <v>13795.744385322691</v>
      </c>
      <c r="G43" s="59">
        <v>13795.744385322691</v>
      </c>
      <c r="H43" s="59">
        <v>13795.744385322691</v>
      </c>
      <c r="I43" s="59">
        <v>13795.744385322691</v>
      </c>
      <c r="J43" s="59">
        <v>13795.744385322691</v>
      </c>
      <c r="K43" s="59">
        <v>13795.744385322691</v>
      </c>
      <c r="L43" s="59">
        <v>13795.744385322691</v>
      </c>
      <c r="M43" s="59">
        <v>13795.744385322691</v>
      </c>
      <c r="N43" s="59">
        <v>13795.744385322691</v>
      </c>
      <c r="O43" s="59">
        <v>13795.744385322691</v>
      </c>
      <c r="P43" s="59">
        <v>13795.744385322691</v>
      </c>
      <c r="Q43" s="59">
        <v>13795.744385322691</v>
      </c>
      <c r="R43" s="59">
        <v>13795.744385322691</v>
      </c>
      <c r="S43" s="59">
        <v>13795.744385322691</v>
      </c>
      <c r="T43" s="59">
        <v>13795.744385322691</v>
      </c>
      <c r="U43" s="59">
        <v>13795.744385322691</v>
      </c>
      <c r="V43" s="59">
        <v>13795.744385322691</v>
      </c>
      <c r="W43" s="59">
        <v>13795.744385322691</v>
      </c>
      <c r="X43" s="59">
        <v>13795.744385322691</v>
      </c>
      <c r="Y43" s="59">
        <v>13795.744385322691</v>
      </c>
      <c r="Z43" s="59">
        <v>13795.744385322691</v>
      </c>
      <c r="AA43" s="59">
        <v>13795.744385322691</v>
      </c>
      <c r="AB43" s="59">
        <v>13795.744385322691</v>
      </c>
      <c r="AC43" s="59">
        <v>13795.744385322691</v>
      </c>
      <c r="AD43" s="59">
        <v>13795.744385322691</v>
      </c>
      <c r="AE43" s="59">
        <v>13795.744385322691</v>
      </c>
      <c r="AF43" s="59">
        <v>13795.744385322691</v>
      </c>
      <c r="AG43" s="59">
        <v>13795.744385322691</v>
      </c>
      <c r="AH43" s="59">
        <v>13795.744385322691</v>
      </c>
    </row>
    <row r="44" spans="1:34">
      <c r="A44" t="s">
        <v>38</v>
      </c>
      <c r="B44" t="s">
        <v>21</v>
      </c>
      <c r="C44" t="s">
        <v>388</v>
      </c>
      <c r="D44" s="59">
        <v>19770.996116283</v>
      </c>
      <c r="E44" s="59">
        <v>19770.996116283</v>
      </c>
      <c r="F44" s="59">
        <v>19770.996116283</v>
      </c>
      <c r="G44" s="59">
        <v>19770.996116283</v>
      </c>
      <c r="H44" s="59">
        <v>19770.996116283</v>
      </c>
      <c r="I44" s="59">
        <v>19770.996116283</v>
      </c>
      <c r="J44" s="59">
        <v>19770.996116283</v>
      </c>
      <c r="K44" s="59">
        <v>19770.996116283</v>
      </c>
      <c r="L44" s="59">
        <v>19770.996116283</v>
      </c>
      <c r="M44" s="59">
        <v>19770.996116283</v>
      </c>
      <c r="N44" s="59">
        <v>19770.996116283</v>
      </c>
      <c r="O44" s="59">
        <v>19770.996116283</v>
      </c>
      <c r="P44" s="59">
        <v>19770.996116283</v>
      </c>
      <c r="Q44" s="59">
        <v>19770.996116283</v>
      </c>
      <c r="R44" s="59">
        <v>19770.996116283</v>
      </c>
      <c r="S44" s="59">
        <v>19770.996116283</v>
      </c>
      <c r="T44" s="59">
        <v>19770.996116283</v>
      </c>
      <c r="U44" s="59">
        <v>19770.996116283</v>
      </c>
      <c r="V44" s="59">
        <v>19770.996116283</v>
      </c>
      <c r="W44" s="59">
        <v>19770.996116283</v>
      </c>
      <c r="X44" s="59">
        <v>19770.996116283</v>
      </c>
      <c r="Y44" s="59">
        <v>19770.996116283</v>
      </c>
      <c r="Z44" s="59">
        <v>19770.996116283</v>
      </c>
      <c r="AA44" s="59">
        <v>19770.996116283</v>
      </c>
      <c r="AB44" s="59">
        <v>19770.996116283</v>
      </c>
      <c r="AC44" s="59">
        <v>19770.996116283</v>
      </c>
      <c r="AD44" s="59">
        <v>19770.996116283</v>
      </c>
      <c r="AE44" s="59">
        <v>19770.996116283</v>
      </c>
      <c r="AF44" s="59">
        <v>19770.996116283</v>
      </c>
      <c r="AG44" s="59">
        <v>19770.996116283</v>
      </c>
      <c r="AH44" s="59">
        <v>19770.996116283</v>
      </c>
    </row>
    <row r="45" spans="1:34">
      <c r="A45" t="s">
        <v>38</v>
      </c>
      <c r="B45" t="s">
        <v>72</v>
      </c>
      <c r="C45" t="s">
        <v>388</v>
      </c>
      <c r="D45" s="59">
        <v>51882.259832716933</v>
      </c>
      <c r="E45" s="59">
        <v>51882.259832716933</v>
      </c>
      <c r="F45" s="59">
        <v>51882.259832716933</v>
      </c>
      <c r="G45" s="59">
        <v>51882.259832716933</v>
      </c>
      <c r="H45" s="59">
        <v>51882.259832716933</v>
      </c>
      <c r="I45" s="59">
        <v>51882.259832716933</v>
      </c>
      <c r="J45" s="59">
        <v>51882.259832716933</v>
      </c>
      <c r="K45" s="59">
        <v>51882.259832716933</v>
      </c>
      <c r="L45" s="59">
        <v>51882.259832716933</v>
      </c>
      <c r="M45" s="59">
        <v>51882.259832716933</v>
      </c>
      <c r="N45" s="59">
        <v>51882.259832716933</v>
      </c>
      <c r="O45" s="59">
        <v>51882.259832716933</v>
      </c>
      <c r="P45" s="59">
        <v>51882.259832716933</v>
      </c>
      <c r="Q45" s="59">
        <v>51882.259832716933</v>
      </c>
      <c r="R45" s="59">
        <v>51882.259832716933</v>
      </c>
      <c r="S45" s="59">
        <v>51882.259832716933</v>
      </c>
      <c r="T45" s="59">
        <v>51882.259832716933</v>
      </c>
      <c r="U45" s="59">
        <v>51882.259832716933</v>
      </c>
      <c r="V45" s="59">
        <v>51882.259832716933</v>
      </c>
      <c r="W45" s="59">
        <v>51882.259832716933</v>
      </c>
      <c r="X45" s="59">
        <v>51882.259832716933</v>
      </c>
      <c r="Y45" s="59">
        <v>51882.259832716933</v>
      </c>
      <c r="Z45" s="59">
        <v>51882.259832716933</v>
      </c>
      <c r="AA45" s="59">
        <v>51882.259832716933</v>
      </c>
      <c r="AB45" s="59">
        <v>51882.259832716933</v>
      </c>
      <c r="AC45" s="59">
        <v>51882.259832716933</v>
      </c>
      <c r="AD45" s="59">
        <v>51882.259832716933</v>
      </c>
      <c r="AE45" s="59">
        <v>51882.259832716933</v>
      </c>
      <c r="AF45" s="59">
        <v>51882.259832716933</v>
      </c>
      <c r="AG45" s="59">
        <v>51882.259832716933</v>
      </c>
      <c r="AH45" s="59">
        <v>51882.259832716933</v>
      </c>
    </row>
    <row r="46" spans="1:34">
      <c r="A46" t="s">
        <v>38</v>
      </c>
      <c r="B46" t="s">
        <v>70</v>
      </c>
      <c r="C46" t="s">
        <v>388</v>
      </c>
      <c r="D46" s="59">
        <v>38748.45985672564</v>
      </c>
      <c r="E46" s="59">
        <v>38748.45985672564</v>
      </c>
      <c r="F46" s="59">
        <v>38748.45985672564</v>
      </c>
      <c r="G46" s="59">
        <v>38748.45985672564</v>
      </c>
      <c r="H46" s="59">
        <v>38748.45985672564</v>
      </c>
      <c r="I46" s="59">
        <v>38748.45985672564</v>
      </c>
      <c r="J46" s="59">
        <v>38748.45985672564</v>
      </c>
      <c r="K46" s="59">
        <v>38748.45985672564</v>
      </c>
      <c r="L46" s="59">
        <v>38748.45985672564</v>
      </c>
      <c r="M46" s="59">
        <v>38748.45985672564</v>
      </c>
      <c r="N46" s="59">
        <v>38748.45985672564</v>
      </c>
      <c r="O46" s="59">
        <v>38748.45985672564</v>
      </c>
      <c r="P46" s="59">
        <v>38748.45985672564</v>
      </c>
      <c r="Q46" s="59">
        <v>38748.45985672564</v>
      </c>
      <c r="R46" s="59">
        <v>38748.45985672564</v>
      </c>
      <c r="S46" s="59">
        <v>38748.45985672564</v>
      </c>
      <c r="T46" s="59">
        <v>38748.45985672564</v>
      </c>
      <c r="U46" s="59">
        <v>38748.45985672564</v>
      </c>
      <c r="V46" s="59">
        <v>38748.45985672564</v>
      </c>
      <c r="W46" s="59">
        <v>38748.45985672564</v>
      </c>
      <c r="X46" s="59">
        <v>38748.45985672564</v>
      </c>
      <c r="Y46" s="59">
        <v>38748.45985672564</v>
      </c>
      <c r="Z46" s="59">
        <v>38748.45985672564</v>
      </c>
      <c r="AA46" s="59">
        <v>38748.45985672564</v>
      </c>
      <c r="AB46" s="59">
        <v>38748.45985672564</v>
      </c>
      <c r="AC46" s="59">
        <v>38748.45985672564</v>
      </c>
      <c r="AD46" s="59">
        <v>38748.45985672564</v>
      </c>
      <c r="AE46" s="59">
        <v>38748.45985672564</v>
      </c>
      <c r="AF46" s="59">
        <v>38748.45985672564</v>
      </c>
      <c r="AG46" s="59">
        <v>38748.45985672564</v>
      </c>
      <c r="AH46" s="59">
        <v>38748.45985672564</v>
      </c>
    </row>
    <row r="47" spans="1:34">
      <c r="A47" t="s">
        <v>39</v>
      </c>
      <c r="B47" t="s">
        <v>19</v>
      </c>
      <c r="C47" t="s">
        <v>388</v>
      </c>
      <c r="D47" s="59">
        <v>10810.333165225889</v>
      </c>
      <c r="E47" s="59">
        <v>10810.333165225889</v>
      </c>
      <c r="F47" s="59">
        <v>10810.333165225889</v>
      </c>
      <c r="G47" s="59">
        <v>10810.333165225889</v>
      </c>
      <c r="H47" s="59">
        <v>10810.333165225889</v>
      </c>
      <c r="I47" s="59">
        <v>10810.333165225889</v>
      </c>
      <c r="J47" s="59">
        <v>10810.333165225889</v>
      </c>
      <c r="K47" s="59">
        <v>10810.333165225889</v>
      </c>
      <c r="L47" s="59">
        <v>10810.333165225889</v>
      </c>
      <c r="M47" s="59">
        <v>10810.333165225889</v>
      </c>
      <c r="N47" s="59">
        <v>10810.333165225889</v>
      </c>
      <c r="O47" s="59">
        <v>10810.333165225889</v>
      </c>
      <c r="P47" s="59">
        <v>10810.333165225889</v>
      </c>
      <c r="Q47" s="59">
        <v>10810.333165225889</v>
      </c>
      <c r="R47" s="59">
        <v>10810.333165225889</v>
      </c>
      <c r="S47" s="59">
        <v>10810.333165225889</v>
      </c>
      <c r="T47" s="59">
        <v>10810.333165225889</v>
      </c>
      <c r="U47" s="59">
        <v>10810.333165225889</v>
      </c>
      <c r="V47" s="59">
        <v>10810.333165225889</v>
      </c>
      <c r="W47" s="59">
        <v>10810.333165225889</v>
      </c>
      <c r="X47" s="59">
        <v>10810.333165225889</v>
      </c>
      <c r="Y47" s="59">
        <v>10810.333165225889</v>
      </c>
      <c r="Z47" s="59">
        <v>10810.333165225889</v>
      </c>
      <c r="AA47" s="59">
        <v>10810.333165225889</v>
      </c>
      <c r="AB47" s="59">
        <v>10810.333165225889</v>
      </c>
      <c r="AC47" s="59">
        <v>10810.333165225889</v>
      </c>
      <c r="AD47" s="59">
        <v>10810.333165225889</v>
      </c>
      <c r="AE47" s="59">
        <v>10810.333165225889</v>
      </c>
      <c r="AF47" s="59">
        <v>10810.333165225889</v>
      </c>
      <c r="AG47" s="59">
        <v>10810.333165225889</v>
      </c>
      <c r="AH47" s="59">
        <v>10810.333165225889</v>
      </c>
    </row>
    <row r="48" spans="1:34">
      <c r="A48" t="s">
        <v>39</v>
      </c>
      <c r="B48" t="s">
        <v>21</v>
      </c>
      <c r="C48" t="s">
        <v>388</v>
      </c>
      <c r="D48" s="59">
        <v>16380.30628729043</v>
      </c>
      <c r="E48" s="59">
        <v>16380.30628729043</v>
      </c>
      <c r="F48" s="59">
        <v>16380.30628729043</v>
      </c>
      <c r="G48" s="59">
        <v>16380.30628729043</v>
      </c>
      <c r="H48" s="59">
        <v>16380.30628729043</v>
      </c>
      <c r="I48" s="59">
        <v>16380.30628729043</v>
      </c>
      <c r="J48" s="59">
        <v>16380.30628729043</v>
      </c>
      <c r="K48" s="59">
        <v>16380.30628729043</v>
      </c>
      <c r="L48" s="59">
        <v>16380.30628729043</v>
      </c>
      <c r="M48" s="59">
        <v>16380.30628729043</v>
      </c>
      <c r="N48" s="59">
        <v>16380.30628729043</v>
      </c>
      <c r="O48" s="59">
        <v>16380.30628729043</v>
      </c>
      <c r="P48" s="59">
        <v>16380.30628729043</v>
      </c>
      <c r="Q48" s="59">
        <v>16380.30628729043</v>
      </c>
      <c r="R48" s="59">
        <v>16380.30628729043</v>
      </c>
      <c r="S48" s="59">
        <v>16380.30628729043</v>
      </c>
      <c r="T48" s="59">
        <v>16380.30628729043</v>
      </c>
      <c r="U48" s="59">
        <v>16380.30628729043</v>
      </c>
      <c r="V48" s="59">
        <v>16380.30628729043</v>
      </c>
      <c r="W48" s="59">
        <v>16380.30628729043</v>
      </c>
      <c r="X48" s="59">
        <v>16380.30628729043</v>
      </c>
      <c r="Y48" s="59">
        <v>16380.30628729043</v>
      </c>
      <c r="Z48" s="59">
        <v>16380.30628729043</v>
      </c>
      <c r="AA48" s="59">
        <v>16380.30628729043</v>
      </c>
      <c r="AB48" s="59">
        <v>16380.30628729043</v>
      </c>
      <c r="AC48" s="59">
        <v>16380.30628729043</v>
      </c>
      <c r="AD48" s="59">
        <v>16380.30628729043</v>
      </c>
      <c r="AE48" s="59">
        <v>16380.30628729043</v>
      </c>
      <c r="AF48" s="59">
        <v>16380.30628729043</v>
      </c>
      <c r="AG48" s="59">
        <v>16380.30628729043</v>
      </c>
      <c r="AH48" s="59">
        <v>16380.30628729043</v>
      </c>
    </row>
    <row r="49" spans="1:34">
      <c r="A49" t="s">
        <v>39</v>
      </c>
      <c r="B49" t="s">
        <v>72</v>
      </c>
      <c r="C49" t="s">
        <v>388</v>
      </c>
      <c r="D49" s="59">
        <v>58385.504333656951</v>
      </c>
      <c r="E49" s="59">
        <v>58385.504333656951</v>
      </c>
      <c r="F49" s="59">
        <v>58385.504333656951</v>
      </c>
      <c r="G49" s="59">
        <v>58385.504333656951</v>
      </c>
      <c r="H49" s="59">
        <v>58385.504333656951</v>
      </c>
      <c r="I49" s="59">
        <v>58385.504333656951</v>
      </c>
      <c r="J49" s="59">
        <v>58385.504333656951</v>
      </c>
      <c r="K49" s="59">
        <v>58385.504333656951</v>
      </c>
      <c r="L49" s="59">
        <v>58385.504333656951</v>
      </c>
      <c r="M49" s="59">
        <v>58385.504333656951</v>
      </c>
      <c r="N49" s="59">
        <v>58385.504333656951</v>
      </c>
      <c r="O49" s="59">
        <v>58385.504333656951</v>
      </c>
      <c r="P49" s="59">
        <v>58385.504333656951</v>
      </c>
      <c r="Q49" s="59">
        <v>58385.504333656951</v>
      </c>
      <c r="R49" s="59">
        <v>58385.504333656951</v>
      </c>
      <c r="S49" s="59">
        <v>58385.504333656951</v>
      </c>
      <c r="T49" s="59">
        <v>58385.504333656951</v>
      </c>
      <c r="U49" s="59">
        <v>58385.504333656951</v>
      </c>
      <c r="V49" s="59">
        <v>58385.504333656951</v>
      </c>
      <c r="W49" s="59">
        <v>58385.504333656951</v>
      </c>
      <c r="X49" s="59">
        <v>58385.504333656951</v>
      </c>
      <c r="Y49" s="59">
        <v>58385.504333656951</v>
      </c>
      <c r="Z49" s="59">
        <v>58385.504333656951</v>
      </c>
      <c r="AA49" s="59">
        <v>58385.504333656951</v>
      </c>
      <c r="AB49" s="59">
        <v>58385.504333656951</v>
      </c>
      <c r="AC49" s="59">
        <v>58385.504333656951</v>
      </c>
      <c r="AD49" s="59">
        <v>58385.504333656951</v>
      </c>
      <c r="AE49" s="59">
        <v>58385.504333656951</v>
      </c>
      <c r="AF49" s="59">
        <v>58385.504333656951</v>
      </c>
      <c r="AG49" s="59">
        <v>58385.504333656951</v>
      </c>
      <c r="AH49" s="59">
        <v>58385.504333656951</v>
      </c>
    </row>
    <row r="50" spans="1:34">
      <c r="A50" t="s">
        <v>39</v>
      </c>
      <c r="B50" t="s">
        <v>70</v>
      </c>
      <c r="C50" t="s">
        <v>388</v>
      </c>
      <c r="D50" s="59">
        <v>37981.275909962736</v>
      </c>
      <c r="E50" s="59">
        <v>37981.275909962736</v>
      </c>
      <c r="F50" s="59">
        <v>37981.275909962736</v>
      </c>
      <c r="G50" s="59">
        <v>37981.275909962736</v>
      </c>
      <c r="H50" s="59">
        <v>37981.275909962736</v>
      </c>
      <c r="I50" s="59">
        <v>37981.275909962736</v>
      </c>
      <c r="J50" s="59">
        <v>37981.275909962736</v>
      </c>
      <c r="K50" s="59">
        <v>37981.275909962736</v>
      </c>
      <c r="L50" s="59">
        <v>37981.275909962736</v>
      </c>
      <c r="M50" s="59">
        <v>37981.275909962736</v>
      </c>
      <c r="N50" s="59">
        <v>37981.275909962736</v>
      </c>
      <c r="O50" s="59">
        <v>37981.275909962736</v>
      </c>
      <c r="P50" s="59">
        <v>37981.275909962736</v>
      </c>
      <c r="Q50" s="59">
        <v>37981.275909962736</v>
      </c>
      <c r="R50" s="59">
        <v>37981.275909962736</v>
      </c>
      <c r="S50" s="59">
        <v>37981.275909962736</v>
      </c>
      <c r="T50" s="59">
        <v>37981.275909962736</v>
      </c>
      <c r="U50" s="59">
        <v>37981.275909962736</v>
      </c>
      <c r="V50" s="59">
        <v>37981.275909962736</v>
      </c>
      <c r="W50" s="59">
        <v>37981.275909962736</v>
      </c>
      <c r="X50" s="59">
        <v>37981.275909962736</v>
      </c>
      <c r="Y50" s="59">
        <v>37981.275909962736</v>
      </c>
      <c r="Z50" s="59">
        <v>37981.275909962736</v>
      </c>
      <c r="AA50" s="59">
        <v>37981.275909962736</v>
      </c>
      <c r="AB50" s="59">
        <v>37981.275909962736</v>
      </c>
      <c r="AC50" s="59">
        <v>37981.275909962736</v>
      </c>
      <c r="AD50" s="59">
        <v>37981.275909962736</v>
      </c>
      <c r="AE50" s="59">
        <v>37981.275909962736</v>
      </c>
      <c r="AF50" s="59">
        <v>37981.275909962736</v>
      </c>
      <c r="AG50" s="59">
        <v>37981.275909962736</v>
      </c>
      <c r="AH50" s="59">
        <v>37981.275909962736</v>
      </c>
    </row>
    <row r="51" spans="1:34">
      <c r="A51" t="s">
        <v>40</v>
      </c>
      <c r="B51" t="s">
        <v>19</v>
      </c>
      <c r="C51" t="s">
        <v>388</v>
      </c>
      <c r="D51" s="59">
        <v>7489.2372693100378</v>
      </c>
      <c r="E51" s="59">
        <v>7489.2372693100378</v>
      </c>
      <c r="F51" s="59">
        <v>7489.2372693100378</v>
      </c>
      <c r="G51" s="59">
        <v>7489.2372693100378</v>
      </c>
      <c r="H51" s="59">
        <v>7489.2372693100378</v>
      </c>
      <c r="I51" s="59">
        <v>7489.2372693100378</v>
      </c>
      <c r="J51" s="59">
        <v>7489.2372693100378</v>
      </c>
      <c r="K51" s="59">
        <v>7489.2372693100378</v>
      </c>
      <c r="L51" s="59">
        <v>7489.2372693100378</v>
      </c>
      <c r="M51" s="59">
        <v>7489.2372693100378</v>
      </c>
      <c r="N51" s="59">
        <v>7489.2372693100378</v>
      </c>
      <c r="O51" s="59">
        <v>7489.2372693100378</v>
      </c>
      <c r="P51" s="59">
        <v>7489.2372693100378</v>
      </c>
      <c r="Q51" s="59">
        <v>7489.2372693100378</v>
      </c>
      <c r="R51" s="59">
        <v>7489.2372693100378</v>
      </c>
      <c r="S51" s="59">
        <v>7489.2372693100378</v>
      </c>
      <c r="T51" s="59">
        <v>7489.2372693100378</v>
      </c>
      <c r="U51" s="59">
        <v>7489.2372693100378</v>
      </c>
      <c r="V51" s="59">
        <v>7489.2372693100378</v>
      </c>
      <c r="W51" s="59">
        <v>7489.2372693100378</v>
      </c>
      <c r="X51" s="59">
        <v>7489.2372693100378</v>
      </c>
      <c r="Y51" s="59">
        <v>7489.2372693100378</v>
      </c>
      <c r="Z51" s="59">
        <v>7489.2372693100378</v>
      </c>
      <c r="AA51" s="59">
        <v>7489.2372693100378</v>
      </c>
      <c r="AB51" s="59">
        <v>7489.2372693100378</v>
      </c>
      <c r="AC51" s="59">
        <v>7489.2372693100378</v>
      </c>
      <c r="AD51" s="59">
        <v>7489.2372693100378</v>
      </c>
      <c r="AE51" s="59">
        <v>7489.2372693100378</v>
      </c>
      <c r="AF51" s="59">
        <v>7489.2372693100378</v>
      </c>
      <c r="AG51" s="59">
        <v>7489.2372693100378</v>
      </c>
      <c r="AH51" s="59">
        <v>7489.2372693100378</v>
      </c>
    </row>
    <row r="52" spans="1:34">
      <c r="A52" t="s">
        <v>40</v>
      </c>
      <c r="B52" t="s">
        <v>21</v>
      </c>
      <c r="C52" t="s">
        <v>388</v>
      </c>
      <c r="D52" s="59">
        <v>13958.52450542262</v>
      </c>
      <c r="E52" s="59">
        <v>13958.52450542262</v>
      </c>
      <c r="F52" s="59">
        <v>13958.52450542262</v>
      </c>
      <c r="G52" s="59">
        <v>13958.52450542262</v>
      </c>
      <c r="H52" s="59">
        <v>13958.52450542262</v>
      </c>
      <c r="I52" s="59">
        <v>13958.52450542262</v>
      </c>
      <c r="J52" s="59">
        <v>13958.52450542262</v>
      </c>
      <c r="K52" s="59">
        <v>13958.52450542262</v>
      </c>
      <c r="L52" s="59">
        <v>13958.52450542262</v>
      </c>
      <c r="M52" s="59">
        <v>13958.52450542262</v>
      </c>
      <c r="N52" s="59">
        <v>13958.52450542262</v>
      </c>
      <c r="O52" s="59">
        <v>13958.52450542262</v>
      </c>
      <c r="P52" s="59">
        <v>13958.52450542262</v>
      </c>
      <c r="Q52" s="59">
        <v>13958.52450542262</v>
      </c>
      <c r="R52" s="59">
        <v>13958.52450542262</v>
      </c>
      <c r="S52" s="59">
        <v>13958.52450542262</v>
      </c>
      <c r="T52" s="59">
        <v>13958.52450542262</v>
      </c>
      <c r="U52" s="59">
        <v>13958.52450542262</v>
      </c>
      <c r="V52" s="59">
        <v>13958.52450542262</v>
      </c>
      <c r="W52" s="59">
        <v>13958.52450542262</v>
      </c>
      <c r="X52" s="59">
        <v>13958.52450542262</v>
      </c>
      <c r="Y52" s="59">
        <v>13958.52450542262</v>
      </c>
      <c r="Z52" s="59">
        <v>13958.52450542262</v>
      </c>
      <c r="AA52" s="59">
        <v>13958.52450542262</v>
      </c>
      <c r="AB52" s="59">
        <v>13958.52450542262</v>
      </c>
      <c r="AC52" s="59">
        <v>13958.52450542262</v>
      </c>
      <c r="AD52" s="59">
        <v>13958.52450542262</v>
      </c>
      <c r="AE52" s="59">
        <v>13958.52450542262</v>
      </c>
      <c r="AF52" s="59">
        <v>13958.52450542262</v>
      </c>
      <c r="AG52" s="59">
        <v>13958.52450542262</v>
      </c>
      <c r="AH52" s="59">
        <v>13958.52450542262</v>
      </c>
    </row>
    <row r="53" spans="1:34">
      <c r="A53" t="s">
        <v>40</v>
      </c>
      <c r="B53" t="s">
        <v>72</v>
      </c>
      <c r="C53" t="s">
        <v>388</v>
      </c>
      <c r="D53" s="59">
        <v>45095.788538026907</v>
      </c>
      <c r="E53" s="59">
        <v>45095.788538026907</v>
      </c>
      <c r="F53" s="59">
        <v>45095.788538026907</v>
      </c>
      <c r="G53" s="59">
        <v>45095.788538026907</v>
      </c>
      <c r="H53" s="59">
        <v>45095.788538026907</v>
      </c>
      <c r="I53" s="59">
        <v>45095.788538026907</v>
      </c>
      <c r="J53" s="59">
        <v>45095.788538026907</v>
      </c>
      <c r="K53" s="59">
        <v>45095.788538026907</v>
      </c>
      <c r="L53" s="59">
        <v>45095.788538026907</v>
      </c>
      <c r="M53" s="59">
        <v>45095.788538026907</v>
      </c>
      <c r="N53" s="59">
        <v>45095.788538026907</v>
      </c>
      <c r="O53" s="59">
        <v>45095.788538026907</v>
      </c>
      <c r="P53" s="59">
        <v>45095.788538026907</v>
      </c>
      <c r="Q53" s="59">
        <v>45095.788538026907</v>
      </c>
      <c r="R53" s="59">
        <v>45095.788538026907</v>
      </c>
      <c r="S53" s="59">
        <v>45095.788538026907</v>
      </c>
      <c r="T53" s="59">
        <v>45095.788538026907</v>
      </c>
      <c r="U53" s="59">
        <v>45095.788538026907</v>
      </c>
      <c r="V53" s="59">
        <v>45095.788538026907</v>
      </c>
      <c r="W53" s="59">
        <v>45095.788538026907</v>
      </c>
      <c r="X53" s="59">
        <v>45095.788538026907</v>
      </c>
      <c r="Y53" s="59">
        <v>45095.788538026907</v>
      </c>
      <c r="Z53" s="59">
        <v>45095.788538026907</v>
      </c>
      <c r="AA53" s="59">
        <v>45095.788538026907</v>
      </c>
      <c r="AB53" s="59">
        <v>45095.788538026907</v>
      </c>
      <c r="AC53" s="59">
        <v>45095.788538026907</v>
      </c>
      <c r="AD53" s="59">
        <v>45095.788538026907</v>
      </c>
      <c r="AE53" s="59">
        <v>45095.788538026907</v>
      </c>
      <c r="AF53" s="59">
        <v>45095.788538026907</v>
      </c>
      <c r="AG53" s="59">
        <v>45095.788538026907</v>
      </c>
      <c r="AH53" s="59">
        <v>45095.788538026907</v>
      </c>
    </row>
    <row r="54" spans="1:34">
      <c r="A54" t="s">
        <v>40</v>
      </c>
      <c r="B54" t="s">
        <v>70</v>
      </c>
      <c r="C54" t="s">
        <v>388</v>
      </c>
      <c r="D54" s="59">
        <v>34735.18305304784</v>
      </c>
      <c r="E54" s="59">
        <v>34735.18305304784</v>
      </c>
      <c r="F54" s="59">
        <v>34735.18305304784</v>
      </c>
      <c r="G54" s="59">
        <v>34735.18305304784</v>
      </c>
      <c r="H54" s="59">
        <v>34735.18305304784</v>
      </c>
      <c r="I54" s="59">
        <v>34735.18305304784</v>
      </c>
      <c r="J54" s="59">
        <v>34735.18305304784</v>
      </c>
      <c r="K54" s="59">
        <v>34735.18305304784</v>
      </c>
      <c r="L54" s="59">
        <v>34735.18305304784</v>
      </c>
      <c r="M54" s="59">
        <v>34735.18305304784</v>
      </c>
      <c r="N54" s="59">
        <v>34735.18305304784</v>
      </c>
      <c r="O54" s="59">
        <v>34735.18305304784</v>
      </c>
      <c r="P54" s="59">
        <v>34735.18305304784</v>
      </c>
      <c r="Q54" s="59">
        <v>34735.18305304784</v>
      </c>
      <c r="R54" s="59">
        <v>34735.18305304784</v>
      </c>
      <c r="S54" s="59">
        <v>34735.18305304784</v>
      </c>
      <c r="T54" s="59">
        <v>34735.18305304784</v>
      </c>
      <c r="U54" s="59">
        <v>34735.18305304784</v>
      </c>
      <c r="V54" s="59">
        <v>34735.18305304784</v>
      </c>
      <c r="W54" s="59">
        <v>34735.18305304784</v>
      </c>
      <c r="X54" s="59">
        <v>34735.18305304784</v>
      </c>
      <c r="Y54" s="59">
        <v>34735.18305304784</v>
      </c>
      <c r="Z54" s="59">
        <v>34735.18305304784</v>
      </c>
      <c r="AA54" s="59">
        <v>34735.18305304784</v>
      </c>
      <c r="AB54" s="59">
        <v>34735.18305304784</v>
      </c>
      <c r="AC54" s="59">
        <v>34735.18305304784</v>
      </c>
      <c r="AD54" s="59">
        <v>34735.18305304784</v>
      </c>
      <c r="AE54" s="59">
        <v>34735.18305304784</v>
      </c>
      <c r="AF54" s="59">
        <v>34735.18305304784</v>
      </c>
      <c r="AG54" s="59">
        <v>34735.18305304784</v>
      </c>
      <c r="AH54" s="59">
        <v>34735.18305304784</v>
      </c>
    </row>
    <row r="55" spans="1:34">
      <c r="A55" t="s">
        <v>42</v>
      </c>
      <c r="B55" t="s">
        <v>19</v>
      </c>
      <c r="C55" t="s">
        <v>388</v>
      </c>
      <c r="D55" s="59">
        <v>21467.814902163289</v>
      </c>
      <c r="E55" s="59">
        <v>21467.814902163289</v>
      </c>
      <c r="F55" s="59">
        <v>21467.814902163289</v>
      </c>
      <c r="G55" s="59">
        <v>21467.814902163289</v>
      </c>
      <c r="H55" s="59">
        <v>21467.814902163289</v>
      </c>
      <c r="I55" s="59">
        <v>21467.814902163289</v>
      </c>
      <c r="J55" s="59">
        <v>21467.814902163289</v>
      </c>
      <c r="K55" s="59">
        <v>21467.814902163289</v>
      </c>
      <c r="L55" s="59">
        <v>21467.814902163289</v>
      </c>
      <c r="M55" s="59">
        <v>21467.814902163289</v>
      </c>
      <c r="N55" s="59">
        <v>21467.814902163289</v>
      </c>
      <c r="O55" s="59">
        <v>21467.814902163289</v>
      </c>
      <c r="P55" s="59">
        <v>21467.814902163289</v>
      </c>
      <c r="Q55" s="59">
        <v>21467.814902163289</v>
      </c>
      <c r="R55" s="59">
        <v>21467.814902163289</v>
      </c>
      <c r="S55" s="59">
        <v>21467.814902163289</v>
      </c>
      <c r="T55" s="59">
        <v>21467.814902163289</v>
      </c>
      <c r="U55" s="59">
        <v>21467.814902163289</v>
      </c>
      <c r="V55" s="59">
        <v>21467.814902163289</v>
      </c>
      <c r="W55" s="59">
        <v>21467.814902163289</v>
      </c>
      <c r="X55" s="59">
        <v>21467.814902163289</v>
      </c>
      <c r="Y55" s="59">
        <v>21467.814902163289</v>
      </c>
      <c r="Z55" s="59">
        <v>21467.814902163289</v>
      </c>
      <c r="AA55" s="59">
        <v>21467.814902163289</v>
      </c>
      <c r="AB55" s="59">
        <v>21467.814902163289</v>
      </c>
      <c r="AC55" s="59">
        <v>21467.814902163289</v>
      </c>
      <c r="AD55" s="59">
        <v>21467.814902163289</v>
      </c>
      <c r="AE55" s="59">
        <v>21467.814902163289</v>
      </c>
      <c r="AF55" s="59">
        <v>21467.814902163289</v>
      </c>
      <c r="AG55" s="59">
        <v>21467.814902163289</v>
      </c>
      <c r="AH55" s="59">
        <v>21467.814902163289</v>
      </c>
    </row>
    <row r="56" spans="1:34">
      <c r="A56" t="s">
        <v>42</v>
      </c>
      <c r="B56" t="s">
        <v>21</v>
      </c>
      <c r="C56" t="s">
        <v>388</v>
      </c>
      <c r="D56" s="59">
        <v>19607.287999090731</v>
      </c>
      <c r="E56" s="59">
        <v>19607.287999090731</v>
      </c>
      <c r="F56" s="59">
        <v>19607.287999090731</v>
      </c>
      <c r="G56" s="59">
        <v>19607.287999090731</v>
      </c>
      <c r="H56" s="59">
        <v>19607.287999090731</v>
      </c>
      <c r="I56" s="59">
        <v>19607.287999090731</v>
      </c>
      <c r="J56" s="59">
        <v>19607.287999090731</v>
      </c>
      <c r="K56" s="59">
        <v>19607.287999090731</v>
      </c>
      <c r="L56" s="59">
        <v>19607.287999090731</v>
      </c>
      <c r="M56" s="59">
        <v>19607.287999090731</v>
      </c>
      <c r="N56" s="59">
        <v>19607.287999090731</v>
      </c>
      <c r="O56" s="59">
        <v>19607.287999090731</v>
      </c>
      <c r="P56" s="59">
        <v>19607.287999090731</v>
      </c>
      <c r="Q56" s="59">
        <v>19607.287999090731</v>
      </c>
      <c r="R56" s="59">
        <v>19607.287999090731</v>
      </c>
      <c r="S56" s="59">
        <v>19607.287999090731</v>
      </c>
      <c r="T56" s="59">
        <v>19607.287999090731</v>
      </c>
      <c r="U56" s="59">
        <v>19607.287999090731</v>
      </c>
      <c r="V56" s="59">
        <v>19607.287999090731</v>
      </c>
      <c r="W56" s="59">
        <v>19607.287999090731</v>
      </c>
      <c r="X56" s="59">
        <v>19607.287999090731</v>
      </c>
      <c r="Y56" s="59">
        <v>19607.287999090731</v>
      </c>
      <c r="Z56" s="59">
        <v>19607.287999090731</v>
      </c>
      <c r="AA56" s="59">
        <v>19607.287999090731</v>
      </c>
      <c r="AB56" s="59">
        <v>19607.287999090731</v>
      </c>
      <c r="AC56" s="59">
        <v>19607.287999090731</v>
      </c>
      <c r="AD56" s="59">
        <v>19607.287999090731</v>
      </c>
      <c r="AE56" s="59">
        <v>19607.287999090731</v>
      </c>
      <c r="AF56" s="59">
        <v>19607.287999090731</v>
      </c>
      <c r="AG56" s="59">
        <v>19607.287999090731</v>
      </c>
      <c r="AH56" s="59">
        <v>19607.287999090731</v>
      </c>
    </row>
    <row r="57" spans="1:34">
      <c r="A57" t="s">
        <v>42</v>
      </c>
      <c r="B57" t="s">
        <v>72</v>
      </c>
      <c r="C57" t="s">
        <v>388</v>
      </c>
      <c r="D57" s="59">
        <v>61673.765538830507</v>
      </c>
      <c r="E57" s="59">
        <v>61673.765538830507</v>
      </c>
      <c r="F57" s="59">
        <v>61673.765538830507</v>
      </c>
      <c r="G57" s="59">
        <v>61673.765538830507</v>
      </c>
      <c r="H57" s="59">
        <v>61673.765538830507</v>
      </c>
      <c r="I57" s="59">
        <v>61673.765538830507</v>
      </c>
      <c r="J57" s="59">
        <v>61673.765538830507</v>
      </c>
      <c r="K57" s="59">
        <v>61673.765538830507</v>
      </c>
      <c r="L57" s="59">
        <v>61673.765538830507</v>
      </c>
      <c r="M57" s="59">
        <v>61673.765538830507</v>
      </c>
      <c r="N57" s="59">
        <v>61673.765538830507</v>
      </c>
      <c r="O57" s="59">
        <v>61673.765538830507</v>
      </c>
      <c r="P57" s="59">
        <v>61673.765538830507</v>
      </c>
      <c r="Q57" s="59">
        <v>61673.765538830507</v>
      </c>
      <c r="R57" s="59">
        <v>61673.765538830507</v>
      </c>
      <c r="S57" s="59">
        <v>61673.765538830507</v>
      </c>
      <c r="T57" s="59">
        <v>61673.765538830507</v>
      </c>
      <c r="U57" s="59">
        <v>61673.765538830507</v>
      </c>
      <c r="V57" s="59">
        <v>61673.765538830507</v>
      </c>
      <c r="W57" s="59">
        <v>61673.765538830507</v>
      </c>
      <c r="X57" s="59">
        <v>61673.765538830507</v>
      </c>
      <c r="Y57" s="59">
        <v>61673.765538830507</v>
      </c>
      <c r="Z57" s="59">
        <v>61673.765538830507</v>
      </c>
      <c r="AA57" s="59">
        <v>61673.765538830507</v>
      </c>
      <c r="AB57" s="59">
        <v>61673.765538830507</v>
      </c>
      <c r="AC57" s="59">
        <v>61673.765538830507</v>
      </c>
      <c r="AD57" s="59">
        <v>61673.765538830507</v>
      </c>
      <c r="AE57" s="59">
        <v>61673.765538830507</v>
      </c>
      <c r="AF57" s="59">
        <v>61673.765538830507</v>
      </c>
      <c r="AG57" s="59">
        <v>61673.765538830507</v>
      </c>
      <c r="AH57" s="59">
        <v>61673.765538830507</v>
      </c>
    </row>
    <row r="58" spans="1:34">
      <c r="A58" t="s">
        <v>42</v>
      </c>
      <c r="B58" t="s">
        <v>70</v>
      </c>
      <c r="C58" t="s">
        <v>388</v>
      </c>
      <c r="D58" s="59">
        <v>45068.869256524013</v>
      </c>
      <c r="E58" s="59">
        <v>45068.869256524013</v>
      </c>
      <c r="F58" s="59">
        <v>45068.869256524013</v>
      </c>
      <c r="G58" s="59">
        <v>45068.869256524013</v>
      </c>
      <c r="H58" s="59">
        <v>45068.869256524013</v>
      </c>
      <c r="I58" s="59">
        <v>45068.869256524013</v>
      </c>
      <c r="J58" s="59">
        <v>45068.869256524013</v>
      </c>
      <c r="K58" s="59">
        <v>45068.869256524013</v>
      </c>
      <c r="L58" s="59">
        <v>45068.869256524013</v>
      </c>
      <c r="M58" s="59">
        <v>45068.869256524013</v>
      </c>
      <c r="N58" s="59">
        <v>45068.869256524013</v>
      </c>
      <c r="O58" s="59">
        <v>45068.869256524013</v>
      </c>
      <c r="P58" s="59">
        <v>45068.869256524013</v>
      </c>
      <c r="Q58" s="59">
        <v>45068.869256524013</v>
      </c>
      <c r="R58" s="59">
        <v>45068.869256524013</v>
      </c>
      <c r="S58" s="59">
        <v>45068.869256524013</v>
      </c>
      <c r="T58" s="59">
        <v>45068.869256524013</v>
      </c>
      <c r="U58" s="59">
        <v>45068.869256524013</v>
      </c>
      <c r="V58" s="59">
        <v>45068.869256524013</v>
      </c>
      <c r="W58" s="59">
        <v>45068.869256524013</v>
      </c>
      <c r="X58" s="59">
        <v>45068.869256524013</v>
      </c>
      <c r="Y58" s="59">
        <v>45068.869256524013</v>
      </c>
      <c r="Z58" s="59">
        <v>45068.869256524013</v>
      </c>
      <c r="AA58" s="59">
        <v>45068.869256524013</v>
      </c>
      <c r="AB58" s="59">
        <v>45068.869256524013</v>
      </c>
      <c r="AC58" s="59">
        <v>45068.869256524013</v>
      </c>
      <c r="AD58" s="59">
        <v>45068.869256524013</v>
      </c>
      <c r="AE58" s="59">
        <v>45068.869256524013</v>
      </c>
      <c r="AF58" s="59">
        <v>45068.869256524013</v>
      </c>
      <c r="AG58" s="59">
        <v>45068.869256524013</v>
      </c>
      <c r="AH58" s="59">
        <v>45068.869256524013</v>
      </c>
    </row>
    <row r="59" spans="1:34">
      <c r="A59" t="s">
        <v>43</v>
      </c>
      <c r="B59" t="s">
        <v>19</v>
      </c>
      <c r="C59" t="s">
        <v>388</v>
      </c>
      <c r="D59" s="59">
        <v>26990.358594378089</v>
      </c>
      <c r="E59" s="59">
        <v>26990.358594378089</v>
      </c>
      <c r="F59" s="59">
        <v>26990.358594378089</v>
      </c>
      <c r="G59" s="59">
        <v>26990.358594378089</v>
      </c>
      <c r="H59" s="59">
        <v>26990.358594378089</v>
      </c>
      <c r="I59" s="59">
        <v>26990.358594378089</v>
      </c>
      <c r="J59" s="59">
        <v>26990.358594378089</v>
      </c>
      <c r="K59" s="59">
        <v>26990.358594378089</v>
      </c>
      <c r="L59" s="59">
        <v>26990.358594378089</v>
      </c>
      <c r="M59" s="59">
        <v>26990.358594378089</v>
      </c>
      <c r="N59" s="59">
        <v>26990.358594378089</v>
      </c>
      <c r="O59" s="59">
        <v>26990.358594378089</v>
      </c>
      <c r="P59" s="59">
        <v>26990.358594378089</v>
      </c>
      <c r="Q59" s="59">
        <v>26990.358594378089</v>
      </c>
      <c r="R59" s="59">
        <v>26990.358594378089</v>
      </c>
      <c r="S59" s="59">
        <v>26990.358594378089</v>
      </c>
      <c r="T59" s="59">
        <v>26990.358594378089</v>
      </c>
      <c r="U59" s="59">
        <v>26990.358594378089</v>
      </c>
      <c r="V59" s="59">
        <v>26990.358594378089</v>
      </c>
      <c r="W59" s="59">
        <v>26990.358594378089</v>
      </c>
      <c r="X59" s="59">
        <v>26990.358594378089</v>
      </c>
      <c r="Y59" s="59">
        <v>26990.358594378089</v>
      </c>
      <c r="Z59" s="59">
        <v>26990.358594378089</v>
      </c>
      <c r="AA59" s="59">
        <v>26990.358594378089</v>
      </c>
      <c r="AB59" s="59">
        <v>26990.358594378089</v>
      </c>
      <c r="AC59" s="59">
        <v>26990.358594378089</v>
      </c>
      <c r="AD59" s="59">
        <v>26990.358594378089</v>
      </c>
      <c r="AE59" s="59">
        <v>26990.358594378089</v>
      </c>
      <c r="AF59" s="59">
        <v>26990.358594378089</v>
      </c>
      <c r="AG59" s="59">
        <v>26990.358594378089</v>
      </c>
      <c r="AH59" s="59">
        <v>26990.358594378089</v>
      </c>
    </row>
    <row r="60" spans="1:34">
      <c r="A60" t="s">
        <v>43</v>
      </c>
      <c r="B60" t="s">
        <v>21</v>
      </c>
      <c r="C60" t="s">
        <v>388</v>
      </c>
      <c r="D60" s="59">
        <v>13998.95016662124</v>
      </c>
      <c r="E60" s="59">
        <v>13998.95016662124</v>
      </c>
      <c r="F60" s="59">
        <v>13998.95016662124</v>
      </c>
      <c r="G60" s="59">
        <v>13998.95016662124</v>
      </c>
      <c r="H60" s="59">
        <v>13998.95016662124</v>
      </c>
      <c r="I60" s="59">
        <v>13998.95016662124</v>
      </c>
      <c r="J60" s="59">
        <v>13998.95016662124</v>
      </c>
      <c r="K60" s="59">
        <v>13998.95016662124</v>
      </c>
      <c r="L60" s="59">
        <v>13998.95016662124</v>
      </c>
      <c r="M60" s="59">
        <v>13998.95016662124</v>
      </c>
      <c r="N60" s="59">
        <v>13998.95016662124</v>
      </c>
      <c r="O60" s="59">
        <v>13998.95016662124</v>
      </c>
      <c r="P60" s="59">
        <v>13998.95016662124</v>
      </c>
      <c r="Q60" s="59">
        <v>13998.95016662124</v>
      </c>
      <c r="R60" s="59">
        <v>13998.95016662124</v>
      </c>
      <c r="S60" s="59">
        <v>13998.95016662124</v>
      </c>
      <c r="T60" s="59">
        <v>13998.95016662124</v>
      </c>
      <c r="U60" s="59">
        <v>13998.95016662124</v>
      </c>
      <c r="V60" s="59">
        <v>13998.95016662124</v>
      </c>
      <c r="W60" s="59">
        <v>13998.95016662124</v>
      </c>
      <c r="X60" s="59">
        <v>13998.95016662124</v>
      </c>
      <c r="Y60" s="59">
        <v>13998.95016662124</v>
      </c>
      <c r="Z60" s="59">
        <v>13998.95016662124</v>
      </c>
      <c r="AA60" s="59">
        <v>13998.95016662124</v>
      </c>
      <c r="AB60" s="59">
        <v>13998.95016662124</v>
      </c>
      <c r="AC60" s="59">
        <v>13998.95016662124</v>
      </c>
      <c r="AD60" s="59">
        <v>13998.95016662124</v>
      </c>
      <c r="AE60" s="59">
        <v>13998.95016662124</v>
      </c>
      <c r="AF60" s="59">
        <v>13998.95016662124</v>
      </c>
      <c r="AG60" s="59">
        <v>13998.95016662124</v>
      </c>
      <c r="AH60" s="59">
        <v>13998.95016662124</v>
      </c>
    </row>
    <row r="61" spans="1:34">
      <c r="A61" t="s">
        <v>43</v>
      </c>
      <c r="B61" t="s">
        <v>72</v>
      </c>
      <c r="C61" t="s">
        <v>388</v>
      </c>
      <c r="D61" s="59">
        <v>43077.841990550041</v>
      </c>
      <c r="E61" s="59">
        <v>43077.841990550041</v>
      </c>
      <c r="F61" s="59">
        <v>43077.841990550041</v>
      </c>
      <c r="G61" s="59">
        <v>43077.841990550041</v>
      </c>
      <c r="H61" s="59">
        <v>43077.841990550041</v>
      </c>
      <c r="I61" s="59">
        <v>43077.841990550041</v>
      </c>
      <c r="J61" s="59">
        <v>43077.841990550041</v>
      </c>
      <c r="K61" s="59">
        <v>43077.841990550041</v>
      </c>
      <c r="L61" s="59">
        <v>43077.841990550041</v>
      </c>
      <c r="M61" s="59">
        <v>43077.841990550041</v>
      </c>
      <c r="N61" s="59">
        <v>43077.841990550041</v>
      </c>
      <c r="O61" s="59">
        <v>43077.841990550041</v>
      </c>
      <c r="P61" s="59">
        <v>43077.841990550041</v>
      </c>
      <c r="Q61" s="59">
        <v>43077.841990550041</v>
      </c>
      <c r="R61" s="59">
        <v>43077.841990550041</v>
      </c>
      <c r="S61" s="59">
        <v>43077.841990550041</v>
      </c>
      <c r="T61" s="59">
        <v>43077.841990550041</v>
      </c>
      <c r="U61" s="59">
        <v>43077.841990550041</v>
      </c>
      <c r="V61" s="59">
        <v>43077.841990550041</v>
      </c>
      <c r="W61" s="59">
        <v>43077.841990550041</v>
      </c>
      <c r="X61" s="59">
        <v>43077.841990550041</v>
      </c>
      <c r="Y61" s="59">
        <v>43077.841990550041</v>
      </c>
      <c r="Z61" s="59">
        <v>43077.841990550041</v>
      </c>
      <c r="AA61" s="59">
        <v>43077.841990550041</v>
      </c>
      <c r="AB61" s="59">
        <v>43077.841990550041</v>
      </c>
      <c r="AC61" s="59">
        <v>43077.841990550041</v>
      </c>
      <c r="AD61" s="59">
        <v>43077.841990550041</v>
      </c>
      <c r="AE61" s="59">
        <v>43077.841990550041</v>
      </c>
      <c r="AF61" s="59">
        <v>43077.841990550041</v>
      </c>
      <c r="AG61" s="59">
        <v>43077.841990550041</v>
      </c>
      <c r="AH61" s="59">
        <v>43077.841990550041</v>
      </c>
    </row>
    <row r="62" spans="1:34">
      <c r="A62" t="s">
        <v>43</v>
      </c>
      <c r="B62" t="s">
        <v>70</v>
      </c>
      <c r="C62" t="s">
        <v>388</v>
      </c>
      <c r="D62" s="59">
        <v>41011.251570869077</v>
      </c>
      <c r="E62" s="59">
        <v>41011.251570869077</v>
      </c>
      <c r="F62" s="59">
        <v>41011.251570869077</v>
      </c>
      <c r="G62" s="59">
        <v>41011.251570869077</v>
      </c>
      <c r="H62" s="59">
        <v>41011.251570869077</v>
      </c>
      <c r="I62" s="59">
        <v>41011.251570869077</v>
      </c>
      <c r="J62" s="59">
        <v>41011.251570869077</v>
      </c>
      <c r="K62" s="59">
        <v>41011.251570869077</v>
      </c>
      <c r="L62" s="59">
        <v>41011.251570869077</v>
      </c>
      <c r="M62" s="59">
        <v>41011.251570869077</v>
      </c>
      <c r="N62" s="59">
        <v>41011.251570869077</v>
      </c>
      <c r="O62" s="59">
        <v>41011.251570869077</v>
      </c>
      <c r="P62" s="59">
        <v>41011.251570869077</v>
      </c>
      <c r="Q62" s="59">
        <v>41011.251570869077</v>
      </c>
      <c r="R62" s="59">
        <v>41011.251570869077</v>
      </c>
      <c r="S62" s="59">
        <v>41011.251570869077</v>
      </c>
      <c r="T62" s="59">
        <v>41011.251570869077</v>
      </c>
      <c r="U62" s="59">
        <v>41011.251570869077</v>
      </c>
      <c r="V62" s="59">
        <v>41011.251570869077</v>
      </c>
      <c r="W62" s="59">
        <v>41011.251570869077</v>
      </c>
      <c r="X62" s="59">
        <v>41011.251570869077</v>
      </c>
      <c r="Y62" s="59">
        <v>41011.251570869077</v>
      </c>
      <c r="Z62" s="59">
        <v>41011.251570869077</v>
      </c>
      <c r="AA62" s="59">
        <v>41011.251570869077</v>
      </c>
      <c r="AB62" s="59">
        <v>41011.251570869077</v>
      </c>
      <c r="AC62" s="59">
        <v>41011.251570869077</v>
      </c>
      <c r="AD62" s="59">
        <v>41011.251570869077</v>
      </c>
      <c r="AE62" s="59">
        <v>41011.251570869077</v>
      </c>
      <c r="AF62" s="59">
        <v>41011.251570869077</v>
      </c>
      <c r="AG62" s="59">
        <v>41011.251570869077</v>
      </c>
      <c r="AH62" s="59">
        <v>41011.251570869077</v>
      </c>
    </row>
    <row r="63" spans="1:34">
      <c r="A63" t="s">
        <v>44</v>
      </c>
      <c r="B63" t="s">
        <v>19</v>
      </c>
      <c r="C63" t="s">
        <v>388</v>
      </c>
      <c r="D63" s="59">
        <v>12000</v>
      </c>
      <c r="E63" s="59">
        <v>12000</v>
      </c>
      <c r="F63" s="59">
        <v>12000</v>
      </c>
      <c r="G63" s="59">
        <v>12000</v>
      </c>
      <c r="H63" s="59">
        <v>12000</v>
      </c>
      <c r="I63" s="59">
        <v>12000</v>
      </c>
      <c r="J63" s="59">
        <v>12000</v>
      </c>
      <c r="K63" s="59">
        <v>12000</v>
      </c>
      <c r="L63" s="59">
        <v>12000</v>
      </c>
      <c r="M63" s="59">
        <v>12000</v>
      </c>
      <c r="N63" s="59">
        <v>12000</v>
      </c>
      <c r="O63" s="59">
        <v>12000</v>
      </c>
      <c r="P63" s="59">
        <v>12000</v>
      </c>
      <c r="Q63" s="59">
        <v>12000</v>
      </c>
      <c r="R63" s="59">
        <v>12000</v>
      </c>
      <c r="S63" s="59">
        <v>12000</v>
      </c>
      <c r="T63" s="59">
        <v>12000</v>
      </c>
      <c r="U63" s="59">
        <v>12000</v>
      </c>
      <c r="V63" s="59">
        <v>12000</v>
      </c>
      <c r="W63" s="59">
        <v>12000</v>
      </c>
      <c r="X63" s="59">
        <v>12000</v>
      </c>
      <c r="Y63" s="59">
        <v>12000</v>
      </c>
      <c r="Z63" s="59">
        <v>12000</v>
      </c>
      <c r="AA63" s="59">
        <v>12000</v>
      </c>
      <c r="AB63" s="59">
        <v>12000</v>
      </c>
      <c r="AC63" s="59">
        <v>12000</v>
      </c>
      <c r="AD63" s="59">
        <v>12000</v>
      </c>
      <c r="AE63" s="59">
        <v>12000</v>
      </c>
      <c r="AF63" s="59">
        <v>12000</v>
      </c>
      <c r="AG63" s="59">
        <v>12000</v>
      </c>
      <c r="AH63" s="59">
        <v>12000</v>
      </c>
    </row>
    <row r="64" spans="1:34">
      <c r="A64" t="s">
        <v>44</v>
      </c>
      <c r="B64" t="s">
        <v>21</v>
      </c>
      <c r="C64" t="s">
        <v>388</v>
      </c>
      <c r="D64" s="59">
        <v>18000</v>
      </c>
      <c r="E64" s="59">
        <v>18000</v>
      </c>
      <c r="F64" s="59">
        <v>18000</v>
      </c>
      <c r="G64" s="59">
        <v>18000</v>
      </c>
      <c r="H64" s="59">
        <v>18000</v>
      </c>
      <c r="I64" s="59">
        <v>18000</v>
      </c>
      <c r="J64" s="59">
        <v>18000</v>
      </c>
      <c r="K64" s="59">
        <v>18000</v>
      </c>
      <c r="L64" s="59">
        <v>18000</v>
      </c>
      <c r="M64" s="59">
        <v>18000</v>
      </c>
      <c r="N64" s="59">
        <v>18000</v>
      </c>
      <c r="O64" s="59">
        <v>18000</v>
      </c>
      <c r="P64" s="59">
        <v>18000</v>
      </c>
      <c r="Q64" s="59">
        <v>18000</v>
      </c>
      <c r="R64" s="59">
        <v>18000</v>
      </c>
      <c r="S64" s="59">
        <v>18000</v>
      </c>
      <c r="T64" s="59">
        <v>18000</v>
      </c>
      <c r="U64" s="59">
        <v>18000</v>
      </c>
      <c r="V64" s="59">
        <v>18000</v>
      </c>
      <c r="W64" s="59">
        <v>18000</v>
      </c>
      <c r="X64" s="59">
        <v>18000</v>
      </c>
      <c r="Y64" s="59">
        <v>18000</v>
      </c>
      <c r="Z64" s="59">
        <v>18000</v>
      </c>
      <c r="AA64" s="59">
        <v>18000</v>
      </c>
      <c r="AB64" s="59">
        <v>18000</v>
      </c>
      <c r="AC64" s="59">
        <v>18000</v>
      </c>
      <c r="AD64" s="59">
        <v>18000</v>
      </c>
      <c r="AE64" s="59">
        <v>18000</v>
      </c>
      <c r="AF64" s="59">
        <v>18000</v>
      </c>
      <c r="AG64" s="59">
        <v>18000</v>
      </c>
      <c r="AH64" s="59">
        <v>18000</v>
      </c>
    </row>
    <row r="65" spans="1:34">
      <c r="A65" t="s">
        <v>44</v>
      </c>
      <c r="B65" t="s">
        <v>72</v>
      </c>
      <c r="C65" t="s">
        <v>388</v>
      </c>
      <c r="D65" s="59">
        <v>51613</v>
      </c>
      <c r="E65" s="59">
        <v>51613</v>
      </c>
      <c r="F65" s="59">
        <v>51613</v>
      </c>
      <c r="G65" s="59">
        <v>51613</v>
      </c>
      <c r="H65" s="59">
        <v>51613</v>
      </c>
      <c r="I65" s="59">
        <v>51613</v>
      </c>
      <c r="J65" s="59">
        <v>51613</v>
      </c>
      <c r="K65" s="59">
        <v>51613</v>
      </c>
      <c r="L65" s="59">
        <v>51613</v>
      </c>
      <c r="M65" s="59">
        <v>51613</v>
      </c>
      <c r="N65" s="59">
        <v>51613</v>
      </c>
      <c r="O65" s="59">
        <v>51613</v>
      </c>
      <c r="P65" s="59">
        <v>51613</v>
      </c>
      <c r="Q65" s="59">
        <v>51613</v>
      </c>
      <c r="R65" s="59">
        <v>51613</v>
      </c>
      <c r="S65" s="59">
        <v>51613</v>
      </c>
      <c r="T65" s="59">
        <v>51613</v>
      </c>
      <c r="U65" s="59">
        <v>51613</v>
      </c>
      <c r="V65" s="59">
        <v>51613</v>
      </c>
      <c r="W65" s="59">
        <v>51613</v>
      </c>
      <c r="X65" s="59">
        <v>51613</v>
      </c>
      <c r="Y65" s="59">
        <v>51613</v>
      </c>
      <c r="Z65" s="59">
        <v>51613</v>
      </c>
      <c r="AA65" s="59">
        <v>51613</v>
      </c>
      <c r="AB65" s="59">
        <v>51613</v>
      </c>
      <c r="AC65" s="59">
        <v>51613</v>
      </c>
      <c r="AD65" s="59">
        <v>51613</v>
      </c>
      <c r="AE65" s="59">
        <v>51613</v>
      </c>
      <c r="AF65" s="59">
        <v>51613</v>
      </c>
      <c r="AG65" s="59">
        <v>51613</v>
      </c>
      <c r="AH65" s="59">
        <v>51613</v>
      </c>
    </row>
    <row r="66" spans="1:34">
      <c r="A66" t="s">
        <v>44</v>
      </c>
      <c r="B66" t="s">
        <v>70</v>
      </c>
      <c r="C66" t="s">
        <v>388</v>
      </c>
      <c r="D66" s="59">
        <v>32644.947775471672</v>
      </c>
      <c r="E66" s="59">
        <v>32644.947775471672</v>
      </c>
      <c r="F66" s="59">
        <v>32644.947775471672</v>
      </c>
      <c r="G66" s="59">
        <v>32644.947775471672</v>
      </c>
      <c r="H66" s="59">
        <v>32644.947775471672</v>
      </c>
      <c r="I66" s="59">
        <v>32644.947775471672</v>
      </c>
      <c r="J66" s="59">
        <v>32644.947775471672</v>
      </c>
      <c r="K66" s="59">
        <v>32644.947775471672</v>
      </c>
      <c r="L66" s="59">
        <v>32644.947775471672</v>
      </c>
      <c r="M66" s="59">
        <v>32644.947775471672</v>
      </c>
      <c r="N66" s="59">
        <v>32644.947775471672</v>
      </c>
      <c r="O66" s="59">
        <v>32644.947775471672</v>
      </c>
      <c r="P66" s="59">
        <v>32644.947775471672</v>
      </c>
      <c r="Q66" s="59">
        <v>32644.947775471672</v>
      </c>
      <c r="R66" s="59">
        <v>32644.947775471672</v>
      </c>
      <c r="S66" s="59">
        <v>32644.947775471672</v>
      </c>
      <c r="T66" s="59">
        <v>32644.947775471672</v>
      </c>
      <c r="U66" s="59">
        <v>32644.947775471672</v>
      </c>
      <c r="V66" s="59">
        <v>32644.947775471672</v>
      </c>
      <c r="W66" s="59">
        <v>32644.947775471672</v>
      </c>
      <c r="X66" s="59">
        <v>32644.947775471672</v>
      </c>
      <c r="Y66" s="59">
        <v>32644.947775471672</v>
      </c>
      <c r="Z66" s="59">
        <v>32644.947775471672</v>
      </c>
      <c r="AA66" s="59">
        <v>32644.947775471672</v>
      </c>
      <c r="AB66" s="59">
        <v>32644.947775471672</v>
      </c>
      <c r="AC66" s="59">
        <v>32644.947775471672</v>
      </c>
      <c r="AD66" s="59">
        <v>32644.947775471672</v>
      </c>
      <c r="AE66" s="59">
        <v>32644.947775471672</v>
      </c>
      <c r="AF66" s="59">
        <v>32644.947775471672</v>
      </c>
      <c r="AG66" s="59">
        <v>32644.947775471672</v>
      </c>
      <c r="AH66" s="59">
        <v>32644.947775471672</v>
      </c>
    </row>
    <row r="72" spans="1:34">
      <c r="D72" s="59"/>
    </row>
    <row r="73" spans="1:34">
      <c r="D73" s="59"/>
    </row>
    <row r="74" spans="1:34">
      <c r="D74" s="59"/>
    </row>
    <row r="75" spans="1:34">
      <c r="D75" s="59"/>
    </row>
    <row r="76" spans="1:34">
      <c r="D76" s="59"/>
    </row>
    <row r="77" spans="1:34">
      <c r="D77" s="59"/>
    </row>
    <row r="78" spans="1:34">
      <c r="D78" s="59"/>
    </row>
    <row r="79" spans="1:34">
      <c r="D79" s="59"/>
    </row>
    <row r="80" spans="1:34">
      <c r="D80" s="59"/>
    </row>
    <row r="81" spans="4:4">
      <c r="D81" s="59"/>
    </row>
    <row r="82" spans="4:4">
      <c r="D82" s="59"/>
    </row>
    <row r="83" spans="4:4">
      <c r="D83" s="59"/>
    </row>
    <row r="84" spans="4:4">
      <c r="D84" s="59"/>
    </row>
    <row r="85" spans="4:4">
      <c r="D85" s="59"/>
    </row>
  </sheetData>
  <autoFilter ref="A1:W66" xr:uid="{00000000-0009-0000-0000-000020000000}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9" tint="0.39997558519241921"/>
  </sheetPr>
  <dimension ref="A1:AX34"/>
  <sheetViews>
    <sheetView zoomScale="62" zoomScaleNormal="62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M25" sqref="M25"/>
    </sheetView>
  </sheetViews>
  <sheetFormatPr baseColWidth="10" defaultColWidth="11.42578125" defaultRowHeight="15"/>
  <cols>
    <col min="1" max="1" width="10.140625" bestFit="1" customWidth="1"/>
    <col min="2" max="2" width="12.85546875" bestFit="1" customWidth="1"/>
    <col min="3" max="3" width="10.140625" bestFit="1" customWidth="1"/>
    <col min="4" max="50" width="14.570312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55">
        <v>2014</v>
      </c>
      <c r="E1" s="55">
        <v>2015</v>
      </c>
      <c r="F1" s="55">
        <v>2016</v>
      </c>
      <c r="G1" s="55">
        <v>2017</v>
      </c>
      <c r="H1" s="55">
        <v>2018</v>
      </c>
      <c r="I1" s="55">
        <v>2019</v>
      </c>
      <c r="J1" s="49">
        <v>2020</v>
      </c>
      <c r="K1" s="49">
        <v>2021</v>
      </c>
      <c r="L1" s="49">
        <v>2022</v>
      </c>
      <c r="M1" s="49">
        <v>2023</v>
      </c>
      <c r="N1" s="49">
        <v>2024</v>
      </c>
      <c r="O1" s="49">
        <v>2025</v>
      </c>
      <c r="P1" s="49">
        <v>2026</v>
      </c>
      <c r="Q1" s="49">
        <v>2027</v>
      </c>
      <c r="R1" s="49">
        <v>2028</v>
      </c>
      <c r="S1" s="49">
        <v>2029</v>
      </c>
      <c r="T1" s="49">
        <v>2030</v>
      </c>
      <c r="U1" s="49">
        <v>2031</v>
      </c>
      <c r="V1" s="49">
        <v>2032</v>
      </c>
      <c r="W1" s="49">
        <v>2033</v>
      </c>
      <c r="X1" s="49">
        <v>2034</v>
      </c>
      <c r="Y1" s="49">
        <v>2035</v>
      </c>
      <c r="Z1" s="49">
        <v>2036</v>
      </c>
      <c r="AA1" s="49">
        <v>2037</v>
      </c>
      <c r="AB1" s="49">
        <v>2038</v>
      </c>
      <c r="AC1" s="49">
        <v>2039</v>
      </c>
      <c r="AD1" s="49">
        <v>2040</v>
      </c>
      <c r="AE1" s="49">
        <v>2041</v>
      </c>
      <c r="AF1" s="49">
        <v>2042</v>
      </c>
      <c r="AG1" s="49">
        <v>2043</v>
      </c>
      <c r="AH1" s="49">
        <v>2044</v>
      </c>
      <c r="AI1" s="49">
        <v>2045</v>
      </c>
      <c r="AJ1" s="49">
        <v>2046</v>
      </c>
      <c r="AK1" s="49">
        <v>2047</v>
      </c>
      <c r="AL1" s="49">
        <v>2048</v>
      </c>
      <c r="AM1" s="49">
        <v>2049</v>
      </c>
      <c r="AN1" s="49">
        <v>2050</v>
      </c>
      <c r="AO1" s="49">
        <v>2051</v>
      </c>
      <c r="AP1" s="49">
        <v>2052</v>
      </c>
      <c r="AQ1" s="49">
        <v>2053</v>
      </c>
      <c r="AR1" s="49">
        <v>2054</v>
      </c>
      <c r="AS1" s="49">
        <v>2055</v>
      </c>
      <c r="AT1" s="49">
        <v>2056</v>
      </c>
      <c r="AU1" s="49">
        <v>2057</v>
      </c>
      <c r="AV1" s="49">
        <v>2058</v>
      </c>
      <c r="AW1" s="49">
        <v>2059</v>
      </c>
      <c r="AX1" s="49">
        <v>2060</v>
      </c>
    </row>
    <row r="2" spans="1:50">
      <c r="A2" t="s">
        <v>29</v>
      </c>
      <c r="B2" t="s">
        <v>47</v>
      </c>
      <c r="C2" t="s">
        <v>389</v>
      </c>
      <c r="D2" s="53">
        <v>4038284150.983871</v>
      </c>
      <c r="E2" s="53">
        <v>5660725447.9862461</v>
      </c>
      <c r="F2" s="53">
        <v>4043846515.7133498</v>
      </c>
      <c r="G2" s="53">
        <v>2776462551.0494142</v>
      </c>
      <c r="H2" s="53">
        <v>4395635411.7756205</v>
      </c>
      <c r="I2" s="53">
        <v>4144997608.6936021</v>
      </c>
      <c r="J2" s="70">
        <f>datos_tkm_auxiliar!J86</f>
        <v>3908964723.797049</v>
      </c>
      <c r="K2" s="70">
        <f>datos_tkm_auxiliar!K86</f>
        <v>7190325592.7765312</v>
      </c>
      <c r="L2" s="70">
        <f>datos_tkm_auxiliar!L86</f>
        <v>7471377012.0078821</v>
      </c>
      <c r="M2" s="70">
        <f>datos_tkm_auxiliar!M86</f>
        <v>7706322825.3741665</v>
      </c>
      <c r="N2" s="70">
        <f>datos_tkm_auxiliar!N86</f>
        <v>8050873127.0237989</v>
      </c>
      <c r="O2" s="70">
        <f>datos_tkm_auxiliar!O86</f>
        <v>8322782777.3051653</v>
      </c>
      <c r="P2" s="70">
        <f>datos_tkm_auxiliar!P86</f>
        <v>8599678020.0853786</v>
      </c>
      <c r="Q2" s="70">
        <f>datos_tkm_auxiliar!Q86</f>
        <v>8927503801.8662643</v>
      </c>
      <c r="R2" s="70">
        <f>datos_tkm_auxiliar!R86</f>
        <v>9308654814.4782982</v>
      </c>
      <c r="S2" s="70">
        <f>datos_tkm_auxiliar!S86</f>
        <v>9648906461.6611519</v>
      </c>
      <c r="T2" s="70">
        <f>datos_tkm_auxiliar!T86</f>
        <v>9917422403.7763805</v>
      </c>
      <c r="U2" s="70">
        <f>datos_tkm_auxiliar!U86</f>
        <v>10197805726.89411</v>
      </c>
      <c r="V2" s="70">
        <f>datos_tkm_auxiliar!V86</f>
        <v>10449834544.838037</v>
      </c>
      <c r="W2" s="70">
        <f>datos_tkm_auxiliar!W86</f>
        <v>10872627205.381845</v>
      </c>
      <c r="X2" s="70">
        <f>datos_tkm_auxiliar!X86</f>
        <v>11181851181.167395</v>
      </c>
      <c r="Y2" s="70">
        <f>datos_tkm_auxiliar!Y86</f>
        <v>11565050089.674509</v>
      </c>
      <c r="Z2" s="70">
        <f>datos_tkm_auxiliar!Z86</f>
        <v>11599308428.637877</v>
      </c>
      <c r="AA2" s="70">
        <f>datos_tkm_auxiliar!AA86</f>
        <v>11782273854.139029</v>
      </c>
      <c r="AB2" s="70">
        <f>datos_tkm_auxiliar!AB86</f>
        <v>11908218617.748713</v>
      </c>
      <c r="AC2" s="70">
        <f>datos_tkm_auxiliar!AC86</f>
        <v>11981865450.197779</v>
      </c>
      <c r="AD2" s="70">
        <f>datos_tkm_auxiliar!AD86</f>
        <v>12093422798.000355</v>
      </c>
      <c r="AE2" s="70">
        <f>datos_tkm_auxiliar!AE86</f>
        <v>12212979893.425388</v>
      </c>
      <c r="AF2" s="70">
        <f>datos_tkm_auxiliar!AF86</f>
        <v>12353165875.919577</v>
      </c>
      <c r="AG2" s="70">
        <f>datos_tkm_auxiliar!AG86</f>
        <v>12452403305.78108</v>
      </c>
      <c r="AH2" s="70">
        <f>datos_tkm_auxiliar!AH86</f>
        <v>12542651011.748808</v>
      </c>
      <c r="AI2" s="70">
        <f>datos_tkm_auxiliar!AI86</f>
        <v>12613257817.01911</v>
      </c>
      <c r="AJ2" s="70">
        <f>datos_tkm_auxiliar!AJ86</f>
        <v>12647930245.034164</v>
      </c>
      <c r="AK2" s="70">
        <f>datos_tkm_auxiliar!AK86</f>
        <v>12640371373.031525</v>
      </c>
      <c r="AL2" s="70">
        <f>datos_tkm_auxiliar!AL86</f>
        <v>12687458558.956913</v>
      </c>
      <c r="AM2" s="70">
        <f>datos_tkm_auxiliar!AM86</f>
        <v>12641495758.478611</v>
      </c>
      <c r="AN2" s="70">
        <f>datos_tkm_auxiliar!AN86</f>
        <v>12616101961.625853</v>
      </c>
      <c r="AO2" s="70">
        <f>datos_tkm_auxiliar!AO86</f>
        <v>12694313189.483423</v>
      </c>
      <c r="AP2" s="70">
        <f>datos_tkm_auxiliar!AP86</f>
        <v>12772446608.92271</v>
      </c>
      <c r="AQ2" s="70">
        <f>datos_tkm_auxiliar!AQ86</f>
        <v>12850580039.436615</v>
      </c>
      <c r="AR2" s="70">
        <f>datos_tkm_auxiliar!AR86</f>
        <v>12928805396.07159</v>
      </c>
      <c r="AS2" s="70">
        <f>datos_tkm_auxiliar!AS86</f>
        <v>13007210098.767942</v>
      </c>
      <c r="AT2" s="70">
        <f>datos_tkm_auxiliar!AT86</f>
        <v>13085870137.198103</v>
      </c>
      <c r="AU2" s="70">
        <f>datos_tkm_auxiliar!AU86</f>
        <v>13164848511.977079</v>
      </c>
      <c r="AV2" s="70">
        <f>datos_tkm_auxiliar!AV86</f>
        <v>13244196039.084648</v>
      </c>
      <c r="AW2" s="70">
        <f>datos_tkm_auxiliar!AW86</f>
        <v>13323953050.393604</v>
      </c>
      <c r="AX2" s="70">
        <f>datos_tkm_auxiliar!AX86</f>
        <v>13404151286.696039</v>
      </c>
    </row>
    <row r="3" spans="1:50">
      <c r="A3" t="s">
        <v>30</v>
      </c>
      <c r="B3" t="s">
        <v>47</v>
      </c>
      <c r="C3" t="s">
        <v>389</v>
      </c>
      <c r="D3" s="53">
        <v>8950316207.5385723</v>
      </c>
      <c r="E3" s="53">
        <v>19453784890.582218</v>
      </c>
      <c r="F3" s="53">
        <v>9813761645.7624931</v>
      </c>
      <c r="G3" s="53">
        <v>7911717799.0315027</v>
      </c>
      <c r="H3" s="53">
        <v>8836440222.4531155</v>
      </c>
      <c r="I3" s="53">
        <v>9394340963.9700279</v>
      </c>
      <c r="J3" s="70">
        <f>datos_tkm_auxiliar!J87</f>
        <v>8667016590.1341724</v>
      </c>
      <c r="K3" s="70">
        <f>datos_tkm_auxiliar!K87</f>
        <v>11006523646.339256</v>
      </c>
      <c r="L3" s="70">
        <f>datos_tkm_auxiliar!L87</f>
        <v>11612777655.454561</v>
      </c>
      <c r="M3" s="70">
        <f>datos_tkm_auxiliar!M87</f>
        <v>11620690997.421898</v>
      </c>
      <c r="N3" s="70">
        <f>datos_tkm_auxiliar!N87</f>
        <v>12203818186.782293</v>
      </c>
      <c r="O3" s="70">
        <f>datos_tkm_auxiliar!O87</f>
        <v>12770627559.381443</v>
      </c>
      <c r="P3" s="70">
        <f>datos_tkm_auxiliar!P87</f>
        <v>13303926058.54994</v>
      </c>
      <c r="Q3" s="70">
        <f>datos_tkm_auxiliar!Q87</f>
        <v>13821149202.000082</v>
      </c>
      <c r="R3" s="70">
        <f>datos_tkm_auxiliar!R87</f>
        <v>14364285285.913862</v>
      </c>
      <c r="S3" s="70">
        <f>datos_tkm_auxiliar!S87</f>
        <v>14920116945.350487</v>
      </c>
      <c r="T3" s="70">
        <f>datos_tkm_auxiliar!T87</f>
        <v>15466251092.563614</v>
      </c>
      <c r="U3" s="70">
        <f>datos_tkm_auxiliar!U87</f>
        <v>16007791172.232338</v>
      </c>
      <c r="V3" s="70">
        <f>datos_tkm_auxiliar!V87</f>
        <v>16540480742.781384</v>
      </c>
      <c r="W3" s="70">
        <f>datos_tkm_auxiliar!W87</f>
        <v>17068088882.800165</v>
      </c>
      <c r="X3" s="70">
        <f>datos_tkm_auxiliar!X87</f>
        <v>17588448838.265759</v>
      </c>
      <c r="Y3" s="70">
        <f>datos_tkm_auxiliar!Y87</f>
        <v>18099659424.477142</v>
      </c>
      <c r="Z3" s="70">
        <f>datos_tkm_auxiliar!Z87</f>
        <v>18606931834.630379</v>
      </c>
      <c r="AA3" s="70">
        <f>datos_tkm_auxiliar!AA87</f>
        <v>19101581369.095917</v>
      </c>
      <c r="AB3" s="70">
        <f>datos_tkm_auxiliar!AB87</f>
        <v>19581888183.552235</v>
      </c>
      <c r="AC3" s="70">
        <f>datos_tkm_auxiliar!AC87</f>
        <v>20046183322.730083</v>
      </c>
      <c r="AD3" s="70">
        <f>datos_tkm_auxiliar!AD87</f>
        <v>20492859482.41436</v>
      </c>
      <c r="AE3" s="70">
        <f>datos_tkm_auxiliar!AE87</f>
        <v>20920402473.770241</v>
      </c>
      <c r="AF3" s="70">
        <f>datos_tkm_auxiliar!AF87</f>
        <v>21327326869.475327</v>
      </c>
      <c r="AG3" s="70">
        <f>datos_tkm_auxiliar!AG87</f>
        <v>21712183323.052025</v>
      </c>
      <c r="AH3" s="70">
        <f>datos_tkm_auxiliar!AH87</f>
        <v>22073536826.796562</v>
      </c>
      <c r="AI3" s="70">
        <f>datos_tkm_auxiliar!AI87</f>
        <v>22409935617.685844</v>
      </c>
      <c r="AJ3" s="70">
        <f>datos_tkm_auxiliar!AJ87</f>
        <v>22720024566.316933</v>
      </c>
      <c r="AK3" s="70">
        <f>datos_tkm_auxiliar!AK87</f>
        <v>22876345902.29903</v>
      </c>
      <c r="AL3" s="70">
        <f>datos_tkm_auxiliar!AL87</f>
        <v>23038124835.803734</v>
      </c>
      <c r="AM3" s="70">
        <f>datos_tkm_auxiliar!AM87</f>
        <v>23208078520.277557</v>
      </c>
      <c r="AN3" s="70">
        <f>datos_tkm_auxiliar!AN87</f>
        <v>23383985023.15274</v>
      </c>
      <c r="AO3" s="70">
        <f>datos_tkm_auxiliar!AO87</f>
        <v>23594962708.536312</v>
      </c>
      <c r="AP3" s="70">
        <f>datos_tkm_auxiliar!AP87</f>
        <v>23812924182.922176</v>
      </c>
      <c r="AQ3" s="70">
        <f>datos_tkm_auxiliar!AQ87</f>
        <v>24036294908.014843</v>
      </c>
      <c r="AR3" s="70">
        <f>datos_tkm_auxiliar!AR87</f>
        <v>24264026007.608597</v>
      </c>
      <c r="AS3" s="70">
        <f>datos_tkm_auxiliar!AS87</f>
        <v>24495439012.480438</v>
      </c>
      <c r="AT3" s="70">
        <f>datos_tkm_auxiliar!AT87</f>
        <v>24730103143.762825</v>
      </c>
      <c r="AU3" s="70">
        <f>datos_tkm_auxiliar!AU87</f>
        <v>24967749451.746006</v>
      </c>
      <c r="AV3" s="70">
        <f>datos_tkm_auxiliar!AV87</f>
        <v>25208213672.993885</v>
      </c>
      <c r="AW3" s="70">
        <f>datos_tkm_auxiliar!AW87</f>
        <v>25451399046.644386</v>
      </c>
      <c r="AX3" s="70">
        <f>datos_tkm_auxiliar!AX87</f>
        <v>25697252358.431992</v>
      </c>
    </row>
    <row r="4" spans="1:50">
      <c r="A4" t="s">
        <v>31</v>
      </c>
      <c r="B4" t="s">
        <v>47</v>
      </c>
      <c r="C4" t="s">
        <v>389</v>
      </c>
      <c r="D4" s="53">
        <v>3431999404.2539458</v>
      </c>
      <c r="E4" s="53">
        <v>6576877331.245163</v>
      </c>
      <c r="F4" s="53">
        <v>7070145536.231967</v>
      </c>
      <c r="G4" s="53">
        <v>5312692796.0480719</v>
      </c>
      <c r="H4" s="53">
        <v>5675680213.5196218</v>
      </c>
      <c r="I4" s="53">
        <v>4316906719.3816872</v>
      </c>
      <c r="J4" s="70">
        <f>datos_tkm_auxiliar!J88</f>
        <v>5358376591.7960558</v>
      </c>
      <c r="K4" s="70">
        <f>datos_tkm_auxiliar!K88</f>
        <v>4715498814.3658104</v>
      </c>
      <c r="L4" s="70">
        <f>datos_tkm_auxiliar!L88</f>
        <v>4910271373.3014288</v>
      </c>
      <c r="M4" s="70">
        <f>datos_tkm_auxiliar!M88</f>
        <v>4958822072.9896221</v>
      </c>
      <c r="N4" s="70">
        <f>datos_tkm_auxiliar!N88</f>
        <v>5194750772.1589489</v>
      </c>
      <c r="O4" s="70">
        <f>datos_tkm_auxiliar!O88</f>
        <v>5420682516.6806345</v>
      </c>
      <c r="P4" s="70">
        <f>datos_tkm_auxiliar!P88</f>
        <v>5638499792.6088696</v>
      </c>
      <c r="Q4" s="70">
        <f>datos_tkm_auxiliar!Q88</f>
        <v>5854158159.4231205</v>
      </c>
      <c r="R4" s="70">
        <f>datos_tkm_auxiliar!R88</f>
        <v>6079796216.4730415</v>
      </c>
      <c r="S4" s="70">
        <f>datos_tkm_auxiliar!S88</f>
        <v>6310739080.5543823</v>
      </c>
      <c r="T4" s="70">
        <f>datos_tkm_auxiliar!T88</f>
        <v>6540274701.5959034</v>
      </c>
      <c r="U4" s="70">
        <f>datos_tkm_auxiliar!U88</f>
        <v>6767577051.2147512</v>
      </c>
      <c r="V4" s="70">
        <f>datos_tkm_auxiliar!V88</f>
        <v>6994578783.9627304</v>
      </c>
      <c r="W4" s="70">
        <f>datos_tkm_auxiliar!W88</f>
        <v>7220503314.8959026</v>
      </c>
      <c r="X4" s="70">
        <f>datos_tkm_auxiliar!X88</f>
        <v>7444663910.866251</v>
      </c>
      <c r="Y4" s="70">
        <f>datos_tkm_auxiliar!Y88</f>
        <v>7666398298.863287</v>
      </c>
      <c r="Z4" s="70">
        <f>datos_tkm_auxiliar!Z88</f>
        <v>7885050641.4980288</v>
      </c>
      <c r="AA4" s="70">
        <f>datos_tkm_auxiliar!AA88</f>
        <v>8099965893.6513433</v>
      </c>
      <c r="AB4" s="70">
        <f>datos_tkm_auxiliar!AB88</f>
        <v>8310488879.1615992</v>
      </c>
      <c r="AC4" s="70">
        <f>datos_tkm_auxiliar!AC88</f>
        <v>8515965467.0994978</v>
      </c>
      <c r="AD4" s="70">
        <f>datos_tkm_auxiliar!AD88</f>
        <v>8715744777.7591076</v>
      </c>
      <c r="AE4" s="70">
        <f>datos_tkm_auxiliar!AE88</f>
        <v>8909181934.7703648</v>
      </c>
      <c r="AF4" s="70">
        <f>datos_tkm_auxiliar!AF88</f>
        <v>9095641121.5948391</v>
      </c>
      <c r="AG4" s="70">
        <f>datos_tkm_auxiliar!AG88</f>
        <v>9274498807.3930607</v>
      </c>
      <c r="AH4" s="70">
        <f>datos_tkm_auxiliar!AH88</f>
        <v>9445147057.6449013</v>
      </c>
      <c r="AI4" s="70">
        <f>datos_tkm_auxiliar!AI88</f>
        <v>9606996870.3290253</v>
      </c>
      <c r="AJ4" s="70">
        <f>datos_tkm_auxiliar!AJ88</f>
        <v>9759481492.1057186</v>
      </c>
      <c r="AK4" s="70">
        <f>datos_tkm_auxiliar!AK88</f>
        <v>9863034876.7258892</v>
      </c>
      <c r="AL4" s="70">
        <f>datos_tkm_auxiliar!AL88</f>
        <v>9965410167.7643509</v>
      </c>
      <c r="AM4" s="70">
        <f>datos_tkm_auxiliar!AM88</f>
        <v>10065509936.016354</v>
      </c>
      <c r="AN4" s="70">
        <f>datos_tkm_auxiliar!AN88</f>
        <v>10163624750.916824</v>
      </c>
      <c r="AO4" s="70">
        <f>datos_tkm_auxiliar!AO88</f>
        <v>10260311007.975872</v>
      </c>
      <c r="AP4" s="70">
        <f>datos_tkm_auxiliar!AP88</f>
        <v>10356108929.508932</v>
      </c>
      <c r="AQ4" s="70">
        <f>datos_tkm_auxiliar!AQ88</f>
        <v>10451467884.674452</v>
      </c>
      <c r="AR4" s="70">
        <f>datos_tkm_auxiliar!AR88</f>
        <v>10546738413.862055</v>
      </c>
      <c r="AS4" s="70">
        <f>datos_tkm_auxiliar!AS88</f>
        <v>10642185183.383091</v>
      </c>
      <c r="AT4" s="70">
        <f>datos_tkm_auxiliar!AT88</f>
        <v>10738004445.462017</v>
      </c>
      <c r="AU4" s="70">
        <f>datos_tkm_auxiliar!AU88</f>
        <v>10834340298.495378</v>
      </c>
      <c r="AV4" s="70">
        <f>datos_tkm_auxiliar!AV88</f>
        <v>10931298109.8473</v>
      </c>
      <c r="AW4" s="70">
        <f>datos_tkm_auxiliar!AW88</f>
        <v>11028954979.314165</v>
      </c>
      <c r="AX4" s="70">
        <f>datos_tkm_auxiliar!AX88</f>
        <v>11127367633.159464</v>
      </c>
    </row>
    <row r="5" spans="1:50">
      <c r="A5" t="s">
        <v>32</v>
      </c>
      <c r="B5" t="s">
        <v>47</v>
      </c>
      <c r="C5" t="s">
        <v>389</v>
      </c>
      <c r="D5" s="53">
        <v>2251503745.4922991</v>
      </c>
      <c r="E5" s="53">
        <v>3070765626.2227178</v>
      </c>
      <c r="F5" s="53">
        <v>4013644319.210886</v>
      </c>
      <c r="G5" s="53">
        <v>4131325274.8399639</v>
      </c>
      <c r="H5" s="53">
        <v>4133838903.2305102</v>
      </c>
      <c r="I5" s="53">
        <v>3768017483.959671</v>
      </c>
      <c r="J5" s="70">
        <f>datos_tkm_auxiliar!J89</f>
        <v>3384099407.922574</v>
      </c>
      <c r="K5" s="70">
        <f>datos_tkm_auxiliar!K89</f>
        <v>3071813781.7464333</v>
      </c>
      <c r="L5" s="70">
        <f>datos_tkm_auxiliar!L89</f>
        <v>3157871967.810905</v>
      </c>
      <c r="M5" s="70">
        <f>datos_tkm_auxiliar!M89</f>
        <v>3179153734.811779</v>
      </c>
      <c r="N5" s="70">
        <f>datos_tkm_auxiliar!N89</f>
        <v>3281646222.5834103</v>
      </c>
      <c r="O5" s="70">
        <f>datos_tkm_auxiliar!O89</f>
        <v>3378419438.8558369</v>
      </c>
      <c r="P5" s="70">
        <f>datos_tkm_auxiliar!P89</f>
        <v>3470511930.2819819</v>
      </c>
      <c r="Q5" s="70">
        <f>datos_tkm_auxiliar!Q89</f>
        <v>3560585690.6255798</v>
      </c>
      <c r="R5" s="70">
        <f>datos_tkm_auxiliar!R89</f>
        <v>3653707524.0098715</v>
      </c>
      <c r="S5" s="70">
        <f>datos_tkm_auxiliar!S89</f>
        <v>3747889738.7828698</v>
      </c>
      <c r="T5" s="70">
        <f>datos_tkm_auxiliar!T89</f>
        <v>3840420159.7380075</v>
      </c>
      <c r="U5" s="70">
        <f>datos_tkm_auxiliar!U89</f>
        <v>3931039993.6715293</v>
      </c>
      <c r="V5" s="70">
        <f>datos_tkm_auxiliar!V89</f>
        <v>4020580905.7265673</v>
      </c>
      <c r="W5" s="70">
        <f>datos_tkm_auxiliar!W89</f>
        <v>4108785735.9739003</v>
      </c>
      <c r="X5" s="70">
        <f>datos_tkm_auxiliar!X89</f>
        <v>4195440329.8484445</v>
      </c>
      <c r="Y5" s="70">
        <f>datos_tkm_auxiliar!Y89</f>
        <v>4280346024.0585289</v>
      </c>
      <c r="Z5" s="70">
        <f>datos_tkm_auxiliar!Z89</f>
        <v>4363311656.7984314</v>
      </c>
      <c r="AA5" s="70">
        <f>datos_tkm_auxiliar!AA89</f>
        <v>4444150674.7596998</v>
      </c>
      <c r="AB5" s="70">
        <f>datos_tkm_auxiliar!AB89</f>
        <v>4522680153.5736332</v>
      </c>
      <c r="AC5" s="70">
        <f>datos_tkm_auxiliar!AC89</f>
        <v>4598720644.785327</v>
      </c>
      <c r="AD5" s="70">
        <f>datos_tkm_auxiliar!AD89</f>
        <v>4672096409.6930075</v>
      </c>
      <c r="AE5" s="70">
        <f>datos_tkm_auxiliar!AE89</f>
        <v>4742635845.0430965</v>
      </c>
      <c r="AF5" s="70">
        <f>datos_tkm_auxiliar!AF89</f>
        <v>4810172006.6359091</v>
      </c>
      <c r="AG5" s="70">
        <f>datos_tkm_auxiliar!AG89</f>
        <v>4874543181.6884146</v>
      </c>
      <c r="AH5" s="70">
        <f>datos_tkm_auxiliar!AH89</f>
        <v>4935593482.0943594</v>
      </c>
      <c r="AI5" s="70">
        <f>datos_tkm_auxiliar!AI89</f>
        <v>4993173441.5408745</v>
      </c>
      <c r="AJ5" s="70">
        <f>datos_tkm_auxiliar!AJ89</f>
        <v>5047140605.2698116</v>
      </c>
      <c r="AK5" s="70">
        <f>datos_tkm_auxiliar!AK89</f>
        <v>5083637563.4239235</v>
      </c>
      <c r="AL5" s="70">
        <f>datos_tkm_auxiliar!AL89</f>
        <v>5119599962.9658613</v>
      </c>
      <c r="AM5" s="70">
        <f>datos_tkm_auxiliar!AM89</f>
        <v>5154649826.9235668</v>
      </c>
      <c r="AN5" s="70">
        <f>datos_tkm_auxiliar!AN89</f>
        <v>5188897472.3755445</v>
      </c>
      <c r="AO5" s="70">
        <f>datos_tkm_auxiliar!AO89</f>
        <v>5222543982.0038252</v>
      </c>
      <c r="AP5" s="70">
        <f>datos_tkm_auxiliar!AP89</f>
        <v>5255782261.287591</v>
      </c>
      <c r="AQ5" s="70">
        <f>datos_tkm_auxiliar!AQ89</f>
        <v>5288771471.465107</v>
      </c>
      <c r="AR5" s="70">
        <f>datos_tkm_auxiliar!AR89</f>
        <v>5321634841.6111841</v>
      </c>
      <c r="AS5" s="70">
        <f>datos_tkm_auxiliar!AS89</f>
        <v>5354464671.5761862</v>
      </c>
      <c r="AT5" s="70">
        <f>datos_tkm_auxiliar!AT89</f>
        <v>5387328770.6697464</v>
      </c>
      <c r="AU5" s="70">
        <f>datos_tkm_auxiliar!AU89</f>
        <v>5420276365.6490078</v>
      </c>
      <c r="AV5" s="70">
        <f>datos_tkm_auxiliar!AV89</f>
        <v>5453342936.8814182</v>
      </c>
      <c r="AW5" s="70">
        <f>datos_tkm_auxiliar!AW89</f>
        <v>5486553965.5771942</v>
      </c>
      <c r="AX5" s="70">
        <f>datos_tkm_auxiliar!AX89</f>
        <v>5519927747.0063334</v>
      </c>
    </row>
    <row r="6" spans="1:50">
      <c r="A6" t="s">
        <v>33</v>
      </c>
      <c r="B6" t="s">
        <v>47</v>
      </c>
      <c r="C6" t="s">
        <v>389</v>
      </c>
      <c r="D6" s="53">
        <v>11091023425.92708</v>
      </c>
      <c r="E6" s="53">
        <v>8294269592.0669022</v>
      </c>
      <c r="F6" s="53">
        <v>11365274936.370029</v>
      </c>
      <c r="G6" s="53">
        <v>9096649232.9150314</v>
      </c>
      <c r="H6" s="53">
        <v>12195860400.51338</v>
      </c>
      <c r="I6" s="53">
        <v>14233694860.176161</v>
      </c>
      <c r="J6" s="70">
        <f>datos_tkm_auxiliar!J90</f>
        <v>13176438680.338339</v>
      </c>
      <c r="K6" s="70">
        <f>datos_tkm_auxiliar!K90</f>
        <v>15051254674.267651</v>
      </c>
      <c r="L6" s="70">
        <f>datos_tkm_auxiliar!L90</f>
        <v>15344399358.387489</v>
      </c>
      <c r="M6" s="70">
        <f>datos_tkm_auxiliar!M90</f>
        <v>15211539455.906672</v>
      </c>
      <c r="N6" s="70">
        <f>datos_tkm_auxiliar!N90</f>
        <v>15573485726.099867</v>
      </c>
      <c r="O6" s="70">
        <f>datos_tkm_auxiliar!O90</f>
        <v>15902180419.361956</v>
      </c>
      <c r="P6" s="70">
        <f>datos_tkm_auxiliar!P90</f>
        <v>16191475479.999125</v>
      </c>
      <c r="Q6" s="70">
        <f>datos_tkm_auxiliar!Q90</f>
        <v>16462454140.441301</v>
      </c>
      <c r="R6" s="70">
        <f>datos_tkm_auxiliar!R90</f>
        <v>16746574169.462811</v>
      </c>
      <c r="S6" s="70">
        <f>datos_tkm_auxiliar!S90</f>
        <v>17032401957.164326</v>
      </c>
      <c r="T6" s="70">
        <f>datos_tkm_auxiliar!T90</f>
        <v>17305222742.290028</v>
      </c>
      <c r="U6" s="70">
        <f>datos_tkm_auxiliar!U90</f>
        <v>17565509635.941021</v>
      </c>
      <c r="V6" s="70">
        <f>datos_tkm_auxiliar!V90</f>
        <v>17819604958.06419</v>
      </c>
      <c r="W6" s="70">
        <f>datos_tkm_auxiliar!W90</f>
        <v>18067141401.36808</v>
      </c>
      <c r="X6" s="70">
        <f>datos_tkm_auxiliar!X90</f>
        <v>18307642841.274818</v>
      </c>
      <c r="Y6" s="70">
        <f>datos_tkm_auxiliar!Y90</f>
        <v>18540672409.618271</v>
      </c>
      <c r="Z6" s="70">
        <f>datos_tkm_auxiliar!Z90</f>
        <v>18765823545.211601</v>
      </c>
      <c r="AA6" s="70">
        <f>datos_tkm_auxiliar!AA90</f>
        <v>18982710580.74757</v>
      </c>
      <c r="AB6" s="70">
        <f>datos_tkm_auxiliar!AB90</f>
        <v>19190964270.666107</v>
      </c>
      <c r="AC6" s="70">
        <f>datos_tkm_auxiliar!AC90</f>
        <v>19390229944.390079</v>
      </c>
      <c r="AD6" s="70">
        <f>datos_tkm_auxiliar!AD90</f>
        <v>19580166941.310997</v>
      </c>
      <c r="AE6" s="70">
        <f>datos_tkm_auxiliar!AE90</f>
        <v>19760448692.121002</v>
      </c>
      <c r="AF6" s="70">
        <f>datos_tkm_auxiliar!AF90</f>
        <v>19930763136.120323</v>
      </c>
      <c r="AG6" s="70">
        <f>datos_tkm_auxiliar!AG90</f>
        <v>20090813312.878048</v>
      </c>
      <c r="AH6" s="70">
        <f>datos_tkm_auxiliar!AH90</f>
        <v>20240318038.844913</v>
      </c>
      <c r="AI6" s="70">
        <f>datos_tkm_auxiliar!AI90</f>
        <v>20379012616.903</v>
      </c>
      <c r="AJ6" s="70">
        <f>datos_tkm_auxiliar!AJ90</f>
        <v>20506649547.282963</v>
      </c>
      <c r="AK6" s="70">
        <f>datos_tkm_auxiliar!AK90</f>
        <v>20558166815.37233</v>
      </c>
      <c r="AL6" s="70">
        <f>datos_tkm_auxiliar!AL90</f>
        <v>20621314717.109592</v>
      </c>
      <c r="AM6" s="70">
        <f>datos_tkm_auxiliar!AM90</f>
        <v>20693147015.31266</v>
      </c>
      <c r="AN6" s="70">
        <f>datos_tkm_auxiliar!AN90</f>
        <v>20770470142.339367</v>
      </c>
      <c r="AO6" s="70">
        <f>datos_tkm_auxiliar!AO90</f>
        <v>20851310782.538177</v>
      </c>
      <c r="AP6" s="70">
        <f>datos_tkm_auxiliar!AP90</f>
        <v>20934479539.196114</v>
      </c>
      <c r="AQ6" s="70">
        <f>datos_tkm_auxiliar!AQ90</f>
        <v>21019248658.68008</v>
      </c>
      <c r="AR6" s="70">
        <f>datos_tkm_auxiliar!AR90</f>
        <v>21105166697.944698</v>
      </c>
      <c r="AS6" s="70">
        <f>datos_tkm_auxiliar!AS90</f>
        <v>21191950967.005634</v>
      </c>
      <c r="AT6" s="70">
        <f>datos_tkm_auxiliar!AT90</f>
        <v>21279423349.673603</v>
      </c>
      <c r="AU6" s="70">
        <f>datos_tkm_auxiliar!AU90</f>
        <v>21367471183.214577</v>
      </c>
      <c r="AV6" s="70">
        <f>datos_tkm_auxiliar!AV90</f>
        <v>21456023066.44442</v>
      </c>
      <c r="AW6" s="70">
        <f>datos_tkm_auxiliar!AW90</f>
        <v>21545033752.867191</v>
      </c>
      <c r="AX6" s="70">
        <f>datos_tkm_auxiliar!AX90</f>
        <v>21634474651.562195</v>
      </c>
    </row>
    <row r="7" spans="1:50">
      <c r="A7" t="s">
        <v>34</v>
      </c>
      <c r="B7" t="s">
        <v>47</v>
      </c>
      <c r="C7" t="s">
        <v>389</v>
      </c>
      <c r="D7" s="53">
        <v>5014038628.686842</v>
      </c>
      <c r="E7" s="53">
        <v>3380467782.3940892</v>
      </c>
      <c r="F7" s="53">
        <v>5631923457.9432793</v>
      </c>
      <c r="G7" s="53">
        <v>3785789185.9727039</v>
      </c>
      <c r="H7" s="53">
        <v>3398101585.5584769</v>
      </c>
      <c r="I7" s="53">
        <v>3245084155.5114102</v>
      </c>
      <c r="J7" s="70">
        <f>datos_tkm_auxiliar!J91</f>
        <v>2794951237.0273285</v>
      </c>
      <c r="K7" s="70">
        <f>datos_tkm_auxiliar!K91</f>
        <v>3471789997.7381296</v>
      </c>
      <c r="L7" s="70">
        <f>datos_tkm_auxiliar!L91</f>
        <v>3626209015.8420882</v>
      </c>
      <c r="M7" s="70">
        <f>datos_tkm_auxiliar!M91</f>
        <v>3624812287.8717809</v>
      </c>
      <c r="N7" s="70">
        <f>datos_tkm_auxiliar!N91</f>
        <v>3812224097.1098824</v>
      </c>
      <c r="O7" s="70">
        <f>datos_tkm_auxiliar!O91</f>
        <v>3972647262.084559</v>
      </c>
      <c r="P7" s="70">
        <f>datos_tkm_auxiliar!P91</f>
        <v>4126118510.5432892</v>
      </c>
      <c r="Q7" s="70">
        <f>datos_tkm_auxiliar!Q91</f>
        <v>4290521188.3357949</v>
      </c>
      <c r="R7" s="70">
        <f>datos_tkm_auxiliar!R91</f>
        <v>4478026582.2097712</v>
      </c>
      <c r="S7" s="70">
        <f>datos_tkm_auxiliar!S91</f>
        <v>4657235934.8295822</v>
      </c>
      <c r="T7" s="70">
        <f>datos_tkm_auxiliar!T91</f>
        <v>4813372168.5911036</v>
      </c>
      <c r="U7" s="70">
        <f>datos_tkm_auxiliar!U91</f>
        <v>4968642427.3433275</v>
      </c>
      <c r="V7" s="70">
        <f>datos_tkm_auxiliar!V91</f>
        <v>5113833347.4007387</v>
      </c>
      <c r="W7" s="70">
        <f>datos_tkm_auxiliar!W91</f>
        <v>5308707753.2124577</v>
      </c>
      <c r="X7" s="70">
        <f>datos_tkm_auxiliar!X91</f>
        <v>5467582193.4834557</v>
      </c>
      <c r="Y7" s="70">
        <f>datos_tkm_auxiliar!Y91</f>
        <v>5646797495.6370821</v>
      </c>
      <c r="Z7" s="70">
        <f>datos_tkm_auxiliar!Z91</f>
        <v>5777119618.076498</v>
      </c>
      <c r="AA7" s="70">
        <f>datos_tkm_auxiliar!AA91</f>
        <v>5952827077.4407129</v>
      </c>
      <c r="AB7" s="70">
        <f>datos_tkm_auxiliar!AB91</f>
        <v>6110710324.535018</v>
      </c>
      <c r="AC7" s="70">
        <f>datos_tkm_auxiliar!AC91</f>
        <v>6251052445.1810169</v>
      </c>
      <c r="AD7" s="70">
        <f>datos_tkm_auxiliar!AD91</f>
        <v>6402066141.9894485</v>
      </c>
      <c r="AE7" s="70">
        <f>datos_tkm_auxiliar!AE91</f>
        <v>6553942541.0089111</v>
      </c>
      <c r="AF7" s="70">
        <f>datos_tkm_auxiliar!AF91</f>
        <v>6710546518.2978268</v>
      </c>
      <c r="AG7" s="70">
        <f>datos_tkm_auxiliar!AG91</f>
        <v>6850813788.1355143</v>
      </c>
      <c r="AH7" s="70">
        <f>datos_tkm_auxiliar!AH91</f>
        <v>6984762673.644393</v>
      </c>
      <c r="AI7" s="70">
        <f>datos_tkm_auxiliar!AI91</f>
        <v>7108224714.4122458</v>
      </c>
      <c r="AJ7" s="70">
        <f>datos_tkm_auxiliar!AJ91</f>
        <v>7214884420.4487581</v>
      </c>
      <c r="AK7" s="70">
        <f>datos_tkm_auxiliar!AK91</f>
        <v>7266027090.6505098</v>
      </c>
      <c r="AL7" s="70">
        <f>datos_tkm_auxiliar!AL91</f>
        <v>7338546391.112731</v>
      </c>
      <c r="AM7" s="70">
        <f>datos_tkm_auxiliar!AM91</f>
        <v>7381163439.3834467</v>
      </c>
      <c r="AN7" s="70">
        <f>datos_tkm_auxiliar!AN91</f>
        <v>7435085135.2291994</v>
      </c>
      <c r="AO7" s="70">
        <f>datos_tkm_auxiliar!AO91</f>
        <v>7512118244.3506136</v>
      </c>
      <c r="AP7" s="70">
        <f>datos_tkm_auxiliar!AP91</f>
        <v>7590378374.7082872</v>
      </c>
      <c r="AQ7" s="70">
        <f>datos_tkm_auxiliar!AQ91</f>
        <v>7669851496.4715557</v>
      </c>
      <c r="AR7" s="70">
        <f>datos_tkm_auxiliar!AR91</f>
        <v>7750488363.0845222</v>
      </c>
      <c r="AS7" s="70">
        <f>datos_tkm_auxiliar!AS91</f>
        <v>7832234446.4473543</v>
      </c>
      <c r="AT7" s="70">
        <f>datos_tkm_auxiliar!AT91</f>
        <v>7915042581.6558504</v>
      </c>
      <c r="AU7" s="70">
        <f>datos_tkm_auxiliar!AU91</f>
        <v>7998876789.9270144</v>
      </c>
      <c r="AV7" s="70">
        <f>datos_tkm_auxiliar!AV91</f>
        <v>8083712098.5962152</v>
      </c>
      <c r="AW7" s="70">
        <f>datos_tkm_auxiliar!AW91</f>
        <v>8169532859.5626707</v>
      </c>
      <c r="AX7" s="70">
        <f>datos_tkm_auxiliar!AX91</f>
        <v>8256330753.1786165</v>
      </c>
    </row>
    <row r="8" spans="1:50">
      <c r="A8" t="s">
        <v>35</v>
      </c>
      <c r="B8" t="s">
        <v>47</v>
      </c>
      <c r="C8" t="s">
        <v>389</v>
      </c>
      <c r="D8" s="53">
        <v>1868811965.619066</v>
      </c>
      <c r="E8" s="53">
        <v>823501686.4643997</v>
      </c>
      <c r="F8" s="53">
        <v>3895292835.1941352</v>
      </c>
      <c r="G8" s="53">
        <v>4668655886.0002604</v>
      </c>
      <c r="H8" s="53">
        <v>5846526480.4965935</v>
      </c>
      <c r="I8" s="53">
        <v>5779761386.0584641</v>
      </c>
      <c r="J8" s="70">
        <f>datos_tkm_auxiliar!J92</f>
        <v>5546850204.6402597</v>
      </c>
      <c r="K8" s="70">
        <f>datos_tkm_auxiliar!K92</f>
        <v>5206266167.2304459</v>
      </c>
      <c r="L8" s="70">
        <f>datos_tkm_auxiliar!L92</f>
        <v>5325386227.0419636</v>
      </c>
      <c r="M8" s="70">
        <f>datos_tkm_auxiliar!M92</f>
        <v>5261248018.2138453</v>
      </c>
      <c r="N8" s="70">
        <f>datos_tkm_auxiliar!N92</f>
        <v>5424764387.5385189</v>
      </c>
      <c r="O8" s="70">
        <f>datos_tkm_auxiliar!O92</f>
        <v>5571178221.3586197</v>
      </c>
      <c r="P8" s="70">
        <f>datos_tkm_auxiliar!P92</f>
        <v>5700252847.8181314</v>
      </c>
      <c r="Q8" s="70">
        <f>datos_tkm_auxiliar!Q92</f>
        <v>5821797827.3898554</v>
      </c>
      <c r="R8" s="70">
        <f>datos_tkm_auxiliar!R92</f>
        <v>5950150121.3206511</v>
      </c>
      <c r="S8" s="70">
        <f>datos_tkm_auxiliar!S92</f>
        <v>6079834774.9181108</v>
      </c>
      <c r="T8" s="70">
        <f>datos_tkm_auxiliar!T92</f>
        <v>6204034807.021925</v>
      </c>
      <c r="U8" s="70">
        <f>datos_tkm_auxiliar!U92</f>
        <v>6323002058.0823212</v>
      </c>
      <c r="V8" s="70">
        <f>datos_tkm_auxiliar!V92</f>
        <v>6439660084.9991589</v>
      </c>
      <c r="W8" s="70">
        <f>datos_tkm_auxiliar!W92</f>
        <v>6553753747.0631647</v>
      </c>
      <c r="X8" s="70">
        <f>datos_tkm_auxiliar!X92</f>
        <v>6665016394.8428907</v>
      </c>
      <c r="Y8" s="70">
        <f>datos_tkm_auxiliar!Y92</f>
        <v>6773203753.1530609</v>
      </c>
      <c r="Z8" s="70">
        <f>datos_tkm_auxiliar!Z92</f>
        <v>6878085355.5103903</v>
      </c>
      <c r="AA8" s="70">
        <f>datos_tkm_auxiliar!AA92</f>
        <v>6979440064.1232452</v>
      </c>
      <c r="AB8" s="70">
        <f>datos_tkm_auxiliar!AB92</f>
        <v>7077054261.4474545</v>
      </c>
      <c r="AC8" s="70">
        <f>datos_tkm_auxiliar!AC92</f>
        <v>7170721271.2992411</v>
      </c>
      <c r="AD8" s="70">
        <f>datos_tkm_auxiliar!AD92</f>
        <v>7260241364.8662443</v>
      </c>
      <c r="AE8" s="70">
        <f>datos_tkm_auxiliar!AE92</f>
        <v>7345422059.3392935</v>
      </c>
      <c r="AF8" s="70">
        <f>datos_tkm_auxiliar!AF92</f>
        <v>7426078566.6293812</v>
      </c>
      <c r="AG8" s="70">
        <f>datos_tkm_auxiliar!AG92</f>
        <v>7502034317.1473579</v>
      </c>
      <c r="AH8" s="70">
        <f>datos_tkm_auxiliar!AH92</f>
        <v>7573121516.3295803</v>
      </c>
      <c r="AI8" s="70">
        <f>datos_tkm_auxiliar!AI92</f>
        <v>7639181708.5477133</v>
      </c>
      <c r="AJ8" s="70">
        <f>datos_tkm_auxiliar!AJ92</f>
        <v>7700066332.353569</v>
      </c>
      <c r="AK8" s="70">
        <f>datos_tkm_auxiliar!AK92</f>
        <v>7723858101.6284332</v>
      </c>
      <c r="AL8" s="70">
        <f>datos_tkm_auxiliar!AL92</f>
        <v>7753999100.3836622</v>
      </c>
      <c r="AM8" s="70">
        <f>datos_tkm_auxiliar!AM92</f>
        <v>7788446831.5573883</v>
      </c>
      <c r="AN8" s="70">
        <f>datos_tkm_auxiliar!AN92</f>
        <v>7825587324.0364161</v>
      </c>
      <c r="AO8" s="70">
        <f>datos_tkm_auxiliar!AO92</f>
        <v>7864466788.6075945</v>
      </c>
      <c r="AP8" s="70">
        <f>datos_tkm_auxiliar!AP92</f>
        <v>7904514413.6130095</v>
      </c>
      <c r="AQ8" s="70">
        <f>datos_tkm_auxiliar!AQ92</f>
        <v>7945381238.7389565</v>
      </c>
      <c r="AR8" s="70">
        <f>datos_tkm_auxiliar!AR92</f>
        <v>7986850819.57864</v>
      </c>
      <c r="AS8" s="70">
        <f>datos_tkm_auxiliar!AS92</f>
        <v>8028787672.7381525</v>
      </c>
      <c r="AT8" s="70">
        <f>datos_tkm_auxiliar!AT92</f>
        <v>8071106525.7904844</v>
      </c>
      <c r="AU8" s="70">
        <f>datos_tkm_auxiliar!AU92</f>
        <v>8113753563.6507263</v>
      </c>
      <c r="AV8" s="70">
        <f>datos_tkm_auxiliar!AV92</f>
        <v>8156694822.3283558</v>
      </c>
      <c r="AW8" s="70">
        <f>datos_tkm_auxiliar!AW92</f>
        <v>8199908934.8529167</v>
      </c>
      <c r="AX8" s="70">
        <f>datos_tkm_auxiliar!AX92</f>
        <v>8243382565.6251955</v>
      </c>
    </row>
    <row r="9" spans="1:50">
      <c r="A9" t="s">
        <v>36</v>
      </c>
      <c r="B9" t="s">
        <v>47</v>
      </c>
      <c r="C9" t="s">
        <v>389</v>
      </c>
      <c r="D9" s="53">
        <v>7366677668.2022457</v>
      </c>
      <c r="E9" s="53">
        <v>6731417994.0904169</v>
      </c>
      <c r="F9" s="53">
        <v>9112919816.2439499</v>
      </c>
      <c r="G9" s="53">
        <v>8373280626.570097</v>
      </c>
      <c r="H9" s="53">
        <v>12077591096.22389</v>
      </c>
      <c r="I9" s="53">
        <v>12919115313.92742</v>
      </c>
      <c r="J9" s="70">
        <f>datos_tkm_auxiliar!J93</f>
        <v>11394615102.225601</v>
      </c>
      <c r="K9" s="70">
        <f>datos_tkm_auxiliar!K93</f>
        <v>13797152131.893816</v>
      </c>
      <c r="L9" s="70">
        <f>datos_tkm_auxiliar!L93</f>
        <v>14370649828.079159</v>
      </c>
      <c r="M9" s="70">
        <f>datos_tkm_auxiliar!M93</f>
        <v>14294177154.383987</v>
      </c>
      <c r="N9" s="70">
        <f>datos_tkm_auxiliar!N93</f>
        <v>14849714490.964985</v>
      </c>
      <c r="O9" s="70">
        <f>datos_tkm_auxiliar!O93</f>
        <v>15358331327.035656</v>
      </c>
      <c r="P9" s="70">
        <f>datos_tkm_auxiliar!P93</f>
        <v>15831744961.325027</v>
      </c>
      <c r="Q9" s="70">
        <f>datos_tkm_auxiliar!Q93</f>
        <v>16307560518.594278</v>
      </c>
      <c r="R9" s="70">
        <f>datos_tkm_auxiliar!R93</f>
        <v>16829394590.244703</v>
      </c>
      <c r="S9" s="70">
        <f>datos_tkm_auxiliar!S93</f>
        <v>17339982772.534019</v>
      </c>
      <c r="T9" s="70">
        <f>datos_tkm_auxiliar!T93</f>
        <v>17804299001.277927</v>
      </c>
      <c r="U9" s="70">
        <f>datos_tkm_auxiliar!U93</f>
        <v>18257002244.612701</v>
      </c>
      <c r="V9" s="70">
        <f>datos_tkm_auxiliar!V93</f>
        <v>18688566859.993729</v>
      </c>
      <c r="W9" s="70">
        <f>datos_tkm_auxiliar!W93</f>
        <v>19192355174.319641</v>
      </c>
      <c r="X9" s="70">
        <f>datos_tkm_auxiliar!X93</f>
        <v>19634340734.076351</v>
      </c>
      <c r="Y9" s="70">
        <f>datos_tkm_auxiliar!Y93</f>
        <v>20101412198.186302</v>
      </c>
      <c r="Z9" s="70">
        <f>datos_tkm_auxiliar!Z93</f>
        <v>20487398197.827362</v>
      </c>
      <c r="AA9" s="70">
        <f>datos_tkm_auxiliar!AA93</f>
        <v>20935436072.579227</v>
      </c>
      <c r="AB9" s="70">
        <f>datos_tkm_auxiliar!AB93</f>
        <v>21348966581.086998</v>
      </c>
      <c r="AC9" s="70">
        <f>datos_tkm_auxiliar!AC93</f>
        <v>21728463815.976086</v>
      </c>
      <c r="AD9" s="70">
        <f>datos_tkm_auxiliar!AD93</f>
        <v>22115686743.660793</v>
      </c>
      <c r="AE9" s="70">
        <f>datos_tkm_auxiliar!AE93</f>
        <v>22495450900.169598</v>
      </c>
      <c r="AF9" s="70">
        <f>datos_tkm_auxiliar!AF93</f>
        <v>22872920426.829182</v>
      </c>
      <c r="AG9" s="70">
        <f>datos_tkm_auxiliar!AG93</f>
        <v>23216927797.783291</v>
      </c>
      <c r="AH9" s="70">
        <f>datos_tkm_auxiliar!AH93</f>
        <v>23541930343.263481</v>
      </c>
      <c r="AI9" s="70">
        <f>datos_tkm_auxiliar!AI93</f>
        <v>23841668587.354095</v>
      </c>
      <c r="AJ9" s="70">
        <f>datos_tkm_auxiliar!AJ93</f>
        <v>24106925929.925377</v>
      </c>
      <c r="AK9" s="70">
        <f>datos_tkm_auxiliar!AK93</f>
        <v>24221258444.110912</v>
      </c>
      <c r="AL9" s="70">
        <f>datos_tkm_auxiliar!AL93</f>
        <v>24371710382.290089</v>
      </c>
      <c r="AM9" s="70">
        <f>datos_tkm_auxiliar!AM93</f>
        <v>24489346668.789768</v>
      </c>
      <c r="AN9" s="70">
        <f>datos_tkm_auxiliar!AN93</f>
        <v>24631365983.26844</v>
      </c>
      <c r="AO9" s="70">
        <f>datos_tkm_auxiliar!AO93</f>
        <v>24812060075.37751</v>
      </c>
      <c r="AP9" s="70">
        <f>datos_tkm_auxiliar!AP93</f>
        <v>24998372581.881397</v>
      </c>
      <c r="AQ9" s="70">
        <f>datos_tkm_auxiliar!AQ93</f>
        <v>25188964588.950668</v>
      </c>
      <c r="AR9" s="70">
        <f>datos_tkm_auxiliar!AR93</f>
        <v>25382915473.072655</v>
      </c>
      <c r="AS9" s="70">
        <f>datos_tkm_auxiliar!AS93</f>
        <v>25579616704.312263</v>
      </c>
      <c r="AT9" s="70">
        <f>datos_tkm_auxiliar!AT93</f>
        <v>25778674732.243908</v>
      </c>
      <c r="AU9" s="70">
        <f>datos_tkm_auxiliar!AU93</f>
        <v>25979838785.833267</v>
      </c>
      <c r="AV9" s="70">
        <f>datos_tkm_auxiliar!AV93</f>
        <v>26182951282.026157</v>
      </c>
      <c r="AW9" s="70">
        <f>datos_tkm_auxiliar!AW93</f>
        <v>26387914981.27594</v>
      </c>
      <c r="AX9" s="70">
        <f>datos_tkm_auxiliar!AX93</f>
        <v>26594671614.948818</v>
      </c>
    </row>
    <row r="10" spans="1:50">
      <c r="A10" t="s">
        <v>37</v>
      </c>
      <c r="B10" t="s">
        <v>47</v>
      </c>
      <c r="C10" t="s">
        <v>389</v>
      </c>
      <c r="D10" s="53">
        <v>1282963054.5165241</v>
      </c>
      <c r="E10" s="53">
        <v>3469538273.071424</v>
      </c>
      <c r="F10" s="53">
        <v>1888413049.7568879</v>
      </c>
      <c r="G10" s="53">
        <v>5953476907.3087826</v>
      </c>
      <c r="H10" s="53">
        <v>4364916556.0859203</v>
      </c>
      <c r="I10" s="53">
        <v>4327933320.879673</v>
      </c>
      <c r="J10" s="70">
        <f>datos_tkm_auxiliar!J94</f>
        <v>3783488148.5833311</v>
      </c>
      <c r="K10" s="70">
        <f>datos_tkm_auxiliar!K94</f>
        <v>4580123724.2907543</v>
      </c>
      <c r="L10" s="70">
        <f>datos_tkm_auxiliar!L94</f>
        <v>4781526800.5397949</v>
      </c>
      <c r="M10" s="70">
        <f>datos_tkm_auxiliar!M94</f>
        <v>4764191527.3816328</v>
      </c>
      <c r="N10" s="70">
        <f>datos_tkm_auxiliar!N94</f>
        <v>4956747580.0612879</v>
      </c>
      <c r="O10" s="70">
        <f>datos_tkm_auxiliar!O94</f>
        <v>5127044919.7724838</v>
      </c>
      <c r="P10" s="70">
        <f>datos_tkm_auxiliar!P94</f>
        <v>5286983733.8564491</v>
      </c>
      <c r="Q10" s="70">
        <f>datos_tkm_auxiliar!Q94</f>
        <v>5453572291.3814983</v>
      </c>
      <c r="R10" s="70">
        <f>datos_tkm_auxiliar!R94</f>
        <v>5641014184.1989927</v>
      </c>
      <c r="S10" s="70">
        <f>datos_tkm_auxiliar!S94</f>
        <v>5819346498.8454733</v>
      </c>
      <c r="T10" s="70">
        <f>datos_tkm_auxiliar!T94</f>
        <v>5973721028.0726585</v>
      </c>
      <c r="U10" s="70">
        <f>datos_tkm_auxiliar!U94</f>
        <v>6124831785.5236187</v>
      </c>
      <c r="V10" s="70">
        <f>datos_tkm_auxiliar!V94</f>
        <v>6264934324.7241545</v>
      </c>
      <c r="W10" s="70">
        <f>datos_tkm_auxiliar!W94</f>
        <v>6448784699.8962412</v>
      </c>
      <c r="X10" s="70">
        <f>datos_tkm_auxiliar!X94</f>
        <v>6598219912.1743536</v>
      </c>
      <c r="Y10" s="70">
        <f>datos_tkm_auxiliar!Y94</f>
        <v>6764418882.1713333</v>
      </c>
      <c r="Z10" s="70">
        <f>datos_tkm_auxiliar!Z94</f>
        <v>6885430631.5905237</v>
      </c>
      <c r="AA10" s="70">
        <f>datos_tkm_auxiliar!AA94</f>
        <v>7045492760.4387751</v>
      </c>
      <c r="AB10" s="70">
        <f>datos_tkm_auxiliar!AB94</f>
        <v>7188294650.202405</v>
      </c>
      <c r="AC10" s="70">
        <f>datos_tkm_auxiliar!AC94</f>
        <v>7314392853.8805466</v>
      </c>
      <c r="AD10" s="70">
        <f>datos_tkm_auxiliar!AD94</f>
        <v>7448594592.7716656</v>
      </c>
      <c r="AE10" s="70">
        <f>datos_tkm_auxiliar!AE94</f>
        <v>7582281766.7108364</v>
      </c>
      <c r="AF10" s="70">
        <f>datos_tkm_auxiliar!AF94</f>
        <v>7718784125.8710318</v>
      </c>
      <c r="AG10" s="70">
        <f>datos_tkm_auxiliar!AG94</f>
        <v>7840043533.8248091</v>
      </c>
      <c r="AH10" s="70">
        <f>datos_tkm_auxiliar!AH94</f>
        <v>7954819490.1312523</v>
      </c>
      <c r="AI10" s="70">
        <f>datos_tkm_auxiliar!AI94</f>
        <v>8059672920.034667</v>
      </c>
      <c r="AJ10" s="70">
        <f>datos_tkm_auxiliar!AJ94</f>
        <v>8149404376.4793501</v>
      </c>
      <c r="AK10" s="70">
        <f>datos_tkm_auxiliar!AK94</f>
        <v>8185528635.8159895</v>
      </c>
      <c r="AL10" s="70">
        <f>datos_tkm_auxiliar!AL94</f>
        <v>8240378662.9165144</v>
      </c>
      <c r="AM10" s="70">
        <f>datos_tkm_auxiliar!AM94</f>
        <v>8272573751.5180931</v>
      </c>
      <c r="AN10" s="70">
        <f>datos_tkm_auxiliar!AN94</f>
        <v>8316378852.5302296</v>
      </c>
      <c r="AO10" s="70">
        <f>datos_tkm_auxiliar!AO94</f>
        <v>8380905893.5659866</v>
      </c>
      <c r="AP10" s="70">
        <f>datos_tkm_auxiliar!AP94</f>
        <v>8447256331.1907015</v>
      </c>
      <c r="AQ10" s="70">
        <f>datos_tkm_auxiliar!AQ94</f>
        <v>8515032274.2781134</v>
      </c>
      <c r="AR10" s="70">
        <f>datos_tkm_auxiliar!AR94</f>
        <v>8583948423.4231491</v>
      </c>
      <c r="AS10" s="70">
        <f>datos_tkm_auxiliar!AS94</f>
        <v>8653811293.7821465</v>
      </c>
      <c r="AT10" s="70">
        <f>datos_tkm_auxiliar!AT94</f>
        <v>8724493698.3956318</v>
      </c>
      <c r="AU10" s="70">
        <f>datos_tkm_auxiliar!AU94</f>
        <v>8795913760.5422726</v>
      </c>
      <c r="AV10" s="70">
        <f>datos_tkm_auxiliar!AV94</f>
        <v>8868019723.6354198</v>
      </c>
      <c r="AW10" s="70">
        <f>datos_tkm_auxiliar!AW94</f>
        <v>8940779571.3126144</v>
      </c>
      <c r="AX10" s="70">
        <f>datos_tkm_auxiliar!AX94</f>
        <v>9014174137.8286591</v>
      </c>
    </row>
    <row r="11" spans="1:50">
      <c r="A11" t="s">
        <v>38</v>
      </c>
      <c r="B11" t="s">
        <v>47</v>
      </c>
      <c r="C11" t="s">
        <v>389</v>
      </c>
      <c r="D11" s="53">
        <v>3827458237.912612</v>
      </c>
      <c r="E11" s="53">
        <v>3062460772.309587</v>
      </c>
      <c r="F11" s="53">
        <v>2567171732.9536529</v>
      </c>
      <c r="G11" s="53">
        <v>3305544717.144134</v>
      </c>
      <c r="H11" s="53">
        <v>3940882783.326334</v>
      </c>
      <c r="I11" s="53">
        <v>3302268342.5694489</v>
      </c>
      <c r="J11" s="70">
        <f>datos_tkm_auxiliar!J95</f>
        <v>3031338126.1568241</v>
      </c>
      <c r="K11" s="70">
        <f>datos_tkm_auxiliar!K95</f>
        <v>3565575293.762064</v>
      </c>
      <c r="L11" s="70">
        <f>datos_tkm_auxiliar!L95</f>
        <v>3723630889.7051425</v>
      </c>
      <c r="M11" s="70">
        <f>datos_tkm_auxiliar!M95</f>
        <v>3757764652.433094</v>
      </c>
      <c r="N11" s="70">
        <f>datos_tkm_auxiliar!N95</f>
        <v>3922071265.0401845</v>
      </c>
      <c r="O11" s="70">
        <f>datos_tkm_auxiliar!O95</f>
        <v>4080961695.5929656</v>
      </c>
      <c r="P11" s="70">
        <f>datos_tkm_auxiliar!P95</f>
        <v>4233101786.3943</v>
      </c>
      <c r="Q11" s="70">
        <f>datos_tkm_auxiliar!Q95</f>
        <v>4381991660.4103785</v>
      </c>
      <c r="R11" s="70">
        <f>datos_tkm_auxiliar!R95</f>
        <v>4536720955.7131386</v>
      </c>
      <c r="S11" s="70">
        <f>datos_tkm_auxiliar!S95</f>
        <v>4694321603.2839098</v>
      </c>
      <c r="T11" s="70">
        <f>datos_tkm_auxiliar!T95</f>
        <v>4849861190.1691399</v>
      </c>
      <c r="U11" s="70">
        <f>datos_tkm_auxiliar!U95</f>
        <v>5002592548.947485</v>
      </c>
      <c r="V11" s="70">
        <f>datos_tkm_auxiliar!V95</f>
        <v>5153988931.3183413</v>
      </c>
      <c r="W11" s="70">
        <f>datos_tkm_auxiliar!W95</f>
        <v>5303685469.7334414</v>
      </c>
      <c r="X11" s="70">
        <f>datos_tkm_auxiliar!X95</f>
        <v>5451325986.1164265</v>
      </c>
      <c r="Y11" s="70">
        <f>datos_tkm_auxiliar!Y95</f>
        <v>5596543096.4161577</v>
      </c>
      <c r="Z11" s="70">
        <f>datos_tkm_auxiliar!Z95</f>
        <v>5738959600.8738289</v>
      </c>
      <c r="AA11" s="70">
        <f>datos_tkm_auxiliar!AA95</f>
        <v>5878192361.1718884</v>
      </c>
      <c r="AB11" s="70">
        <f>datos_tkm_auxiliar!AB95</f>
        <v>6013855973.4952631</v>
      </c>
      <c r="AC11" s="70">
        <f>datos_tkm_auxiliar!AC95</f>
        <v>6145565877.0220404</v>
      </c>
      <c r="AD11" s="70">
        <f>datos_tkm_auxiliar!AD95</f>
        <v>6272940990.7107677</v>
      </c>
      <c r="AE11" s="70">
        <f>datos_tkm_auxiliar!AE95</f>
        <v>6395606026.8706818</v>
      </c>
      <c r="AF11" s="70">
        <f>datos_tkm_auxiliar!AF95</f>
        <v>6513193596.5748949</v>
      </c>
      <c r="AG11" s="70">
        <f>datos_tkm_auxiliar!AG95</f>
        <v>6625346179.9064865</v>
      </c>
      <c r="AH11" s="70">
        <f>datos_tkm_auxiliar!AH95</f>
        <v>6731718001.7589025</v>
      </c>
      <c r="AI11" s="70">
        <f>datos_tkm_auxiliar!AI95</f>
        <v>6831976832.5701523</v>
      </c>
      <c r="AJ11" s="70">
        <f>datos_tkm_auxiliar!AJ95</f>
        <v>6925805720.2266169</v>
      </c>
      <c r="AK11" s="70">
        <f>datos_tkm_auxiliar!AK95</f>
        <v>6985523704.1274157</v>
      </c>
      <c r="AL11" s="70">
        <f>datos_tkm_auxiliar!AL95</f>
        <v>7043804260.8778677</v>
      </c>
      <c r="AM11" s="70">
        <f>datos_tkm_auxiliar!AM95</f>
        <v>7101311448.0233088</v>
      </c>
      <c r="AN11" s="70">
        <f>datos_tkm_auxiliar!AN95</f>
        <v>7158664950.7371378</v>
      </c>
      <c r="AO11" s="70">
        <f>datos_tkm_auxiliar!AO95</f>
        <v>7216233675.9751282</v>
      </c>
      <c r="AP11" s="70">
        <f>datos_tkm_auxiliar!AP95</f>
        <v>7274208852.8209696</v>
      </c>
      <c r="AQ11" s="70">
        <f>datos_tkm_auxiliar!AQ95</f>
        <v>7332678046.961071</v>
      </c>
      <c r="AR11" s="70">
        <f>datos_tkm_auxiliar!AR95</f>
        <v>7391674138.8628187</v>
      </c>
      <c r="AS11" s="70">
        <f>datos_tkm_auxiliar!AS95</f>
        <v>7451203832.1304255</v>
      </c>
      <c r="AT11" s="70">
        <f>datos_tkm_auxiliar!AT95</f>
        <v>7511262983.2399483</v>
      </c>
      <c r="AU11" s="70">
        <f>datos_tkm_auxiliar!AU95</f>
        <v>7571844259.4402094</v>
      </c>
      <c r="AV11" s="70">
        <f>datos_tkm_auxiliar!AV95</f>
        <v>7632940614.6665287</v>
      </c>
      <c r="AW11" s="70">
        <f>datos_tkm_auxiliar!AW95</f>
        <v>7694546616.012248</v>
      </c>
      <c r="AX11" s="70">
        <f>datos_tkm_auxiliar!AX95</f>
        <v>7756658740.034709</v>
      </c>
    </row>
    <row r="12" spans="1:50">
      <c r="A12" t="s">
        <v>39</v>
      </c>
      <c r="B12" t="s">
        <v>47</v>
      </c>
      <c r="C12" t="s">
        <v>389</v>
      </c>
      <c r="D12" s="53">
        <v>66201330.590637848</v>
      </c>
      <c r="E12" s="53">
        <v>62371677.792606987</v>
      </c>
      <c r="F12" s="53">
        <v>74163116.665665373</v>
      </c>
      <c r="G12" s="53">
        <v>1219787.845982</v>
      </c>
      <c r="H12" s="104">
        <v>1219787.845982</v>
      </c>
      <c r="I12" s="53">
        <v>15583513.00258906</v>
      </c>
      <c r="J12" s="70">
        <f>datos_tkm_auxiliar!J96</f>
        <v>19084185.728655796</v>
      </c>
      <c r="K12" s="70">
        <f>datos_tkm_auxiliar!K96</f>
        <v>30250242.245110787</v>
      </c>
      <c r="L12" s="70">
        <f>datos_tkm_auxiliar!L96</f>
        <v>32068680.109023444</v>
      </c>
      <c r="M12" s="70">
        <f>datos_tkm_auxiliar!M96</f>
        <v>32877302.189292684</v>
      </c>
      <c r="N12" s="70">
        <f>datos_tkm_auxiliar!N96</f>
        <v>34947111.427608699</v>
      </c>
      <c r="O12" s="70">
        <f>datos_tkm_auxiliar!O96</f>
        <v>36993987.322021767</v>
      </c>
      <c r="P12" s="70">
        <f>datos_tkm_auxiliar!P96</f>
        <v>39018268.281449333</v>
      </c>
      <c r="Q12" s="70">
        <f>datos_tkm_auxiliar!Q96</f>
        <v>41052589.514521584</v>
      </c>
      <c r="R12" s="70">
        <f>datos_tkm_auxiliar!R96</f>
        <v>43181521.508796856</v>
      </c>
      <c r="S12" s="70">
        <f>datos_tkm_auxiliar!S96</f>
        <v>45372935.434744298</v>
      </c>
      <c r="T12" s="70">
        <f>datos_tkm_auxiliar!T96</f>
        <v>47575823.815004155</v>
      </c>
      <c r="U12" s="70">
        <f>datos_tkm_auxiliar!U96</f>
        <v>49779747.607369505</v>
      </c>
      <c r="V12" s="70">
        <f>datos_tkm_auxiliar!V96</f>
        <v>51995595.081082299</v>
      </c>
      <c r="W12" s="70">
        <f>datos_tkm_auxiliar!W96</f>
        <v>54215109.55767829</v>
      </c>
      <c r="X12" s="70">
        <f>datos_tkm_auxiliar!X96</f>
        <v>56430748.930636488</v>
      </c>
      <c r="Y12" s="70">
        <f>datos_tkm_auxiliar!Y96</f>
        <v>58635194.060365334</v>
      </c>
      <c r="Z12" s="70">
        <f>datos_tkm_auxiliar!Z96</f>
        <v>60821199.447970845</v>
      </c>
      <c r="AA12" s="70">
        <f>datos_tkm_auxiliar!AA96</f>
        <v>62981539.223575093</v>
      </c>
      <c r="AB12" s="70">
        <f>datos_tkm_auxiliar!AB96</f>
        <v>65108993.192930177</v>
      </c>
      <c r="AC12" s="70">
        <f>datos_tkm_auxiliar!AC96</f>
        <v>67196353.087608248</v>
      </c>
      <c r="AD12" s="70">
        <f>datos_tkm_auxiliar!AD96</f>
        <v>69236440.268585235</v>
      </c>
      <c r="AE12" s="70">
        <f>datos_tkm_auxiliar!AE96</f>
        <v>71222130.494577184</v>
      </c>
      <c r="AF12" s="70">
        <f>datos_tkm_auxiliar!AF96</f>
        <v>73146383.273182735</v>
      </c>
      <c r="AG12" s="70">
        <f>datos_tkm_auxiliar!AG96</f>
        <v>75002274.225780815</v>
      </c>
      <c r="AH12" s="70">
        <f>datos_tkm_auxiliar!AH96</f>
        <v>76783029.375952974</v>
      </c>
      <c r="AI12" s="70">
        <f>datos_tkm_auxiliar!AI96</f>
        <v>78482060.544388905</v>
      </c>
      <c r="AJ12" s="70">
        <f>datos_tkm_auxiliar!AJ96</f>
        <v>80093001.200546995</v>
      </c>
      <c r="AK12" s="70">
        <f>datos_tkm_auxiliar!AK96</f>
        <v>81284808.737572938</v>
      </c>
      <c r="AL12" s="70">
        <f>datos_tkm_auxiliar!AL96</f>
        <v>82440956.202066675</v>
      </c>
      <c r="AM12" s="70">
        <f>datos_tkm_auxiliar!AM96</f>
        <v>83553974.244366705</v>
      </c>
      <c r="AN12" s="70">
        <f>datos_tkm_auxiliar!AN96</f>
        <v>84629157.006719187</v>
      </c>
      <c r="AO12" s="70">
        <f>datos_tkm_auxiliar!AO96</f>
        <v>85674517.785045937</v>
      </c>
      <c r="AP12" s="70">
        <f>datos_tkm_auxiliar!AP96</f>
        <v>86697942.762076646</v>
      </c>
      <c r="AQ12" s="70">
        <f>datos_tkm_auxiliar!AQ96</f>
        <v>87706292.983702332</v>
      </c>
      <c r="AR12" s="70">
        <f>datos_tkm_auxiliar!AR96</f>
        <v>88705213.582007125</v>
      </c>
      <c r="AS12" s="70">
        <f>datos_tkm_auxiliar!AS96</f>
        <v>89699209.516239762</v>
      </c>
      <c r="AT12" s="70">
        <f>datos_tkm_auxiliar!AT96</f>
        <v>90691809.834575355</v>
      </c>
      <c r="AU12" s="70">
        <f>datos_tkm_auxiliar!AU96</f>
        <v>91685746.677738577</v>
      </c>
      <c r="AV12" s="70">
        <f>datos_tkm_auxiliar!AV96</f>
        <v>92683119.631134927</v>
      </c>
      <c r="AW12" s="70">
        <f>datos_tkm_auxiliar!AW96</f>
        <v>93685535.563191637</v>
      </c>
      <c r="AX12" s="70">
        <f>datos_tkm_auxiliar!AX96</f>
        <v>94694222.680276424</v>
      </c>
    </row>
    <row r="13" spans="1:50">
      <c r="A13" t="s">
        <v>40</v>
      </c>
      <c r="B13" t="s">
        <v>47</v>
      </c>
      <c r="C13" t="s">
        <v>389</v>
      </c>
      <c r="D13" s="53">
        <v>1114343252.581501</v>
      </c>
      <c r="E13" s="53">
        <v>974913975.11827183</v>
      </c>
      <c r="F13" s="53">
        <v>617308465.68395996</v>
      </c>
      <c r="G13" s="53">
        <v>231367257.7589207</v>
      </c>
      <c r="H13" s="53">
        <v>337420739.22620201</v>
      </c>
      <c r="I13" s="53">
        <v>599792278.47937775</v>
      </c>
      <c r="J13" s="70">
        <f>datos_tkm_auxiliar!J97</f>
        <v>539149681.65951025</v>
      </c>
      <c r="K13" s="70">
        <f>datos_tkm_auxiliar!K97</f>
        <v>706087274.11142397</v>
      </c>
      <c r="L13" s="70">
        <f>datos_tkm_auxiliar!L97</f>
        <v>730691776.3217181</v>
      </c>
      <c r="M13" s="70">
        <f>datos_tkm_auxiliar!M97</f>
        <v>725685129.69885492</v>
      </c>
      <c r="N13" s="70">
        <f>datos_tkm_auxiliar!N97</f>
        <v>767514125.57247984</v>
      </c>
      <c r="O13" s="70">
        <f>datos_tkm_auxiliar!O97</f>
        <v>809070202.85577321</v>
      </c>
      <c r="P13" s="70">
        <f>datos_tkm_auxiliar!P97</f>
        <v>847889308.12564135</v>
      </c>
      <c r="Q13" s="70">
        <f>datos_tkm_auxiliar!Q97</f>
        <v>883520108.81828249</v>
      </c>
      <c r="R13" s="70">
        <f>datos_tkm_auxiliar!R97</f>
        <v>919022627.4641757</v>
      </c>
      <c r="S13" s="70">
        <f>datos_tkm_auxiliar!S97</f>
        <v>958714294.82000923</v>
      </c>
      <c r="T13" s="70">
        <f>datos_tkm_auxiliar!T97</f>
        <v>1002797810.7690364</v>
      </c>
      <c r="U13" s="70">
        <f>datos_tkm_auxiliar!U97</f>
        <v>1046569494.9990386</v>
      </c>
      <c r="V13" s="70">
        <f>datos_tkm_auxiliar!V97</f>
        <v>1093067548.9886563</v>
      </c>
      <c r="W13" s="70">
        <f>datos_tkm_auxiliar!W97</f>
        <v>1129144408.456022</v>
      </c>
      <c r="X13" s="70">
        <f>datos_tkm_auxiliar!X97</f>
        <v>1172925412.5679681</v>
      </c>
      <c r="Y13" s="70">
        <f>datos_tkm_auxiliar!Y97</f>
        <v>1212029591.7059362</v>
      </c>
      <c r="Z13" s="70">
        <f>datos_tkm_auxiliar!Z97</f>
        <v>1261236751.2687788</v>
      </c>
      <c r="AA13" s="70">
        <f>datos_tkm_auxiliar!AA97</f>
        <v>1299705638.7825959</v>
      </c>
      <c r="AB13" s="70">
        <f>datos_tkm_auxiliar!AB97</f>
        <v>1340986977.2888103</v>
      </c>
      <c r="AC13" s="70">
        <f>datos_tkm_auxiliar!AC97</f>
        <v>1384783542.8349779</v>
      </c>
      <c r="AD13" s="70">
        <f>datos_tkm_auxiliar!AD97</f>
        <v>1424537921.2089441</v>
      </c>
      <c r="AE13" s="70">
        <f>datos_tkm_auxiliar!AE97</f>
        <v>1462118973.0943861</v>
      </c>
      <c r="AF13" s="70">
        <f>datos_tkm_auxiliar!AF97</f>
        <v>1496359052.2202976</v>
      </c>
      <c r="AG13" s="70">
        <f>datos_tkm_auxiliar!AG97</f>
        <v>1531706583.4492726</v>
      </c>
      <c r="AH13" s="70">
        <f>datos_tkm_auxiliar!AH97</f>
        <v>1565629769.9542506</v>
      </c>
      <c r="AI13" s="70">
        <f>datos_tkm_auxiliar!AI97</f>
        <v>1598794644.2495511</v>
      </c>
      <c r="AJ13" s="70">
        <f>datos_tkm_auxiliar!AJ97</f>
        <v>1632376897.9131248</v>
      </c>
      <c r="AK13" s="70">
        <f>datos_tkm_auxiliar!AK97</f>
        <v>1655937169.1906054</v>
      </c>
      <c r="AL13" s="70">
        <f>datos_tkm_auxiliar!AL97</f>
        <v>1676509056.7961948</v>
      </c>
      <c r="AM13" s="70">
        <f>datos_tkm_auxiliar!AM97</f>
        <v>1704727751.8486059</v>
      </c>
      <c r="AN13" s="70">
        <f>datos_tkm_auxiliar!AN97</f>
        <v>1730706241.3923943</v>
      </c>
      <c r="AO13" s="70">
        <f>datos_tkm_auxiliar!AO97</f>
        <v>1751459417.5587568</v>
      </c>
      <c r="AP13" s="70">
        <f>datos_tkm_auxiliar!AP97</f>
        <v>1772053886.8862822</v>
      </c>
      <c r="AQ13" s="70">
        <f>datos_tkm_auxiliar!AQ97</f>
        <v>1792498783.6958132</v>
      </c>
      <c r="AR13" s="70">
        <f>datos_tkm_auxiliar!AR97</f>
        <v>1812834057.9331739</v>
      </c>
      <c r="AS13" s="70">
        <f>datos_tkm_auxiliar!AS97</f>
        <v>1833110384.14851</v>
      </c>
      <c r="AT13" s="70">
        <f>datos_tkm_auxiliar!AT97</f>
        <v>1853379175.7657053</v>
      </c>
      <c r="AU13" s="70">
        <f>datos_tkm_auxiliar!AU97</f>
        <v>1873687932.8875237</v>
      </c>
      <c r="AV13" s="70">
        <f>datos_tkm_auxiliar!AV97</f>
        <v>1894078420.567934</v>
      </c>
      <c r="AW13" s="70">
        <f>datos_tkm_auxiliar!AW97</f>
        <v>1914586318.0965583</v>
      </c>
      <c r="AX13" s="70">
        <f>datos_tkm_auxiliar!AX97</f>
        <v>1935241589.6414578</v>
      </c>
    </row>
    <row r="14" spans="1:50">
      <c r="A14" t="s">
        <v>41</v>
      </c>
      <c r="B14" t="s">
        <v>47</v>
      </c>
      <c r="C14" t="s">
        <v>389</v>
      </c>
      <c r="D14" s="53">
        <v>11012875808.22509</v>
      </c>
      <c r="E14" s="53">
        <v>12152314286.85124</v>
      </c>
      <c r="F14" s="53">
        <v>14393032200.3549</v>
      </c>
      <c r="G14" s="53">
        <v>16921164091.574129</v>
      </c>
      <c r="H14" s="53">
        <v>15397566156.85718</v>
      </c>
      <c r="I14" s="53">
        <v>15034927794.28648</v>
      </c>
      <c r="J14" s="70">
        <f>datos_tkm_auxiliar!J98</f>
        <v>9925806140.5535545</v>
      </c>
      <c r="K14" s="70">
        <f>datos_tkm_auxiliar!K98</f>
        <v>15763777743.955215</v>
      </c>
      <c r="L14" s="70">
        <f>datos_tkm_auxiliar!L98</f>
        <v>16171223575.563183</v>
      </c>
      <c r="M14" s="70">
        <f>datos_tkm_auxiliar!M98</f>
        <v>16278652992.607227</v>
      </c>
      <c r="N14" s="70">
        <f>datos_tkm_auxiliar!N98</f>
        <v>16712520052.99896</v>
      </c>
      <c r="O14" s="70">
        <f>datos_tkm_auxiliar!O98</f>
        <v>17124659366.723328</v>
      </c>
      <c r="P14" s="70">
        <f>datos_tkm_auxiliar!P98</f>
        <v>17515140534.125191</v>
      </c>
      <c r="Q14" s="70">
        <f>datos_tkm_auxiliar!Q98</f>
        <v>17893572488.062904</v>
      </c>
      <c r="R14" s="70">
        <f>datos_tkm_auxiliar!R98</f>
        <v>18281240465.097023</v>
      </c>
      <c r="S14" s="70">
        <f>datos_tkm_auxiliar!S98</f>
        <v>18670673822.398048</v>
      </c>
      <c r="T14" s="70">
        <f>datos_tkm_auxiliar!T98</f>
        <v>19050700151.920269</v>
      </c>
      <c r="U14" s="70">
        <f>datos_tkm_auxiliar!U98</f>
        <v>19420053921.129589</v>
      </c>
      <c r="V14" s="70">
        <f>datos_tkm_auxiliar!V98</f>
        <v>19782255135.094585</v>
      </c>
      <c r="W14" s="70">
        <f>datos_tkm_auxiliar!W98</f>
        <v>20136595123.95097</v>
      </c>
      <c r="X14" s="70">
        <f>datos_tkm_auxiliar!X98</f>
        <v>20482471194.53159</v>
      </c>
      <c r="Y14" s="70">
        <f>datos_tkm_auxiliar!Y98</f>
        <v>20819305466.059135</v>
      </c>
      <c r="Z14" s="70">
        <f>datos_tkm_auxiliar!Z98</f>
        <v>21146528976.332661</v>
      </c>
      <c r="AA14" s="70">
        <f>datos_tkm_auxiliar!AA98</f>
        <v>21463579445.73933</v>
      </c>
      <c r="AB14" s="70">
        <f>datos_tkm_auxiliar!AB98</f>
        <v>21769902697.807774</v>
      </c>
      <c r="AC14" s="70">
        <f>datos_tkm_auxiliar!AC98</f>
        <v>22064954944.145905</v>
      </c>
      <c r="AD14" s="70">
        <f>datos_tkm_auxiliar!AD98</f>
        <v>22348205109.53249</v>
      </c>
      <c r="AE14" s="70">
        <f>datos_tkm_auxiliar!AE98</f>
        <v>22619136989.570251</v>
      </c>
      <c r="AF14" s="70">
        <f>datos_tkm_auxiliar!AF98</f>
        <v>22877251220.114159</v>
      </c>
      <c r="AG14" s="70">
        <f>datos_tkm_auxiliar!AG98</f>
        <v>23122067084.284058</v>
      </c>
      <c r="AH14" s="70">
        <f>datos_tkm_auxiliar!AH98</f>
        <v>23353124186.48608</v>
      </c>
      <c r="AI14" s="70">
        <f>datos_tkm_auxiliar!AI98</f>
        <v>23569984015.691612</v>
      </c>
      <c r="AJ14" s="70">
        <f>datos_tkm_auxiliar!AJ98</f>
        <v>23772231412.180264</v>
      </c>
      <c r="AK14" s="70">
        <f>datos_tkm_auxiliar!AK98</f>
        <v>23905887122.255188</v>
      </c>
      <c r="AL14" s="70">
        <f>datos_tkm_auxiliar!AL98</f>
        <v>24035641422.621979</v>
      </c>
      <c r="AM14" s="70">
        <f>datos_tkm_auxiliar!AM98</f>
        <v>24161952768.263252</v>
      </c>
      <c r="AN14" s="70">
        <f>datos_tkm_auxiliar!AN98</f>
        <v>24285994574.39542</v>
      </c>
      <c r="AO14" s="70">
        <f>datos_tkm_auxiliar!AO98</f>
        <v>24408731148.168549</v>
      </c>
      <c r="AP14" s="70">
        <f>datos_tkm_auxiliar!AP98</f>
        <v>24530840216.890316</v>
      </c>
      <c r="AQ14" s="70">
        <f>datos_tkm_auxiliar!AQ98</f>
        <v>24652770121.463886</v>
      </c>
      <c r="AR14" s="70">
        <f>datos_tkm_auxiliar!AR98</f>
        <v>24774808414.785473</v>
      </c>
      <c r="AS14" s="70">
        <f>datos_tkm_auxiliar!AS98</f>
        <v>24897136251.916763</v>
      </c>
      <c r="AT14" s="70">
        <f>datos_tkm_auxiliar!AT98</f>
        <v>25019866514.983047</v>
      </c>
      <c r="AU14" s="70">
        <f>datos_tkm_auxiliar!AU98</f>
        <v>25143069097.73138</v>
      </c>
      <c r="AV14" s="70">
        <f>datos_tkm_auxiliar!AV98</f>
        <v>25266787184.835289</v>
      </c>
      <c r="AW14" s="70">
        <f>datos_tkm_auxiliar!AW98</f>
        <v>25391047546.521305</v>
      </c>
      <c r="AX14" s="70">
        <f>datos_tkm_auxiliar!AX98</f>
        <v>25515866968.693325</v>
      </c>
    </row>
    <row r="15" spans="1:50">
      <c r="A15" t="s">
        <v>42</v>
      </c>
      <c r="B15" t="s">
        <v>47</v>
      </c>
      <c r="C15" t="s">
        <v>389</v>
      </c>
      <c r="D15" s="53">
        <v>2107292341.788157</v>
      </c>
      <c r="E15" s="53">
        <v>1502149043.2595191</v>
      </c>
      <c r="F15" s="53">
        <v>2268028316.1006031</v>
      </c>
      <c r="G15" s="53">
        <v>1958609896.733144</v>
      </c>
      <c r="H15" s="53">
        <v>2038672277.324204</v>
      </c>
      <c r="I15" s="53">
        <v>2739725187.567203</v>
      </c>
      <c r="J15" s="70">
        <f>datos_tkm_auxiliar!J99</f>
        <v>2514948076.5099144</v>
      </c>
      <c r="K15" s="70">
        <f>datos_tkm_auxiliar!K99</f>
        <v>2958177660.6580582</v>
      </c>
      <c r="L15" s="70">
        <f>datos_tkm_auxiliar!L99</f>
        <v>3089308402.4148784</v>
      </c>
      <c r="M15" s="70">
        <f>datos_tkm_auxiliar!M99</f>
        <v>3117627460.6472712</v>
      </c>
      <c r="N15" s="70">
        <f>datos_tkm_auxiliar!N99</f>
        <v>3253944355.080276</v>
      </c>
      <c r="O15" s="70">
        <f>datos_tkm_auxiliar!O99</f>
        <v>3385767716.9304333</v>
      </c>
      <c r="P15" s="70">
        <f>datos_tkm_auxiliar!P99</f>
        <v>3511990662.9684448</v>
      </c>
      <c r="Q15" s="70">
        <f>datos_tkm_auxiliar!Q99</f>
        <v>3635517068.3659425</v>
      </c>
      <c r="R15" s="70">
        <f>datos_tkm_auxiliar!R99</f>
        <v>3763888146.5520515</v>
      </c>
      <c r="S15" s="70">
        <f>datos_tkm_auxiliar!S99</f>
        <v>3894641440.6318955</v>
      </c>
      <c r="T15" s="70">
        <f>datos_tkm_auxiliar!T99</f>
        <v>4023684776.8017511</v>
      </c>
      <c r="U15" s="70">
        <f>datos_tkm_auxiliar!U99</f>
        <v>4150398268.0048347</v>
      </c>
      <c r="V15" s="70">
        <f>datos_tkm_auxiliar!V99</f>
        <v>4276004196.7360091</v>
      </c>
      <c r="W15" s="70">
        <f>datos_tkm_auxiliar!W99</f>
        <v>4400199850.8264208</v>
      </c>
      <c r="X15" s="70">
        <f>datos_tkm_auxiliar!X99</f>
        <v>4522689727.322999</v>
      </c>
      <c r="Y15" s="70">
        <f>datos_tkm_auxiliar!Y99</f>
        <v>4643169026.2416124</v>
      </c>
      <c r="Z15" s="70">
        <f>datos_tkm_auxiliar!Z99</f>
        <v>4761324804.0014429</v>
      </c>
      <c r="AA15" s="70">
        <f>datos_tkm_auxiliar!AA99</f>
        <v>4876839190.0995426</v>
      </c>
      <c r="AB15" s="70">
        <f>datos_tkm_auxiliar!AB99</f>
        <v>4989392434.4641428</v>
      </c>
      <c r="AC15" s="70">
        <f>datos_tkm_auxiliar!AC99</f>
        <v>5098665486.412303</v>
      </c>
      <c r="AD15" s="70">
        <f>datos_tkm_auxiliar!AD99</f>
        <v>5204342182.2591066</v>
      </c>
      <c r="AE15" s="70">
        <f>datos_tkm_auxiliar!AE99</f>
        <v>5306111164.7699795</v>
      </c>
      <c r="AF15" s="70">
        <f>datos_tkm_auxiliar!AF99</f>
        <v>5403667629.9156256</v>
      </c>
      <c r="AG15" s="70">
        <f>datos_tkm_auxiliar!AG99</f>
        <v>5496714961.4856606</v>
      </c>
      <c r="AH15" s="70">
        <f>datos_tkm_auxiliar!AH99</f>
        <v>5584966287.3454237</v>
      </c>
      <c r="AI15" s="70">
        <f>datos_tkm_auxiliar!AI99</f>
        <v>5668145973.4141493</v>
      </c>
      <c r="AJ15" s="70">
        <f>datos_tkm_auxiliar!AJ99</f>
        <v>5745991060.5380535</v>
      </c>
      <c r="AK15" s="70">
        <f>datos_tkm_auxiliar!AK99</f>
        <v>5795536054.3638573</v>
      </c>
      <c r="AL15" s="70">
        <f>datos_tkm_auxiliar!AL99</f>
        <v>5843888487.51301</v>
      </c>
      <c r="AM15" s="70">
        <f>datos_tkm_auxiliar!AM99</f>
        <v>5891599294.9775286</v>
      </c>
      <c r="AN15" s="70">
        <f>datos_tkm_auxiliar!AN99</f>
        <v>5939182598.2344704</v>
      </c>
      <c r="AO15" s="70">
        <f>datos_tkm_auxiliar!AO99</f>
        <v>5986944460.7449942</v>
      </c>
      <c r="AP15" s="70">
        <f>datos_tkm_auxiliar!AP99</f>
        <v>6035043535.6174574</v>
      </c>
      <c r="AQ15" s="70">
        <f>datos_tkm_auxiliar!AQ99</f>
        <v>6083552471.6773758</v>
      </c>
      <c r="AR15" s="70">
        <f>datos_tkm_auxiliar!AR99</f>
        <v>6132498548.1871614</v>
      </c>
      <c r="AS15" s="70">
        <f>datos_tkm_auxiliar!AS99</f>
        <v>6181887326.7885122</v>
      </c>
      <c r="AT15" s="70">
        <f>datos_tkm_auxiliar!AT99</f>
        <v>6231715369.8089752</v>
      </c>
      <c r="AU15" s="70">
        <f>datos_tkm_auxiliar!AU99</f>
        <v>6281976593.6354065</v>
      </c>
      <c r="AV15" s="70">
        <f>datos_tkm_auxiliar!AV99</f>
        <v>6332665152.5039625</v>
      </c>
      <c r="AW15" s="70">
        <f>datos_tkm_auxiliar!AW99</f>
        <v>6383776539.0065022</v>
      </c>
      <c r="AX15" s="70">
        <f>datos_tkm_auxiliar!AX99</f>
        <v>6435307829.9206829</v>
      </c>
    </row>
    <row r="16" spans="1:50">
      <c r="A16" t="s">
        <v>43</v>
      </c>
      <c r="B16" t="s">
        <v>47</v>
      </c>
      <c r="C16" t="s">
        <v>389</v>
      </c>
      <c r="D16" s="53">
        <v>2186497757.533648</v>
      </c>
      <c r="E16" s="53">
        <v>1834888586.5327871</v>
      </c>
      <c r="F16" s="53">
        <v>2137654623.2113421</v>
      </c>
      <c r="G16" s="53">
        <v>832355901.08143532</v>
      </c>
      <c r="H16" s="53">
        <v>811690358.25619602</v>
      </c>
      <c r="I16" s="53">
        <v>988434975.56704354</v>
      </c>
      <c r="J16" s="70">
        <f>datos_tkm_auxiliar!J100</f>
        <v>932149500.67885065</v>
      </c>
      <c r="K16" s="70">
        <f>datos_tkm_auxiliar!K100</f>
        <v>1714637732.6512277</v>
      </c>
      <c r="L16" s="70">
        <f>datos_tkm_auxiliar!L100</f>
        <v>1781658531.9198136</v>
      </c>
      <c r="M16" s="70">
        <f>datos_tkm_auxiliar!M100</f>
        <v>1837684778.7883792</v>
      </c>
      <c r="N16" s="70">
        <f>datos_tkm_auxiliar!N100</f>
        <v>1919847810.2647736</v>
      </c>
      <c r="O16" s="70">
        <f>datos_tkm_auxiliar!O100</f>
        <v>1984688621.7452447</v>
      </c>
      <c r="P16" s="70">
        <f>datos_tkm_auxiliar!P100</f>
        <v>2050718320.2806683</v>
      </c>
      <c r="Q16" s="70">
        <f>datos_tkm_auxiliar!Q100</f>
        <v>2128893146.7088468</v>
      </c>
      <c r="R16" s="70">
        <f>datos_tkm_auxiliar!R100</f>
        <v>2219784150.1314688</v>
      </c>
      <c r="S16" s="70">
        <f>datos_tkm_auxiliar!S100</f>
        <v>2300922104.9192953</v>
      </c>
      <c r="T16" s="70">
        <f>datos_tkm_auxiliar!T100</f>
        <v>2364953637.3205113</v>
      </c>
      <c r="U16" s="70">
        <f>datos_tkm_auxiliar!U100</f>
        <v>2431815119.352253</v>
      </c>
      <c r="V16" s="70">
        <f>datos_tkm_auxiliar!V100</f>
        <v>2491915057.1626182</v>
      </c>
      <c r="W16" s="70">
        <f>datos_tkm_auxiliar!W100</f>
        <v>2592736117.2804928</v>
      </c>
      <c r="X16" s="70">
        <f>datos_tkm_auxiliar!X100</f>
        <v>2666475072.4753704</v>
      </c>
      <c r="Y16" s="70">
        <f>datos_tkm_auxiliar!Y100</f>
        <v>2757854426.4641714</v>
      </c>
      <c r="Z16" s="70">
        <f>datos_tkm_auxiliar!Z100</f>
        <v>2766023825.7335949</v>
      </c>
      <c r="AA16" s="70">
        <f>datos_tkm_auxiliar!AA100</f>
        <v>2809654592.9759054</v>
      </c>
      <c r="AB16" s="70">
        <f>datos_tkm_auxiliar!AB100</f>
        <v>2839687953.9313464</v>
      </c>
      <c r="AC16" s="70">
        <f>datos_tkm_auxiliar!AC100</f>
        <v>2857250112.4425368</v>
      </c>
      <c r="AD16" s="70">
        <f>datos_tkm_auxiliar!AD100</f>
        <v>2883852584.8102632</v>
      </c>
      <c r="AE16" s="70">
        <f>datos_tkm_auxiliar!AE100</f>
        <v>2912362713.3679867</v>
      </c>
      <c r="AF16" s="70">
        <f>datos_tkm_auxiliar!AF100</f>
        <v>2945792100.1282744</v>
      </c>
      <c r="AG16" s="70">
        <f>datos_tkm_auxiliar!AG100</f>
        <v>2969456708.8495822</v>
      </c>
      <c r="AH16" s="70">
        <f>datos_tkm_auxiliar!AH100</f>
        <v>2990977587.1381726</v>
      </c>
      <c r="AI16" s="70">
        <f>datos_tkm_auxiliar!AI100</f>
        <v>3007814806.9464159</v>
      </c>
      <c r="AJ16" s="70">
        <f>datos_tkm_auxiliar!AJ100</f>
        <v>3016082951.7738171</v>
      </c>
      <c r="AK16" s="70">
        <f>datos_tkm_auxiliar!AK100</f>
        <v>3014280428.7886233</v>
      </c>
      <c r="AL16" s="70">
        <f>datos_tkm_auxiliar!AL100</f>
        <v>3025509053.2327161</v>
      </c>
      <c r="AM16" s="70">
        <f>datos_tkm_auxiliar!AM100</f>
        <v>3014548554.8545079</v>
      </c>
      <c r="AN16" s="70">
        <f>datos_tkm_auxiliar!AN100</f>
        <v>3008493034.6006322</v>
      </c>
      <c r="AO16" s="70">
        <f>datos_tkm_auxiliar!AO100</f>
        <v>3027143639.5935822</v>
      </c>
      <c r="AP16" s="70">
        <f>datos_tkm_auxiliar!AP100</f>
        <v>3045775690.0373416</v>
      </c>
      <c r="AQ16" s="70">
        <f>datos_tkm_auxiliar!AQ100</f>
        <v>3064407743.1220045</v>
      </c>
      <c r="AR16" s="70">
        <f>datos_tkm_auxiliar!AR100</f>
        <v>3083061717.3274527</v>
      </c>
      <c r="AS16" s="70">
        <f>datos_tkm_auxiliar!AS100</f>
        <v>3101758459.2101183</v>
      </c>
      <c r="AT16" s="70">
        <f>datos_tkm_auxiliar!AT100</f>
        <v>3120516089.6127868</v>
      </c>
      <c r="AU16" s="70">
        <f>datos_tkm_auxiliar!AU100</f>
        <v>3139349631.9485536</v>
      </c>
      <c r="AV16" s="70">
        <f>datos_tkm_auxiliar!AV100</f>
        <v>3158271204.0269976</v>
      </c>
      <c r="AW16" s="70">
        <f>datos_tkm_auxiliar!AW100</f>
        <v>3177290423.5698805</v>
      </c>
      <c r="AX16" s="70">
        <f>datos_tkm_auxiliar!AX100</f>
        <v>3196414859.6307983</v>
      </c>
    </row>
    <row r="17" spans="1:50">
      <c r="A17" t="s">
        <v>44</v>
      </c>
      <c r="B17" t="s">
        <v>47</v>
      </c>
      <c r="C17" t="s">
        <v>389</v>
      </c>
      <c r="D17" s="53">
        <v>0</v>
      </c>
      <c r="E17" s="53">
        <v>0</v>
      </c>
      <c r="F17" s="53">
        <v>0</v>
      </c>
      <c r="G17" s="53">
        <v>0</v>
      </c>
      <c r="H17" s="53">
        <v>2274599914.3565688</v>
      </c>
      <c r="I17" s="53">
        <v>2015316344.5599461</v>
      </c>
      <c r="J17" s="70">
        <f>datos_tkm_auxiliar!J101</f>
        <v>1777502057.8018093</v>
      </c>
      <c r="K17" s="70">
        <f>datos_tkm_auxiliar!K101</f>
        <v>2152285626.6953459</v>
      </c>
      <c r="L17" s="70">
        <f>datos_tkm_auxiliar!L101</f>
        <v>2241748353.2524662</v>
      </c>
      <c r="M17" s="70">
        <f>datos_tkm_auxiliar!M101</f>
        <v>2229819004.727809</v>
      </c>
      <c r="N17" s="70">
        <f>datos_tkm_auxiliar!N101</f>
        <v>2316480006.446558</v>
      </c>
      <c r="O17" s="70">
        <f>datos_tkm_auxiliar!O101</f>
        <v>2395821648.4974318</v>
      </c>
      <c r="P17" s="70">
        <f>datos_tkm_auxiliar!P101</f>
        <v>2469671769.9443974</v>
      </c>
      <c r="Q17" s="70">
        <f>datos_tkm_auxiliar!Q101</f>
        <v>2543896579.1716099</v>
      </c>
      <c r="R17" s="70">
        <f>datos_tkm_auxiliar!R101</f>
        <v>2625300042.8137083</v>
      </c>
      <c r="S17" s="70">
        <f>datos_tkm_auxiliar!S101</f>
        <v>2704949204.8579164</v>
      </c>
      <c r="T17" s="70">
        <f>datos_tkm_auxiliar!T101</f>
        <v>2777380177.2653885</v>
      </c>
      <c r="U17" s="70">
        <f>datos_tkm_auxiliar!U101</f>
        <v>2847999582.9567614</v>
      </c>
      <c r="V17" s="70">
        <f>datos_tkm_auxiliar!V101</f>
        <v>2915321470.0966253</v>
      </c>
      <c r="W17" s="70">
        <f>datos_tkm_auxiliar!W101</f>
        <v>2993909887.2899284</v>
      </c>
      <c r="X17" s="70">
        <f>datos_tkm_auxiliar!X101</f>
        <v>3062857388.8016543</v>
      </c>
      <c r="Y17" s="70">
        <f>datos_tkm_auxiliar!Y101</f>
        <v>3135718163.9263692</v>
      </c>
      <c r="Z17" s="70">
        <f>datos_tkm_auxiliar!Z101</f>
        <v>3195930018.6041694</v>
      </c>
      <c r="AA17" s="70">
        <f>datos_tkm_auxiliar!AA101</f>
        <v>3265821650.5022082</v>
      </c>
      <c r="AB17" s="70">
        <f>datos_tkm_auxiliar!AB101</f>
        <v>3330330308.6044741</v>
      </c>
      <c r="AC17" s="70">
        <f>datos_tkm_auxiliar!AC101</f>
        <v>3389529948.9515796</v>
      </c>
      <c r="AD17" s="70">
        <f>datos_tkm_auxiliar!AD101</f>
        <v>3449934758.1191287</v>
      </c>
      <c r="AE17" s="70">
        <f>datos_tkm_auxiliar!AE101</f>
        <v>3509176036.8826318</v>
      </c>
      <c r="AF17" s="70">
        <f>datos_tkm_auxiliar!AF101</f>
        <v>3568059365.0490952</v>
      </c>
      <c r="AG17" s="70">
        <f>datos_tkm_auxiliar!AG101</f>
        <v>3621722766.9529018</v>
      </c>
      <c r="AH17" s="70">
        <f>datos_tkm_auxiliar!AH101</f>
        <v>3672421512.6498079</v>
      </c>
      <c r="AI17" s="70">
        <f>datos_tkm_auxiliar!AI101</f>
        <v>3719179155.7025251</v>
      </c>
      <c r="AJ17" s="70">
        <f>datos_tkm_auxiliar!AJ101</f>
        <v>3760557953.3220601</v>
      </c>
      <c r="AK17" s="70">
        <f>datos_tkm_auxiliar!AK101</f>
        <v>3778393244.5903668</v>
      </c>
      <c r="AL17" s="70">
        <f>datos_tkm_auxiliar!AL101</f>
        <v>3801862982.4722128</v>
      </c>
      <c r="AM17" s="70">
        <f>datos_tkm_auxiliar!AM101</f>
        <v>3820213645.4344487</v>
      </c>
      <c r="AN17" s="70">
        <f>datos_tkm_auxiliar!AN101</f>
        <v>3842367936.8667355</v>
      </c>
      <c r="AO17" s="70">
        <f>datos_tkm_auxiliar!AO101</f>
        <v>3870555297.0956712</v>
      </c>
      <c r="AP17" s="70">
        <f>datos_tkm_auxiliar!AP101</f>
        <v>3899619101.4219966</v>
      </c>
      <c r="AQ17" s="70">
        <f>datos_tkm_auxiliar!AQ101</f>
        <v>3929350486.091588</v>
      </c>
      <c r="AR17" s="70">
        <f>datos_tkm_auxiliar!AR101</f>
        <v>3959605838.5143285</v>
      </c>
      <c r="AS17" s="70">
        <f>datos_tkm_auxiliar!AS101</f>
        <v>3990290231.1123958</v>
      </c>
      <c r="AT17" s="70">
        <f>datos_tkm_auxiliar!AT101</f>
        <v>4021342272.0191007</v>
      </c>
      <c r="AU17" s="70">
        <f>datos_tkm_auxiliar!AU101</f>
        <v>4052722842.2273035</v>
      </c>
      <c r="AV17" s="70">
        <f>datos_tkm_auxiliar!AV101</f>
        <v>4084407359.5812602</v>
      </c>
      <c r="AW17" s="70">
        <f>datos_tkm_auxiliar!AW101</f>
        <v>4116380655.2057877</v>
      </c>
      <c r="AX17" s="70">
        <f>datos_tkm_auxiliar!AX101</f>
        <v>4148633639.4900866</v>
      </c>
    </row>
    <row r="18" spans="1:50">
      <c r="A18" t="s">
        <v>29</v>
      </c>
      <c r="B18" t="s">
        <v>46</v>
      </c>
      <c r="C18" t="s">
        <v>389</v>
      </c>
      <c r="D18" s="53">
        <v>50740080.955028161</v>
      </c>
      <c r="E18" s="53">
        <v>69223382.64254044</v>
      </c>
      <c r="F18" s="53">
        <v>50923326.880801633</v>
      </c>
      <c r="G18" s="53">
        <v>40417466.394376762</v>
      </c>
      <c r="H18" s="53">
        <v>55981754.540709123</v>
      </c>
      <c r="I18" s="53">
        <v>53785524.53534475</v>
      </c>
      <c r="J18" s="70">
        <f>datos_tkm_auxiliar!J102</f>
        <v>50722759.795716114</v>
      </c>
      <c r="K18" s="70">
        <f>datos_tkm_auxiliar!K102</f>
        <v>93301726.586348638</v>
      </c>
      <c r="L18" s="70">
        <f>datos_tkm_auxiliar!L102</f>
        <v>96948652.213773936</v>
      </c>
      <c r="M18" s="70">
        <f>datos_tkm_auxiliar!M102</f>
        <v>99997311.103898495</v>
      </c>
      <c r="N18" s="70">
        <f>datos_tkm_auxiliar!N102</f>
        <v>104468198.77441695</v>
      </c>
      <c r="O18" s="70">
        <f>datos_tkm_auxiliar!O102</f>
        <v>107996500.72950895</v>
      </c>
      <c r="P18" s="70">
        <f>datos_tkm_auxiliar!P102</f>
        <v>111589495.77564342</v>
      </c>
      <c r="Q18" s="70">
        <f>datos_tkm_auxiliar!Q102</f>
        <v>115843365.93284519</v>
      </c>
      <c r="R18" s="70">
        <f>datos_tkm_auxiliar!R102</f>
        <v>120789184.74285343</v>
      </c>
      <c r="S18" s="70">
        <f>datos_tkm_auxiliar!S102</f>
        <v>125204293.03612764</v>
      </c>
      <c r="T18" s="70">
        <f>datos_tkm_auxiliar!T102</f>
        <v>128688558.20493713</v>
      </c>
      <c r="U18" s="70">
        <f>datos_tkm_auxiliar!U102</f>
        <v>132326814.61145969</v>
      </c>
      <c r="V18" s="70">
        <f>datos_tkm_auxiliar!V102</f>
        <v>135597142.71555945</v>
      </c>
      <c r="W18" s="70">
        <f>datos_tkm_auxiliar!W102</f>
        <v>141083303.90642434</v>
      </c>
      <c r="X18" s="70">
        <f>datos_tkm_auxiliar!X102</f>
        <v>145095796.8694233</v>
      </c>
      <c r="Y18" s="70">
        <f>datos_tkm_auxiliar!Y102</f>
        <v>150068189.19413745</v>
      </c>
      <c r="Z18" s="70">
        <f>datos_tkm_auxiliar!Z102</f>
        <v>150512725.69446975</v>
      </c>
      <c r="AA18" s="70">
        <f>datos_tkm_auxiliar!AA102</f>
        <v>152886886.62565386</v>
      </c>
      <c r="AB18" s="70">
        <f>datos_tkm_auxiliar!AB102</f>
        <v>154521146.95888519</v>
      </c>
      <c r="AC18" s="70">
        <f>datos_tkm_auxiliar!AC102</f>
        <v>155476788.88864937</v>
      </c>
      <c r="AD18" s="70">
        <f>datos_tkm_auxiliar!AD102</f>
        <v>156924357.99092075</v>
      </c>
      <c r="AE18" s="70">
        <f>datos_tkm_auxiliar!AE102</f>
        <v>158475731.88698059</v>
      </c>
      <c r="AF18" s="70">
        <f>datos_tkm_auxiliar!AF102</f>
        <v>160294786.3986499</v>
      </c>
      <c r="AG18" s="70">
        <f>datos_tkm_auxiliar!AG102</f>
        <v>161582492.14001042</v>
      </c>
      <c r="AH18" s="70">
        <f>datos_tkm_auxiliar!AH102</f>
        <v>162753547.14699164</v>
      </c>
      <c r="AI18" s="70">
        <f>datos_tkm_auxiliar!AI102</f>
        <v>163669741.65800005</v>
      </c>
      <c r="AJ18" s="70">
        <f>datos_tkm_auxiliar!AJ102</f>
        <v>164119651.38141999</v>
      </c>
      <c r="AK18" s="70">
        <f>datos_tkm_auxiliar!AK102</f>
        <v>164021567.39345703</v>
      </c>
      <c r="AL18" s="70">
        <f>datos_tkm_auxiliar!AL102</f>
        <v>164632571.12204272</v>
      </c>
      <c r="AM18" s="70">
        <f>datos_tkm_auxiliar!AM102</f>
        <v>164036157.42866591</v>
      </c>
      <c r="AN18" s="70">
        <f>datos_tkm_auxiliar!AN102</f>
        <v>163706647.30282047</v>
      </c>
      <c r="AO18" s="70">
        <f>datos_tkm_auxiliar!AO102</f>
        <v>164721516.86656886</v>
      </c>
      <c r="AP18" s="70">
        <f>datos_tkm_auxiliar!AP102</f>
        <v>165735376.78761396</v>
      </c>
      <c r="AQ18" s="70">
        <f>datos_tkm_auxiliar!AQ102</f>
        <v>166749236.85236341</v>
      </c>
      <c r="AR18" s="70">
        <f>datos_tkm_auxiliar!AR102</f>
        <v>167764289.75124857</v>
      </c>
      <c r="AS18" s="70">
        <f>datos_tkm_auxiliar!AS102</f>
        <v>168781669.84616503</v>
      </c>
      <c r="AT18" s="70">
        <f>datos_tkm_auxiliar!AT102</f>
        <v>169802363.17975417</v>
      </c>
      <c r="AU18" s="70">
        <f>datos_tkm_auxiliar!AU102</f>
        <v>170827187.24853691</v>
      </c>
      <c r="AV18" s="70">
        <f>datos_tkm_auxiliar!AV102</f>
        <v>171856801.44110295</v>
      </c>
      <c r="AW18" s="70">
        <f>datos_tkm_auxiliar!AW102</f>
        <v>172891729.10417956</v>
      </c>
      <c r="AX18" s="70">
        <f>datos_tkm_auxiliar!AX102</f>
        <v>173932382.10655749</v>
      </c>
    </row>
    <row r="19" spans="1:50">
      <c r="A19" t="s">
        <v>30</v>
      </c>
      <c r="B19" t="s">
        <v>46</v>
      </c>
      <c r="C19" t="s">
        <v>389</v>
      </c>
      <c r="D19" s="53">
        <v>4487334982.3994102</v>
      </c>
      <c r="E19" s="53">
        <v>9622531227.1561909</v>
      </c>
      <c r="F19" s="53">
        <v>4896544231.7784519</v>
      </c>
      <c r="G19" s="53">
        <v>4015741421.1890531</v>
      </c>
      <c r="H19" s="53">
        <v>4435826185.6331701</v>
      </c>
      <c r="I19" s="53">
        <v>4717608983.301445</v>
      </c>
      <c r="J19" s="70">
        <f>datos_tkm_auxiliar!J103</f>
        <v>4352364416.0729523</v>
      </c>
      <c r="K19" s="70">
        <f>datos_tkm_auxiliar!K103</f>
        <v>5527207818.8384886</v>
      </c>
      <c r="L19" s="70">
        <f>datos_tkm_auxiliar!L103</f>
        <v>5831653800.7901821</v>
      </c>
      <c r="M19" s="70">
        <f>datos_tkm_auxiliar!M103</f>
        <v>5835627688.1864595</v>
      </c>
      <c r="N19" s="70">
        <f>datos_tkm_auxiliar!N103</f>
        <v>6128459945.1254692</v>
      </c>
      <c r="O19" s="70">
        <f>datos_tkm_auxiliar!O103</f>
        <v>6413097792.3410091</v>
      </c>
      <c r="P19" s="70">
        <f>datos_tkm_auxiliar!P103</f>
        <v>6680907295.9674644</v>
      </c>
      <c r="Q19" s="70">
        <f>datos_tkm_auxiliar!Q103</f>
        <v>6940644147.8946104</v>
      </c>
      <c r="R19" s="70">
        <f>datos_tkm_auxiliar!R103</f>
        <v>7213393846.7243614</v>
      </c>
      <c r="S19" s="70">
        <f>datos_tkm_auxiliar!S103</f>
        <v>7492518954.0435915</v>
      </c>
      <c r="T19" s="70">
        <f>datos_tkm_auxiliar!T103</f>
        <v>7766774207.1647749</v>
      </c>
      <c r="U19" s="70">
        <f>datos_tkm_auxiliar!U103</f>
        <v>8038722431.5757513</v>
      </c>
      <c r="V19" s="70">
        <f>datos_tkm_auxiliar!V103</f>
        <v>8306226146.0961542</v>
      </c>
      <c r="W19" s="70">
        <f>datos_tkm_auxiliar!W103</f>
        <v>8571178090.0975256</v>
      </c>
      <c r="X19" s="70">
        <f>datos_tkm_auxiliar!X103</f>
        <v>8832490172.5384197</v>
      </c>
      <c r="Y19" s="70">
        <f>datos_tkm_auxiliar!Y103</f>
        <v>9089207664.8158607</v>
      </c>
      <c r="Z19" s="70">
        <f>datos_tkm_auxiliar!Z103</f>
        <v>9343947501.0958252</v>
      </c>
      <c r="AA19" s="70">
        <f>datos_tkm_auxiliar!AA103</f>
        <v>9592348436.9709835</v>
      </c>
      <c r="AB19" s="70">
        <f>datos_tkm_auxiliar!AB103</f>
        <v>9833546808.5555782</v>
      </c>
      <c r="AC19" s="70">
        <f>datos_tkm_auxiliar!AC103</f>
        <v>10066704507.205147</v>
      </c>
      <c r="AD19" s="70">
        <f>datos_tkm_auxiliar!AD103</f>
        <v>10291014383.931467</v>
      </c>
      <c r="AE19" s="70">
        <f>datos_tkm_auxiliar!AE103</f>
        <v>10505716050.019995</v>
      </c>
      <c r="AF19" s="70">
        <f>datos_tkm_auxiliar!AF103</f>
        <v>10710063560.086475</v>
      </c>
      <c r="AG19" s="70">
        <f>datos_tkm_auxiliar!AG103</f>
        <v>10903329087.667208</v>
      </c>
      <c r="AH19" s="70">
        <f>datos_tkm_auxiliar!AH103</f>
        <v>11084792006.881104</v>
      </c>
      <c r="AI19" s="70">
        <f>datos_tkm_auxiliar!AI103</f>
        <v>11253723277.734228</v>
      </c>
      <c r="AJ19" s="70">
        <f>datos_tkm_auxiliar!AJ103</f>
        <v>11409442387.280611</v>
      </c>
      <c r="AK19" s="70">
        <f>datos_tkm_auxiliar!AK103</f>
        <v>11487943150.850849</v>
      </c>
      <c r="AL19" s="70">
        <f>datos_tkm_auxiliar!AL103</f>
        <v>11569184586.832129</v>
      </c>
      <c r="AM19" s="70">
        <f>datos_tkm_auxiliar!AM103</f>
        <v>11654531183.436823</v>
      </c>
      <c r="AN19" s="70">
        <f>datos_tkm_auxiliar!AN103</f>
        <v>11742867140.303604</v>
      </c>
      <c r="AO19" s="70">
        <f>datos_tkm_auxiliar!AO103</f>
        <v>11848814989.935526</v>
      </c>
      <c r="AP19" s="70">
        <f>datos_tkm_auxiliar!AP103</f>
        <v>11958269928.128641</v>
      </c>
      <c r="AQ19" s="70">
        <f>datos_tkm_auxiliar!AQ103</f>
        <v>12070441260.140675</v>
      </c>
      <c r="AR19" s="70">
        <f>datos_tkm_auxiliar!AR103</f>
        <v>12184802265.914368</v>
      </c>
      <c r="AS19" s="70">
        <f>datos_tkm_auxiliar!AS103</f>
        <v>12301012234.748077</v>
      </c>
      <c r="AT19" s="70">
        <f>datos_tkm_auxiliar!AT103</f>
        <v>12418854839.997587</v>
      </c>
      <c r="AU19" s="70">
        <f>datos_tkm_auxiliar!AU103</f>
        <v>12538195021.676077</v>
      </c>
      <c r="AV19" s="70">
        <f>datos_tkm_auxiliar!AV103</f>
        <v>12658950290.690943</v>
      </c>
      <c r="AW19" s="70">
        <f>datos_tkm_auxiliar!AW103</f>
        <v>12781072056.096428</v>
      </c>
      <c r="AX19" s="70">
        <f>datos_tkm_auxiliar!AX103</f>
        <v>12904533594.985844</v>
      </c>
    </row>
    <row r="20" spans="1:50">
      <c r="A20" t="s">
        <v>31</v>
      </c>
      <c r="B20" t="s">
        <v>46</v>
      </c>
      <c r="C20" t="s">
        <v>389</v>
      </c>
      <c r="D20" s="53">
        <v>212463378.9201709</v>
      </c>
      <c r="E20" s="53">
        <v>370898589.31184298</v>
      </c>
      <c r="F20" s="53">
        <v>382903084.13983852</v>
      </c>
      <c r="G20" s="53">
        <v>306586844.49197662</v>
      </c>
      <c r="H20" s="53">
        <v>309530711.18521392</v>
      </c>
      <c r="I20" s="53">
        <v>240880297.23792729</v>
      </c>
      <c r="J20" s="70">
        <f>datos_tkm_auxiliar!J104</f>
        <v>298993568.78609067</v>
      </c>
      <c r="K20" s="70">
        <f>datos_tkm_auxiliar!K104</f>
        <v>263121450.11838973</v>
      </c>
      <c r="L20" s="70">
        <f>datos_tkm_auxiliar!L104</f>
        <v>273989619.14311284</v>
      </c>
      <c r="M20" s="70">
        <f>datos_tkm_auxiliar!M104</f>
        <v>276698713.34695441</v>
      </c>
      <c r="N20" s="70">
        <f>datos_tkm_auxiliar!N104</f>
        <v>289863365.46410853</v>
      </c>
      <c r="O20" s="70">
        <f>datos_tkm_auxiliar!O104</f>
        <v>302470194.68548721</v>
      </c>
      <c r="P20" s="70">
        <f>datos_tkm_auxiliar!P104</f>
        <v>314624242.38208973</v>
      </c>
      <c r="Q20" s="70">
        <f>datos_tkm_auxiliar!Q104</f>
        <v>326657824.49931073</v>
      </c>
      <c r="R20" s="70">
        <f>datos_tkm_auxiliar!R104</f>
        <v>339248266.17050767</v>
      </c>
      <c r="S20" s="70">
        <f>datos_tkm_auxiliar!S104</f>
        <v>352134712.2674619</v>
      </c>
      <c r="T20" s="70">
        <f>datos_tkm_auxiliar!T104</f>
        <v>364942635.21259636</v>
      </c>
      <c r="U20" s="70">
        <f>datos_tkm_auxiliar!U104</f>
        <v>377625943.214885</v>
      </c>
      <c r="V20" s="70">
        <f>datos_tkm_auxiliar!V104</f>
        <v>390292477.01149422</v>
      </c>
      <c r="W20" s="70">
        <f>datos_tkm_auxiliar!W104</f>
        <v>402898903.71981013</v>
      </c>
      <c r="X20" s="70">
        <f>datos_tkm_auxiliar!X104</f>
        <v>415406904.12295592</v>
      </c>
      <c r="Y20" s="70">
        <f>datos_tkm_auxiliar!Y104</f>
        <v>427779523.86217642</v>
      </c>
      <c r="Z20" s="70">
        <f>datos_tkm_auxiliar!Z104</f>
        <v>439980167.68177915</v>
      </c>
      <c r="AA20" s="70">
        <f>datos_tkm_auxiliar!AA104</f>
        <v>451972284.53416038</v>
      </c>
      <c r="AB20" s="70">
        <f>datos_tkm_auxiliar!AB104</f>
        <v>463719316.05963868</v>
      </c>
      <c r="AC20" s="70">
        <f>datos_tkm_auxiliar!AC104</f>
        <v>475184762.2217474</v>
      </c>
      <c r="AD20" s="70">
        <f>datos_tkm_auxiliar!AD104</f>
        <v>486332304.39995027</v>
      </c>
      <c r="AE20" s="70">
        <f>datos_tkm_auxiliar!AE104</f>
        <v>497125958.95554489</v>
      </c>
      <c r="AF20" s="70">
        <f>datos_tkm_auxiliar!AF104</f>
        <v>507530247.78193265</v>
      </c>
      <c r="AG20" s="70">
        <f>datos_tkm_auxiliar!AG104</f>
        <v>517510378.30570138</v>
      </c>
      <c r="AH20" s="70">
        <f>datos_tkm_auxiliar!AH104</f>
        <v>527032428.21686631</v>
      </c>
      <c r="AI20" s="70">
        <f>datos_tkm_auxiliar!AI104</f>
        <v>536063531.62528986</v>
      </c>
      <c r="AJ20" s="70">
        <f>datos_tkm_auxiliar!AJ104</f>
        <v>544572064.10130417</v>
      </c>
      <c r="AK20" s="70">
        <f>datos_tkm_auxiliar!AK104</f>
        <v>550350268.65580809</v>
      </c>
      <c r="AL20" s="70">
        <f>datos_tkm_auxiliar!AL104</f>
        <v>556062736.43382299</v>
      </c>
      <c r="AM20" s="70">
        <f>datos_tkm_auxiliar!AM104</f>
        <v>561648231.67321134</v>
      </c>
      <c r="AN20" s="70">
        <f>datos_tkm_auxiliar!AN104</f>
        <v>567122967.93993676</v>
      </c>
      <c r="AO20" s="70">
        <f>datos_tkm_auxiliar!AO104</f>
        <v>572517991.70420802</v>
      </c>
      <c r="AP20" s="70">
        <f>datos_tkm_auxiliar!AP104</f>
        <v>577863446.9835763</v>
      </c>
      <c r="AQ20" s="70">
        <f>datos_tkm_auxiliar!AQ104</f>
        <v>583184408.25462711</v>
      </c>
      <c r="AR20" s="70">
        <f>datos_tkm_auxiliar!AR104</f>
        <v>588500435.41956222</v>
      </c>
      <c r="AS20" s="70">
        <f>datos_tkm_auxiliar!AS104</f>
        <v>593826296.66863739</v>
      </c>
      <c r="AT20" s="70">
        <f>datos_tkm_auxiliar!AT104</f>
        <v>599172942.73515177</v>
      </c>
      <c r="AU20" s="70">
        <f>datos_tkm_auxiliar!AU104</f>
        <v>604548414.20623076</v>
      </c>
      <c r="AV20" s="70">
        <f>datos_tkm_auxiliar!AV104</f>
        <v>609958590.50518382</v>
      </c>
      <c r="AW20" s="70">
        <f>datos_tkm_auxiliar!AW104</f>
        <v>615407773.74532413</v>
      </c>
      <c r="AX20" s="70">
        <f>datos_tkm_auxiliar!AX104</f>
        <v>620899129.21144927</v>
      </c>
    </row>
    <row r="21" spans="1:50">
      <c r="A21" t="s">
        <v>32</v>
      </c>
      <c r="B21" t="s">
        <v>46</v>
      </c>
      <c r="C21" t="s">
        <v>389</v>
      </c>
      <c r="D21" s="53">
        <v>222899675.99788731</v>
      </c>
      <c r="E21" s="53">
        <v>301232453.50810337</v>
      </c>
      <c r="F21" s="53">
        <v>394183312.43672431</v>
      </c>
      <c r="G21" s="53">
        <v>405183620.42536843</v>
      </c>
      <c r="H21" s="53">
        <v>405430146.89906138</v>
      </c>
      <c r="I21" s="53">
        <v>369551866.38892978</v>
      </c>
      <c r="J21" s="70">
        <f>datos_tkm_auxiliar!J105</f>
        <v>331898739.20894068</v>
      </c>
      <c r="K21" s="70">
        <f>datos_tkm_auxiliar!K105</f>
        <v>301271032.06822091</v>
      </c>
      <c r="L21" s="70">
        <f>datos_tkm_auxiliar!L105</f>
        <v>309711269.78302866</v>
      </c>
      <c r="M21" s="70">
        <f>datos_tkm_auxiliar!M105</f>
        <v>311798499.14136028</v>
      </c>
      <c r="N21" s="70">
        <f>datos_tkm_auxiliar!N105</f>
        <v>321850546.48670542</v>
      </c>
      <c r="O21" s="70">
        <f>datos_tkm_auxiliar!O105</f>
        <v>331341670.88890779</v>
      </c>
      <c r="P21" s="70">
        <f>datos_tkm_auxiliar!P105</f>
        <v>340373728.78986394</v>
      </c>
      <c r="Q21" s="70">
        <f>datos_tkm_auxiliar!Q105</f>
        <v>349207797.73708808</v>
      </c>
      <c r="R21" s="70">
        <f>datos_tkm_auxiliar!R105</f>
        <v>358340809.32082415</v>
      </c>
      <c r="S21" s="70">
        <f>datos_tkm_auxiliar!S105</f>
        <v>367577818.80874962</v>
      </c>
      <c r="T21" s="70">
        <f>datos_tkm_auxiliar!T105</f>
        <v>376652827.06104422</v>
      </c>
      <c r="U21" s="70">
        <f>datos_tkm_auxiliar!U105</f>
        <v>385540452.69031703</v>
      </c>
      <c r="V21" s="70">
        <f>datos_tkm_auxiliar!V105</f>
        <v>394322262.03938973</v>
      </c>
      <c r="W21" s="70">
        <f>datos_tkm_auxiliar!W105</f>
        <v>402973033.90581065</v>
      </c>
      <c r="X21" s="70">
        <f>datos_tkm_auxiliar!X105</f>
        <v>411471764.87875199</v>
      </c>
      <c r="Y21" s="70">
        <f>datos_tkm_auxiliar!Y105</f>
        <v>419798970.86862749</v>
      </c>
      <c r="Z21" s="70">
        <f>datos_tkm_auxiliar!Z105</f>
        <v>427935903.50115609</v>
      </c>
      <c r="AA21" s="70">
        <f>datos_tkm_auxiliar!AA105</f>
        <v>435864266.38477033</v>
      </c>
      <c r="AB21" s="70">
        <f>datos_tkm_auxiliar!AB105</f>
        <v>443566119.03958917</v>
      </c>
      <c r="AC21" s="70">
        <f>datos_tkm_auxiliar!AC105</f>
        <v>451023861.88925403</v>
      </c>
      <c r="AD21" s="70">
        <f>datos_tkm_auxiliar!AD105</f>
        <v>458220259.19494104</v>
      </c>
      <c r="AE21" s="70">
        <f>datos_tkm_auxiliar!AE105</f>
        <v>465138480.8058061</v>
      </c>
      <c r="AF21" s="70">
        <f>datos_tkm_auxiliar!AF105</f>
        <v>471762153.51210701</v>
      </c>
      <c r="AG21" s="70">
        <f>datos_tkm_auxiliar!AG105</f>
        <v>478075417.18022138</v>
      </c>
      <c r="AH21" s="70">
        <f>datos_tkm_auxiliar!AH105</f>
        <v>484062982.93719143</v>
      </c>
      <c r="AI21" s="70">
        <f>datos_tkm_auxiliar!AI105</f>
        <v>489710191.73349923</v>
      </c>
      <c r="AJ21" s="70">
        <f>datos_tkm_auxiliar!AJ105</f>
        <v>495003072.18446451</v>
      </c>
      <c r="AK21" s="70">
        <f>datos_tkm_auxiliar!AK105</f>
        <v>498582545.7566511</v>
      </c>
      <c r="AL21" s="70">
        <f>datos_tkm_auxiliar!AL105</f>
        <v>502109591.98908567</v>
      </c>
      <c r="AM21" s="70">
        <f>datos_tkm_auxiliar!AM105</f>
        <v>505547140.43396086</v>
      </c>
      <c r="AN21" s="70">
        <f>datos_tkm_auxiliar!AN105</f>
        <v>508906010.54273361</v>
      </c>
      <c r="AO21" s="70">
        <f>datos_tkm_auxiliar!AO105</f>
        <v>512205923.6889798</v>
      </c>
      <c r="AP21" s="70">
        <f>datos_tkm_auxiliar!AP105</f>
        <v>515465799.25939888</v>
      </c>
      <c r="AQ21" s="70">
        <f>datos_tkm_auxiliar!AQ105</f>
        <v>518701247.14245546</v>
      </c>
      <c r="AR21" s="70">
        <f>datos_tkm_auxiliar!AR105</f>
        <v>521924353.14581472</v>
      </c>
      <c r="AS21" s="70">
        <f>datos_tkm_auxiliar!AS105</f>
        <v>525144169.66430092</v>
      </c>
      <c r="AT21" s="70">
        <f>datos_tkm_auxiliar!AT105</f>
        <v>528367347.1598717</v>
      </c>
      <c r="AU21" s="70">
        <f>datos_tkm_auxiliar!AU105</f>
        <v>531598713.59313387</v>
      </c>
      <c r="AV21" s="70">
        <f>datos_tkm_auxiliar!AV105</f>
        <v>534841748.73456812</v>
      </c>
      <c r="AW21" s="70">
        <f>datos_tkm_auxiliar!AW105</f>
        <v>538098951.67788422</v>
      </c>
      <c r="AX21" s="70">
        <f>datos_tkm_auxiliar!AX105</f>
        <v>541372116.74893212</v>
      </c>
    </row>
    <row r="22" spans="1:50">
      <c r="A22" t="s">
        <v>33</v>
      </c>
      <c r="B22" t="s">
        <v>46</v>
      </c>
      <c r="C22" t="s">
        <v>389</v>
      </c>
      <c r="D22" s="53">
        <v>2830847971.2212338</v>
      </c>
      <c r="E22" s="53">
        <v>2336211985.5702348</v>
      </c>
      <c r="F22" s="53">
        <v>2789852834.6259742</v>
      </c>
      <c r="G22" s="53">
        <v>2446543132.2378812</v>
      </c>
      <c r="H22" s="53">
        <v>2864172678.6781669</v>
      </c>
      <c r="I22" s="53">
        <v>3188294748.8719578</v>
      </c>
      <c r="J22" s="70">
        <f>datos_tkm_auxiliar!J106</f>
        <v>2951473293.9017172</v>
      </c>
      <c r="K22" s="70">
        <f>datos_tkm_auxiliar!K106</f>
        <v>3371425108.7512875</v>
      </c>
      <c r="L22" s="70">
        <f>datos_tkm_auxiliar!L106</f>
        <v>3437088428.5161347</v>
      </c>
      <c r="M22" s="70">
        <f>datos_tkm_auxiliar!M106</f>
        <v>3407328304.1368771</v>
      </c>
      <c r="N22" s="70">
        <f>datos_tkm_auxiliar!N106</f>
        <v>3488402923.4797063</v>
      </c>
      <c r="O22" s="70">
        <f>datos_tkm_auxiliar!O106</f>
        <v>3562029313.1701078</v>
      </c>
      <c r="P22" s="70">
        <f>datos_tkm_auxiliar!P106</f>
        <v>3626830331.5820394</v>
      </c>
      <c r="Q22" s="70">
        <f>datos_tkm_auxiliar!Q106</f>
        <v>3687528544.4235535</v>
      </c>
      <c r="R22" s="70">
        <f>datos_tkm_auxiliar!R106</f>
        <v>3751170374.9866829</v>
      </c>
      <c r="S22" s="70">
        <f>datos_tkm_auxiliar!S106</f>
        <v>3815194737.1472154</v>
      </c>
      <c r="T22" s="70">
        <f>datos_tkm_auxiliar!T106</f>
        <v>3876305579.0715475</v>
      </c>
      <c r="U22" s="70">
        <f>datos_tkm_auxiliar!U106</f>
        <v>3934608875.8880005</v>
      </c>
      <c r="V22" s="70">
        <f>datos_tkm_auxiliar!V106</f>
        <v>3991525283.6933169</v>
      </c>
      <c r="W22" s="70">
        <f>datos_tkm_auxiliar!W106</f>
        <v>4046972527.0193172</v>
      </c>
      <c r="X22" s="70">
        <f>datos_tkm_auxiliar!X106</f>
        <v>4100843955.7300854</v>
      </c>
      <c r="Y22" s="70">
        <f>datos_tkm_auxiliar!Y106</f>
        <v>4153041712.9800358</v>
      </c>
      <c r="Z22" s="70">
        <f>datos_tkm_auxiliar!Z106</f>
        <v>4203474730.574307</v>
      </c>
      <c r="AA22" s="70">
        <f>datos_tkm_auxiliar!AA106</f>
        <v>4252056620.4694233</v>
      </c>
      <c r="AB22" s="70">
        <f>datos_tkm_auxiliar!AB106</f>
        <v>4298704673.0322313</v>
      </c>
      <c r="AC22" s="70">
        <f>datos_tkm_auxiliar!AC106</f>
        <v>4343339443.3715963</v>
      </c>
      <c r="AD22" s="70">
        <f>datos_tkm_auxiliar!AD106</f>
        <v>4385884624.7772894</v>
      </c>
      <c r="AE22" s="70">
        <f>datos_tkm_auxiliar!AE106</f>
        <v>4426267066.9380503</v>
      </c>
      <c r="AF22" s="70">
        <f>datos_tkm_auxiliar!AF106</f>
        <v>4464416869.4169083</v>
      </c>
      <c r="AG22" s="70">
        <f>datos_tkm_auxiliar!AG106</f>
        <v>4500267514.1810036</v>
      </c>
      <c r="AH22" s="70">
        <f>datos_tkm_auxiliar!AH106</f>
        <v>4533756017.1603212</v>
      </c>
      <c r="AI22" s="70">
        <f>datos_tkm_auxiliar!AI106</f>
        <v>4564823087.1841984</v>
      </c>
      <c r="AJ22" s="70">
        <f>datos_tkm_auxiliar!AJ106</f>
        <v>4593413285.2241421</v>
      </c>
      <c r="AK22" s="70">
        <f>datos_tkm_auxiliar!AK106</f>
        <v>4604952961.8112183</v>
      </c>
      <c r="AL22" s="70">
        <f>datos_tkm_auxiliar!AL106</f>
        <v>4619097857.1099443</v>
      </c>
      <c r="AM22" s="70">
        <f>datos_tkm_auxiliar!AM106</f>
        <v>4635188024.9412785</v>
      </c>
      <c r="AN22" s="70">
        <f>datos_tkm_auxiliar!AN106</f>
        <v>4652508118.022337</v>
      </c>
      <c r="AO22" s="70">
        <f>datos_tkm_auxiliar!AO106</f>
        <v>4670616120.9810371</v>
      </c>
      <c r="AP22" s="70">
        <f>datos_tkm_auxiliar!AP106</f>
        <v>4689245613.3740911</v>
      </c>
      <c r="AQ22" s="70">
        <f>datos_tkm_auxiliar!AQ106</f>
        <v>4708233581.0923958</v>
      </c>
      <c r="AR22" s="70">
        <f>datos_tkm_auxiliar!AR106</f>
        <v>4727478902.5715847</v>
      </c>
      <c r="AS22" s="70">
        <f>datos_tkm_auxiliar!AS106</f>
        <v>4746918256.3057871</v>
      </c>
      <c r="AT22" s="70">
        <f>datos_tkm_auxiliar!AT106</f>
        <v>4766511744.9305763</v>
      </c>
      <c r="AU22" s="70">
        <f>datos_tkm_auxiliar!AU106</f>
        <v>4786234132.4122458</v>
      </c>
      <c r="AV22" s="70">
        <f>datos_tkm_auxiliar!AV106</f>
        <v>4806069425.1509104</v>
      </c>
      <c r="AW22" s="70">
        <f>datos_tkm_auxiliar!AW106</f>
        <v>4826007488.0996399</v>
      </c>
      <c r="AX22" s="70">
        <f>datos_tkm_auxiliar!AX106</f>
        <v>4846041916.9984579</v>
      </c>
    </row>
    <row r="23" spans="1:50">
      <c r="A23" t="s">
        <v>34</v>
      </c>
      <c r="B23" t="s">
        <v>46</v>
      </c>
      <c r="C23" t="s">
        <v>389</v>
      </c>
      <c r="D23" s="53">
        <v>386645231.42850399</v>
      </c>
      <c r="E23" s="53">
        <v>260676441.65770489</v>
      </c>
      <c r="F23" s="53">
        <v>434291897.21946633</v>
      </c>
      <c r="G23" s="53">
        <v>291931802.75384039</v>
      </c>
      <c r="H23" s="53">
        <v>262036228.92907771</v>
      </c>
      <c r="I23" s="53">
        <v>250236666.93235689</v>
      </c>
      <c r="J23" s="70">
        <f>datos_tkm_auxiliar!J107</f>
        <v>215525776.30516466</v>
      </c>
      <c r="K23" s="70">
        <f>datos_tkm_auxiliar!K107</f>
        <v>267718529.22445109</v>
      </c>
      <c r="L23" s="70">
        <f>datos_tkm_auxiliar!L107</f>
        <v>279626171.22987461</v>
      </c>
      <c r="M23" s="70">
        <f>datos_tkm_auxiliar!M107</f>
        <v>279518465.99477082</v>
      </c>
      <c r="N23" s="70">
        <f>datos_tkm_auxiliar!N107</f>
        <v>293970265.77563488</v>
      </c>
      <c r="O23" s="70">
        <f>datos_tkm_auxiliar!O107</f>
        <v>306340902.76938534</v>
      </c>
      <c r="P23" s="70">
        <f>datos_tkm_auxiliar!P107</f>
        <v>318175459.8544566</v>
      </c>
      <c r="Q23" s="70">
        <f>datos_tkm_auxiliar!Q107</f>
        <v>330852967.17138708</v>
      </c>
      <c r="R23" s="70">
        <f>datos_tkm_auxiliar!R107</f>
        <v>345311983.50080127</v>
      </c>
      <c r="S23" s="70">
        <f>datos_tkm_auxiliar!S107</f>
        <v>359131271.05503094</v>
      </c>
      <c r="T23" s="70">
        <f>datos_tkm_auxiliar!T107</f>
        <v>371171331.91369832</v>
      </c>
      <c r="U23" s="70">
        <f>datos_tkm_auxiliar!U107</f>
        <v>383144615.24377501</v>
      </c>
      <c r="V23" s="70">
        <f>datos_tkm_auxiliar!V107</f>
        <v>394340655.21158391</v>
      </c>
      <c r="W23" s="70">
        <f>datos_tkm_auxiliar!W107</f>
        <v>409367914.73517042</v>
      </c>
      <c r="X23" s="70">
        <f>datos_tkm_auxiliar!X107</f>
        <v>421619125.64032888</v>
      </c>
      <c r="Y23" s="70">
        <f>datos_tkm_auxiliar!Y107</f>
        <v>435438871.97819573</v>
      </c>
      <c r="Z23" s="70">
        <f>datos_tkm_auxiliar!Z107</f>
        <v>445488341.26280695</v>
      </c>
      <c r="AA23" s="70">
        <f>datos_tkm_auxiliar!AA107</f>
        <v>459037588.94927382</v>
      </c>
      <c r="AB23" s="70">
        <f>datos_tkm_auxiliar!AB107</f>
        <v>471212366.43547124</v>
      </c>
      <c r="AC23" s="70">
        <f>datos_tkm_auxiliar!AC107</f>
        <v>482034503.18684888</v>
      </c>
      <c r="AD23" s="70">
        <f>datos_tkm_auxiliar!AD107</f>
        <v>493679552.23320252</v>
      </c>
      <c r="AE23" s="70">
        <f>datos_tkm_auxiliar!AE107</f>
        <v>505391126.43437445</v>
      </c>
      <c r="AF23" s="70">
        <f>datos_tkm_auxiliar!AF107</f>
        <v>517467256.18237251</v>
      </c>
      <c r="AG23" s="70">
        <f>datos_tkm_auxiliar!AG107</f>
        <v>528283620.99814218</v>
      </c>
      <c r="AH23" s="70">
        <f>datos_tkm_auxiliar!AH107</f>
        <v>538612759.17846262</v>
      </c>
      <c r="AI23" s="70">
        <f>datos_tkm_auxiliar!AI107</f>
        <v>548133230.17208636</v>
      </c>
      <c r="AJ23" s="70">
        <f>datos_tkm_auxiliar!AJ107</f>
        <v>556358030.53334391</v>
      </c>
      <c r="AK23" s="70">
        <f>datos_tkm_auxiliar!AK107</f>
        <v>560301771.5015316</v>
      </c>
      <c r="AL23" s="70">
        <f>datos_tkm_auxiliar!AL107</f>
        <v>565893918.62816679</v>
      </c>
      <c r="AM23" s="70">
        <f>datos_tkm_auxiliar!AM107</f>
        <v>569180227.27308965</v>
      </c>
      <c r="AN23" s="70">
        <f>datos_tkm_auxiliar!AN107</f>
        <v>573338265.95472598</v>
      </c>
      <c r="AO23" s="70">
        <f>datos_tkm_auxiliar!AO107</f>
        <v>579278484.3115412</v>
      </c>
      <c r="AP23" s="70">
        <f>datos_tkm_auxiliar!AP107</f>
        <v>585313321.38691723</v>
      </c>
      <c r="AQ23" s="70">
        <f>datos_tkm_auxiliar!AQ107</f>
        <v>591441695.30504</v>
      </c>
      <c r="AR23" s="70">
        <f>datos_tkm_auxiliar!AR107</f>
        <v>597659808.53912282</v>
      </c>
      <c r="AS23" s="70">
        <f>datos_tkm_auxiliar!AS107</f>
        <v>603963456.28913498</v>
      </c>
      <c r="AT23" s="70">
        <f>datos_tkm_auxiliar!AT107</f>
        <v>610349001.54973018</v>
      </c>
      <c r="AU23" s="70">
        <f>datos_tkm_auxiliar!AU107</f>
        <v>616813669.90572929</v>
      </c>
      <c r="AV23" s="70">
        <f>datos_tkm_auxiliar!AV107</f>
        <v>623355535.65164661</v>
      </c>
      <c r="AW23" s="70">
        <f>datos_tkm_auxiliar!AW107</f>
        <v>629973392.12275565</v>
      </c>
      <c r="AX23" s="70">
        <f>datos_tkm_auxiliar!AX107</f>
        <v>636666597.76992345</v>
      </c>
    </row>
    <row r="24" spans="1:50">
      <c r="A24" t="s">
        <v>35</v>
      </c>
      <c r="B24" t="s">
        <v>46</v>
      </c>
      <c r="C24" t="s">
        <v>389</v>
      </c>
      <c r="D24" s="53">
        <v>342711104.85027438</v>
      </c>
      <c r="E24" s="53">
        <v>151017426.04734921</v>
      </c>
      <c r="F24" s="53">
        <v>714336239.18526149</v>
      </c>
      <c r="G24" s="53">
        <v>856159017.75696683</v>
      </c>
      <c r="H24" s="53">
        <v>1072162200.654379</v>
      </c>
      <c r="I24" s="53">
        <v>1059918518.731707</v>
      </c>
      <c r="J24" s="70">
        <f>datos_tkm_auxiliar!J108</f>
        <v>1017206223.549364</v>
      </c>
      <c r="K24" s="70">
        <f>datos_tkm_auxiliar!K108</f>
        <v>954748397.98828924</v>
      </c>
      <c r="L24" s="70">
        <f>datos_tkm_auxiliar!L108</f>
        <v>976593167.8521812</v>
      </c>
      <c r="M24" s="70">
        <f>datos_tkm_auxiliar!M108</f>
        <v>964831215.97313261</v>
      </c>
      <c r="N24" s="70">
        <f>datos_tkm_auxiliar!N108</f>
        <v>994817579.83601618</v>
      </c>
      <c r="O24" s="70">
        <f>datos_tkm_auxiliar!O108</f>
        <v>1021667604.1707168</v>
      </c>
      <c r="P24" s="70">
        <f>datos_tkm_auxiliar!P108</f>
        <v>1045337887.032707</v>
      </c>
      <c r="Q24" s="70">
        <f>datos_tkm_auxiliar!Q108</f>
        <v>1067627349.5384929</v>
      </c>
      <c r="R24" s="70">
        <f>datos_tkm_auxiliar!R108</f>
        <v>1091165167.8275139</v>
      </c>
      <c r="S24" s="70">
        <f>datos_tkm_auxiliar!S108</f>
        <v>1114947320.1971276</v>
      </c>
      <c r="T24" s="70">
        <f>datos_tkm_auxiliar!T108</f>
        <v>1137723678.1228101</v>
      </c>
      <c r="U24" s="70">
        <f>datos_tkm_auxiliar!U108</f>
        <v>1159540425.2338028</v>
      </c>
      <c r="V24" s="70">
        <f>datos_tkm_auxiliar!V108</f>
        <v>1180933696.483047</v>
      </c>
      <c r="W24" s="70">
        <f>datos_tkm_auxiliar!W108</f>
        <v>1201856703.0250223</v>
      </c>
      <c r="X24" s="70">
        <f>datos_tkm_auxiliar!X108</f>
        <v>1222260545.4932106</v>
      </c>
      <c r="Y24" s="70">
        <f>datos_tkm_auxiliar!Y108</f>
        <v>1242100427.6105261</v>
      </c>
      <c r="Z24" s="70">
        <f>datos_tkm_auxiliar!Z108</f>
        <v>1261334085.401475</v>
      </c>
      <c r="AA24" s="70">
        <f>datos_tkm_auxiliar!AA108</f>
        <v>1279920965.6278024</v>
      </c>
      <c r="AB24" s="70">
        <f>datos_tkm_auxiliar!AB108</f>
        <v>1297821894.1479013</v>
      </c>
      <c r="AC24" s="70">
        <f>datos_tkm_auxiliar!AC108</f>
        <v>1314998969.7579098</v>
      </c>
      <c r="AD24" s="70">
        <f>datos_tkm_auxiliar!AD108</f>
        <v>1331415565.2940395</v>
      </c>
      <c r="AE24" s="70">
        <f>datos_tkm_auxiliar!AE108</f>
        <v>1347036382.3970068</v>
      </c>
      <c r="AF24" s="70">
        <f>datos_tkm_auxiliar!AF108</f>
        <v>1361827533.7997608</v>
      </c>
      <c r="AG24" s="70">
        <f>datos_tkm_auxiliar!AG108</f>
        <v>1375756639.3805487</v>
      </c>
      <c r="AH24" s="70">
        <f>datos_tkm_auxiliar!AH108</f>
        <v>1388792928.2210798</v>
      </c>
      <c r="AI24" s="70">
        <f>datos_tkm_auxiliar!AI108</f>
        <v>1400907342.0188308</v>
      </c>
      <c r="AJ24" s="70">
        <f>datos_tkm_auxiliar!AJ108</f>
        <v>1412072636.9103293</v>
      </c>
      <c r="AK24" s="70">
        <f>datos_tkm_auxiliar!AK108</f>
        <v>1416435678.0747359</v>
      </c>
      <c r="AL24" s="70">
        <f>datos_tkm_auxiliar!AL108</f>
        <v>1421963069.3664932</v>
      </c>
      <c r="AM24" s="70">
        <f>datos_tkm_auxiliar!AM108</f>
        <v>1428280248.5302207</v>
      </c>
      <c r="AN24" s="70">
        <f>datos_tkm_auxiliar!AN108</f>
        <v>1435091238.3174973</v>
      </c>
      <c r="AO24" s="70">
        <f>datos_tkm_auxiliar!AO108</f>
        <v>1442221128.5923393</v>
      </c>
      <c r="AP24" s="70">
        <f>datos_tkm_auxiliar!AP108</f>
        <v>1449565241.3574185</v>
      </c>
      <c r="AQ24" s="70">
        <f>datos_tkm_auxiliar!AQ108</f>
        <v>1457059582.7081261</v>
      </c>
      <c r="AR24" s="70">
        <f>datos_tkm_auxiliar!AR108</f>
        <v>1464664460.1001315</v>
      </c>
      <c r="AS24" s="70">
        <f>datos_tkm_auxiliar!AS108</f>
        <v>1472355027.982106</v>
      </c>
      <c r="AT24" s="70">
        <f>datos_tkm_auxiliar!AT108</f>
        <v>1480115648.7146244</v>
      </c>
      <c r="AU24" s="70">
        <f>datos_tkm_auxiliar!AU108</f>
        <v>1487936453.4464867</v>
      </c>
      <c r="AV24" s="70">
        <f>datos_tkm_auxiliar!AV108</f>
        <v>1495811213.7090566</v>
      </c>
      <c r="AW24" s="70">
        <f>datos_tkm_auxiliar!AW108</f>
        <v>1503736011.1316323</v>
      </c>
      <c r="AX24" s="70">
        <f>datos_tkm_auxiliar!AX108</f>
        <v>1511708400.1723275</v>
      </c>
    </row>
    <row r="25" spans="1:50">
      <c r="A25" t="s">
        <v>36</v>
      </c>
      <c r="B25" t="s">
        <v>46</v>
      </c>
      <c r="C25" t="s">
        <v>389</v>
      </c>
      <c r="D25" s="53">
        <v>2053776300.170337</v>
      </c>
      <c r="E25" s="53">
        <v>1901051040.6671619</v>
      </c>
      <c r="F25" s="53">
        <v>2455987494.761528</v>
      </c>
      <c r="G25" s="53">
        <v>2168934177.3781428</v>
      </c>
      <c r="H25" s="53">
        <v>3096959138.1032701</v>
      </c>
      <c r="I25" s="53">
        <v>3265653627.5422211</v>
      </c>
      <c r="J25" s="70">
        <f>datos_tkm_auxiliar!J109</f>
        <v>2880295224.4659772</v>
      </c>
      <c r="K25" s="70">
        <f>datos_tkm_auxiliar!K109</f>
        <v>3487601032.610775</v>
      </c>
      <c r="L25" s="70">
        <f>datos_tkm_auxiliar!L109</f>
        <v>3632567989.4360428</v>
      </c>
      <c r="M25" s="70">
        <f>datos_tkm_auxiliar!M109</f>
        <v>3613237465.774622</v>
      </c>
      <c r="N25" s="70">
        <f>datos_tkm_auxiliar!N109</f>
        <v>3753664458.9825163</v>
      </c>
      <c r="O25" s="70">
        <f>datos_tkm_auxiliar!O109</f>
        <v>3882231034.5863919</v>
      </c>
      <c r="P25" s="70">
        <f>datos_tkm_auxiliar!P109</f>
        <v>4001899054.7702789</v>
      </c>
      <c r="Q25" s="70">
        <f>datos_tkm_auxiliar!Q109</f>
        <v>4122174225.5447226</v>
      </c>
      <c r="R25" s="70">
        <f>datos_tkm_auxiliar!R109</f>
        <v>4254081812.6860189</v>
      </c>
      <c r="S25" s="70">
        <f>datos_tkm_auxiliar!S109</f>
        <v>4383146699.0312748</v>
      </c>
      <c r="T25" s="70">
        <f>datos_tkm_auxiliar!T109</f>
        <v>4500515105.4491367</v>
      </c>
      <c r="U25" s="70">
        <f>datos_tkm_auxiliar!U109</f>
        <v>4614948017.6782408</v>
      </c>
      <c r="V25" s="70">
        <f>datos_tkm_auxiliar!V109</f>
        <v>4724037573.5411396</v>
      </c>
      <c r="W25" s="70">
        <f>datos_tkm_auxiliar!W109</f>
        <v>4851383610.4960232</v>
      </c>
      <c r="X25" s="70">
        <f>datos_tkm_auxiliar!X109</f>
        <v>4963107340.137538</v>
      </c>
      <c r="Y25" s="70">
        <f>datos_tkm_auxiliar!Y109</f>
        <v>5081172206.3476706</v>
      </c>
      <c r="Z25" s="70">
        <f>datos_tkm_auxiliar!Z109</f>
        <v>5178740542.048604</v>
      </c>
      <c r="AA25" s="70">
        <f>datos_tkm_auxiliar!AA109</f>
        <v>5291994156.9755039</v>
      </c>
      <c r="AB25" s="70">
        <f>datos_tkm_auxiliar!AB109</f>
        <v>5396525107.6166773</v>
      </c>
      <c r="AC25" s="70">
        <f>datos_tkm_auxiliar!AC109</f>
        <v>5492453233.6255646</v>
      </c>
      <c r="AD25" s="70">
        <f>datos_tkm_auxiliar!AD109</f>
        <v>5590334236.1349125</v>
      </c>
      <c r="AE25" s="70">
        <f>datos_tkm_auxiliar!AE109</f>
        <v>5686329833.7573385</v>
      </c>
      <c r="AF25" s="70">
        <f>datos_tkm_auxiliar!AF109</f>
        <v>5781745402.0117397</v>
      </c>
      <c r="AG25" s="70">
        <f>datos_tkm_auxiliar!AG109</f>
        <v>5868702511.0365715</v>
      </c>
      <c r="AH25" s="70">
        <f>datos_tkm_auxiliar!AH109</f>
        <v>5950855639.6229887</v>
      </c>
      <c r="AI25" s="70">
        <f>datos_tkm_auxiliar!AI109</f>
        <v>6026622536.9950104</v>
      </c>
      <c r="AJ25" s="70">
        <f>datos_tkm_auxiliar!AJ109</f>
        <v>6093673459.7517929</v>
      </c>
      <c r="AK25" s="70">
        <f>datos_tkm_auxiliar!AK109</f>
        <v>6122574075.6703997</v>
      </c>
      <c r="AL25" s="70">
        <f>datos_tkm_auxiliar!AL109</f>
        <v>6160604846.7988157</v>
      </c>
      <c r="AM25" s="70">
        <f>datos_tkm_auxiliar!AM109</f>
        <v>6190340579.9665594</v>
      </c>
      <c r="AN25" s="70">
        <f>datos_tkm_auxiliar!AN109</f>
        <v>6226239778.8078566</v>
      </c>
      <c r="AO25" s="70">
        <f>datos_tkm_auxiliar!AO109</f>
        <v>6271915067.1718588</v>
      </c>
      <c r="AP25" s="70">
        <f>datos_tkm_auxiliar!AP109</f>
        <v>6319010560.7823992</v>
      </c>
      <c r="AQ25" s="70">
        <f>datos_tkm_auxiliar!AQ109</f>
        <v>6367187813.1825953</v>
      </c>
      <c r="AR25" s="70">
        <f>datos_tkm_auxiliar!AR109</f>
        <v>6416214112.0356722</v>
      </c>
      <c r="AS25" s="70">
        <f>datos_tkm_auxiliar!AS109</f>
        <v>6465935635.0448503</v>
      </c>
      <c r="AT25" s="70">
        <f>datos_tkm_auxiliar!AT109</f>
        <v>6516252901.762455</v>
      </c>
      <c r="AU25" s="70">
        <f>datos_tkm_auxiliar!AU109</f>
        <v>6567102523.0694952</v>
      </c>
      <c r="AV25" s="70">
        <f>datos_tkm_auxiliar!AV109</f>
        <v>6618444665.6136065</v>
      </c>
      <c r="AW25" s="70">
        <f>datos_tkm_auxiliar!AW109</f>
        <v>6670254749.4858322</v>
      </c>
      <c r="AX25" s="70">
        <f>datos_tkm_auxiliar!AX109</f>
        <v>6722518045.7228708</v>
      </c>
    </row>
    <row r="26" spans="1:50">
      <c r="A26" t="s">
        <v>37</v>
      </c>
      <c r="B26" t="s">
        <v>46</v>
      </c>
      <c r="C26" t="s">
        <v>389</v>
      </c>
      <c r="D26" s="53">
        <v>357976062.72705162</v>
      </c>
      <c r="E26" s="53">
        <v>968080605.36315763</v>
      </c>
      <c r="F26" s="53">
        <v>526910471.79772693</v>
      </c>
      <c r="G26" s="53">
        <v>1661156348.43277</v>
      </c>
      <c r="H26" s="53">
        <v>1217911643.970598</v>
      </c>
      <c r="I26" s="53">
        <v>1207592474.7011211</v>
      </c>
      <c r="J26" s="70">
        <f>datos_tkm_auxiliar!J110</f>
        <v>1055679807.798299</v>
      </c>
      <c r="K26" s="70">
        <f>datos_tkm_auxiliar!K110</f>
        <v>1277959370.5776868</v>
      </c>
      <c r="L26" s="70">
        <f>datos_tkm_auxiliar!L110</f>
        <v>1334155439.5158663</v>
      </c>
      <c r="M26" s="70">
        <f>datos_tkm_auxiliar!M110</f>
        <v>1329318501.4531443</v>
      </c>
      <c r="N26" s="70">
        <f>datos_tkm_auxiliar!N110</f>
        <v>1383046048.2830119</v>
      </c>
      <c r="O26" s="70">
        <f>datos_tkm_auxiliar!O110</f>
        <v>1430562904.6321435</v>
      </c>
      <c r="P26" s="70">
        <f>datos_tkm_auxiliar!P110</f>
        <v>1475189495.1964273</v>
      </c>
      <c r="Q26" s="70">
        <f>datos_tkm_auxiliar!Q110</f>
        <v>1521671516.4115033</v>
      </c>
      <c r="R26" s="70">
        <f>datos_tkm_auxiliar!R110</f>
        <v>1573972095.5627866</v>
      </c>
      <c r="S26" s="70">
        <f>datos_tkm_auxiliar!S110</f>
        <v>1623730893.8613126</v>
      </c>
      <c r="T26" s="70">
        <f>datos_tkm_auxiliar!T110</f>
        <v>1666804921.5689266</v>
      </c>
      <c r="U26" s="70">
        <f>datos_tkm_auxiliar!U110</f>
        <v>1708968282.2343526</v>
      </c>
      <c r="V26" s="70">
        <f>datos_tkm_auxiliar!V110</f>
        <v>1748060097.9998274</v>
      </c>
      <c r="W26" s="70">
        <f>datos_tkm_auxiliar!W110</f>
        <v>1799358561.5084255</v>
      </c>
      <c r="X26" s="70">
        <f>datos_tkm_auxiliar!X110</f>
        <v>1841054406.7128365</v>
      </c>
      <c r="Y26" s="70">
        <f>datos_tkm_auxiliar!Y110</f>
        <v>1887427724.0888622</v>
      </c>
      <c r="Z26" s="70">
        <f>datos_tkm_auxiliar!Z110</f>
        <v>1921192772.4651921</v>
      </c>
      <c r="AA26" s="70">
        <f>datos_tkm_auxiliar!AA110</f>
        <v>1965853770.6717222</v>
      </c>
      <c r="AB26" s="70">
        <f>datos_tkm_auxiliar!AB110</f>
        <v>2005698767.0397828</v>
      </c>
      <c r="AC26" s="70">
        <f>datos_tkm_auxiliar!AC110</f>
        <v>2040883052.5971448</v>
      </c>
      <c r="AD26" s="70">
        <f>datos_tkm_auxiliar!AD110</f>
        <v>2078328409.9909089</v>
      </c>
      <c r="AE26" s="70">
        <f>datos_tkm_auxiliar!AE110</f>
        <v>2115630191.9832873</v>
      </c>
      <c r="AF26" s="70">
        <f>datos_tkm_auxiliar!AF110</f>
        <v>2153717475.0995841</v>
      </c>
      <c r="AG26" s="70">
        <f>datos_tkm_auxiliar!AG110</f>
        <v>2187551625.8766418</v>
      </c>
      <c r="AH26" s="70">
        <f>datos_tkm_auxiliar!AH110</f>
        <v>2219576745.2202349</v>
      </c>
      <c r="AI26" s="70">
        <f>datos_tkm_auxiliar!AI110</f>
        <v>2248833252.5437412</v>
      </c>
      <c r="AJ26" s="70">
        <f>datos_tkm_auxiliar!AJ110</f>
        <v>2273870383.0891232</v>
      </c>
      <c r="AK26" s="70">
        <f>datos_tkm_auxiliar!AK110</f>
        <v>2283949878.4266834</v>
      </c>
      <c r="AL26" s="70">
        <f>datos_tkm_auxiliar!AL110</f>
        <v>2299254291.6541686</v>
      </c>
      <c r="AM26" s="70">
        <f>datos_tkm_auxiliar!AM110</f>
        <v>2308237458.4072318</v>
      </c>
      <c r="AN26" s="70">
        <f>datos_tkm_auxiliar!AN110</f>
        <v>2320460084.4076309</v>
      </c>
      <c r="AO26" s="70">
        <f>datos_tkm_auxiliar!AO110</f>
        <v>2338464606.0562396</v>
      </c>
      <c r="AP26" s="70">
        <f>datos_tkm_auxiliar!AP110</f>
        <v>2356977897.0956788</v>
      </c>
      <c r="AQ26" s="70">
        <f>datos_tkm_auxiliar!AQ110</f>
        <v>2375888936.7929111</v>
      </c>
      <c r="AR26" s="70">
        <f>datos_tkm_auxiliar!AR110</f>
        <v>2395118120.0826411</v>
      </c>
      <c r="AS26" s="70">
        <f>datos_tkm_auxiliar!AS110</f>
        <v>2414611460.2640924</v>
      </c>
      <c r="AT26" s="70">
        <f>datos_tkm_auxiliar!AT110</f>
        <v>2434333469.263916</v>
      </c>
      <c r="AU26" s="70">
        <f>datos_tkm_auxiliar!AU110</f>
        <v>2454261301.602479</v>
      </c>
      <c r="AV26" s="70">
        <f>datos_tkm_auxiliar!AV110</f>
        <v>2474380516.007257</v>
      </c>
      <c r="AW26" s="70">
        <f>datos_tkm_auxiliar!AW110</f>
        <v>2494682179.1801829</v>
      </c>
      <c r="AX26" s="70">
        <f>datos_tkm_auxiliar!AX110</f>
        <v>2515160943.4395895</v>
      </c>
    </row>
    <row r="27" spans="1:50">
      <c r="A27" t="s">
        <v>38</v>
      </c>
      <c r="B27" t="s">
        <v>46</v>
      </c>
      <c r="C27" t="s">
        <v>389</v>
      </c>
      <c r="D27" s="53">
        <v>2077375008.2759049</v>
      </c>
      <c r="E27" s="53">
        <v>1674813523.082988</v>
      </c>
      <c r="F27" s="53">
        <v>1306651461.0925591</v>
      </c>
      <c r="G27" s="53">
        <v>2033836562.2975891</v>
      </c>
      <c r="H27" s="53">
        <v>2251990221.1973038</v>
      </c>
      <c r="I27" s="53">
        <v>1760555022.732054</v>
      </c>
      <c r="J27" s="70">
        <f>datos_tkm_auxiliar!J111</f>
        <v>1616112626.2234797</v>
      </c>
      <c r="K27" s="70">
        <f>datos_tkm_auxiliar!K111</f>
        <v>1900933189.2991376</v>
      </c>
      <c r="L27" s="70">
        <f>datos_tkm_auxiliar!L111</f>
        <v>1985198168.5321639</v>
      </c>
      <c r="M27" s="70">
        <f>datos_tkm_auxiliar!M111</f>
        <v>2003396074.0871918</v>
      </c>
      <c r="N27" s="70">
        <f>datos_tkm_auxiliar!N111</f>
        <v>2090993689.4488876</v>
      </c>
      <c r="O27" s="70">
        <f>datos_tkm_auxiliar!O111</f>
        <v>2175703748.2795696</v>
      </c>
      <c r="P27" s="70">
        <f>datos_tkm_auxiliar!P111</f>
        <v>2256814964.3386464</v>
      </c>
      <c r="Q27" s="70">
        <f>datos_tkm_auxiliar!Q111</f>
        <v>2336193375.8849921</v>
      </c>
      <c r="R27" s="70">
        <f>datos_tkm_auxiliar!R111</f>
        <v>2418684987.6348438</v>
      </c>
      <c r="S27" s="70">
        <f>datos_tkm_auxiliar!S111</f>
        <v>2502707417.9412346</v>
      </c>
      <c r="T27" s="70">
        <f>datos_tkm_auxiliar!T111</f>
        <v>2585631024.5405068</v>
      </c>
      <c r="U27" s="70">
        <f>datos_tkm_auxiliar!U111</f>
        <v>2667057466.2865119</v>
      </c>
      <c r="V27" s="70">
        <f>datos_tkm_auxiliar!V111</f>
        <v>2747772185.3087339</v>
      </c>
      <c r="W27" s="70">
        <f>datos_tkm_auxiliar!W111</f>
        <v>2827580657.9258442</v>
      </c>
      <c r="X27" s="70">
        <f>datos_tkm_auxiliar!X111</f>
        <v>2906292993.1186194</v>
      </c>
      <c r="Y27" s="70">
        <f>datos_tkm_auxiliar!Y111</f>
        <v>2983713325.569828</v>
      </c>
      <c r="Z27" s="70">
        <f>datos_tkm_auxiliar!Z111</f>
        <v>3059640556.8643632</v>
      </c>
      <c r="AA27" s="70">
        <f>datos_tkm_auxiliar!AA111</f>
        <v>3133870422.5332646</v>
      </c>
      <c r="AB27" s="70">
        <f>datos_tkm_auxiliar!AB111</f>
        <v>3206197450.2914171</v>
      </c>
      <c r="AC27" s="70">
        <f>datos_tkm_auxiliar!AC111</f>
        <v>3276416617.2829156</v>
      </c>
      <c r="AD27" s="70">
        <f>datos_tkm_auxiliar!AD111</f>
        <v>3344324755.8448071</v>
      </c>
      <c r="AE27" s="70">
        <f>datos_tkm_auxiliar!AE111</f>
        <v>3409721786.9524951</v>
      </c>
      <c r="AF27" s="70">
        <f>datos_tkm_auxiliar!AF111</f>
        <v>3472411842.689312</v>
      </c>
      <c r="AG27" s="70">
        <f>datos_tkm_auxiliar!AG111</f>
        <v>3532204316.6537914</v>
      </c>
      <c r="AH27" s="70">
        <f>datos_tkm_auxiliar!AH111</f>
        <v>3588914864.0146151</v>
      </c>
      <c r="AI27" s="70">
        <f>datos_tkm_auxiliar!AI111</f>
        <v>3642366361.5451412</v>
      </c>
      <c r="AJ27" s="70">
        <f>datos_tkm_auxiliar!AJ111</f>
        <v>3692389830.9620514</v>
      </c>
      <c r="AK27" s="70">
        <f>datos_tkm_auxiliar!AK111</f>
        <v>3724227581.7434373</v>
      </c>
      <c r="AL27" s="70">
        <f>datos_tkm_auxiliar!AL111</f>
        <v>3755298989.7183542</v>
      </c>
      <c r="AM27" s="70">
        <f>datos_tkm_auxiliar!AM111</f>
        <v>3785958087.2444263</v>
      </c>
      <c r="AN27" s="70">
        <f>datos_tkm_auxiliar!AN111</f>
        <v>3816535250.2122126</v>
      </c>
      <c r="AO27" s="70">
        <f>datos_tkm_auxiliar!AO111</f>
        <v>3847227155.8527956</v>
      </c>
      <c r="AP27" s="70">
        <f>datos_tkm_auxiliar!AP111</f>
        <v>3878135755.0947061</v>
      </c>
      <c r="AQ27" s="70">
        <f>datos_tkm_auxiliar!AQ111</f>
        <v>3909307732.2752028</v>
      </c>
      <c r="AR27" s="70">
        <f>datos_tkm_auxiliar!AR111</f>
        <v>3940760617.1241574</v>
      </c>
      <c r="AS27" s="70">
        <f>datos_tkm_auxiliar!AS111</f>
        <v>3972497983.567986</v>
      </c>
      <c r="AT27" s="70">
        <f>datos_tkm_auxiliar!AT111</f>
        <v>4004517622.5488148</v>
      </c>
      <c r="AU27" s="70">
        <f>datos_tkm_auxiliar!AU111</f>
        <v>4036815624.7199221</v>
      </c>
      <c r="AV27" s="70">
        <f>datos_tkm_auxiliar!AV111</f>
        <v>4069388233.5772104</v>
      </c>
      <c r="AW27" s="70">
        <f>datos_tkm_auxiliar!AW111</f>
        <v>4102232552.6476746</v>
      </c>
      <c r="AX27" s="70">
        <f>datos_tkm_auxiliar!AX111</f>
        <v>4135346703.4605112</v>
      </c>
    </row>
    <row r="28" spans="1:50">
      <c r="A28" t="s">
        <v>39</v>
      </c>
      <c r="B28" t="s">
        <v>46</v>
      </c>
      <c r="C28" t="s">
        <v>389</v>
      </c>
      <c r="D28" s="53">
        <v>1121296696.8284431</v>
      </c>
      <c r="E28" s="53">
        <v>1126009641.119508</v>
      </c>
      <c r="F28" s="53">
        <v>1205243973.3219571</v>
      </c>
      <c r="G28" s="53">
        <v>680534657.41581583</v>
      </c>
      <c r="H28" s="53">
        <v>633071968.81327534</v>
      </c>
      <c r="I28" s="53">
        <v>623535705.10962129</v>
      </c>
      <c r="J28" s="70">
        <f>datos_tkm_auxiliar!J112</f>
        <v>763606460.41642487</v>
      </c>
      <c r="K28" s="70">
        <f>datos_tkm_auxiliar!K112</f>
        <v>1210388577.0113735</v>
      </c>
      <c r="L28" s="70">
        <f>datos_tkm_auxiliar!L112</f>
        <v>1283148867.6778255</v>
      </c>
      <c r="M28" s="70">
        <f>datos_tkm_auxiliar!M112</f>
        <v>1315503878.9582806</v>
      </c>
      <c r="N28" s="70">
        <f>datos_tkm_auxiliar!N112</f>
        <v>1398322173.0516188</v>
      </c>
      <c r="O28" s="70">
        <f>datos_tkm_auxiliar!O112</f>
        <v>1480222846.1464913</v>
      </c>
      <c r="P28" s="70">
        <f>datos_tkm_auxiliar!P112</f>
        <v>1561219438.8381996</v>
      </c>
      <c r="Q28" s="70">
        <f>datos_tkm_auxiliar!Q112</f>
        <v>1642617768.2310929</v>
      </c>
      <c r="R28" s="70">
        <f>datos_tkm_auxiliar!R112</f>
        <v>1727801713.0810325</v>
      </c>
      <c r="S28" s="70">
        <f>datos_tkm_auxiliar!S112</f>
        <v>1815485717.7900901</v>
      </c>
      <c r="T28" s="70">
        <f>datos_tkm_auxiliar!T112</f>
        <v>1903628844.3902929</v>
      </c>
      <c r="U28" s="70">
        <f>datos_tkm_auxiliar!U112</f>
        <v>1991813400.4433525</v>
      </c>
      <c r="V28" s="70">
        <f>datos_tkm_auxiliar!V112</f>
        <v>2080475053.095571</v>
      </c>
      <c r="W28" s="70">
        <f>datos_tkm_auxiliar!W112</f>
        <v>2169283431.7926826</v>
      </c>
      <c r="X28" s="70">
        <f>datos_tkm_auxiliar!X112</f>
        <v>2257936757.8082352</v>
      </c>
      <c r="Y28" s="70">
        <f>datos_tkm_auxiliar!Y112</f>
        <v>2346142173.8856354</v>
      </c>
      <c r="Z28" s="70">
        <f>datos_tkm_auxiliar!Z112</f>
        <v>2433609769.3185506</v>
      </c>
      <c r="AA28" s="70">
        <f>datos_tkm_auxiliar!AA112</f>
        <v>2520050418.8071442</v>
      </c>
      <c r="AB28" s="70">
        <f>datos_tkm_auxiliar!AB112</f>
        <v>2605175224.147871</v>
      </c>
      <c r="AC28" s="70">
        <f>datos_tkm_auxiliar!AC112</f>
        <v>2688695764.3193588</v>
      </c>
      <c r="AD28" s="70">
        <f>datos_tkm_auxiliar!AD112</f>
        <v>2770324803.8474965</v>
      </c>
      <c r="AE28" s="70">
        <f>datos_tkm_auxiliar!AE112</f>
        <v>2849777283.8491154</v>
      </c>
      <c r="AF28" s="70">
        <f>datos_tkm_auxiliar!AF112</f>
        <v>2926771496.4453144</v>
      </c>
      <c r="AG28" s="70">
        <f>datos_tkm_auxiliar!AG112</f>
        <v>3001030379.7627378</v>
      </c>
      <c r="AH28" s="70">
        <f>datos_tkm_auxiliar!AH112</f>
        <v>3072282889.8999395</v>
      </c>
      <c r="AI28" s="70">
        <f>datos_tkm_auxiliar!AI112</f>
        <v>3140265417.166924</v>
      </c>
      <c r="AJ28" s="70">
        <f>datos_tkm_auxiliar!AJ112</f>
        <v>3204723220.6006174</v>
      </c>
      <c r="AK28" s="70">
        <f>datos_tkm_auxiliar!AK112</f>
        <v>3252410449.5862107</v>
      </c>
      <c r="AL28" s="70">
        <f>datos_tkm_auxiliar!AL112</f>
        <v>3298670829.0246615</v>
      </c>
      <c r="AM28" s="70">
        <f>datos_tkm_auxiliar!AM112</f>
        <v>3343205491.3751841</v>
      </c>
      <c r="AN28" s="70">
        <f>datos_tkm_auxiliar!AN112</f>
        <v>3386226268.6372676</v>
      </c>
      <c r="AO28" s="70">
        <f>datos_tkm_auxiliar!AO112</f>
        <v>3428053793.0150909</v>
      </c>
      <c r="AP28" s="70">
        <f>datos_tkm_auxiliar!AP112</f>
        <v>3469003610.5930405</v>
      </c>
      <c r="AQ28" s="70">
        <f>datos_tkm_auxiliar!AQ112</f>
        <v>3509350249.1420221</v>
      </c>
      <c r="AR28" s="70">
        <f>datos_tkm_auxiliar!AR112</f>
        <v>3549319584.6512246</v>
      </c>
      <c r="AS28" s="70">
        <f>datos_tkm_auxiliar!AS112</f>
        <v>3589091871.915647</v>
      </c>
      <c r="AT28" s="70">
        <f>datos_tkm_auxiliar!AT112</f>
        <v>3628808317.0639644</v>
      </c>
      <c r="AU28" s="70">
        <f>datos_tkm_auxiliar!AU112</f>
        <v>3668578239.9454894</v>
      </c>
      <c r="AV28" s="70">
        <f>datos_tkm_auxiliar!AV112</f>
        <v>3708485650.273952</v>
      </c>
      <c r="AW28" s="70">
        <f>datos_tkm_auxiliar!AW112</f>
        <v>3748594842.9126244</v>
      </c>
      <c r="AX28" s="70">
        <f>datos_tkm_auxiliar!AX112</f>
        <v>3788954961.499619</v>
      </c>
    </row>
    <row r="29" spans="1:50">
      <c r="A29" t="s">
        <v>40</v>
      </c>
      <c r="B29" t="s">
        <v>46</v>
      </c>
      <c r="C29" t="s">
        <v>389</v>
      </c>
      <c r="D29" s="53">
        <v>1136473337.1945691</v>
      </c>
      <c r="E29" s="53">
        <v>1286668240.0352819</v>
      </c>
      <c r="F29" s="53">
        <v>1035316217.650039</v>
      </c>
      <c r="G29" s="53">
        <v>943435497.15768814</v>
      </c>
      <c r="H29" s="53">
        <v>1123885139.498507</v>
      </c>
      <c r="I29" s="53">
        <v>995823877.03159344</v>
      </c>
      <c r="J29" s="70">
        <f>datos_tkm_auxiliar!J113</f>
        <v>895140110.25899315</v>
      </c>
      <c r="K29" s="70">
        <f>datos_tkm_auxiliar!K113</f>
        <v>1172303465.8114283</v>
      </c>
      <c r="L29" s="70">
        <f>datos_tkm_auxiliar!L113</f>
        <v>1213153859.6271098</v>
      </c>
      <c r="M29" s="70">
        <f>datos_tkm_auxiliar!M113</f>
        <v>1204841418.0872707</v>
      </c>
      <c r="N29" s="70">
        <f>datos_tkm_auxiliar!N113</f>
        <v>1274289315.8641739</v>
      </c>
      <c r="O29" s="70">
        <f>datos_tkm_auxiliar!O113</f>
        <v>1343284092.021327</v>
      </c>
      <c r="P29" s="70">
        <f>datos_tkm_auxiliar!P113</f>
        <v>1407734724.8483162</v>
      </c>
      <c r="Q29" s="70">
        <f>datos_tkm_auxiliar!Q113</f>
        <v>1466891875.3495557</v>
      </c>
      <c r="R29" s="70">
        <f>datos_tkm_auxiliar!R113</f>
        <v>1525836041.5731881</v>
      </c>
      <c r="S29" s="70">
        <f>datos_tkm_auxiliar!S113</f>
        <v>1591735372.8755891</v>
      </c>
      <c r="T29" s="70">
        <f>datos_tkm_auxiliar!T113</f>
        <v>1664926408.073375</v>
      </c>
      <c r="U29" s="70">
        <f>datos_tkm_auxiliar!U113</f>
        <v>1737599714.9132564</v>
      </c>
      <c r="V29" s="70">
        <f>datos_tkm_auxiliar!V113</f>
        <v>1814799562.3600376</v>
      </c>
      <c r="W29" s="70">
        <f>datos_tkm_auxiliar!W113</f>
        <v>1874697295.8837132</v>
      </c>
      <c r="X29" s="70">
        <f>datos_tkm_auxiliar!X113</f>
        <v>1947386076.3488877</v>
      </c>
      <c r="Y29" s="70">
        <f>datos_tkm_auxiliar!Y113</f>
        <v>2012310011.9754586</v>
      </c>
      <c r="Z29" s="70">
        <f>datos_tkm_auxiliar!Z113</f>
        <v>2094007736.6240878</v>
      </c>
      <c r="AA29" s="70">
        <f>datos_tkm_auxiliar!AA113</f>
        <v>2157876909.4754324</v>
      </c>
      <c r="AB29" s="70">
        <f>datos_tkm_auxiliar!AB113</f>
        <v>2226415541.9908981</v>
      </c>
      <c r="AC29" s="70">
        <f>datos_tkm_auxiliar!AC113</f>
        <v>2299130158.8136153</v>
      </c>
      <c r="AD29" s="70">
        <f>datos_tkm_auxiliar!AD113</f>
        <v>2365133608.0439229</v>
      </c>
      <c r="AE29" s="70">
        <f>datos_tkm_auxiliar!AE113</f>
        <v>2427528724.0436912</v>
      </c>
      <c r="AF29" s="70">
        <f>datos_tkm_auxiliar!AF113</f>
        <v>2484376885.5963511</v>
      </c>
      <c r="AG29" s="70">
        <f>datos_tkm_auxiliar!AG113</f>
        <v>2543063729.116868</v>
      </c>
      <c r="AH29" s="70">
        <f>datos_tkm_auxiliar!AH113</f>
        <v>2599385759.791049</v>
      </c>
      <c r="AI29" s="70">
        <f>datos_tkm_auxiliar!AI113</f>
        <v>2654448778.9178405</v>
      </c>
      <c r="AJ29" s="70">
        <f>datos_tkm_auxiliar!AJ113</f>
        <v>2710204765.1861234</v>
      </c>
      <c r="AK29" s="70">
        <f>datos_tkm_auxiliar!AK113</f>
        <v>2749321441.9578528</v>
      </c>
      <c r="AL29" s="70">
        <f>datos_tkm_auxiliar!AL113</f>
        <v>2783476561.3355031</v>
      </c>
      <c r="AM29" s="70">
        <f>datos_tkm_auxiliar!AM113</f>
        <v>2830327531.7799826</v>
      </c>
      <c r="AN29" s="70">
        <f>datos_tkm_auxiliar!AN113</f>
        <v>2873459131.0104814</v>
      </c>
      <c r="AO29" s="70">
        <f>datos_tkm_auxiliar!AO113</f>
        <v>2907915240.3873835</v>
      </c>
      <c r="AP29" s="70">
        <f>datos_tkm_auxiliar!AP113</f>
        <v>2942107851.7746763</v>
      </c>
      <c r="AQ29" s="70">
        <f>datos_tkm_auxiliar!AQ113</f>
        <v>2976052130.714035</v>
      </c>
      <c r="AR29" s="70">
        <f>datos_tkm_auxiliar!AR113</f>
        <v>3009814405.3516626</v>
      </c>
      <c r="AS29" s="70">
        <f>datos_tkm_auxiliar!AS113</f>
        <v>3043478809.6932859</v>
      </c>
      <c r="AT29" s="70">
        <f>datos_tkm_auxiliar!AT113</f>
        <v>3077130704.4828501</v>
      </c>
      <c r="AU29" s="70">
        <f>datos_tkm_auxiliar!AU113</f>
        <v>3110848953.2505984</v>
      </c>
      <c r="AV29" s="70">
        <f>datos_tkm_auxiliar!AV113</f>
        <v>3144702897.7327619</v>
      </c>
      <c r="AW29" s="70">
        <f>datos_tkm_auxiliar!AW113</f>
        <v>3178751775.5851026</v>
      </c>
      <c r="AX29" s="70">
        <f>datos_tkm_auxiliar!AX113</f>
        <v>3213045335.7541823</v>
      </c>
    </row>
    <row r="30" spans="1:50">
      <c r="A30" t="s">
        <v>41</v>
      </c>
      <c r="B30" t="s">
        <v>46</v>
      </c>
      <c r="C30" t="s">
        <v>389</v>
      </c>
      <c r="D30" s="53">
        <v>2719520466.963943</v>
      </c>
      <c r="E30" s="53">
        <v>3000893499.5333052</v>
      </c>
      <c r="F30" s="53">
        <v>3554216567.238729</v>
      </c>
      <c r="G30" s="53">
        <v>4178513666.4777899</v>
      </c>
      <c r="H30" s="53">
        <v>3802276265.9077978</v>
      </c>
      <c r="I30" s="53">
        <v>3712726318.5288639</v>
      </c>
      <c r="J30" s="70">
        <f>datos_tkm_auxiliar!J114</f>
        <v>2451079392.9221849</v>
      </c>
      <c r="K30" s="70">
        <f>datos_tkm_auxiliar!K114</f>
        <v>3892708585.6483574</v>
      </c>
      <c r="L30" s="70">
        <f>datos_tkm_auxiliar!L114</f>
        <v>3993323293.1536803</v>
      </c>
      <c r="M30" s="70">
        <f>datos_tkm_auxiliar!M114</f>
        <v>4019851922.3231006</v>
      </c>
      <c r="N30" s="70">
        <f>datos_tkm_auxiliar!N114</f>
        <v>4126991090.2591968</v>
      </c>
      <c r="O30" s="70">
        <f>datos_tkm_auxiliar!O114</f>
        <v>4228764806.6282482</v>
      </c>
      <c r="P30" s="70">
        <f>datos_tkm_auxiliar!P114</f>
        <v>4325190258.5451975</v>
      </c>
      <c r="Q30" s="70">
        <f>datos_tkm_auxiliar!Q114</f>
        <v>4418640276.6883354</v>
      </c>
      <c r="R30" s="70">
        <f>datos_tkm_auxiliar!R114</f>
        <v>4514371039.1421709</v>
      </c>
      <c r="S30" s="70">
        <f>datos_tkm_auxiliar!S114</f>
        <v>4610537744.7457733</v>
      </c>
      <c r="T30" s="70">
        <f>datos_tkm_auxiliar!T114</f>
        <v>4704381478.1282024</v>
      </c>
      <c r="U30" s="70">
        <f>datos_tkm_auxiliar!U114</f>
        <v>4795589728.5803509</v>
      </c>
      <c r="V30" s="70">
        <f>datos_tkm_auxiliar!V114</f>
        <v>4885031726.4462786</v>
      </c>
      <c r="W30" s="70">
        <f>datos_tkm_auxiliar!W114</f>
        <v>4972532472.7308245</v>
      </c>
      <c r="X30" s="70">
        <f>datos_tkm_auxiliar!X114</f>
        <v>5057943138.3332233</v>
      </c>
      <c r="Y30" s="70">
        <f>datos_tkm_auxiliar!Y114</f>
        <v>5141121021.3263197</v>
      </c>
      <c r="Z30" s="70">
        <f>datos_tkm_auxiliar!Z114</f>
        <v>5221925622.1369467</v>
      </c>
      <c r="AA30" s="70">
        <f>datos_tkm_auxiliar!AA114</f>
        <v>5300218091.3907995</v>
      </c>
      <c r="AB30" s="70">
        <f>datos_tkm_auxiliar!AB114</f>
        <v>5375861580.7040005</v>
      </c>
      <c r="AC30" s="70">
        <f>datos_tkm_auxiliar!AC114</f>
        <v>5448721806.9258337</v>
      </c>
      <c r="AD30" s="70">
        <f>datos_tkm_auxiliar!AD114</f>
        <v>5518667626.2970486</v>
      </c>
      <c r="AE30" s="70">
        <f>datos_tkm_auxiliar!AE114</f>
        <v>5585571567.2608995</v>
      </c>
      <c r="AF30" s="70">
        <f>datos_tkm_auxiliar!AF114</f>
        <v>5649310316.7939272</v>
      </c>
      <c r="AG30" s="70">
        <f>datos_tkm_auxiliar!AG114</f>
        <v>5709765166.6298113</v>
      </c>
      <c r="AH30" s="70">
        <f>datos_tkm_auxiliar!AH114</f>
        <v>5766822426.6423578</v>
      </c>
      <c r="AI30" s="70">
        <f>datos_tkm_auxiliar!AI114</f>
        <v>5820373810.8817301</v>
      </c>
      <c r="AJ30" s="70">
        <f>datos_tkm_auxiliar!AJ114</f>
        <v>5870316799.7720871</v>
      </c>
      <c r="AK30" s="70">
        <f>datos_tkm_auxiliar!AK114</f>
        <v>5903321751.9212694</v>
      </c>
      <c r="AL30" s="70">
        <f>datos_tkm_auxiliar!AL114</f>
        <v>5935363289.6330194</v>
      </c>
      <c r="AM30" s="70">
        <f>datos_tkm_auxiliar!AM114</f>
        <v>5966554623.8188324</v>
      </c>
      <c r="AN30" s="70">
        <f>datos_tkm_auxiliar!AN114</f>
        <v>5997185517.7297268</v>
      </c>
      <c r="AO30" s="70">
        <f>datos_tkm_auxiliar!AO114</f>
        <v>6027494097.4534502</v>
      </c>
      <c r="AP30" s="70">
        <f>datos_tkm_auxiliar!AP114</f>
        <v>6057647721.0276604</v>
      </c>
      <c r="AQ30" s="70">
        <f>datos_tkm_auxiliar!AQ114</f>
        <v>6087757101.7922335</v>
      </c>
      <c r="AR30" s="70">
        <f>datos_tkm_auxiliar!AR114</f>
        <v>6117893248.0832443</v>
      </c>
      <c r="AS30" s="70">
        <f>datos_tkm_auxiliar!AS114</f>
        <v>6148100894.3466768</v>
      </c>
      <c r="AT30" s="70">
        <f>datos_tkm_auxiliar!AT114</f>
        <v>6178407915.7039261</v>
      </c>
      <c r="AU30" s="70">
        <f>datos_tkm_auxiliar!AU114</f>
        <v>6208831571.7227001</v>
      </c>
      <c r="AV30" s="70">
        <f>datos_tkm_auxiliar!AV114</f>
        <v>6239382526.4298649</v>
      </c>
      <c r="AW30" s="70">
        <f>datos_tkm_auxiliar!AW114</f>
        <v>6270067390.4673824</v>
      </c>
      <c r="AX30" s="70">
        <f>datos_tkm_auxiliar!AX114</f>
        <v>6300890308.9477596</v>
      </c>
    </row>
    <row r="31" spans="1:50">
      <c r="A31" t="s">
        <v>42</v>
      </c>
      <c r="B31" t="s">
        <v>46</v>
      </c>
      <c r="C31" t="s">
        <v>389</v>
      </c>
      <c r="D31" s="53">
        <v>363129396.76274902</v>
      </c>
      <c r="E31" s="53">
        <v>258850879.448318</v>
      </c>
      <c r="F31" s="53">
        <v>391049164.80403137</v>
      </c>
      <c r="G31" s="53">
        <v>337508382.76702458</v>
      </c>
      <c r="H31" s="53">
        <v>351304761.84120262</v>
      </c>
      <c r="I31" s="53">
        <v>472216735.36866379</v>
      </c>
      <c r="J31" s="70">
        <f>datos_tkm_auxiliar!J115</f>
        <v>433474341.03993744</v>
      </c>
      <c r="K31" s="70">
        <f>datos_tkm_auxiliar!K115</f>
        <v>509869020.40232247</v>
      </c>
      <c r="L31" s="70">
        <f>datos_tkm_auxiliar!L115</f>
        <v>532470605.06485647</v>
      </c>
      <c r="M31" s="70">
        <f>datos_tkm_auxiliar!M115</f>
        <v>537351654.18901694</v>
      </c>
      <c r="N31" s="70">
        <f>datos_tkm_auxiliar!N115</f>
        <v>560847119.77690244</v>
      </c>
      <c r="O31" s="70">
        <f>datos_tkm_auxiliar!O115</f>
        <v>583568083.85778487</v>
      </c>
      <c r="P31" s="70">
        <f>datos_tkm_auxiliar!P115</f>
        <v>605323764.96666718</v>
      </c>
      <c r="Q31" s="70">
        <f>datos_tkm_auxiliar!Q115</f>
        <v>626614672.59248948</v>
      </c>
      <c r="R31" s="70">
        <f>datos_tkm_auxiliar!R115</f>
        <v>648740603.95665956</v>
      </c>
      <c r="S31" s="70">
        <f>datos_tkm_auxiliar!S115</f>
        <v>671277132.05417621</v>
      </c>
      <c r="T31" s="70">
        <f>datos_tkm_auxiliar!T115</f>
        <v>693518933.24056447</v>
      </c>
      <c r="U31" s="70">
        <f>datos_tkm_auxiliar!U115</f>
        <v>715359164.30265105</v>
      </c>
      <c r="V31" s="70">
        <f>datos_tkm_auxiliar!V115</f>
        <v>737008496.8260535</v>
      </c>
      <c r="W31" s="70">
        <f>datos_tkm_auxiliar!W115</f>
        <v>758414755.59525013</v>
      </c>
      <c r="X31" s="70">
        <f>datos_tkm_auxiliar!X115</f>
        <v>779527007.96910477</v>
      </c>
      <c r="Y31" s="70">
        <f>datos_tkm_auxiliar!Y115</f>
        <v>800292718.87800503</v>
      </c>
      <c r="Z31" s="70">
        <f>datos_tkm_auxiliar!Z115</f>
        <v>820657949.62884402</v>
      </c>
      <c r="AA31" s="70">
        <f>datos_tkm_auxiliar!AA115</f>
        <v>840567912.32834995</v>
      </c>
      <c r="AB31" s="70">
        <f>datos_tkm_auxiliar!AB115</f>
        <v>859967495.12234461</v>
      </c>
      <c r="AC31" s="70">
        <f>datos_tkm_auxiliar!AC115</f>
        <v>878801706.70272243</v>
      </c>
      <c r="AD31" s="70">
        <f>datos_tkm_auxiliar!AD115</f>
        <v>897016053.3619349</v>
      </c>
      <c r="AE31" s="70">
        <f>datos_tkm_auxiliar!AE115</f>
        <v>914556869.82818365</v>
      </c>
      <c r="AF31" s="70">
        <f>datos_tkm_auxiliar!AF115</f>
        <v>931371620.33463502</v>
      </c>
      <c r="AG31" s="70">
        <f>datos_tkm_auxiliar!AG115</f>
        <v>947409180.36005628</v>
      </c>
      <c r="AH31" s="70">
        <f>datos_tkm_auxiliar!AH115</f>
        <v>962620104.86393285</v>
      </c>
      <c r="AI31" s="70">
        <f>datos_tkm_auxiliar!AI115</f>
        <v>976956885.78729331</v>
      </c>
      <c r="AJ31" s="70">
        <f>datos_tkm_auxiliar!AJ115</f>
        <v>990374199.71095049</v>
      </c>
      <c r="AK31" s="70">
        <f>datos_tkm_auxiliar!AK115</f>
        <v>998913733.29061484</v>
      </c>
      <c r="AL31" s="70">
        <f>datos_tkm_auxiliar!AL115</f>
        <v>1007247718.1123185</v>
      </c>
      <c r="AM31" s="70">
        <f>datos_tkm_auxiliar!AM115</f>
        <v>1015471112.8691859</v>
      </c>
      <c r="AN31" s="70">
        <f>datos_tkm_auxiliar!AN115</f>
        <v>1023672531.1077803</v>
      </c>
      <c r="AO31" s="70">
        <f>datos_tkm_auxiliar!AO115</f>
        <v>1031904725.6695546</v>
      </c>
      <c r="AP31" s="70">
        <f>datos_tkm_auxiliar!AP115</f>
        <v>1040195041.8711941</v>
      </c>
      <c r="AQ31" s="70">
        <f>datos_tkm_auxiliar!AQ115</f>
        <v>1048556001.4033296</v>
      </c>
      <c r="AR31" s="70">
        <f>datos_tkm_auxiliar!AR115</f>
        <v>1056992306.0967504</v>
      </c>
      <c r="AS31" s="70">
        <f>datos_tkm_auxiliar!AS115</f>
        <v>1065504914.5513541</v>
      </c>
      <c r="AT31" s="70">
        <f>datos_tkm_auxiliar!AT115</f>
        <v>1074093234.2528005</v>
      </c>
      <c r="AU31" s="70">
        <f>datos_tkm_auxiliar!AU115</f>
        <v>1082756216.6346307</v>
      </c>
      <c r="AV31" s="70">
        <f>datos_tkm_auxiliar!AV115</f>
        <v>1091492854.1258919</v>
      </c>
      <c r="AW31" s="70">
        <f>datos_tkm_auxiliar!AW115</f>
        <v>1100302369.8334973</v>
      </c>
      <c r="AX31" s="70">
        <f>datos_tkm_auxiliar!AX115</f>
        <v>1109184259.9132957</v>
      </c>
    </row>
    <row r="32" spans="1:50">
      <c r="A32" t="s">
        <v>43</v>
      </c>
      <c r="B32" t="s">
        <v>46</v>
      </c>
      <c r="C32" t="s">
        <v>389</v>
      </c>
      <c r="D32" s="53">
        <v>152521283.83929119</v>
      </c>
      <c r="E32" s="53">
        <v>126990590.1571625</v>
      </c>
      <c r="F32" s="53">
        <v>143174849.59408969</v>
      </c>
      <c r="G32" s="53">
        <v>59737899.824575812</v>
      </c>
      <c r="H32" s="53">
        <v>60632805.918882877</v>
      </c>
      <c r="I32" s="53">
        <v>69381899.737924337</v>
      </c>
      <c r="J32" s="70">
        <f>datos_tkm_auxiliar!J116</f>
        <v>65431014.477967069</v>
      </c>
      <c r="K32" s="70">
        <f>datos_tkm_auxiliar!K116</f>
        <v>120356752.03158596</v>
      </c>
      <c r="L32" s="70">
        <f>datos_tkm_auxiliar!L116</f>
        <v>125061189.33920042</v>
      </c>
      <c r="M32" s="70">
        <f>datos_tkm_auxiliar!M116</f>
        <v>128993878.42752109</v>
      </c>
      <c r="N32" s="70">
        <f>datos_tkm_auxiliar!N116</f>
        <v>134761204.91127768</v>
      </c>
      <c r="O32" s="70">
        <f>datos_tkm_auxiliar!O116</f>
        <v>139312620.82863009</v>
      </c>
      <c r="P32" s="70">
        <f>datos_tkm_auxiliar!P116</f>
        <v>143947489.11714038</v>
      </c>
      <c r="Q32" s="70">
        <f>datos_tkm_auxiliar!Q116</f>
        <v>149434868.76612329</v>
      </c>
      <c r="R32" s="70">
        <f>datos_tkm_auxiliar!R116</f>
        <v>155814843.82005131</v>
      </c>
      <c r="S32" s="70">
        <f>datos_tkm_auxiliar!S116</f>
        <v>161510216.38697177</v>
      </c>
      <c r="T32" s="70">
        <f>datos_tkm_auxiliar!T116</f>
        <v>166004826.01830152</v>
      </c>
      <c r="U32" s="70">
        <f>datos_tkm_auxiliar!U116</f>
        <v>170698080.26094308</v>
      </c>
      <c r="V32" s="70">
        <f>datos_tkm_auxiliar!V116</f>
        <v>174916716.75447878</v>
      </c>
      <c r="W32" s="70">
        <f>datos_tkm_auxiliar!W116</f>
        <v>181993719.14460224</v>
      </c>
      <c r="X32" s="70">
        <f>datos_tkm_auxiliar!X116</f>
        <v>187169728.61672288</v>
      </c>
      <c r="Y32" s="70">
        <f>datos_tkm_auxiliar!Y116</f>
        <v>193583982.79963472</v>
      </c>
      <c r="Z32" s="70">
        <f>datos_tkm_auxiliar!Z116</f>
        <v>194157423.09165299</v>
      </c>
      <c r="AA32" s="70">
        <f>datos_tkm_auxiliar!AA116</f>
        <v>197220027.70715445</v>
      </c>
      <c r="AB32" s="70">
        <f>datos_tkm_auxiliar!AB116</f>
        <v>199328180.18062174</v>
      </c>
      <c r="AC32" s="70">
        <f>datos_tkm_auxiliar!AC116</f>
        <v>200560932.91714442</v>
      </c>
      <c r="AD32" s="70">
        <f>datos_tkm_auxiliar!AD116</f>
        <v>202428258.65553167</v>
      </c>
      <c r="AE32" s="70">
        <f>datos_tkm_auxiliar!AE116</f>
        <v>204429489.82399827</v>
      </c>
      <c r="AF32" s="70">
        <f>datos_tkm_auxiliar!AF116</f>
        <v>206776021.88512045</v>
      </c>
      <c r="AG32" s="70">
        <f>datos_tkm_auxiliar!AG116</f>
        <v>208437128.1290563</v>
      </c>
      <c r="AH32" s="70">
        <f>datos_tkm_auxiliar!AH116</f>
        <v>209947758.02034932</v>
      </c>
      <c r="AI32" s="70">
        <f>datos_tkm_auxiliar!AI116</f>
        <v>211129624.63320443</v>
      </c>
      <c r="AJ32" s="70">
        <f>datos_tkm_auxiliar!AJ116</f>
        <v>211709996.24045587</v>
      </c>
      <c r="AK32" s="70">
        <f>datos_tkm_auxiliar!AK116</f>
        <v>211583470.49812031</v>
      </c>
      <c r="AL32" s="70">
        <f>datos_tkm_auxiliar!AL116</f>
        <v>212371649.09826338</v>
      </c>
      <c r="AM32" s="70">
        <f>datos_tkm_auxiliar!AM116</f>
        <v>211602291.25647083</v>
      </c>
      <c r="AN32" s="70">
        <f>datos_tkm_auxiliar!AN116</f>
        <v>211177231.9359279</v>
      </c>
      <c r="AO32" s="70">
        <f>datos_tkm_auxiliar!AO116</f>
        <v>212486386.74900013</v>
      </c>
      <c r="AP32" s="70">
        <f>datos_tkm_auxiliar!AP116</f>
        <v>213794239.14977062</v>
      </c>
      <c r="AQ32" s="70">
        <f>datos_tkm_auxiliar!AQ116</f>
        <v>215102091.73591593</v>
      </c>
      <c r="AR32" s="70">
        <f>datos_tkm_auxiliar!AR116</f>
        <v>216411483.04645079</v>
      </c>
      <c r="AS32" s="70">
        <f>datos_tkm_auxiliar!AS116</f>
        <v>217723876.37812629</v>
      </c>
      <c r="AT32" s="70">
        <f>datos_tkm_auxiliar!AT116</f>
        <v>219040543.69979036</v>
      </c>
      <c r="AU32" s="70">
        <f>datos_tkm_auxiliar!AU116</f>
        <v>220362539.56026709</v>
      </c>
      <c r="AV32" s="70">
        <f>datos_tkm_auxiliar!AV116</f>
        <v>221690714.55334383</v>
      </c>
      <c r="AW32" s="70">
        <f>datos_tkm_auxiliar!AW116</f>
        <v>223025743.78241456</v>
      </c>
      <c r="AX32" s="70">
        <f>datos_tkm_auxiliar!AX116</f>
        <v>224368158.54729259</v>
      </c>
    </row>
    <row r="33" spans="1:50">
      <c r="A33" t="s">
        <v>44</v>
      </c>
      <c r="B33" t="s">
        <v>46</v>
      </c>
      <c r="C33" t="s">
        <v>389</v>
      </c>
      <c r="D33" s="53">
        <v>0</v>
      </c>
      <c r="E33" s="53">
        <v>0</v>
      </c>
      <c r="F33" s="53">
        <v>0</v>
      </c>
      <c r="G33" s="53">
        <v>0</v>
      </c>
      <c r="H33" s="53">
        <v>179321788.64635491</v>
      </c>
      <c r="I33" s="53">
        <v>158880746.15396789</v>
      </c>
      <c r="J33" s="70">
        <f>datos_tkm_auxiliar!J117</f>
        <v>140132269.55464929</v>
      </c>
      <c r="K33" s="70">
        <f>datos_tkm_auxiliar!K117</f>
        <v>169678942.57835975</v>
      </c>
      <c r="L33" s="70">
        <f>datos_tkm_auxiliar!L117</f>
        <v>176731882.32488248</v>
      </c>
      <c r="M33" s="70">
        <f>datos_tkm_auxiliar!M117</f>
        <v>175791412.70588467</v>
      </c>
      <c r="N33" s="70">
        <f>datos_tkm_auxiliar!N117</f>
        <v>182623473.91190428</v>
      </c>
      <c r="O33" s="70">
        <f>datos_tkm_auxiliar!O117</f>
        <v>188878501.47824717</v>
      </c>
      <c r="P33" s="70">
        <f>datos_tkm_auxiliar!P117</f>
        <v>194700596.07432762</v>
      </c>
      <c r="Q33" s="70">
        <f>datos_tkm_auxiliar!Q117</f>
        <v>200552229.79177779</v>
      </c>
      <c r="R33" s="70">
        <f>datos_tkm_auxiliar!R117</f>
        <v>206969804.42113361</v>
      </c>
      <c r="S33" s="70">
        <f>datos_tkm_auxiliar!S117</f>
        <v>213249075.826976</v>
      </c>
      <c r="T33" s="70">
        <f>datos_tkm_auxiliar!T117</f>
        <v>218959289.49731144</v>
      </c>
      <c r="U33" s="70">
        <f>datos_tkm_auxiliar!U117</f>
        <v>224526685.35527787</v>
      </c>
      <c r="V33" s="70">
        <f>datos_tkm_auxiliar!V117</f>
        <v>229834115.96791968</v>
      </c>
      <c r="W33" s="70">
        <f>datos_tkm_auxiliar!W117</f>
        <v>236029761.82591906</v>
      </c>
      <c r="X33" s="70">
        <f>datos_tkm_auxiliar!X117</f>
        <v>241465350.39503118</v>
      </c>
      <c r="Y33" s="70">
        <f>datos_tkm_auxiliar!Y117</f>
        <v>247209448.26255426</v>
      </c>
      <c r="Z33" s="70">
        <f>datos_tkm_auxiliar!Z117</f>
        <v>251956347.88669842</v>
      </c>
      <c r="AA33" s="70">
        <f>datos_tkm_auxiliar!AA117</f>
        <v>257466368.51241994</v>
      </c>
      <c r="AB33" s="70">
        <f>datos_tkm_auxiliar!AB117</f>
        <v>262552013.63227689</v>
      </c>
      <c r="AC33" s="70">
        <f>datos_tkm_auxiliar!AC117</f>
        <v>267219113.69117525</v>
      </c>
      <c r="AD33" s="70">
        <f>datos_tkm_auxiliar!AD117</f>
        <v>271981225.19676316</v>
      </c>
      <c r="AE33" s="70">
        <f>datos_tkm_auxiliar!AE117</f>
        <v>276651607.88803035</v>
      </c>
      <c r="AF33" s="70">
        <f>datos_tkm_auxiliar!AF117</f>
        <v>281293770.96102399</v>
      </c>
      <c r="AG33" s="70">
        <f>datos_tkm_auxiliar!AG117</f>
        <v>285524412.6459645</v>
      </c>
      <c r="AH33" s="70">
        <f>datos_tkm_auxiliar!AH117</f>
        <v>289521330.83061486</v>
      </c>
      <c r="AI33" s="70">
        <f>datos_tkm_auxiliar!AI117</f>
        <v>293207545.76985747</v>
      </c>
      <c r="AJ33" s="70">
        <f>datos_tkm_auxiliar!AJ117</f>
        <v>296469710.66942376</v>
      </c>
      <c r="AK33" s="70">
        <f>datos_tkm_auxiliar!AK117</f>
        <v>297875784.90299559</v>
      </c>
      <c r="AL33" s="70">
        <f>datos_tkm_auxiliar!AL117</f>
        <v>299726059.91156745</v>
      </c>
      <c r="AM33" s="70">
        <f>datos_tkm_auxiliar!AM117</f>
        <v>301172764.311961</v>
      </c>
      <c r="AN33" s="70">
        <f>datos_tkm_auxiliar!AN117</f>
        <v>302919333.95735466</v>
      </c>
      <c r="AO33" s="70">
        <f>datos_tkm_auxiliar!AO117</f>
        <v>305141530.40674728</v>
      </c>
      <c r="AP33" s="70">
        <f>datos_tkm_auxiliar!AP117</f>
        <v>307432822.75392854</v>
      </c>
      <c r="AQ33" s="70">
        <f>datos_tkm_auxiliar!AQ117</f>
        <v>309776744.88468802</v>
      </c>
      <c r="AR33" s="70">
        <f>datos_tkm_auxiliar!AR117</f>
        <v>312161974.86659724</v>
      </c>
      <c r="AS33" s="70">
        <f>datos_tkm_auxiliar!AS117</f>
        <v>314581028.92946041</v>
      </c>
      <c r="AT33" s="70">
        <f>datos_tkm_auxiliar!AT117</f>
        <v>317029067.14548457</v>
      </c>
      <c r="AU33" s="70">
        <f>datos_tkm_auxiliar!AU117</f>
        <v>319503005.50403291</v>
      </c>
      <c r="AV33" s="70">
        <f>datos_tkm_auxiliar!AV117</f>
        <v>322000906.03082305</v>
      </c>
      <c r="AW33" s="70">
        <f>datos_tkm_auxiliar!AW117</f>
        <v>324521572.86287594</v>
      </c>
      <c r="AX33" s="70">
        <f>datos_tkm_auxiliar!AX117</f>
        <v>327064289.40592098</v>
      </c>
    </row>
    <row r="34" spans="1:50"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</row>
  </sheetData>
  <autoFilter ref="A1:AX33" xr:uid="{00000000-0009-0000-0000-000021000000}"/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filterMode="1">
    <tabColor theme="9" tint="0.39997558519241921"/>
  </sheetPr>
  <dimension ref="A1:AY201"/>
  <sheetViews>
    <sheetView zoomScale="69" zoomScaleNormal="69" workbookViewId="0">
      <pane xSplit="10" ySplit="1" topLeftCell="K98" activePane="bottomRight" state="frozen"/>
      <selection pane="topRight" activeCell="K1" sqref="K1"/>
      <selection pane="bottomLeft" activeCell="A2" sqref="A2"/>
      <selection pane="bottomRight" activeCell="H100" sqref="H100"/>
    </sheetView>
  </sheetViews>
  <sheetFormatPr baseColWidth="10" defaultColWidth="11.42578125" defaultRowHeight="15"/>
  <cols>
    <col min="1" max="1" width="13.140625" bestFit="1" customWidth="1"/>
    <col min="2" max="2" width="13" bestFit="1" customWidth="1"/>
    <col min="3" max="3" width="17.28515625" bestFit="1" customWidth="1"/>
    <col min="4" max="4" width="13.140625" bestFit="1" customWidth="1"/>
    <col min="5" max="7" width="10.85546875" bestFit="1" customWidth="1"/>
    <col min="8" max="8" width="11.140625" bestFit="1" customWidth="1"/>
    <col min="9" max="9" width="10.85546875" bestFit="1" customWidth="1"/>
    <col min="10" max="10" width="11.140625" bestFit="1" customWidth="1"/>
    <col min="11" max="11" width="12.42578125" bestFit="1" customWidth="1"/>
    <col min="12" max="12" width="10.85546875" bestFit="1" customWidth="1"/>
    <col min="13" max="13" width="13.140625" bestFit="1" customWidth="1"/>
    <col min="14" max="16" width="11.140625" bestFit="1" customWidth="1"/>
    <col min="17" max="17" width="10.85546875" bestFit="1" customWidth="1"/>
    <col min="18" max="27" width="11.140625" bestFit="1" customWidth="1"/>
    <col min="28" max="30" width="10.85546875" bestFit="1" customWidth="1"/>
    <col min="31" max="31" width="11.140625" bestFit="1" customWidth="1"/>
    <col min="32" max="51" width="10.85546875" bestFit="1" customWidth="1"/>
  </cols>
  <sheetData>
    <row r="1" spans="1:51">
      <c r="A1" s="76" t="s">
        <v>28</v>
      </c>
      <c r="B1" s="76" t="s">
        <v>45</v>
      </c>
      <c r="C1" s="76" t="s">
        <v>67</v>
      </c>
      <c r="D1" s="76" t="s">
        <v>335</v>
      </c>
      <c r="E1" s="55">
        <v>2014</v>
      </c>
      <c r="F1" s="55">
        <v>2015</v>
      </c>
      <c r="G1" s="55">
        <v>2016</v>
      </c>
      <c r="H1" s="55">
        <v>2017</v>
      </c>
      <c r="I1" s="55">
        <v>2018</v>
      </c>
      <c r="J1" s="55">
        <v>2019</v>
      </c>
      <c r="K1" s="49">
        <v>2020</v>
      </c>
      <c r="L1" s="49">
        <v>2021</v>
      </c>
      <c r="M1" s="49">
        <v>2022</v>
      </c>
      <c r="N1" s="49">
        <v>2023</v>
      </c>
      <c r="O1" s="49">
        <v>2024</v>
      </c>
      <c r="P1" s="49">
        <v>2025</v>
      </c>
      <c r="Q1" s="49">
        <v>2026</v>
      </c>
      <c r="R1" s="49">
        <v>2027</v>
      </c>
      <c r="S1" s="49">
        <v>2028</v>
      </c>
      <c r="T1" s="49">
        <v>2029</v>
      </c>
      <c r="U1" s="49">
        <v>2030</v>
      </c>
      <c r="V1" s="49">
        <v>2031</v>
      </c>
      <c r="W1" s="49">
        <v>2032</v>
      </c>
      <c r="X1" s="49">
        <v>2033</v>
      </c>
      <c r="Y1" s="49">
        <v>2034</v>
      </c>
      <c r="Z1" s="49">
        <v>2035</v>
      </c>
      <c r="AA1" s="49">
        <v>2036</v>
      </c>
      <c r="AB1" s="49">
        <v>2037</v>
      </c>
      <c r="AC1" s="49">
        <v>2038</v>
      </c>
      <c r="AD1" s="49">
        <v>2039</v>
      </c>
      <c r="AE1" s="49">
        <v>2040</v>
      </c>
      <c r="AF1" s="49">
        <v>2041</v>
      </c>
      <c r="AG1" s="49">
        <v>2042</v>
      </c>
      <c r="AH1" s="49">
        <v>2043</v>
      </c>
      <c r="AI1" s="49">
        <v>2044</v>
      </c>
      <c r="AJ1" s="49">
        <v>2045</v>
      </c>
      <c r="AK1" s="49">
        <v>2046</v>
      </c>
      <c r="AL1" s="49">
        <v>2047</v>
      </c>
      <c r="AM1" s="49">
        <v>2048</v>
      </c>
      <c r="AN1" s="49">
        <v>2049</v>
      </c>
      <c r="AO1" s="49">
        <v>2050</v>
      </c>
      <c r="AP1" s="49">
        <v>2051</v>
      </c>
      <c r="AQ1" s="49">
        <v>2052</v>
      </c>
      <c r="AR1" s="49">
        <v>2053</v>
      </c>
      <c r="AS1" s="49">
        <v>2054</v>
      </c>
      <c r="AT1" s="49">
        <v>2055</v>
      </c>
      <c r="AU1" s="49">
        <v>2056</v>
      </c>
      <c r="AV1" s="49">
        <v>2057</v>
      </c>
      <c r="AW1" s="49">
        <v>2058</v>
      </c>
      <c r="AX1" s="49">
        <v>2059</v>
      </c>
      <c r="AY1" s="49">
        <v>2060</v>
      </c>
    </row>
    <row r="2" spans="1:51" hidden="1">
      <c r="A2" t="s">
        <v>41</v>
      </c>
      <c r="B2" t="s">
        <v>46</v>
      </c>
      <c r="C2" t="s">
        <v>75</v>
      </c>
      <c r="D2" t="s">
        <v>337</v>
      </c>
      <c r="E2" s="63">
        <v>0.61017935035172544</v>
      </c>
      <c r="F2" s="63">
        <v>0.61184871447662359</v>
      </c>
      <c r="G2" s="63">
        <v>0.61418637708816581</v>
      </c>
      <c r="H2" s="63">
        <v>0.61635064708816789</v>
      </c>
      <c r="I2" s="63">
        <v>0.61466487936939007</v>
      </c>
      <c r="J2" s="63">
        <v>0.61462824788465731</v>
      </c>
      <c r="K2" s="71">
        <v>0.61469819634759104</v>
      </c>
      <c r="L2" s="71">
        <v>0.61492064857500095</v>
      </c>
      <c r="M2" s="71">
        <v>0.6152047895610806</v>
      </c>
      <c r="N2" s="71">
        <v>0.61545058484035742</v>
      </c>
      <c r="O2" s="71">
        <v>0.6156901754180989</v>
      </c>
      <c r="P2" s="71">
        <v>0.61593097643804573</v>
      </c>
      <c r="Q2" s="71">
        <v>0.61616512846825389</v>
      </c>
      <c r="R2" s="71">
        <v>0.61640315944909818</v>
      </c>
      <c r="S2" s="71">
        <v>0.61661537593128279</v>
      </c>
      <c r="T2" s="71">
        <v>0.61682204785419026</v>
      </c>
      <c r="U2" s="71">
        <v>0.6170226122568121</v>
      </c>
      <c r="V2" s="71">
        <v>0.61721085654548158</v>
      </c>
      <c r="W2" s="71">
        <v>0.61739362187763569</v>
      </c>
      <c r="X2" s="71">
        <v>0.61757166695145704</v>
      </c>
      <c r="Y2" s="71">
        <v>0.61774195539496379</v>
      </c>
      <c r="Z2" s="71">
        <v>0.61790623293904934</v>
      </c>
      <c r="AA2" s="71">
        <v>0.61806418299734078</v>
      </c>
      <c r="AB2" s="71">
        <v>0.61821620837837554</v>
      </c>
      <c r="AC2" s="71">
        <v>0.61836307848082062</v>
      </c>
      <c r="AD2" s="71">
        <v>0.618504521200542</v>
      </c>
      <c r="AE2" s="71">
        <v>0.61864087772769605</v>
      </c>
      <c r="AF2" s="71">
        <v>0.61877304548469136</v>
      </c>
      <c r="AG2" s="71">
        <v>0.61890068059577541</v>
      </c>
      <c r="AH2" s="71">
        <v>0.61902449607321086</v>
      </c>
      <c r="AI2" s="71">
        <v>0.61914416948456275</v>
      </c>
      <c r="AJ2" s="71">
        <v>0.61925992453517487</v>
      </c>
      <c r="AK2" s="71">
        <v>0.6193724382413397</v>
      </c>
      <c r="AL2" s="71">
        <v>0.61948126387426894</v>
      </c>
      <c r="AM2" s="71">
        <v>0.61958653937453112</v>
      </c>
      <c r="AN2" s="71">
        <v>0.61968879863998338</v>
      </c>
      <c r="AO2" s="71">
        <v>0.61978767628476716</v>
      </c>
      <c r="AP2" s="71">
        <v>0.61983544042943206</v>
      </c>
      <c r="AQ2" s="71">
        <v>0.6198828201750719</v>
      </c>
      <c r="AR2" s="71">
        <v>0.6199298047189078</v>
      </c>
      <c r="AS2" s="71">
        <v>0.61997638683163026</v>
      </c>
      <c r="AT2" s="71">
        <v>0.62002256210766193</v>
      </c>
      <c r="AU2" s="71">
        <v>0.62006832830531322</v>
      </c>
      <c r="AV2" s="71">
        <v>0.62011368480541695</v>
      </c>
      <c r="AW2" s="71">
        <v>0.62015863218579848</v>
      </c>
      <c r="AX2" s="71">
        <v>0.62020317189599483</v>
      </c>
      <c r="AY2" s="71">
        <v>0.62024730601324507</v>
      </c>
    </row>
    <row r="3" spans="1:51" hidden="1">
      <c r="A3" t="s">
        <v>41</v>
      </c>
      <c r="B3" t="s">
        <v>46</v>
      </c>
      <c r="C3" t="s">
        <v>76</v>
      </c>
      <c r="D3" t="s">
        <v>337</v>
      </c>
      <c r="E3" s="63">
        <v>0.36610761021103527</v>
      </c>
      <c r="F3" s="63">
        <v>0.36710922868597418</v>
      </c>
      <c r="G3" s="63">
        <v>0.36851182625289952</v>
      </c>
      <c r="H3" s="63">
        <v>0.3698103882529008</v>
      </c>
      <c r="I3" s="63">
        <v>0.36879892762163408</v>
      </c>
      <c r="J3" s="63">
        <v>0.36877694873079447</v>
      </c>
      <c r="K3" s="71">
        <v>0.36881891780855469</v>
      </c>
      <c r="L3" s="71">
        <v>0.36895238914500039</v>
      </c>
      <c r="M3" s="71">
        <v>0.36912287373664832</v>
      </c>
      <c r="N3" s="71">
        <v>0.36927035090421428</v>
      </c>
      <c r="O3" s="71">
        <v>0.36941410525085933</v>
      </c>
      <c r="P3" s="71">
        <v>0.36955858586282742</v>
      </c>
      <c r="Q3" s="71">
        <v>0.36969907708095218</v>
      </c>
      <c r="R3" s="71">
        <v>0.3698418956694588</v>
      </c>
      <c r="S3" s="71">
        <v>0.3699692255587696</v>
      </c>
      <c r="T3" s="71">
        <v>0.37009322871251399</v>
      </c>
      <c r="U3" s="71">
        <v>0.37021356735408723</v>
      </c>
      <c r="V3" s="71">
        <v>0.37032651392728888</v>
      </c>
      <c r="W3" s="71">
        <v>0.37043617312658128</v>
      </c>
      <c r="X3" s="71">
        <v>0.3705430001708741</v>
      </c>
      <c r="Y3" s="71">
        <v>0.37064517323697821</v>
      </c>
      <c r="Z3" s="71">
        <v>0.37074373976342939</v>
      </c>
      <c r="AA3" s="71">
        <v>0.37083850979840438</v>
      </c>
      <c r="AB3" s="71">
        <v>0.37092972502702531</v>
      </c>
      <c r="AC3" s="71">
        <v>0.37101784708849228</v>
      </c>
      <c r="AD3" s="71">
        <v>0.37110271272032508</v>
      </c>
      <c r="AE3" s="71">
        <v>0.37118452663661761</v>
      </c>
      <c r="AF3" s="71">
        <v>0.37126382729081481</v>
      </c>
      <c r="AG3" s="71">
        <v>0.37134040835746512</v>
      </c>
      <c r="AH3" s="71">
        <v>0.37141469764392637</v>
      </c>
      <c r="AI3" s="71">
        <v>0.37148650169073749</v>
      </c>
      <c r="AJ3" s="71">
        <v>0.37155595472110481</v>
      </c>
      <c r="AK3" s="71">
        <v>0.3716234629448037</v>
      </c>
      <c r="AL3" s="71">
        <v>0.37168875832456127</v>
      </c>
      <c r="AM3" s="71">
        <v>0.37175192362471859</v>
      </c>
      <c r="AN3" s="71">
        <v>0.37181327918398988</v>
      </c>
      <c r="AO3" s="71">
        <v>0.37187260577086018</v>
      </c>
      <c r="AP3" s="71">
        <v>0.37190126425765918</v>
      </c>
      <c r="AQ3" s="71">
        <v>0.37192969210504312</v>
      </c>
      <c r="AR3" s="71">
        <v>0.37195788283134462</v>
      </c>
      <c r="AS3" s="71">
        <v>0.37198583209897801</v>
      </c>
      <c r="AT3" s="71">
        <v>0.37201353726459702</v>
      </c>
      <c r="AU3" s="71">
        <v>0.37204099698318782</v>
      </c>
      <c r="AV3" s="71">
        <v>0.37206821088325009</v>
      </c>
      <c r="AW3" s="71">
        <v>0.37209517931147901</v>
      </c>
      <c r="AX3" s="71">
        <v>0.37212190313759669</v>
      </c>
      <c r="AY3" s="71">
        <v>0.37214838360794689</v>
      </c>
    </row>
    <row r="4" spans="1:51" hidden="1">
      <c r="A4" t="s">
        <v>41</v>
      </c>
      <c r="B4" t="s">
        <v>46</v>
      </c>
      <c r="C4" t="s">
        <v>77</v>
      </c>
      <c r="D4" t="s">
        <v>337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0</v>
      </c>
      <c r="K4" s="71">
        <v>0</v>
      </c>
      <c r="L4" s="71">
        <v>0</v>
      </c>
      <c r="M4" s="71">
        <v>0</v>
      </c>
      <c r="N4" s="71">
        <v>0</v>
      </c>
      <c r="O4" s="71">
        <v>0</v>
      </c>
      <c r="P4" s="71">
        <v>0</v>
      </c>
      <c r="Q4" s="71">
        <v>0</v>
      </c>
      <c r="R4" s="71">
        <v>0</v>
      </c>
      <c r="S4" s="71">
        <v>0</v>
      </c>
      <c r="T4" s="71">
        <v>0</v>
      </c>
      <c r="U4" s="71">
        <v>0</v>
      </c>
      <c r="V4" s="71">
        <v>0</v>
      </c>
      <c r="W4" s="71">
        <v>0</v>
      </c>
      <c r="X4" s="71">
        <v>0</v>
      </c>
      <c r="Y4" s="71">
        <v>0</v>
      </c>
      <c r="Z4" s="71">
        <v>0</v>
      </c>
      <c r="AA4" s="71">
        <v>0</v>
      </c>
      <c r="AB4" s="71">
        <v>0</v>
      </c>
      <c r="AC4" s="71">
        <v>0</v>
      </c>
      <c r="AD4" s="71">
        <v>0</v>
      </c>
      <c r="AE4" s="71">
        <v>0</v>
      </c>
      <c r="AF4" s="71">
        <v>0</v>
      </c>
      <c r="AG4" s="71">
        <v>0</v>
      </c>
      <c r="AH4" s="71">
        <v>0</v>
      </c>
      <c r="AI4" s="71">
        <v>0</v>
      </c>
      <c r="AJ4" s="71">
        <v>0</v>
      </c>
      <c r="AK4" s="71">
        <v>0</v>
      </c>
      <c r="AL4" s="71">
        <v>0</v>
      </c>
      <c r="AM4" s="71">
        <v>0</v>
      </c>
      <c r="AN4" s="71">
        <v>0</v>
      </c>
      <c r="AO4" s="71">
        <v>0</v>
      </c>
      <c r="AP4" s="71">
        <v>0</v>
      </c>
      <c r="AQ4" s="71">
        <v>0</v>
      </c>
      <c r="AR4" s="71">
        <v>0</v>
      </c>
      <c r="AS4" s="71">
        <v>0</v>
      </c>
      <c r="AT4" s="71">
        <v>0</v>
      </c>
      <c r="AU4" s="71">
        <v>0</v>
      </c>
      <c r="AV4" s="71">
        <v>0</v>
      </c>
      <c r="AW4" s="71">
        <v>0</v>
      </c>
      <c r="AX4" s="71">
        <v>0</v>
      </c>
      <c r="AY4" s="71">
        <v>0</v>
      </c>
    </row>
    <row r="5" spans="1:51" hidden="1">
      <c r="A5" t="s">
        <v>41</v>
      </c>
      <c r="B5" t="s">
        <v>46</v>
      </c>
      <c r="C5" t="s">
        <v>78</v>
      </c>
      <c r="D5" t="s">
        <v>337</v>
      </c>
      <c r="E5" s="63">
        <v>2.3713039437239399E-2</v>
      </c>
      <c r="F5" s="63">
        <v>2.1042056837402269E-2</v>
      </c>
      <c r="G5" s="63">
        <v>1.7301796658934811E-2</v>
      </c>
      <c r="H5" s="63">
        <v>1.383896465893137E-2</v>
      </c>
      <c r="I5" s="63">
        <v>1.6536193008975901E-2</v>
      </c>
      <c r="J5" s="63">
        <v>1.6594803384548291E-2</v>
      </c>
      <c r="K5" s="71">
        <v>1.6482885843854399E-2</v>
      </c>
      <c r="L5" s="71">
        <v>1.6126962279998609E-2</v>
      </c>
      <c r="M5" s="71">
        <v>1.5672336702271208E-2</v>
      </c>
      <c r="N5" s="71">
        <v>1.5279064255428401E-2</v>
      </c>
      <c r="O5" s="71">
        <v>1.4895719331041781E-2</v>
      </c>
      <c r="P5" s="71">
        <v>1.451043769912691E-2</v>
      </c>
      <c r="Q5" s="71">
        <v>1.413579445079405E-2</v>
      </c>
      <c r="R5" s="71">
        <v>1.375494488144316E-2</v>
      </c>
      <c r="S5" s="71">
        <v>1.3415398509947661E-2</v>
      </c>
      <c r="T5" s="71">
        <v>1.3084723433295781E-2</v>
      </c>
      <c r="U5" s="71">
        <v>1.2763820389100809E-2</v>
      </c>
      <c r="V5" s="71">
        <v>1.246262952722943E-2</v>
      </c>
      <c r="W5" s="71">
        <v>1.217020499578309E-2</v>
      </c>
      <c r="X5" s="71">
        <v>1.188533287766896E-2</v>
      </c>
      <c r="Y5" s="71">
        <v>1.1612871368057959E-2</v>
      </c>
      <c r="Z5" s="71">
        <v>1.1350027297521371E-2</v>
      </c>
      <c r="AA5" s="71">
        <v>1.1097307204254839E-2</v>
      </c>
      <c r="AB5" s="71">
        <v>1.08540665945991E-2</v>
      </c>
      <c r="AC5" s="71">
        <v>1.0619074430687081E-2</v>
      </c>
      <c r="AD5" s="71">
        <v>1.039276607913288E-2</v>
      </c>
      <c r="AE5" s="71">
        <v>1.017459563568643E-2</v>
      </c>
      <c r="AF5" s="71">
        <v>9.9631272244937591E-3</v>
      </c>
      <c r="AG5" s="71">
        <v>9.7589110467596121E-3</v>
      </c>
      <c r="AH5" s="71">
        <v>9.5608062828627174E-3</v>
      </c>
      <c r="AI5" s="71">
        <v>9.3693288246997422E-3</v>
      </c>
      <c r="AJ5" s="71">
        <v>9.1841207437202768E-3</v>
      </c>
      <c r="AK5" s="71">
        <v>9.0040988138565745E-3</v>
      </c>
      <c r="AL5" s="71">
        <v>8.8299778011696941E-3</v>
      </c>
      <c r="AM5" s="71">
        <v>8.6615370007502562E-3</v>
      </c>
      <c r="AN5" s="71">
        <v>8.49792217602666E-3</v>
      </c>
      <c r="AO5" s="71">
        <v>8.3397179443726738E-3</v>
      </c>
      <c r="AP5" s="71">
        <v>8.2632953129087357E-3</v>
      </c>
      <c r="AQ5" s="71">
        <v>8.1874877198850043E-3</v>
      </c>
      <c r="AR5" s="71">
        <v>8.1123124497475482E-3</v>
      </c>
      <c r="AS5" s="71">
        <v>8.0377810693916963E-3</v>
      </c>
      <c r="AT5" s="71">
        <v>7.9639006277411033E-3</v>
      </c>
      <c r="AU5" s="71">
        <v>7.8906747114989104E-3</v>
      </c>
      <c r="AV5" s="71">
        <v>7.8181043113329848E-3</v>
      </c>
      <c r="AW5" s="71">
        <v>7.7461885027225149E-3</v>
      </c>
      <c r="AX5" s="71">
        <v>7.6749249664084763E-3</v>
      </c>
      <c r="AY5" s="71">
        <v>7.6043103788079967E-3</v>
      </c>
    </row>
    <row r="6" spans="1:51" hidden="1">
      <c r="A6" t="s">
        <v>41</v>
      </c>
      <c r="B6" t="s">
        <v>46</v>
      </c>
      <c r="C6" t="s">
        <v>80</v>
      </c>
      <c r="D6" t="s">
        <v>337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71">
        <v>0</v>
      </c>
      <c r="L6" s="71">
        <v>0</v>
      </c>
      <c r="M6" s="71">
        <v>0</v>
      </c>
      <c r="N6" s="71">
        <v>0</v>
      </c>
      <c r="O6" s="71">
        <v>0</v>
      </c>
      <c r="P6" s="71">
        <v>0</v>
      </c>
      <c r="Q6" s="71">
        <v>0</v>
      </c>
      <c r="R6" s="71">
        <v>0</v>
      </c>
      <c r="S6" s="71">
        <v>0</v>
      </c>
      <c r="T6" s="71">
        <v>0</v>
      </c>
      <c r="U6" s="71">
        <v>0</v>
      </c>
      <c r="V6" s="71">
        <v>0</v>
      </c>
      <c r="W6" s="71">
        <v>0</v>
      </c>
      <c r="X6" s="71">
        <v>0</v>
      </c>
      <c r="Y6" s="71">
        <v>0</v>
      </c>
      <c r="Z6" s="71">
        <v>0</v>
      </c>
      <c r="AA6" s="71">
        <v>0</v>
      </c>
      <c r="AB6" s="71">
        <v>0</v>
      </c>
      <c r="AC6" s="71">
        <v>0</v>
      </c>
      <c r="AD6" s="71">
        <v>0</v>
      </c>
      <c r="AE6" s="71">
        <v>0</v>
      </c>
      <c r="AF6" s="71">
        <v>0</v>
      </c>
      <c r="AG6" s="71">
        <v>0</v>
      </c>
      <c r="AH6" s="71">
        <v>0</v>
      </c>
      <c r="AI6" s="71">
        <v>0</v>
      </c>
      <c r="AJ6" s="71">
        <v>0</v>
      </c>
      <c r="AK6" s="71">
        <v>0</v>
      </c>
      <c r="AL6" s="71">
        <v>0</v>
      </c>
      <c r="AM6" s="71">
        <v>0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</row>
    <row r="7" spans="1:51" hidden="1">
      <c r="A7" t="s">
        <v>41</v>
      </c>
      <c r="B7" t="s">
        <v>46</v>
      </c>
      <c r="C7" t="s">
        <v>79</v>
      </c>
      <c r="D7" t="s">
        <v>337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71">
        <v>0</v>
      </c>
      <c r="L7" s="71">
        <v>0</v>
      </c>
      <c r="M7" s="71">
        <v>0</v>
      </c>
      <c r="N7" s="71">
        <v>0</v>
      </c>
      <c r="O7" s="71">
        <v>0</v>
      </c>
      <c r="P7" s="71">
        <v>0</v>
      </c>
      <c r="Q7" s="71">
        <v>0</v>
      </c>
      <c r="R7" s="71">
        <v>0</v>
      </c>
      <c r="S7" s="71">
        <v>0</v>
      </c>
      <c r="T7" s="71">
        <v>0</v>
      </c>
      <c r="U7" s="71">
        <v>0</v>
      </c>
      <c r="V7" s="71">
        <v>0</v>
      </c>
      <c r="W7" s="71">
        <v>0</v>
      </c>
      <c r="X7" s="71">
        <v>0</v>
      </c>
      <c r="Y7" s="71">
        <v>0</v>
      </c>
      <c r="Z7" s="71">
        <v>0</v>
      </c>
      <c r="AA7" s="71">
        <v>0</v>
      </c>
      <c r="AB7" s="71">
        <v>0</v>
      </c>
      <c r="AC7" s="71">
        <v>0</v>
      </c>
      <c r="AD7" s="71">
        <v>0</v>
      </c>
      <c r="AE7" s="71">
        <v>0</v>
      </c>
      <c r="AF7" s="71">
        <v>0</v>
      </c>
      <c r="AG7" s="71">
        <v>0</v>
      </c>
      <c r="AH7" s="71">
        <v>0</v>
      </c>
      <c r="AI7" s="71">
        <v>0</v>
      </c>
      <c r="AJ7" s="71">
        <v>0</v>
      </c>
      <c r="AK7" s="71">
        <v>0</v>
      </c>
      <c r="AL7" s="71">
        <v>0</v>
      </c>
      <c r="AM7" s="71">
        <v>0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</row>
    <row r="8" spans="1:51" hidden="1">
      <c r="A8" t="s">
        <v>29</v>
      </c>
      <c r="B8" t="s">
        <v>46</v>
      </c>
      <c r="C8" t="s">
        <v>75</v>
      </c>
      <c r="D8" t="s">
        <v>337</v>
      </c>
      <c r="E8" s="63">
        <v>0.61311162616429904</v>
      </c>
      <c r="F8" s="63">
        <v>0.6157068528119054</v>
      </c>
      <c r="G8" s="63">
        <v>0.61207846141234912</v>
      </c>
      <c r="H8" s="63">
        <v>0.6100179443758611</v>
      </c>
      <c r="I8" s="63">
        <v>0.61573784894038575</v>
      </c>
      <c r="J8" s="63">
        <v>0.62268516183431655</v>
      </c>
      <c r="K8" s="71">
        <v>0.62268516183431633</v>
      </c>
      <c r="L8" s="71">
        <v>0.62360006946717639</v>
      </c>
      <c r="M8" s="71">
        <v>0.62365800054218146</v>
      </c>
      <c r="N8" s="71">
        <v>0.62371284118520565</v>
      </c>
      <c r="O8" s="71">
        <v>0.62376452345772193</v>
      </c>
      <c r="P8" s="71">
        <v>0.62380469650000381</v>
      </c>
      <c r="Q8" s="71">
        <v>0.6238446711748431</v>
      </c>
      <c r="R8" s="71">
        <v>0.62389035544162752</v>
      </c>
      <c r="S8" s="71">
        <v>0.62393700521214523</v>
      </c>
      <c r="T8" s="71">
        <v>0.62397604249292948</v>
      </c>
      <c r="U8" s="71">
        <v>0.62400583338862714</v>
      </c>
      <c r="V8" s="71">
        <v>0.62403515908797136</v>
      </c>
      <c r="W8" s="71">
        <v>0.6240607133804501</v>
      </c>
      <c r="X8" s="71">
        <v>0.62409988859492704</v>
      </c>
      <c r="Y8" s="71">
        <v>0.624127453693195</v>
      </c>
      <c r="Z8" s="71">
        <v>0.62415922542161439</v>
      </c>
      <c r="AA8" s="71">
        <v>0.6241647199193493</v>
      </c>
      <c r="AB8" s="71">
        <v>0.62418080183028091</v>
      </c>
      <c r="AC8" s="71">
        <v>0.62419280109168962</v>
      </c>
      <c r="AD8" s="71">
        <v>0.62420123317908338</v>
      </c>
      <c r="AE8" s="71">
        <v>0.62421217294110376</v>
      </c>
      <c r="AF8" s="71">
        <v>0.62422369285754054</v>
      </c>
      <c r="AG8" s="71">
        <v>0.62423643114934024</v>
      </c>
      <c r="AH8" s="71">
        <v>0.62424667513238563</v>
      </c>
      <c r="AI8" s="71">
        <v>0.62425638215914081</v>
      </c>
      <c r="AJ8" s="71">
        <v>0.62426494221959938</v>
      </c>
      <c r="AK8" s="71">
        <v>0.6242715965437452</v>
      </c>
      <c r="AL8" s="71">
        <v>0.62427692062747697</v>
      </c>
      <c r="AM8" s="71">
        <v>0.62428511174536117</v>
      </c>
      <c r="AN8" s="71">
        <v>0.62428800530463646</v>
      </c>
      <c r="AO8" s="71">
        <v>0.6242919838476001</v>
      </c>
      <c r="AP8" s="71">
        <v>0.62429936579655987</v>
      </c>
      <c r="AQ8" s="71">
        <v>0.62430667399073492</v>
      </c>
      <c r="AR8" s="71">
        <v>0.6243139083288729</v>
      </c>
      <c r="AS8" s="71">
        <v>0.62432106892296613</v>
      </c>
      <c r="AT8" s="71">
        <v>0.62432815605187142</v>
      </c>
      <c r="AU8" s="71">
        <v>0.6243351701206955</v>
      </c>
      <c r="AV8" s="71">
        <v>0.62434211162759312</v>
      </c>
      <c r="AW8" s="71">
        <v>0.62434898113774939</v>
      </c>
      <c r="AX8" s="71">
        <v>0.62435577926354691</v>
      </c>
      <c r="AY8" s="71">
        <v>0.6243625066497307</v>
      </c>
    </row>
    <row r="9" spans="1:51" hidden="1">
      <c r="A9" t="s">
        <v>29</v>
      </c>
      <c r="B9" t="s">
        <v>46</v>
      </c>
      <c r="C9" t="s">
        <v>76</v>
      </c>
      <c r="D9" t="s">
        <v>337</v>
      </c>
      <c r="E9" s="63">
        <v>0.36786697569857868</v>
      </c>
      <c r="F9" s="63">
        <v>0.36942411168714351</v>
      </c>
      <c r="G9" s="63">
        <v>0.36724707684740948</v>
      </c>
      <c r="H9" s="63">
        <v>0.36601076662551568</v>
      </c>
      <c r="I9" s="63">
        <v>0.36944270936423068</v>
      </c>
      <c r="J9" s="63">
        <v>0.37361109710058998</v>
      </c>
      <c r="K9" s="71">
        <v>0.37361109710059021</v>
      </c>
      <c r="L9" s="71">
        <v>0.37416004168030581</v>
      </c>
      <c r="M9" s="71">
        <v>0.37419480032530889</v>
      </c>
      <c r="N9" s="71">
        <v>0.37422770471112338</v>
      </c>
      <c r="O9" s="71">
        <v>0.37425871407463313</v>
      </c>
      <c r="P9" s="71">
        <v>0.37428281790000228</v>
      </c>
      <c r="Q9" s="71">
        <v>0.37430680270490579</v>
      </c>
      <c r="R9" s="71">
        <v>0.37433421326497651</v>
      </c>
      <c r="S9" s="71">
        <v>0.37436220312728719</v>
      </c>
      <c r="T9" s="71">
        <v>0.37438562549575771</v>
      </c>
      <c r="U9" s="71">
        <v>0.37440350003317641</v>
      </c>
      <c r="V9" s="71">
        <v>0.37442109545278279</v>
      </c>
      <c r="W9" s="71">
        <v>0.37443642802827021</v>
      </c>
      <c r="X9" s="71">
        <v>0.37445993315695619</v>
      </c>
      <c r="Y9" s="71">
        <v>0.37447647221591712</v>
      </c>
      <c r="Z9" s="71">
        <v>0.37449553525296869</v>
      </c>
      <c r="AA9" s="71">
        <v>0.37449883195160971</v>
      </c>
      <c r="AB9" s="71">
        <v>0.37450848109816859</v>
      </c>
      <c r="AC9" s="71">
        <v>0.37451568065501378</v>
      </c>
      <c r="AD9" s="71">
        <v>0.37452073990745011</v>
      </c>
      <c r="AE9" s="71">
        <v>0.37452730376466231</v>
      </c>
      <c r="AF9" s="71">
        <v>0.37453421571452439</v>
      </c>
      <c r="AG9" s="71">
        <v>0.37454185868960421</v>
      </c>
      <c r="AH9" s="71">
        <v>0.37454800507943142</v>
      </c>
      <c r="AI9" s="71">
        <v>0.37455382929548459</v>
      </c>
      <c r="AJ9" s="71">
        <v>0.37455896533175959</v>
      </c>
      <c r="AK9" s="71">
        <v>0.37456295792624722</v>
      </c>
      <c r="AL9" s="71">
        <v>0.37456615237648622</v>
      </c>
      <c r="AM9" s="71">
        <v>0.37457106704721682</v>
      </c>
      <c r="AN9" s="71">
        <v>0.37457280318278202</v>
      </c>
      <c r="AO9" s="71">
        <v>0.37457519030856012</v>
      </c>
      <c r="AP9" s="71">
        <v>0.37457961947793589</v>
      </c>
      <c r="AQ9" s="71">
        <v>0.37458400439444101</v>
      </c>
      <c r="AR9" s="71">
        <v>0.37458834499732369</v>
      </c>
      <c r="AS9" s="71">
        <v>0.37459264135377968</v>
      </c>
      <c r="AT9" s="71">
        <v>0.37459689363112292</v>
      </c>
      <c r="AU9" s="71">
        <v>0.37460110207241731</v>
      </c>
      <c r="AV9" s="71">
        <v>0.37460526697655588</v>
      </c>
      <c r="AW9" s="71">
        <v>0.37460938868264981</v>
      </c>
      <c r="AX9" s="71">
        <v>0.37461346755812819</v>
      </c>
      <c r="AY9" s="71">
        <v>0.37461750398983851</v>
      </c>
    </row>
    <row r="10" spans="1:51" hidden="1">
      <c r="A10" t="s">
        <v>29</v>
      </c>
      <c r="B10" t="s">
        <v>46</v>
      </c>
      <c r="C10" t="s">
        <v>77</v>
      </c>
      <c r="D10" t="s">
        <v>337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71">
        <v>0</v>
      </c>
      <c r="L10" s="71">
        <v>0</v>
      </c>
      <c r="M10" s="71">
        <v>0</v>
      </c>
      <c r="N10" s="71">
        <v>0</v>
      </c>
      <c r="O10" s="71">
        <v>0</v>
      </c>
      <c r="P10" s="71">
        <v>0</v>
      </c>
      <c r="Q10" s="71">
        <v>0</v>
      </c>
      <c r="R10" s="71">
        <v>0</v>
      </c>
      <c r="S10" s="71">
        <v>0</v>
      </c>
      <c r="T10" s="71">
        <v>0</v>
      </c>
      <c r="U10" s="71">
        <v>0</v>
      </c>
      <c r="V10" s="71">
        <v>0</v>
      </c>
      <c r="W10" s="71">
        <v>0</v>
      </c>
      <c r="X10" s="71">
        <v>0</v>
      </c>
      <c r="Y10" s="71">
        <v>0</v>
      </c>
      <c r="Z10" s="71">
        <v>0</v>
      </c>
      <c r="AA10" s="71">
        <v>0</v>
      </c>
      <c r="AB10" s="71">
        <v>0</v>
      </c>
      <c r="AC10" s="71">
        <v>0</v>
      </c>
      <c r="AD10" s="71">
        <v>0</v>
      </c>
      <c r="AE10" s="71">
        <v>0</v>
      </c>
      <c r="AF10" s="71">
        <v>0</v>
      </c>
      <c r="AG10" s="71">
        <v>0</v>
      </c>
      <c r="AH10" s="71">
        <v>0</v>
      </c>
      <c r="AI10" s="71">
        <v>0</v>
      </c>
      <c r="AJ10" s="71">
        <v>0</v>
      </c>
      <c r="AK10" s="71">
        <v>0</v>
      </c>
      <c r="AL10" s="71">
        <v>0</v>
      </c>
      <c r="AM10" s="71">
        <v>0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</row>
    <row r="11" spans="1:51" hidden="1">
      <c r="A11" t="s">
        <v>29</v>
      </c>
      <c r="B11" t="s">
        <v>46</v>
      </c>
      <c r="C11" t="s">
        <v>78</v>
      </c>
      <c r="D11" t="s">
        <v>337</v>
      </c>
      <c r="E11" s="63">
        <v>1.902139813712235E-2</v>
      </c>
      <c r="F11" s="63">
        <v>1.4869035500951181E-2</v>
      </c>
      <c r="G11" s="63">
        <v>2.0674461740241429E-2</v>
      </c>
      <c r="H11" s="63">
        <v>2.3971288998623299E-2</v>
      </c>
      <c r="I11" s="63">
        <v>1.481944169538346E-2</v>
      </c>
      <c r="J11" s="63">
        <v>3.7037410650934579E-3</v>
      </c>
      <c r="K11" s="71">
        <v>3.7037410650934532E-3</v>
      </c>
      <c r="L11" s="71">
        <v>2.2398888525178252E-3</v>
      </c>
      <c r="M11" s="71">
        <v>2.1471991325096619E-3</v>
      </c>
      <c r="N11" s="71">
        <v>2.059454103671015E-3</v>
      </c>
      <c r="O11" s="71">
        <v>1.9767624676450251E-3</v>
      </c>
      <c r="P11" s="71">
        <v>1.912485599993788E-3</v>
      </c>
      <c r="Q11" s="71">
        <v>1.8485261202510221E-3</v>
      </c>
      <c r="R11" s="71">
        <v>1.7754312933961039E-3</v>
      </c>
      <c r="S11" s="71">
        <v>1.7007916605676239E-3</v>
      </c>
      <c r="T11" s="71">
        <v>1.6383320113128269E-3</v>
      </c>
      <c r="U11" s="71">
        <v>1.590666578196473E-3</v>
      </c>
      <c r="V11" s="71">
        <v>1.543745459245815E-3</v>
      </c>
      <c r="W11" s="71">
        <v>1.502858591279785E-3</v>
      </c>
      <c r="X11" s="71">
        <v>1.440178248116702E-3</v>
      </c>
      <c r="Y11" s="71">
        <v>1.396074090887869E-3</v>
      </c>
      <c r="Z11" s="71">
        <v>1.3452393254169831E-3</v>
      </c>
      <c r="AA11" s="71">
        <v>1.3364481290409241E-3</v>
      </c>
      <c r="AB11" s="71">
        <v>1.310717071550426E-3</v>
      </c>
      <c r="AC11" s="71">
        <v>1.2915182532966089E-3</v>
      </c>
      <c r="AD11" s="71">
        <v>1.2780269134665E-3</v>
      </c>
      <c r="AE11" s="71">
        <v>1.2605232942339941E-3</v>
      </c>
      <c r="AF11" s="71">
        <v>1.2420914279350919E-3</v>
      </c>
      <c r="AG11" s="71">
        <v>1.221710161055494E-3</v>
      </c>
      <c r="AH11" s="71">
        <v>1.2053197881829851E-3</v>
      </c>
      <c r="AI11" s="71">
        <v>1.189788545374548E-3</v>
      </c>
      <c r="AJ11" s="71">
        <v>1.1760924486410541E-3</v>
      </c>
      <c r="AK11" s="71">
        <v>1.165445530007671E-3</v>
      </c>
      <c r="AL11" s="71">
        <v>1.156926996036819E-3</v>
      </c>
      <c r="AM11" s="71">
        <v>1.1438212074220461E-3</v>
      </c>
      <c r="AN11" s="71">
        <v>1.139191512581637E-3</v>
      </c>
      <c r="AO11" s="71">
        <v>1.1328258438397141E-3</v>
      </c>
      <c r="AP11" s="71">
        <v>1.1210147255042201E-3</v>
      </c>
      <c r="AQ11" s="71">
        <v>1.1093216148240889E-3</v>
      </c>
      <c r="AR11" s="71">
        <v>1.097746673803342E-3</v>
      </c>
      <c r="AS11" s="71">
        <v>1.086289723254184E-3</v>
      </c>
      <c r="AT11" s="71">
        <v>1.0749503170056551E-3</v>
      </c>
      <c r="AU11" s="71">
        <v>1.063727806887225E-3</v>
      </c>
      <c r="AV11" s="71">
        <v>1.052621395851048E-3</v>
      </c>
      <c r="AW11" s="71">
        <v>1.0416301796009879E-3</v>
      </c>
      <c r="AX11" s="71">
        <v>1.0307531783248899E-3</v>
      </c>
      <c r="AY11" s="71">
        <v>1.0199893604307679E-3</v>
      </c>
    </row>
    <row r="12" spans="1:51" hidden="1">
      <c r="A12" t="s">
        <v>29</v>
      </c>
      <c r="B12" t="s">
        <v>46</v>
      </c>
      <c r="C12" t="s">
        <v>80</v>
      </c>
      <c r="D12" t="s">
        <v>337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0</v>
      </c>
      <c r="AB12" s="71">
        <v>0</v>
      </c>
      <c r="AC12" s="71">
        <v>0</v>
      </c>
      <c r="AD12" s="71">
        <v>0</v>
      </c>
      <c r="AE12" s="71">
        <v>0</v>
      </c>
      <c r="AF12" s="71">
        <v>0</v>
      </c>
      <c r="AG12" s="71">
        <v>0</v>
      </c>
      <c r="AH12" s="71">
        <v>0</v>
      </c>
      <c r="AI12" s="71">
        <v>0</v>
      </c>
      <c r="AJ12" s="71">
        <v>0</v>
      </c>
      <c r="AK12" s="71">
        <v>0</v>
      </c>
      <c r="AL12" s="71">
        <v>0</v>
      </c>
      <c r="AM12" s="71">
        <v>0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</row>
    <row r="13" spans="1:51" hidden="1">
      <c r="A13" t="s">
        <v>29</v>
      </c>
      <c r="B13" t="s">
        <v>46</v>
      </c>
      <c r="C13" t="s">
        <v>79</v>
      </c>
      <c r="D13" t="s">
        <v>337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0</v>
      </c>
      <c r="AM13" s="71">
        <v>0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</row>
    <row r="14" spans="1:51" hidden="1">
      <c r="A14" t="s">
        <v>30</v>
      </c>
      <c r="B14" t="s">
        <v>46</v>
      </c>
      <c r="C14" t="s">
        <v>75</v>
      </c>
      <c r="D14" t="s">
        <v>337</v>
      </c>
      <c r="E14" s="63">
        <v>0.23054492229945139</v>
      </c>
      <c r="F14" s="63">
        <v>0.23971714166634969</v>
      </c>
      <c r="G14" s="63">
        <v>0.22204870045518199</v>
      </c>
      <c r="H14" s="63">
        <v>0.22272809625890061</v>
      </c>
      <c r="I14" s="63">
        <v>0.22774329172522889</v>
      </c>
      <c r="J14" s="63">
        <v>0.23096801219773891</v>
      </c>
      <c r="K14" s="71">
        <v>0.23096801219773899</v>
      </c>
      <c r="L14" s="71">
        <v>0.2339103269336574</v>
      </c>
      <c r="M14" s="71">
        <v>0.2350174883686639</v>
      </c>
      <c r="N14" s="71">
        <v>0.2358852135105525</v>
      </c>
      <c r="O14" s="71">
        <v>0.23670321002922601</v>
      </c>
      <c r="P14" s="71">
        <v>0.23751823390913271</v>
      </c>
      <c r="Q14" s="71">
        <v>0.23829699344848279</v>
      </c>
      <c r="R14" s="71">
        <v>0.239085848712318</v>
      </c>
      <c r="S14" s="71">
        <v>0.2397677210068668</v>
      </c>
      <c r="T14" s="71">
        <v>0.24042000450466941</v>
      </c>
      <c r="U14" s="71">
        <v>0.24104479249707339</v>
      </c>
      <c r="V14" s="71">
        <v>0.24162306045934501</v>
      </c>
      <c r="W14" s="71">
        <v>0.24217392545574681</v>
      </c>
      <c r="X14" s="71">
        <v>0.2427018377464506</v>
      </c>
      <c r="Y14" s="71">
        <v>0.24319892184676339</v>
      </c>
      <c r="Z14" s="71">
        <v>0.243669395065475</v>
      </c>
      <c r="AA14" s="71">
        <v>0.24411969485570301</v>
      </c>
      <c r="AB14" s="71">
        <v>0.24454652254816189</v>
      </c>
      <c r="AC14" s="71">
        <v>0.24495021598252181</v>
      </c>
      <c r="AD14" s="71">
        <v>0.24533303479920801</v>
      </c>
      <c r="AE14" s="71">
        <v>0.24569640775750129</v>
      </c>
      <c r="AF14" s="71">
        <v>0.24604036232218579</v>
      </c>
      <c r="AG14" s="71">
        <v>0.24636706932325861</v>
      </c>
      <c r="AH14" s="71">
        <v>0.24667694271549001</v>
      </c>
      <c r="AI14" s="71">
        <v>0.24697181993717751</v>
      </c>
      <c r="AJ14" s="71">
        <v>0.24725258417977999</v>
      </c>
      <c r="AK14" s="71">
        <v>0.24751884300296359</v>
      </c>
      <c r="AL14" s="71">
        <v>0.24777220248975251</v>
      </c>
      <c r="AM14" s="71">
        <v>0.2480134822570628</v>
      </c>
      <c r="AN14" s="71">
        <v>0.24824240613200421</v>
      </c>
      <c r="AO14" s="71">
        <v>0.24846031139399419</v>
      </c>
      <c r="AP14" s="71">
        <v>0.2485953255226109</v>
      </c>
      <c r="AQ14" s="71">
        <v>0.2487275774894635</v>
      </c>
      <c r="AR14" s="71">
        <v>0.2488571171598562</v>
      </c>
      <c r="AS14" s="71">
        <v>0.24898399518549399</v>
      </c>
      <c r="AT14" s="71">
        <v>0.2491082625877335</v>
      </c>
      <c r="AU14" s="71">
        <v>0.2492299704073353</v>
      </c>
      <c r="AV14" s="71">
        <v>0.24934916942885441</v>
      </c>
      <c r="AW14" s="71">
        <v>0.24946590997335091</v>
      </c>
      <c r="AX14" s="71">
        <v>0.24958024174793331</v>
      </c>
      <c r="AY14" s="71">
        <v>0.2496922137400564</v>
      </c>
    </row>
    <row r="15" spans="1:51" hidden="1">
      <c r="A15" t="s">
        <v>30</v>
      </c>
      <c r="B15" t="s">
        <v>46</v>
      </c>
      <c r="C15" t="s">
        <v>76</v>
      </c>
      <c r="D15" t="s">
        <v>337</v>
      </c>
      <c r="E15" s="63">
        <v>0.1383269533796711</v>
      </c>
      <c r="F15" s="63">
        <v>0.1438302849998096</v>
      </c>
      <c r="G15" s="63">
        <v>0.1332292202731096</v>
      </c>
      <c r="H15" s="63">
        <v>0.1336368577553404</v>
      </c>
      <c r="I15" s="63">
        <v>0.13664597503513801</v>
      </c>
      <c r="J15" s="63">
        <v>0.13858080731864381</v>
      </c>
      <c r="K15" s="71">
        <v>0.138580807318644</v>
      </c>
      <c r="L15" s="71">
        <v>0.14034619616019489</v>
      </c>
      <c r="M15" s="71">
        <v>0.14101049302119881</v>
      </c>
      <c r="N15" s="71">
        <v>0.14153112810633189</v>
      </c>
      <c r="O15" s="71">
        <v>0.1420219260175361</v>
      </c>
      <c r="P15" s="71">
        <v>0.14251094034548001</v>
      </c>
      <c r="Q15" s="71">
        <v>0.14297819606909021</v>
      </c>
      <c r="R15" s="71">
        <v>0.14345150922739119</v>
      </c>
      <c r="S15" s="71">
        <v>0.14386063260412049</v>
      </c>
      <c r="T15" s="71">
        <v>0.14425200270280211</v>
      </c>
      <c r="U15" s="71">
        <v>0.14462687549824449</v>
      </c>
      <c r="V15" s="71">
        <v>0.14497383627560739</v>
      </c>
      <c r="W15" s="71">
        <v>0.14530435527344859</v>
      </c>
      <c r="X15" s="71">
        <v>0.14562110264787079</v>
      </c>
      <c r="Y15" s="71">
        <v>0.14591935310805851</v>
      </c>
      <c r="Z15" s="71">
        <v>0.14620163703928549</v>
      </c>
      <c r="AA15" s="71">
        <v>0.14647181691342229</v>
      </c>
      <c r="AB15" s="71">
        <v>0.14672791352889769</v>
      </c>
      <c r="AC15" s="71">
        <v>0.14697012958951361</v>
      </c>
      <c r="AD15" s="71">
        <v>0.14719982087952521</v>
      </c>
      <c r="AE15" s="71">
        <v>0.14741784465450131</v>
      </c>
      <c r="AF15" s="71">
        <v>0.147624217393312</v>
      </c>
      <c r="AG15" s="71">
        <v>0.1478202415939556</v>
      </c>
      <c r="AH15" s="71">
        <v>0.1480061656292945</v>
      </c>
      <c r="AI15" s="71">
        <v>0.14818309196230689</v>
      </c>
      <c r="AJ15" s="71">
        <v>0.1483515505078685</v>
      </c>
      <c r="AK15" s="71">
        <v>0.14851130580177871</v>
      </c>
      <c r="AL15" s="71">
        <v>0.148663321493852</v>
      </c>
      <c r="AM15" s="71">
        <v>0.14880808935423809</v>
      </c>
      <c r="AN15" s="71">
        <v>0.14894544367920301</v>
      </c>
      <c r="AO15" s="71">
        <v>0.14907618683639701</v>
      </c>
      <c r="AP15" s="71">
        <v>0.149157195313567</v>
      </c>
      <c r="AQ15" s="71">
        <v>0.1492365464936786</v>
      </c>
      <c r="AR15" s="71">
        <v>0.14931427029591421</v>
      </c>
      <c r="AS15" s="71">
        <v>0.1493903971112969</v>
      </c>
      <c r="AT15" s="71">
        <v>0.14946495755264061</v>
      </c>
      <c r="AU15" s="71">
        <v>0.14953798224440171</v>
      </c>
      <c r="AV15" s="71">
        <v>0.1496095016573131</v>
      </c>
      <c r="AW15" s="71">
        <v>0.14967954598401101</v>
      </c>
      <c r="AX15" s="71">
        <v>0.14974814504876049</v>
      </c>
      <c r="AY15" s="71">
        <v>0.14981532824403429</v>
      </c>
    </row>
    <row r="16" spans="1:51" hidden="1">
      <c r="A16" t="s">
        <v>30</v>
      </c>
      <c r="B16" t="s">
        <v>46</v>
      </c>
      <c r="C16" t="s">
        <v>77</v>
      </c>
      <c r="D16" t="s">
        <v>337</v>
      </c>
      <c r="E16" s="63">
        <v>0.50623561776698867</v>
      </c>
      <c r="F16" s="63">
        <v>0.55717026540693138</v>
      </c>
      <c r="G16" s="63">
        <v>0.52284383189334338</v>
      </c>
      <c r="H16" s="63">
        <v>0.50196148147482611</v>
      </c>
      <c r="I16" s="63">
        <v>0.51171415340368509</v>
      </c>
      <c r="J16" s="63">
        <v>0.53620394793268433</v>
      </c>
      <c r="K16" s="71">
        <v>0.53620394793268411</v>
      </c>
      <c r="L16" s="71">
        <v>0.54303468073610528</v>
      </c>
      <c r="M16" s="71">
        <v>0.54560501212875301</v>
      </c>
      <c r="N16" s="71">
        <v>0.54761948003006022</v>
      </c>
      <c r="O16" s="71">
        <v>0.5495185004118629</v>
      </c>
      <c r="P16" s="71">
        <v>0.55141061966208704</v>
      </c>
      <c r="Q16" s="71">
        <v>0.55321854940749404</v>
      </c>
      <c r="R16" s="71">
        <v>0.55504991688903837</v>
      </c>
      <c r="S16" s="71">
        <v>0.55663291798448866</v>
      </c>
      <c r="T16" s="71">
        <v>0.55814722718845611</v>
      </c>
      <c r="U16" s="71">
        <v>0.55959770418291188</v>
      </c>
      <c r="V16" s="71">
        <v>0.5609401825693453</v>
      </c>
      <c r="W16" s="71">
        <v>0.56221904358147423</v>
      </c>
      <c r="X16" s="71">
        <v>0.56344461872386753</v>
      </c>
      <c r="Y16" s="71">
        <v>0.56459862465960753</v>
      </c>
      <c r="Z16" s="71">
        <v>0.56569085208482273</v>
      </c>
      <c r="AA16" s="71">
        <v>0.56673624587323523</v>
      </c>
      <c r="AB16" s="71">
        <v>0.56772714799689172</v>
      </c>
      <c r="AC16" s="71">
        <v>0.56866434276771116</v>
      </c>
      <c r="AD16" s="71">
        <v>0.56955307605548045</v>
      </c>
      <c r="AE16" s="71">
        <v>0.57039666479729312</v>
      </c>
      <c r="AF16" s="71">
        <v>0.57119517275403742</v>
      </c>
      <c r="AG16" s="71">
        <v>0.57195363961758938</v>
      </c>
      <c r="AH16" s="71">
        <v>0.57267302640493201</v>
      </c>
      <c r="AI16" s="71">
        <v>0.57335759882221027</v>
      </c>
      <c r="AJ16" s="71">
        <v>0.57400940724316585</v>
      </c>
      <c r="AK16" s="71">
        <v>0.57462754059766996</v>
      </c>
      <c r="AL16" s="71">
        <v>0.57521572748887506</v>
      </c>
      <c r="AM16" s="71">
        <v>0.57577587069899749</v>
      </c>
      <c r="AN16" s="71">
        <v>0.57630732907867399</v>
      </c>
      <c r="AO16" s="71">
        <v>0.57681320718985696</v>
      </c>
      <c r="AP16" s="71">
        <v>0.57712664933321745</v>
      </c>
      <c r="AQ16" s="71">
        <v>0.57743367897803044</v>
      </c>
      <c r="AR16" s="71">
        <v>0.57773441188912722</v>
      </c>
      <c r="AS16" s="71">
        <v>0.57802896565700856</v>
      </c>
      <c r="AT16" s="71">
        <v>0.57831745873033968</v>
      </c>
      <c r="AU16" s="71">
        <v>0.5786000096028342</v>
      </c>
      <c r="AV16" s="71">
        <v>0.57887673617341029</v>
      </c>
      <c r="AW16" s="71">
        <v>0.57914775526495965</v>
      </c>
      <c r="AX16" s="71">
        <v>0.57941318227505489</v>
      </c>
      <c r="AY16" s="71">
        <v>0.57967313093055484</v>
      </c>
    </row>
    <row r="17" spans="1:51" hidden="1">
      <c r="A17" t="s">
        <v>30</v>
      </c>
      <c r="B17" t="s">
        <v>46</v>
      </c>
      <c r="C17" t="s">
        <v>78</v>
      </c>
      <c r="D17" t="s">
        <v>337</v>
      </c>
      <c r="E17" s="63">
        <v>0.12489250655388889</v>
      </c>
      <c r="F17" s="63">
        <v>5.9282307926909333E-2</v>
      </c>
      <c r="G17" s="63">
        <v>0.1218782473783649</v>
      </c>
      <c r="H17" s="63">
        <v>0.1416735645109328</v>
      </c>
      <c r="I17" s="63">
        <v>0.1238965798359481</v>
      </c>
      <c r="J17" s="63">
        <v>9.4247232550932883E-2</v>
      </c>
      <c r="K17" s="71">
        <v>9.4247232550932869E-2</v>
      </c>
      <c r="L17" s="71">
        <v>8.2708796170042176E-2</v>
      </c>
      <c r="M17" s="71">
        <v>7.8367006481384061E-2</v>
      </c>
      <c r="N17" s="71">
        <v>7.4964178353055272E-2</v>
      </c>
      <c r="O17" s="71">
        <v>7.1756363541375018E-2</v>
      </c>
      <c r="P17" s="71">
        <v>6.8560206083300254E-2</v>
      </c>
      <c r="Q17" s="71">
        <v>6.5506261074932848E-2</v>
      </c>
      <c r="R17" s="71">
        <v>6.2412725171252431E-2</v>
      </c>
      <c r="S17" s="71">
        <v>5.9738728404523912E-2</v>
      </c>
      <c r="T17" s="71">
        <v>5.7180765604072321E-2</v>
      </c>
      <c r="U17" s="71">
        <v>5.473062782177008E-2</v>
      </c>
      <c r="V17" s="71">
        <v>5.2462920695702117E-2</v>
      </c>
      <c r="W17" s="71">
        <v>5.0302675689330403E-2</v>
      </c>
      <c r="X17" s="71">
        <v>4.8232440881811188E-2</v>
      </c>
      <c r="Y17" s="71">
        <v>4.6283100385570528E-2</v>
      </c>
      <c r="Z17" s="71">
        <v>4.4438115810416769E-2</v>
      </c>
      <c r="AA17" s="71">
        <v>4.2672242357639487E-2</v>
      </c>
      <c r="AB17" s="71">
        <v>4.0998415926048609E-2</v>
      </c>
      <c r="AC17" s="71">
        <v>3.9415311660253638E-2</v>
      </c>
      <c r="AD17" s="71">
        <v>3.791406826578643E-2</v>
      </c>
      <c r="AE17" s="71">
        <v>3.6489082790704452E-2</v>
      </c>
      <c r="AF17" s="71">
        <v>3.5140247530464769E-2</v>
      </c>
      <c r="AG17" s="71">
        <v>3.3859049465196633E-2</v>
      </c>
      <c r="AH17" s="71">
        <v>3.2643865250283573E-2</v>
      </c>
      <c r="AI17" s="71">
        <v>3.1487489278305421E-2</v>
      </c>
      <c r="AJ17" s="71">
        <v>3.03864580691856E-2</v>
      </c>
      <c r="AK17" s="71">
        <v>2.9342310597587792E-2</v>
      </c>
      <c r="AL17" s="71">
        <v>2.8348748527520489E-2</v>
      </c>
      <c r="AM17" s="71">
        <v>2.7402557689701582E-2</v>
      </c>
      <c r="AN17" s="71">
        <v>2.6504821110118759E-2</v>
      </c>
      <c r="AO17" s="71">
        <v>2.5650294579751771E-2</v>
      </c>
      <c r="AP17" s="71">
        <v>2.5120829830604541E-2</v>
      </c>
      <c r="AQ17" s="71">
        <v>2.4602197038827239E-2</v>
      </c>
      <c r="AR17" s="71">
        <v>2.409420065510233E-2</v>
      </c>
      <c r="AS17" s="71">
        <v>2.359664204620044E-2</v>
      </c>
      <c r="AT17" s="71">
        <v>2.3109321129286389E-2</v>
      </c>
      <c r="AU17" s="71">
        <v>2.2632037745428771E-2</v>
      </c>
      <c r="AV17" s="71">
        <v>2.216459274042221E-2</v>
      </c>
      <c r="AW17" s="71">
        <v>2.1706788777678409E-2</v>
      </c>
      <c r="AX17" s="71">
        <v>2.125843092825129E-2</v>
      </c>
      <c r="AY17" s="71">
        <v>2.0819327085354319E-2</v>
      </c>
    </row>
    <row r="18" spans="1:51" hidden="1">
      <c r="A18" t="s">
        <v>30</v>
      </c>
      <c r="B18" t="s">
        <v>46</v>
      </c>
      <c r="C18" t="s">
        <v>80</v>
      </c>
      <c r="D18" t="s">
        <v>337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71">
        <v>0</v>
      </c>
      <c r="T18" s="71">
        <v>0</v>
      </c>
      <c r="U18" s="71">
        <v>0</v>
      </c>
      <c r="V18" s="71">
        <v>0</v>
      </c>
      <c r="W18" s="71">
        <v>0</v>
      </c>
      <c r="X18" s="71">
        <v>0</v>
      </c>
      <c r="Y18" s="71">
        <v>0</v>
      </c>
      <c r="Z18" s="71">
        <v>0</v>
      </c>
      <c r="AA18" s="71">
        <v>0</v>
      </c>
      <c r="AB18" s="71">
        <v>0</v>
      </c>
      <c r="AC18" s="71">
        <v>0</v>
      </c>
      <c r="AD18" s="71">
        <v>0</v>
      </c>
      <c r="AE18" s="71">
        <v>0</v>
      </c>
      <c r="AF18" s="71">
        <v>0</v>
      </c>
      <c r="AG18" s="71">
        <v>0</v>
      </c>
      <c r="AH18" s="71">
        <v>0</v>
      </c>
      <c r="AI18" s="71">
        <v>0</v>
      </c>
      <c r="AJ18" s="71">
        <v>0</v>
      </c>
      <c r="AK18" s="71">
        <v>0</v>
      </c>
      <c r="AL18" s="71">
        <v>0</v>
      </c>
      <c r="AM18" s="71">
        <v>0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</row>
    <row r="19" spans="1:51" hidden="1">
      <c r="A19" t="s">
        <v>30</v>
      </c>
      <c r="B19" t="s">
        <v>46</v>
      </c>
      <c r="C19" t="s">
        <v>79</v>
      </c>
      <c r="D19" t="s">
        <v>337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</row>
    <row r="20" spans="1:51" hidden="1">
      <c r="A20" t="s">
        <v>31</v>
      </c>
      <c r="B20" t="s">
        <v>46</v>
      </c>
      <c r="C20" t="s">
        <v>75</v>
      </c>
      <c r="D20" t="s">
        <v>337</v>
      </c>
      <c r="E20" s="63">
        <v>0.58622904039601798</v>
      </c>
      <c r="F20" s="63">
        <v>0.60131477706171199</v>
      </c>
      <c r="G20" s="63">
        <v>0.60153291434770118</v>
      </c>
      <c r="H20" s="63">
        <v>0.59802856827796025</v>
      </c>
      <c r="I20" s="63">
        <v>0.60212444471079907</v>
      </c>
      <c r="J20" s="63">
        <v>0.61794167276141143</v>
      </c>
      <c r="K20" s="71">
        <v>0.61794167276141265</v>
      </c>
      <c r="L20" s="71">
        <v>0.61938434315845814</v>
      </c>
      <c r="M20" s="71">
        <v>0.61965312972279074</v>
      </c>
      <c r="N20" s="71">
        <v>0.61987978972140778</v>
      </c>
      <c r="O20" s="71">
        <v>0.62009887861988633</v>
      </c>
      <c r="P20" s="71">
        <v>0.62031717643860029</v>
      </c>
      <c r="Q20" s="71">
        <v>0.62052690210354144</v>
      </c>
      <c r="R20" s="71">
        <v>0.6207376539053101</v>
      </c>
      <c r="S20" s="71">
        <v>0.62092107317453937</v>
      </c>
      <c r="T20" s="71">
        <v>0.62109733732586325</v>
      </c>
      <c r="U20" s="71">
        <v>0.62126570713078411</v>
      </c>
      <c r="V20" s="71">
        <v>0.62142117049625956</v>
      </c>
      <c r="W20" s="71">
        <v>0.62156979333568696</v>
      </c>
      <c r="X20" s="71">
        <v>0.62171260355729219</v>
      </c>
      <c r="Y20" s="71">
        <v>0.62184695181077176</v>
      </c>
      <c r="Z20" s="71">
        <v>0.62197473277522808</v>
      </c>
      <c r="AA20" s="71">
        <v>0.6220956294193396</v>
      </c>
      <c r="AB20" s="71">
        <v>0.62221010186621273</v>
      </c>
      <c r="AC20" s="71">
        <v>0.62231914755780571</v>
      </c>
      <c r="AD20" s="71">
        <v>0.62242249611585709</v>
      </c>
      <c r="AE20" s="71">
        <v>0.62252045658751809</v>
      </c>
      <c r="AF20" s="71">
        <v>0.62261405862686026</v>
      </c>
      <c r="AG20" s="71">
        <v>0.62270295860727398</v>
      </c>
      <c r="AH20" s="71">
        <v>0.6227879249310212</v>
      </c>
      <c r="AI20" s="71">
        <v>0.62286865528388613</v>
      </c>
      <c r="AJ20" s="71">
        <v>0.62294536453100247</v>
      </c>
      <c r="AK20" s="71">
        <v>0.62301883447135376</v>
      </c>
      <c r="AL20" s="71">
        <v>0.62308872830140494</v>
      </c>
      <c r="AM20" s="71">
        <v>0.62315520339194375</v>
      </c>
      <c r="AN20" s="71">
        <v>0.6232188613843358</v>
      </c>
      <c r="AO20" s="71">
        <v>0.62327944625287612</v>
      </c>
      <c r="AP20" s="71">
        <v>0.62330968215006743</v>
      </c>
      <c r="AQ20" s="71">
        <v>0.62333940113031239</v>
      </c>
      <c r="AR20" s="71">
        <v>0.62336860818721684</v>
      </c>
      <c r="AS20" s="71">
        <v>0.6233973092525027</v>
      </c>
      <c r="AT20" s="71">
        <v>0.62342551095715182</v>
      </c>
      <c r="AU20" s="71">
        <v>0.62345322042722773</v>
      </c>
      <c r="AV20" s="71">
        <v>0.62348044512005651</v>
      </c>
      <c r="AW20" s="71">
        <v>0.62350719269797017</v>
      </c>
      <c r="AX20" s="71">
        <v>0.62353347093363853</v>
      </c>
      <c r="AY20" s="71">
        <v>0.62355928764049406</v>
      </c>
    </row>
    <row r="21" spans="1:51" hidden="1">
      <c r="A21" t="s">
        <v>31</v>
      </c>
      <c r="B21" t="s">
        <v>46</v>
      </c>
      <c r="C21" t="s">
        <v>76</v>
      </c>
      <c r="D21" t="s">
        <v>337</v>
      </c>
      <c r="E21" s="63">
        <v>0.35173742423761167</v>
      </c>
      <c r="F21" s="63">
        <v>0.36078886623702611</v>
      </c>
      <c r="G21" s="63">
        <v>0.36091974860862081</v>
      </c>
      <c r="H21" s="63">
        <v>0.35881714096677481</v>
      </c>
      <c r="I21" s="63">
        <v>0.36127466682647819</v>
      </c>
      <c r="J21" s="63">
        <v>0.37076500365684689</v>
      </c>
      <c r="K21" s="71">
        <v>0.37076500365684573</v>
      </c>
      <c r="L21" s="71">
        <v>0.37163060589507491</v>
      </c>
      <c r="M21" s="71">
        <v>0.37179187783367451</v>
      </c>
      <c r="N21" s="71">
        <v>0.37192787383284481</v>
      </c>
      <c r="O21" s="71">
        <v>0.37205932717193191</v>
      </c>
      <c r="P21" s="71">
        <v>0.37219030586316021</v>
      </c>
      <c r="Q21" s="71">
        <v>0.37231614126212492</v>
      </c>
      <c r="R21" s="71">
        <v>0.37244259234318611</v>
      </c>
      <c r="S21" s="71">
        <v>0.3725526439047237</v>
      </c>
      <c r="T21" s="71">
        <v>0.37265840239551812</v>
      </c>
      <c r="U21" s="71">
        <v>0.37275942427847047</v>
      </c>
      <c r="V21" s="71">
        <v>0.3728527022977558</v>
      </c>
      <c r="W21" s="71">
        <v>0.37294187600141232</v>
      </c>
      <c r="X21" s="71">
        <v>0.37302756213437538</v>
      </c>
      <c r="Y21" s="71">
        <v>0.37310817108646321</v>
      </c>
      <c r="Z21" s="71">
        <v>0.37318483966513699</v>
      </c>
      <c r="AA21" s="71">
        <v>0.37325737765160383</v>
      </c>
      <c r="AB21" s="71">
        <v>0.37332606111972771</v>
      </c>
      <c r="AC21" s="71">
        <v>0.37339148853468351</v>
      </c>
      <c r="AD21" s="71">
        <v>0.3734534976695143</v>
      </c>
      <c r="AE21" s="71">
        <v>0.37351227395251091</v>
      </c>
      <c r="AF21" s="71">
        <v>0.37356843517611621</v>
      </c>
      <c r="AG21" s="71">
        <v>0.3736217751643644</v>
      </c>
      <c r="AH21" s="71">
        <v>0.37367275495861291</v>
      </c>
      <c r="AI21" s="71">
        <v>0.37372119317033181</v>
      </c>
      <c r="AJ21" s="71">
        <v>0.37376721871860152</v>
      </c>
      <c r="AK21" s="71">
        <v>0.37381130068281238</v>
      </c>
      <c r="AL21" s="71">
        <v>0.373853236980843</v>
      </c>
      <c r="AM21" s="71">
        <v>0.37389312203516628</v>
      </c>
      <c r="AN21" s="71">
        <v>0.37393131683060149</v>
      </c>
      <c r="AO21" s="71">
        <v>0.37396766775172569</v>
      </c>
      <c r="AP21" s="71">
        <v>0.37398580929004049</v>
      </c>
      <c r="AQ21" s="71">
        <v>0.37400364067818742</v>
      </c>
      <c r="AR21" s="71">
        <v>0.37402116491233017</v>
      </c>
      <c r="AS21" s="71">
        <v>0.37403838555150171</v>
      </c>
      <c r="AT21" s="71">
        <v>0.37405530657429109</v>
      </c>
      <c r="AU21" s="71">
        <v>0.37407193225633673</v>
      </c>
      <c r="AV21" s="71">
        <v>0.37408826707203402</v>
      </c>
      <c r="AW21" s="71">
        <v>0.37410431561878221</v>
      </c>
      <c r="AX21" s="71">
        <v>0.3741200825601832</v>
      </c>
      <c r="AY21" s="71">
        <v>0.37413557258429653</v>
      </c>
    </row>
    <row r="22" spans="1:51" hidden="1">
      <c r="A22" t="s">
        <v>31</v>
      </c>
      <c r="B22" t="s">
        <v>46</v>
      </c>
      <c r="C22" t="s">
        <v>77</v>
      </c>
      <c r="D22" t="s">
        <v>337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71">
        <v>0</v>
      </c>
      <c r="L22" s="71">
        <v>0</v>
      </c>
      <c r="M22" s="71">
        <v>0</v>
      </c>
      <c r="N22" s="71">
        <v>0</v>
      </c>
      <c r="O22" s="71">
        <v>0</v>
      </c>
      <c r="P22" s="71">
        <v>0</v>
      </c>
      <c r="Q22" s="71">
        <v>0</v>
      </c>
      <c r="R22" s="71">
        <v>0</v>
      </c>
      <c r="S22" s="71">
        <v>0</v>
      </c>
      <c r="T22" s="71">
        <v>0</v>
      </c>
      <c r="U22" s="71">
        <v>0</v>
      </c>
      <c r="V22" s="71">
        <v>0</v>
      </c>
      <c r="W22" s="71">
        <v>0</v>
      </c>
      <c r="X22" s="71">
        <v>0</v>
      </c>
      <c r="Y22" s="71">
        <v>0</v>
      </c>
      <c r="Z22" s="71">
        <v>0</v>
      </c>
      <c r="AA22" s="71">
        <v>0</v>
      </c>
      <c r="AB22" s="71">
        <v>0</v>
      </c>
      <c r="AC22" s="71">
        <v>0</v>
      </c>
      <c r="AD22" s="71">
        <v>0</v>
      </c>
      <c r="AE22" s="71">
        <v>0</v>
      </c>
      <c r="AF22" s="71">
        <v>0</v>
      </c>
      <c r="AG22" s="71">
        <v>0</v>
      </c>
      <c r="AH22" s="71">
        <v>0</v>
      </c>
      <c r="AI22" s="71">
        <v>0</v>
      </c>
      <c r="AJ22" s="71">
        <v>0</v>
      </c>
      <c r="AK22" s="71">
        <v>0</v>
      </c>
      <c r="AL22" s="71">
        <v>0</v>
      </c>
      <c r="AM22" s="71">
        <v>0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</row>
    <row r="23" spans="1:51" hidden="1">
      <c r="A23" t="s">
        <v>31</v>
      </c>
      <c r="B23" t="s">
        <v>46</v>
      </c>
      <c r="C23" t="s">
        <v>78</v>
      </c>
      <c r="D23" t="s">
        <v>337</v>
      </c>
      <c r="E23" s="63">
        <v>6.2033535366370213E-2</v>
      </c>
      <c r="F23" s="63">
        <v>3.7896356701262103E-2</v>
      </c>
      <c r="G23" s="63">
        <v>3.7547337043678013E-2</v>
      </c>
      <c r="H23" s="63">
        <v>4.3154290755265022E-2</v>
      </c>
      <c r="I23" s="63">
        <v>3.6600888462722678E-2</v>
      </c>
      <c r="J23" s="63">
        <v>1.1293323581741651E-2</v>
      </c>
      <c r="K23" s="71">
        <v>1.129332358174167E-2</v>
      </c>
      <c r="L23" s="71">
        <v>8.9850509464670467E-3</v>
      </c>
      <c r="M23" s="71">
        <v>8.5549924435348815E-3</v>
      </c>
      <c r="N23" s="71">
        <v>8.1923364457475618E-3</v>
      </c>
      <c r="O23" s="71">
        <v>7.8417942081817921E-3</v>
      </c>
      <c r="P23" s="71">
        <v>7.4925176982394426E-3</v>
      </c>
      <c r="Q23" s="71">
        <v>7.1569566343336194E-3</v>
      </c>
      <c r="R23" s="71">
        <v>6.8197537515037997E-3</v>
      </c>
      <c r="S23" s="71">
        <v>6.5262829207369836E-3</v>
      </c>
      <c r="T23" s="71">
        <v>6.2442602786186869E-3</v>
      </c>
      <c r="U23" s="71">
        <v>5.9748685907453809E-3</v>
      </c>
      <c r="V23" s="71">
        <v>5.7261272059847476E-3</v>
      </c>
      <c r="W23" s="71">
        <v>5.4883306629007859E-3</v>
      </c>
      <c r="X23" s="71">
        <v>5.2598343083323073E-3</v>
      </c>
      <c r="Y23" s="71">
        <v>5.0448771027649664E-3</v>
      </c>
      <c r="Z23" s="71">
        <v>4.8404275596349196E-3</v>
      </c>
      <c r="AA23" s="71">
        <v>4.6469929290565183E-3</v>
      </c>
      <c r="AB23" s="71">
        <v>4.4638370140594914E-3</v>
      </c>
      <c r="AC23" s="71">
        <v>4.289363907510663E-3</v>
      </c>
      <c r="AD23" s="71">
        <v>4.1240062146284439E-3</v>
      </c>
      <c r="AE23" s="71">
        <v>3.9672694599708347E-3</v>
      </c>
      <c r="AF23" s="71">
        <v>3.8175061970234011E-3</v>
      </c>
      <c r="AG23" s="71">
        <v>3.675266228361574E-3</v>
      </c>
      <c r="AH23" s="71">
        <v>3.5393201103658561E-3</v>
      </c>
      <c r="AI23" s="71">
        <v>3.410151545782049E-3</v>
      </c>
      <c r="AJ23" s="71">
        <v>3.287416750396099E-3</v>
      </c>
      <c r="AK23" s="71">
        <v>3.169864845833851E-3</v>
      </c>
      <c r="AL23" s="71">
        <v>3.0580347177520842E-3</v>
      </c>
      <c r="AM23" s="71">
        <v>2.9516745728898441E-3</v>
      </c>
      <c r="AN23" s="71">
        <v>2.8498217850626449E-3</v>
      </c>
      <c r="AO23" s="71">
        <v>2.7528859953981429E-3</v>
      </c>
      <c r="AP23" s="71">
        <v>2.7045085598921318E-3</v>
      </c>
      <c r="AQ23" s="71">
        <v>2.656958191500153E-3</v>
      </c>
      <c r="AR23" s="71">
        <v>2.6102269004530279E-3</v>
      </c>
      <c r="AS23" s="71">
        <v>2.5643051959956149E-3</v>
      </c>
      <c r="AT23" s="71">
        <v>2.5191824685571579E-3</v>
      </c>
      <c r="AU23" s="71">
        <v>2.4748473164355731E-3</v>
      </c>
      <c r="AV23" s="71">
        <v>2.4312878079094432E-3</v>
      </c>
      <c r="AW23" s="71">
        <v>2.3884916832475739E-3</v>
      </c>
      <c r="AX23" s="71">
        <v>2.3464465061782151E-3</v>
      </c>
      <c r="AY23" s="71">
        <v>2.3051397752093328E-3</v>
      </c>
    </row>
    <row r="24" spans="1:51" hidden="1">
      <c r="A24" t="s">
        <v>31</v>
      </c>
      <c r="B24" t="s">
        <v>46</v>
      </c>
      <c r="C24" t="s">
        <v>80</v>
      </c>
      <c r="D24" t="s">
        <v>337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</row>
    <row r="25" spans="1:51" hidden="1">
      <c r="A25" t="s">
        <v>31</v>
      </c>
      <c r="B25" t="s">
        <v>46</v>
      </c>
      <c r="C25" t="s">
        <v>79</v>
      </c>
      <c r="D25" t="s">
        <v>337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V25" s="71">
        <v>0</v>
      </c>
      <c r="W25" s="71">
        <v>0</v>
      </c>
      <c r="X25" s="71">
        <v>0</v>
      </c>
      <c r="Y25" s="71">
        <v>0</v>
      </c>
      <c r="Z25" s="71">
        <v>0</v>
      </c>
      <c r="AA25" s="71">
        <v>0</v>
      </c>
      <c r="AB25" s="71">
        <v>0</v>
      </c>
      <c r="AC25" s="71">
        <v>0</v>
      </c>
      <c r="AD25" s="71">
        <v>0</v>
      </c>
      <c r="AE25" s="71">
        <v>0</v>
      </c>
      <c r="AF25" s="71">
        <v>0</v>
      </c>
      <c r="AG25" s="71">
        <v>0</v>
      </c>
      <c r="AH25" s="71">
        <v>0</v>
      </c>
      <c r="AI25" s="71">
        <v>0</v>
      </c>
      <c r="AJ25" s="71">
        <v>0</v>
      </c>
      <c r="AK25" s="71">
        <v>0</v>
      </c>
      <c r="AL25" s="71">
        <v>0</v>
      </c>
      <c r="AM25" s="71">
        <v>0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</row>
    <row r="26" spans="1:51" hidden="1">
      <c r="A26" t="s">
        <v>32</v>
      </c>
      <c r="B26" t="s">
        <v>46</v>
      </c>
      <c r="C26" t="s">
        <v>75</v>
      </c>
      <c r="D26" t="s">
        <v>337</v>
      </c>
      <c r="E26" s="128">
        <v>0.55560600353310485</v>
      </c>
      <c r="F26" s="128">
        <v>0.57573200479936382</v>
      </c>
      <c r="G26" s="128">
        <v>0.58539507728542572</v>
      </c>
      <c r="H26" s="128">
        <v>0.59172943623214036</v>
      </c>
      <c r="I26" s="128">
        <v>0.59486133413572273</v>
      </c>
      <c r="J26" s="128">
        <v>0.60776965431727015</v>
      </c>
      <c r="K26" s="83">
        <v>0.60776965431726915</v>
      </c>
      <c r="L26" s="83">
        <v>0.60356374804754909</v>
      </c>
      <c r="M26" s="83">
        <v>0.60436540999741784</v>
      </c>
      <c r="N26" s="83">
        <v>0.60504661448495767</v>
      </c>
      <c r="O26" s="83">
        <v>0.60569939917104787</v>
      </c>
      <c r="P26" s="83">
        <v>0.60634866139783039</v>
      </c>
      <c r="Q26" s="83">
        <v>0.60697240259485141</v>
      </c>
      <c r="R26" s="83">
        <v>0.6076020099615117</v>
      </c>
      <c r="S26" s="83">
        <v>0.60815939486548276</v>
      </c>
      <c r="T26" s="83">
        <v>0.60869678669452476</v>
      </c>
      <c r="U26" s="83">
        <v>0.60921508295611138</v>
      </c>
      <c r="V26" s="83">
        <v>0.60969670689985289</v>
      </c>
      <c r="W26" s="83">
        <v>0.61016187574655179</v>
      </c>
      <c r="X26" s="83">
        <v>0.61061120010664172</v>
      </c>
      <c r="Y26" s="83">
        <v>0.6110386884136193</v>
      </c>
      <c r="Z26" s="83">
        <v>0.61144772241887291</v>
      </c>
      <c r="AA26" s="83">
        <v>0.61183931958889248</v>
      </c>
      <c r="AB26" s="83">
        <v>0.61221474243362017</v>
      </c>
      <c r="AC26" s="83">
        <v>0.61257445468126104</v>
      </c>
      <c r="AD26" s="83">
        <v>0.61291925298326766</v>
      </c>
      <c r="AE26" s="83">
        <v>0.61325036316250214</v>
      </c>
      <c r="AF26" s="83">
        <v>0.61356821865687239</v>
      </c>
      <c r="AG26" s="83">
        <v>0.61387346717770053</v>
      </c>
      <c r="AH26" s="83">
        <v>0.61416678122418544</v>
      </c>
      <c r="AI26" s="83">
        <v>0.61444881377281102</v>
      </c>
      <c r="AJ26" s="83">
        <v>0.61472045694524058</v>
      </c>
      <c r="AK26" s="83">
        <v>0.61498187068009824</v>
      </c>
      <c r="AL26" s="83">
        <v>0.61523335248547661</v>
      </c>
      <c r="AM26" s="83">
        <v>0.61547560603850293</v>
      </c>
      <c r="AN26" s="83">
        <v>0.6157087938243998</v>
      </c>
      <c r="AO26" s="83">
        <v>0.61593318932403374</v>
      </c>
      <c r="AP26" s="83">
        <v>0.61604217606448164</v>
      </c>
      <c r="AQ26" s="83">
        <v>0.61614992845324557</v>
      </c>
      <c r="AR26" s="83">
        <v>0.61625644059920337</v>
      </c>
      <c r="AS26" s="83">
        <v>0.61636171176735433</v>
      </c>
      <c r="AT26" s="83">
        <v>0.61646574524908337</v>
      </c>
      <c r="AU26" s="83">
        <v>0.61656854737777433</v>
      </c>
      <c r="AV26" s="83">
        <v>0.6166701267269511</v>
      </c>
      <c r="AW26" s="83">
        <v>0.61677049348369029</v>
      </c>
      <c r="AX26" s="83">
        <v>0.61686965897217183</v>
      </c>
      <c r="AY26" s="83">
        <v>0.61696763529809018</v>
      </c>
    </row>
    <row r="27" spans="1:51" hidden="1">
      <c r="A27" t="s">
        <v>32</v>
      </c>
      <c r="B27" t="s">
        <v>46</v>
      </c>
      <c r="C27" t="s">
        <v>76</v>
      </c>
      <c r="D27" t="s">
        <v>337</v>
      </c>
      <c r="E27" s="128">
        <v>0.33336360211986288</v>
      </c>
      <c r="F27" s="128">
        <v>0.34543920287961632</v>
      </c>
      <c r="G27" s="128">
        <v>0.35123704637125541</v>
      </c>
      <c r="H27" s="128">
        <v>0.35503766173928331</v>
      </c>
      <c r="I27" s="128">
        <v>0.35691680048143171</v>
      </c>
      <c r="J27" s="128">
        <v>0.36466179259036102</v>
      </c>
      <c r="K27" s="83">
        <v>0.36466179259036202</v>
      </c>
      <c r="L27" s="83">
        <v>0.36213824882852852</v>
      </c>
      <c r="M27" s="83">
        <v>0.36261924599844958</v>
      </c>
      <c r="N27" s="83">
        <v>0.36302796869097348</v>
      </c>
      <c r="O27" s="83">
        <v>0.36341963950262762</v>
      </c>
      <c r="P27" s="83">
        <v>0.36380919683869722</v>
      </c>
      <c r="Q27" s="83">
        <v>0.36418344155690979</v>
      </c>
      <c r="R27" s="83">
        <v>0.36456120597690589</v>
      </c>
      <c r="S27" s="83">
        <v>0.36489563691928861</v>
      </c>
      <c r="T27" s="83">
        <v>0.36521807201671369</v>
      </c>
      <c r="U27" s="83">
        <v>0.36552904977366568</v>
      </c>
      <c r="V27" s="83">
        <v>0.3658180241399106</v>
      </c>
      <c r="W27" s="83">
        <v>0.36609712544792988</v>
      </c>
      <c r="X27" s="83">
        <v>0.36636672006398402</v>
      </c>
      <c r="Y27" s="83">
        <v>0.36662321304817053</v>
      </c>
      <c r="Z27" s="83">
        <v>0.36686863345132259</v>
      </c>
      <c r="AA27" s="83">
        <v>0.3671035917533344</v>
      </c>
      <c r="AB27" s="83">
        <v>0.36732884546017103</v>
      </c>
      <c r="AC27" s="83">
        <v>0.36754467280875552</v>
      </c>
      <c r="AD27" s="83">
        <v>0.36775155178995961</v>
      </c>
      <c r="AE27" s="83">
        <v>0.36795021789750032</v>
      </c>
      <c r="AF27" s="83">
        <v>0.36814093119412228</v>
      </c>
      <c r="AG27" s="83">
        <v>0.36832408030661928</v>
      </c>
      <c r="AH27" s="83">
        <v>0.36850006873451019</v>
      </c>
      <c r="AI27" s="83">
        <v>0.3686692882636855</v>
      </c>
      <c r="AJ27" s="83">
        <v>0.36883227416714331</v>
      </c>
      <c r="AK27" s="83">
        <v>0.36898912240805792</v>
      </c>
      <c r="AL27" s="83">
        <v>0.36914001149128478</v>
      </c>
      <c r="AM27" s="83">
        <v>0.36928536362310072</v>
      </c>
      <c r="AN27" s="83">
        <v>0.36942527629463878</v>
      </c>
      <c r="AO27" s="83">
        <v>0.36955991359441909</v>
      </c>
      <c r="AP27" s="83">
        <v>0.36962530563868801</v>
      </c>
      <c r="AQ27" s="83">
        <v>0.36968995707194618</v>
      </c>
      <c r="AR27" s="83">
        <v>0.36975386435952101</v>
      </c>
      <c r="AS27" s="83">
        <v>0.36981702706041147</v>
      </c>
      <c r="AT27" s="83">
        <v>0.36987944714944898</v>
      </c>
      <c r="AU27" s="83">
        <v>0.36994112842666338</v>
      </c>
      <c r="AV27" s="83">
        <v>0.37000207603616952</v>
      </c>
      <c r="AW27" s="83">
        <v>0.37006229609021302</v>
      </c>
      <c r="AX27" s="83">
        <v>0.37012179538330198</v>
      </c>
      <c r="AY27" s="83">
        <v>0.37018058117885311</v>
      </c>
    </row>
    <row r="28" spans="1:51" hidden="1">
      <c r="A28" t="s">
        <v>32</v>
      </c>
      <c r="B28" t="s">
        <v>46</v>
      </c>
      <c r="C28" t="s">
        <v>77</v>
      </c>
      <c r="D28" t="s">
        <v>337</v>
      </c>
      <c r="E28" s="128">
        <v>0</v>
      </c>
      <c r="F28" s="128">
        <v>0</v>
      </c>
      <c r="G28" s="128">
        <v>0</v>
      </c>
      <c r="H28" s="128">
        <v>0</v>
      </c>
      <c r="I28" s="128">
        <v>0</v>
      </c>
      <c r="J28" s="128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  <c r="AK28" s="83">
        <v>0</v>
      </c>
      <c r="AL28" s="83">
        <v>0</v>
      </c>
      <c r="AM28" s="83">
        <v>0</v>
      </c>
      <c r="AN28" s="83">
        <v>0</v>
      </c>
      <c r="AO28" s="83">
        <v>0</v>
      </c>
      <c r="AP28" s="83">
        <v>0</v>
      </c>
      <c r="AQ28" s="83">
        <v>0</v>
      </c>
      <c r="AR28" s="83">
        <v>0</v>
      </c>
      <c r="AS28" s="83">
        <v>0</v>
      </c>
      <c r="AT28" s="83">
        <v>0</v>
      </c>
      <c r="AU28" s="83">
        <v>0</v>
      </c>
      <c r="AV28" s="83">
        <v>0</v>
      </c>
      <c r="AW28" s="83">
        <v>0</v>
      </c>
      <c r="AX28" s="83">
        <v>0</v>
      </c>
      <c r="AY28" s="83">
        <v>0</v>
      </c>
    </row>
    <row r="29" spans="1:51" hidden="1">
      <c r="A29" t="s">
        <v>32</v>
      </c>
      <c r="B29" t="s">
        <v>46</v>
      </c>
      <c r="C29" t="s">
        <v>78</v>
      </c>
      <c r="D29" t="s">
        <v>337</v>
      </c>
      <c r="E29" s="128">
        <v>0.1110303943470321</v>
      </c>
      <c r="F29" s="128">
        <v>7.8828792321019928E-2</v>
      </c>
      <c r="G29" s="128">
        <v>6.336787634331903E-2</v>
      </c>
      <c r="H29" s="128">
        <v>5.3232902028576223E-2</v>
      </c>
      <c r="I29" s="128">
        <v>4.8221865382845598E-2</v>
      </c>
      <c r="J29" s="128">
        <v>2.7568553092368941E-2</v>
      </c>
      <c r="K29" s="83">
        <v>2.7568553092368941E-2</v>
      </c>
      <c r="L29" s="83">
        <v>3.429800312392256E-2</v>
      </c>
      <c r="M29" s="83">
        <v>3.3015344004132668E-2</v>
      </c>
      <c r="N29" s="83">
        <v>3.192541682406886E-2</v>
      </c>
      <c r="O29" s="83">
        <v>3.088096132632466E-2</v>
      </c>
      <c r="P29" s="83">
        <v>2.9842141763472611E-2</v>
      </c>
      <c r="Q29" s="83">
        <v>2.884415584823883E-2</v>
      </c>
      <c r="R29" s="83">
        <v>2.7836784061582309E-2</v>
      </c>
      <c r="S29" s="83">
        <v>2.6944968215228831E-2</v>
      </c>
      <c r="T29" s="83">
        <v>2.6085141288761601E-2</v>
      </c>
      <c r="U29" s="83">
        <v>2.525586727022288E-2</v>
      </c>
      <c r="V29" s="83">
        <v>2.4485268960236659E-2</v>
      </c>
      <c r="W29" s="83">
        <v>2.3740998805518259E-2</v>
      </c>
      <c r="X29" s="83">
        <v>2.302207982937431E-2</v>
      </c>
      <c r="Y29" s="83">
        <v>2.2338098538210231E-2</v>
      </c>
      <c r="Z29" s="83">
        <v>2.1683644129804589E-2</v>
      </c>
      <c r="AA29" s="83">
        <v>2.1057088657773091E-2</v>
      </c>
      <c r="AB29" s="83">
        <v>2.0456412106208889E-2</v>
      </c>
      <c r="AC29" s="83">
        <v>1.9880872509983539E-2</v>
      </c>
      <c r="AD29" s="83">
        <v>1.9329195226772788E-2</v>
      </c>
      <c r="AE29" s="83">
        <v>1.8799418939997439E-2</v>
      </c>
      <c r="AF29" s="83">
        <v>1.8290850149005129E-2</v>
      </c>
      <c r="AG29" s="83">
        <v>1.780245251568012E-2</v>
      </c>
      <c r="AH29" s="83">
        <v>1.7333150041304271E-2</v>
      </c>
      <c r="AI29" s="83">
        <v>1.688189796350353E-2</v>
      </c>
      <c r="AJ29" s="83">
        <v>1.6447268887615971E-2</v>
      </c>
      <c r="AK29" s="83">
        <v>1.6029006911843832E-2</v>
      </c>
      <c r="AL29" s="83">
        <v>1.5626636023238511E-2</v>
      </c>
      <c r="AM29" s="83">
        <v>1.523903033839641E-2</v>
      </c>
      <c r="AN29" s="83">
        <v>1.4865929880961391E-2</v>
      </c>
      <c r="AO29" s="83">
        <v>1.450689708154692E-2</v>
      </c>
      <c r="AP29" s="83">
        <v>1.4332518296830309E-2</v>
      </c>
      <c r="AQ29" s="83">
        <v>1.416011447480825E-2</v>
      </c>
      <c r="AR29" s="83">
        <v>1.398969504127557E-2</v>
      </c>
      <c r="AS29" s="83">
        <v>1.3821261172234209E-2</v>
      </c>
      <c r="AT29" s="83">
        <v>1.365480760146758E-2</v>
      </c>
      <c r="AU29" s="83">
        <v>1.349032419556215E-2</v>
      </c>
      <c r="AV29" s="83">
        <v>1.332779723687936E-2</v>
      </c>
      <c r="AW29" s="83">
        <v>1.316721042609661E-2</v>
      </c>
      <c r="AX29" s="83">
        <v>1.30085456445262E-2</v>
      </c>
      <c r="AY29" s="83">
        <v>1.285178352305664E-2</v>
      </c>
    </row>
    <row r="30" spans="1:51" hidden="1">
      <c r="A30" t="s">
        <v>32</v>
      </c>
      <c r="B30" t="s">
        <v>46</v>
      </c>
      <c r="C30" t="s">
        <v>80</v>
      </c>
      <c r="D30" t="s">
        <v>337</v>
      </c>
      <c r="E30" s="128">
        <v>0</v>
      </c>
      <c r="F30" s="128">
        <v>0</v>
      </c>
      <c r="G30" s="128">
        <v>0</v>
      </c>
      <c r="H30" s="128">
        <v>0</v>
      </c>
      <c r="I30" s="128">
        <v>0</v>
      </c>
      <c r="J30" s="128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83">
        <v>0</v>
      </c>
      <c r="AL30" s="83">
        <v>0</v>
      </c>
      <c r="AM30" s="83">
        <v>0</v>
      </c>
      <c r="AN30" s="83">
        <v>0</v>
      </c>
      <c r="AO30" s="83">
        <v>0</v>
      </c>
      <c r="AP30" s="83">
        <v>0</v>
      </c>
      <c r="AQ30" s="83">
        <v>0</v>
      </c>
      <c r="AR30" s="83">
        <v>0</v>
      </c>
      <c r="AS30" s="83">
        <v>0</v>
      </c>
      <c r="AT30" s="83">
        <v>0</v>
      </c>
      <c r="AU30" s="83">
        <v>0</v>
      </c>
      <c r="AV30" s="83">
        <v>0</v>
      </c>
      <c r="AW30" s="83">
        <v>0</v>
      </c>
      <c r="AX30" s="83">
        <v>0</v>
      </c>
      <c r="AY30" s="83">
        <v>0</v>
      </c>
    </row>
    <row r="31" spans="1:51" hidden="1">
      <c r="A31" t="s">
        <v>32</v>
      </c>
      <c r="B31" t="s">
        <v>46</v>
      </c>
      <c r="C31" t="s">
        <v>79</v>
      </c>
      <c r="D31" t="s">
        <v>337</v>
      </c>
      <c r="E31" s="128">
        <v>0</v>
      </c>
      <c r="F31" s="128">
        <v>0</v>
      </c>
      <c r="G31" s="128">
        <v>0</v>
      </c>
      <c r="H31" s="128">
        <v>0</v>
      </c>
      <c r="I31" s="128">
        <v>0</v>
      </c>
      <c r="J31" s="128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83">
        <v>0</v>
      </c>
      <c r="AL31" s="83">
        <v>0</v>
      </c>
      <c r="AM31" s="83">
        <v>0</v>
      </c>
      <c r="AN31" s="83">
        <v>0</v>
      </c>
      <c r="AO31" s="83">
        <v>0</v>
      </c>
      <c r="AP31" s="83">
        <v>0</v>
      </c>
      <c r="AQ31" s="83">
        <v>0</v>
      </c>
      <c r="AR31" s="83">
        <v>0</v>
      </c>
      <c r="AS31" s="83">
        <v>0</v>
      </c>
      <c r="AT31" s="83">
        <v>0</v>
      </c>
      <c r="AU31" s="83">
        <v>0</v>
      </c>
      <c r="AV31" s="83">
        <v>0</v>
      </c>
      <c r="AW31" s="83">
        <v>0</v>
      </c>
      <c r="AX31" s="83">
        <v>0</v>
      </c>
      <c r="AY31" s="83">
        <v>0</v>
      </c>
    </row>
    <row r="32" spans="1:51" hidden="1">
      <c r="A32" t="s">
        <v>33</v>
      </c>
      <c r="B32" t="s">
        <v>46</v>
      </c>
      <c r="C32" t="s">
        <v>75</v>
      </c>
      <c r="D32" t="s">
        <v>337</v>
      </c>
      <c r="E32" s="63">
        <v>0.61562234020242923</v>
      </c>
      <c r="F32" s="63">
        <v>0.61391820422666232</v>
      </c>
      <c r="G32" s="63">
        <v>0.61605503824252927</v>
      </c>
      <c r="H32" s="63">
        <v>0.61578434822418016</v>
      </c>
      <c r="I32" s="63">
        <v>0.61620655038870353</v>
      </c>
      <c r="J32" s="63">
        <v>0.6173686752179629</v>
      </c>
      <c r="K32" s="71">
        <v>0.61736867521796246</v>
      </c>
      <c r="L32" s="71">
        <v>0.61787302587774851</v>
      </c>
      <c r="M32" s="71">
        <v>0.61803556165893214</v>
      </c>
      <c r="N32" s="71">
        <v>0.61817461697508724</v>
      </c>
      <c r="O32" s="71">
        <v>0.61830945240837776</v>
      </c>
      <c r="P32" s="71">
        <v>0.61844773835650502</v>
      </c>
      <c r="Q32" s="71">
        <v>0.61858201432278903</v>
      </c>
      <c r="R32" s="71">
        <v>0.6187219386694045</v>
      </c>
      <c r="S32" s="71">
        <v>0.61884718007188044</v>
      </c>
      <c r="T32" s="71">
        <v>0.61896864077090019</v>
      </c>
      <c r="U32" s="71">
        <v>0.61908855569481969</v>
      </c>
      <c r="V32" s="71">
        <v>0.61920021252814272</v>
      </c>
      <c r="W32" s="71">
        <v>0.61931066006344915</v>
      </c>
      <c r="X32" s="71">
        <v>0.61941807500762169</v>
      </c>
      <c r="Y32" s="71">
        <v>0.61952226872929306</v>
      </c>
      <c r="Z32" s="71">
        <v>0.61962246155832601</v>
      </c>
      <c r="AA32" s="71">
        <v>0.61972038962559983</v>
      </c>
      <c r="AB32" s="71">
        <v>0.61981567406602422</v>
      </c>
      <c r="AC32" s="71">
        <v>0.6199070558788945</v>
      </c>
      <c r="AD32" s="71">
        <v>0.61999633504881868</v>
      </c>
      <c r="AE32" s="71">
        <v>0.62008348004986302</v>
      </c>
      <c r="AF32" s="71">
        <v>0.62016697417565003</v>
      </c>
      <c r="AG32" s="71">
        <v>0.62024882674071979</v>
      </c>
      <c r="AH32" s="71">
        <v>0.62032771112968588</v>
      </c>
      <c r="AI32" s="71">
        <v>0.6204052603755873</v>
      </c>
      <c r="AJ32" s="71">
        <v>0.62048127800445851</v>
      </c>
      <c r="AK32" s="71">
        <v>0.62055427073229563</v>
      </c>
      <c r="AL32" s="71">
        <v>0.62062595130654985</v>
      </c>
      <c r="AM32" s="71">
        <v>0.62069613300499704</v>
      </c>
      <c r="AN32" s="71">
        <v>0.62076359405551629</v>
      </c>
      <c r="AO32" s="71">
        <v>0.6208297561494861</v>
      </c>
      <c r="AP32" s="71">
        <v>0.62086416203118688</v>
      </c>
      <c r="AQ32" s="71">
        <v>0.62089833324635368</v>
      </c>
      <c r="AR32" s="71">
        <v>0.62093225858743872</v>
      </c>
      <c r="AS32" s="71">
        <v>0.6209659301154592</v>
      </c>
      <c r="AT32" s="71">
        <v>0.62099934248140065</v>
      </c>
      <c r="AU32" s="71">
        <v>0.6210324923269841</v>
      </c>
      <c r="AV32" s="71">
        <v>0.62106537779188964</v>
      </c>
      <c r="AW32" s="71">
        <v>0.62109799812571076</v>
      </c>
      <c r="AX32" s="71">
        <v>0.62113035339085954</v>
      </c>
      <c r="AY32" s="71">
        <v>0.62116244423938238</v>
      </c>
    </row>
    <row r="33" spans="1:51" hidden="1">
      <c r="A33" t="s">
        <v>33</v>
      </c>
      <c r="B33" t="s">
        <v>46</v>
      </c>
      <c r="C33" t="s">
        <v>76</v>
      </c>
      <c r="D33" t="s">
        <v>337</v>
      </c>
      <c r="E33" s="63">
        <v>0.36937340412145903</v>
      </c>
      <c r="F33" s="63">
        <v>0.36835092253599871</v>
      </c>
      <c r="G33" s="63">
        <v>0.36963302294551897</v>
      </c>
      <c r="H33" s="63">
        <v>0.36947060893451011</v>
      </c>
      <c r="I33" s="63">
        <v>0.36972393023322209</v>
      </c>
      <c r="J33" s="63">
        <v>0.37042120513077781</v>
      </c>
      <c r="K33" s="71">
        <v>0.3704212051307782</v>
      </c>
      <c r="L33" s="71">
        <v>0.37072381552664913</v>
      </c>
      <c r="M33" s="71">
        <v>0.3708213369953593</v>
      </c>
      <c r="N33" s="71">
        <v>0.37090477018505241</v>
      </c>
      <c r="O33" s="71">
        <v>0.37098567144502659</v>
      </c>
      <c r="P33" s="71">
        <v>0.37106864301390302</v>
      </c>
      <c r="Q33" s="71">
        <v>0.37114920859367351</v>
      </c>
      <c r="R33" s="71">
        <v>0.37123316320164279</v>
      </c>
      <c r="S33" s="71">
        <v>0.37130830804312831</v>
      </c>
      <c r="T33" s="71">
        <v>0.37138118446254009</v>
      </c>
      <c r="U33" s="71">
        <v>0.3714531334168919</v>
      </c>
      <c r="V33" s="71">
        <v>0.37152012751688568</v>
      </c>
      <c r="W33" s="71">
        <v>0.37158639603806948</v>
      </c>
      <c r="X33" s="71">
        <v>0.37165084500457302</v>
      </c>
      <c r="Y33" s="71">
        <v>0.37171336123757592</v>
      </c>
      <c r="Z33" s="71">
        <v>0.37177347693499557</v>
      </c>
      <c r="AA33" s="71">
        <v>0.3718322337753599</v>
      </c>
      <c r="AB33" s="71">
        <v>0.37188940443961471</v>
      </c>
      <c r="AC33" s="71">
        <v>0.37194423352733669</v>
      </c>
      <c r="AD33" s="71">
        <v>0.37199780102929131</v>
      </c>
      <c r="AE33" s="71">
        <v>0.37205008802991779</v>
      </c>
      <c r="AF33" s="71">
        <v>0.37210018450539012</v>
      </c>
      <c r="AG33" s="71">
        <v>0.37214929604443192</v>
      </c>
      <c r="AH33" s="71">
        <v>0.37219662667781162</v>
      </c>
      <c r="AI33" s="71">
        <v>0.37224315622535242</v>
      </c>
      <c r="AJ33" s="71">
        <v>0.37228876680267531</v>
      </c>
      <c r="AK33" s="71">
        <v>0.37233256243937751</v>
      </c>
      <c r="AL33" s="71">
        <v>0.37237557078393002</v>
      </c>
      <c r="AM33" s="71">
        <v>0.37241767980299828</v>
      </c>
      <c r="AN33" s="71">
        <v>0.37245815643330982</v>
      </c>
      <c r="AO33" s="71">
        <v>0.37249785368969168</v>
      </c>
      <c r="AP33" s="71">
        <v>0.37251849721871211</v>
      </c>
      <c r="AQ33" s="71">
        <v>0.3725389999478122</v>
      </c>
      <c r="AR33" s="71">
        <v>0.3725593551524633</v>
      </c>
      <c r="AS33" s="71">
        <v>0.37257955806927567</v>
      </c>
      <c r="AT33" s="71">
        <v>0.37259960548884041</v>
      </c>
      <c r="AU33" s="71">
        <v>0.37261949539619038</v>
      </c>
      <c r="AV33" s="71">
        <v>0.37263922667513377</v>
      </c>
      <c r="AW33" s="71">
        <v>0.37265879887542652</v>
      </c>
      <c r="AX33" s="71">
        <v>0.37267821203451579</v>
      </c>
      <c r="AY33" s="71">
        <v>0.37269746654362962</v>
      </c>
    </row>
    <row r="34" spans="1:51" hidden="1">
      <c r="A34" t="s">
        <v>33</v>
      </c>
      <c r="B34" t="s">
        <v>46</v>
      </c>
      <c r="C34" t="s">
        <v>77</v>
      </c>
      <c r="D34" t="s">
        <v>337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71">
        <v>0</v>
      </c>
      <c r="T34" s="71">
        <v>0</v>
      </c>
      <c r="U34" s="71">
        <v>0</v>
      </c>
      <c r="V34" s="71">
        <v>0</v>
      </c>
      <c r="W34" s="71">
        <v>0</v>
      </c>
      <c r="X34" s="71">
        <v>0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0</v>
      </c>
      <c r="AE34" s="71">
        <v>0</v>
      </c>
      <c r="AF34" s="71">
        <v>0</v>
      </c>
      <c r="AG34" s="71">
        <v>0</v>
      </c>
      <c r="AH34" s="71">
        <v>0</v>
      </c>
      <c r="AI34" s="71">
        <v>0</v>
      </c>
      <c r="AJ34" s="71">
        <v>0</v>
      </c>
      <c r="AK34" s="71">
        <v>0</v>
      </c>
      <c r="AL34" s="71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</row>
    <row r="35" spans="1:51" hidden="1">
      <c r="A35" t="s">
        <v>33</v>
      </c>
      <c r="B35" t="s">
        <v>46</v>
      </c>
      <c r="C35" t="s">
        <v>78</v>
      </c>
      <c r="D35" t="s">
        <v>337</v>
      </c>
      <c r="E35" s="63">
        <v>1.500425567611185E-2</v>
      </c>
      <c r="F35" s="63">
        <v>1.7730873237338969E-2</v>
      </c>
      <c r="G35" s="63">
        <v>1.4311938811951549E-2</v>
      </c>
      <c r="H35" s="63">
        <v>1.474504284130989E-2</v>
      </c>
      <c r="I35" s="63">
        <v>1.406951937807422E-2</v>
      </c>
      <c r="J35" s="63">
        <v>1.22101196512593E-2</v>
      </c>
      <c r="K35" s="71">
        <v>1.221011965125929E-2</v>
      </c>
      <c r="L35" s="71">
        <v>1.140315859560252E-2</v>
      </c>
      <c r="M35" s="71">
        <v>1.1143101345708589E-2</v>
      </c>
      <c r="N35" s="71">
        <v>1.092061283986046E-2</v>
      </c>
      <c r="O35" s="71">
        <v>1.0704876146595649E-2</v>
      </c>
      <c r="P35" s="71">
        <v>1.0483618629592109E-2</v>
      </c>
      <c r="Q35" s="71">
        <v>1.0268777083537481E-2</v>
      </c>
      <c r="R35" s="71">
        <v>1.0044898128952821E-2</v>
      </c>
      <c r="S35" s="71">
        <v>9.8445118849913704E-3</v>
      </c>
      <c r="T35" s="71">
        <v>9.6501747665596743E-3</v>
      </c>
      <c r="U35" s="71">
        <v>9.4583108882884438E-3</v>
      </c>
      <c r="V35" s="71">
        <v>9.2796599549716738E-3</v>
      </c>
      <c r="W35" s="71">
        <v>9.1029438984814182E-3</v>
      </c>
      <c r="X35" s="71">
        <v>8.9310799878053876E-3</v>
      </c>
      <c r="Y35" s="71">
        <v>8.7643700331309048E-3</v>
      </c>
      <c r="Z35" s="71">
        <v>8.6040615066783638E-3</v>
      </c>
      <c r="AA35" s="71">
        <v>8.4473765990402405E-3</v>
      </c>
      <c r="AB35" s="71">
        <v>8.2949214943610454E-3</v>
      </c>
      <c r="AC35" s="71">
        <v>8.1487105937687911E-3</v>
      </c>
      <c r="AD35" s="71">
        <v>8.0058639218900593E-3</v>
      </c>
      <c r="AE35" s="71">
        <v>7.8664319202190938E-3</v>
      </c>
      <c r="AF35" s="71">
        <v>7.7328413189598523E-3</v>
      </c>
      <c r="AG35" s="71">
        <v>7.6018772148484211E-3</v>
      </c>
      <c r="AH35" s="71">
        <v>7.4756621925025791E-3</v>
      </c>
      <c r="AI35" s="71">
        <v>7.3515833990602233E-3</v>
      </c>
      <c r="AJ35" s="71">
        <v>7.2299551928661889E-3</v>
      </c>
      <c r="AK35" s="71">
        <v>7.113166828326801E-3</v>
      </c>
      <c r="AL35" s="71">
        <v>6.9984779095199796E-3</v>
      </c>
      <c r="AM35" s="71">
        <v>6.8861871920046086E-3</v>
      </c>
      <c r="AN35" s="71">
        <v>6.7782495111739869E-3</v>
      </c>
      <c r="AO35" s="71">
        <v>6.6723901608221354E-3</v>
      </c>
      <c r="AP35" s="71">
        <v>6.6173407501009564E-3</v>
      </c>
      <c r="AQ35" s="71">
        <v>6.5626668058340991E-3</v>
      </c>
      <c r="AR35" s="71">
        <v>6.5083862600980487E-3</v>
      </c>
      <c r="AS35" s="71">
        <v>6.4545118152650989E-3</v>
      </c>
      <c r="AT35" s="71">
        <v>6.4010520297589036E-3</v>
      </c>
      <c r="AU35" s="71">
        <v>6.3480122768254403E-3</v>
      </c>
      <c r="AV35" s="71">
        <v>6.2953955329764794E-3</v>
      </c>
      <c r="AW35" s="71">
        <v>6.2432029988627414E-3</v>
      </c>
      <c r="AX35" s="71">
        <v>6.1914345746246309E-3</v>
      </c>
      <c r="AY35" s="71">
        <v>6.1400892169880383E-3</v>
      </c>
    </row>
    <row r="36" spans="1:51" hidden="1">
      <c r="A36" t="s">
        <v>33</v>
      </c>
      <c r="B36" t="s">
        <v>46</v>
      </c>
      <c r="C36" t="s">
        <v>80</v>
      </c>
      <c r="D36" t="s">
        <v>337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0</v>
      </c>
      <c r="Z36" s="71">
        <v>0</v>
      </c>
      <c r="AA36" s="71">
        <v>0</v>
      </c>
      <c r="AB36" s="71">
        <v>0</v>
      </c>
      <c r="AC36" s="71">
        <v>0</v>
      </c>
      <c r="AD36" s="71">
        <v>0</v>
      </c>
      <c r="AE36" s="71">
        <v>0</v>
      </c>
      <c r="AF36" s="71">
        <v>0</v>
      </c>
      <c r="AG36" s="71">
        <v>0</v>
      </c>
      <c r="AH36" s="71">
        <v>0</v>
      </c>
      <c r="AI36" s="71">
        <v>0</v>
      </c>
      <c r="AJ36" s="71">
        <v>0</v>
      </c>
      <c r="AK36" s="71">
        <v>0</v>
      </c>
      <c r="AL36" s="71">
        <v>0</v>
      </c>
      <c r="AM36" s="71">
        <v>0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</row>
    <row r="37" spans="1:51" hidden="1">
      <c r="A37" t="s">
        <v>33</v>
      </c>
      <c r="B37" t="s">
        <v>46</v>
      </c>
      <c r="C37" t="s">
        <v>79</v>
      </c>
      <c r="D37" t="s">
        <v>337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</v>
      </c>
      <c r="AH37" s="71">
        <v>0</v>
      </c>
      <c r="AI37" s="71">
        <v>0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</row>
    <row r="38" spans="1:51" hidden="1">
      <c r="A38" t="s">
        <v>34</v>
      </c>
      <c r="B38" t="s">
        <v>46</v>
      </c>
      <c r="C38" t="s">
        <v>75</v>
      </c>
      <c r="D38" t="s">
        <v>337</v>
      </c>
      <c r="E38" s="63">
        <v>0.61224209751210479</v>
      </c>
      <c r="F38" s="63">
        <v>0.60657460031394439</v>
      </c>
      <c r="G38" s="63">
        <v>0.61438280669166523</v>
      </c>
      <c r="H38" s="63">
        <v>0.61096194704100082</v>
      </c>
      <c r="I38" s="63">
        <v>0.60733319275503606</v>
      </c>
      <c r="J38" s="63">
        <v>0.60723227566267701</v>
      </c>
      <c r="K38" s="71">
        <v>0.60723227566267779</v>
      </c>
      <c r="L38" s="71">
        <v>0.60838382333871055</v>
      </c>
      <c r="M38" s="71">
        <v>0.60916890625386666</v>
      </c>
      <c r="N38" s="71">
        <v>0.60987124498733181</v>
      </c>
      <c r="O38" s="71">
        <v>0.61055530610955144</v>
      </c>
      <c r="P38" s="71">
        <v>0.61117624453910024</v>
      </c>
      <c r="Q38" s="71">
        <v>0.61178791482816175</v>
      </c>
      <c r="R38" s="71">
        <v>0.61246263647814037</v>
      </c>
      <c r="S38" s="71">
        <v>0.61307761277902106</v>
      </c>
      <c r="T38" s="71">
        <v>0.61363187132825381</v>
      </c>
      <c r="U38" s="71">
        <v>0.61411534329813822</v>
      </c>
      <c r="V38" s="71">
        <v>0.61456606303552097</v>
      </c>
      <c r="W38" s="71">
        <v>0.61498404202793688</v>
      </c>
      <c r="X38" s="71">
        <v>0.61548365345587663</v>
      </c>
      <c r="Y38" s="71">
        <v>0.61589229435455639</v>
      </c>
      <c r="Z38" s="71">
        <v>0.61631684799179198</v>
      </c>
      <c r="AA38" s="71">
        <v>0.61665087564370613</v>
      </c>
      <c r="AB38" s="71">
        <v>0.61703688502565301</v>
      </c>
      <c r="AC38" s="71">
        <v>0.61738458497335191</v>
      </c>
      <c r="AD38" s="71">
        <v>0.61769867143261437</v>
      </c>
      <c r="AE38" s="71">
        <v>0.61801469876268156</v>
      </c>
      <c r="AF38" s="71">
        <v>0.61832182133448998</v>
      </c>
      <c r="AG38" s="71">
        <v>0.61862269621248456</v>
      </c>
      <c r="AH38" s="71">
        <v>0.61889902021490584</v>
      </c>
      <c r="AI38" s="71">
        <v>0.61916134396306322</v>
      </c>
      <c r="AJ38" s="71">
        <v>0.61940771056044963</v>
      </c>
      <c r="AK38" s="71">
        <v>0.61963582616350621</v>
      </c>
      <c r="AL38" s="71">
        <v>0.61984888571953267</v>
      </c>
      <c r="AM38" s="71">
        <v>0.62006579858511768</v>
      </c>
      <c r="AN38" s="71">
        <v>0.62025233230044718</v>
      </c>
      <c r="AO38" s="71">
        <v>0.62043594658818946</v>
      </c>
      <c r="AP38" s="71">
        <v>0.62053776587646647</v>
      </c>
      <c r="AQ38" s="71">
        <v>0.62063734429640605</v>
      </c>
      <c r="AR38" s="71">
        <v>0.62073472290756548</v>
      </c>
      <c r="AS38" s="71">
        <v>0.62082994413637427</v>
      </c>
      <c r="AT38" s="71">
        <v>0.62092305123770564</v>
      </c>
      <c r="AU38" s="71">
        <v>0.62101408784369372</v>
      </c>
      <c r="AV38" s="71">
        <v>0.62110309760882876</v>
      </c>
      <c r="AW38" s="71">
        <v>0.62119012394252149</v>
      </c>
      <c r="AX38" s="71">
        <v>0.62127520981408546</v>
      </c>
      <c r="AY38" s="71">
        <v>0.62135839761456191</v>
      </c>
    </row>
    <row r="39" spans="1:51" hidden="1">
      <c r="A39" t="s">
        <v>34</v>
      </c>
      <c r="B39" t="s">
        <v>46</v>
      </c>
      <c r="C39" t="s">
        <v>76</v>
      </c>
      <c r="D39" t="s">
        <v>337</v>
      </c>
      <c r="E39" s="63">
        <v>0.36734525850726291</v>
      </c>
      <c r="F39" s="63">
        <v>0.36394476018836891</v>
      </c>
      <c r="G39" s="63">
        <v>0.36862968401499963</v>
      </c>
      <c r="H39" s="63">
        <v>0.36657716822459979</v>
      </c>
      <c r="I39" s="63">
        <v>0.3643999156530216</v>
      </c>
      <c r="J39" s="63">
        <v>0.36433936539760742</v>
      </c>
      <c r="K39" s="71">
        <v>0.36433936539760658</v>
      </c>
      <c r="L39" s="71">
        <v>0.36503029400322762</v>
      </c>
      <c r="M39" s="71">
        <v>0.36550134375232118</v>
      </c>
      <c r="N39" s="71">
        <v>0.36592274699240018</v>
      </c>
      <c r="O39" s="71">
        <v>0.36633318366573198</v>
      </c>
      <c r="P39" s="71">
        <v>0.36670574672346129</v>
      </c>
      <c r="Q39" s="71">
        <v>0.36707274889689823</v>
      </c>
      <c r="R39" s="71">
        <v>0.3674775818868854</v>
      </c>
      <c r="S39" s="71">
        <v>0.36784656766741369</v>
      </c>
      <c r="T39" s="71">
        <v>0.36817912279695347</v>
      </c>
      <c r="U39" s="71">
        <v>0.36846920597888422</v>
      </c>
      <c r="V39" s="71">
        <v>0.3687396378213138</v>
      </c>
      <c r="W39" s="71">
        <v>0.36899042521676351</v>
      </c>
      <c r="X39" s="71">
        <v>0.3692901920735272</v>
      </c>
      <c r="Y39" s="71">
        <v>0.36953537661273511</v>
      </c>
      <c r="Z39" s="71">
        <v>0.36979010879507629</v>
      </c>
      <c r="AA39" s="71">
        <v>0.3699905253862249</v>
      </c>
      <c r="AB39" s="71">
        <v>0.37022213101539297</v>
      </c>
      <c r="AC39" s="71">
        <v>0.3704307509840124</v>
      </c>
      <c r="AD39" s="71">
        <v>0.37061920285956979</v>
      </c>
      <c r="AE39" s="71">
        <v>0.37080881925761022</v>
      </c>
      <c r="AF39" s="71">
        <v>0.37099309280069509</v>
      </c>
      <c r="AG39" s="71">
        <v>0.37117361772749191</v>
      </c>
      <c r="AH39" s="71">
        <v>0.37133941212894472</v>
      </c>
      <c r="AI39" s="71">
        <v>0.37149680637783922</v>
      </c>
      <c r="AJ39" s="71">
        <v>0.37164462633627099</v>
      </c>
      <c r="AK39" s="71">
        <v>0.37178149569810492</v>
      </c>
      <c r="AL39" s="71">
        <v>0.37190933143172078</v>
      </c>
      <c r="AM39" s="71">
        <v>0.37203947915107188</v>
      </c>
      <c r="AN39" s="71">
        <v>0.37215139938026959</v>
      </c>
      <c r="AO39" s="71">
        <v>0.37226156795291498</v>
      </c>
      <c r="AP39" s="71">
        <v>0.37232265952588123</v>
      </c>
      <c r="AQ39" s="71">
        <v>0.37238240657784483</v>
      </c>
      <c r="AR39" s="71">
        <v>0.37244083374454062</v>
      </c>
      <c r="AS39" s="71">
        <v>0.37249796648182582</v>
      </c>
      <c r="AT39" s="71">
        <v>0.3725538307426246</v>
      </c>
      <c r="AU39" s="71">
        <v>0.3726084527062174</v>
      </c>
      <c r="AV39" s="71">
        <v>0.37266185856529849</v>
      </c>
      <c r="AW39" s="71">
        <v>0.37271407436551413</v>
      </c>
      <c r="AX39" s="71">
        <v>0.37276512588845251</v>
      </c>
      <c r="AY39" s="71">
        <v>0.37281503856873838</v>
      </c>
    </row>
    <row r="40" spans="1:51" hidden="1">
      <c r="A40" t="s">
        <v>34</v>
      </c>
      <c r="B40" t="s">
        <v>46</v>
      </c>
      <c r="C40" t="s">
        <v>77</v>
      </c>
      <c r="D40" t="s">
        <v>337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</row>
    <row r="41" spans="1:51" hidden="1">
      <c r="A41" t="s">
        <v>34</v>
      </c>
      <c r="B41" t="s">
        <v>46</v>
      </c>
      <c r="C41" t="s">
        <v>78</v>
      </c>
      <c r="D41" t="s">
        <v>337</v>
      </c>
      <c r="E41" s="63">
        <v>2.0412643980632281E-2</v>
      </c>
      <c r="F41" s="63">
        <v>2.9480639497686738E-2</v>
      </c>
      <c r="G41" s="63">
        <v>1.698750929333509E-2</v>
      </c>
      <c r="H41" s="63">
        <v>2.2460884734399479E-2</v>
      </c>
      <c r="I41" s="63">
        <v>2.8266891591942341E-2</v>
      </c>
      <c r="J41" s="63">
        <v>2.8428358939715612E-2</v>
      </c>
      <c r="K41" s="71">
        <v>2.842835893971556E-2</v>
      </c>
      <c r="L41" s="71">
        <v>2.6585882658061871E-2</v>
      </c>
      <c r="M41" s="71">
        <v>2.5329749993812122E-2</v>
      </c>
      <c r="N41" s="71">
        <v>2.4206008020268139E-2</v>
      </c>
      <c r="O41" s="71">
        <v>2.3111510224716539E-2</v>
      </c>
      <c r="P41" s="71">
        <v>2.2118008737438469E-2</v>
      </c>
      <c r="Q41" s="71">
        <v>2.113933627494018E-2</v>
      </c>
      <c r="R41" s="71">
        <v>2.0059781634974291E-2</v>
      </c>
      <c r="S41" s="71">
        <v>1.9075819553565271E-2</v>
      </c>
      <c r="T41" s="71">
        <v>1.8189005874792712E-2</v>
      </c>
      <c r="U41" s="71">
        <v>1.7415450722977729E-2</v>
      </c>
      <c r="V41" s="71">
        <v>1.6694299143165271E-2</v>
      </c>
      <c r="W41" s="71">
        <v>1.6025532755299679E-2</v>
      </c>
      <c r="X41" s="71">
        <v>1.5226154470596189E-2</v>
      </c>
      <c r="Y41" s="71">
        <v>1.45723290327086E-2</v>
      </c>
      <c r="Z41" s="71">
        <v>1.389304321313173E-2</v>
      </c>
      <c r="AA41" s="71">
        <v>1.3358598970069019E-2</v>
      </c>
      <c r="AB41" s="71">
        <v>1.2740983958954099E-2</v>
      </c>
      <c r="AC41" s="71">
        <v>1.218466404263558E-2</v>
      </c>
      <c r="AD41" s="71">
        <v>1.168212570781591E-2</v>
      </c>
      <c r="AE41" s="71">
        <v>1.117648197970823E-2</v>
      </c>
      <c r="AF41" s="71">
        <v>1.068508586481481E-2</v>
      </c>
      <c r="AG41" s="71">
        <v>1.020368606002349E-2</v>
      </c>
      <c r="AH41" s="71">
        <v>9.7615676561493992E-3</v>
      </c>
      <c r="AI41" s="71">
        <v>9.3418496590976282E-3</v>
      </c>
      <c r="AJ41" s="71">
        <v>8.9476631032792322E-3</v>
      </c>
      <c r="AK41" s="71">
        <v>8.582678138388854E-3</v>
      </c>
      <c r="AL41" s="71">
        <v>8.2417828487464928E-3</v>
      </c>
      <c r="AM41" s="71">
        <v>7.8947222638104317E-3</v>
      </c>
      <c r="AN41" s="71">
        <v>7.5962683192831388E-3</v>
      </c>
      <c r="AO41" s="71">
        <v>7.3024854588954304E-3</v>
      </c>
      <c r="AP41" s="71">
        <v>7.1395745976523678E-3</v>
      </c>
      <c r="AQ41" s="71">
        <v>6.980249125749214E-3</v>
      </c>
      <c r="AR41" s="71">
        <v>6.8244433478939831E-3</v>
      </c>
      <c r="AS41" s="71">
        <v>6.6720893817999493E-3</v>
      </c>
      <c r="AT41" s="71">
        <v>6.5231180196697056E-3</v>
      </c>
      <c r="AU41" s="71">
        <v>6.377459450088916E-3</v>
      </c>
      <c r="AV41" s="71">
        <v>6.2350438258728423E-3</v>
      </c>
      <c r="AW41" s="71">
        <v>6.095801691964442E-3</v>
      </c>
      <c r="AX41" s="71">
        <v>5.959664297462296E-3</v>
      </c>
      <c r="AY41" s="71">
        <v>5.8265638166997858E-3</v>
      </c>
    </row>
    <row r="42" spans="1:51" hidden="1">
      <c r="A42" t="s">
        <v>34</v>
      </c>
      <c r="B42" t="s">
        <v>46</v>
      </c>
      <c r="C42" t="s">
        <v>80</v>
      </c>
      <c r="D42" t="s">
        <v>337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</row>
    <row r="43" spans="1:51" hidden="1">
      <c r="A43" t="s">
        <v>34</v>
      </c>
      <c r="B43" t="s">
        <v>46</v>
      </c>
      <c r="C43" t="s">
        <v>79</v>
      </c>
      <c r="D43" t="s">
        <v>337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0</v>
      </c>
      <c r="AG43" s="71">
        <v>0</v>
      </c>
      <c r="AH43" s="71">
        <v>0</v>
      </c>
      <c r="AI43" s="71">
        <v>0</v>
      </c>
      <c r="AJ43" s="71">
        <v>0</v>
      </c>
      <c r="AK43" s="71">
        <v>0</v>
      </c>
      <c r="AL43" s="71">
        <v>0</v>
      </c>
      <c r="AM43" s="71">
        <v>0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</row>
    <row r="44" spans="1:51" hidden="1">
      <c r="A44" t="s">
        <v>35</v>
      </c>
      <c r="B44" t="s">
        <v>46</v>
      </c>
      <c r="C44" t="s">
        <v>75</v>
      </c>
      <c r="D44" t="s">
        <v>337</v>
      </c>
      <c r="E44" s="63">
        <v>0.55925258071154349</v>
      </c>
      <c r="F44" s="63">
        <v>0.48091273253473688</v>
      </c>
      <c r="G44" s="63">
        <v>0.59638280065149529</v>
      </c>
      <c r="H44" s="63">
        <v>0.60567116934899201</v>
      </c>
      <c r="I44" s="63">
        <v>0.60639877754649563</v>
      </c>
      <c r="J44" s="63">
        <v>0.60751917770981523</v>
      </c>
      <c r="K44" s="71">
        <v>0.60751917770981456</v>
      </c>
      <c r="L44" s="71">
        <v>0.60443009000830217</v>
      </c>
      <c r="M44" s="71">
        <v>0.60502382093516704</v>
      </c>
      <c r="N44" s="71">
        <v>0.60552977269536901</v>
      </c>
      <c r="O44" s="71">
        <v>0.60601761994025805</v>
      </c>
      <c r="P44" s="71">
        <v>0.60651588051725724</v>
      </c>
      <c r="Q44" s="71">
        <v>0.60699675772094663</v>
      </c>
      <c r="R44" s="71">
        <v>0.60749570385576723</v>
      </c>
      <c r="S44" s="71">
        <v>0.60793967696757589</v>
      </c>
      <c r="T44" s="71">
        <v>0.60836771571654713</v>
      </c>
      <c r="U44" s="71">
        <v>0.60878859800764595</v>
      </c>
      <c r="V44" s="71">
        <v>0.60917824260903275</v>
      </c>
      <c r="W44" s="71">
        <v>0.60956231997588317</v>
      </c>
      <c r="X44" s="71">
        <v>0.60993394700665649</v>
      </c>
      <c r="Y44" s="71">
        <v>0.61029321410127757</v>
      </c>
      <c r="Z44" s="71">
        <v>0.6106371163799208</v>
      </c>
      <c r="AA44" s="71">
        <v>0.6109722988298546</v>
      </c>
      <c r="AB44" s="71">
        <v>0.61129724390013662</v>
      </c>
      <c r="AC44" s="71">
        <v>0.61160751176499573</v>
      </c>
      <c r="AD44" s="71">
        <v>0.61190971888833712</v>
      </c>
      <c r="AE44" s="71">
        <v>0.61220343816678235</v>
      </c>
      <c r="AF44" s="71">
        <v>0.6124832035808746</v>
      </c>
      <c r="AG44" s="71">
        <v>0.61275624778840454</v>
      </c>
      <c r="AH44" s="71">
        <v>0.61301763849125912</v>
      </c>
      <c r="AI44" s="71">
        <v>0.61327327142574695</v>
      </c>
      <c r="AJ44" s="71">
        <v>0.61352231644323751</v>
      </c>
      <c r="AK44" s="71">
        <v>0.61375973645193882</v>
      </c>
      <c r="AL44" s="71">
        <v>0.61399177384849457</v>
      </c>
      <c r="AM44" s="71">
        <v>0.6142177034489803</v>
      </c>
      <c r="AN44" s="71">
        <v>0.61443349657828239</v>
      </c>
      <c r="AO44" s="71">
        <v>0.6146442710483131</v>
      </c>
      <c r="AP44" s="71">
        <v>0.61475396466322541</v>
      </c>
      <c r="AQ44" s="71">
        <v>0.61486256205624235</v>
      </c>
      <c r="AR44" s="71">
        <v>0.61497005701193508</v>
      </c>
      <c r="AS44" s="71">
        <v>0.61507644772997239</v>
      </c>
      <c r="AT44" s="71">
        <v>0.6151817358725935</v>
      </c>
      <c r="AU44" s="71">
        <v>0.61528592573076613</v>
      </c>
      <c r="AV44" s="71">
        <v>0.61538902354267466</v>
      </c>
      <c r="AW44" s="71">
        <v>0.61549103695970564</v>
      </c>
      <c r="AX44" s="71">
        <v>0.61559197463938542</v>
      </c>
      <c r="AY44" s="71">
        <v>0.61569184594086235</v>
      </c>
    </row>
    <row r="45" spans="1:51" hidden="1">
      <c r="A45" t="s">
        <v>35</v>
      </c>
      <c r="B45" t="s">
        <v>46</v>
      </c>
      <c r="C45" t="s">
        <v>76</v>
      </c>
      <c r="D45" t="s">
        <v>337</v>
      </c>
      <c r="E45" s="63">
        <v>0.33555154842692608</v>
      </c>
      <c r="F45" s="63">
        <v>0.28854763952084189</v>
      </c>
      <c r="G45" s="63">
        <v>0.35782968039089658</v>
      </c>
      <c r="H45" s="63">
        <v>0.36340270160939481</v>
      </c>
      <c r="I45" s="63">
        <v>0.36383926652789778</v>
      </c>
      <c r="J45" s="63">
        <v>0.36451150662588838</v>
      </c>
      <c r="K45" s="71">
        <v>0.3645115066258891</v>
      </c>
      <c r="L45" s="71">
        <v>0.36265805400498069</v>
      </c>
      <c r="M45" s="71">
        <v>0.36301429256109963</v>
      </c>
      <c r="N45" s="71">
        <v>0.36331786361722068</v>
      </c>
      <c r="O45" s="71">
        <v>0.36361057196415408</v>
      </c>
      <c r="P45" s="71">
        <v>0.36390952831035361</v>
      </c>
      <c r="Q45" s="71">
        <v>0.36419805463256733</v>
      </c>
      <c r="R45" s="71">
        <v>0.36449742231345972</v>
      </c>
      <c r="S45" s="71">
        <v>0.36476380618054488</v>
      </c>
      <c r="T45" s="71">
        <v>0.36502062942992758</v>
      </c>
      <c r="U45" s="71">
        <v>0.36527315880458677</v>
      </c>
      <c r="V45" s="71">
        <v>0.36550694556541891</v>
      </c>
      <c r="W45" s="71">
        <v>0.36573739198552918</v>
      </c>
      <c r="X45" s="71">
        <v>0.36596036820399319</v>
      </c>
      <c r="Y45" s="71">
        <v>0.3661759284607658</v>
      </c>
      <c r="Z45" s="71">
        <v>0.3663822698279518</v>
      </c>
      <c r="AA45" s="71">
        <v>0.36658337929791213</v>
      </c>
      <c r="AB45" s="71">
        <v>0.36677834634008127</v>
      </c>
      <c r="AC45" s="71">
        <v>0.36696450705899669</v>
      </c>
      <c r="AD45" s="71">
        <v>0.36714583133300149</v>
      </c>
      <c r="AE45" s="71">
        <v>0.36732206290006869</v>
      </c>
      <c r="AF45" s="71">
        <v>0.36748992214852411</v>
      </c>
      <c r="AG45" s="71">
        <v>0.36765374867304212</v>
      </c>
      <c r="AH45" s="71">
        <v>0.36781058309475467</v>
      </c>
      <c r="AI45" s="71">
        <v>0.36796396285544741</v>
      </c>
      <c r="AJ45" s="71">
        <v>0.36811338986594178</v>
      </c>
      <c r="AK45" s="71">
        <v>0.3682558418711625</v>
      </c>
      <c r="AL45" s="71">
        <v>0.36839506430909602</v>
      </c>
      <c r="AM45" s="71">
        <v>0.36853062206938753</v>
      </c>
      <c r="AN45" s="71">
        <v>0.36866009794696869</v>
      </c>
      <c r="AO45" s="71">
        <v>0.36878656262898718</v>
      </c>
      <c r="AP45" s="71">
        <v>0.36885237879793448</v>
      </c>
      <c r="AQ45" s="71">
        <v>0.36891753723374482</v>
      </c>
      <c r="AR45" s="71">
        <v>0.3689820342071603</v>
      </c>
      <c r="AS45" s="71">
        <v>0.36904586863798272</v>
      </c>
      <c r="AT45" s="71">
        <v>0.36910904152355539</v>
      </c>
      <c r="AU45" s="71">
        <v>0.36917155543845898</v>
      </c>
      <c r="AV45" s="71">
        <v>0.36923341412560412</v>
      </c>
      <c r="AW45" s="71">
        <v>0.3692946221758226</v>
      </c>
      <c r="AX45" s="71">
        <v>0.3693551847836305</v>
      </c>
      <c r="AY45" s="71">
        <v>0.36941510756451679</v>
      </c>
    </row>
    <row r="46" spans="1:51" hidden="1">
      <c r="A46" t="s">
        <v>35</v>
      </c>
      <c r="B46" t="s">
        <v>46</v>
      </c>
      <c r="C46" t="s">
        <v>77</v>
      </c>
      <c r="D46" t="s">
        <v>337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71">
        <v>0</v>
      </c>
      <c r="L46" s="71">
        <v>0</v>
      </c>
      <c r="M46" s="71">
        <v>0</v>
      </c>
      <c r="N46" s="71">
        <v>0</v>
      </c>
      <c r="O46" s="71">
        <v>0</v>
      </c>
      <c r="P46" s="71">
        <v>0</v>
      </c>
      <c r="Q46" s="71">
        <v>0</v>
      </c>
      <c r="R46" s="71">
        <v>0</v>
      </c>
      <c r="S46" s="71">
        <v>0</v>
      </c>
      <c r="T46" s="71">
        <v>0</v>
      </c>
      <c r="U46" s="71">
        <v>0</v>
      </c>
      <c r="V46" s="71">
        <v>0</v>
      </c>
      <c r="W46" s="71">
        <v>0</v>
      </c>
      <c r="X46" s="71">
        <v>0</v>
      </c>
      <c r="Y46" s="71">
        <v>0</v>
      </c>
      <c r="Z46" s="71">
        <v>0</v>
      </c>
      <c r="AA46" s="71">
        <v>0</v>
      </c>
      <c r="AB46" s="71">
        <v>0</v>
      </c>
      <c r="AC46" s="71">
        <v>0</v>
      </c>
      <c r="AD46" s="71">
        <v>0</v>
      </c>
      <c r="AE46" s="71">
        <v>0</v>
      </c>
      <c r="AF46" s="71">
        <v>0</v>
      </c>
      <c r="AG46" s="71">
        <v>0</v>
      </c>
      <c r="AH46" s="71">
        <v>0</v>
      </c>
      <c r="AI46" s="71">
        <v>0</v>
      </c>
      <c r="AJ46" s="71">
        <v>0</v>
      </c>
      <c r="AK46" s="71">
        <v>0</v>
      </c>
      <c r="AL46" s="71">
        <v>0</v>
      </c>
      <c r="AM46" s="71">
        <v>0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</row>
    <row r="47" spans="1:51" hidden="1">
      <c r="A47" t="s">
        <v>35</v>
      </c>
      <c r="B47" t="s">
        <v>46</v>
      </c>
      <c r="C47" t="s">
        <v>78</v>
      </c>
      <c r="D47" t="s">
        <v>337</v>
      </c>
      <c r="E47" s="63">
        <v>0.1051958708615304</v>
      </c>
      <c r="F47" s="63">
        <v>0.2305396279444212</v>
      </c>
      <c r="G47" s="63">
        <v>4.5787518957608152E-2</v>
      </c>
      <c r="H47" s="63">
        <v>3.0926129041613189E-2</v>
      </c>
      <c r="I47" s="63">
        <v>2.9761955925606619E-2</v>
      </c>
      <c r="J47" s="63">
        <v>2.796931566429638E-2</v>
      </c>
      <c r="K47" s="71">
        <v>2.7969315664296401E-2</v>
      </c>
      <c r="L47" s="71">
        <v>3.291185598671717E-2</v>
      </c>
      <c r="M47" s="71">
        <v>3.1961886503733418E-2</v>
      </c>
      <c r="N47" s="71">
        <v>3.1152363687410409E-2</v>
      </c>
      <c r="O47" s="71">
        <v>3.0371808095587861E-2</v>
      </c>
      <c r="P47" s="71">
        <v>2.9574591172389239E-2</v>
      </c>
      <c r="Q47" s="71">
        <v>2.8805187646486138E-2</v>
      </c>
      <c r="R47" s="71">
        <v>2.8006873830773209E-2</v>
      </c>
      <c r="S47" s="71">
        <v>2.7296516851879182E-2</v>
      </c>
      <c r="T47" s="71">
        <v>2.6611654853525301E-2</v>
      </c>
      <c r="U47" s="71">
        <v>2.593824318776726E-2</v>
      </c>
      <c r="V47" s="71">
        <v>2.5314811825548351E-2</v>
      </c>
      <c r="W47" s="71">
        <v>2.4700288038587589E-2</v>
      </c>
      <c r="X47" s="71">
        <v>2.4105684789350441E-2</v>
      </c>
      <c r="Y47" s="71">
        <v>2.3530857437956649E-2</v>
      </c>
      <c r="Z47" s="71">
        <v>2.298061379212743E-2</v>
      </c>
      <c r="AA47" s="71">
        <v>2.244432187223341E-2</v>
      </c>
      <c r="AB47" s="71">
        <v>2.1924409759782149E-2</v>
      </c>
      <c r="AC47" s="71">
        <v>2.142798117600762E-2</v>
      </c>
      <c r="AD47" s="71">
        <v>2.09444497786614E-2</v>
      </c>
      <c r="AE47" s="71">
        <v>2.0474498933148962E-2</v>
      </c>
      <c r="AF47" s="71">
        <v>2.0026874270601309E-2</v>
      </c>
      <c r="AG47" s="71">
        <v>1.9590003538553349E-2</v>
      </c>
      <c r="AH47" s="71">
        <v>1.9171778413986169E-2</v>
      </c>
      <c r="AI47" s="71">
        <v>1.8762765718805668E-2</v>
      </c>
      <c r="AJ47" s="71">
        <v>1.8364293690820831E-2</v>
      </c>
      <c r="AK47" s="71">
        <v>1.7984421676898728E-2</v>
      </c>
      <c r="AL47" s="71">
        <v>1.7613161842409509E-2</v>
      </c>
      <c r="AM47" s="71">
        <v>1.7251674481632239E-2</v>
      </c>
      <c r="AN47" s="71">
        <v>1.690640547474891E-2</v>
      </c>
      <c r="AO47" s="71">
        <v>1.656916632269971E-2</v>
      </c>
      <c r="AP47" s="71">
        <v>1.6393656538840121E-2</v>
      </c>
      <c r="AQ47" s="71">
        <v>1.621990071001302E-2</v>
      </c>
      <c r="AR47" s="71">
        <v>1.6047908780904629E-2</v>
      </c>
      <c r="AS47" s="71">
        <v>1.5877683632044899E-2</v>
      </c>
      <c r="AT47" s="71">
        <v>1.570922260385112E-2</v>
      </c>
      <c r="AU47" s="71">
        <v>1.554251883077498E-2</v>
      </c>
      <c r="AV47" s="71">
        <v>1.5377562331721269E-2</v>
      </c>
      <c r="AW47" s="71">
        <v>1.521434086447178E-2</v>
      </c>
      <c r="AX47" s="71">
        <v>1.5052840576984149E-2</v>
      </c>
      <c r="AY47" s="71">
        <v>1.489304649462094E-2</v>
      </c>
    </row>
    <row r="48" spans="1:51" hidden="1">
      <c r="A48" t="s">
        <v>35</v>
      </c>
      <c r="B48" t="s">
        <v>46</v>
      </c>
      <c r="C48" t="s">
        <v>80</v>
      </c>
      <c r="D48" t="s">
        <v>337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</v>
      </c>
      <c r="AF48" s="71">
        <v>0</v>
      </c>
      <c r="AG48" s="71">
        <v>0</v>
      </c>
      <c r="AH48" s="71">
        <v>0</v>
      </c>
      <c r="AI48" s="71">
        <v>0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</row>
    <row r="49" spans="1:51" hidden="1">
      <c r="A49" t="s">
        <v>35</v>
      </c>
      <c r="B49" t="s">
        <v>46</v>
      </c>
      <c r="C49" t="s">
        <v>79</v>
      </c>
      <c r="D49" t="s">
        <v>337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0</v>
      </c>
      <c r="W49" s="71">
        <v>0</v>
      </c>
      <c r="X49" s="71">
        <v>0</v>
      </c>
      <c r="Y49" s="71">
        <v>0</v>
      </c>
      <c r="Z49" s="71">
        <v>0</v>
      </c>
      <c r="AA49" s="71">
        <v>0</v>
      </c>
      <c r="AB49" s="71">
        <v>0</v>
      </c>
      <c r="AC49" s="71">
        <v>0</v>
      </c>
      <c r="AD49" s="71">
        <v>0</v>
      </c>
      <c r="AE49" s="71">
        <v>0</v>
      </c>
      <c r="AF49" s="71">
        <v>0</v>
      </c>
      <c r="AG49" s="71">
        <v>0</v>
      </c>
      <c r="AH49" s="71">
        <v>0</v>
      </c>
      <c r="AI49" s="71">
        <v>0</v>
      </c>
      <c r="AJ49" s="71">
        <v>0</v>
      </c>
      <c r="AK49" s="71">
        <v>0</v>
      </c>
      <c r="AL49" s="71">
        <v>0</v>
      </c>
      <c r="AM49" s="71">
        <v>0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</row>
    <row r="50" spans="1:51" hidden="1">
      <c r="A50" t="s">
        <v>36</v>
      </c>
      <c r="B50" t="s">
        <v>46</v>
      </c>
      <c r="C50" t="s">
        <v>75</v>
      </c>
      <c r="D50" t="s">
        <v>337</v>
      </c>
      <c r="E50" s="63">
        <v>0.60272798918527071</v>
      </c>
      <c r="F50" s="63">
        <v>0.60152360444988384</v>
      </c>
      <c r="G50" s="63">
        <v>0.60746308023841711</v>
      </c>
      <c r="H50" s="63">
        <v>0.60697351321501503</v>
      </c>
      <c r="I50" s="63">
        <v>0.6109426382640436</v>
      </c>
      <c r="J50" s="63">
        <v>0.61209962352240255</v>
      </c>
      <c r="K50" s="71">
        <v>0.61209962352240332</v>
      </c>
      <c r="L50" s="71">
        <v>0.61245556415415225</v>
      </c>
      <c r="M50" s="71">
        <v>0.61293726274227978</v>
      </c>
      <c r="N50" s="71">
        <v>0.61335341371099439</v>
      </c>
      <c r="O50" s="71">
        <v>0.61375649530927046</v>
      </c>
      <c r="P50" s="71">
        <v>0.61414233733917867</v>
      </c>
      <c r="Q50" s="71">
        <v>0.6145198434830933</v>
      </c>
      <c r="R50" s="71">
        <v>0.6149260953366662</v>
      </c>
      <c r="S50" s="71">
        <v>0.61529326630093883</v>
      </c>
      <c r="T50" s="71">
        <v>0.61563536131867347</v>
      </c>
      <c r="U50" s="71">
        <v>0.61595022993098325</v>
      </c>
      <c r="V50" s="71">
        <v>0.61624343378586011</v>
      </c>
      <c r="W50" s="71">
        <v>0.6165229626408042</v>
      </c>
      <c r="X50" s="71">
        <v>0.61682909431168753</v>
      </c>
      <c r="Y50" s="71">
        <v>0.61709809759950662</v>
      </c>
      <c r="Z50" s="71">
        <v>0.61736889293680974</v>
      </c>
      <c r="AA50" s="71">
        <v>0.61760291046123195</v>
      </c>
      <c r="AB50" s="71">
        <v>0.61785400336802121</v>
      </c>
      <c r="AC50" s="71">
        <v>0.61808661217533389</v>
      </c>
      <c r="AD50" s="71">
        <v>0.61830371484695745</v>
      </c>
      <c r="AE50" s="71">
        <v>0.61851952040966063</v>
      </c>
      <c r="AF50" s="71">
        <v>0.6187284173438371</v>
      </c>
      <c r="AG50" s="71">
        <v>0.61893307288805555</v>
      </c>
      <c r="AH50" s="71">
        <v>0.61912513070952346</v>
      </c>
      <c r="AI50" s="71">
        <v>0.61931007982315089</v>
      </c>
      <c r="AJ50" s="71">
        <v>0.61948717491756933</v>
      </c>
      <c r="AK50" s="71">
        <v>0.61965397849797754</v>
      </c>
      <c r="AL50" s="71">
        <v>0.61981291809946515</v>
      </c>
      <c r="AM50" s="71">
        <v>0.61997230490181143</v>
      </c>
      <c r="AN50" s="71">
        <v>0.62011615512149709</v>
      </c>
      <c r="AO50" s="71">
        <v>0.620257350172845</v>
      </c>
      <c r="AP50" s="71">
        <v>0.62033477996895803</v>
      </c>
      <c r="AQ50" s="71">
        <v>0.62041100265269444</v>
      </c>
      <c r="AR50" s="71">
        <v>0.62048602189023394</v>
      </c>
      <c r="AS50" s="71">
        <v>0.62055984529053942</v>
      </c>
      <c r="AT50" s="71">
        <v>0.62063248347983135</v>
      </c>
      <c r="AU50" s="71">
        <v>0.62070394930639317</v>
      </c>
      <c r="AV50" s="71">
        <v>0.62077425719965762</v>
      </c>
      <c r="AW50" s="71">
        <v>0.62084342267393511</v>
      </c>
      <c r="AX50" s="71">
        <v>0.62091146195430946</v>
      </c>
      <c r="AY50" s="71">
        <v>0.62097839169989477</v>
      </c>
    </row>
    <row r="51" spans="1:51" hidden="1">
      <c r="A51" t="s">
        <v>36</v>
      </c>
      <c r="B51" t="s">
        <v>46</v>
      </c>
      <c r="C51" t="s">
        <v>76</v>
      </c>
      <c r="D51" t="s">
        <v>337</v>
      </c>
      <c r="E51" s="63">
        <v>0.36163679351116329</v>
      </c>
      <c r="F51" s="63">
        <v>0.36091416266993193</v>
      </c>
      <c r="G51" s="63">
        <v>0.36447784814305151</v>
      </c>
      <c r="H51" s="63">
        <v>0.3641841079290099</v>
      </c>
      <c r="I51" s="63">
        <v>0.36656558295842478</v>
      </c>
      <c r="J51" s="63">
        <v>0.36725977411344102</v>
      </c>
      <c r="K51" s="71">
        <v>0.36725977411344002</v>
      </c>
      <c r="L51" s="71">
        <v>0.36747333849249081</v>
      </c>
      <c r="M51" s="71">
        <v>0.3677623576453673</v>
      </c>
      <c r="N51" s="71">
        <v>0.36801204822659611</v>
      </c>
      <c r="O51" s="71">
        <v>0.36825389718556167</v>
      </c>
      <c r="P51" s="71">
        <v>0.36848540240350658</v>
      </c>
      <c r="Q51" s="71">
        <v>0.36871190608985538</v>
      </c>
      <c r="R51" s="71">
        <v>0.36895565720199908</v>
      </c>
      <c r="S51" s="71">
        <v>0.36917595978056272</v>
      </c>
      <c r="T51" s="71">
        <v>0.3693812167912035</v>
      </c>
      <c r="U51" s="71">
        <v>0.36957013795858928</v>
      </c>
      <c r="V51" s="71">
        <v>0.36974606027151552</v>
      </c>
      <c r="W51" s="71">
        <v>0.36991377758448202</v>
      </c>
      <c r="X51" s="71">
        <v>0.37009745658701187</v>
      </c>
      <c r="Y51" s="71">
        <v>0.37025885855970342</v>
      </c>
      <c r="Z51" s="71">
        <v>0.3704213357620853</v>
      </c>
      <c r="AA51" s="71">
        <v>0.3705617462767386</v>
      </c>
      <c r="AB51" s="71">
        <v>0.37071240202081213</v>
      </c>
      <c r="AC51" s="71">
        <v>0.37085196730519981</v>
      </c>
      <c r="AD51" s="71">
        <v>0.37098222890817378</v>
      </c>
      <c r="AE51" s="71">
        <v>0.37111171224579581</v>
      </c>
      <c r="AF51" s="71">
        <v>0.37123705040630162</v>
      </c>
      <c r="AG51" s="71">
        <v>0.37135984373283282</v>
      </c>
      <c r="AH51" s="71">
        <v>0.37147507842571342</v>
      </c>
      <c r="AI51" s="71">
        <v>0.37158604789388999</v>
      </c>
      <c r="AJ51" s="71">
        <v>0.37169230495054112</v>
      </c>
      <c r="AK51" s="71">
        <v>0.37179238709878593</v>
      </c>
      <c r="AL51" s="71">
        <v>0.37188775085967862</v>
      </c>
      <c r="AM51" s="71">
        <v>0.37198338294108618</v>
      </c>
      <c r="AN51" s="71">
        <v>0.37206969307289772</v>
      </c>
      <c r="AO51" s="71">
        <v>0.37215441010370642</v>
      </c>
      <c r="AP51" s="71">
        <v>0.37220086798137431</v>
      </c>
      <c r="AQ51" s="71">
        <v>0.3722466015916161</v>
      </c>
      <c r="AR51" s="71">
        <v>0.37229161313413978</v>
      </c>
      <c r="AS51" s="71">
        <v>0.37233590717432308</v>
      </c>
      <c r="AT51" s="71">
        <v>0.37237949008789822</v>
      </c>
      <c r="AU51" s="71">
        <v>0.37242236958383529</v>
      </c>
      <c r="AV51" s="71">
        <v>0.37246455431979397</v>
      </c>
      <c r="AW51" s="71">
        <v>0.37250605360436051</v>
      </c>
      <c r="AX51" s="71">
        <v>0.37254687717258511</v>
      </c>
      <c r="AY51" s="71">
        <v>0.37258703501993629</v>
      </c>
    </row>
    <row r="52" spans="1:51" hidden="1">
      <c r="A52" t="s">
        <v>36</v>
      </c>
      <c r="B52" t="s">
        <v>46</v>
      </c>
      <c r="C52" t="s">
        <v>77</v>
      </c>
      <c r="D52" t="s">
        <v>337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</row>
    <row r="53" spans="1:51" hidden="1">
      <c r="A53" t="s">
        <v>36</v>
      </c>
      <c r="B53" t="s">
        <v>46</v>
      </c>
      <c r="C53" t="s">
        <v>78</v>
      </c>
      <c r="D53" t="s">
        <v>337</v>
      </c>
      <c r="E53" s="63">
        <v>3.5635217303565933E-2</v>
      </c>
      <c r="F53" s="63">
        <v>3.7562232880184399E-2</v>
      </c>
      <c r="G53" s="63">
        <v>2.805907161853154E-2</v>
      </c>
      <c r="H53" s="63">
        <v>2.884237885597523E-2</v>
      </c>
      <c r="I53" s="63">
        <v>2.2491778777531439E-2</v>
      </c>
      <c r="J53" s="63">
        <v>2.064060236415657E-2</v>
      </c>
      <c r="K53" s="71">
        <v>2.064060236415655E-2</v>
      </c>
      <c r="L53" s="71">
        <v>2.0071097353356829E-2</v>
      </c>
      <c r="M53" s="71">
        <v>1.9300379612352959E-2</v>
      </c>
      <c r="N53" s="71">
        <v>1.86345380624095E-2</v>
      </c>
      <c r="O53" s="71">
        <v>1.7989607505167728E-2</v>
      </c>
      <c r="P53" s="71">
        <v>1.737226025731467E-2</v>
      </c>
      <c r="Q53" s="71">
        <v>1.6768250427051261E-2</v>
      </c>
      <c r="R53" s="71">
        <v>1.6118247461334771E-2</v>
      </c>
      <c r="S53" s="71">
        <v>1.553077391849848E-2</v>
      </c>
      <c r="T53" s="71">
        <v>1.4983421890123109E-2</v>
      </c>
      <c r="U53" s="71">
        <v>1.44796321104275E-2</v>
      </c>
      <c r="V53" s="71">
        <v>1.401050594262441E-2</v>
      </c>
      <c r="W53" s="71">
        <v>1.356325977471386E-2</v>
      </c>
      <c r="X53" s="71">
        <v>1.3073449101300689E-2</v>
      </c>
      <c r="Y53" s="71">
        <v>1.264304384079008E-2</v>
      </c>
      <c r="Z53" s="71">
        <v>1.2209771301105069E-2</v>
      </c>
      <c r="AA53" s="71">
        <v>1.183534326202954E-2</v>
      </c>
      <c r="AB53" s="71">
        <v>1.1433594611166831E-2</v>
      </c>
      <c r="AC53" s="71">
        <v>1.106142051946638E-2</v>
      </c>
      <c r="AD53" s="71">
        <v>1.071405624486871E-2</v>
      </c>
      <c r="AE53" s="71">
        <v>1.0368767344543679E-2</v>
      </c>
      <c r="AF53" s="71">
        <v>1.003453224986134E-2</v>
      </c>
      <c r="AG53" s="71">
        <v>9.7070833791117247E-3</v>
      </c>
      <c r="AH53" s="71">
        <v>9.3997908647631516E-3</v>
      </c>
      <c r="AI53" s="71">
        <v>9.1038722829592297E-3</v>
      </c>
      <c r="AJ53" s="71">
        <v>8.8205201318896972E-3</v>
      </c>
      <c r="AK53" s="71">
        <v>8.5536344032365631E-3</v>
      </c>
      <c r="AL53" s="71">
        <v>8.2993310408562022E-3</v>
      </c>
      <c r="AM53" s="71">
        <v>8.0443121571023915E-3</v>
      </c>
      <c r="AN53" s="71">
        <v>7.8141518056053481E-3</v>
      </c>
      <c r="AO53" s="71">
        <v>7.5882397234484696E-3</v>
      </c>
      <c r="AP53" s="71">
        <v>7.4643520496677669E-3</v>
      </c>
      <c r="AQ53" s="71">
        <v>7.3423957556893616E-3</v>
      </c>
      <c r="AR53" s="71">
        <v>7.2223649756261634E-3</v>
      </c>
      <c r="AS53" s="71">
        <v>7.1042475351373487E-3</v>
      </c>
      <c r="AT53" s="71">
        <v>6.988026432270345E-3</v>
      </c>
      <c r="AU53" s="71">
        <v>6.8736811097713383E-3</v>
      </c>
      <c r="AV53" s="71">
        <v>6.7611884805482969E-3</v>
      </c>
      <c r="AW53" s="71">
        <v>6.6505237217044794E-3</v>
      </c>
      <c r="AX53" s="71">
        <v>6.5416608731053306E-3</v>
      </c>
      <c r="AY53" s="71">
        <v>6.4345732801689409E-3</v>
      </c>
    </row>
    <row r="54" spans="1:51" hidden="1">
      <c r="A54" t="s">
        <v>36</v>
      </c>
      <c r="B54" t="s">
        <v>46</v>
      </c>
      <c r="C54" t="s">
        <v>80</v>
      </c>
      <c r="D54" t="s">
        <v>337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0</v>
      </c>
      <c r="AJ54" s="71">
        <v>0</v>
      </c>
      <c r="AK54" s="71">
        <v>0</v>
      </c>
      <c r="AL54" s="71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</row>
    <row r="55" spans="1:51" hidden="1">
      <c r="A55" t="s">
        <v>36</v>
      </c>
      <c r="B55" t="s">
        <v>46</v>
      </c>
      <c r="C55" t="s">
        <v>79</v>
      </c>
      <c r="D55" t="s">
        <v>337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71">
        <v>0</v>
      </c>
      <c r="L55" s="71">
        <v>0</v>
      </c>
      <c r="M55" s="71">
        <v>0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0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0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</row>
    <row r="56" spans="1:51" hidden="1">
      <c r="A56" t="s">
        <v>37</v>
      </c>
      <c r="B56" t="s">
        <v>46</v>
      </c>
      <c r="C56" t="s">
        <v>75</v>
      </c>
      <c r="D56" t="s">
        <v>337</v>
      </c>
      <c r="E56" s="63">
        <v>0.55810976892669972</v>
      </c>
      <c r="F56" s="63">
        <v>0.60102864439581927</v>
      </c>
      <c r="G56" s="63">
        <v>0.58323391339102137</v>
      </c>
      <c r="H56" s="63">
        <v>0.6138167242823992</v>
      </c>
      <c r="I56" s="63">
        <v>0.6071473731043735</v>
      </c>
      <c r="J56" s="63">
        <v>0.60802166502293253</v>
      </c>
      <c r="K56" s="71">
        <v>0.6080216650229322</v>
      </c>
      <c r="L56" s="71">
        <v>0.60772263393461023</v>
      </c>
      <c r="M56" s="71">
        <v>0.60840647672009018</v>
      </c>
      <c r="N56" s="71">
        <v>0.60902039166402189</v>
      </c>
      <c r="O56" s="71">
        <v>0.6096128543909759</v>
      </c>
      <c r="P56" s="71">
        <v>0.61015355487084666</v>
      </c>
      <c r="Q56" s="71">
        <v>0.61068374228028321</v>
      </c>
      <c r="R56" s="71">
        <v>0.61126633911458805</v>
      </c>
      <c r="S56" s="71">
        <v>0.61180563583332737</v>
      </c>
      <c r="T56" s="71">
        <v>0.61229375461495594</v>
      </c>
      <c r="U56" s="71">
        <v>0.61272493751776225</v>
      </c>
      <c r="V56" s="71">
        <v>0.61312793027040957</v>
      </c>
      <c r="W56" s="71">
        <v>0.61350509751485316</v>
      </c>
      <c r="X56" s="71">
        <v>0.61395242293987851</v>
      </c>
      <c r="Y56" s="71">
        <v>0.61432406577374565</v>
      </c>
      <c r="Z56" s="71">
        <v>0.6147102193553976</v>
      </c>
      <c r="AA56" s="71">
        <v>0.61501907270385692</v>
      </c>
      <c r="AB56" s="71">
        <v>0.61537706962737959</v>
      </c>
      <c r="AC56" s="71">
        <v>0.615701143153363</v>
      </c>
      <c r="AD56" s="71">
        <v>0.61599717066217674</v>
      </c>
      <c r="AE56" s="71">
        <v>0.61629794417165984</v>
      </c>
      <c r="AF56" s="71">
        <v>0.61659089706953674</v>
      </c>
      <c r="AG56" s="71">
        <v>0.61688096345616228</v>
      </c>
      <c r="AH56" s="71">
        <v>0.61714887080117042</v>
      </c>
      <c r="AI56" s="71">
        <v>0.61740638668783943</v>
      </c>
      <c r="AJ56" s="71">
        <v>0.61765149768072658</v>
      </c>
      <c r="AK56" s="71">
        <v>0.61787931437774013</v>
      </c>
      <c r="AL56" s="71">
        <v>0.61809454602483049</v>
      </c>
      <c r="AM56" s="71">
        <v>0.61831619550736239</v>
      </c>
      <c r="AN56" s="71">
        <v>0.61850777708194415</v>
      </c>
      <c r="AO56" s="71">
        <v>0.61869835970595233</v>
      </c>
      <c r="AP56" s="71">
        <v>0.61879941543845141</v>
      </c>
      <c r="AQ56" s="71">
        <v>0.61889891728369384</v>
      </c>
      <c r="AR56" s="71">
        <v>0.61899687143612536</v>
      </c>
      <c r="AS56" s="71">
        <v>0.61909328865786017</v>
      </c>
      <c r="AT56" s="71">
        <v>0.61918818320279934</v>
      </c>
      <c r="AU56" s="71">
        <v>0.61928157189156496</v>
      </c>
      <c r="AV56" s="71">
        <v>0.61937347336553161</v>
      </c>
      <c r="AW56" s="71">
        <v>0.61946390750899216</v>
      </c>
      <c r="AX56" s="71">
        <v>0.61955289501345101</v>
      </c>
      <c r="AY56" s="71">
        <v>0.61964045705525028</v>
      </c>
    </row>
    <row r="57" spans="1:51" hidden="1">
      <c r="A57" t="s">
        <v>37</v>
      </c>
      <c r="B57" t="s">
        <v>46</v>
      </c>
      <c r="C57" t="s">
        <v>76</v>
      </c>
      <c r="D57" t="s">
        <v>337</v>
      </c>
      <c r="E57" s="63">
        <v>0.33486586135602148</v>
      </c>
      <c r="F57" s="63">
        <v>0.36061718663749132</v>
      </c>
      <c r="G57" s="63">
        <v>0.34994034803461321</v>
      </c>
      <c r="H57" s="63">
        <v>0.36829003456944198</v>
      </c>
      <c r="I57" s="63">
        <v>0.36428842386262411</v>
      </c>
      <c r="J57" s="63">
        <v>0.3648129990137593</v>
      </c>
      <c r="K57" s="71">
        <v>0.36481299901375952</v>
      </c>
      <c r="L57" s="71">
        <v>0.36463358036076599</v>
      </c>
      <c r="M57" s="71">
        <v>0.3650438860320539</v>
      </c>
      <c r="N57" s="71">
        <v>0.36541223499841302</v>
      </c>
      <c r="O57" s="71">
        <v>0.3657677126345853</v>
      </c>
      <c r="P57" s="71">
        <v>0.36609213292250792</v>
      </c>
      <c r="Q57" s="71">
        <v>0.36641024536816968</v>
      </c>
      <c r="R57" s="71">
        <v>0.36675980346875259</v>
      </c>
      <c r="S57" s="71">
        <v>0.36708338149999631</v>
      </c>
      <c r="T57" s="71">
        <v>0.3673762527689734</v>
      </c>
      <c r="U57" s="71">
        <v>0.36763496251065719</v>
      </c>
      <c r="V57" s="71">
        <v>0.36787675816224552</v>
      </c>
      <c r="W57" s="71">
        <v>0.36810305850891162</v>
      </c>
      <c r="X57" s="71">
        <v>0.36837145376392688</v>
      </c>
      <c r="Y57" s="71">
        <v>0.36859443946424719</v>
      </c>
      <c r="Z57" s="71">
        <v>0.36882613161323841</v>
      </c>
      <c r="AA57" s="71">
        <v>0.36901144362231397</v>
      </c>
      <c r="AB57" s="71">
        <v>0.36922624177642749</v>
      </c>
      <c r="AC57" s="71">
        <v>0.3694206858920176</v>
      </c>
      <c r="AD57" s="71">
        <v>0.3695983023973059</v>
      </c>
      <c r="AE57" s="71">
        <v>0.36977876650299568</v>
      </c>
      <c r="AF57" s="71">
        <v>0.36995453824172192</v>
      </c>
      <c r="AG57" s="71">
        <v>0.37012857807369709</v>
      </c>
      <c r="AH57" s="71">
        <v>0.37028932248070212</v>
      </c>
      <c r="AI57" s="71">
        <v>0.37044383201270348</v>
      </c>
      <c r="AJ57" s="71">
        <v>0.37059089860843569</v>
      </c>
      <c r="AK57" s="71">
        <v>0.3707275886266439</v>
      </c>
      <c r="AL57" s="71">
        <v>0.37085672761489807</v>
      </c>
      <c r="AM57" s="71">
        <v>0.37098971730441721</v>
      </c>
      <c r="AN57" s="71">
        <v>0.37110466624916622</v>
      </c>
      <c r="AO57" s="71">
        <v>0.37121901582357109</v>
      </c>
      <c r="AP57" s="71">
        <v>0.37127964926307061</v>
      </c>
      <c r="AQ57" s="71">
        <v>0.37133935037021609</v>
      </c>
      <c r="AR57" s="71">
        <v>0.37139812286167501</v>
      </c>
      <c r="AS57" s="71">
        <v>0.3714559731947159</v>
      </c>
      <c r="AT57" s="71">
        <v>0.37151290992167929</v>
      </c>
      <c r="AU57" s="71">
        <v>0.37156894313493882</v>
      </c>
      <c r="AV57" s="71">
        <v>0.37162408401931868</v>
      </c>
      <c r="AW57" s="71">
        <v>0.37167834450539511</v>
      </c>
      <c r="AX57" s="71">
        <v>0.37173173700807038</v>
      </c>
      <c r="AY57" s="71">
        <v>0.37178427423315002</v>
      </c>
    </row>
    <row r="58" spans="1:51" hidden="1">
      <c r="A58" t="s">
        <v>37</v>
      </c>
      <c r="B58" t="s">
        <v>46</v>
      </c>
      <c r="C58" t="s">
        <v>77</v>
      </c>
      <c r="D58" t="s">
        <v>337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</row>
    <row r="59" spans="1:51" hidden="1">
      <c r="A59" t="s">
        <v>37</v>
      </c>
      <c r="B59" t="s">
        <v>46</v>
      </c>
      <c r="C59" t="s">
        <v>78</v>
      </c>
      <c r="D59" t="s">
        <v>337</v>
      </c>
      <c r="E59" s="63">
        <v>0.10702436971727861</v>
      </c>
      <c r="F59" s="63">
        <v>3.8354168966689528E-2</v>
      </c>
      <c r="G59" s="63">
        <v>6.6825738574365384E-2</v>
      </c>
      <c r="H59" s="63">
        <v>1.7893241148158889E-2</v>
      </c>
      <c r="I59" s="63">
        <v>2.856420303300243E-2</v>
      </c>
      <c r="J59" s="63">
        <v>2.716533596330821E-2</v>
      </c>
      <c r="K59" s="71">
        <v>2.7165335963308189E-2</v>
      </c>
      <c r="L59" s="71">
        <v>2.764378570462378E-2</v>
      </c>
      <c r="M59" s="71">
        <v>2.654963724785598E-2</v>
      </c>
      <c r="N59" s="71">
        <v>2.5567373337565188E-2</v>
      </c>
      <c r="O59" s="71">
        <v>2.461943297443888E-2</v>
      </c>
      <c r="P59" s="71">
        <v>2.3754312206645489E-2</v>
      </c>
      <c r="Q59" s="71">
        <v>2.2906012351547059E-2</v>
      </c>
      <c r="R59" s="71">
        <v>2.1973857416659401E-2</v>
      </c>
      <c r="S59" s="71">
        <v>2.111098266667644E-2</v>
      </c>
      <c r="T59" s="71">
        <v>2.0329992616070668E-2</v>
      </c>
      <c r="U59" s="71">
        <v>1.964009997158056E-2</v>
      </c>
      <c r="V59" s="71">
        <v>1.8995311567344939E-2</v>
      </c>
      <c r="W59" s="71">
        <v>1.839184397623524E-2</v>
      </c>
      <c r="X59" s="71">
        <v>1.7676123296194671E-2</v>
      </c>
      <c r="Y59" s="71">
        <v>1.7081494762007241E-2</v>
      </c>
      <c r="Z59" s="71">
        <v>1.6463649031364078E-2</v>
      </c>
      <c r="AA59" s="71">
        <v>1.5969483673829159E-2</v>
      </c>
      <c r="AB59" s="71">
        <v>1.539668859619283E-2</v>
      </c>
      <c r="AC59" s="71">
        <v>1.487817095461942E-2</v>
      </c>
      <c r="AD59" s="71">
        <v>1.440452694051733E-2</v>
      </c>
      <c r="AE59" s="71">
        <v>1.3923289325344489E-2</v>
      </c>
      <c r="AF59" s="71">
        <v>1.3454564688741431E-2</v>
      </c>
      <c r="AG59" s="71">
        <v>1.299045847014068E-2</v>
      </c>
      <c r="AH59" s="71">
        <v>1.256180671812749E-2</v>
      </c>
      <c r="AI59" s="71">
        <v>1.2149781299457081E-2</v>
      </c>
      <c r="AJ59" s="71">
        <v>1.175760371083758E-2</v>
      </c>
      <c r="AK59" s="71">
        <v>1.139309699561605E-2</v>
      </c>
      <c r="AL59" s="71">
        <v>1.104872636027145E-2</v>
      </c>
      <c r="AM59" s="71">
        <v>1.069408718822042E-2</v>
      </c>
      <c r="AN59" s="71">
        <v>1.038755666888974E-2</v>
      </c>
      <c r="AO59" s="71">
        <v>1.008262447047651E-2</v>
      </c>
      <c r="AP59" s="71">
        <v>9.920935298478064E-3</v>
      </c>
      <c r="AQ59" s="71">
        <v>9.7617323460900008E-3</v>
      </c>
      <c r="AR59" s="71">
        <v>9.6050057021996246E-3</v>
      </c>
      <c r="AS59" s="71">
        <v>9.4507381474239135E-3</v>
      </c>
      <c r="AT59" s="71">
        <v>9.2989068755213559E-3</v>
      </c>
      <c r="AU59" s="71">
        <v>9.1494849734962032E-3</v>
      </c>
      <c r="AV59" s="71">
        <v>9.0024426151496442E-3</v>
      </c>
      <c r="AW59" s="71">
        <v>8.8577479856127624E-3</v>
      </c>
      <c r="AX59" s="71">
        <v>8.7153679784784614E-3</v>
      </c>
      <c r="AY59" s="71">
        <v>8.5752687115997449E-3</v>
      </c>
    </row>
    <row r="60" spans="1:51" hidden="1">
      <c r="A60" t="s">
        <v>37</v>
      </c>
      <c r="B60" t="s">
        <v>46</v>
      </c>
      <c r="C60" t="s">
        <v>80</v>
      </c>
      <c r="D60" t="s">
        <v>337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</row>
    <row r="61" spans="1:51" hidden="1">
      <c r="A61" t="s">
        <v>37</v>
      </c>
      <c r="B61" t="s">
        <v>46</v>
      </c>
      <c r="C61" t="s">
        <v>79</v>
      </c>
      <c r="D61" t="s">
        <v>337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</row>
    <row r="62" spans="1:51" hidden="1">
      <c r="A62" t="s">
        <v>38</v>
      </c>
      <c r="B62" t="s">
        <v>46</v>
      </c>
      <c r="C62" t="s">
        <v>75</v>
      </c>
      <c r="D62" t="s">
        <v>337</v>
      </c>
      <c r="E62" s="63">
        <v>0.5239580904910297</v>
      </c>
      <c r="F62" s="63">
        <v>0.51985575071507106</v>
      </c>
      <c r="G62" s="63">
        <v>0.51052285715416046</v>
      </c>
      <c r="H62" s="63">
        <v>0.52377273490926402</v>
      </c>
      <c r="I62" s="63">
        <v>0.52164450879739943</v>
      </c>
      <c r="J62" s="63">
        <v>0.51533571792914845</v>
      </c>
      <c r="K62" s="71">
        <v>0.51533571792914856</v>
      </c>
      <c r="L62" s="71">
        <v>0.51523908548472286</v>
      </c>
      <c r="M62" s="71">
        <v>0.51558741412916964</v>
      </c>
      <c r="N62" s="71">
        <v>0.51588196463217717</v>
      </c>
      <c r="O62" s="71">
        <v>0.51616399900269905</v>
      </c>
      <c r="P62" s="71">
        <v>0.51644322132554354</v>
      </c>
      <c r="Q62" s="71">
        <v>0.51671027266928005</v>
      </c>
      <c r="R62" s="71">
        <v>0.51697794035261657</v>
      </c>
      <c r="S62" s="71">
        <v>0.5172124952306193</v>
      </c>
      <c r="T62" s="71">
        <v>0.51743751206928679</v>
      </c>
      <c r="U62" s="71">
        <v>0.51765285157244145</v>
      </c>
      <c r="V62" s="71">
        <v>0.51785184349547264</v>
      </c>
      <c r="W62" s="71">
        <v>0.5180425553115845</v>
      </c>
      <c r="X62" s="71">
        <v>0.51822580691452469</v>
      </c>
      <c r="Y62" s="71">
        <v>0.51839881775107755</v>
      </c>
      <c r="Z62" s="71">
        <v>0.51856350852765365</v>
      </c>
      <c r="AA62" s="71">
        <v>0.51871996334516646</v>
      </c>
      <c r="AB62" s="71">
        <v>0.5188687965902441</v>
      </c>
      <c r="AC62" s="71">
        <v>0.5190107335857711</v>
      </c>
      <c r="AD62" s="71">
        <v>0.51914578619429608</v>
      </c>
      <c r="AE62" s="71">
        <v>0.51927442629299059</v>
      </c>
      <c r="AF62" s="71">
        <v>0.51939737002873498</v>
      </c>
      <c r="AG62" s="71">
        <v>0.51951453158595418</v>
      </c>
      <c r="AH62" s="71">
        <v>0.51962653089560673</v>
      </c>
      <c r="AI62" s="71">
        <v>0.5197333300265542</v>
      </c>
      <c r="AJ62" s="71">
        <v>0.51983528661683254</v>
      </c>
      <c r="AK62" s="71">
        <v>0.51993294329135475</v>
      </c>
      <c r="AL62" s="71">
        <v>0.52002616555112324</v>
      </c>
      <c r="AM62" s="71">
        <v>0.5201152312612275</v>
      </c>
      <c r="AN62" s="71">
        <v>0.52020057328561198</v>
      </c>
      <c r="AO62" s="71">
        <v>0.52028209728874963</v>
      </c>
      <c r="AP62" s="71">
        <v>0.52032188296542781</v>
      </c>
      <c r="AQ62" s="71">
        <v>0.52036107268683873</v>
      </c>
      <c r="AR62" s="71">
        <v>0.52039967204147297</v>
      </c>
      <c r="AS62" s="71">
        <v>0.52043768740920715</v>
      </c>
      <c r="AT62" s="71">
        <v>0.52047512576146715</v>
      </c>
      <c r="AU62" s="71">
        <v>0.52051199448920382</v>
      </c>
      <c r="AV62" s="71">
        <v>0.52054830126414642</v>
      </c>
      <c r="AW62" s="71">
        <v>0.52058405393139318</v>
      </c>
      <c r="AX62" s="71">
        <v>0.52061926042854145</v>
      </c>
      <c r="AY62" s="71">
        <v>0.52065392872601024</v>
      </c>
    </row>
    <row r="63" spans="1:51" hidden="1">
      <c r="A63" t="s">
        <v>38</v>
      </c>
      <c r="B63" t="s">
        <v>46</v>
      </c>
      <c r="C63" t="s">
        <v>76</v>
      </c>
      <c r="D63" t="s">
        <v>337</v>
      </c>
      <c r="E63" s="63">
        <v>0.31437485429461792</v>
      </c>
      <c r="F63" s="63">
        <v>0.31191345042904228</v>
      </c>
      <c r="G63" s="63">
        <v>0.30631371429249588</v>
      </c>
      <c r="H63" s="63">
        <v>0.31426364094556081</v>
      </c>
      <c r="I63" s="63">
        <v>0.31298670527844191</v>
      </c>
      <c r="J63" s="63">
        <v>0.3092014307574889</v>
      </c>
      <c r="K63" s="71">
        <v>0.30920143075748868</v>
      </c>
      <c r="L63" s="71">
        <v>0.30914345129083359</v>
      </c>
      <c r="M63" s="71">
        <v>0.30935244847750171</v>
      </c>
      <c r="N63" s="71">
        <v>0.30952917877930608</v>
      </c>
      <c r="O63" s="71">
        <v>0.30969839940161931</v>
      </c>
      <c r="P63" s="71">
        <v>0.30986593279532598</v>
      </c>
      <c r="Q63" s="71">
        <v>0.31002616360156782</v>
      </c>
      <c r="R63" s="71">
        <v>0.31018676421156982</v>
      </c>
      <c r="S63" s="71">
        <v>0.31032749713837138</v>
      </c>
      <c r="T63" s="71">
        <v>0.31046250724157187</v>
      </c>
      <c r="U63" s="71">
        <v>0.31059171094346472</v>
      </c>
      <c r="V63" s="71">
        <v>0.31071110609728342</v>
      </c>
      <c r="W63" s="71">
        <v>0.31082553318695061</v>
      </c>
      <c r="X63" s="71">
        <v>0.31093548414871458</v>
      </c>
      <c r="Y63" s="71">
        <v>0.31103929065064639</v>
      </c>
      <c r="Z63" s="71">
        <v>0.31113810511659212</v>
      </c>
      <c r="AA63" s="71">
        <v>0.31123197800709967</v>
      </c>
      <c r="AB63" s="71">
        <v>0.31132127795414632</v>
      </c>
      <c r="AC63" s="71">
        <v>0.31140644015146252</v>
      </c>
      <c r="AD63" s="71">
        <v>0.31148747171657748</v>
      </c>
      <c r="AE63" s="71">
        <v>0.31156465577579417</v>
      </c>
      <c r="AF63" s="71">
        <v>0.31163842201724079</v>
      </c>
      <c r="AG63" s="71">
        <v>0.31170871895157232</v>
      </c>
      <c r="AH63" s="71">
        <v>0.31177591853736392</v>
      </c>
      <c r="AI63" s="71">
        <v>0.31183999801593237</v>
      </c>
      <c r="AJ63" s="71">
        <v>0.31190117197009942</v>
      </c>
      <c r="AK63" s="71">
        <v>0.31195976597481268</v>
      </c>
      <c r="AL63" s="71">
        <v>0.3120156993306738</v>
      </c>
      <c r="AM63" s="71">
        <v>0.31206913875673631</v>
      </c>
      <c r="AN63" s="71">
        <v>0.31212034397136712</v>
      </c>
      <c r="AO63" s="71">
        <v>0.3121692583732496</v>
      </c>
      <c r="AP63" s="71">
        <v>0.31219312977925651</v>
      </c>
      <c r="AQ63" s="71">
        <v>0.31221664361210311</v>
      </c>
      <c r="AR63" s="71">
        <v>0.31223980322488371</v>
      </c>
      <c r="AS63" s="71">
        <v>0.31226261244552422</v>
      </c>
      <c r="AT63" s="71">
        <v>0.31228507545688011</v>
      </c>
      <c r="AU63" s="71">
        <v>0.31230719669352208</v>
      </c>
      <c r="AV63" s="71">
        <v>0.3123289807584877</v>
      </c>
      <c r="AW63" s="71">
        <v>0.31235043235883581</v>
      </c>
      <c r="AX63" s="71">
        <v>0.31237155625712471</v>
      </c>
      <c r="AY63" s="71">
        <v>0.31239235723560588</v>
      </c>
    </row>
    <row r="64" spans="1:51" hidden="1">
      <c r="A64" t="s">
        <v>38</v>
      </c>
      <c r="B64" t="s">
        <v>46</v>
      </c>
      <c r="C64" t="s">
        <v>77</v>
      </c>
      <c r="D64" t="s">
        <v>337</v>
      </c>
      <c r="E64" s="63">
        <v>0.1467906367487477</v>
      </c>
      <c r="F64" s="63">
        <v>0.1504114179476265</v>
      </c>
      <c r="G64" s="63">
        <v>0.16170606030315679</v>
      </c>
      <c r="H64" s="63">
        <v>0.15080397945962129</v>
      </c>
      <c r="I64" s="63">
        <v>0.1532225453307211</v>
      </c>
      <c r="J64" s="63">
        <v>0.1610287038952308</v>
      </c>
      <c r="K64" s="71">
        <v>0.16102870389523061</v>
      </c>
      <c r="L64" s="71">
        <v>0.16099850882677599</v>
      </c>
      <c r="M64" s="71">
        <v>0.161107352262605</v>
      </c>
      <c r="N64" s="71">
        <v>0.1611993914597358</v>
      </c>
      <c r="O64" s="71">
        <v>0.1612875196983945</v>
      </c>
      <c r="P64" s="71">
        <v>0.16137476924695471</v>
      </c>
      <c r="Q64" s="71">
        <v>0.16145821568829241</v>
      </c>
      <c r="R64" s="71">
        <v>0.16154185471936031</v>
      </c>
      <c r="S64" s="71">
        <v>0.16161514687956391</v>
      </c>
      <c r="T64" s="71">
        <v>0.16168545865618761</v>
      </c>
      <c r="U64" s="71">
        <v>0.1617527465228811</v>
      </c>
      <c r="V64" s="71">
        <v>0.16181492620563259</v>
      </c>
      <c r="W64" s="71">
        <v>0.16187451857522309</v>
      </c>
      <c r="X64" s="71">
        <v>0.16193177982663939</v>
      </c>
      <c r="Y64" s="71">
        <v>0.1619858411109647</v>
      </c>
      <c r="Z64" s="71">
        <v>0.16203730259786131</v>
      </c>
      <c r="AA64" s="71">
        <v>0.16208619056662751</v>
      </c>
      <c r="AB64" s="71">
        <v>0.16213269699674199</v>
      </c>
      <c r="AC64" s="71">
        <v>0.16217704853231249</v>
      </c>
      <c r="AD64" s="71">
        <v>0.16221924888007</v>
      </c>
      <c r="AE64" s="71">
        <v>0.16225944548907861</v>
      </c>
      <c r="AF64" s="71">
        <v>0.16229786213618869</v>
      </c>
      <c r="AG64" s="71">
        <v>0.16233447200631601</v>
      </c>
      <c r="AH64" s="71">
        <v>0.1623694688113948</v>
      </c>
      <c r="AI64" s="71">
        <v>0.16240284069895339</v>
      </c>
      <c r="AJ64" s="71">
        <v>0.1624346994213646</v>
      </c>
      <c r="AK64" s="71">
        <v>0.16246521453448001</v>
      </c>
      <c r="AL64" s="71">
        <v>0.16249434401094059</v>
      </c>
      <c r="AM64" s="71">
        <v>0.16252217467619551</v>
      </c>
      <c r="AN64" s="71">
        <v>0.16254884178871329</v>
      </c>
      <c r="AO64" s="71">
        <v>0.1625743158711509</v>
      </c>
      <c r="AP64" s="71">
        <v>0.16258674783681171</v>
      </c>
      <c r="AQ64" s="71">
        <v>0.16259899358230401</v>
      </c>
      <c r="AR64" s="71">
        <v>0.1626110548538823</v>
      </c>
      <c r="AS64" s="71">
        <v>0.1626229336450884</v>
      </c>
      <c r="AT64" s="71">
        <v>0.1626346321343074</v>
      </c>
      <c r="AU64" s="71">
        <v>0.16264615263101501</v>
      </c>
      <c r="AV64" s="71">
        <v>0.1626574975324224</v>
      </c>
      <c r="AW64" s="71">
        <v>0.16266866928991419</v>
      </c>
      <c r="AX64" s="71">
        <v>0.16267967038377831</v>
      </c>
      <c r="AY64" s="71">
        <v>0.16269050330455881</v>
      </c>
    </row>
    <row r="65" spans="1:51" hidden="1">
      <c r="A65" t="s">
        <v>38</v>
      </c>
      <c r="B65" t="s">
        <v>46</v>
      </c>
      <c r="C65" t="s">
        <v>78</v>
      </c>
      <c r="D65" t="s">
        <v>337</v>
      </c>
      <c r="E65" s="63">
        <v>1.487641846560466E-2</v>
      </c>
      <c r="F65" s="63">
        <v>1.7819380908260209E-2</v>
      </c>
      <c r="G65" s="63">
        <v>2.1457368250186779E-2</v>
      </c>
      <c r="H65" s="63">
        <v>1.115964468555385E-2</v>
      </c>
      <c r="I65" s="63">
        <v>1.2146240593437741E-2</v>
      </c>
      <c r="J65" s="63">
        <v>1.4434147418131951E-2</v>
      </c>
      <c r="K65" s="71">
        <v>1.4434147418131959E-2</v>
      </c>
      <c r="L65" s="71">
        <v>1.461895439766771E-2</v>
      </c>
      <c r="M65" s="71">
        <v>1.395278513072374E-2</v>
      </c>
      <c r="N65" s="71">
        <v>1.3389465128781071E-2</v>
      </c>
      <c r="O65" s="71">
        <v>1.2850081897287211E-2</v>
      </c>
      <c r="P65" s="71">
        <v>1.2316076632175821E-2</v>
      </c>
      <c r="Q65" s="71">
        <v>1.180534804085989E-2</v>
      </c>
      <c r="R65" s="71">
        <v>1.129344071645349E-2</v>
      </c>
      <c r="S65" s="71">
        <v>1.084486075144548E-2</v>
      </c>
      <c r="T65" s="71">
        <v>1.0414522032953731E-2</v>
      </c>
      <c r="U65" s="71">
        <v>1.000269096121263E-2</v>
      </c>
      <c r="V65" s="71">
        <v>9.6221242016114508E-3</v>
      </c>
      <c r="W65" s="71">
        <v>9.2573929262419665E-3</v>
      </c>
      <c r="X65" s="71">
        <v>8.9069291101212776E-3</v>
      </c>
      <c r="Y65" s="71">
        <v>8.5760504873114013E-3</v>
      </c>
      <c r="Z65" s="71">
        <v>8.2610837578928585E-3</v>
      </c>
      <c r="AA65" s="71">
        <v>7.9618680811063373E-3</v>
      </c>
      <c r="AB65" s="71">
        <v>7.677228458867584E-3</v>
      </c>
      <c r="AC65" s="71">
        <v>7.405777730453908E-3</v>
      </c>
      <c r="AD65" s="71">
        <v>7.1474932090563647E-3</v>
      </c>
      <c r="AE65" s="71">
        <v>6.9014724421366906E-3</v>
      </c>
      <c r="AF65" s="71">
        <v>6.6663458178355542E-3</v>
      </c>
      <c r="AG65" s="71">
        <v>6.4422774561574232E-3</v>
      </c>
      <c r="AH65" s="71">
        <v>6.2280817556345522E-3</v>
      </c>
      <c r="AI65" s="71">
        <v>6.0238312585599628E-3</v>
      </c>
      <c r="AJ65" s="71">
        <v>5.828841991703527E-3</v>
      </c>
      <c r="AK65" s="71">
        <v>5.6420761993523716E-3</v>
      </c>
      <c r="AL65" s="71">
        <v>5.4637911072623327E-3</v>
      </c>
      <c r="AM65" s="71">
        <v>5.2934553058407276E-3</v>
      </c>
      <c r="AN65" s="71">
        <v>5.1302409543074867E-3</v>
      </c>
      <c r="AO65" s="71">
        <v>4.9743284668497941E-3</v>
      </c>
      <c r="AP65" s="71">
        <v>4.898239418503837E-3</v>
      </c>
      <c r="AQ65" s="71">
        <v>4.8232901187540882E-3</v>
      </c>
      <c r="AR65" s="71">
        <v>4.7494698797610124E-3</v>
      </c>
      <c r="AS65" s="71">
        <v>4.6767665001801436E-3</v>
      </c>
      <c r="AT65" s="71">
        <v>4.6051666473453517E-3</v>
      </c>
      <c r="AU65" s="71">
        <v>4.5346561862591363E-3</v>
      </c>
      <c r="AV65" s="71">
        <v>4.4652204449433406E-3</v>
      </c>
      <c r="AW65" s="71">
        <v>4.396844419856708E-3</v>
      </c>
      <c r="AX65" s="71">
        <v>4.3295129305554927E-3</v>
      </c>
      <c r="AY65" s="71">
        <v>4.2632107338251204E-3</v>
      </c>
    </row>
    <row r="66" spans="1:51" hidden="1">
      <c r="A66" t="s">
        <v>38</v>
      </c>
      <c r="B66" t="s">
        <v>46</v>
      </c>
      <c r="C66" t="s">
        <v>80</v>
      </c>
      <c r="D66" t="s">
        <v>337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</row>
    <row r="67" spans="1:51" hidden="1">
      <c r="A67" t="s">
        <v>38</v>
      </c>
      <c r="B67" t="s">
        <v>46</v>
      </c>
      <c r="C67" t="s">
        <v>79</v>
      </c>
      <c r="D67" t="s">
        <v>337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</row>
    <row r="68" spans="1:51" hidden="1">
      <c r="A68" t="s">
        <v>39</v>
      </c>
      <c r="B68" t="s">
        <v>46</v>
      </c>
      <c r="C68" t="s">
        <v>75</v>
      </c>
      <c r="D68" t="s">
        <v>337</v>
      </c>
      <c r="E68" s="63">
        <v>0.44375747891359529</v>
      </c>
      <c r="F68" s="63">
        <v>0.44935414465448092</v>
      </c>
      <c r="G68" s="63">
        <v>0.45318652887449229</v>
      </c>
      <c r="H68" s="63">
        <v>0.47309564524649039</v>
      </c>
      <c r="I68" s="63">
        <v>0.48061614271851361</v>
      </c>
      <c r="J68" s="63">
        <v>0.41963932061980258</v>
      </c>
      <c r="K68" s="71">
        <v>0.41963932061980291</v>
      </c>
      <c r="L68" s="71">
        <v>0.41963932061980269</v>
      </c>
      <c r="M68" s="71">
        <v>0.41963932061980269</v>
      </c>
      <c r="N68" s="71">
        <v>0.41963932061980258</v>
      </c>
      <c r="O68" s="71">
        <v>0.41963932061980269</v>
      </c>
      <c r="P68" s="71">
        <v>0.41963932061980269</v>
      </c>
      <c r="Q68" s="71">
        <v>0.41963932061980269</v>
      </c>
      <c r="R68" s="71">
        <v>0.41963932061980258</v>
      </c>
      <c r="S68" s="71">
        <v>0.41963932061980269</v>
      </c>
      <c r="T68" s="71">
        <v>0.41963932061980269</v>
      </c>
      <c r="U68" s="71">
        <v>0.41963932061980269</v>
      </c>
      <c r="V68" s="71">
        <v>0.41963932061980269</v>
      </c>
      <c r="W68" s="71">
        <v>0.41963932061980269</v>
      </c>
      <c r="X68" s="71">
        <v>0.41963932061980258</v>
      </c>
      <c r="Y68" s="71">
        <v>0.41963932061980269</v>
      </c>
      <c r="Z68" s="71">
        <v>0.41963932061980269</v>
      </c>
      <c r="AA68" s="71">
        <v>0.41963932061980258</v>
      </c>
      <c r="AB68" s="71">
        <v>0.41963932061980269</v>
      </c>
      <c r="AC68" s="71">
        <v>0.41963932061980269</v>
      </c>
      <c r="AD68" s="71">
        <v>0.41963932061980269</v>
      </c>
      <c r="AE68" s="71">
        <v>0.41963932061980258</v>
      </c>
      <c r="AF68" s="71">
        <v>0.41963932061980269</v>
      </c>
      <c r="AG68" s="71">
        <v>0.41963932061980269</v>
      </c>
      <c r="AH68" s="71">
        <v>0.41963932061980269</v>
      </c>
      <c r="AI68" s="71">
        <v>0.41963932061980269</v>
      </c>
      <c r="AJ68" s="71">
        <v>0.41963932061980269</v>
      </c>
      <c r="AK68" s="71">
        <v>0.41963932061980258</v>
      </c>
      <c r="AL68" s="71">
        <v>0.41963932061980269</v>
      </c>
      <c r="AM68" s="71">
        <v>0.41963932061980269</v>
      </c>
      <c r="AN68" s="71">
        <v>0.41963932061980258</v>
      </c>
      <c r="AO68" s="71">
        <v>0.41963932061980269</v>
      </c>
      <c r="AP68" s="71">
        <v>0.41963932061980269</v>
      </c>
      <c r="AQ68" s="71">
        <v>0.41963932061980269</v>
      </c>
      <c r="AR68" s="71">
        <v>0.41963932061980258</v>
      </c>
      <c r="AS68" s="71">
        <v>0.41963932061980269</v>
      </c>
      <c r="AT68" s="71">
        <v>0.41963932061980269</v>
      </c>
      <c r="AU68" s="71">
        <v>0.41963932061980269</v>
      </c>
      <c r="AV68" s="71">
        <v>0.41963932061980269</v>
      </c>
      <c r="AW68" s="71">
        <v>0.41963932061980269</v>
      </c>
      <c r="AX68" s="71">
        <v>0.41963932061980269</v>
      </c>
      <c r="AY68" s="71">
        <v>0.41963932061980269</v>
      </c>
    </row>
    <row r="69" spans="1:51" hidden="1">
      <c r="A69" t="s">
        <v>39</v>
      </c>
      <c r="B69" t="s">
        <v>46</v>
      </c>
      <c r="C69" t="s">
        <v>76</v>
      </c>
      <c r="D69" t="s">
        <v>337</v>
      </c>
      <c r="E69" s="63">
        <v>0.26625448734815749</v>
      </c>
      <c r="F69" s="63">
        <v>0.26961248679268851</v>
      </c>
      <c r="G69" s="63">
        <v>0.27191191732469489</v>
      </c>
      <c r="H69" s="63">
        <v>0.28385738714789371</v>
      </c>
      <c r="I69" s="63">
        <v>0.28836968563110749</v>
      </c>
      <c r="J69" s="63">
        <v>0.2517835923718803</v>
      </c>
      <c r="K69" s="71">
        <v>0.25178359237188103</v>
      </c>
      <c r="L69" s="71">
        <v>0.25178359237188042</v>
      </c>
      <c r="M69" s="71">
        <v>0.25178359237188042</v>
      </c>
      <c r="N69" s="71">
        <v>0.25178359237188042</v>
      </c>
      <c r="O69" s="71">
        <v>0.25178359237188042</v>
      </c>
      <c r="P69" s="71">
        <v>0.25178359237188042</v>
      </c>
      <c r="Q69" s="71">
        <v>0.2517835923718803</v>
      </c>
      <c r="R69" s="71">
        <v>0.2517835923718803</v>
      </c>
      <c r="S69" s="71">
        <v>0.2517835923718803</v>
      </c>
      <c r="T69" s="71">
        <v>0.25178359237188042</v>
      </c>
      <c r="U69" s="71">
        <v>0.25178359237188042</v>
      </c>
      <c r="V69" s="71">
        <v>0.25178359237188042</v>
      </c>
      <c r="W69" s="71">
        <v>0.25178359237188042</v>
      </c>
      <c r="X69" s="71">
        <v>0.2517835923718803</v>
      </c>
      <c r="Y69" s="71">
        <v>0.25178359237188042</v>
      </c>
      <c r="Z69" s="71">
        <v>0.25178359237188042</v>
      </c>
      <c r="AA69" s="71">
        <v>0.25178359237188042</v>
      </c>
      <c r="AB69" s="71">
        <v>0.25178359237188042</v>
      </c>
      <c r="AC69" s="71">
        <v>0.2517835923718803</v>
      </c>
      <c r="AD69" s="71">
        <v>0.2517835923718803</v>
      </c>
      <c r="AE69" s="71">
        <v>0.2517835923718803</v>
      </c>
      <c r="AF69" s="71">
        <v>0.2517835923718803</v>
      </c>
      <c r="AG69" s="71">
        <v>0.2517835923718803</v>
      </c>
      <c r="AH69" s="71">
        <v>0.25178359237188042</v>
      </c>
      <c r="AI69" s="71">
        <v>0.2517835923718803</v>
      </c>
      <c r="AJ69" s="71">
        <v>0.2517835923718803</v>
      </c>
      <c r="AK69" s="71">
        <v>0.2517835923718803</v>
      </c>
      <c r="AL69" s="71">
        <v>0.25178359237188042</v>
      </c>
      <c r="AM69" s="71">
        <v>0.25178359237188042</v>
      </c>
      <c r="AN69" s="71">
        <v>0.2517835923718803</v>
      </c>
      <c r="AO69" s="71">
        <v>0.2517835923718803</v>
      </c>
      <c r="AP69" s="71">
        <v>0.2517835923718803</v>
      </c>
      <c r="AQ69" s="71">
        <v>0.2517835923718803</v>
      </c>
      <c r="AR69" s="71">
        <v>0.25178359237188042</v>
      </c>
      <c r="AS69" s="71">
        <v>0.25178359237188042</v>
      </c>
      <c r="AT69" s="71">
        <v>0.2517835923718803</v>
      </c>
      <c r="AU69" s="71">
        <v>0.25178359237188042</v>
      </c>
      <c r="AV69" s="71">
        <v>0.25178359237188042</v>
      </c>
      <c r="AW69" s="71">
        <v>0.2517835923718803</v>
      </c>
      <c r="AX69" s="71">
        <v>0.25178359237188042</v>
      </c>
      <c r="AY69" s="71">
        <v>0.25178359237188042</v>
      </c>
    </row>
    <row r="70" spans="1:51" hidden="1">
      <c r="A70" t="s">
        <v>39</v>
      </c>
      <c r="B70" t="s">
        <v>46</v>
      </c>
      <c r="C70" t="s">
        <v>77</v>
      </c>
      <c r="D70" t="s">
        <v>337</v>
      </c>
      <c r="E70" s="63">
        <v>0.28998803373824711</v>
      </c>
      <c r="F70" s="63">
        <v>0.28103336855283068</v>
      </c>
      <c r="G70" s="63">
        <v>0.27490155380081283</v>
      </c>
      <c r="H70" s="63">
        <v>0.24304696760561581</v>
      </c>
      <c r="I70" s="63">
        <v>0.23101417165037899</v>
      </c>
      <c r="J70" s="63">
        <v>0.32857708700831689</v>
      </c>
      <c r="K70" s="71">
        <v>0.32857708700831623</v>
      </c>
      <c r="L70" s="71">
        <v>0.328577087008317</v>
      </c>
      <c r="M70" s="71">
        <v>0.32857708700831689</v>
      </c>
      <c r="N70" s="71">
        <v>0.32857708700831689</v>
      </c>
      <c r="O70" s="71">
        <v>0.328577087008317</v>
      </c>
      <c r="P70" s="71">
        <v>0.328577087008317</v>
      </c>
      <c r="Q70" s="71">
        <v>0.32857708700831689</v>
      </c>
      <c r="R70" s="71">
        <v>0.32857708700831689</v>
      </c>
      <c r="S70" s="71">
        <v>0.328577087008317</v>
      </c>
      <c r="T70" s="71">
        <v>0.328577087008317</v>
      </c>
      <c r="U70" s="71">
        <v>0.328577087008317</v>
      </c>
      <c r="V70" s="71">
        <v>0.32857708700831689</v>
      </c>
      <c r="W70" s="71">
        <v>0.328577087008317</v>
      </c>
      <c r="X70" s="71">
        <v>0.32857708700831689</v>
      </c>
      <c r="Y70" s="71">
        <v>0.328577087008317</v>
      </c>
      <c r="Z70" s="71">
        <v>0.328577087008317</v>
      </c>
      <c r="AA70" s="71">
        <v>0.328577087008317</v>
      </c>
      <c r="AB70" s="71">
        <v>0.32857708700831711</v>
      </c>
      <c r="AC70" s="71">
        <v>0.32857708700831689</v>
      </c>
      <c r="AD70" s="71">
        <v>0.328577087008317</v>
      </c>
      <c r="AE70" s="71">
        <v>0.32857708700831689</v>
      </c>
      <c r="AF70" s="71">
        <v>0.32857708700831689</v>
      </c>
      <c r="AG70" s="71">
        <v>0.328577087008317</v>
      </c>
      <c r="AH70" s="71">
        <v>0.328577087008317</v>
      </c>
      <c r="AI70" s="71">
        <v>0.32857708700831689</v>
      </c>
      <c r="AJ70" s="71">
        <v>0.32857708700831689</v>
      </c>
      <c r="AK70" s="71">
        <v>0.32857708700831689</v>
      </c>
      <c r="AL70" s="71">
        <v>0.32857708700831689</v>
      </c>
      <c r="AM70" s="71">
        <v>0.328577087008317</v>
      </c>
      <c r="AN70" s="71">
        <v>0.32857708700831689</v>
      </c>
      <c r="AO70" s="71">
        <v>0.32857708700831689</v>
      </c>
      <c r="AP70" s="71">
        <v>0.32857708700831689</v>
      </c>
      <c r="AQ70" s="71">
        <v>0.32857708700831689</v>
      </c>
      <c r="AR70" s="71">
        <v>0.32857708700831689</v>
      </c>
      <c r="AS70" s="71">
        <v>0.32857708700831689</v>
      </c>
      <c r="AT70" s="71">
        <v>0.32857708700831689</v>
      </c>
      <c r="AU70" s="71">
        <v>0.32857708700831689</v>
      </c>
      <c r="AV70" s="71">
        <v>0.32857708700831689</v>
      </c>
      <c r="AW70" s="71">
        <v>0.32857708700831689</v>
      </c>
      <c r="AX70" s="71">
        <v>0.328577087008317</v>
      </c>
      <c r="AY70" s="71">
        <v>0.32857708700831689</v>
      </c>
    </row>
    <row r="71" spans="1:51" hidden="1">
      <c r="A71" t="s">
        <v>39</v>
      </c>
      <c r="B71" t="s">
        <v>46</v>
      </c>
      <c r="C71" t="s">
        <v>78</v>
      </c>
      <c r="D71" t="s">
        <v>337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</v>
      </c>
      <c r="AD71" s="71">
        <v>0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71">
        <v>0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</row>
    <row r="72" spans="1:51" hidden="1">
      <c r="A72" t="s">
        <v>39</v>
      </c>
      <c r="B72" t="s">
        <v>46</v>
      </c>
      <c r="C72" t="s">
        <v>80</v>
      </c>
      <c r="D72" t="s">
        <v>337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71">
        <v>0</v>
      </c>
      <c r="L72" s="71">
        <v>0</v>
      </c>
      <c r="M72" s="71">
        <v>0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0</v>
      </c>
      <c r="T72" s="71">
        <v>0</v>
      </c>
      <c r="U72" s="71">
        <v>0</v>
      </c>
      <c r="V72" s="71">
        <v>0</v>
      </c>
      <c r="W72" s="71">
        <v>0</v>
      </c>
      <c r="X72" s="71">
        <v>0</v>
      </c>
      <c r="Y72" s="71">
        <v>0</v>
      </c>
      <c r="Z72" s="71">
        <v>0</v>
      </c>
      <c r="AA72" s="71">
        <v>0</v>
      </c>
      <c r="AB72" s="71">
        <v>0</v>
      </c>
      <c r="AC72" s="71">
        <v>0</v>
      </c>
      <c r="AD72" s="71">
        <v>0</v>
      </c>
      <c r="AE72" s="71">
        <v>0</v>
      </c>
      <c r="AF72" s="71">
        <v>0</v>
      </c>
      <c r="AG72" s="71">
        <v>0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</row>
    <row r="73" spans="1:51" hidden="1">
      <c r="A73" t="s">
        <v>39</v>
      </c>
      <c r="B73" t="s">
        <v>46</v>
      </c>
      <c r="C73" t="s">
        <v>79</v>
      </c>
      <c r="D73" t="s">
        <v>337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</row>
    <row r="74" spans="1:51" hidden="1">
      <c r="A74" t="s">
        <v>40</v>
      </c>
      <c r="B74" t="s">
        <v>46</v>
      </c>
      <c r="C74" t="s">
        <v>75</v>
      </c>
      <c r="D74" t="s">
        <v>337</v>
      </c>
      <c r="E74" s="63">
        <v>0.1490865904330721</v>
      </c>
      <c r="F74" s="63">
        <v>0.16137033826608069</v>
      </c>
      <c r="G74" s="63">
        <v>0.20163903477410039</v>
      </c>
      <c r="H74" s="63">
        <v>0.20526834381985151</v>
      </c>
      <c r="I74" s="63">
        <v>0.18832757717719839</v>
      </c>
      <c r="J74" s="63">
        <v>0.19618240331981651</v>
      </c>
      <c r="K74" s="71">
        <v>0.19618240331981601</v>
      </c>
      <c r="L74" s="71">
        <v>0.1961824033198166</v>
      </c>
      <c r="M74" s="71">
        <v>0.19618240331981651</v>
      </c>
      <c r="N74" s="71">
        <v>0.1961824033198166</v>
      </c>
      <c r="O74" s="71">
        <v>0.19618240331981651</v>
      </c>
      <c r="P74" s="71">
        <v>0.1961824033198166</v>
      </c>
      <c r="Q74" s="71">
        <v>0.1961824033198166</v>
      </c>
      <c r="R74" s="71">
        <v>0.1961824033198166</v>
      </c>
      <c r="S74" s="71">
        <v>0.1961824033198166</v>
      </c>
      <c r="T74" s="71">
        <v>0.19618240331981651</v>
      </c>
      <c r="U74" s="71">
        <v>0.19618240331981651</v>
      </c>
      <c r="V74" s="71">
        <v>0.19618240331981651</v>
      </c>
      <c r="W74" s="71">
        <v>0.1961824033198166</v>
      </c>
      <c r="X74" s="71">
        <v>0.19618240331981651</v>
      </c>
      <c r="Y74" s="71">
        <v>0.1961824033198166</v>
      </c>
      <c r="Z74" s="71">
        <v>0.1961824033198166</v>
      </c>
      <c r="AA74" s="71">
        <v>0.1961824033198166</v>
      </c>
      <c r="AB74" s="71">
        <v>0.19618240331981651</v>
      </c>
      <c r="AC74" s="71">
        <v>0.1961824033198166</v>
      </c>
      <c r="AD74" s="71">
        <v>0.1961824033198166</v>
      </c>
      <c r="AE74" s="71">
        <v>0.1961824033198166</v>
      </c>
      <c r="AF74" s="71">
        <v>0.1961824033198166</v>
      </c>
      <c r="AG74" s="71">
        <v>0.1961824033198166</v>
      </c>
      <c r="AH74" s="71">
        <v>0.1961824033198166</v>
      </c>
      <c r="AI74" s="71">
        <v>0.1961824033198166</v>
      </c>
      <c r="AJ74" s="71">
        <v>0.1961824033198166</v>
      </c>
      <c r="AK74" s="71">
        <v>0.1961824033198166</v>
      </c>
      <c r="AL74" s="71">
        <v>0.1961824033198166</v>
      </c>
      <c r="AM74" s="71">
        <v>0.1961824033198166</v>
      </c>
      <c r="AN74" s="71">
        <v>0.1961824033198166</v>
      </c>
      <c r="AO74" s="71">
        <v>0.19618240331981651</v>
      </c>
      <c r="AP74" s="71">
        <v>0.19618240331981651</v>
      </c>
      <c r="AQ74" s="71">
        <v>0.1961824033198166</v>
      </c>
      <c r="AR74" s="71">
        <v>0.1961824033198166</v>
      </c>
      <c r="AS74" s="71">
        <v>0.19618240331981651</v>
      </c>
      <c r="AT74" s="71">
        <v>0.19618240331981651</v>
      </c>
      <c r="AU74" s="71">
        <v>0.1961824033198166</v>
      </c>
      <c r="AV74" s="71">
        <v>0.1961824033198166</v>
      </c>
      <c r="AW74" s="71">
        <v>0.1961824033198166</v>
      </c>
      <c r="AX74" s="71">
        <v>0.1961824033198166</v>
      </c>
      <c r="AY74" s="71">
        <v>0.1961824033198166</v>
      </c>
    </row>
    <row r="75" spans="1:51" hidden="1">
      <c r="A75" t="s">
        <v>40</v>
      </c>
      <c r="B75" t="s">
        <v>46</v>
      </c>
      <c r="C75" t="s">
        <v>76</v>
      </c>
      <c r="D75" t="s">
        <v>337</v>
      </c>
      <c r="E75" s="63">
        <v>8.9451954259843411E-2</v>
      </c>
      <c r="F75" s="63">
        <v>9.6822202959648732E-2</v>
      </c>
      <c r="G75" s="63">
        <v>0.1209834208644601</v>
      </c>
      <c r="H75" s="63">
        <v>0.12316100629191069</v>
      </c>
      <c r="I75" s="63">
        <v>0.1129965463063194</v>
      </c>
      <c r="J75" s="63">
        <v>0.1177094419918895</v>
      </c>
      <c r="K75" s="71">
        <v>0.1177094419918903</v>
      </c>
      <c r="L75" s="71">
        <v>0.1177094419918895</v>
      </c>
      <c r="M75" s="71">
        <v>0.1177094419918895</v>
      </c>
      <c r="N75" s="71">
        <v>0.1177094419918895</v>
      </c>
      <c r="O75" s="71">
        <v>0.1177094419918895</v>
      </c>
      <c r="P75" s="71">
        <v>0.1177094419918895</v>
      </c>
      <c r="Q75" s="71">
        <v>0.1177094419918895</v>
      </c>
      <c r="R75" s="71">
        <v>0.1177094419918895</v>
      </c>
      <c r="S75" s="71">
        <v>0.1177094419918895</v>
      </c>
      <c r="T75" s="71">
        <v>0.1177094419918895</v>
      </c>
      <c r="U75" s="71">
        <v>0.1177094419918895</v>
      </c>
      <c r="V75" s="71">
        <v>0.1177094419918895</v>
      </c>
      <c r="W75" s="71">
        <v>0.1177094419918895</v>
      </c>
      <c r="X75" s="71">
        <v>0.1177094419918895</v>
      </c>
      <c r="Y75" s="71">
        <v>0.1177094419918895</v>
      </c>
      <c r="Z75" s="71">
        <v>0.1177094419918895</v>
      </c>
      <c r="AA75" s="71">
        <v>0.1177094419918895</v>
      </c>
      <c r="AB75" s="71">
        <v>0.1177094419918895</v>
      </c>
      <c r="AC75" s="71">
        <v>0.1177094419918895</v>
      </c>
      <c r="AD75" s="71">
        <v>0.1177094419918895</v>
      </c>
      <c r="AE75" s="71">
        <v>0.1177094419918895</v>
      </c>
      <c r="AF75" s="71">
        <v>0.1177094419918895</v>
      </c>
      <c r="AG75" s="71">
        <v>0.1177094419918895</v>
      </c>
      <c r="AH75" s="71">
        <v>0.1177094419918895</v>
      </c>
      <c r="AI75" s="71">
        <v>0.1177094419918895</v>
      </c>
      <c r="AJ75" s="71">
        <v>0.1177094419918895</v>
      </c>
      <c r="AK75" s="71">
        <v>0.1177094419918895</v>
      </c>
      <c r="AL75" s="71">
        <v>0.1177094419918895</v>
      </c>
      <c r="AM75" s="71">
        <v>0.1177094419918895</v>
      </c>
      <c r="AN75" s="71">
        <v>0.1177094419918895</v>
      </c>
      <c r="AO75" s="71">
        <v>0.1177094419918895</v>
      </c>
      <c r="AP75" s="71">
        <v>0.1177094419918895</v>
      </c>
      <c r="AQ75" s="71">
        <v>0.1177094419918895</v>
      </c>
      <c r="AR75" s="71">
        <v>0.1177094419918895</v>
      </c>
      <c r="AS75" s="71">
        <v>0.1177094419918895</v>
      </c>
      <c r="AT75" s="71">
        <v>0.1177094419918895</v>
      </c>
      <c r="AU75" s="71">
        <v>0.1177094419918895</v>
      </c>
      <c r="AV75" s="71">
        <v>0.1177094419918895</v>
      </c>
      <c r="AW75" s="71">
        <v>0.1177094419918895</v>
      </c>
      <c r="AX75" s="71">
        <v>0.1177094419918895</v>
      </c>
      <c r="AY75" s="71">
        <v>0.1177094419918895</v>
      </c>
    </row>
    <row r="76" spans="1:51" hidden="1">
      <c r="A76" t="s">
        <v>40</v>
      </c>
      <c r="B76" t="s">
        <v>46</v>
      </c>
      <c r="C76" t="s">
        <v>77</v>
      </c>
      <c r="D76" t="s">
        <v>337</v>
      </c>
      <c r="E76" s="63">
        <v>0.76146145530708453</v>
      </c>
      <c r="F76" s="63">
        <v>0.74180745877427057</v>
      </c>
      <c r="G76" s="63">
        <v>0.67737754436143949</v>
      </c>
      <c r="H76" s="63">
        <v>0.67157064988823789</v>
      </c>
      <c r="I76" s="63">
        <v>0.69867587651648233</v>
      </c>
      <c r="J76" s="63">
        <v>0.68610815468829389</v>
      </c>
      <c r="K76" s="71">
        <v>0.68610815468829356</v>
      </c>
      <c r="L76" s="71">
        <v>0.68610815468829389</v>
      </c>
      <c r="M76" s="71">
        <v>0.68610815468829389</v>
      </c>
      <c r="N76" s="71">
        <v>0.686108154688294</v>
      </c>
      <c r="O76" s="71">
        <v>0.68610815468829389</v>
      </c>
      <c r="P76" s="71">
        <v>0.68610815468829389</v>
      </c>
      <c r="Q76" s="71">
        <v>0.68610815468829389</v>
      </c>
      <c r="R76" s="71">
        <v>0.68610815468829389</v>
      </c>
      <c r="S76" s="71">
        <v>0.68610815468829389</v>
      </c>
      <c r="T76" s="71">
        <v>0.68610815468829389</v>
      </c>
      <c r="U76" s="71">
        <v>0.68610815468829389</v>
      </c>
      <c r="V76" s="71">
        <v>0.68610815468829389</v>
      </c>
      <c r="W76" s="71">
        <v>0.686108154688294</v>
      </c>
      <c r="X76" s="71">
        <v>0.68610815468829389</v>
      </c>
      <c r="Y76" s="71">
        <v>0.68610815468829389</v>
      </c>
      <c r="Z76" s="71">
        <v>0.68610815468829389</v>
      </c>
      <c r="AA76" s="71">
        <v>0.68610815468829389</v>
      </c>
      <c r="AB76" s="71">
        <v>0.68610815468829389</v>
      </c>
      <c r="AC76" s="71">
        <v>0.68610815468829389</v>
      </c>
      <c r="AD76" s="71">
        <v>0.68610815468829389</v>
      </c>
      <c r="AE76" s="71">
        <v>0.68610815468829389</v>
      </c>
      <c r="AF76" s="71">
        <v>0.68610815468829389</v>
      </c>
      <c r="AG76" s="71">
        <v>0.68610815468829389</v>
      </c>
      <c r="AH76" s="71">
        <v>0.68610815468829389</v>
      </c>
      <c r="AI76" s="71">
        <v>0.68610815468829389</v>
      </c>
      <c r="AJ76" s="71">
        <v>0.68610815468829389</v>
      </c>
      <c r="AK76" s="71">
        <v>0.68610815468829389</v>
      </c>
      <c r="AL76" s="71">
        <v>0.686108154688294</v>
      </c>
      <c r="AM76" s="71">
        <v>0.68610815468829389</v>
      </c>
      <c r="AN76" s="71">
        <v>0.68610815468829378</v>
      </c>
      <c r="AO76" s="71">
        <v>0.68610815468829389</v>
      </c>
      <c r="AP76" s="71">
        <v>0.68610815468829389</v>
      </c>
      <c r="AQ76" s="71">
        <v>0.68610815468829389</v>
      </c>
      <c r="AR76" s="71">
        <v>0.68610815468829389</v>
      </c>
      <c r="AS76" s="71">
        <v>0.68610815468829389</v>
      </c>
      <c r="AT76" s="71">
        <v>0.686108154688294</v>
      </c>
      <c r="AU76" s="71">
        <v>0.68610815468829389</v>
      </c>
      <c r="AV76" s="71">
        <v>0.68610815468829389</v>
      </c>
      <c r="AW76" s="71">
        <v>0.68610815468829389</v>
      </c>
      <c r="AX76" s="71">
        <v>0.68610815468829389</v>
      </c>
      <c r="AY76" s="71">
        <v>0.68610815468829389</v>
      </c>
    </row>
    <row r="77" spans="1:51" hidden="1">
      <c r="A77" t="s">
        <v>40</v>
      </c>
      <c r="B77" t="s">
        <v>46</v>
      </c>
      <c r="C77" t="s">
        <v>78</v>
      </c>
      <c r="D77" t="s">
        <v>337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</row>
    <row r="78" spans="1:51" hidden="1">
      <c r="A78" t="s">
        <v>40</v>
      </c>
      <c r="B78" t="s">
        <v>46</v>
      </c>
      <c r="C78" t="s">
        <v>80</v>
      </c>
      <c r="D78" t="s">
        <v>337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</row>
    <row r="79" spans="1:51" hidden="1">
      <c r="A79" t="s">
        <v>40</v>
      </c>
      <c r="B79" t="s">
        <v>46</v>
      </c>
      <c r="C79" t="s">
        <v>79</v>
      </c>
      <c r="D79" t="s">
        <v>337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0</v>
      </c>
      <c r="W79" s="71">
        <v>0</v>
      </c>
      <c r="X79" s="71">
        <v>0</v>
      </c>
      <c r="Y79" s="71">
        <v>0</v>
      </c>
      <c r="Z79" s="71">
        <v>0</v>
      </c>
      <c r="AA79" s="71">
        <v>0</v>
      </c>
      <c r="AB79" s="71">
        <v>0</v>
      </c>
      <c r="AC79" s="71">
        <v>0</v>
      </c>
      <c r="AD79" s="71">
        <v>0</v>
      </c>
      <c r="AE79" s="71">
        <v>0</v>
      </c>
      <c r="AF79" s="71">
        <v>0</v>
      </c>
      <c r="AG79" s="71">
        <v>0</v>
      </c>
      <c r="AH79" s="71">
        <v>0</v>
      </c>
      <c r="AI79" s="71">
        <v>0</v>
      </c>
      <c r="AJ79" s="71">
        <v>0</v>
      </c>
      <c r="AK79" s="71">
        <v>0</v>
      </c>
      <c r="AL79" s="71">
        <v>0</v>
      </c>
      <c r="AM79" s="71">
        <v>0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</row>
    <row r="80" spans="1:51" hidden="1">
      <c r="A80" t="s">
        <v>42</v>
      </c>
      <c r="B80" t="s">
        <v>46</v>
      </c>
      <c r="C80" t="s">
        <v>75</v>
      </c>
      <c r="D80" t="s">
        <v>337</v>
      </c>
      <c r="E80" s="63">
        <v>0.60222247272857432</v>
      </c>
      <c r="F80" s="63">
        <v>0.59414225967129797</v>
      </c>
      <c r="G80" s="63">
        <v>0.60581068177771524</v>
      </c>
      <c r="H80" s="63">
        <v>0.60700149022592675</v>
      </c>
      <c r="I80" s="63">
        <v>0.60416089620625535</v>
      </c>
      <c r="J80" s="63">
        <v>0.61059696356475446</v>
      </c>
      <c r="K80" s="71">
        <v>0.61059696356475468</v>
      </c>
      <c r="L80" s="71">
        <v>0.61041245537238442</v>
      </c>
      <c r="M80" s="71">
        <v>0.61107715727566014</v>
      </c>
      <c r="N80" s="71">
        <v>0.61163922072814048</v>
      </c>
      <c r="O80" s="71">
        <v>0.61217738537641386</v>
      </c>
      <c r="P80" s="71">
        <v>0.61271016614952933</v>
      </c>
      <c r="Q80" s="71">
        <v>0.61321969716637237</v>
      </c>
      <c r="R80" s="71">
        <v>0.61373037511779704</v>
      </c>
      <c r="S80" s="71">
        <v>0.61417782093299067</v>
      </c>
      <c r="T80" s="71">
        <v>0.61460701350955937</v>
      </c>
      <c r="U80" s="71">
        <v>0.6150176727013722</v>
      </c>
      <c r="V80" s="71">
        <v>0.61539705008308798</v>
      </c>
      <c r="W80" s="71">
        <v>0.61576052266434156</v>
      </c>
      <c r="X80" s="71">
        <v>0.61610963420238152</v>
      </c>
      <c r="Y80" s="71">
        <v>0.61643905639638286</v>
      </c>
      <c r="Z80" s="71">
        <v>0.61675243987969675</v>
      </c>
      <c r="AA80" s="71">
        <v>0.61704994042059536</v>
      </c>
      <c r="AB80" s="71">
        <v>0.61733274404521321</v>
      </c>
      <c r="AC80" s="71">
        <v>0.61760227225933872</v>
      </c>
      <c r="AD80" s="71">
        <v>0.61785860794638392</v>
      </c>
      <c r="AE80" s="71">
        <v>0.61810273016286332</v>
      </c>
      <c r="AF80" s="71">
        <v>0.61833608914041682</v>
      </c>
      <c r="AG80" s="71">
        <v>0.61855858990289136</v>
      </c>
      <c r="AH80" s="71">
        <v>0.61877146155956197</v>
      </c>
      <c r="AI80" s="71">
        <v>0.61897464573576888</v>
      </c>
      <c r="AJ80" s="71">
        <v>0.61916881473138274</v>
      </c>
      <c r="AK80" s="71">
        <v>0.61935497779888626</v>
      </c>
      <c r="AL80" s="71">
        <v>0.61953284071065495</v>
      </c>
      <c r="AM80" s="71">
        <v>0.6197028974181229</v>
      </c>
      <c r="AN80" s="71">
        <v>0.61986594220561764</v>
      </c>
      <c r="AO80" s="71">
        <v>0.62002176594240077</v>
      </c>
      <c r="AP80" s="71">
        <v>0.62009776509450087</v>
      </c>
      <c r="AQ80" s="71">
        <v>0.62017266688329287</v>
      </c>
      <c r="AR80" s="71">
        <v>0.62024647049541304</v>
      </c>
      <c r="AS80" s="71">
        <v>0.62031917949439519</v>
      </c>
      <c r="AT80" s="71">
        <v>0.62039080082056364</v>
      </c>
      <c r="AU80" s="71">
        <v>0.62046134392861518</v>
      </c>
      <c r="AV80" s="71">
        <v>0.62053082009052341</v>
      </c>
      <c r="AW80" s="71">
        <v>0.62059924185435422</v>
      </c>
      <c r="AX80" s="71">
        <v>0.62066662263523709</v>
      </c>
      <c r="AY80" s="71">
        <v>0.62073297641191971</v>
      </c>
    </row>
    <row r="81" spans="1:51" hidden="1">
      <c r="A81" t="s">
        <v>42</v>
      </c>
      <c r="B81" t="s">
        <v>46</v>
      </c>
      <c r="C81" t="s">
        <v>76</v>
      </c>
      <c r="D81" t="s">
        <v>337</v>
      </c>
      <c r="E81" s="63">
        <v>0.36133348363714513</v>
      </c>
      <c r="F81" s="63">
        <v>0.35648535580278001</v>
      </c>
      <c r="G81" s="63">
        <v>0.3634864090666296</v>
      </c>
      <c r="H81" s="63">
        <v>0.36420089413555717</v>
      </c>
      <c r="I81" s="63">
        <v>0.36249653772375262</v>
      </c>
      <c r="J81" s="63">
        <v>0.36635817813885302</v>
      </c>
      <c r="K81" s="71">
        <v>0.3663581781388528</v>
      </c>
      <c r="L81" s="71">
        <v>0.36624747322343087</v>
      </c>
      <c r="M81" s="71">
        <v>0.36664629436539642</v>
      </c>
      <c r="N81" s="71">
        <v>0.3669835324368847</v>
      </c>
      <c r="O81" s="71">
        <v>0.36730643122584872</v>
      </c>
      <c r="P81" s="71">
        <v>0.36762609968971788</v>
      </c>
      <c r="Q81" s="71">
        <v>0.3679318182998238</v>
      </c>
      <c r="R81" s="71">
        <v>0.36823822507067849</v>
      </c>
      <c r="S81" s="71">
        <v>0.36850669255979479</v>
      </c>
      <c r="T81" s="71">
        <v>0.36876420810573601</v>
      </c>
      <c r="U81" s="71">
        <v>0.36901060362082361</v>
      </c>
      <c r="V81" s="71">
        <v>0.36923823004985318</v>
      </c>
      <c r="W81" s="71">
        <v>0.36945631359860542</v>
      </c>
      <c r="X81" s="71">
        <v>0.36966578052142918</v>
      </c>
      <c r="Y81" s="71">
        <v>0.36986343383782999</v>
      </c>
      <c r="Z81" s="71">
        <v>0.3700514639278184</v>
      </c>
      <c r="AA81" s="71">
        <v>0.37022996425235749</v>
      </c>
      <c r="AB81" s="71">
        <v>0.37039964642712819</v>
      </c>
      <c r="AC81" s="71">
        <v>0.37056136335560352</v>
      </c>
      <c r="AD81" s="71">
        <v>0.37071516476783067</v>
      </c>
      <c r="AE81" s="71">
        <v>0.37086163809771833</v>
      </c>
      <c r="AF81" s="71">
        <v>0.37100165348425052</v>
      </c>
      <c r="AG81" s="71">
        <v>0.37113515394173519</v>
      </c>
      <c r="AH81" s="71">
        <v>0.37126287693573762</v>
      </c>
      <c r="AI81" s="71">
        <v>0.37138478744146169</v>
      </c>
      <c r="AJ81" s="71">
        <v>0.37150128883882999</v>
      </c>
      <c r="AK81" s="71">
        <v>0.37161298667933212</v>
      </c>
      <c r="AL81" s="71">
        <v>0.37171970442639329</v>
      </c>
      <c r="AM81" s="71">
        <v>0.37182173845087407</v>
      </c>
      <c r="AN81" s="71">
        <v>0.37191956532337089</v>
      </c>
      <c r="AO81" s="71">
        <v>0.37201305956544078</v>
      </c>
      <c r="AP81" s="71">
        <v>0.37205865905670088</v>
      </c>
      <c r="AQ81" s="71">
        <v>0.37210360012997612</v>
      </c>
      <c r="AR81" s="71">
        <v>0.37214788229724821</v>
      </c>
      <c r="AS81" s="71">
        <v>0.3721915076966375</v>
      </c>
      <c r="AT81" s="71">
        <v>0.37223448049233848</v>
      </c>
      <c r="AU81" s="71">
        <v>0.37227680635716948</v>
      </c>
      <c r="AV81" s="71">
        <v>0.37231849205431439</v>
      </c>
      <c r="AW81" s="71">
        <v>0.37235954511261288</v>
      </c>
      <c r="AX81" s="71">
        <v>0.37239997358114257</v>
      </c>
      <c r="AY81" s="71">
        <v>0.37243978584715209</v>
      </c>
    </row>
    <row r="82" spans="1:51" hidden="1">
      <c r="A82" t="s">
        <v>42</v>
      </c>
      <c r="B82" t="s">
        <v>46</v>
      </c>
      <c r="C82" t="s">
        <v>77</v>
      </c>
      <c r="D82" t="s">
        <v>337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</row>
    <row r="83" spans="1:51" hidden="1">
      <c r="A83" t="s">
        <v>42</v>
      </c>
      <c r="B83" t="s">
        <v>46</v>
      </c>
      <c r="C83" t="s">
        <v>78</v>
      </c>
      <c r="D83" t="s">
        <v>337</v>
      </c>
      <c r="E83" s="63">
        <v>3.6444043634280603E-2</v>
      </c>
      <c r="F83" s="63">
        <v>4.9372384525921992E-2</v>
      </c>
      <c r="G83" s="63">
        <v>3.070290915565526E-2</v>
      </c>
      <c r="H83" s="63">
        <v>2.8797615638515819E-2</v>
      </c>
      <c r="I83" s="63">
        <v>3.3342566069992058E-2</v>
      </c>
      <c r="J83" s="63">
        <v>2.3044858296392471E-2</v>
      </c>
      <c r="K83" s="71">
        <v>2.3044858296392509E-2</v>
      </c>
      <c r="L83" s="71">
        <v>2.3340071404184669E-2</v>
      </c>
      <c r="M83" s="71">
        <v>2.2276548358943389E-2</v>
      </c>
      <c r="N83" s="71">
        <v>2.1377246834974838E-2</v>
      </c>
      <c r="O83" s="71">
        <v>2.0516183397737541E-2</v>
      </c>
      <c r="P83" s="71">
        <v>1.9663734160752708E-2</v>
      </c>
      <c r="Q83" s="71">
        <v>1.8848484533803792E-2</v>
      </c>
      <c r="R83" s="71">
        <v>1.8031399811524341E-2</v>
      </c>
      <c r="S83" s="71">
        <v>1.7315486507214501E-2</v>
      </c>
      <c r="T83" s="71">
        <v>1.662877838470464E-2</v>
      </c>
      <c r="U83" s="71">
        <v>1.5971723677804181E-2</v>
      </c>
      <c r="V83" s="71">
        <v>1.536471986705878E-2</v>
      </c>
      <c r="W83" s="71">
        <v>1.478316373705298E-2</v>
      </c>
      <c r="X83" s="71">
        <v>1.4224585276189271E-2</v>
      </c>
      <c r="Y83" s="71">
        <v>1.3697509765787069E-2</v>
      </c>
      <c r="Z83" s="71">
        <v>1.3196096192484789E-2</v>
      </c>
      <c r="AA83" s="71">
        <v>1.272009532704705E-2</v>
      </c>
      <c r="AB83" s="71">
        <v>1.2267609527658541E-2</v>
      </c>
      <c r="AC83" s="71">
        <v>1.183636438505775E-2</v>
      </c>
      <c r="AD83" s="71">
        <v>1.1426227285785431E-2</v>
      </c>
      <c r="AE83" s="71">
        <v>1.103563173941838E-2</v>
      </c>
      <c r="AF83" s="71">
        <v>1.06622573753326E-2</v>
      </c>
      <c r="AG83" s="71">
        <v>1.030625615537341E-2</v>
      </c>
      <c r="AH83" s="71">
        <v>9.9656615047004488E-3</v>
      </c>
      <c r="AI83" s="71">
        <v>9.6405668227693142E-3</v>
      </c>
      <c r="AJ83" s="71">
        <v>9.3298964297872725E-3</v>
      </c>
      <c r="AK83" s="71">
        <v>9.0320355217815267E-3</v>
      </c>
      <c r="AL83" s="71">
        <v>8.747454862951658E-3</v>
      </c>
      <c r="AM83" s="71">
        <v>8.4753641310030374E-3</v>
      </c>
      <c r="AN83" s="71">
        <v>8.2144924710113032E-3</v>
      </c>
      <c r="AO83" s="71">
        <v>7.9651744921584045E-3</v>
      </c>
      <c r="AP83" s="71">
        <v>7.843575848798157E-3</v>
      </c>
      <c r="AQ83" s="71">
        <v>7.723732986731088E-3</v>
      </c>
      <c r="AR83" s="71">
        <v>7.6056472073387791E-3</v>
      </c>
      <c r="AS83" s="71">
        <v>7.4893128089673459E-3</v>
      </c>
      <c r="AT83" s="71">
        <v>7.3747186870979746E-3</v>
      </c>
      <c r="AU83" s="71">
        <v>7.2618497142151834E-3</v>
      </c>
      <c r="AV83" s="71">
        <v>7.1506878551622164E-3</v>
      </c>
      <c r="AW83" s="71">
        <v>7.0412130330329168E-3</v>
      </c>
      <c r="AX83" s="71">
        <v>6.9334037836202627E-3</v>
      </c>
      <c r="AY83" s="71">
        <v>6.8272377409280601E-3</v>
      </c>
    </row>
    <row r="84" spans="1:51" hidden="1">
      <c r="A84" t="s">
        <v>42</v>
      </c>
      <c r="B84" t="s">
        <v>46</v>
      </c>
      <c r="C84" t="s">
        <v>80</v>
      </c>
      <c r="D84" t="s">
        <v>337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0</v>
      </c>
      <c r="AA84" s="71">
        <v>0</v>
      </c>
      <c r="AB84" s="71">
        <v>0</v>
      </c>
      <c r="AC84" s="71">
        <v>0</v>
      </c>
      <c r="AD84" s="71">
        <v>0</v>
      </c>
      <c r="AE84" s="71">
        <v>0</v>
      </c>
      <c r="AF84" s="71">
        <v>0</v>
      </c>
      <c r="AG84" s="71">
        <v>0</v>
      </c>
      <c r="AH84" s="71">
        <v>0</v>
      </c>
      <c r="AI84" s="71">
        <v>0</v>
      </c>
      <c r="AJ84" s="71">
        <v>0</v>
      </c>
      <c r="AK84" s="71">
        <v>0</v>
      </c>
      <c r="AL84" s="71">
        <v>0</v>
      </c>
      <c r="AM84" s="71">
        <v>0</v>
      </c>
      <c r="AN84" s="71">
        <v>0</v>
      </c>
      <c r="AO84" s="71">
        <v>0</v>
      </c>
      <c r="AP84" s="71">
        <v>0</v>
      </c>
      <c r="AQ84" s="71">
        <v>0</v>
      </c>
      <c r="AR84" s="71">
        <v>0</v>
      </c>
      <c r="AS84" s="71">
        <v>0</v>
      </c>
      <c r="AT84" s="71">
        <v>0</v>
      </c>
      <c r="AU84" s="71">
        <v>0</v>
      </c>
      <c r="AV84" s="71">
        <v>0</v>
      </c>
      <c r="AW84" s="71">
        <v>0</v>
      </c>
      <c r="AX84" s="71">
        <v>0</v>
      </c>
      <c r="AY84" s="71">
        <v>0</v>
      </c>
    </row>
    <row r="85" spans="1:51" hidden="1">
      <c r="A85" t="s">
        <v>42</v>
      </c>
      <c r="B85" t="s">
        <v>46</v>
      </c>
      <c r="C85" t="s">
        <v>79</v>
      </c>
      <c r="D85" t="s">
        <v>337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0</v>
      </c>
      <c r="AC85" s="71">
        <v>0</v>
      </c>
      <c r="AD85" s="71">
        <v>0</v>
      </c>
      <c r="AE85" s="71">
        <v>0</v>
      </c>
      <c r="AF85" s="71">
        <v>0</v>
      </c>
      <c r="AG85" s="71">
        <v>0</v>
      </c>
      <c r="AH85" s="71">
        <v>0</v>
      </c>
      <c r="AI85" s="71">
        <v>0</v>
      </c>
      <c r="AJ85" s="71">
        <v>0</v>
      </c>
      <c r="AK85" s="71">
        <v>0</v>
      </c>
      <c r="AL85" s="71">
        <v>0</v>
      </c>
      <c r="AM85" s="71">
        <v>0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</row>
    <row r="86" spans="1:51" hidden="1">
      <c r="A86" t="s">
        <v>43</v>
      </c>
      <c r="B86" t="s">
        <v>46</v>
      </c>
      <c r="C86" t="s">
        <v>75</v>
      </c>
      <c r="D86" t="s">
        <v>337</v>
      </c>
      <c r="E86" s="63">
        <v>0.625</v>
      </c>
      <c r="F86" s="63">
        <v>0.625</v>
      </c>
      <c r="G86" s="63">
        <v>0.625</v>
      </c>
      <c r="H86" s="63">
        <v>0.625</v>
      </c>
      <c r="I86" s="63">
        <v>0.62500000000000022</v>
      </c>
      <c r="J86" s="63">
        <v>0.62499999999999989</v>
      </c>
      <c r="K86" s="71">
        <v>0.62500000000000056</v>
      </c>
      <c r="L86" s="71">
        <v>0.62499999999999978</v>
      </c>
      <c r="M86" s="71">
        <v>0.62499999999999978</v>
      </c>
      <c r="N86" s="71">
        <v>0.62499999999999989</v>
      </c>
      <c r="O86" s="71">
        <v>0.62499999999999989</v>
      </c>
      <c r="P86" s="71">
        <v>0.62499999999999978</v>
      </c>
      <c r="Q86" s="71">
        <v>0.62499999999999989</v>
      </c>
      <c r="R86" s="71">
        <v>0.62499999999999989</v>
      </c>
      <c r="S86" s="71">
        <v>0.62499999999999978</v>
      </c>
      <c r="T86" s="71">
        <v>0.62499999999999967</v>
      </c>
      <c r="U86" s="71">
        <v>0.62499999999999989</v>
      </c>
      <c r="V86" s="71">
        <v>0.62499999999999978</v>
      </c>
      <c r="W86" s="71">
        <v>0.62499999999999978</v>
      </c>
      <c r="X86" s="71">
        <v>0.62499999999999978</v>
      </c>
      <c r="Y86" s="71">
        <v>0.62499999999999978</v>
      </c>
      <c r="Z86" s="71">
        <v>0.62499999999999989</v>
      </c>
      <c r="AA86" s="71">
        <v>0.62499999999999989</v>
      </c>
      <c r="AB86" s="71">
        <v>0.62499999999999978</v>
      </c>
      <c r="AC86" s="71">
        <v>0.62499999999999989</v>
      </c>
      <c r="AD86" s="71">
        <v>0.62499999999999989</v>
      </c>
      <c r="AE86" s="71">
        <v>0.62499999999999978</v>
      </c>
      <c r="AF86" s="71">
        <v>0.62499999999999978</v>
      </c>
      <c r="AG86" s="71">
        <v>0.62499999999999978</v>
      </c>
      <c r="AH86" s="71">
        <v>0.62499999999999978</v>
      </c>
      <c r="AI86" s="71">
        <v>0.62499999999999978</v>
      </c>
      <c r="AJ86" s="71">
        <v>0.62499999999999978</v>
      </c>
      <c r="AK86" s="71">
        <v>0.62499999999999978</v>
      </c>
      <c r="AL86" s="71">
        <v>0.62499999999999978</v>
      </c>
      <c r="AM86" s="71">
        <v>0.62499999999999978</v>
      </c>
      <c r="AN86" s="71">
        <v>0.62499999999999989</v>
      </c>
      <c r="AO86" s="71">
        <v>0.62499999999999989</v>
      </c>
      <c r="AP86" s="71">
        <v>0.62499999999999978</v>
      </c>
      <c r="AQ86" s="71">
        <v>0.62499999999999978</v>
      </c>
      <c r="AR86" s="71">
        <v>0.62499999999999989</v>
      </c>
      <c r="AS86" s="71">
        <v>0.62499999999999978</v>
      </c>
      <c r="AT86" s="71">
        <v>0.62499999999999978</v>
      </c>
      <c r="AU86" s="71">
        <v>0.62499999999999989</v>
      </c>
      <c r="AV86" s="71">
        <v>0.62499999999999978</v>
      </c>
      <c r="AW86" s="71">
        <v>0.62499999999999978</v>
      </c>
      <c r="AX86" s="71">
        <v>0.62499999999999978</v>
      </c>
      <c r="AY86" s="71">
        <v>0.62499999999999989</v>
      </c>
    </row>
    <row r="87" spans="1:51" hidden="1">
      <c r="A87" t="s">
        <v>43</v>
      </c>
      <c r="B87" t="s">
        <v>46</v>
      </c>
      <c r="C87" t="s">
        <v>76</v>
      </c>
      <c r="D87" t="s">
        <v>337</v>
      </c>
      <c r="E87" s="63">
        <v>0.375</v>
      </c>
      <c r="F87" s="63">
        <v>0.37500000000000011</v>
      </c>
      <c r="G87" s="63">
        <v>0.37500000000000011</v>
      </c>
      <c r="H87" s="63">
        <v>0.375</v>
      </c>
      <c r="I87" s="63">
        <v>0.37499999999999978</v>
      </c>
      <c r="J87" s="63">
        <v>0.37500000000000022</v>
      </c>
      <c r="K87" s="71">
        <v>0.37499999999999939</v>
      </c>
      <c r="L87" s="71">
        <v>0.37500000000000022</v>
      </c>
      <c r="M87" s="71">
        <v>0.37500000000000022</v>
      </c>
      <c r="N87" s="71">
        <v>0.37500000000000011</v>
      </c>
      <c r="O87" s="71">
        <v>0.37500000000000022</v>
      </c>
      <c r="P87" s="71">
        <v>0.37500000000000022</v>
      </c>
      <c r="Q87" s="71">
        <v>0.37500000000000022</v>
      </c>
      <c r="R87" s="71">
        <v>0.37500000000000022</v>
      </c>
      <c r="S87" s="71">
        <v>0.37500000000000022</v>
      </c>
      <c r="T87" s="71">
        <v>0.37500000000000022</v>
      </c>
      <c r="U87" s="71">
        <v>0.37500000000000022</v>
      </c>
      <c r="V87" s="71">
        <v>0.37500000000000022</v>
      </c>
      <c r="W87" s="71">
        <v>0.37500000000000022</v>
      </c>
      <c r="X87" s="71">
        <v>0.37500000000000022</v>
      </c>
      <c r="Y87" s="71">
        <v>0.37500000000000022</v>
      </c>
      <c r="Z87" s="71">
        <v>0.37500000000000022</v>
      </c>
      <c r="AA87" s="71">
        <v>0.37500000000000022</v>
      </c>
      <c r="AB87" s="71">
        <v>0.37500000000000022</v>
      </c>
      <c r="AC87" s="71">
        <v>0.37500000000000022</v>
      </c>
      <c r="AD87" s="71">
        <v>0.37500000000000022</v>
      </c>
      <c r="AE87" s="71">
        <v>0.37500000000000022</v>
      </c>
      <c r="AF87" s="71">
        <v>0.37500000000000028</v>
      </c>
      <c r="AG87" s="71">
        <v>0.37500000000000022</v>
      </c>
      <c r="AH87" s="71">
        <v>0.37500000000000022</v>
      </c>
      <c r="AI87" s="71">
        <v>0.37500000000000022</v>
      </c>
      <c r="AJ87" s="71">
        <v>0.37500000000000022</v>
      </c>
      <c r="AK87" s="71">
        <v>0.37500000000000022</v>
      </c>
      <c r="AL87" s="71">
        <v>0.37500000000000022</v>
      </c>
      <c r="AM87" s="71">
        <v>0.37500000000000022</v>
      </c>
      <c r="AN87" s="71">
        <v>0.37500000000000022</v>
      </c>
      <c r="AO87" s="71">
        <v>0.37500000000000022</v>
      </c>
      <c r="AP87" s="71">
        <v>0.37500000000000022</v>
      </c>
      <c r="AQ87" s="71">
        <v>0.37500000000000022</v>
      </c>
      <c r="AR87" s="71">
        <v>0.37500000000000022</v>
      </c>
      <c r="AS87" s="71">
        <v>0.37500000000000022</v>
      </c>
      <c r="AT87" s="71">
        <v>0.37500000000000022</v>
      </c>
      <c r="AU87" s="71">
        <v>0.37500000000000022</v>
      </c>
      <c r="AV87" s="71">
        <v>0.37500000000000022</v>
      </c>
      <c r="AW87" s="71">
        <v>0.37500000000000022</v>
      </c>
      <c r="AX87" s="71">
        <v>0.37500000000000022</v>
      </c>
      <c r="AY87" s="71">
        <v>0.37500000000000022</v>
      </c>
    </row>
    <row r="88" spans="1:51" hidden="1">
      <c r="A88" t="s">
        <v>43</v>
      </c>
      <c r="B88" t="s">
        <v>46</v>
      </c>
      <c r="C88" t="s">
        <v>77</v>
      </c>
      <c r="D88" t="s">
        <v>337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71">
        <v>0</v>
      </c>
      <c r="L88" s="71">
        <v>0</v>
      </c>
      <c r="M88" s="71">
        <v>0</v>
      </c>
      <c r="N88" s="71">
        <v>0</v>
      </c>
      <c r="O88" s="71">
        <v>0</v>
      </c>
      <c r="P88" s="71">
        <v>0</v>
      </c>
      <c r="Q88" s="71">
        <v>0</v>
      </c>
      <c r="R88" s="71">
        <v>0</v>
      </c>
      <c r="S88" s="71">
        <v>0</v>
      </c>
      <c r="T88" s="71">
        <v>0</v>
      </c>
      <c r="U88" s="71">
        <v>0</v>
      </c>
      <c r="V88" s="71">
        <v>0</v>
      </c>
      <c r="W88" s="71">
        <v>0</v>
      </c>
      <c r="X88" s="71">
        <v>0</v>
      </c>
      <c r="Y88" s="71">
        <v>0</v>
      </c>
      <c r="Z88" s="71">
        <v>0</v>
      </c>
      <c r="AA88" s="71">
        <v>0</v>
      </c>
      <c r="AB88" s="71">
        <v>0</v>
      </c>
      <c r="AC88" s="71">
        <v>0</v>
      </c>
      <c r="AD88" s="71">
        <v>0</v>
      </c>
      <c r="AE88" s="71">
        <v>0</v>
      </c>
      <c r="AF88" s="71">
        <v>0</v>
      </c>
      <c r="AG88" s="71">
        <v>0</v>
      </c>
      <c r="AH88" s="71">
        <v>0</v>
      </c>
      <c r="AI88" s="71">
        <v>0</v>
      </c>
      <c r="AJ88" s="71">
        <v>0</v>
      </c>
      <c r="AK88" s="71">
        <v>0</v>
      </c>
      <c r="AL88" s="71">
        <v>0</v>
      </c>
      <c r="AM88" s="71">
        <v>0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</row>
    <row r="89" spans="1:51" hidden="1">
      <c r="A89" t="s">
        <v>43</v>
      </c>
      <c r="B89" t="s">
        <v>46</v>
      </c>
      <c r="C89" t="s">
        <v>78</v>
      </c>
      <c r="D89" t="s">
        <v>337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</row>
    <row r="90" spans="1:51" hidden="1">
      <c r="A90" t="s">
        <v>43</v>
      </c>
      <c r="B90" t="s">
        <v>46</v>
      </c>
      <c r="C90" t="s">
        <v>80</v>
      </c>
      <c r="D90" t="s">
        <v>337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71">
        <v>0</v>
      </c>
      <c r="L90" s="71">
        <v>0</v>
      </c>
      <c r="M90" s="71">
        <v>0</v>
      </c>
      <c r="N90" s="71">
        <v>0</v>
      </c>
      <c r="O90" s="71">
        <v>0</v>
      </c>
      <c r="P90" s="71">
        <v>0</v>
      </c>
      <c r="Q90" s="71">
        <v>0</v>
      </c>
      <c r="R90" s="71">
        <v>0</v>
      </c>
      <c r="S90" s="71">
        <v>0</v>
      </c>
      <c r="T90" s="71">
        <v>0</v>
      </c>
      <c r="U90" s="71">
        <v>0</v>
      </c>
      <c r="V90" s="71">
        <v>0</v>
      </c>
      <c r="W90" s="71">
        <v>0</v>
      </c>
      <c r="X90" s="71">
        <v>0</v>
      </c>
      <c r="Y90" s="71">
        <v>0</v>
      </c>
      <c r="Z90" s="71">
        <v>0</v>
      </c>
      <c r="AA90" s="71">
        <v>0</v>
      </c>
      <c r="AB90" s="71">
        <v>0</v>
      </c>
      <c r="AC90" s="71">
        <v>0</v>
      </c>
      <c r="AD90" s="71">
        <v>0</v>
      </c>
      <c r="AE90" s="71">
        <v>0</v>
      </c>
      <c r="AF90" s="71">
        <v>0</v>
      </c>
      <c r="AG90" s="71">
        <v>0</v>
      </c>
      <c r="AH90" s="71">
        <v>0</v>
      </c>
      <c r="AI90" s="71">
        <v>0</v>
      </c>
      <c r="AJ90" s="71">
        <v>0</v>
      </c>
      <c r="AK90" s="71">
        <v>0</v>
      </c>
      <c r="AL90" s="71">
        <v>0</v>
      </c>
      <c r="AM90" s="71">
        <v>0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</row>
    <row r="91" spans="1:51" hidden="1">
      <c r="A91" t="s">
        <v>43</v>
      </c>
      <c r="B91" t="s">
        <v>46</v>
      </c>
      <c r="C91" t="s">
        <v>79</v>
      </c>
      <c r="D91" t="s">
        <v>337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71">
        <v>0</v>
      </c>
      <c r="L91" s="71">
        <v>0</v>
      </c>
      <c r="M91" s="71">
        <v>0</v>
      </c>
      <c r="N91" s="71">
        <v>0</v>
      </c>
      <c r="O91" s="71">
        <v>0</v>
      </c>
      <c r="P91" s="71">
        <v>0</v>
      </c>
      <c r="Q91" s="71">
        <v>0</v>
      </c>
      <c r="R91" s="71">
        <v>0</v>
      </c>
      <c r="S91" s="71">
        <v>0</v>
      </c>
      <c r="T91" s="71">
        <v>0</v>
      </c>
      <c r="U91" s="71">
        <v>0</v>
      </c>
      <c r="V91" s="71">
        <v>0</v>
      </c>
      <c r="W91" s="71">
        <v>0</v>
      </c>
      <c r="X91" s="71">
        <v>0</v>
      </c>
      <c r="Y91" s="71">
        <v>0</v>
      </c>
      <c r="Z91" s="71">
        <v>0</v>
      </c>
      <c r="AA91" s="71">
        <v>0</v>
      </c>
      <c r="AB91" s="71">
        <v>0</v>
      </c>
      <c r="AC91" s="71">
        <v>0</v>
      </c>
      <c r="AD91" s="71">
        <v>0</v>
      </c>
      <c r="AE91" s="71">
        <v>0</v>
      </c>
      <c r="AF91" s="71">
        <v>0</v>
      </c>
      <c r="AG91" s="71">
        <v>0</v>
      </c>
      <c r="AH91" s="71">
        <v>0</v>
      </c>
      <c r="AI91" s="71">
        <v>0</v>
      </c>
      <c r="AJ91" s="71">
        <v>0</v>
      </c>
      <c r="AK91" s="71">
        <v>0</v>
      </c>
      <c r="AL91" s="71">
        <v>0</v>
      </c>
      <c r="AM91" s="71">
        <v>0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</row>
    <row r="92" spans="1:51" hidden="1">
      <c r="A92" t="s">
        <v>44</v>
      </c>
      <c r="B92" t="s">
        <v>46</v>
      </c>
      <c r="C92" t="s">
        <v>75</v>
      </c>
      <c r="D92" t="s">
        <v>337</v>
      </c>
      <c r="E92" s="63">
        <v>0</v>
      </c>
      <c r="F92" s="63">
        <v>0</v>
      </c>
      <c r="G92" s="63">
        <v>0</v>
      </c>
      <c r="H92" s="63">
        <v>0</v>
      </c>
      <c r="I92" s="63">
        <v>0.62499999999999867</v>
      </c>
      <c r="J92" s="63">
        <v>0.62500000000000022</v>
      </c>
      <c r="K92" s="71">
        <v>0.62499999999999989</v>
      </c>
      <c r="L92" s="71">
        <v>0.62500000000000022</v>
      </c>
      <c r="M92" s="71">
        <v>0.62500000000000011</v>
      </c>
      <c r="N92" s="71">
        <v>0.62500000000000011</v>
      </c>
      <c r="O92" s="71">
        <v>0.62500000000000022</v>
      </c>
      <c r="P92" s="71">
        <v>0.62500000000000022</v>
      </c>
      <c r="Q92" s="71">
        <v>0.62500000000000022</v>
      </c>
      <c r="R92" s="71">
        <v>0.62500000000000011</v>
      </c>
      <c r="S92" s="71">
        <v>0.62500000000000011</v>
      </c>
      <c r="T92" s="71">
        <v>0.62500000000000022</v>
      </c>
      <c r="U92" s="71">
        <v>0.62500000000000022</v>
      </c>
      <c r="V92" s="71">
        <v>0.62500000000000022</v>
      </c>
      <c r="W92" s="71">
        <v>0.62500000000000022</v>
      </c>
      <c r="X92" s="71">
        <v>0.62500000000000022</v>
      </c>
      <c r="Y92" s="71">
        <v>0.62500000000000022</v>
      </c>
      <c r="Z92" s="71">
        <v>0.62500000000000022</v>
      </c>
      <c r="AA92" s="71">
        <v>0.62500000000000022</v>
      </c>
      <c r="AB92" s="71">
        <v>0.62500000000000022</v>
      </c>
      <c r="AC92" s="71">
        <v>0.62500000000000022</v>
      </c>
      <c r="AD92" s="71">
        <v>0.62500000000000011</v>
      </c>
      <c r="AE92" s="71">
        <v>0.62500000000000022</v>
      </c>
      <c r="AF92" s="71">
        <v>0.62500000000000011</v>
      </c>
      <c r="AG92" s="71">
        <v>0.62500000000000022</v>
      </c>
      <c r="AH92" s="71">
        <v>0.62500000000000022</v>
      </c>
      <c r="AI92" s="71">
        <v>0.62500000000000011</v>
      </c>
      <c r="AJ92" s="71">
        <v>0.62500000000000011</v>
      </c>
      <c r="AK92" s="71">
        <v>0.62500000000000022</v>
      </c>
      <c r="AL92" s="71">
        <v>0.62500000000000022</v>
      </c>
      <c r="AM92" s="71">
        <v>0.62500000000000022</v>
      </c>
      <c r="AN92" s="71">
        <v>0.62500000000000022</v>
      </c>
      <c r="AO92" s="71">
        <v>0.62500000000000022</v>
      </c>
      <c r="AP92" s="71">
        <v>0.62500000000000011</v>
      </c>
      <c r="AQ92" s="71">
        <v>0.62500000000000022</v>
      </c>
      <c r="AR92" s="71">
        <v>0.62500000000000022</v>
      </c>
      <c r="AS92" s="71">
        <v>0.62500000000000022</v>
      </c>
      <c r="AT92" s="71">
        <v>0.62500000000000022</v>
      </c>
      <c r="AU92" s="71">
        <v>0.62500000000000022</v>
      </c>
      <c r="AV92" s="71">
        <v>0.62500000000000011</v>
      </c>
      <c r="AW92" s="71">
        <v>0.62500000000000022</v>
      </c>
      <c r="AX92" s="71">
        <v>0.62500000000000022</v>
      </c>
      <c r="AY92" s="71">
        <v>0.62500000000000022</v>
      </c>
    </row>
    <row r="93" spans="1:51" hidden="1">
      <c r="A93" t="s">
        <v>44</v>
      </c>
      <c r="B93" t="s">
        <v>46</v>
      </c>
      <c r="C93" t="s">
        <v>76</v>
      </c>
      <c r="D93" t="s">
        <v>337</v>
      </c>
      <c r="E93" s="63">
        <v>0</v>
      </c>
      <c r="F93" s="63">
        <v>0</v>
      </c>
      <c r="G93" s="63">
        <v>0</v>
      </c>
      <c r="H93" s="63">
        <v>0</v>
      </c>
      <c r="I93" s="63">
        <v>0.37500000000000139</v>
      </c>
      <c r="J93" s="63">
        <v>0.37499999999999978</v>
      </c>
      <c r="K93" s="71">
        <v>0.375</v>
      </c>
      <c r="L93" s="71">
        <v>0.37499999999999978</v>
      </c>
      <c r="M93" s="71">
        <v>0.37499999999999978</v>
      </c>
      <c r="N93" s="71">
        <v>0.37499999999999978</v>
      </c>
      <c r="O93" s="71">
        <v>0.37499999999999989</v>
      </c>
      <c r="P93" s="71">
        <v>0.37499999999999989</v>
      </c>
      <c r="Q93" s="71">
        <v>0.37499999999999978</v>
      </c>
      <c r="R93" s="71">
        <v>0.37499999999999978</v>
      </c>
      <c r="S93" s="71">
        <v>0.37499999999999978</v>
      </c>
      <c r="T93" s="71">
        <v>0.37499999999999978</v>
      </c>
      <c r="U93" s="71">
        <v>0.37499999999999978</v>
      </c>
      <c r="V93" s="71">
        <v>0.37499999999999978</v>
      </c>
      <c r="W93" s="71">
        <v>0.37499999999999978</v>
      </c>
      <c r="X93" s="71">
        <v>0.37499999999999978</v>
      </c>
      <c r="Y93" s="71">
        <v>0.37499999999999978</v>
      </c>
      <c r="Z93" s="71">
        <v>0.37499999999999989</v>
      </c>
      <c r="AA93" s="71">
        <v>0.37499999999999978</v>
      </c>
      <c r="AB93" s="71">
        <v>0.37499999999999989</v>
      </c>
      <c r="AC93" s="71">
        <v>0.37499999999999978</v>
      </c>
      <c r="AD93" s="71">
        <v>0.37499999999999978</v>
      </c>
      <c r="AE93" s="71">
        <v>0.37499999999999978</v>
      </c>
      <c r="AF93" s="71">
        <v>0.37499999999999978</v>
      </c>
      <c r="AG93" s="71">
        <v>0.37499999999999978</v>
      </c>
      <c r="AH93" s="71">
        <v>0.37499999999999989</v>
      </c>
      <c r="AI93" s="71">
        <v>0.37499999999999978</v>
      </c>
      <c r="AJ93" s="71">
        <v>0.37499999999999978</v>
      </c>
      <c r="AK93" s="71">
        <v>0.37499999999999978</v>
      </c>
      <c r="AL93" s="71">
        <v>0.37499999999999978</v>
      </c>
      <c r="AM93" s="71">
        <v>0.37499999999999978</v>
      </c>
      <c r="AN93" s="71">
        <v>0.37499999999999978</v>
      </c>
      <c r="AO93" s="71">
        <v>0.37499999999999989</v>
      </c>
      <c r="AP93" s="71">
        <v>0.37499999999999978</v>
      </c>
      <c r="AQ93" s="71">
        <v>0.37499999999999978</v>
      </c>
      <c r="AR93" s="71">
        <v>0.37499999999999989</v>
      </c>
      <c r="AS93" s="71">
        <v>0.37499999999999989</v>
      </c>
      <c r="AT93" s="71">
        <v>0.37499999999999978</v>
      </c>
      <c r="AU93" s="71">
        <v>0.37499999999999978</v>
      </c>
      <c r="AV93" s="71">
        <v>0.37499999999999978</v>
      </c>
      <c r="AW93" s="71">
        <v>0.37499999999999978</v>
      </c>
      <c r="AX93" s="71">
        <v>0.37499999999999978</v>
      </c>
      <c r="AY93" s="71">
        <v>0.37499999999999978</v>
      </c>
    </row>
    <row r="94" spans="1:51" hidden="1">
      <c r="A94" t="s">
        <v>44</v>
      </c>
      <c r="B94" t="s">
        <v>46</v>
      </c>
      <c r="C94" t="s">
        <v>77</v>
      </c>
      <c r="D94" t="s">
        <v>337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71">
        <v>0</v>
      </c>
      <c r="L94" s="71">
        <v>0</v>
      </c>
      <c r="M94" s="71">
        <v>0</v>
      </c>
      <c r="N94" s="71">
        <v>0</v>
      </c>
      <c r="O94" s="71">
        <v>0</v>
      </c>
      <c r="P94" s="71">
        <v>0</v>
      </c>
      <c r="Q94" s="71">
        <v>0</v>
      </c>
      <c r="R94" s="71">
        <v>0</v>
      </c>
      <c r="S94" s="71">
        <v>0</v>
      </c>
      <c r="T94" s="71">
        <v>0</v>
      </c>
      <c r="U94" s="71">
        <v>0</v>
      </c>
      <c r="V94" s="71">
        <v>0</v>
      </c>
      <c r="W94" s="71">
        <v>0</v>
      </c>
      <c r="X94" s="71">
        <v>0</v>
      </c>
      <c r="Y94" s="71">
        <v>0</v>
      </c>
      <c r="Z94" s="71">
        <v>0</v>
      </c>
      <c r="AA94" s="71">
        <v>0</v>
      </c>
      <c r="AB94" s="71">
        <v>0</v>
      </c>
      <c r="AC94" s="71">
        <v>0</v>
      </c>
      <c r="AD94" s="71">
        <v>0</v>
      </c>
      <c r="AE94" s="71">
        <v>0</v>
      </c>
      <c r="AF94" s="71">
        <v>0</v>
      </c>
      <c r="AG94" s="71">
        <v>0</v>
      </c>
      <c r="AH94" s="71">
        <v>0</v>
      </c>
      <c r="AI94" s="71">
        <v>0</v>
      </c>
      <c r="AJ94" s="71">
        <v>0</v>
      </c>
      <c r="AK94" s="71">
        <v>0</v>
      </c>
      <c r="AL94" s="71">
        <v>0</v>
      </c>
      <c r="AM94" s="71">
        <v>0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</row>
    <row r="95" spans="1:51" hidden="1">
      <c r="A95" t="s">
        <v>44</v>
      </c>
      <c r="B95" t="s">
        <v>46</v>
      </c>
      <c r="C95" t="s">
        <v>78</v>
      </c>
      <c r="D95" t="s">
        <v>337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71">
        <v>0</v>
      </c>
      <c r="L95" s="71">
        <v>0</v>
      </c>
      <c r="M95" s="71">
        <v>0</v>
      </c>
      <c r="N95" s="71">
        <v>0</v>
      </c>
      <c r="O95" s="71">
        <v>0</v>
      </c>
      <c r="P95" s="71">
        <v>0</v>
      </c>
      <c r="Q95" s="71">
        <v>0</v>
      </c>
      <c r="R95" s="71">
        <v>0</v>
      </c>
      <c r="S95" s="71">
        <v>0</v>
      </c>
      <c r="T95" s="71">
        <v>0</v>
      </c>
      <c r="U95" s="71">
        <v>0</v>
      </c>
      <c r="V95" s="71">
        <v>0</v>
      </c>
      <c r="W95" s="71">
        <v>0</v>
      </c>
      <c r="X95" s="71">
        <v>0</v>
      </c>
      <c r="Y95" s="71">
        <v>0</v>
      </c>
      <c r="Z95" s="71">
        <v>0</v>
      </c>
      <c r="AA95" s="71">
        <v>0</v>
      </c>
      <c r="AB95" s="71">
        <v>0</v>
      </c>
      <c r="AC95" s="71">
        <v>0</v>
      </c>
      <c r="AD95" s="71">
        <v>0</v>
      </c>
      <c r="AE95" s="71">
        <v>0</v>
      </c>
      <c r="AF95" s="71">
        <v>0</v>
      </c>
      <c r="AG95" s="71">
        <v>0</v>
      </c>
      <c r="AH95" s="71">
        <v>0</v>
      </c>
      <c r="AI95" s="71">
        <v>0</v>
      </c>
      <c r="AJ95" s="71">
        <v>0</v>
      </c>
      <c r="AK95" s="71">
        <v>0</v>
      </c>
      <c r="AL95" s="71">
        <v>0</v>
      </c>
      <c r="AM95" s="71">
        <v>0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</row>
    <row r="96" spans="1:51" hidden="1">
      <c r="A96" t="s">
        <v>44</v>
      </c>
      <c r="B96" t="s">
        <v>46</v>
      </c>
      <c r="C96" t="s">
        <v>80</v>
      </c>
      <c r="D96" t="s">
        <v>337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71">
        <v>0</v>
      </c>
      <c r="L96" s="71">
        <v>0</v>
      </c>
      <c r="M96" s="71">
        <v>0</v>
      </c>
      <c r="N96" s="71">
        <v>0</v>
      </c>
      <c r="O96" s="71">
        <v>0</v>
      </c>
      <c r="P96" s="71">
        <v>0</v>
      </c>
      <c r="Q96" s="71">
        <v>0</v>
      </c>
      <c r="R96" s="71">
        <v>0</v>
      </c>
      <c r="S96" s="71">
        <v>0</v>
      </c>
      <c r="T96" s="71">
        <v>0</v>
      </c>
      <c r="U96" s="71">
        <v>0</v>
      </c>
      <c r="V96" s="71">
        <v>0</v>
      </c>
      <c r="W96" s="71">
        <v>0</v>
      </c>
      <c r="X96" s="71">
        <v>0</v>
      </c>
      <c r="Y96" s="71">
        <v>0</v>
      </c>
      <c r="Z96" s="71">
        <v>0</v>
      </c>
      <c r="AA96" s="71">
        <v>0</v>
      </c>
      <c r="AB96" s="71">
        <v>0</v>
      </c>
      <c r="AC96" s="71">
        <v>0</v>
      </c>
      <c r="AD96" s="71">
        <v>0</v>
      </c>
      <c r="AE96" s="71">
        <v>0</v>
      </c>
      <c r="AF96" s="71">
        <v>0</v>
      </c>
      <c r="AG96" s="71">
        <v>0</v>
      </c>
      <c r="AH96" s="71">
        <v>0</v>
      </c>
      <c r="AI96" s="71">
        <v>0</v>
      </c>
      <c r="AJ96" s="71">
        <v>0</v>
      </c>
      <c r="AK96" s="71">
        <v>0</v>
      </c>
      <c r="AL96" s="71">
        <v>0</v>
      </c>
      <c r="AM96" s="71">
        <v>0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</row>
    <row r="97" spans="1:51" hidden="1">
      <c r="A97" t="s">
        <v>44</v>
      </c>
      <c r="B97" t="s">
        <v>46</v>
      </c>
      <c r="C97" t="s">
        <v>79</v>
      </c>
      <c r="D97" t="s">
        <v>337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71">
        <v>0</v>
      </c>
      <c r="L97" s="71">
        <v>0</v>
      </c>
      <c r="M97" s="71">
        <v>0</v>
      </c>
      <c r="N97" s="71">
        <v>0</v>
      </c>
      <c r="O97" s="71">
        <v>0</v>
      </c>
      <c r="P97" s="71">
        <v>0</v>
      </c>
      <c r="Q97" s="71">
        <v>0</v>
      </c>
      <c r="R97" s="71">
        <v>0</v>
      </c>
      <c r="S97" s="71">
        <v>0</v>
      </c>
      <c r="T97" s="71">
        <v>0</v>
      </c>
      <c r="U97" s="71">
        <v>0</v>
      </c>
      <c r="V97" s="71">
        <v>0</v>
      </c>
      <c r="W97" s="71">
        <v>0</v>
      </c>
      <c r="X97" s="71">
        <v>0</v>
      </c>
      <c r="Y97" s="71">
        <v>0</v>
      </c>
      <c r="Z97" s="71">
        <v>0</v>
      </c>
      <c r="AA97" s="71">
        <v>0</v>
      </c>
      <c r="AB97" s="71">
        <v>0</v>
      </c>
      <c r="AC97" s="71">
        <v>0</v>
      </c>
      <c r="AD97" s="71">
        <v>0</v>
      </c>
      <c r="AE97" s="71">
        <v>0</v>
      </c>
      <c r="AF97" s="71">
        <v>0</v>
      </c>
      <c r="AG97" s="71">
        <v>0</v>
      </c>
      <c r="AH97" s="71">
        <v>0</v>
      </c>
      <c r="AI97" s="71">
        <v>0</v>
      </c>
      <c r="AJ97" s="71">
        <v>0</v>
      </c>
      <c r="AK97" s="71">
        <v>0</v>
      </c>
      <c r="AL97" s="71">
        <v>0</v>
      </c>
      <c r="AM97" s="71">
        <v>0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</row>
    <row r="98" spans="1:51">
      <c r="A98" t="s">
        <v>41</v>
      </c>
      <c r="B98" t="s">
        <v>47</v>
      </c>
      <c r="C98" t="s">
        <v>75</v>
      </c>
      <c r="D98" t="s">
        <v>337</v>
      </c>
      <c r="E98" s="63">
        <v>0.45595811243837281</v>
      </c>
      <c r="F98" s="63">
        <v>0.45646464385876778</v>
      </c>
      <c r="G98" s="63">
        <v>0.45751448995683952</v>
      </c>
      <c r="H98" s="63">
        <v>0.45363136453775671</v>
      </c>
      <c r="I98" s="63">
        <v>0.45555606246181801</v>
      </c>
      <c r="J98" s="63">
        <v>0.45449706963280989</v>
      </c>
      <c r="K98" s="71">
        <f t="shared" ref="K98:AY98" si="0">J98</f>
        <v>0.45449706963280989</v>
      </c>
      <c r="L98" s="71">
        <f t="shared" si="0"/>
        <v>0.45449706963280989</v>
      </c>
      <c r="M98" s="71">
        <f t="shared" si="0"/>
        <v>0.45449706963280989</v>
      </c>
      <c r="N98" s="71">
        <f t="shared" si="0"/>
        <v>0.45449706963280989</v>
      </c>
      <c r="O98" s="71">
        <f t="shared" si="0"/>
        <v>0.45449706963280989</v>
      </c>
      <c r="P98" s="71">
        <f t="shared" si="0"/>
        <v>0.45449706963280989</v>
      </c>
      <c r="Q98" s="71">
        <f t="shared" si="0"/>
        <v>0.45449706963280989</v>
      </c>
      <c r="R98" s="71">
        <f t="shared" si="0"/>
        <v>0.45449706963280989</v>
      </c>
      <c r="S98" s="71">
        <f t="shared" si="0"/>
        <v>0.45449706963280989</v>
      </c>
      <c r="T98" s="71">
        <f t="shared" si="0"/>
        <v>0.45449706963280989</v>
      </c>
      <c r="U98" s="71">
        <f t="shared" si="0"/>
        <v>0.45449706963280989</v>
      </c>
      <c r="V98" s="71">
        <f t="shared" si="0"/>
        <v>0.45449706963280989</v>
      </c>
      <c r="W98" s="71">
        <f t="shared" si="0"/>
        <v>0.45449706963280989</v>
      </c>
      <c r="X98" s="71">
        <f t="shared" si="0"/>
        <v>0.45449706963280989</v>
      </c>
      <c r="Y98" s="71">
        <f t="shared" si="0"/>
        <v>0.45449706963280989</v>
      </c>
      <c r="Z98" s="71">
        <f t="shared" si="0"/>
        <v>0.45449706963280989</v>
      </c>
      <c r="AA98" s="71">
        <f t="shared" si="0"/>
        <v>0.45449706963280989</v>
      </c>
      <c r="AB98" s="71">
        <f t="shared" si="0"/>
        <v>0.45449706963280989</v>
      </c>
      <c r="AC98" s="71">
        <f t="shared" si="0"/>
        <v>0.45449706963280989</v>
      </c>
      <c r="AD98" s="71">
        <f t="shared" si="0"/>
        <v>0.45449706963280989</v>
      </c>
      <c r="AE98" s="71">
        <f t="shared" si="0"/>
        <v>0.45449706963280989</v>
      </c>
      <c r="AF98" s="71">
        <f t="shared" si="0"/>
        <v>0.45449706963280989</v>
      </c>
      <c r="AG98" s="71">
        <f t="shared" si="0"/>
        <v>0.45449706963280989</v>
      </c>
      <c r="AH98" s="71">
        <f t="shared" si="0"/>
        <v>0.45449706963280989</v>
      </c>
      <c r="AI98" s="71">
        <f t="shared" si="0"/>
        <v>0.45449706963280989</v>
      </c>
      <c r="AJ98" s="71">
        <f t="shared" si="0"/>
        <v>0.45449706963280989</v>
      </c>
      <c r="AK98" s="71">
        <f t="shared" si="0"/>
        <v>0.45449706963280989</v>
      </c>
      <c r="AL98" s="71">
        <f t="shared" si="0"/>
        <v>0.45449706963280989</v>
      </c>
      <c r="AM98" s="71">
        <f t="shared" si="0"/>
        <v>0.45449706963280989</v>
      </c>
      <c r="AN98" s="71">
        <f t="shared" si="0"/>
        <v>0.45449706963280989</v>
      </c>
      <c r="AO98" s="71">
        <f t="shared" si="0"/>
        <v>0.45449706963280989</v>
      </c>
      <c r="AP98" s="71">
        <f t="shared" si="0"/>
        <v>0.45449706963280989</v>
      </c>
      <c r="AQ98" s="71">
        <f t="shared" si="0"/>
        <v>0.45449706963280989</v>
      </c>
      <c r="AR98" s="71">
        <f t="shared" si="0"/>
        <v>0.45449706963280989</v>
      </c>
      <c r="AS98" s="71">
        <f t="shared" si="0"/>
        <v>0.45449706963280989</v>
      </c>
      <c r="AT98" s="71">
        <f t="shared" si="0"/>
        <v>0.45449706963280989</v>
      </c>
      <c r="AU98" s="71">
        <f t="shared" si="0"/>
        <v>0.45449706963280989</v>
      </c>
      <c r="AV98" s="71">
        <f t="shared" si="0"/>
        <v>0.45449706963280989</v>
      </c>
      <c r="AW98" s="71">
        <f t="shared" si="0"/>
        <v>0.45449706963280989</v>
      </c>
      <c r="AX98" s="71">
        <f t="shared" si="0"/>
        <v>0.45449706963280989</v>
      </c>
      <c r="AY98" s="71">
        <f t="shared" si="0"/>
        <v>0.45449706963280989</v>
      </c>
    </row>
    <row r="99" spans="1:51">
      <c r="A99" t="s">
        <v>41</v>
      </c>
      <c r="B99" t="s">
        <v>47</v>
      </c>
      <c r="C99" t="s">
        <v>76</v>
      </c>
      <c r="D99" t="s">
        <v>337</v>
      </c>
      <c r="E99" s="63">
        <v>0.27357486746302367</v>
      </c>
      <c r="F99" s="63">
        <v>0.2738787863152608</v>
      </c>
      <c r="G99" s="63">
        <v>0.27450869397410371</v>
      </c>
      <c r="H99" s="63">
        <v>0.27217881872265409</v>
      </c>
      <c r="I99" s="63">
        <v>0.27333363747709088</v>
      </c>
      <c r="J99" s="63">
        <v>0.27269824177968599</v>
      </c>
      <c r="K99" s="71">
        <f t="shared" ref="K99:AY99" si="1">J99</f>
        <v>0.27269824177968599</v>
      </c>
      <c r="L99" s="71">
        <f t="shared" si="1"/>
        <v>0.27269824177968599</v>
      </c>
      <c r="M99" s="71">
        <f t="shared" si="1"/>
        <v>0.27269824177968599</v>
      </c>
      <c r="N99" s="71">
        <f t="shared" si="1"/>
        <v>0.27269824177968599</v>
      </c>
      <c r="O99" s="71">
        <f t="shared" si="1"/>
        <v>0.27269824177968599</v>
      </c>
      <c r="P99" s="71">
        <f t="shared" si="1"/>
        <v>0.27269824177968599</v>
      </c>
      <c r="Q99" s="71">
        <f t="shared" si="1"/>
        <v>0.27269824177968599</v>
      </c>
      <c r="R99" s="71">
        <f t="shared" si="1"/>
        <v>0.27269824177968599</v>
      </c>
      <c r="S99" s="71">
        <f t="shared" si="1"/>
        <v>0.27269824177968599</v>
      </c>
      <c r="T99" s="71">
        <f t="shared" si="1"/>
        <v>0.27269824177968599</v>
      </c>
      <c r="U99" s="71">
        <f t="shared" si="1"/>
        <v>0.27269824177968599</v>
      </c>
      <c r="V99" s="71">
        <f t="shared" si="1"/>
        <v>0.27269824177968599</v>
      </c>
      <c r="W99" s="71">
        <f t="shared" si="1"/>
        <v>0.27269824177968599</v>
      </c>
      <c r="X99" s="71">
        <f t="shared" si="1"/>
        <v>0.27269824177968599</v>
      </c>
      <c r="Y99" s="71">
        <f t="shared" si="1"/>
        <v>0.27269824177968599</v>
      </c>
      <c r="Z99" s="71">
        <f t="shared" si="1"/>
        <v>0.27269824177968599</v>
      </c>
      <c r="AA99" s="71">
        <f t="shared" si="1"/>
        <v>0.27269824177968599</v>
      </c>
      <c r="AB99" s="71">
        <f t="shared" si="1"/>
        <v>0.27269824177968599</v>
      </c>
      <c r="AC99" s="71">
        <f t="shared" si="1"/>
        <v>0.27269824177968599</v>
      </c>
      <c r="AD99" s="71">
        <f t="shared" si="1"/>
        <v>0.27269824177968599</v>
      </c>
      <c r="AE99" s="71">
        <f t="shared" si="1"/>
        <v>0.27269824177968599</v>
      </c>
      <c r="AF99" s="71">
        <f t="shared" si="1"/>
        <v>0.27269824177968599</v>
      </c>
      <c r="AG99" s="71">
        <f t="shared" si="1"/>
        <v>0.27269824177968599</v>
      </c>
      <c r="AH99" s="71">
        <f t="shared" si="1"/>
        <v>0.27269824177968599</v>
      </c>
      <c r="AI99" s="71">
        <f t="shared" si="1"/>
        <v>0.27269824177968599</v>
      </c>
      <c r="AJ99" s="71">
        <f t="shared" si="1"/>
        <v>0.27269824177968599</v>
      </c>
      <c r="AK99" s="71">
        <f t="shared" si="1"/>
        <v>0.27269824177968599</v>
      </c>
      <c r="AL99" s="71">
        <f t="shared" si="1"/>
        <v>0.27269824177968599</v>
      </c>
      <c r="AM99" s="71">
        <f t="shared" si="1"/>
        <v>0.27269824177968599</v>
      </c>
      <c r="AN99" s="71">
        <f t="shared" si="1"/>
        <v>0.27269824177968599</v>
      </c>
      <c r="AO99" s="71">
        <f t="shared" si="1"/>
        <v>0.27269824177968599</v>
      </c>
      <c r="AP99" s="71">
        <f t="shared" si="1"/>
        <v>0.27269824177968599</v>
      </c>
      <c r="AQ99" s="71">
        <f t="shared" si="1"/>
        <v>0.27269824177968599</v>
      </c>
      <c r="AR99" s="71">
        <f t="shared" si="1"/>
        <v>0.27269824177968599</v>
      </c>
      <c r="AS99" s="71">
        <f t="shared" si="1"/>
        <v>0.27269824177968599</v>
      </c>
      <c r="AT99" s="71">
        <f t="shared" si="1"/>
        <v>0.27269824177968599</v>
      </c>
      <c r="AU99" s="71">
        <f t="shared" si="1"/>
        <v>0.27269824177968599</v>
      </c>
      <c r="AV99" s="71">
        <f t="shared" si="1"/>
        <v>0.27269824177968599</v>
      </c>
      <c r="AW99" s="71">
        <f t="shared" si="1"/>
        <v>0.27269824177968599</v>
      </c>
      <c r="AX99" s="71">
        <f t="shared" si="1"/>
        <v>0.27269824177968599</v>
      </c>
      <c r="AY99" s="71">
        <f t="shared" si="1"/>
        <v>0.27269824177968599</v>
      </c>
    </row>
    <row r="100" spans="1:51">
      <c r="A100" t="s">
        <v>41</v>
      </c>
      <c r="B100" t="s">
        <v>47</v>
      </c>
      <c r="C100" t="s">
        <v>77</v>
      </c>
      <c r="D100" t="s">
        <v>337</v>
      </c>
      <c r="E100" s="63">
        <v>0.2467539806613642</v>
      </c>
      <c r="F100" s="63">
        <v>0.24861451298856899</v>
      </c>
      <c r="G100" s="63">
        <v>0.25067501941012199</v>
      </c>
      <c r="H100" s="63">
        <v>0.26035085208065811</v>
      </c>
      <c r="I100" s="63">
        <v>0.25457410705211508</v>
      </c>
      <c r="J100" s="63">
        <v>0.25620988520295579</v>
      </c>
      <c r="K100" s="71">
        <f t="shared" ref="K100:AY100" si="2">J100</f>
        <v>0.25620988520295579</v>
      </c>
      <c r="L100" s="71">
        <f t="shared" si="2"/>
        <v>0.25620988520295579</v>
      </c>
      <c r="M100" s="71">
        <f t="shared" si="2"/>
        <v>0.25620988520295579</v>
      </c>
      <c r="N100" s="71">
        <f t="shared" si="2"/>
        <v>0.25620988520295579</v>
      </c>
      <c r="O100" s="71">
        <f t="shared" si="2"/>
        <v>0.25620988520295579</v>
      </c>
      <c r="P100" s="71">
        <f t="shared" si="2"/>
        <v>0.25620988520295579</v>
      </c>
      <c r="Q100" s="71">
        <f t="shared" si="2"/>
        <v>0.25620988520295579</v>
      </c>
      <c r="R100" s="71">
        <f t="shared" si="2"/>
        <v>0.25620988520295579</v>
      </c>
      <c r="S100" s="71">
        <f t="shared" si="2"/>
        <v>0.25620988520295579</v>
      </c>
      <c r="T100" s="71">
        <f t="shared" si="2"/>
        <v>0.25620988520295579</v>
      </c>
      <c r="U100" s="71">
        <f t="shared" si="2"/>
        <v>0.25620988520295579</v>
      </c>
      <c r="V100" s="71">
        <f t="shared" si="2"/>
        <v>0.25620988520295579</v>
      </c>
      <c r="W100" s="71">
        <f t="shared" si="2"/>
        <v>0.25620988520295579</v>
      </c>
      <c r="X100" s="71">
        <f t="shared" si="2"/>
        <v>0.25620988520295579</v>
      </c>
      <c r="Y100" s="71">
        <f t="shared" si="2"/>
        <v>0.25620988520295579</v>
      </c>
      <c r="Z100" s="71">
        <f t="shared" si="2"/>
        <v>0.25620988520295579</v>
      </c>
      <c r="AA100" s="71">
        <f t="shared" si="2"/>
        <v>0.25620988520295579</v>
      </c>
      <c r="AB100" s="71">
        <f t="shared" si="2"/>
        <v>0.25620988520295579</v>
      </c>
      <c r="AC100" s="71">
        <f t="shared" si="2"/>
        <v>0.25620988520295579</v>
      </c>
      <c r="AD100" s="71">
        <f t="shared" si="2"/>
        <v>0.25620988520295579</v>
      </c>
      <c r="AE100" s="71">
        <f t="shared" si="2"/>
        <v>0.25620988520295579</v>
      </c>
      <c r="AF100" s="71">
        <f t="shared" si="2"/>
        <v>0.25620988520295579</v>
      </c>
      <c r="AG100" s="71">
        <f t="shared" si="2"/>
        <v>0.25620988520295579</v>
      </c>
      <c r="AH100" s="71">
        <f t="shared" si="2"/>
        <v>0.25620988520295579</v>
      </c>
      <c r="AI100" s="71">
        <f t="shared" si="2"/>
        <v>0.25620988520295579</v>
      </c>
      <c r="AJ100" s="71">
        <f t="shared" si="2"/>
        <v>0.25620988520295579</v>
      </c>
      <c r="AK100" s="71">
        <f t="shared" si="2"/>
        <v>0.25620988520295579</v>
      </c>
      <c r="AL100" s="71">
        <f t="shared" si="2"/>
        <v>0.25620988520295579</v>
      </c>
      <c r="AM100" s="71">
        <f t="shared" si="2"/>
        <v>0.25620988520295579</v>
      </c>
      <c r="AN100" s="71">
        <f t="shared" si="2"/>
        <v>0.25620988520295579</v>
      </c>
      <c r="AO100" s="71">
        <f t="shared" si="2"/>
        <v>0.25620988520295579</v>
      </c>
      <c r="AP100" s="71">
        <f t="shared" si="2"/>
        <v>0.25620988520295579</v>
      </c>
      <c r="AQ100" s="71">
        <f t="shared" si="2"/>
        <v>0.25620988520295579</v>
      </c>
      <c r="AR100" s="71">
        <f t="shared" si="2"/>
        <v>0.25620988520295579</v>
      </c>
      <c r="AS100" s="71">
        <f t="shared" si="2"/>
        <v>0.25620988520295579</v>
      </c>
      <c r="AT100" s="71">
        <f t="shared" si="2"/>
        <v>0.25620988520295579</v>
      </c>
      <c r="AU100" s="71">
        <f t="shared" si="2"/>
        <v>0.25620988520295579</v>
      </c>
      <c r="AV100" s="71">
        <f t="shared" si="2"/>
        <v>0.25620988520295579</v>
      </c>
      <c r="AW100" s="71">
        <f t="shared" si="2"/>
        <v>0.25620988520295579</v>
      </c>
      <c r="AX100" s="71">
        <f t="shared" si="2"/>
        <v>0.25620988520295579</v>
      </c>
      <c r="AY100" s="71">
        <f t="shared" si="2"/>
        <v>0.25620988520295579</v>
      </c>
    </row>
    <row r="101" spans="1:51">
      <c r="A101" t="s">
        <v>41</v>
      </c>
      <c r="B101" t="s">
        <v>47</v>
      </c>
      <c r="C101" t="s">
        <v>78</v>
      </c>
      <c r="D101" t="s">
        <v>337</v>
      </c>
      <c r="E101" s="63">
        <v>2.3713039437239399E-2</v>
      </c>
      <c r="F101" s="63">
        <v>2.1042056837402269E-2</v>
      </c>
      <c r="G101" s="63">
        <v>1.7301796658934811E-2</v>
      </c>
      <c r="H101" s="63">
        <v>1.383896465893137E-2</v>
      </c>
      <c r="I101" s="63">
        <v>1.6536193008975891E-2</v>
      </c>
      <c r="J101" s="63">
        <v>1.6594803384548291E-2</v>
      </c>
      <c r="K101" s="71">
        <f t="shared" ref="K101:AY101" si="3">J101</f>
        <v>1.6594803384548291E-2</v>
      </c>
      <c r="L101" s="71">
        <f t="shared" si="3"/>
        <v>1.6594803384548291E-2</v>
      </c>
      <c r="M101" s="71">
        <f t="shared" si="3"/>
        <v>1.6594803384548291E-2</v>
      </c>
      <c r="N101" s="71">
        <f t="shared" si="3"/>
        <v>1.6594803384548291E-2</v>
      </c>
      <c r="O101" s="71">
        <f t="shared" si="3"/>
        <v>1.6594803384548291E-2</v>
      </c>
      <c r="P101" s="71">
        <f t="shared" si="3"/>
        <v>1.6594803384548291E-2</v>
      </c>
      <c r="Q101" s="71">
        <f t="shared" si="3"/>
        <v>1.6594803384548291E-2</v>
      </c>
      <c r="R101" s="71">
        <f t="shared" si="3"/>
        <v>1.6594803384548291E-2</v>
      </c>
      <c r="S101" s="71">
        <f t="shared" si="3"/>
        <v>1.6594803384548291E-2</v>
      </c>
      <c r="T101" s="71">
        <f t="shared" si="3"/>
        <v>1.6594803384548291E-2</v>
      </c>
      <c r="U101" s="71">
        <f t="shared" si="3"/>
        <v>1.6594803384548291E-2</v>
      </c>
      <c r="V101" s="71">
        <f t="shared" si="3"/>
        <v>1.6594803384548291E-2</v>
      </c>
      <c r="W101" s="71">
        <f t="shared" si="3"/>
        <v>1.6594803384548291E-2</v>
      </c>
      <c r="X101" s="71">
        <f t="shared" si="3"/>
        <v>1.6594803384548291E-2</v>
      </c>
      <c r="Y101" s="71">
        <f t="shared" si="3"/>
        <v>1.6594803384548291E-2</v>
      </c>
      <c r="Z101" s="71">
        <f t="shared" si="3"/>
        <v>1.6594803384548291E-2</v>
      </c>
      <c r="AA101" s="71">
        <f t="shared" si="3"/>
        <v>1.6594803384548291E-2</v>
      </c>
      <c r="AB101" s="71">
        <f t="shared" si="3"/>
        <v>1.6594803384548291E-2</v>
      </c>
      <c r="AC101" s="71">
        <f t="shared" si="3"/>
        <v>1.6594803384548291E-2</v>
      </c>
      <c r="AD101" s="71">
        <f t="shared" si="3"/>
        <v>1.6594803384548291E-2</v>
      </c>
      <c r="AE101" s="71">
        <f t="shared" si="3"/>
        <v>1.6594803384548291E-2</v>
      </c>
      <c r="AF101" s="71">
        <f t="shared" si="3"/>
        <v>1.6594803384548291E-2</v>
      </c>
      <c r="AG101" s="71">
        <f t="shared" si="3"/>
        <v>1.6594803384548291E-2</v>
      </c>
      <c r="AH101" s="71">
        <f t="shared" si="3"/>
        <v>1.6594803384548291E-2</v>
      </c>
      <c r="AI101" s="71">
        <f t="shared" si="3"/>
        <v>1.6594803384548291E-2</v>
      </c>
      <c r="AJ101" s="71">
        <f t="shared" si="3"/>
        <v>1.6594803384548291E-2</v>
      </c>
      <c r="AK101" s="71">
        <f t="shared" si="3"/>
        <v>1.6594803384548291E-2</v>
      </c>
      <c r="AL101" s="71">
        <f t="shared" si="3"/>
        <v>1.6594803384548291E-2</v>
      </c>
      <c r="AM101" s="71">
        <f t="shared" si="3"/>
        <v>1.6594803384548291E-2</v>
      </c>
      <c r="AN101" s="71">
        <f t="shared" si="3"/>
        <v>1.6594803384548291E-2</v>
      </c>
      <c r="AO101" s="71">
        <f t="shared" si="3"/>
        <v>1.6594803384548291E-2</v>
      </c>
      <c r="AP101" s="71">
        <f t="shared" si="3"/>
        <v>1.6594803384548291E-2</v>
      </c>
      <c r="AQ101" s="71">
        <f t="shared" si="3"/>
        <v>1.6594803384548291E-2</v>
      </c>
      <c r="AR101" s="71">
        <f t="shared" si="3"/>
        <v>1.6594803384548291E-2</v>
      </c>
      <c r="AS101" s="71">
        <f t="shared" si="3"/>
        <v>1.6594803384548291E-2</v>
      </c>
      <c r="AT101" s="71">
        <f t="shared" si="3"/>
        <v>1.6594803384548291E-2</v>
      </c>
      <c r="AU101" s="71">
        <f t="shared" si="3"/>
        <v>1.6594803384548291E-2</v>
      </c>
      <c r="AV101" s="71">
        <f t="shared" si="3"/>
        <v>1.6594803384548291E-2</v>
      </c>
      <c r="AW101" s="71">
        <f t="shared" si="3"/>
        <v>1.6594803384548291E-2</v>
      </c>
      <c r="AX101" s="71">
        <f t="shared" si="3"/>
        <v>1.6594803384548291E-2</v>
      </c>
      <c r="AY101" s="71">
        <f t="shared" si="3"/>
        <v>1.6594803384548291E-2</v>
      </c>
    </row>
    <row r="102" spans="1:51">
      <c r="A102" t="s">
        <v>41</v>
      </c>
      <c r="B102" t="s">
        <v>47</v>
      </c>
      <c r="C102" t="s">
        <v>80</v>
      </c>
      <c r="D102" t="s">
        <v>337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71">
        <f t="shared" ref="K102:AY102" si="4">J102</f>
        <v>0</v>
      </c>
      <c r="L102" s="71">
        <f t="shared" si="4"/>
        <v>0</v>
      </c>
      <c r="M102" s="71">
        <f t="shared" si="4"/>
        <v>0</v>
      </c>
      <c r="N102" s="71">
        <f t="shared" si="4"/>
        <v>0</v>
      </c>
      <c r="O102" s="71">
        <f t="shared" si="4"/>
        <v>0</v>
      </c>
      <c r="P102" s="71">
        <f t="shared" si="4"/>
        <v>0</v>
      </c>
      <c r="Q102" s="71">
        <f t="shared" si="4"/>
        <v>0</v>
      </c>
      <c r="R102" s="71">
        <f t="shared" si="4"/>
        <v>0</v>
      </c>
      <c r="S102" s="71">
        <f t="shared" si="4"/>
        <v>0</v>
      </c>
      <c r="T102" s="71">
        <f t="shared" si="4"/>
        <v>0</v>
      </c>
      <c r="U102" s="71">
        <f t="shared" si="4"/>
        <v>0</v>
      </c>
      <c r="V102" s="71">
        <f t="shared" si="4"/>
        <v>0</v>
      </c>
      <c r="W102" s="71">
        <f t="shared" si="4"/>
        <v>0</v>
      </c>
      <c r="X102" s="71">
        <f t="shared" si="4"/>
        <v>0</v>
      </c>
      <c r="Y102" s="71">
        <f t="shared" si="4"/>
        <v>0</v>
      </c>
      <c r="Z102" s="71">
        <f t="shared" si="4"/>
        <v>0</v>
      </c>
      <c r="AA102" s="71">
        <f t="shared" si="4"/>
        <v>0</v>
      </c>
      <c r="AB102" s="71">
        <f t="shared" si="4"/>
        <v>0</v>
      </c>
      <c r="AC102" s="71">
        <f t="shared" si="4"/>
        <v>0</v>
      </c>
      <c r="AD102" s="71">
        <f t="shared" si="4"/>
        <v>0</v>
      </c>
      <c r="AE102" s="71">
        <f t="shared" si="4"/>
        <v>0</v>
      </c>
      <c r="AF102" s="71">
        <f t="shared" si="4"/>
        <v>0</v>
      </c>
      <c r="AG102" s="71">
        <f t="shared" si="4"/>
        <v>0</v>
      </c>
      <c r="AH102" s="71">
        <f t="shared" si="4"/>
        <v>0</v>
      </c>
      <c r="AI102" s="71">
        <f t="shared" si="4"/>
        <v>0</v>
      </c>
      <c r="AJ102" s="71">
        <f t="shared" si="4"/>
        <v>0</v>
      </c>
      <c r="AK102" s="71">
        <f t="shared" si="4"/>
        <v>0</v>
      </c>
      <c r="AL102" s="71">
        <f t="shared" si="4"/>
        <v>0</v>
      </c>
      <c r="AM102" s="71">
        <f t="shared" si="4"/>
        <v>0</v>
      </c>
      <c r="AN102" s="71">
        <f t="shared" si="4"/>
        <v>0</v>
      </c>
      <c r="AO102" s="71">
        <f t="shared" si="4"/>
        <v>0</v>
      </c>
      <c r="AP102" s="71">
        <f t="shared" si="4"/>
        <v>0</v>
      </c>
      <c r="AQ102" s="71">
        <f t="shared" si="4"/>
        <v>0</v>
      </c>
      <c r="AR102" s="71">
        <f t="shared" si="4"/>
        <v>0</v>
      </c>
      <c r="AS102" s="71">
        <f t="shared" si="4"/>
        <v>0</v>
      </c>
      <c r="AT102" s="71">
        <f t="shared" si="4"/>
        <v>0</v>
      </c>
      <c r="AU102" s="71">
        <f t="shared" si="4"/>
        <v>0</v>
      </c>
      <c r="AV102" s="71">
        <f t="shared" si="4"/>
        <v>0</v>
      </c>
      <c r="AW102" s="71">
        <f t="shared" si="4"/>
        <v>0</v>
      </c>
      <c r="AX102" s="71">
        <f t="shared" si="4"/>
        <v>0</v>
      </c>
      <c r="AY102" s="71">
        <f t="shared" si="4"/>
        <v>0</v>
      </c>
    </row>
    <row r="103" spans="1:51">
      <c r="A103" t="s">
        <v>41</v>
      </c>
      <c r="B103" t="s">
        <v>47</v>
      </c>
      <c r="C103" t="s">
        <v>79</v>
      </c>
      <c r="D103" t="s">
        <v>337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71">
        <f t="shared" ref="K103:AY103" si="5">J103</f>
        <v>0</v>
      </c>
      <c r="L103" s="71">
        <f t="shared" si="5"/>
        <v>0</v>
      </c>
      <c r="M103" s="71">
        <f t="shared" si="5"/>
        <v>0</v>
      </c>
      <c r="N103" s="71">
        <f t="shared" si="5"/>
        <v>0</v>
      </c>
      <c r="O103" s="71">
        <f t="shared" si="5"/>
        <v>0</v>
      </c>
      <c r="P103" s="71">
        <f t="shared" si="5"/>
        <v>0</v>
      </c>
      <c r="Q103" s="71">
        <f t="shared" si="5"/>
        <v>0</v>
      </c>
      <c r="R103" s="71">
        <f t="shared" si="5"/>
        <v>0</v>
      </c>
      <c r="S103" s="71">
        <f t="shared" si="5"/>
        <v>0</v>
      </c>
      <c r="T103" s="71">
        <f t="shared" si="5"/>
        <v>0</v>
      </c>
      <c r="U103" s="71">
        <f t="shared" si="5"/>
        <v>0</v>
      </c>
      <c r="V103" s="71">
        <f t="shared" si="5"/>
        <v>0</v>
      </c>
      <c r="W103" s="71">
        <f t="shared" si="5"/>
        <v>0</v>
      </c>
      <c r="X103" s="71">
        <f t="shared" si="5"/>
        <v>0</v>
      </c>
      <c r="Y103" s="71">
        <f t="shared" si="5"/>
        <v>0</v>
      </c>
      <c r="Z103" s="71">
        <f t="shared" si="5"/>
        <v>0</v>
      </c>
      <c r="AA103" s="71">
        <f t="shared" si="5"/>
        <v>0</v>
      </c>
      <c r="AB103" s="71">
        <f t="shared" si="5"/>
        <v>0</v>
      </c>
      <c r="AC103" s="71">
        <f t="shared" si="5"/>
        <v>0</v>
      </c>
      <c r="AD103" s="71">
        <f t="shared" si="5"/>
        <v>0</v>
      </c>
      <c r="AE103" s="71">
        <f t="shared" si="5"/>
        <v>0</v>
      </c>
      <c r="AF103" s="71">
        <f t="shared" si="5"/>
        <v>0</v>
      </c>
      <c r="AG103" s="71">
        <f t="shared" si="5"/>
        <v>0</v>
      </c>
      <c r="AH103" s="71">
        <f t="shared" si="5"/>
        <v>0</v>
      </c>
      <c r="AI103" s="71">
        <f t="shared" si="5"/>
        <v>0</v>
      </c>
      <c r="AJ103" s="71">
        <f t="shared" si="5"/>
        <v>0</v>
      </c>
      <c r="AK103" s="71">
        <f t="shared" si="5"/>
        <v>0</v>
      </c>
      <c r="AL103" s="71">
        <f t="shared" si="5"/>
        <v>0</v>
      </c>
      <c r="AM103" s="71">
        <f t="shared" si="5"/>
        <v>0</v>
      </c>
      <c r="AN103" s="71">
        <f t="shared" si="5"/>
        <v>0</v>
      </c>
      <c r="AO103" s="71">
        <f t="shared" si="5"/>
        <v>0</v>
      </c>
      <c r="AP103" s="71">
        <f t="shared" si="5"/>
        <v>0</v>
      </c>
      <c r="AQ103" s="71">
        <f t="shared" si="5"/>
        <v>0</v>
      </c>
      <c r="AR103" s="71">
        <f t="shared" si="5"/>
        <v>0</v>
      </c>
      <c r="AS103" s="71">
        <f t="shared" si="5"/>
        <v>0</v>
      </c>
      <c r="AT103" s="71">
        <f t="shared" si="5"/>
        <v>0</v>
      </c>
      <c r="AU103" s="71">
        <f t="shared" si="5"/>
        <v>0</v>
      </c>
      <c r="AV103" s="71">
        <f t="shared" si="5"/>
        <v>0</v>
      </c>
      <c r="AW103" s="71">
        <f t="shared" si="5"/>
        <v>0</v>
      </c>
      <c r="AX103" s="71">
        <f t="shared" si="5"/>
        <v>0</v>
      </c>
      <c r="AY103" s="71">
        <f t="shared" si="5"/>
        <v>0</v>
      </c>
    </row>
    <row r="104" spans="1:51" hidden="1">
      <c r="A104" t="s">
        <v>29</v>
      </c>
      <c r="B104" t="s">
        <v>47</v>
      </c>
      <c r="C104" t="s">
        <v>75</v>
      </c>
      <c r="D104" t="s">
        <v>337</v>
      </c>
      <c r="E104" s="63">
        <v>0.15294217148326919</v>
      </c>
      <c r="F104" s="63">
        <v>0.15730054423040921</v>
      </c>
      <c r="G104" s="63">
        <v>0.1594664893011066</v>
      </c>
      <c r="H104" s="63">
        <v>0.1573559868996349</v>
      </c>
      <c r="I104" s="63">
        <v>0.1610363395190689</v>
      </c>
      <c r="J104" s="63">
        <v>0.1476321871454728</v>
      </c>
      <c r="K104" s="71">
        <v>0.14763218714547269</v>
      </c>
      <c r="L104" s="71">
        <v>0.14788794786113929</v>
      </c>
      <c r="M104" s="71">
        <v>0.14790414269108679</v>
      </c>
      <c r="N104" s="71">
        <v>0.14791947372393419</v>
      </c>
      <c r="O104" s="71">
        <v>0.14793392200797431</v>
      </c>
      <c r="P104" s="71">
        <v>0.1479451531656398</v>
      </c>
      <c r="Q104" s="71">
        <v>0.14795632916470811</v>
      </c>
      <c r="R104" s="71">
        <v>0.14796910161221391</v>
      </c>
      <c r="S104" s="71">
        <v>0.14798214442635729</v>
      </c>
      <c r="T104" s="71">
        <v>0.14799305986633801</v>
      </c>
      <c r="U104" s="71">
        <v>0.14800139144136351</v>
      </c>
      <c r="V104" s="71">
        <v>0.14800959406844211</v>
      </c>
      <c r="W104" s="71">
        <v>0.1480167438657527</v>
      </c>
      <c r="X104" s="71">
        <v>0.1480277025475438</v>
      </c>
      <c r="Y104" s="71">
        <v>0.1480354178783127</v>
      </c>
      <c r="Z104" s="71">
        <v>0.14804431098032331</v>
      </c>
      <c r="AA104" s="71">
        <v>0.14804586251586571</v>
      </c>
      <c r="AB104" s="71">
        <v>0.14805037549665509</v>
      </c>
      <c r="AC104" s="71">
        <v>0.1480537497462443</v>
      </c>
      <c r="AD104" s="71">
        <v>0.14805612883873251</v>
      </c>
      <c r="AE104" s="71">
        <v>0.1480592090626936</v>
      </c>
      <c r="AF104" s="71">
        <v>0.14806245056589951</v>
      </c>
      <c r="AG104" s="71">
        <v>0.14806603041654251</v>
      </c>
      <c r="AH104" s="71">
        <v>0.14806891084198009</v>
      </c>
      <c r="AI104" s="71">
        <v>0.14807163818117591</v>
      </c>
      <c r="AJ104" s="71">
        <v>0.14807404207463129</v>
      </c>
      <c r="AK104" s="71">
        <v>0.14807591093831571</v>
      </c>
      <c r="AL104" s="71">
        <v>0.14807740589893209</v>
      </c>
      <c r="AM104" s="71">
        <v>0.14807969927663231</v>
      </c>
      <c r="AN104" s="71">
        <v>0.14808051195953231</v>
      </c>
      <c r="AO104" s="71">
        <v>0.1480816263078274</v>
      </c>
      <c r="AP104" s="71">
        <v>0.14808368985920431</v>
      </c>
      <c r="AQ104" s="71">
        <v>0.14808573208029319</v>
      </c>
      <c r="AR104" s="71">
        <v>0.14808775313623909</v>
      </c>
      <c r="AS104" s="71">
        <v>0.1480897532044943</v>
      </c>
      <c r="AT104" s="71">
        <v>0.14809173247176879</v>
      </c>
      <c r="AU104" s="71">
        <v>0.14809369113136189</v>
      </c>
      <c r="AV104" s="71">
        <v>0.14809562938098569</v>
      </c>
      <c r="AW104" s="71">
        <v>0.14809754742106221</v>
      </c>
      <c r="AX104" s="71">
        <v>0.14809944545343079</v>
      </c>
      <c r="AY104" s="71">
        <v>0.14810132368038451</v>
      </c>
    </row>
    <row r="105" spans="1:51" hidden="1">
      <c r="A105" t="s">
        <v>29</v>
      </c>
      <c r="B105" t="s">
        <v>47</v>
      </c>
      <c r="C105" t="s">
        <v>76</v>
      </c>
      <c r="D105" t="s">
        <v>337</v>
      </c>
      <c r="E105" s="63">
        <v>9.1765302889961556E-2</v>
      </c>
      <c r="F105" s="63">
        <v>9.4380326538245574E-2</v>
      </c>
      <c r="G105" s="63">
        <v>9.5679893580664033E-2</v>
      </c>
      <c r="H105" s="63">
        <v>9.4413592139780927E-2</v>
      </c>
      <c r="I105" s="63">
        <v>9.6621803711441356E-2</v>
      </c>
      <c r="J105" s="63">
        <v>8.8579312287283635E-2</v>
      </c>
      <c r="K105" s="71">
        <v>8.8579312287283579E-2</v>
      </c>
      <c r="L105" s="71">
        <v>8.8732768716683522E-2</v>
      </c>
      <c r="M105" s="71">
        <v>8.874248561465202E-2</v>
      </c>
      <c r="N105" s="71">
        <v>8.8751684234360514E-2</v>
      </c>
      <c r="O105" s="71">
        <v>8.8760353204784564E-2</v>
      </c>
      <c r="P105" s="71">
        <v>8.8767091899383851E-2</v>
      </c>
      <c r="Q105" s="71">
        <v>8.877379749882483E-2</v>
      </c>
      <c r="R105" s="71">
        <v>8.8781460967328321E-2</v>
      </c>
      <c r="S105" s="71">
        <v>8.8789286655814384E-2</v>
      </c>
      <c r="T105" s="71">
        <v>8.8795835919802737E-2</v>
      </c>
      <c r="U105" s="71">
        <v>8.8800834864818046E-2</v>
      </c>
      <c r="V105" s="71">
        <v>8.8805756441065198E-2</v>
      </c>
      <c r="W105" s="71">
        <v>8.881004631945158E-2</v>
      </c>
      <c r="X105" s="71">
        <v>8.8816621528526235E-2</v>
      </c>
      <c r="Y105" s="71">
        <v>8.8821250726987586E-2</v>
      </c>
      <c r="Z105" s="71">
        <v>8.8826586588193965E-2</v>
      </c>
      <c r="AA105" s="71">
        <v>8.8827517509519366E-2</v>
      </c>
      <c r="AB105" s="71">
        <v>8.883022529799306E-2</v>
      </c>
      <c r="AC105" s="71">
        <v>8.8832249847746542E-2</v>
      </c>
      <c r="AD105" s="71">
        <v>8.8833677303239461E-2</v>
      </c>
      <c r="AE105" s="71">
        <v>8.883552543761615E-2</v>
      </c>
      <c r="AF105" s="71">
        <v>8.8837470339539634E-2</v>
      </c>
      <c r="AG105" s="71">
        <v>8.8839618249925451E-2</v>
      </c>
      <c r="AH105" s="71">
        <v>8.8841346505188046E-2</v>
      </c>
      <c r="AI105" s="71">
        <v>8.8842982908705501E-2</v>
      </c>
      <c r="AJ105" s="71">
        <v>8.8844425244778757E-2</v>
      </c>
      <c r="AK105" s="71">
        <v>8.8845546562989416E-2</v>
      </c>
      <c r="AL105" s="71">
        <v>8.8846443539359249E-2</v>
      </c>
      <c r="AM105" s="71">
        <v>8.8847819565979355E-2</v>
      </c>
      <c r="AN105" s="71">
        <v>8.8848307175719302E-2</v>
      </c>
      <c r="AO105" s="71">
        <v>8.884897578469643E-2</v>
      </c>
      <c r="AP105" s="71">
        <v>8.8850213915522516E-2</v>
      </c>
      <c r="AQ105" s="71">
        <v>8.8851439248175901E-2</v>
      </c>
      <c r="AR105" s="71">
        <v>8.8852651881743433E-2</v>
      </c>
      <c r="AS105" s="71">
        <v>8.885385192269657E-2</v>
      </c>
      <c r="AT105" s="71">
        <v>8.8855039483061227E-2</v>
      </c>
      <c r="AU105" s="71">
        <v>8.885621467881713E-2</v>
      </c>
      <c r="AV105" s="71">
        <v>8.8857377628591375E-2</v>
      </c>
      <c r="AW105" s="71">
        <v>8.8858528452637309E-2</v>
      </c>
      <c r="AX105" s="71">
        <v>8.8859667272058421E-2</v>
      </c>
      <c r="AY105" s="71">
        <v>8.8860794208230662E-2</v>
      </c>
    </row>
    <row r="106" spans="1:51" hidden="1">
      <c r="A106" t="s">
        <v>29</v>
      </c>
      <c r="B106" t="s">
        <v>47</v>
      </c>
      <c r="C106" t="s">
        <v>77</v>
      </c>
      <c r="D106" t="s">
        <v>337</v>
      </c>
      <c r="E106" s="63">
        <v>0.73359002966825726</v>
      </c>
      <c r="F106" s="63">
        <v>0.73180801085229708</v>
      </c>
      <c r="G106" s="63">
        <v>0.72121242982374245</v>
      </c>
      <c r="H106" s="63">
        <v>0.71654338472756107</v>
      </c>
      <c r="I106" s="63">
        <v>0.72520348136573187</v>
      </c>
      <c r="J106" s="63">
        <v>0.75942440042537818</v>
      </c>
      <c r="K106" s="71">
        <v>0.75942440042537829</v>
      </c>
      <c r="L106" s="71">
        <v>0.76074004122094518</v>
      </c>
      <c r="M106" s="71">
        <v>0.76082334791212602</v>
      </c>
      <c r="N106" s="71">
        <v>0.76090221120510582</v>
      </c>
      <c r="O106" s="71">
        <v>0.76097653361173334</v>
      </c>
      <c r="P106" s="71">
        <v>0.76103430702375885</v>
      </c>
      <c r="Q106" s="71">
        <v>0.7610917966983054</v>
      </c>
      <c r="R106" s="71">
        <v>0.76115749855151649</v>
      </c>
      <c r="S106" s="71">
        <v>0.76122459117882402</v>
      </c>
      <c r="T106" s="71">
        <v>0.76128074052960526</v>
      </c>
      <c r="U106" s="71">
        <v>0.76132359840152808</v>
      </c>
      <c r="V106" s="71">
        <v>0.76136579296134277</v>
      </c>
      <c r="W106" s="71">
        <v>0.76140257173324044</v>
      </c>
      <c r="X106" s="71">
        <v>0.76145894352119248</v>
      </c>
      <c r="Y106" s="71">
        <v>0.76149863141416863</v>
      </c>
      <c r="Z106" s="71">
        <v>0.76154437779775153</v>
      </c>
      <c r="AA106" s="71">
        <v>0.76155235894313555</v>
      </c>
      <c r="AB106" s="71">
        <v>0.76157557385173014</v>
      </c>
      <c r="AC106" s="71">
        <v>0.76159293109286197</v>
      </c>
      <c r="AD106" s="71">
        <v>0.76160516921600674</v>
      </c>
      <c r="AE106" s="71">
        <v>0.76162101398048576</v>
      </c>
      <c r="AF106" s="71">
        <v>0.76163768837023871</v>
      </c>
      <c r="AG106" s="71">
        <v>0.76165610322936095</v>
      </c>
      <c r="AH106" s="71">
        <v>0.76167092022424043</v>
      </c>
      <c r="AI106" s="71">
        <v>0.76168494973889811</v>
      </c>
      <c r="AJ106" s="71">
        <v>0.76169731543896246</v>
      </c>
      <c r="AK106" s="71">
        <v>0.76170692892983083</v>
      </c>
      <c r="AL106" s="71">
        <v>0.76171461905209836</v>
      </c>
      <c r="AM106" s="71">
        <v>0.76172641625580151</v>
      </c>
      <c r="AN106" s="71">
        <v>0.76173059672102361</v>
      </c>
      <c r="AO106" s="71">
        <v>0.76173632896209043</v>
      </c>
      <c r="AP106" s="71">
        <v>0.76174694393229025</v>
      </c>
      <c r="AQ106" s="71">
        <v>0.76175744917884936</v>
      </c>
      <c r="AR106" s="71">
        <v>0.76176784555127741</v>
      </c>
      <c r="AS106" s="71">
        <v>0.76177813396239502</v>
      </c>
      <c r="AT106" s="71">
        <v>0.76178831537264324</v>
      </c>
      <c r="AU106" s="71">
        <v>0.76179839077636069</v>
      </c>
      <c r="AV106" s="71">
        <v>0.76180836119058315</v>
      </c>
      <c r="AW106" s="71">
        <v>0.76181822764628826</v>
      </c>
      <c r="AX106" s="71">
        <v>0.76182799118174294</v>
      </c>
      <c r="AY106" s="71">
        <v>0.76183765283754967</v>
      </c>
    </row>
    <row r="107" spans="1:51" hidden="1">
      <c r="A107" t="s">
        <v>29</v>
      </c>
      <c r="B107" t="s">
        <v>47</v>
      </c>
      <c r="C107" t="s">
        <v>78</v>
      </c>
      <c r="D107" t="s">
        <v>337</v>
      </c>
      <c r="E107" s="63">
        <v>2.1702495958512081E-2</v>
      </c>
      <c r="F107" s="63">
        <v>1.6511118379048159E-2</v>
      </c>
      <c r="G107" s="63">
        <v>2.3641187294486901E-2</v>
      </c>
      <c r="H107" s="63">
        <v>3.168703623302329E-2</v>
      </c>
      <c r="I107" s="63">
        <v>1.7138375403757729E-2</v>
      </c>
      <c r="J107" s="63">
        <v>4.3641001418654093E-3</v>
      </c>
      <c r="K107" s="71">
        <v>4.3641001418653833E-3</v>
      </c>
      <c r="L107" s="71">
        <v>2.639242201232152E-3</v>
      </c>
      <c r="M107" s="71">
        <v>2.5300237821351671E-3</v>
      </c>
      <c r="N107" s="71">
        <v>2.426630836599524E-3</v>
      </c>
      <c r="O107" s="71">
        <v>2.3291911755078179E-3</v>
      </c>
      <c r="P107" s="71">
        <v>2.2534479112175159E-3</v>
      </c>
      <c r="Q107" s="71">
        <v>2.178076638161741E-3</v>
      </c>
      <c r="R107" s="71">
        <v>2.0919388689411961E-3</v>
      </c>
      <c r="S107" s="71">
        <v>2.0039777390042572E-3</v>
      </c>
      <c r="T107" s="71">
        <v>1.9303636842539541E-3</v>
      </c>
      <c r="U107" s="71">
        <v>1.8741752922904859E-3</v>
      </c>
      <c r="V107" s="71">
        <v>1.8188565291499181E-3</v>
      </c>
      <c r="W107" s="71">
        <v>1.7706380815552089E-3</v>
      </c>
      <c r="X107" s="71">
        <v>1.6967324027374569E-3</v>
      </c>
      <c r="Y107" s="71">
        <v>1.644699980531023E-3</v>
      </c>
      <c r="Z107" s="71">
        <v>1.584724633731172E-3</v>
      </c>
      <c r="AA107" s="71">
        <v>1.5742610314793391E-3</v>
      </c>
      <c r="AB107" s="71">
        <v>1.5438253536216181E-3</v>
      </c>
      <c r="AC107" s="71">
        <v>1.521069313147129E-3</v>
      </c>
      <c r="AD107" s="71">
        <v>1.5050246420212951E-3</v>
      </c>
      <c r="AE107" s="71">
        <v>1.484251519204377E-3</v>
      </c>
      <c r="AF107" s="71">
        <v>1.46239072432209E-3</v>
      </c>
      <c r="AG107" s="71">
        <v>1.438248104171118E-3</v>
      </c>
      <c r="AH107" s="71">
        <v>1.418822428591249E-3</v>
      </c>
      <c r="AI107" s="71">
        <v>1.4004291712204121E-3</v>
      </c>
      <c r="AJ107" s="71">
        <v>1.384217241627431E-3</v>
      </c>
      <c r="AK107" s="71">
        <v>1.3716135688639009E-3</v>
      </c>
      <c r="AL107" s="71">
        <v>1.3615315096102119E-3</v>
      </c>
      <c r="AM107" s="71">
        <v>1.3460649015868741E-3</v>
      </c>
      <c r="AN107" s="71">
        <v>1.340584143724919E-3</v>
      </c>
      <c r="AO107" s="71">
        <v>1.3330689453856211E-3</v>
      </c>
      <c r="AP107" s="71">
        <v>1.319152292982872E-3</v>
      </c>
      <c r="AQ107" s="71">
        <v>1.305379492681452E-3</v>
      </c>
      <c r="AR107" s="71">
        <v>1.291749430739976E-3</v>
      </c>
      <c r="AS107" s="71">
        <v>1.2782609104140311E-3</v>
      </c>
      <c r="AT107" s="71">
        <v>1.264912672526647E-3</v>
      </c>
      <c r="AU107" s="71">
        <v>1.251703413460208E-3</v>
      </c>
      <c r="AV107" s="71">
        <v>1.2386317998397229E-3</v>
      </c>
      <c r="AW107" s="71">
        <v>1.225696480012138E-3</v>
      </c>
      <c r="AX107" s="71">
        <v>1.212896092767901E-3</v>
      </c>
      <c r="AY107" s="71">
        <v>1.2002292738351821E-3</v>
      </c>
    </row>
    <row r="108" spans="1:51" hidden="1">
      <c r="A108" t="s">
        <v>29</v>
      </c>
      <c r="B108" t="s">
        <v>47</v>
      </c>
      <c r="C108" t="s">
        <v>80</v>
      </c>
      <c r="D108" t="s">
        <v>337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</row>
    <row r="109" spans="1:51" hidden="1">
      <c r="A109" t="s">
        <v>29</v>
      </c>
      <c r="B109" t="s">
        <v>47</v>
      </c>
      <c r="C109" t="s">
        <v>79</v>
      </c>
      <c r="D109" t="s">
        <v>337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71">
        <v>0</v>
      </c>
      <c r="L109" s="71">
        <v>0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0</v>
      </c>
      <c r="U109" s="71">
        <v>0</v>
      </c>
      <c r="V109" s="71">
        <v>0</v>
      </c>
      <c r="W109" s="71">
        <v>0</v>
      </c>
      <c r="X109" s="71">
        <v>0</v>
      </c>
      <c r="Y109" s="71">
        <v>0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0</v>
      </c>
      <c r="AJ109" s="71">
        <v>0</v>
      </c>
      <c r="AK109" s="71">
        <v>0</v>
      </c>
      <c r="AL109" s="71">
        <v>0</v>
      </c>
      <c r="AM109" s="71">
        <v>0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</row>
    <row r="110" spans="1:51" hidden="1">
      <c r="A110" t="s">
        <v>30</v>
      </c>
      <c r="B110" t="s">
        <v>47</v>
      </c>
      <c r="C110" t="s">
        <v>75</v>
      </c>
      <c r="D110" t="s">
        <v>337</v>
      </c>
      <c r="E110" s="63">
        <v>6.9322304934557363E-2</v>
      </c>
      <c r="F110" s="63">
        <v>7.089138264776057E-2</v>
      </c>
      <c r="G110" s="63">
        <v>5.8376639907085602E-2</v>
      </c>
      <c r="H110" s="63">
        <v>5.5655292873296167E-2</v>
      </c>
      <c r="I110" s="63">
        <v>6.410237635267764E-2</v>
      </c>
      <c r="J110" s="63">
        <v>5.9811579064744318E-2</v>
      </c>
      <c r="K110" s="71">
        <v>5.9811579064744359E-2</v>
      </c>
      <c r="L110" s="71">
        <v>6.059365653030787E-2</v>
      </c>
      <c r="M110" s="71">
        <v>6.0887942910970688E-2</v>
      </c>
      <c r="N110" s="71">
        <v>6.1118588979004317E-2</v>
      </c>
      <c r="O110" s="71">
        <v>6.1336019117333447E-2</v>
      </c>
      <c r="P110" s="71">
        <v>6.1552661496823403E-2</v>
      </c>
      <c r="Q110" s="71">
        <v>6.1759668005295608E-2</v>
      </c>
      <c r="R110" s="71">
        <v>6.1969361826708619E-2</v>
      </c>
      <c r="S110" s="71">
        <v>6.215062530309385E-2</v>
      </c>
      <c r="T110" s="71">
        <v>6.2324030975968399E-2</v>
      </c>
      <c r="U110" s="71">
        <v>6.2490137092842311E-2</v>
      </c>
      <c r="V110" s="71">
        <v>6.264388947778006E-2</v>
      </c>
      <c r="W110" s="71">
        <v>6.2790371849299614E-2</v>
      </c>
      <c r="X110" s="71">
        <v>6.2930769715476551E-2</v>
      </c>
      <c r="Y110" s="71">
        <v>6.3062992577297916E-2</v>
      </c>
      <c r="Z110" s="71">
        <v>6.3188163213556414E-2</v>
      </c>
      <c r="AA110" s="71">
        <v>6.330799275390589E-2</v>
      </c>
      <c r="AB110" s="71">
        <v>6.3421602564163015E-2</v>
      </c>
      <c r="AC110" s="71">
        <v>6.3529077470044396E-2</v>
      </c>
      <c r="AD110" s="71">
        <v>6.3631009863730395E-2</v>
      </c>
      <c r="AE110" s="71">
        <v>6.3727769154253031E-2</v>
      </c>
      <c r="AF110" s="71">
        <v>6.3819352150257913E-2</v>
      </c>
      <c r="AG110" s="71">
        <v>6.3906326807324804E-2</v>
      </c>
      <c r="AH110" s="71">
        <v>6.3988797746842505E-2</v>
      </c>
      <c r="AI110" s="71">
        <v>6.4067251525243896E-2</v>
      </c>
      <c r="AJ110" s="71">
        <v>6.4141924545983595E-2</v>
      </c>
      <c r="AK110" s="71">
        <v>6.4212716644825252E-2</v>
      </c>
      <c r="AL110" s="71">
        <v>6.4280059320315941E-2</v>
      </c>
      <c r="AM110" s="71">
        <v>6.4344175232791373E-2</v>
      </c>
      <c r="AN110" s="71">
        <v>6.4404995562456449E-2</v>
      </c>
      <c r="AO110" s="71">
        <v>6.4462879138642515E-2</v>
      </c>
      <c r="AP110" s="71">
        <v>6.4498746065228443E-2</v>
      </c>
      <c r="AQ110" s="71">
        <v>6.4533873947886733E-2</v>
      </c>
      <c r="AR110" s="71">
        <v>6.4568277558622489E-2</v>
      </c>
      <c r="AS110" s="71">
        <v>6.4601971489102072E-2</v>
      </c>
      <c r="AT110" s="71">
        <v>6.4634970126850336E-2</v>
      </c>
      <c r="AU110" s="71">
        <v>6.4667287635925372E-2</v>
      </c>
      <c r="AV110" s="71">
        <v>6.4698937942627141E-2</v>
      </c>
      <c r="AW110" s="71">
        <v>6.4729934725805682E-2</v>
      </c>
      <c r="AX110" s="71">
        <v>6.4760291410979789E-2</v>
      </c>
      <c r="AY110" s="71">
        <v>6.4790021167438844E-2</v>
      </c>
    </row>
    <row r="111" spans="1:51" hidden="1">
      <c r="A111" t="s">
        <v>30</v>
      </c>
      <c r="B111" t="s">
        <v>47</v>
      </c>
      <c r="C111" t="s">
        <v>76</v>
      </c>
      <c r="D111" t="s">
        <v>337</v>
      </c>
      <c r="E111" s="63">
        <v>4.1593382960734379E-2</v>
      </c>
      <c r="F111" s="63">
        <v>4.2534829588656398E-2</v>
      </c>
      <c r="G111" s="63">
        <v>3.5025983944251327E-2</v>
      </c>
      <c r="H111" s="63">
        <v>3.339317572397775E-2</v>
      </c>
      <c r="I111" s="63">
        <v>3.8461425811606532E-2</v>
      </c>
      <c r="J111" s="63">
        <v>3.5886947438846593E-2</v>
      </c>
      <c r="K111" s="71">
        <v>3.5886947438846607E-2</v>
      </c>
      <c r="L111" s="71">
        <v>3.6356193918184718E-2</v>
      </c>
      <c r="M111" s="71">
        <v>3.6532765746582402E-2</v>
      </c>
      <c r="N111" s="71">
        <v>3.6671153387402587E-2</v>
      </c>
      <c r="O111" s="71">
        <v>3.6801611470400057E-2</v>
      </c>
      <c r="P111" s="71">
        <v>3.6931596898094027E-2</v>
      </c>
      <c r="Q111" s="71">
        <v>3.7055800803177358E-2</v>
      </c>
      <c r="R111" s="71">
        <v>3.7181617096025167E-2</v>
      </c>
      <c r="S111" s="71">
        <v>3.7290375181856301E-2</v>
      </c>
      <c r="T111" s="71">
        <v>3.7394418585581027E-2</v>
      </c>
      <c r="U111" s="71">
        <v>3.7494082255705392E-2</v>
      </c>
      <c r="V111" s="71">
        <v>3.7586333686668028E-2</v>
      </c>
      <c r="W111" s="71">
        <v>3.7674223109579762E-2</v>
      </c>
      <c r="X111" s="71">
        <v>3.7758461829285918E-2</v>
      </c>
      <c r="Y111" s="71">
        <v>3.7837795546378727E-2</v>
      </c>
      <c r="Z111" s="71">
        <v>3.7912897928133842E-2</v>
      </c>
      <c r="AA111" s="71">
        <v>3.7984795652343528E-2</v>
      </c>
      <c r="AB111" s="71">
        <v>3.8052961538497812E-2</v>
      </c>
      <c r="AC111" s="71">
        <v>3.8117446482026633E-2</v>
      </c>
      <c r="AD111" s="71">
        <v>3.8178605918238233E-2</v>
      </c>
      <c r="AE111" s="71">
        <v>3.823666149255181E-2</v>
      </c>
      <c r="AF111" s="71">
        <v>3.8291611290154751E-2</v>
      </c>
      <c r="AG111" s="71">
        <v>3.8343796084394872E-2</v>
      </c>
      <c r="AH111" s="71">
        <v>3.8393278648105503E-2</v>
      </c>
      <c r="AI111" s="71">
        <v>3.8440350915146318E-2</v>
      </c>
      <c r="AJ111" s="71">
        <v>3.8485154727590162E-2</v>
      </c>
      <c r="AK111" s="71">
        <v>3.8527629986895143E-2</v>
      </c>
      <c r="AL111" s="71">
        <v>3.8568035592189562E-2</v>
      </c>
      <c r="AM111" s="71">
        <v>3.8606505139674813E-2</v>
      </c>
      <c r="AN111" s="71">
        <v>3.864299733747386E-2</v>
      </c>
      <c r="AO111" s="71">
        <v>3.8677727483185508E-2</v>
      </c>
      <c r="AP111" s="71">
        <v>3.8699247639137062E-2</v>
      </c>
      <c r="AQ111" s="71">
        <v>3.8720324368732031E-2</v>
      </c>
      <c r="AR111" s="71">
        <v>3.8740966535173477E-2</v>
      </c>
      <c r="AS111" s="71">
        <v>3.8761182893461248E-2</v>
      </c>
      <c r="AT111" s="71">
        <v>3.8780982076110193E-2</v>
      </c>
      <c r="AU111" s="71">
        <v>3.8800372581555213E-2</v>
      </c>
      <c r="AV111" s="71">
        <v>3.8819362765576279E-2</v>
      </c>
      <c r="AW111" s="71">
        <v>3.8837960835483402E-2</v>
      </c>
      <c r="AX111" s="71">
        <v>3.885617484658787E-2</v>
      </c>
      <c r="AY111" s="71">
        <v>3.8874012700463298E-2</v>
      </c>
    </row>
    <row r="112" spans="1:51" hidden="1">
      <c r="A112" t="s">
        <v>30</v>
      </c>
      <c r="B112" t="s">
        <v>47</v>
      </c>
      <c r="C112" t="s">
        <v>77</v>
      </c>
      <c r="D112" t="s">
        <v>337</v>
      </c>
      <c r="E112" s="63">
        <v>0.76141962281591169</v>
      </c>
      <c r="F112" s="63">
        <v>0.826788459090539</v>
      </c>
      <c r="G112" s="63">
        <v>0.7826136526202685</v>
      </c>
      <c r="H112" s="63">
        <v>0.76434001977925758</v>
      </c>
      <c r="I112" s="63">
        <v>0.77062990890590499</v>
      </c>
      <c r="J112" s="63">
        <v>0.80780564746925898</v>
      </c>
      <c r="K112" s="71">
        <v>0.80780564746925909</v>
      </c>
      <c r="L112" s="71">
        <v>0.81836826098522741</v>
      </c>
      <c r="M112" s="71">
        <v>0.82234284590657469</v>
      </c>
      <c r="N112" s="71">
        <v>0.82545791491557841</v>
      </c>
      <c r="O112" s="71">
        <v>0.82839449168580792</v>
      </c>
      <c r="P112" s="71">
        <v>0.83132042911079596</v>
      </c>
      <c r="Q112" s="71">
        <v>0.83411622599864832</v>
      </c>
      <c r="R112" s="71">
        <v>0.83694831730647823</v>
      </c>
      <c r="S112" s="71">
        <v>0.83939643290873311</v>
      </c>
      <c r="T112" s="71">
        <v>0.84173842227001761</v>
      </c>
      <c r="U112" s="71">
        <v>0.84398182499216767</v>
      </c>
      <c r="V112" s="71">
        <v>0.84605838018109081</v>
      </c>
      <c r="W112" s="71">
        <v>0.84803674772828597</v>
      </c>
      <c r="X112" s="71">
        <v>0.84993293891674448</v>
      </c>
      <c r="Y112" s="71">
        <v>0.8517187198002123</v>
      </c>
      <c r="Z112" s="71">
        <v>0.85340925444999105</v>
      </c>
      <c r="AA112" s="71">
        <v>0.85502765311027695</v>
      </c>
      <c r="AB112" s="71">
        <v>0.85656204908792311</v>
      </c>
      <c r="AC112" s="71">
        <v>0.85801358802552963</v>
      </c>
      <c r="AD112" s="71">
        <v>0.85939027067740337</v>
      </c>
      <c r="AE112" s="71">
        <v>0.86069708622301355</v>
      </c>
      <c r="AF112" s="71">
        <v>0.86193399156043715</v>
      </c>
      <c r="AG112" s="71">
        <v>0.86310865740715004</v>
      </c>
      <c r="AH112" s="71">
        <v>0.86422249676294405</v>
      </c>
      <c r="AI112" s="71">
        <v>0.86528208098140003</v>
      </c>
      <c r="AJ112" s="71">
        <v>0.86629060288987247</v>
      </c>
      <c r="AK112" s="71">
        <v>0.86724670968615991</v>
      </c>
      <c r="AL112" s="71">
        <v>0.86815622912081969</v>
      </c>
      <c r="AM112" s="71">
        <v>0.8690221684088334</v>
      </c>
      <c r="AN112" s="71">
        <v>0.86984359808102452</v>
      </c>
      <c r="AO112" s="71">
        <v>0.87062536442911265</v>
      </c>
      <c r="AP112" s="71">
        <v>0.87110977741914775</v>
      </c>
      <c r="AQ112" s="71">
        <v>0.87158420899976663</v>
      </c>
      <c r="AR112" s="71">
        <v>0.87204885867931436</v>
      </c>
      <c r="AS112" s="71">
        <v>0.87250392353050965</v>
      </c>
      <c r="AT112" s="71">
        <v>0.87294959786896809</v>
      </c>
      <c r="AU112" s="71">
        <v>0.87338607299219939</v>
      </c>
      <c r="AV112" s="71">
        <v>0.87381353698659037</v>
      </c>
      <c r="AW112" s="71">
        <v>0.87423217459650682</v>
      </c>
      <c r="AX112" s="71">
        <v>0.8746421671448652</v>
      </c>
      <c r="AY112" s="71">
        <v>0.87504369249398717</v>
      </c>
    </row>
    <row r="113" spans="1:51" hidden="1">
      <c r="A113" t="s">
        <v>30</v>
      </c>
      <c r="B113" t="s">
        <v>47</v>
      </c>
      <c r="C113" t="s">
        <v>78</v>
      </c>
      <c r="D113" t="s">
        <v>337</v>
      </c>
      <c r="E113" s="63">
        <v>0.12766468928879651</v>
      </c>
      <c r="F113" s="63">
        <v>5.9785328673044043E-2</v>
      </c>
      <c r="G113" s="63">
        <v>0.12398372352839469</v>
      </c>
      <c r="H113" s="63">
        <v>0.14661151162346861</v>
      </c>
      <c r="I113" s="63">
        <v>0.1268062889298108</v>
      </c>
      <c r="J113" s="63">
        <v>9.649582602714997E-2</v>
      </c>
      <c r="K113" s="71">
        <v>9.6495826027150039E-2</v>
      </c>
      <c r="L113" s="71">
        <v>8.4681888566279923E-2</v>
      </c>
      <c r="M113" s="71">
        <v>8.0236445435872078E-2</v>
      </c>
      <c r="N113" s="71">
        <v>7.6752342718014621E-2</v>
      </c>
      <c r="O113" s="71">
        <v>7.3467877726458575E-2</v>
      </c>
      <c r="P113" s="71">
        <v>7.0195312494286496E-2</v>
      </c>
      <c r="Q113" s="71">
        <v>6.7068305192878694E-2</v>
      </c>
      <c r="R113" s="71">
        <v>6.3900703770787937E-2</v>
      </c>
      <c r="S113" s="71">
        <v>6.1162566606316679E-2</v>
      </c>
      <c r="T113" s="71">
        <v>5.854312816843283E-2</v>
      </c>
      <c r="U113" s="71">
        <v>5.6033955659284602E-2</v>
      </c>
      <c r="V113" s="71">
        <v>5.3711396654461022E-2</v>
      </c>
      <c r="W113" s="71">
        <v>5.1498657312834692E-2</v>
      </c>
      <c r="X113" s="71">
        <v>4.9377829538492922E-2</v>
      </c>
      <c r="Y113" s="71">
        <v>4.7380492076111072E-2</v>
      </c>
      <c r="Z113" s="71">
        <v>4.5489684408318583E-2</v>
      </c>
      <c r="AA113" s="71">
        <v>4.3679558483473643E-2</v>
      </c>
      <c r="AB113" s="71">
        <v>4.1963386809416033E-2</v>
      </c>
      <c r="AC113" s="71">
        <v>4.033988802239933E-2</v>
      </c>
      <c r="AD113" s="71">
        <v>3.880011354062797E-2</v>
      </c>
      <c r="AE113" s="71">
        <v>3.7338483130181663E-2</v>
      </c>
      <c r="AF113" s="71">
        <v>3.5955044999150171E-2</v>
      </c>
      <c r="AG113" s="71">
        <v>3.4641219701130238E-2</v>
      </c>
      <c r="AH113" s="71">
        <v>3.3395426842108007E-2</v>
      </c>
      <c r="AI113" s="71">
        <v>3.2210316578209698E-2</v>
      </c>
      <c r="AJ113" s="71">
        <v>3.108231783655379E-2</v>
      </c>
      <c r="AK113" s="71">
        <v>3.001294368211959E-2</v>
      </c>
      <c r="AL113" s="71">
        <v>2.8995675966674812E-2</v>
      </c>
      <c r="AM113" s="71">
        <v>2.802715121870052E-2</v>
      </c>
      <c r="AN113" s="71">
        <v>2.7108409019045161E-2</v>
      </c>
      <c r="AO113" s="71">
        <v>2.6234028949059331E-2</v>
      </c>
      <c r="AP113" s="71">
        <v>2.5692228876486669E-2</v>
      </c>
      <c r="AQ113" s="71">
        <v>2.5161592683614571E-2</v>
      </c>
      <c r="AR113" s="71">
        <v>2.4641897226889621E-2</v>
      </c>
      <c r="AS113" s="71">
        <v>2.4132922086926939E-2</v>
      </c>
      <c r="AT113" s="71">
        <v>2.3634449928071361E-2</v>
      </c>
      <c r="AU113" s="71">
        <v>2.3146266790319978E-2</v>
      </c>
      <c r="AV113" s="71">
        <v>2.266816230520613E-2</v>
      </c>
      <c r="AW113" s="71">
        <v>2.2199929842204091E-2</v>
      </c>
      <c r="AX113" s="71">
        <v>2.1741366597567161E-2</v>
      </c>
      <c r="AY113" s="71">
        <v>2.1292273638110669E-2</v>
      </c>
    </row>
    <row r="114" spans="1:51" hidden="1">
      <c r="A114" t="s">
        <v>30</v>
      </c>
      <c r="B114" t="s">
        <v>47</v>
      </c>
      <c r="C114" t="s">
        <v>80</v>
      </c>
      <c r="D114" t="s">
        <v>337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</row>
    <row r="115" spans="1:51" hidden="1">
      <c r="A115" t="s">
        <v>30</v>
      </c>
      <c r="B115" t="s">
        <v>47</v>
      </c>
      <c r="C115" t="s">
        <v>79</v>
      </c>
      <c r="D115" t="s">
        <v>337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</row>
    <row r="116" spans="1:51" hidden="1">
      <c r="A116" t="s">
        <v>31</v>
      </c>
      <c r="B116" t="s">
        <v>47</v>
      </c>
      <c r="C116" t="s">
        <v>75</v>
      </c>
      <c r="D116" t="s">
        <v>337</v>
      </c>
      <c r="E116" s="63">
        <v>0.1178284790926217</v>
      </c>
      <c r="F116" s="63">
        <v>0.12305394751307271</v>
      </c>
      <c r="G116" s="63">
        <v>0.1224319063580275</v>
      </c>
      <c r="H116" s="63">
        <v>0.1204851935667503</v>
      </c>
      <c r="I116" s="63">
        <v>0.1122937257848496</v>
      </c>
      <c r="J116" s="63">
        <v>0.15801242511244751</v>
      </c>
      <c r="K116" s="71">
        <v>0.15801242511244731</v>
      </c>
      <c r="L116" s="71">
        <v>0.15843975301047961</v>
      </c>
      <c r="M116" s="71">
        <v>0.1585193704220981</v>
      </c>
      <c r="N116" s="71">
        <v>0.1585865109411671</v>
      </c>
      <c r="O116" s="71">
        <v>0.15865141012381079</v>
      </c>
      <c r="P116" s="71">
        <v>0.15871607654726089</v>
      </c>
      <c r="Q116" s="71">
        <v>0.15877820596297509</v>
      </c>
      <c r="R116" s="71">
        <v>0.15884064189090821</v>
      </c>
      <c r="S116" s="71">
        <v>0.1588949855945562</v>
      </c>
      <c r="T116" s="71">
        <v>0.15894721444919829</v>
      </c>
      <c r="U116" s="71">
        <v>0.15899711073168341</v>
      </c>
      <c r="V116" s="71">
        <v>0.15904319152073421</v>
      </c>
      <c r="W116" s="71">
        <v>0.15908725509482149</v>
      </c>
      <c r="X116" s="71">
        <v>0.15912960763057871</v>
      </c>
      <c r="Y116" s="71">
        <v>0.15916946623939021</v>
      </c>
      <c r="Z116" s="71">
        <v>0.1592073932192801</v>
      </c>
      <c r="AA116" s="71">
        <v>0.15924329494593409</v>
      </c>
      <c r="AB116" s="71">
        <v>0.15927730636924431</v>
      </c>
      <c r="AC116" s="71">
        <v>0.15930971944517511</v>
      </c>
      <c r="AD116" s="71">
        <v>0.15934044883045881</v>
      </c>
      <c r="AE116" s="71">
        <v>0.15936957930371809</v>
      </c>
      <c r="AF116" s="71">
        <v>0.15939740855701559</v>
      </c>
      <c r="AG116" s="71">
        <v>0.15942382918936271</v>
      </c>
      <c r="AH116" s="71">
        <v>0.15944906494713221</v>
      </c>
      <c r="AI116" s="71">
        <v>0.15947302550548589</v>
      </c>
      <c r="AJ116" s="71">
        <v>0.1594957756804509</v>
      </c>
      <c r="AK116" s="71">
        <v>0.15951754925594769</v>
      </c>
      <c r="AL116" s="71">
        <v>0.15953824998390881</v>
      </c>
      <c r="AM116" s="71">
        <v>0.15955792770904911</v>
      </c>
      <c r="AN116" s="71">
        <v>0.1595767632032947</v>
      </c>
      <c r="AO116" s="71">
        <v>0.15959468327594689</v>
      </c>
      <c r="AP116" s="71">
        <v>0.1596036301753809</v>
      </c>
      <c r="AQ116" s="71">
        <v>0.15961242071891751</v>
      </c>
      <c r="AR116" s="71">
        <v>0.15962105734964241</v>
      </c>
      <c r="AS116" s="71">
        <v>0.15962954254502579</v>
      </c>
      <c r="AT116" s="71">
        <v>0.15963787879952929</v>
      </c>
      <c r="AU116" s="71">
        <v>0.15964606860982891</v>
      </c>
      <c r="AV116" s="71">
        <v>0.15965411446307731</v>
      </c>
      <c r="AW116" s="71">
        <v>0.1596620188279898</v>
      </c>
      <c r="AX116" s="71">
        <v>0.15966978414830449</v>
      </c>
      <c r="AY116" s="71">
        <v>0.1596774128381222</v>
      </c>
    </row>
    <row r="117" spans="1:51" hidden="1">
      <c r="A117" t="s">
        <v>31</v>
      </c>
      <c r="B117" t="s">
        <v>47</v>
      </c>
      <c r="C117" t="s">
        <v>76</v>
      </c>
      <c r="D117" t="s">
        <v>337</v>
      </c>
      <c r="E117" s="63">
        <v>7.0697087455573168E-2</v>
      </c>
      <c r="F117" s="63">
        <v>7.3832368507843638E-2</v>
      </c>
      <c r="G117" s="63">
        <v>7.3459143814816483E-2</v>
      </c>
      <c r="H117" s="63">
        <v>7.2291116140050002E-2</v>
      </c>
      <c r="I117" s="63">
        <v>6.7376235470909887E-2</v>
      </c>
      <c r="J117" s="63">
        <v>9.4807455067468363E-2</v>
      </c>
      <c r="K117" s="71">
        <v>9.4807455067468363E-2</v>
      </c>
      <c r="L117" s="71">
        <v>9.5063851806287625E-2</v>
      </c>
      <c r="M117" s="71">
        <v>9.511162225325874E-2</v>
      </c>
      <c r="N117" s="71">
        <v>9.5151906564700156E-2</v>
      </c>
      <c r="O117" s="71">
        <v>9.5190846074286406E-2</v>
      </c>
      <c r="P117" s="71">
        <v>9.5229645928356435E-2</v>
      </c>
      <c r="Q117" s="71">
        <v>9.526692357778492E-2</v>
      </c>
      <c r="R117" s="71">
        <v>9.5304385134544797E-2</v>
      </c>
      <c r="S117" s="71">
        <v>9.5336991356733639E-2</v>
      </c>
      <c r="T117" s="71">
        <v>9.5368328669518873E-2</v>
      </c>
      <c r="U117" s="71">
        <v>9.5398266439009893E-2</v>
      </c>
      <c r="V117" s="71">
        <v>9.5425914912440443E-2</v>
      </c>
      <c r="W117" s="71">
        <v>9.5452353056892786E-2</v>
      </c>
      <c r="X117" s="71">
        <v>9.5477764578347099E-2</v>
      </c>
      <c r="Y117" s="71">
        <v>9.5501679743634008E-2</v>
      </c>
      <c r="Z117" s="71">
        <v>9.552443593156798E-2</v>
      </c>
      <c r="AA117" s="71">
        <v>9.554597696756037E-2</v>
      </c>
      <c r="AB117" s="71">
        <v>9.5566383821546447E-2</v>
      </c>
      <c r="AC117" s="71">
        <v>9.5585831667104951E-2</v>
      </c>
      <c r="AD117" s="71">
        <v>9.560426929827516E-2</v>
      </c>
      <c r="AE117" s="71">
        <v>9.5621747582230743E-2</v>
      </c>
      <c r="AF117" s="71">
        <v>9.5638445134209216E-2</v>
      </c>
      <c r="AG117" s="71">
        <v>9.5654297513617537E-2</v>
      </c>
      <c r="AH117" s="71">
        <v>9.5669438968279175E-2</v>
      </c>
      <c r="AI117" s="71">
        <v>9.5683815303291439E-2</v>
      </c>
      <c r="AJ117" s="71">
        <v>9.5697465408270427E-2</v>
      </c>
      <c r="AK117" s="71">
        <v>9.5710529553568541E-2</v>
      </c>
      <c r="AL117" s="71">
        <v>9.5722949990345196E-2</v>
      </c>
      <c r="AM117" s="71">
        <v>9.5734756625429379E-2</v>
      </c>
      <c r="AN117" s="71">
        <v>9.5746057921976671E-2</v>
      </c>
      <c r="AO117" s="71">
        <v>9.5756809965568027E-2</v>
      </c>
      <c r="AP117" s="71">
        <v>9.5762178105228482E-2</v>
      </c>
      <c r="AQ117" s="71">
        <v>9.5767452431350375E-2</v>
      </c>
      <c r="AR117" s="71">
        <v>9.5772634409785326E-2</v>
      </c>
      <c r="AS117" s="71">
        <v>9.5777725527015356E-2</v>
      </c>
      <c r="AT117" s="71">
        <v>9.5782727279717483E-2</v>
      </c>
      <c r="AU117" s="71">
        <v>9.5787641165897247E-2</v>
      </c>
      <c r="AV117" s="71">
        <v>9.5792468677846257E-2</v>
      </c>
      <c r="AW117" s="71">
        <v>9.5797211296793805E-2</v>
      </c>
      <c r="AX117" s="71">
        <v>9.5801870488982588E-2</v>
      </c>
      <c r="AY117" s="71">
        <v>9.5806447702873221E-2</v>
      </c>
    </row>
    <row r="118" spans="1:51" hidden="1">
      <c r="A118" t="s">
        <v>31</v>
      </c>
      <c r="B118" t="s">
        <v>47</v>
      </c>
      <c r="C118" t="s">
        <v>77</v>
      </c>
      <c r="D118" t="s">
        <v>337</v>
      </c>
      <c r="E118" s="63">
        <v>0.73189517921057612</v>
      </c>
      <c r="F118" s="63">
        <v>0.7588273887116771</v>
      </c>
      <c r="G118" s="63">
        <v>0.76197073782819669</v>
      </c>
      <c r="H118" s="63">
        <v>0.75561780330667161</v>
      </c>
      <c r="I118" s="63">
        <v>0.77896685994850812</v>
      </c>
      <c r="J118" s="63">
        <v>0.73412181392788889</v>
      </c>
      <c r="K118" s="71">
        <v>0.73412181392788889</v>
      </c>
      <c r="L118" s="71">
        <v>0.73610716875946036</v>
      </c>
      <c r="M118" s="71">
        <v>0.73647706928213152</v>
      </c>
      <c r="N118" s="71">
        <v>0.73678900247100543</v>
      </c>
      <c r="O118" s="71">
        <v>0.73709052246635354</v>
      </c>
      <c r="P118" s="71">
        <v>0.73739096106825208</v>
      </c>
      <c r="Q118" s="71">
        <v>0.73767961279503802</v>
      </c>
      <c r="R118" s="71">
        <v>0.73796968857000278</v>
      </c>
      <c r="S118" s="71">
        <v>0.73822216807134122</v>
      </c>
      <c r="T118" s="71">
        <v>0.7384648220365716</v>
      </c>
      <c r="U118" s="71">
        <v>0.73869663892932624</v>
      </c>
      <c r="V118" s="71">
        <v>0.73891072913407563</v>
      </c>
      <c r="W118" s="71">
        <v>0.73911544740805968</v>
      </c>
      <c r="X118" s="71">
        <v>0.73931221624033616</v>
      </c>
      <c r="Y118" s="71">
        <v>0.73949739834978412</v>
      </c>
      <c r="Z118" s="71">
        <v>0.73967360615909916</v>
      </c>
      <c r="AA118" s="71">
        <v>0.73984040469203483</v>
      </c>
      <c r="AB118" s="71">
        <v>0.73999842092244805</v>
      </c>
      <c r="AC118" s="71">
        <v>0.74014901127051969</v>
      </c>
      <c r="AD118" s="71">
        <v>0.74029177923354106</v>
      </c>
      <c r="AE118" s="71">
        <v>0.7404271186908935</v>
      </c>
      <c r="AF118" s="71">
        <v>0.74055641271252792</v>
      </c>
      <c r="AG118" s="71">
        <v>0.74067916231611153</v>
      </c>
      <c r="AH118" s="71">
        <v>0.74079640702174998</v>
      </c>
      <c r="AI118" s="71">
        <v>0.74090772718248343</v>
      </c>
      <c r="AJ118" s="71">
        <v>0.74101342393196734</v>
      </c>
      <c r="AK118" s="71">
        <v>0.74111458342450776</v>
      </c>
      <c r="AL118" s="71">
        <v>0.741210758493966</v>
      </c>
      <c r="AM118" s="71">
        <v>0.74130218071765297</v>
      </c>
      <c r="AN118" s="71">
        <v>0.74138968995746057</v>
      </c>
      <c r="AO118" s="71">
        <v>0.74147294617121595</v>
      </c>
      <c r="AP118" s="71">
        <v>0.74151451324441853</v>
      </c>
      <c r="AQ118" s="71">
        <v>0.74155535389199334</v>
      </c>
      <c r="AR118" s="71">
        <v>0.7415954794644567</v>
      </c>
      <c r="AS118" s="71">
        <v>0.741634901472074</v>
      </c>
      <c r="AT118" s="71">
        <v>0.74167363150405163</v>
      </c>
      <c r="AU118" s="71">
        <v>0.74171168115988506</v>
      </c>
      <c r="AV118" s="71">
        <v>0.74174906199482293</v>
      </c>
      <c r="AW118" s="71">
        <v>0.74178578547845686</v>
      </c>
      <c r="AX118" s="71">
        <v>0.74182186296433206</v>
      </c>
      <c r="AY118" s="71">
        <v>0.74185730566830232</v>
      </c>
    </row>
    <row r="119" spans="1:51" hidden="1">
      <c r="A119" t="s">
        <v>31</v>
      </c>
      <c r="B119" t="s">
        <v>47</v>
      </c>
      <c r="C119" t="s">
        <v>78</v>
      </c>
      <c r="D119" t="s">
        <v>337</v>
      </c>
      <c r="E119" s="63">
        <v>7.9579254241228997E-2</v>
      </c>
      <c r="F119" s="63">
        <v>4.4286295267406538E-2</v>
      </c>
      <c r="G119" s="63">
        <v>4.2138211998959271E-2</v>
      </c>
      <c r="H119" s="63">
        <v>5.1605886986528189E-2</v>
      </c>
      <c r="I119" s="63">
        <v>4.1363178795732342E-2</v>
      </c>
      <c r="J119" s="63">
        <v>1.30583058921954E-2</v>
      </c>
      <c r="K119" s="71">
        <v>1.3058305892195411E-2</v>
      </c>
      <c r="L119" s="71">
        <v>1.0389226423772499E-2</v>
      </c>
      <c r="M119" s="71">
        <v>9.8919380425115597E-3</v>
      </c>
      <c r="N119" s="71">
        <v>9.4725800231273971E-3</v>
      </c>
      <c r="O119" s="71">
        <v>9.0672213355492484E-3</v>
      </c>
      <c r="P119" s="71">
        <v>8.663316456130556E-3</v>
      </c>
      <c r="Q119" s="71">
        <v>8.2752576642019151E-3</v>
      </c>
      <c r="R119" s="71">
        <v>7.8852844045443193E-3</v>
      </c>
      <c r="S119" s="71">
        <v>7.5458549773689586E-3</v>
      </c>
      <c r="T119" s="71">
        <v>7.2196348447111803E-3</v>
      </c>
      <c r="U119" s="71">
        <v>6.9079838999804438E-3</v>
      </c>
      <c r="V119" s="71">
        <v>6.6201644327497774E-3</v>
      </c>
      <c r="W119" s="71">
        <v>6.3449444402259398E-3</v>
      </c>
      <c r="X119" s="71">
        <v>6.0804115507380367E-3</v>
      </c>
      <c r="Y119" s="71">
        <v>5.8314556671916961E-3</v>
      </c>
      <c r="Z119" s="71">
        <v>5.5945646900525878E-3</v>
      </c>
      <c r="AA119" s="71">
        <v>5.3703233944704942E-3</v>
      </c>
      <c r="AB119" s="71">
        <v>5.1578888867611352E-3</v>
      </c>
      <c r="AC119" s="71">
        <v>4.9554376172001183E-3</v>
      </c>
      <c r="AD119" s="71">
        <v>4.7635026377248202E-3</v>
      </c>
      <c r="AE119" s="71">
        <v>4.5815544231576901E-3</v>
      </c>
      <c r="AF119" s="71">
        <v>4.4077335962473003E-3</v>
      </c>
      <c r="AG119" s="71">
        <v>4.2427109809081423E-3</v>
      </c>
      <c r="AH119" s="71">
        <v>4.0850890628385799E-3</v>
      </c>
      <c r="AI119" s="71">
        <v>3.9354320087391778E-3</v>
      </c>
      <c r="AJ119" s="71">
        <v>3.7933349793111909E-3</v>
      </c>
      <c r="AK119" s="71">
        <v>3.65733776597591E-3</v>
      </c>
      <c r="AL119" s="71">
        <v>3.528041531779871E-3</v>
      </c>
      <c r="AM119" s="71">
        <v>3.405134947868497E-3</v>
      </c>
      <c r="AN119" s="71">
        <v>3.287488917268076E-3</v>
      </c>
      <c r="AO119" s="71">
        <v>3.1755605872690281E-3</v>
      </c>
      <c r="AP119" s="71">
        <v>3.1196784749720442E-3</v>
      </c>
      <c r="AQ119" s="71">
        <v>3.0647729577386691E-3</v>
      </c>
      <c r="AR119" s="71">
        <v>3.0108287761155569E-3</v>
      </c>
      <c r="AS119" s="71">
        <v>2.9578304558847998E-3</v>
      </c>
      <c r="AT119" s="71">
        <v>2.9057624167014959E-3</v>
      </c>
      <c r="AU119" s="71">
        <v>2.8546090643888022E-3</v>
      </c>
      <c r="AV119" s="71">
        <v>2.804354864253645E-3</v>
      </c>
      <c r="AW119" s="71">
        <v>2.7549843967594688E-3</v>
      </c>
      <c r="AX119" s="71">
        <v>2.7064823983806718E-3</v>
      </c>
      <c r="AY119" s="71">
        <v>2.6588337907022599E-3</v>
      </c>
    </row>
    <row r="120" spans="1:51" hidden="1">
      <c r="A120" t="s">
        <v>31</v>
      </c>
      <c r="B120" t="s">
        <v>47</v>
      </c>
      <c r="C120" t="s">
        <v>80</v>
      </c>
      <c r="D120" t="s">
        <v>337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</row>
    <row r="121" spans="1:51" hidden="1">
      <c r="A121" t="s">
        <v>31</v>
      </c>
      <c r="B121" t="s">
        <v>47</v>
      </c>
      <c r="C121" t="s">
        <v>79</v>
      </c>
      <c r="D121" t="s">
        <v>337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</row>
    <row r="122" spans="1:51" hidden="1">
      <c r="A122" t="s">
        <v>32</v>
      </c>
      <c r="B122" t="s">
        <v>47</v>
      </c>
      <c r="C122" t="s">
        <v>75</v>
      </c>
      <c r="D122" t="s">
        <v>337</v>
      </c>
      <c r="E122" s="63">
        <v>0.20958003176529699</v>
      </c>
      <c r="F122" s="63">
        <v>0.2155529032356345</v>
      </c>
      <c r="G122" s="63">
        <v>0.21701476510782541</v>
      </c>
      <c r="H122" s="63">
        <v>0.23619046275638719</v>
      </c>
      <c r="I122" s="63">
        <v>0.24547025080545881</v>
      </c>
      <c r="J122" s="63">
        <v>0.24420379826484351</v>
      </c>
      <c r="K122" s="71">
        <v>0.24420379826484351</v>
      </c>
      <c r="L122" s="71">
        <v>0.24251388926462911</v>
      </c>
      <c r="M122" s="71">
        <v>0.24283601195312859</v>
      </c>
      <c r="N122" s="71">
        <v>0.24310973877503839</v>
      </c>
      <c r="O122" s="71">
        <v>0.2433720519780059</v>
      </c>
      <c r="P122" s="71">
        <v>0.24363295706718111</v>
      </c>
      <c r="Q122" s="71">
        <v>0.24388361737755079</v>
      </c>
      <c r="R122" s="71">
        <v>0.24413664708903801</v>
      </c>
      <c r="S122" s="71">
        <v>0.244360674789868</v>
      </c>
      <c r="T122" s="71">
        <v>0.2445766910319199</v>
      </c>
      <c r="U122" s="71">
        <v>0.24478506274614109</v>
      </c>
      <c r="V122" s="71">
        <v>0.24497873594413211</v>
      </c>
      <c r="W122" s="71">
        <v>0.24516584252970669</v>
      </c>
      <c r="X122" s="71">
        <v>0.24534663763978809</v>
      </c>
      <c r="Y122" s="71">
        <v>0.245518724056977</v>
      </c>
      <c r="Z122" s="71">
        <v>0.24568346832594101</v>
      </c>
      <c r="AA122" s="71">
        <v>0.24584128259644861</v>
      </c>
      <c r="AB122" s="71">
        <v>0.2459926697685198</v>
      </c>
      <c r="AC122" s="71">
        <v>0.2461378016635965</v>
      </c>
      <c r="AD122" s="71">
        <v>0.2462769728840663</v>
      </c>
      <c r="AE122" s="71">
        <v>0.24641064186895709</v>
      </c>
      <c r="AF122" s="71">
        <v>0.24653894624185399</v>
      </c>
      <c r="AG122" s="71">
        <v>0.2466621142101757</v>
      </c>
      <c r="AH122" s="71">
        <v>0.24678039430228829</v>
      </c>
      <c r="AI122" s="71">
        <v>0.2468940399492412</v>
      </c>
      <c r="AJ122" s="71">
        <v>0.24700341197061609</v>
      </c>
      <c r="AK122" s="71">
        <v>0.2471085854037427</v>
      </c>
      <c r="AL122" s="71">
        <v>0.24720969449381511</v>
      </c>
      <c r="AM122" s="71">
        <v>0.24730703718667069</v>
      </c>
      <c r="AN122" s="71">
        <v>0.2474006931336124</v>
      </c>
      <c r="AO122" s="71">
        <v>0.2474907843362438</v>
      </c>
      <c r="AP122" s="71">
        <v>0.24753456327588039</v>
      </c>
      <c r="AQ122" s="71">
        <v>0.24757782730887909</v>
      </c>
      <c r="AR122" s="71">
        <v>0.24762057930005321</v>
      </c>
      <c r="AS122" s="71">
        <v>0.24766282289803981</v>
      </c>
      <c r="AT122" s="71">
        <v>0.24770456235390451</v>
      </c>
      <c r="AU122" s="71">
        <v>0.2477458023632314</v>
      </c>
      <c r="AV122" s="71">
        <v>0.2477865479376303</v>
      </c>
      <c r="AW122" s="71">
        <v>0.24782680430445941</v>
      </c>
      <c r="AX122" s="71">
        <v>0.24786657683070931</v>
      </c>
      <c r="AY122" s="71">
        <v>0.2479058709663268</v>
      </c>
    </row>
    <row r="123" spans="1:51" hidden="1">
      <c r="A123" t="s">
        <v>32</v>
      </c>
      <c r="B123" t="s">
        <v>47</v>
      </c>
      <c r="C123" t="s">
        <v>76</v>
      </c>
      <c r="D123" t="s">
        <v>337</v>
      </c>
      <c r="E123" s="63">
        <v>0.12574801905917821</v>
      </c>
      <c r="F123" s="63">
        <v>0.1293317419413805</v>
      </c>
      <c r="G123" s="63">
        <v>0.1302088590646952</v>
      </c>
      <c r="H123" s="63">
        <v>0.14171427765383229</v>
      </c>
      <c r="I123" s="63">
        <v>0.14728215048327631</v>
      </c>
      <c r="J123" s="63">
        <v>0.1465222789589059</v>
      </c>
      <c r="K123" s="71">
        <v>0.14652227895890599</v>
      </c>
      <c r="L123" s="71">
        <v>0.14550833355877729</v>
      </c>
      <c r="M123" s="71">
        <v>0.145701607171877</v>
      </c>
      <c r="N123" s="71">
        <v>0.1458658432650228</v>
      </c>
      <c r="O123" s="71">
        <v>0.14602323118680341</v>
      </c>
      <c r="P123" s="71">
        <v>0.14617977424030851</v>
      </c>
      <c r="Q123" s="71">
        <v>0.14633017042653029</v>
      </c>
      <c r="R123" s="71">
        <v>0.1464819882534226</v>
      </c>
      <c r="S123" s="71">
        <v>0.14661640487392061</v>
      </c>
      <c r="T123" s="71">
        <v>0.14674601461915171</v>
      </c>
      <c r="U123" s="71">
        <v>0.1468710376476845</v>
      </c>
      <c r="V123" s="71">
        <v>0.14698724156647899</v>
      </c>
      <c r="W123" s="71">
        <v>0.14709950551782389</v>
      </c>
      <c r="X123" s="71">
        <v>0.14720798258387269</v>
      </c>
      <c r="Y123" s="71">
        <v>0.14731123443418601</v>
      </c>
      <c r="Z123" s="71">
        <v>0.14741008099556441</v>
      </c>
      <c r="AA123" s="71">
        <v>0.1475047695578689</v>
      </c>
      <c r="AB123" s="71">
        <v>0.1475956018611117</v>
      </c>
      <c r="AC123" s="71">
        <v>0.14768268099815771</v>
      </c>
      <c r="AD123" s="71">
        <v>0.14776618373043959</v>
      </c>
      <c r="AE123" s="71">
        <v>0.1478463851213741</v>
      </c>
      <c r="AF123" s="71">
        <v>0.14792336774511219</v>
      </c>
      <c r="AG123" s="71">
        <v>0.1479972685261052</v>
      </c>
      <c r="AH123" s="71">
        <v>0.1480682365813728</v>
      </c>
      <c r="AI123" s="71">
        <v>0.14813642396954449</v>
      </c>
      <c r="AJ123" s="71">
        <v>0.14820204718236951</v>
      </c>
      <c r="AK123" s="71">
        <v>0.1482651512422454</v>
      </c>
      <c r="AL123" s="71">
        <v>0.1483258166962888</v>
      </c>
      <c r="AM123" s="71">
        <v>0.14838422231200221</v>
      </c>
      <c r="AN123" s="71">
        <v>0.14844041588016729</v>
      </c>
      <c r="AO123" s="71">
        <v>0.14849447060174609</v>
      </c>
      <c r="AP123" s="71">
        <v>0.148520737965528</v>
      </c>
      <c r="AQ123" s="71">
        <v>0.14854669638532719</v>
      </c>
      <c r="AR123" s="71">
        <v>0.14857234758003171</v>
      </c>
      <c r="AS123" s="71">
        <v>0.1485976937388237</v>
      </c>
      <c r="AT123" s="71">
        <v>0.1486227374123425</v>
      </c>
      <c r="AU123" s="71">
        <v>0.14864748141793871</v>
      </c>
      <c r="AV123" s="71">
        <v>0.14867192876257801</v>
      </c>
      <c r="AW123" s="71">
        <v>0.1486960825826755</v>
      </c>
      <c r="AX123" s="71">
        <v>0.14871994609842529</v>
      </c>
      <c r="AY123" s="71">
        <v>0.14874352257979581</v>
      </c>
    </row>
    <row r="124" spans="1:51" hidden="1">
      <c r="A124" t="s">
        <v>32</v>
      </c>
      <c r="B124" t="s">
        <v>47</v>
      </c>
      <c r="C124" t="s">
        <v>77</v>
      </c>
      <c r="D124" t="s">
        <v>337</v>
      </c>
      <c r="E124" s="63">
        <v>0.55259503756298722</v>
      </c>
      <c r="F124" s="63">
        <v>0.57626975326837904</v>
      </c>
      <c r="G124" s="63">
        <v>0.5893213517551219</v>
      </c>
      <c r="H124" s="63">
        <v>0.5688623575612044</v>
      </c>
      <c r="I124" s="63">
        <v>0.55902573332841943</v>
      </c>
      <c r="J124" s="63">
        <v>0.58170536968388176</v>
      </c>
      <c r="K124" s="71">
        <v>0.58170536968388176</v>
      </c>
      <c r="L124" s="71">
        <v>0.5776799239427155</v>
      </c>
      <c r="M124" s="71">
        <v>0.5784472359129984</v>
      </c>
      <c r="N124" s="71">
        <v>0.57909926656634125</v>
      </c>
      <c r="O124" s="71">
        <v>0.57972410942214203</v>
      </c>
      <c r="P124" s="71">
        <v>0.58034559808214414</v>
      </c>
      <c r="Q124" s="71">
        <v>0.58094268317887365</v>
      </c>
      <c r="R124" s="71">
        <v>0.58154541230474099</v>
      </c>
      <c r="S124" s="71">
        <v>0.58207905722532238</v>
      </c>
      <c r="T124" s="71">
        <v>0.58259361845996904</v>
      </c>
      <c r="U124" s="71">
        <v>0.58308997005611118</v>
      </c>
      <c r="V124" s="71">
        <v>0.58355130906899988</v>
      </c>
      <c r="W124" s="71">
        <v>0.58399700609052607</v>
      </c>
      <c r="X124" s="71">
        <v>0.58442766886929587</v>
      </c>
      <c r="Y124" s="71">
        <v>0.58483758711643108</v>
      </c>
      <c r="Z124" s="71">
        <v>0.58523001600804492</v>
      </c>
      <c r="AA124" s="71">
        <v>0.58560593730500787</v>
      </c>
      <c r="AB124" s="71">
        <v>0.58596654893971978</v>
      </c>
      <c r="AC124" s="71">
        <v>0.58631226019924298</v>
      </c>
      <c r="AD124" s="71">
        <v>0.5866437728408479</v>
      </c>
      <c r="AE124" s="71">
        <v>0.58696217888868041</v>
      </c>
      <c r="AF124" s="71">
        <v>0.58726780616883867</v>
      </c>
      <c r="AG124" s="71">
        <v>0.58756119828253606</v>
      </c>
      <c r="AH124" s="71">
        <v>0.58784294723647312</v>
      </c>
      <c r="AI124" s="71">
        <v>0.58811365671578253</v>
      </c>
      <c r="AJ124" s="71">
        <v>0.588374186210324</v>
      </c>
      <c r="AK124" s="71">
        <v>0.58862471446267906</v>
      </c>
      <c r="AL124" s="71">
        <v>0.58886556125145484</v>
      </c>
      <c r="AM124" s="71">
        <v>0.58909743629818212</v>
      </c>
      <c r="AN124" s="71">
        <v>0.58932052933615264</v>
      </c>
      <c r="AO124" s="71">
        <v>0.58953513097914223</v>
      </c>
      <c r="AP124" s="71">
        <v>0.58963941455067803</v>
      </c>
      <c r="AQ124" s="71">
        <v>0.58974247158946425</v>
      </c>
      <c r="AR124" s="71">
        <v>0.58984430891962625</v>
      </c>
      <c r="AS124" s="71">
        <v>0.58994493523239522</v>
      </c>
      <c r="AT124" s="71">
        <v>0.590044360654017</v>
      </c>
      <c r="AU124" s="71">
        <v>0.59014259636960276</v>
      </c>
      <c r="AV124" s="71">
        <v>0.59023965431705117</v>
      </c>
      <c r="AW124" s="71">
        <v>0.5903355469481848</v>
      </c>
      <c r="AX124" s="71">
        <v>0.59043028704743716</v>
      </c>
      <c r="AY124" s="71">
        <v>0.59052388759684804</v>
      </c>
    </row>
    <row r="125" spans="1:51" hidden="1">
      <c r="A125" t="s">
        <v>32</v>
      </c>
      <c r="B125" t="s">
        <v>47</v>
      </c>
      <c r="C125" t="s">
        <v>78</v>
      </c>
      <c r="D125" t="s">
        <v>337</v>
      </c>
      <c r="E125" s="63">
        <v>0.11207691161253761</v>
      </c>
      <c r="F125" s="63">
        <v>7.8845601554606043E-2</v>
      </c>
      <c r="G125" s="63">
        <v>6.3455024072357466E-2</v>
      </c>
      <c r="H125" s="63">
        <v>5.3232902028576147E-2</v>
      </c>
      <c r="I125" s="63">
        <v>4.8221865382845522E-2</v>
      </c>
      <c r="J125" s="63">
        <v>2.7568553092368778E-2</v>
      </c>
      <c r="K125" s="71">
        <v>2.7568553092368889E-2</v>
      </c>
      <c r="L125" s="71">
        <v>3.4297853233878108E-2</v>
      </c>
      <c r="M125" s="71">
        <v>3.3015144961996021E-2</v>
      </c>
      <c r="N125" s="71">
        <v>3.1925151393597501E-2</v>
      </c>
      <c r="O125" s="71">
        <v>3.0880607413048759E-2</v>
      </c>
      <c r="P125" s="71">
        <v>2.984167061036639E-2</v>
      </c>
      <c r="Q125" s="71">
        <v>2.884352901704523E-2</v>
      </c>
      <c r="R125" s="71">
        <v>2.7835952352798399E-2</v>
      </c>
      <c r="S125" s="71">
        <v>2.694386311088897E-2</v>
      </c>
      <c r="T125" s="71">
        <v>2.6083675888959389E-2</v>
      </c>
      <c r="U125" s="71">
        <v>2.525392955006325E-2</v>
      </c>
      <c r="V125" s="71">
        <v>2.4482713420389091E-2</v>
      </c>
      <c r="W125" s="71">
        <v>2.3737645861943359E-2</v>
      </c>
      <c r="X125" s="71">
        <v>2.3017710907043399E-2</v>
      </c>
      <c r="Y125" s="71">
        <v>2.2332454392405891E-2</v>
      </c>
      <c r="Z125" s="71">
        <v>2.167643467044959E-2</v>
      </c>
      <c r="AA125" s="71">
        <v>2.104801054067474E-2</v>
      </c>
      <c r="AB125" s="71">
        <v>2.0445179430648719E-2</v>
      </c>
      <c r="AC125" s="71">
        <v>1.9867257139002718E-2</v>
      </c>
      <c r="AD125" s="71">
        <v>1.9313070544646212E-2</v>
      </c>
      <c r="AE125" s="71">
        <v>1.8780794120988459E-2</v>
      </c>
      <c r="AF125" s="71">
        <v>1.826987984419513E-2</v>
      </c>
      <c r="AG125" s="71">
        <v>1.7779418981183001E-2</v>
      </c>
      <c r="AH125" s="71">
        <v>1.730842187986573E-2</v>
      </c>
      <c r="AI125" s="71">
        <v>1.6855879365431699E-2</v>
      </c>
      <c r="AJ125" s="71">
        <v>1.6420354636690511E-2</v>
      </c>
      <c r="AK125" s="71">
        <v>1.6001548891332831E-2</v>
      </c>
      <c r="AL125" s="71">
        <v>1.559892755844129E-2</v>
      </c>
      <c r="AM125" s="71">
        <v>1.5211304203144871E-2</v>
      </c>
      <c r="AN125" s="71">
        <v>1.4838361650067701E-2</v>
      </c>
      <c r="AO125" s="71">
        <v>1.4479614082867879E-2</v>
      </c>
      <c r="AP125" s="71">
        <v>1.4305284207913591E-2</v>
      </c>
      <c r="AQ125" s="71">
        <v>1.41330047163294E-2</v>
      </c>
      <c r="AR125" s="71">
        <v>1.3962764200288811E-2</v>
      </c>
      <c r="AS125" s="71">
        <v>1.3794548130741159E-2</v>
      </c>
      <c r="AT125" s="71">
        <v>1.362833957973609E-2</v>
      </c>
      <c r="AU125" s="71">
        <v>1.346411984922706E-2</v>
      </c>
      <c r="AV125" s="71">
        <v>1.330186898274055E-2</v>
      </c>
      <c r="AW125" s="71">
        <v>1.314156616468031E-2</v>
      </c>
      <c r="AX125" s="71">
        <v>1.2983190023428241E-2</v>
      </c>
      <c r="AY125" s="71">
        <v>1.282671885702929E-2</v>
      </c>
    </row>
    <row r="126" spans="1:51" hidden="1">
      <c r="A126" t="s">
        <v>32</v>
      </c>
      <c r="B126" t="s">
        <v>47</v>
      </c>
      <c r="C126" t="s">
        <v>80</v>
      </c>
      <c r="D126" t="s">
        <v>337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</row>
    <row r="127" spans="1:51" hidden="1">
      <c r="A127" t="s">
        <v>32</v>
      </c>
      <c r="B127" t="s">
        <v>47</v>
      </c>
      <c r="C127" t="s">
        <v>79</v>
      </c>
      <c r="D127" t="s">
        <v>337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</row>
    <row r="128" spans="1:51" hidden="1">
      <c r="A128" t="s">
        <v>33</v>
      </c>
      <c r="B128" t="s">
        <v>47</v>
      </c>
      <c r="C128" t="s">
        <v>75</v>
      </c>
      <c r="D128" t="s">
        <v>337</v>
      </c>
      <c r="E128" s="63">
        <v>1.90505097733756E-2</v>
      </c>
      <c r="F128" s="63">
        <v>7.7615418526608563E-3</v>
      </c>
      <c r="G128" s="63">
        <v>2.7283914060308081E-2</v>
      </c>
      <c r="H128" s="63">
        <v>6.3229788579390933E-2</v>
      </c>
      <c r="I128" s="63">
        <v>3.5567998003485257E-2</v>
      </c>
      <c r="J128" s="63">
        <v>2.2162633543556461E-2</v>
      </c>
      <c r="K128" s="71">
        <v>2.216263354355651E-2</v>
      </c>
      <c r="L128" s="71">
        <v>2.2185136819622631E-2</v>
      </c>
      <c r="M128" s="71">
        <v>2.219238897297315E-2</v>
      </c>
      <c r="N128" s="71">
        <v>2.2198594008097049E-2</v>
      </c>
      <c r="O128" s="71">
        <v>2.220461130596333E-2</v>
      </c>
      <c r="P128" s="71">
        <v>2.2210783227132502E-2</v>
      </c>
      <c r="Q128" s="71">
        <v>2.221677718623025E-2</v>
      </c>
      <c r="R128" s="71">
        <v>2.2223024347244921E-2</v>
      </c>
      <c r="S128" s="71">
        <v>2.2228618149328309E-2</v>
      </c>
      <c r="T128" s="71">
        <v>2.2234045471426499E-2</v>
      </c>
      <c r="U128" s="71">
        <v>2.223940667594208E-2</v>
      </c>
      <c r="V128" s="71">
        <v>2.224440319989952E-2</v>
      </c>
      <c r="W128" s="71">
        <v>2.224935044445122E-2</v>
      </c>
      <c r="X128" s="71">
        <v>2.2254168195539471E-2</v>
      </c>
      <c r="Y128" s="71">
        <v>2.2258849182429721E-2</v>
      </c>
      <c r="Z128" s="71">
        <v>2.2263359641245709E-2</v>
      </c>
      <c r="AA128" s="71">
        <v>2.2267777543328829E-2</v>
      </c>
      <c r="AB128" s="71">
        <v>2.227208579051862E-2</v>
      </c>
      <c r="AC128" s="71">
        <v>2.227622702406053E-2</v>
      </c>
      <c r="AD128" s="71">
        <v>2.2280278976042331E-2</v>
      </c>
      <c r="AE128" s="71">
        <v>2.2284236760167692E-2</v>
      </c>
      <c r="AF128" s="71">
        <v>2.2288028985796321E-2</v>
      </c>
      <c r="AG128" s="71">
        <v>2.229174153774555E-2</v>
      </c>
      <c r="AH128" s="71">
        <v>2.2295312834192529E-2</v>
      </c>
      <c r="AI128" s="71">
        <v>2.2298814245547222E-2</v>
      </c>
      <c r="AJ128" s="71">
        <v>2.2302236986892689E-2</v>
      </c>
      <c r="AK128" s="71">
        <v>2.230551555925131E-2</v>
      </c>
      <c r="AL128" s="71">
        <v>2.23087274571632E-2</v>
      </c>
      <c r="AM128" s="71">
        <v>2.2311865896282791E-2</v>
      </c>
      <c r="AN128" s="71">
        <v>2.231487804441477E-2</v>
      </c>
      <c r="AO128" s="71">
        <v>2.2317828325393051E-2</v>
      </c>
      <c r="AP128" s="71">
        <v>2.231936482524683E-2</v>
      </c>
      <c r="AQ128" s="71">
        <v>2.232088865950415E-2</v>
      </c>
      <c r="AR128" s="71">
        <v>2.2322399912334E-2</v>
      </c>
      <c r="AS128" s="71">
        <v>2.2323898672256481E-2</v>
      </c>
      <c r="AT128" s="71">
        <v>2.232538503106888E-2</v>
      </c>
      <c r="AU128" s="71">
        <v>2.2326859082899171E-2</v>
      </c>
      <c r="AV128" s="71">
        <v>2.2328320923429529E-2</v>
      </c>
      <c r="AW128" s="71">
        <v>2.232977064928653E-2</v>
      </c>
      <c r="AX128" s="71">
        <v>2.2331208357575939E-2</v>
      </c>
      <c r="AY128" s="71">
        <v>2.233263414553506E-2</v>
      </c>
    </row>
    <row r="129" spans="1:51" hidden="1">
      <c r="A129" t="s">
        <v>33</v>
      </c>
      <c r="B129" t="s">
        <v>47</v>
      </c>
      <c r="C129" t="s">
        <v>76</v>
      </c>
      <c r="D129" t="s">
        <v>337</v>
      </c>
      <c r="E129" s="63">
        <v>1.143030586402536E-2</v>
      </c>
      <c r="F129" s="63">
        <v>4.6569251115965134E-3</v>
      </c>
      <c r="G129" s="63">
        <v>1.637034843618481E-2</v>
      </c>
      <c r="H129" s="63">
        <v>3.793787314763452E-2</v>
      </c>
      <c r="I129" s="63">
        <v>2.1340798802091158E-2</v>
      </c>
      <c r="J129" s="63">
        <v>1.329758012613389E-2</v>
      </c>
      <c r="K129" s="71">
        <v>1.329758012613389E-2</v>
      </c>
      <c r="L129" s="71">
        <v>1.3311082091773591E-2</v>
      </c>
      <c r="M129" s="71">
        <v>1.33154333837839E-2</v>
      </c>
      <c r="N129" s="71">
        <v>1.3319156404858239E-2</v>
      </c>
      <c r="O129" s="71">
        <v>1.332276678357801E-2</v>
      </c>
      <c r="P129" s="71">
        <v>1.3326469936279509E-2</v>
      </c>
      <c r="Q129" s="71">
        <v>1.3330066311738159E-2</v>
      </c>
      <c r="R129" s="71">
        <v>1.3333814608346969E-2</v>
      </c>
      <c r="S129" s="71">
        <v>1.3337170889597001E-2</v>
      </c>
      <c r="T129" s="71">
        <v>1.3340427282855911E-2</v>
      </c>
      <c r="U129" s="71">
        <v>1.334364400556526E-2</v>
      </c>
      <c r="V129" s="71">
        <v>1.334664191993973E-2</v>
      </c>
      <c r="W129" s="71">
        <v>1.3349610266670741E-2</v>
      </c>
      <c r="X129" s="71">
        <v>1.3352500917323699E-2</v>
      </c>
      <c r="Y129" s="71">
        <v>1.335530950945784E-2</v>
      </c>
      <c r="Z129" s="71">
        <v>1.335801578474744E-2</v>
      </c>
      <c r="AA129" s="71">
        <v>1.336066652599731E-2</v>
      </c>
      <c r="AB129" s="71">
        <v>1.336325147431118E-2</v>
      </c>
      <c r="AC129" s="71">
        <v>1.3365736214436329E-2</v>
      </c>
      <c r="AD129" s="71">
        <v>1.336816738562541E-2</v>
      </c>
      <c r="AE129" s="71">
        <v>1.337054205610063E-2</v>
      </c>
      <c r="AF129" s="71">
        <v>1.33728173914778E-2</v>
      </c>
      <c r="AG129" s="71">
        <v>1.337504492264734E-2</v>
      </c>
      <c r="AH129" s="71">
        <v>1.337718770051553E-2</v>
      </c>
      <c r="AI129" s="71">
        <v>1.337928854732834E-2</v>
      </c>
      <c r="AJ129" s="71">
        <v>1.3381342192135621E-2</v>
      </c>
      <c r="AK129" s="71">
        <v>1.33833093355508E-2</v>
      </c>
      <c r="AL129" s="71">
        <v>1.3385236474297931E-2</v>
      </c>
      <c r="AM129" s="71">
        <v>1.3387119537769689E-2</v>
      </c>
      <c r="AN129" s="71">
        <v>1.338892682664887E-2</v>
      </c>
      <c r="AO129" s="71">
        <v>1.339069699523584E-2</v>
      </c>
      <c r="AP129" s="71">
        <v>1.3391618895148109E-2</v>
      </c>
      <c r="AQ129" s="71">
        <v>1.3392533195702499E-2</v>
      </c>
      <c r="AR129" s="71">
        <v>1.339343994740041E-2</v>
      </c>
      <c r="AS129" s="71">
        <v>1.33943392033539E-2</v>
      </c>
      <c r="AT129" s="71">
        <v>1.3395231018641341E-2</v>
      </c>
      <c r="AU129" s="71">
        <v>1.339611544973951E-2</v>
      </c>
      <c r="AV129" s="71">
        <v>1.339699255405773E-2</v>
      </c>
      <c r="AW129" s="71">
        <v>1.339786238957193E-2</v>
      </c>
      <c r="AX129" s="71">
        <v>1.339872501454558E-2</v>
      </c>
      <c r="AY129" s="71">
        <v>1.3399580487321049E-2</v>
      </c>
    </row>
    <row r="130" spans="1:51" hidden="1">
      <c r="A130" t="s">
        <v>33</v>
      </c>
      <c r="B130" t="s">
        <v>47</v>
      </c>
      <c r="C130" t="s">
        <v>77</v>
      </c>
      <c r="D130" t="s">
        <v>337</v>
      </c>
      <c r="E130" s="63">
        <v>0.94833512428244615</v>
      </c>
      <c r="F130" s="63">
        <v>0.95995578510312574</v>
      </c>
      <c r="G130" s="63">
        <v>0.93691229951197352</v>
      </c>
      <c r="H130" s="63">
        <v>0.8768958408042471</v>
      </c>
      <c r="I130" s="63">
        <v>0.92481374351104939</v>
      </c>
      <c r="J130" s="63">
        <v>0.94941077486743874</v>
      </c>
      <c r="K130" s="71">
        <v>0.94941077486743874</v>
      </c>
      <c r="L130" s="71">
        <v>0.95037477820779304</v>
      </c>
      <c r="M130" s="71">
        <v>0.95068544853126502</v>
      </c>
      <c r="N130" s="71">
        <v>0.95095126203188018</v>
      </c>
      <c r="O130" s="71">
        <v>0.95120903317711036</v>
      </c>
      <c r="P130" s="71">
        <v>0.95147342813036007</v>
      </c>
      <c r="Q130" s="71">
        <v>0.95173019948112647</v>
      </c>
      <c r="R130" s="71">
        <v>0.95199781758562685</v>
      </c>
      <c r="S130" s="71">
        <v>0.95223744686795031</v>
      </c>
      <c r="T130" s="71">
        <v>0.95246994442148214</v>
      </c>
      <c r="U130" s="71">
        <v>0.95269960960650424</v>
      </c>
      <c r="V130" s="71">
        <v>0.9529136524761278</v>
      </c>
      <c r="W130" s="71">
        <v>0.95312558429704852</v>
      </c>
      <c r="X130" s="71">
        <v>0.95333196883094573</v>
      </c>
      <c r="Y130" s="71">
        <v>0.95353249461150691</v>
      </c>
      <c r="Z130" s="71">
        <v>0.95372571524979799</v>
      </c>
      <c r="AA130" s="71">
        <v>0.95391497090986088</v>
      </c>
      <c r="AB130" s="71">
        <v>0.95409952913461982</v>
      </c>
      <c r="AC130" s="71">
        <v>0.9542769327693551</v>
      </c>
      <c r="AD130" s="71">
        <v>0.95445051172887752</v>
      </c>
      <c r="AE130" s="71">
        <v>0.95462005669228767</v>
      </c>
      <c r="AF130" s="71">
        <v>0.95478250940195641</v>
      </c>
      <c r="AG130" s="71">
        <v>0.95494154902222217</v>
      </c>
      <c r="AH130" s="71">
        <v>0.95509453748906392</v>
      </c>
      <c r="AI130" s="71">
        <v>0.95524453219347738</v>
      </c>
      <c r="AJ130" s="71">
        <v>0.95539115680406739</v>
      </c>
      <c r="AK130" s="71">
        <v>0.95553160545234472</v>
      </c>
      <c r="AL130" s="71">
        <v>0.95566919787696925</v>
      </c>
      <c r="AM130" s="71">
        <v>0.95580364344773394</v>
      </c>
      <c r="AN130" s="71">
        <v>0.95593267892027256</v>
      </c>
      <c r="AO130" s="71">
        <v>0.95605906410568631</v>
      </c>
      <c r="AP130" s="71">
        <v>0.95612488523267003</v>
      </c>
      <c r="AQ130" s="71">
        <v>0.95619016378632993</v>
      </c>
      <c r="AR130" s="71">
        <v>0.95625490337232655</v>
      </c>
      <c r="AS130" s="71">
        <v>0.95631910778271623</v>
      </c>
      <c r="AT130" s="71">
        <v>0.95638278094994311</v>
      </c>
      <c r="AU130" s="71">
        <v>0.95644592690629515</v>
      </c>
      <c r="AV130" s="71">
        <v>0.95650854975063959</v>
      </c>
      <c r="AW130" s="71">
        <v>0.95657065362229954</v>
      </c>
      <c r="AX130" s="71">
        <v>0.95663224268112723</v>
      </c>
      <c r="AY130" s="71">
        <v>0.95669332109260752</v>
      </c>
    </row>
    <row r="131" spans="1:51" hidden="1">
      <c r="A131" t="s">
        <v>33</v>
      </c>
      <c r="B131" t="s">
        <v>47</v>
      </c>
      <c r="C131" t="s">
        <v>78</v>
      </c>
      <c r="D131" t="s">
        <v>337</v>
      </c>
      <c r="E131" s="63">
        <v>2.118406008015292E-2</v>
      </c>
      <c r="F131" s="63">
        <v>2.7625747932616872E-2</v>
      </c>
      <c r="G131" s="63">
        <v>1.9433437991533679E-2</v>
      </c>
      <c r="H131" s="63">
        <v>2.193649746872757E-2</v>
      </c>
      <c r="I131" s="63">
        <v>1.8277459683374249E-2</v>
      </c>
      <c r="J131" s="63">
        <v>1.512901146287088E-2</v>
      </c>
      <c r="K131" s="71">
        <v>1.512901146287088E-2</v>
      </c>
      <c r="L131" s="71">
        <v>1.4129002880810849E-2</v>
      </c>
      <c r="M131" s="71">
        <v>1.380672911197788E-2</v>
      </c>
      <c r="N131" s="71">
        <v>1.35309875551646E-2</v>
      </c>
      <c r="O131" s="71">
        <v>1.326358873334839E-2</v>
      </c>
      <c r="P131" s="71">
        <v>1.298931870622798E-2</v>
      </c>
      <c r="Q131" s="71">
        <v>1.2722957020905239E-2</v>
      </c>
      <c r="R131" s="71">
        <v>1.244534345878132E-2</v>
      </c>
      <c r="S131" s="71">
        <v>1.219676409312434E-2</v>
      </c>
      <c r="T131" s="71">
        <v>1.1955582824235429E-2</v>
      </c>
      <c r="U131" s="71">
        <v>1.171733971198833E-2</v>
      </c>
      <c r="V131" s="71">
        <v>1.1495302404032791E-2</v>
      </c>
      <c r="W131" s="71">
        <v>1.1275454991829499E-2</v>
      </c>
      <c r="X131" s="71">
        <v>1.106136205619114E-2</v>
      </c>
      <c r="Y131" s="71">
        <v>1.0853346696605429E-2</v>
      </c>
      <c r="Z131" s="71">
        <v>1.065290932420873E-2</v>
      </c>
      <c r="AA131" s="71">
        <v>1.045658502081287E-2</v>
      </c>
      <c r="AB131" s="71">
        <v>1.0265133600550379E-2</v>
      </c>
      <c r="AC131" s="71">
        <v>1.008110399214803E-2</v>
      </c>
      <c r="AD131" s="71">
        <v>9.9010419094547018E-3</v>
      </c>
      <c r="AE131" s="71">
        <v>9.7251644914440501E-3</v>
      </c>
      <c r="AF131" s="71">
        <v>9.5566442207693642E-3</v>
      </c>
      <c r="AG131" s="71">
        <v>9.3916645173849032E-3</v>
      </c>
      <c r="AH131" s="71">
        <v>9.2329619762279505E-3</v>
      </c>
      <c r="AI131" s="71">
        <v>9.0773650136470301E-3</v>
      </c>
      <c r="AJ131" s="71">
        <v>8.9252640169042129E-3</v>
      </c>
      <c r="AK131" s="71">
        <v>8.7795696528531111E-3</v>
      </c>
      <c r="AL131" s="71">
        <v>8.6368381915695597E-3</v>
      </c>
      <c r="AM131" s="71">
        <v>8.497371118213453E-3</v>
      </c>
      <c r="AN131" s="71">
        <v>8.3635162086636659E-3</v>
      </c>
      <c r="AO131" s="71">
        <v>8.2324105736847654E-3</v>
      </c>
      <c r="AP131" s="71">
        <v>8.164131046935006E-3</v>
      </c>
      <c r="AQ131" s="71">
        <v>8.0964143584634427E-3</v>
      </c>
      <c r="AR131" s="71">
        <v>8.0292567679390459E-3</v>
      </c>
      <c r="AS131" s="71">
        <v>7.9626543416733281E-3</v>
      </c>
      <c r="AT131" s="71">
        <v>7.8966030003465928E-3</v>
      </c>
      <c r="AU131" s="71">
        <v>7.8310985610660511E-3</v>
      </c>
      <c r="AV131" s="71">
        <v>7.7661367718731174E-3</v>
      </c>
      <c r="AW131" s="71">
        <v>7.7017133388420306E-3</v>
      </c>
      <c r="AX131" s="71">
        <v>7.6378239467511351E-3</v>
      </c>
      <c r="AY131" s="71">
        <v>7.5744642745362656E-3</v>
      </c>
    </row>
    <row r="132" spans="1:51" hidden="1">
      <c r="A132" t="s">
        <v>33</v>
      </c>
      <c r="B132" t="s">
        <v>47</v>
      </c>
      <c r="C132" t="s">
        <v>80</v>
      </c>
      <c r="D132" t="s">
        <v>337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</row>
    <row r="133" spans="1:51" hidden="1">
      <c r="A133" t="s">
        <v>33</v>
      </c>
      <c r="B133" t="s">
        <v>47</v>
      </c>
      <c r="C133" t="s">
        <v>79</v>
      </c>
      <c r="D133" t="s">
        <v>337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v>0</v>
      </c>
      <c r="Q133" s="71">
        <v>0</v>
      </c>
      <c r="R133" s="71">
        <v>0</v>
      </c>
      <c r="S133" s="71">
        <v>0</v>
      </c>
      <c r="T133" s="71">
        <v>0</v>
      </c>
      <c r="U133" s="71">
        <v>0</v>
      </c>
      <c r="V133" s="71">
        <v>0</v>
      </c>
      <c r="W133" s="71">
        <v>0</v>
      </c>
      <c r="X133" s="71">
        <v>0</v>
      </c>
      <c r="Y133" s="71">
        <v>0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</row>
    <row r="134" spans="1:51" hidden="1">
      <c r="A134" t="s">
        <v>34</v>
      </c>
      <c r="B134" t="s">
        <v>47</v>
      </c>
      <c r="C134" t="s">
        <v>75</v>
      </c>
      <c r="D134" t="s">
        <v>337</v>
      </c>
      <c r="E134" s="63">
        <v>0.5298411668593016</v>
      </c>
      <c r="F134" s="63">
        <v>0.52345174083153345</v>
      </c>
      <c r="G134" s="63">
        <v>0.52880238422460646</v>
      </c>
      <c r="H134" s="63">
        <v>0.51183191790888671</v>
      </c>
      <c r="I134" s="63">
        <v>0.52551952399411284</v>
      </c>
      <c r="J134" s="63">
        <v>0.52496660787919669</v>
      </c>
      <c r="K134" s="71">
        <v>0.52496660787919658</v>
      </c>
      <c r="L134" s="71">
        <v>0.52596215964266968</v>
      </c>
      <c r="M134" s="71">
        <v>0.52664088598615044</v>
      </c>
      <c r="N134" s="71">
        <v>0.5272480792426284</v>
      </c>
      <c r="O134" s="71">
        <v>0.52783947258780683</v>
      </c>
      <c r="P134" s="71">
        <v>0.52837629695823807</v>
      </c>
      <c r="Q134" s="71">
        <v>0.52890511139984886</v>
      </c>
      <c r="R134" s="71">
        <v>0.52948843821783775</v>
      </c>
      <c r="S134" s="71">
        <v>0.53002011809909888</v>
      </c>
      <c r="T134" s="71">
        <v>0.53049931172182507</v>
      </c>
      <c r="U134" s="71">
        <v>0.53091731620343108</v>
      </c>
      <c r="V134" s="71">
        <v>0.53130701483528531</v>
      </c>
      <c r="W134" s="71">
        <v>0.53166841984196067</v>
      </c>
      <c r="X134" s="71">
        <v>0.53210040859222507</v>
      </c>
      <c r="Y134" s="71">
        <v>0.53245376788624033</v>
      </c>
      <c r="Z134" s="71">
        <v>0.53282089866548943</v>
      </c>
      <c r="AA134" s="71">
        <v>0.53310978797298703</v>
      </c>
      <c r="AB134" s="71">
        <v>0.53344362647605326</v>
      </c>
      <c r="AC134" s="71">
        <v>0.53374435680195331</v>
      </c>
      <c r="AD134" s="71">
        <v>0.53401603274795617</v>
      </c>
      <c r="AE134" s="71">
        <v>0.53428937926671338</v>
      </c>
      <c r="AF134" s="71">
        <v>0.53455501239907954</v>
      </c>
      <c r="AG134" s="71">
        <v>0.5348152215438885</v>
      </c>
      <c r="AH134" s="71">
        <v>0.53505418303932906</v>
      </c>
      <c r="AI134" s="71">
        <v>0.53528101557637686</v>
      </c>
      <c r="AJ134" s="71">
        <v>0.53549402991493822</v>
      </c>
      <c r="AK134" s="71">
        <v>0.53569124735545104</v>
      </c>
      <c r="AL134" s="71">
        <v>0.53587543352690625</v>
      </c>
      <c r="AM134" s="71">
        <v>0.5360629346948429</v>
      </c>
      <c r="AN134" s="71">
        <v>0.53622416968372133</v>
      </c>
      <c r="AO134" s="71">
        <v>0.5363828730708079</v>
      </c>
      <c r="AP134" s="71">
        <v>0.53647088143132227</v>
      </c>
      <c r="AQ134" s="71">
        <v>0.53655694896974315</v>
      </c>
      <c r="AR134" s="71">
        <v>0.53664111231946166</v>
      </c>
      <c r="AS134" s="71">
        <v>0.5367234090016515</v>
      </c>
      <c r="AT134" s="71">
        <v>0.53680387702601562</v>
      </c>
      <c r="AU134" s="71">
        <v>0.53688255455666967</v>
      </c>
      <c r="AV134" s="71">
        <v>0.53695947964989454</v>
      </c>
      <c r="AW134" s="71">
        <v>0.53703469005716464</v>
      </c>
      <c r="AX134" s="71">
        <v>0.53710822308220929</v>
      </c>
      <c r="AY134" s="71">
        <v>0.53718011548047029</v>
      </c>
    </row>
    <row r="135" spans="1:51" hidden="1">
      <c r="A135" t="s">
        <v>34</v>
      </c>
      <c r="B135" t="s">
        <v>47</v>
      </c>
      <c r="C135" t="s">
        <v>76</v>
      </c>
      <c r="D135" t="s">
        <v>337</v>
      </c>
      <c r="E135" s="63">
        <v>0.3179047001155802</v>
      </c>
      <c r="F135" s="63">
        <v>0.31407104449891893</v>
      </c>
      <c r="G135" s="63">
        <v>0.31728143053476321</v>
      </c>
      <c r="H135" s="63">
        <v>0.30709915074533262</v>
      </c>
      <c r="I135" s="63">
        <v>0.31531171439646649</v>
      </c>
      <c r="J135" s="63">
        <v>0.31497996472751799</v>
      </c>
      <c r="K135" s="71">
        <v>0.3149799647275186</v>
      </c>
      <c r="L135" s="71">
        <v>0.31557729578560179</v>
      </c>
      <c r="M135" s="71">
        <v>0.31598453159169032</v>
      </c>
      <c r="N135" s="71">
        <v>0.31634884754557713</v>
      </c>
      <c r="O135" s="71">
        <v>0.31670368355268408</v>
      </c>
      <c r="P135" s="71">
        <v>0.31702577817494287</v>
      </c>
      <c r="Q135" s="71">
        <v>0.31734306683990932</v>
      </c>
      <c r="R135" s="71">
        <v>0.31769306293070271</v>
      </c>
      <c r="S135" s="71">
        <v>0.31801207085945937</v>
      </c>
      <c r="T135" s="71">
        <v>0.31829958703309502</v>
      </c>
      <c r="U135" s="71">
        <v>0.31855038972205868</v>
      </c>
      <c r="V135" s="71">
        <v>0.31878420890117132</v>
      </c>
      <c r="W135" s="71">
        <v>0.31900105190517652</v>
      </c>
      <c r="X135" s="71">
        <v>0.31926024515533508</v>
      </c>
      <c r="Y135" s="71">
        <v>0.31947226073174417</v>
      </c>
      <c r="Z135" s="71">
        <v>0.31969253919929369</v>
      </c>
      <c r="AA135" s="71">
        <v>0.31986587278379219</v>
      </c>
      <c r="AB135" s="71">
        <v>0.32006617588563202</v>
      </c>
      <c r="AC135" s="71">
        <v>0.32024661408117211</v>
      </c>
      <c r="AD135" s="71">
        <v>0.32040961964877368</v>
      </c>
      <c r="AE135" s="71">
        <v>0.32057362756002811</v>
      </c>
      <c r="AF135" s="71">
        <v>0.32073300743944771</v>
      </c>
      <c r="AG135" s="71">
        <v>0.32088913292633309</v>
      </c>
      <c r="AH135" s="71">
        <v>0.32103250982359749</v>
      </c>
      <c r="AI135" s="71">
        <v>0.32116860934582608</v>
      </c>
      <c r="AJ135" s="71">
        <v>0.32129641794896291</v>
      </c>
      <c r="AK135" s="71">
        <v>0.32141474841327061</v>
      </c>
      <c r="AL135" s="71">
        <v>0.32152526011614369</v>
      </c>
      <c r="AM135" s="71">
        <v>0.3216377608169057</v>
      </c>
      <c r="AN135" s="71">
        <v>0.32173450181023278</v>
      </c>
      <c r="AO135" s="71">
        <v>0.32182972384248482</v>
      </c>
      <c r="AP135" s="71">
        <v>0.32188252885879332</v>
      </c>
      <c r="AQ135" s="71">
        <v>0.32193416938184588</v>
      </c>
      <c r="AR135" s="71">
        <v>0.32198466739167703</v>
      </c>
      <c r="AS135" s="71">
        <v>0.3220340454009909</v>
      </c>
      <c r="AT135" s="71">
        <v>0.32208232621560928</v>
      </c>
      <c r="AU135" s="71">
        <v>0.32212953273400169</v>
      </c>
      <c r="AV135" s="71">
        <v>0.32217568778993683</v>
      </c>
      <c r="AW135" s="71">
        <v>0.32222081403429881</v>
      </c>
      <c r="AX135" s="71">
        <v>0.32226493384932559</v>
      </c>
      <c r="AY135" s="71">
        <v>0.32230806928828221</v>
      </c>
    </row>
    <row r="136" spans="1:51" hidden="1">
      <c r="A136" t="s">
        <v>34</v>
      </c>
      <c r="B136" t="s">
        <v>47</v>
      </c>
      <c r="C136" t="s">
        <v>77</v>
      </c>
      <c r="D136" t="s">
        <v>337</v>
      </c>
      <c r="E136" s="63">
        <v>0.13184148904448589</v>
      </c>
      <c r="F136" s="63">
        <v>0.13299657517186089</v>
      </c>
      <c r="G136" s="63">
        <v>0.1369286759472953</v>
      </c>
      <c r="H136" s="63">
        <v>0.15860804661138131</v>
      </c>
      <c r="I136" s="63">
        <v>0.13090187001747841</v>
      </c>
      <c r="J136" s="63">
        <v>0.13162506845356939</v>
      </c>
      <c r="K136" s="71">
        <v>0.13162506845356919</v>
      </c>
      <c r="L136" s="71">
        <v>0.13187468350917381</v>
      </c>
      <c r="M136" s="71">
        <v>0.13204486081203659</v>
      </c>
      <c r="N136" s="71">
        <v>0.13219710259798809</v>
      </c>
      <c r="O136" s="71">
        <v>0.13234538286643521</v>
      </c>
      <c r="P136" s="71">
        <v>0.1324799810360045</v>
      </c>
      <c r="Q136" s="71">
        <v>0.1326125708732086</v>
      </c>
      <c r="R136" s="71">
        <v>0.1327588286183608</v>
      </c>
      <c r="S136" s="71">
        <v>0.1328921369082901</v>
      </c>
      <c r="T136" s="71">
        <v>0.13301228529953471</v>
      </c>
      <c r="U136" s="71">
        <v>0.13311709171517999</v>
      </c>
      <c r="V136" s="71">
        <v>0.13321480099482599</v>
      </c>
      <c r="W136" s="71">
        <v>0.1333054162035443</v>
      </c>
      <c r="X136" s="71">
        <v>0.13341372889995451</v>
      </c>
      <c r="Y136" s="71">
        <v>0.1335023268042124</v>
      </c>
      <c r="Z136" s="71">
        <v>0.1335943776379698</v>
      </c>
      <c r="AA136" s="71">
        <v>0.13366681095906899</v>
      </c>
      <c r="AB136" s="71">
        <v>0.1337505144083152</v>
      </c>
      <c r="AC136" s="71">
        <v>0.1338259166322634</v>
      </c>
      <c r="AD136" s="71">
        <v>0.1338940340409768</v>
      </c>
      <c r="AE136" s="71">
        <v>0.13396257031300429</v>
      </c>
      <c r="AF136" s="71">
        <v>0.13402917260485769</v>
      </c>
      <c r="AG136" s="71">
        <v>0.1340944149383389</v>
      </c>
      <c r="AH136" s="71">
        <v>0.13415432984096889</v>
      </c>
      <c r="AI136" s="71">
        <v>0.13421120364545161</v>
      </c>
      <c r="AJ136" s="71">
        <v>0.13426461280800381</v>
      </c>
      <c r="AK136" s="71">
        <v>0.13431406120856509</v>
      </c>
      <c r="AL136" s="71">
        <v>0.13436024227429791</v>
      </c>
      <c r="AM136" s="71">
        <v>0.13440725451030369</v>
      </c>
      <c r="AN136" s="71">
        <v>0.13444768101768481</v>
      </c>
      <c r="AO136" s="71">
        <v>0.1344874727756282</v>
      </c>
      <c r="AP136" s="71">
        <v>0.13450953914385669</v>
      </c>
      <c r="AQ136" s="71">
        <v>0.13453111888905631</v>
      </c>
      <c r="AR136" s="71">
        <v>0.13455222119633009</v>
      </c>
      <c r="AS136" s="71">
        <v>0.13457285547337591</v>
      </c>
      <c r="AT136" s="71">
        <v>0.13459303125038011</v>
      </c>
      <c r="AU136" s="71">
        <v>0.13461275809624551</v>
      </c>
      <c r="AV136" s="71">
        <v>0.13463204555283709</v>
      </c>
      <c r="AW136" s="71">
        <v>0.13465090308559591</v>
      </c>
      <c r="AX136" s="71">
        <v>0.13466934004769951</v>
      </c>
      <c r="AY136" s="71">
        <v>0.13468736565485309</v>
      </c>
    </row>
    <row r="137" spans="1:51" hidden="1">
      <c r="A137" t="s">
        <v>34</v>
      </c>
      <c r="B137" t="s">
        <v>47</v>
      </c>
      <c r="C137" t="s">
        <v>78</v>
      </c>
      <c r="D137" t="s">
        <v>337</v>
      </c>
      <c r="E137" s="63">
        <v>2.0412643980632309E-2</v>
      </c>
      <c r="F137" s="63">
        <v>2.948063949768678E-2</v>
      </c>
      <c r="G137" s="63">
        <v>1.698750929333509E-2</v>
      </c>
      <c r="H137" s="63">
        <v>2.246088473439942E-2</v>
      </c>
      <c r="I137" s="63">
        <v>2.82668915919424E-2</v>
      </c>
      <c r="J137" s="63">
        <v>2.8428358939715681E-2</v>
      </c>
      <c r="K137" s="71">
        <v>2.8428358939715619E-2</v>
      </c>
      <c r="L137" s="71">
        <v>2.658586106255461E-2</v>
      </c>
      <c r="M137" s="71">
        <v>2.532972161012258E-2</v>
      </c>
      <c r="N137" s="71">
        <v>2.4205970613806381E-2</v>
      </c>
      <c r="O137" s="71">
        <v>2.311146099307387E-2</v>
      </c>
      <c r="P137" s="71">
        <v>2.2117943830814411E-2</v>
      </c>
      <c r="Q137" s="71">
        <v>2.1139250887033278E-2</v>
      </c>
      <c r="R137" s="71">
        <v>2.0059670233098681E-2</v>
      </c>
      <c r="S137" s="71">
        <v>1.907567413315156E-2</v>
      </c>
      <c r="T137" s="71">
        <v>1.8188815945545129E-2</v>
      </c>
      <c r="U137" s="71">
        <v>1.7415202359330209E-2</v>
      </c>
      <c r="V137" s="71">
        <v>1.669397526871726E-2</v>
      </c>
      <c r="W137" s="71">
        <v>1.6025112049318609E-2</v>
      </c>
      <c r="X137" s="71">
        <v>1.522561735248518E-2</v>
      </c>
      <c r="Y137" s="71">
        <v>1.457164457780305E-2</v>
      </c>
      <c r="Z137" s="71">
        <v>1.389218449724695E-2</v>
      </c>
      <c r="AA137" s="71">
        <v>1.3357528284151699E-2</v>
      </c>
      <c r="AB137" s="71">
        <v>1.273968322999961E-2</v>
      </c>
      <c r="AC137" s="71">
        <v>1.218311248461135E-2</v>
      </c>
      <c r="AD137" s="71">
        <v>1.1680313562293321E-2</v>
      </c>
      <c r="AE137" s="71">
        <v>1.117442286025427E-2</v>
      </c>
      <c r="AF137" s="71">
        <v>1.0682807556614981E-2</v>
      </c>
      <c r="AG137" s="71">
        <v>1.0201230591439559E-2</v>
      </c>
      <c r="AH137" s="71">
        <v>9.7589772961044676E-3</v>
      </c>
      <c r="AI137" s="71">
        <v>9.3391714323454028E-3</v>
      </c>
      <c r="AJ137" s="71">
        <v>8.9449393280952028E-3</v>
      </c>
      <c r="AK137" s="71">
        <v>8.5799430227130914E-3</v>
      </c>
      <c r="AL137" s="71">
        <v>8.2390640826522695E-3</v>
      </c>
      <c r="AM137" s="71">
        <v>7.8920499779476221E-3</v>
      </c>
      <c r="AN137" s="71">
        <v>7.5936474883611304E-3</v>
      </c>
      <c r="AO137" s="71">
        <v>7.2999303110789842E-3</v>
      </c>
      <c r="AP137" s="71">
        <v>7.1370505660277288E-3</v>
      </c>
      <c r="AQ137" s="71">
        <v>6.9777627593546618E-3</v>
      </c>
      <c r="AR137" s="71">
        <v>6.8219990925312826E-3</v>
      </c>
      <c r="AS137" s="71">
        <v>6.6696901239818411E-3</v>
      </c>
      <c r="AT137" s="71">
        <v>6.5207655079950822E-3</v>
      </c>
      <c r="AU137" s="71">
        <v>6.3751546130830809E-3</v>
      </c>
      <c r="AV137" s="71">
        <v>6.2327870073315868E-3</v>
      </c>
      <c r="AW137" s="71">
        <v>6.0935928229405856E-3</v>
      </c>
      <c r="AX137" s="71">
        <v>5.957503020765747E-3</v>
      </c>
      <c r="AY137" s="71">
        <v>5.8244495763944736E-3</v>
      </c>
    </row>
    <row r="138" spans="1:51" hidden="1">
      <c r="A138" t="s">
        <v>34</v>
      </c>
      <c r="B138" t="s">
        <v>47</v>
      </c>
      <c r="C138" t="s">
        <v>80</v>
      </c>
      <c r="D138" t="s">
        <v>337</v>
      </c>
      <c r="E138" s="63">
        <v>0</v>
      </c>
      <c r="F138" s="63">
        <v>0</v>
      </c>
      <c r="G138" s="63">
        <v>0</v>
      </c>
      <c r="H138" s="63">
        <v>0</v>
      </c>
      <c r="I138" s="63">
        <v>0</v>
      </c>
      <c r="J138" s="63">
        <v>0</v>
      </c>
      <c r="K138" s="71">
        <v>0</v>
      </c>
      <c r="L138" s="71">
        <v>0</v>
      </c>
      <c r="M138" s="71">
        <v>0</v>
      </c>
      <c r="N138" s="71">
        <v>0</v>
      </c>
      <c r="O138" s="71">
        <v>0</v>
      </c>
      <c r="P138" s="71">
        <v>0</v>
      </c>
      <c r="Q138" s="71">
        <v>0</v>
      </c>
      <c r="R138" s="71">
        <v>0</v>
      </c>
      <c r="S138" s="71">
        <v>0</v>
      </c>
      <c r="T138" s="71">
        <v>0</v>
      </c>
      <c r="U138" s="71">
        <v>0</v>
      </c>
      <c r="V138" s="71">
        <v>0</v>
      </c>
      <c r="W138" s="71">
        <v>0</v>
      </c>
      <c r="X138" s="71">
        <v>0</v>
      </c>
      <c r="Y138" s="71">
        <v>0</v>
      </c>
      <c r="Z138" s="71">
        <v>0</v>
      </c>
      <c r="AA138" s="71">
        <v>0</v>
      </c>
      <c r="AB138" s="71">
        <v>0</v>
      </c>
      <c r="AC138" s="71">
        <v>0</v>
      </c>
      <c r="AD138" s="71">
        <v>0</v>
      </c>
      <c r="AE138" s="71">
        <v>0</v>
      </c>
      <c r="AF138" s="71">
        <v>0</v>
      </c>
      <c r="AG138" s="71">
        <v>0</v>
      </c>
      <c r="AH138" s="71">
        <v>0</v>
      </c>
      <c r="AI138" s="71">
        <v>0</v>
      </c>
      <c r="AJ138" s="71">
        <v>0</v>
      </c>
      <c r="AK138" s="71">
        <v>0</v>
      </c>
      <c r="AL138" s="71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</row>
    <row r="139" spans="1:51" hidden="1">
      <c r="A139" t="s">
        <v>34</v>
      </c>
      <c r="B139" t="s">
        <v>47</v>
      </c>
      <c r="C139" t="s">
        <v>79</v>
      </c>
      <c r="D139" t="s">
        <v>337</v>
      </c>
      <c r="E139" s="63">
        <v>0</v>
      </c>
      <c r="F139" s="63">
        <v>0</v>
      </c>
      <c r="G139" s="63">
        <v>0</v>
      </c>
      <c r="H139" s="63">
        <v>0</v>
      </c>
      <c r="I139" s="63">
        <v>0</v>
      </c>
      <c r="J139" s="63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</row>
    <row r="140" spans="1:51" hidden="1">
      <c r="A140" t="s">
        <v>35</v>
      </c>
      <c r="B140" t="s">
        <v>47</v>
      </c>
      <c r="C140" t="s">
        <v>75</v>
      </c>
      <c r="D140" t="s">
        <v>337</v>
      </c>
      <c r="E140" s="63">
        <v>0.25595752871886218</v>
      </c>
      <c r="F140" s="63">
        <v>0.21832913590918071</v>
      </c>
      <c r="G140" s="63">
        <v>0.26846394905024851</v>
      </c>
      <c r="H140" s="63">
        <v>0.27597154838581928</v>
      </c>
      <c r="I140" s="63">
        <v>0.27028617006644973</v>
      </c>
      <c r="J140" s="63">
        <v>0.28081876045593518</v>
      </c>
      <c r="K140" s="71">
        <v>0.28081876045593518</v>
      </c>
      <c r="L140" s="71">
        <v>0.27939089348000501</v>
      </c>
      <c r="M140" s="71">
        <v>0.27966534840182372</v>
      </c>
      <c r="N140" s="71">
        <v>0.27989923184943472</v>
      </c>
      <c r="O140" s="71">
        <v>0.28012475117554653</v>
      </c>
      <c r="P140" s="71">
        <v>0.28035508980865492</v>
      </c>
      <c r="Q140" s="71">
        <v>0.28057740109471041</v>
      </c>
      <c r="R140" s="71">
        <v>0.28080807472799879</v>
      </c>
      <c r="S140" s="71">
        <v>0.28101335187729332</v>
      </c>
      <c r="T140" s="71">
        <v>0.28121128181051008</v>
      </c>
      <c r="U140" s="71">
        <v>0.28140592731403558</v>
      </c>
      <c r="V140" s="71">
        <v>0.28158616446186108</v>
      </c>
      <c r="W140" s="71">
        <v>0.28176386647398399</v>
      </c>
      <c r="X140" s="71">
        <v>0.28193586068920451</v>
      </c>
      <c r="Y140" s="71">
        <v>0.28210219775304318</v>
      </c>
      <c r="Z140" s="71">
        <v>0.28226149644645471</v>
      </c>
      <c r="AA140" s="71">
        <v>0.28241683151299618</v>
      </c>
      <c r="AB140" s="71">
        <v>0.28256749886724009</v>
      </c>
      <c r="AC140" s="71">
        <v>0.28271143571005608</v>
      </c>
      <c r="AD140" s="71">
        <v>0.28285167827479729</v>
      </c>
      <c r="AE140" s="71">
        <v>0.28298800035748739</v>
      </c>
      <c r="AF140" s="71">
        <v>0.28311784565314818</v>
      </c>
      <c r="AG140" s="71">
        <v>0.28324452691515839</v>
      </c>
      <c r="AH140" s="71">
        <v>0.28336574648707458</v>
      </c>
      <c r="AI140" s="71">
        <v>0.28348421821604308</v>
      </c>
      <c r="AJ140" s="71">
        <v>0.28359955962865052</v>
      </c>
      <c r="AK140" s="71">
        <v>0.28370945320412938</v>
      </c>
      <c r="AL140" s="71">
        <v>0.28381679312284608</v>
      </c>
      <c r="AM140" s="71">
        <v>0.28392125739151852</v>
      </c>
      <c r="AN140" s="71">
        <v>0.28402099822533933</v>
      </c>
      <c r="AO140" s="71">
        <v>0.28411838873679079</v>
      </c>
      <c r="AP140" s="71">
        <v>0.28416909119202338</v>
      </c>
      <c r="AQ140" s="71">
        <v>0.28421926991706981</v>
      </c>
      <c r="AR140" s="71">
        <v>0.28426892666674802</v>
      </c>
      <c r="AS140" s="71">
        <v>0.28431806410447807</v>
      </c>
      <c r="AT140" s="71">
        <v>0.28436668559944039</v>
      </c>
      <c r="AU140" s="71">
        <v>0.28441479504911299</v>
      </c>
      <c r="AV140" s="71">
        <v>0.28446239673431961</v>
      </c>
      <c r="AW140" s="71">
        <v>0.28450949520573438</v>
      </c>
      <c r="AX140" s="71">
        <v>0.28455609519745279</v>
      </c>
      <c r="AY140" s="71">
        <v>0.28460220156241889</v>
      </c>
    </row>
    <row r="141" spans="1:51" hidden="1">
      <c r="A141" t="s">
        <v>35</v>
      </c>
      <c r="B141" t="s">
        <v>47</v>
      </c>
      <c r="C141" t="s">
        <v>76</v>
      </c>
      <c r="D141" t="s">
        <v>337</v>
      </c>
      <c r="E141" s="63">
        <v>0.15357451723131729</v>
      </c>
      <c r="F141" s="63">
        <v>0.13099748154550839</v>
      </c>
      <c r="G141" s="63">
        <v>0.16107836943015011</v>
      </c>
      <c r="H141" s="63">
        <v>0.16558292903149149</v>
      </c>
      <c r="I141" s="63">
        <v>0.16217170203987019</v>
      </c>
      <c r="J141" s="63">
        <v>0.16849125627356179</v>
      </c>
      <c r="K141" s="71">
        <v>0.16849125627356201</v>
      </c>
      <c r="L141" s="71">
        <v>0.16763453608800369</v>
      </c>
      <c r="M141" s="71">
        <v>0.16779920904109491</v>
      </c>
      <c r="N141" s="71">
        <v>0.1679395391096615</v>
      </c>
      <c r="O141" s="71">
        <v>0.1680748507053286</v>
      </c>
      <c r="P141" s="71">
        <v>0.16821305388519359</v>
      </c>
      <c r="Q141" s="71">
        <v>0.16834644065682691</v>
      </c>
      <c r="R141" s="71">
        <v>0.16848484483680001</v>
      </c>
      <c r="S141" s="71">
        <v>0.16860801112637669</v>
      </c>
      <c r="T141" s="71">
        <v>0.16872676908630679</v>
      </c>
      <c r="U141" s="71">
        <v>0.16884355638842211</v>
      </c>
      <c r="V141" s="71">
        <v>0.16895169867711729</v>
      </c>
      <c r="W141" s="71">
        <v>0.1690583198843911</v>
      </c>
      <c r="X141" s="71">
        <v>0.16916151641352339</v>
      </c>
      <c r="Y141" s="71">
        <v>0.16926131865182659</v>
      </c>
      <c r="Z141" s="71">
        <v>0.1693568978678735</v>
      </c>
      <c r="AA141" s="71">
        <v>0.16945009890779841</v>
      </c>
      <c r="AB141" s="71">
        <v>0.16954049932034479</v>
      </c>
      <c r="AC141" s="71">
        <v>0.16962686142603431</v>
      </c>
      <c r="AD141" s="71">
        <v>0.16971100696487909</v>
      </c>
      <c r="AE141" s="71">
        <v>0.16979280021449319</v>
      </c>
      <c r="AF141" s="71">
        <v>0.16987070739188961</v>
      </c>
      <c r="AG141" s="71">
        <v>0.16994671614909571</v>
      </c>
      <c r="AH141" s="71">
        <v>0.17001944789224549</v>
      </c>
      <c r="AI141" s="71">
        <v>0.17009053092962659</v>
      </c>
      <c r="AJ141" s="71">
        <v>0.17015973577719101</v>
      </c>
      <c r="AK141" s="71">
        <v>0.17022567192247831</v>
      </c>
      <c r="AL141" s="71">
        <v>0.17029007587370831</v>
      </c>
      <c r="AM141" s="71">
        <v>0.1703527544349118</v>
      </c>
      <c r="AN141" s="71">
        <v>0.1704125989352043</v>
      </c>
      <c r="AO141" s="71">
        <v>0.17047103324207519</v>
      </c>
      <c r="AP141" s="71">
        <v>0.1705014547152148</v>
      </c>
      <c r="AQ141" s="71">
        <v>0.1705315619502426</v>
      </c>
      <c r="AR141" s="71">
        <v>0.17056135600004951</v>
      </c>
      <c r="AS141" s="71">
        <v>0.17059083846268761</v>
      </c>
      <c r="AT141" s="71">
        <v>0.17062001135966501</v>
      </c>
      <c r="AU141" s="71">
        <v>0.17064887702946849</v>
      </c>
      <c r="AV141" s="71">
        <v>0.17067743804059249</v>
      </c>
      <c r="AW141" s="71">
        <v>0.1707056971234413</v>
      </c>
      <c r="AX141" s="71">
        <v>0.17073365711847241</v>
      </c>
      <c r="AY141" s="71">
        <v>0.17076132093745211</v>
      </c>
    </row>
    <row r="142" spans="1:51" hidden="1">
      <c r="A142" t="s">
        <v>35</v>
      </c>
      <c r="B142" t="s">
        <v>47</v>
      </c>
      <c r="C142" t="s">
        <v>77</v>
      </c>
      <c r="D142" t="s">
        <v>337</v>
      </c>
      <c r="E142" s="63">
        <v>0.4852720831882904</v>
      </c>
      <c r="F142" s="63">
        <v>0.42013375460088948</v>
      </c>
      <c r="G142" s="63">
        <v>0.52467016256199328</v>
      </c>
      <c r="H142" s="63">
        <v>0.52751939354107602</v>
      </c>
      <c r="I142" s="63">
        <v>0.53778017196807359</v>
      </c>
      <c r="J142" s="63">
        <v>0.52272066760620661</v>
      </c>
      <c r="K142" s="71">
        <v>0.52272066760620628</v>
      </c>
      <c r="L142" s="71">
        <v>0.52006281249104525</v>
      </c>
      <c r="M142" s="71">
        <v>0.52057368740455878</v>
      </c>
      <c r="N142" s="71">
        <v>0.52100904190750852</v>
      </c>
      <c r="O142" s="71">
        <v>0.52142882729688866</v>
      </c>
      <c r="P142" s="71">
        <v>0.52185758342371746</v>
      </c>
      <c r="Q142" s="71">
        <v>0.52227139731447969</v>
      </c>
      <c r="R142" s="71">
        <v>0.52270077701616324</v>
      </c>
      <c r="S142" s="71">
        <v>0.52308288328409658</v>
      </c>
      <c r="T142" s="71">
        <v>0.52345131332296724</v>
      </c>
      <c r="U142" s="71">
        <v>0.52381362967029443</v>
      </c>
      <c r="V142" s="71">
        <v>0.52414912606692332</v>
      </c>
      <c r="W142" s="71">
        <v>0.52447990352018559</v>
      </c>
      <c r="X142" s="71">
        <v>0.52480005638624938</v>
      </c>
      <c r="Y142" s="71">
        <v>0.52510967893752147</v>
      </c>
      <c r="Z142" s="71">
        <v>0.52540620015011308</v>
      </c>
      <c r="AA142" s="71">
        <v>0.52569534340234225</v>
      </c>
      <c r="AB142" s="71">
        <v>0.52597579809799377</v>
      </c>
      <c r="AC142" s="71">
        <v>0.5262437245087781</v>
      </c>
      <c r="AD142" s="71">
        <v>0.52650477432948561</v>
      </c>
      <c r="AE142" s="71">
        <v>0.52675852650030774</v>
      </c>
      <c r="AF142" s="71">
        <v>0.5270002226730387</v>
      </c>
      <c r="AG142" s="71">
        <v>0.5272360292614009</v>
      </c>
      <c r="AH142" s="71">
        <v>0.52746166936983274</v>
      </c>
      <c r="AI142" s="71">
        <v>0.52768219459812715</v>
      </c>
      <c r="AJ142" s="71">
        <v>0.52789689300397036</v>
      </c>
      <c r="AK142" s="71">
        <v>0.52810145071602177</v>
      </c>
      <c r="AL142" s="71">
        <v>0.52830125500930081</v>
      </c>
      <c r="AM142" s="71">
        <v>0.52849570652020683</v>
      </c>
      <c r="AN142" s="71">
        <v>0.52868136575165481</v>
      </c>
      <c r="AO142" s="71">
        <v>0.52886265005431965</v>
      </c>
      <c r="AP142" s="71">
        <v>0.52895702843988557</v>
      </c>
      <c r="AQ142" s="71">
        <v>0.52905043194545365</v>
      </c>
      <c r="AR142" s="71">
        <v>0.52914286383747111</v>
      </c>
      <c r="AS142" s="71">
        <v>0.52923432907367207</v>
      </c>
      <c r="AT142" s="71">
        <v>0.529324833925504</v>
      </c>
      <c r="AU142" s="71">
        <v>0.52941438564779708</v>
      </c>
      <c r="AV142" s="71">
        <v>0.52950299220894681</v>
      </c>
      <c r="AW142" s="71">
        <v>0.52959066207965355</v>
      </c>
      <c r="AX142" s="71">
        <v>0.52967740407204011</v>
      </c>
      <c r="AY142" s="71">
        <v>0.5297632272194569</v>
      </c>
    </row>
    <row r="143" spans="1:51" hidden="1">
      <c r="A143" t="s">
        <v>35</v>
      </c>
      <c r="B143" t="s">
        <v>47</v>
      </c>
      <c r="C143" t="s">
        <v>78</v>
      </c>
      <c r="D143" t="s">
        <v>337</v>
      </c>
      <c r="E143" s="63">
        <v>0.1051958708615299</v>
      </c>
      <c r="F143" s="63">
        <v>0.23053962794442159</v>
      </c>
      <c r="G143" s="63">
        <v>4.5787518957608089E-2</v>
      </c>
      <c r="H143" s="63">
        <v>3.0926129041613008E-2</v>
      </c>
      <c r="I143" s="63">
        <v>2.976195592560656E-2</v>
      </c>
      <c r="J143" s="63">
        <v>2.7969315664296359E-2</v>
      </c>
      <c r="K143" s="71">
        <v>2.7969315664296321E-2</v>
      </c>
      <c r="L143" s="71">
        <v>3.2911757940946217E-2</v>
      </c>
      <c r="M143" s="71">
        <v>3.1961755152522579E-2</v>
      </c>
      <c r="N143" s="71">
        <v>3.115218713339523E-2</v>
      </c>
      <c r="O143" s="71">
        <v>3.0371570822236241E-2</v>
      </c>
      <c r="P143" s="71">
        <v>2.957427288243383E-2</v>
      </c>
      <c r="Q143" s="71">
        <v>2.8804760933982859E-2</v>
      </c>
      <c r="R143" s="71">
        <v>2.8006303419037731E-2</v>
      </c>
      <c r="S143" s="71">
        <v>2.729575371223323E-2</v>
      </c>
      <c r="T143" s="71">
        <v>2.6610635780215788E-2</v>
      </c>
      <c r="U143" s="71">
        <v>2.5936886627247701E-2</v>
      </c>
      <c r="V143" s="71">
        <v>2.5313010794098069E-2</v>
      </c>
      <c r="W143" s="71">
        <v>2.4697910121439341E-2</v>
      </c>
      <c r="X143" s="71">
        <v>2.410256651102274E-2</v>
      </c>
      <c r="Y143" s="71">
        <v>2.3526804657608692E-2</v>
      </c>
      <c r="Z143" s="71">
        <v>2.297540553555855E-2</v>
      </c>
      <c r="AA143" s="71">
        <v>2.243772617686304E-2</v>
      </c>
      <c r="AB143" s="71">
        <v>2.1916203714421271E-2</v>
      </c>
      <c r="AC143" s="71">
        <v>2.1417978355131359E-2</v>
      </c>
      <c r="AD143" s="71">
        <v>2.093254043083783E-2</v>
      </c>
      <c r="AE143" s="71">
        <v>2.0460672927711709E-2</v>
      </c>
      <c r="AF143" s="71">
        <v>2.0011224281923489E-2</v>
      </c>
      <c r="AG143" s="71">
        <v>1.9572727674344939E-2</v>
      </c>
      <c r="AH143" s="71">
        <v>1.915313625084706E-2</v>
      </c>
      <c r="AI143" s="71">
        <v>1.8743056256203039E-2</v>
      </c>
      <c r="AJ143" s="71">
        <v>1.8343811590188091E-2</v>
      </c>
      <c r="AK143" s="71">
        <v>1.7963424157370421E-2</v>
      </c>
      <c r="AL143" s="71">
        <v>1.759187599414469E-2</v>
      </c>
      <c r="AM143" s="71">
        <v>1.7230281653362781E-2</v>
      </c>
      <c r="AN143" s="71">
        <v>1.6885037087801421E-2</v>
      </c>
      <c r="AO143" s="71">
        <v>1.6547927966814369E-2</v>
      </c>
      <c r="AP143" s="71">
        <v>1.6372425652876041E-2</v>
      </c>
      <c r="AQ143" s="71">
        <v>1.6198736187233911E-2</v>
      </c>
      <c r="AR143" s="71">
        <v>1.6026853495731269E-2</v>
      </c>
      <c r="AS143" s="71">
        <v>1.585676835916219E-2</v>
      </c>
      <c r="AT143" s="71">
        <v>1.5688469115390589E-2</v>
      </c>
      <c r="AU143" s="71">
        <v>1.5521942273621419E-2</v>
      </c>
      <c r="AV143" s="71">
        <v>1.535717301614101E-2</v>
      </c>
      <c r="AW143" s="71">
        <v>1.5194145591170711E-2</v>
      </c>
      <c r="AX143" s="71">
        <v>1.50328436120348E-2</v>
      </c>
      <c r="AY143" s="71">
        <v>1.4873250280672049E-2</v>
      </c>
    </row>
    <row r="144" spans="1:51" hidden="1">
      <c r="A144" t="s">
        <v>35</v>
      </c>
      <c r="B144" t="s">
        <v>47</v>
      </c>
      <c r="C144" t="s">
        <v>80</v>
      </c>
      <c r="D144" t="s">
        <v>337</v>
      </c>
      <c r="E144" s="63">
        <v>0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</row>
    <row r="145" spans="1:51" hidden="1">
      <c r="A145" t="s">
        <v>35</v>
      </c>
      <c r="B145" t="s">
        <v>47</v>
      </c>
      <c r="C145" t="s">
        <v>79</v>
      </c>
      <c r="D145" t="s">
        <v>337</v>
      </c>
      <c r="E145" s="63">
        <v>0</v>
      </c>
      <c r="F145" s="63">
        <v>0</v>
      </c>
      <c r="G145" s="63">
        <v>0</v>
      </c>
      <c r="H145" s="63">
        <v>0</v>
      </c>
      <c r="I145" s="63">
        <v>0</v>
      </c>
      <c r="J145" s="63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</row>
    <row r="146" spans="1:51" hidden="1">
      <c r="A146" t="s">
        <v>36</v>
      </c>
      <c r="B146" t="s">
        <v>47</v>
      </c>
      <c r="C146" t="s">
        <v>75</v>
      </c>
      <c r="D146" t="s">
        <v>337</v>
      </c>
      <c r="E146" s="63">
        <v>3.4356913632408378E-2</v>
      </c>
      <c r="F146" s="63">
        <v>3.0025095531190281E-2</v>
      </c>
      <c r="G146" s="63">
        <v>3.4540821806235023E-2</v>
      </c>
      <c r="H146" s="63">
        <v>0.13597468475255869</v>
      </c>
      <c r="I146" s="63">
        <v>5.7599350173161999E-2</v>
      </c>
      <c r="J146" s="63">
        <v>2.8527376903794618E-4</v>
      </c>
      <c r="K146" s="71">
        <v>2.8527376903794553E-4</v>
      </c>
      <c r="L146" s="71">
        <v>2.8546548017481532E-4</v>
      </c>
      <c r="M146" s="71">
        <v>2.8572485162533601E-4</v>
      </c>
      <c r="N146" s="71">
        <v>2.8594894012184632E-4</v>
      </c>
      <c r="O146" s="71">
        <v>2.8616600236068838E-4</v>
      </c>
      <c r="P146" s="71">
        <v>2.8637379651298169E-4</v>
      </c>
      <c r="Q146" s="71">
        <v>2.8657712055589322E-4</v>
      </c>
      <c r="R146" s="71">
        <v>2.8679594344677362E-4</v>
      </c>
      <c r="S146" s="71">
        <v>2.8699375621904602E-4</v>
      </c>
      <c r="T146" s="71">
        <v>2.8717810828505228E-4</v>
      </c>
      <c r="U146" s="71">
        <v>2.8734785410918992E-4</v>
      </c>
      <c r="V146" s="71">
        <v>2.8750600254938028E-4</v>
      </c>
      <c r="W146" s="71">
        <v>2.8765687140931608E-4</v>
      </c>
      <c r="X146" s="71">
        <v>2.8782215474804313E-4</v>
      </c>
      <c r="Y146" s="71">
        <v>2.8796756878039819E-4</v>
      </c>
      <c r="Z146" s="71">
        <v>2.8811407110939979E-4</v>
      </c>
      <c r="AA146" s="71">
        <v>2.8824091703051819E-4</v>
      </c>
      <c r="AB146" s="71">
        <v>2.8837706455419021E-4</v>
      </c>
      <c r="AC146" s="71">
        <v>2.8850335891806547E-4</v>
      </c>
      <c r="AD146" s="71">
        <v>2.8862135766287179E-4</v>
      </c>
      <c r="AE146" s="71">
        <v>2.8873863514206088E-4</v>
      </c>
      <c r="AF146" s="71">
        <v>2.888521091414895E-4</v>
      </c>
      <c r="AG146" s="71">
        <v>2.8896315507147681E-4</v>
      </c>
      <c r="AH146" s="71">
        <v>2.8906725188678292E-4</v>
      </c>
      <c r="AI146" s="71">
        <v>2.8916733413030741E-4</v>
      </c>
      <c r="AJ146" s="71">
        <v>2.892630101929758E-4</v>
      </c>
      <c r="AK146" s="71">
        <v>2.893529953369326E-4</v>
      </c>
      <c r="AL146" s="71">
        <v>2.8943862014959708E-4</v>
      </c>
      <c r="AM146" s="71">
        <v>2.8952436893497392E-4</v>
      </c>
      <c r="AN146" s="71">
        <v>2.8960170001567792E-4</v>
      </c>
      <c r="AO146" s="71">
        <v>2.8967754058174892E-4</v>
      </c>
      <c r="AP146" s="71">
        <v>2.8971915747231239E-4</v>
      </c>
      <c r="AQ146" s="71">
        <v>2.8976009299261959E-4</v>
      </c>
      <c r="AR146" s="71">
        <v>2.8980035829460947E-4</v>
      </c>
      <c r="AS146" s="71">
        <v>2.8983996434862929E-4</v>
      </c>
      <c r="AT146" s="71">
        <v>2.8987892194619249E-4</v>
      </c>
      <c r="AU146" s="71">
        <v>2.8991724170272169E-4</v>
      </c>
      <c r="AV146" s="71">
        <v>2.8995493406028038E-4</v>
      </c>
      <c r="AW146" s="71">
        <v>2.8999200929029481E-4</v>
      </c>
      <c r="AX146" s="71">
        <v>2.9002847749625901E-4</v>
      </c>
      <c r="AY146" s="71">
        <v>2.9006434861641821E-4</v>
      </c>
    </row>
    <row r="147" spans="1:51" hidden="1">
      <c r="A147" t="s">
        <v>36</v>
      </c>
      <c r="B147" t="s">
        <v>47</v>
      </c>
      <c r="C147" t="s">
        <v>76</v>
      </c>
      <c r="D147" t="s">
        <v>337</v>
      </c>
      <c r="E147" s="63">
        <v>2.0614148179444951E-2</v>
      </c>
      <c r="F147" s="63">
        <v>1.8015057318714198E-2</v>
      </c>
      <c r="G147" s="63">
        <v>2.072449308374099E-2</v>
      </c>
      <c r="H147" s="63">
        <v>8.1584810851535322E-2</v>
      </c>
      <c r="I147" s="63">
        <v>3.4559610103897249E-2</v>
      </c>
      <c r="J147" s="63">
        <v>1.7116426142276721E-4</v>
      </c>
      <c r="K147" s="71">
        <v>1.711642614227671E-4</v>
      </c>
      <c r="L147" s="71">
        <v>1.712792881048887E-4</v>
      </c>
      <c r="M147" s="71">
        <v>1.714349109752011E-4</v>
      </c>
      <c r="N147" s="71">
        <v>1.715693640731073E-4</v>
      </c>
      <c r="O147" s="71">
        <v>1.7169960141641261E-4</v>
      </c>
      <c r="P147" s="71">
        <v>1.7182427790778861E-4</v>
      </c>
      <c r="Q147" s="71">
        <v>1.7194627233353541E-4</v>
      </c>
      <c r="R147" s="71">
        <v>1.7207756606806371E-4</v>
      </c>
      <c r="S147" s="71">
        <v>1.7219625373142709E-4</v>
      </c>
      <c r="T147" s="71">
        <v>1.7230686497103089E-4</v>
      </c>
      <c r="U147" s="71">
        <v>1.724087124655134E-4</v>
      </c>
      <c r="V147" s="71">
        <v>1.7250360152962769E-4</v>
      </c>
      <c r="W147" s="71">
        <v>1.725941228455892E-4</v>
      </c>
      <c r="X147" s="71">
        <v>1.726932928488254E-4</v>
      </c>
      <c r="Y147" s="71">
        <v>1.7278054126823841E-4</v>
      </c>
      <c r="Z147" s="71">
        <v>1.728684426656394E-4</v>
      </c>
      <c r="AA147" s="71">
        <v>1.7294455021831041E-4</v>
      </c>
      <c r="AB147" s="71">
        <v>1.7302623873251361E-4</v>
      </c>
      <c r="AC147" s="71">
        <v>1.731020153508388E-4</v>
      </c>
      <c r="AD147" s="71">
        <v>1.7317281459772261E-4</v>
      </c>
      <c r="AE147" s="71">
        <v>1.7324318108523601E-4</v>
      </c>
      <c r="AF147" s="71">
        <v>1.7331126548489321E-4</v>
      </c>
      <c r="AG147" s="71">
        <v>1.733778930428856E-4</v>
      </c>
      <c r="AH147" s="71">
        <v>1.7344035113206919E-4</v>
      </c>
      <c r="AI147" s="71">
        <v>1.73500400478184E-4</v>
      </c>
      <c r="AJ147" s="71">
        <v>1.7355780611578501E-4</v>
      </c>
      <c r="AK147" s="71">
        <v>1.73611797202159E-4</v>
      </c>
      <c r="AL147" s="71">
        <v>1.7366317208975779E-4</v>
      </c>
      <c r="AM147" s="71">
        <v>1.7371462136098379E-4</v>
      </c>
      <c r="AN147" s="71">
        <v>1.7376102000940619E-4</v>
      </c>
      <c r="AO147" s="71">
        <v>1.7380652434904881E-4</v>
      </c>
      <c r="AP147" s="71">
        <v>1.7383149448338701E-4</v>
      </c>
      <c r="AQ147" s="71">
        <v>1.738560557955713E-4</v>
      </c>
      <c r="AR147" s="71">
        <v>1.7388021497676521E-4</v>
      </c>
      <c r="AS147" s="71">
        <v>1.7390397860917711E-4</v>
      </c>
      <c r="AT147" s="71">
        <v>1.7392735316771509E-4</v>
      </c>
      <c r="AU147" s="71">
        <v>1.7395034502163249E-4</v>
      </c>
      <c r="AV147" s="71">
        <v>1.7397296043616779E-4</v>
      </c>
      <c r="AW147" s="71">
        <v>1.7399520557417639E-4</v>
      </c>
      <c r="AX147" s="71">
        <v>1.7401708649775489E-4</v>
      </c>
      <c r="AY147" s="71">
        <v>1.7403860916985039E-4</v>
      </c>
    </row>
    <row r="148" spans="1:51" hidden="1">
      <c r="A148" t="s">
        <v>36</v>
      </c>
      <c r="B148" t="s">
        <v>47</v>
      </c>
      <c r="C148" t="s">
        <v>77</v>
      </c>
      <c r="D148" t="s">
        <v>337</v>
      </c>
      <c r="E148" s="63">
        <v>0.89977022214756663</v>
      </c>
      <c r="F148" s="63">
        <v>0.9036339454564225</v>
      </c>
      <c r="G148" s="63">
        <v>0.91028515940157007</v>
      </c>
      <c r="H148" s="63">
        <v>0.74840570853155508</v>
      </c>
      <c r="I148" s="63">
        <v>0.88156739615578661</v>
      </c>
      <c r="J148" s="63">
        <v>0.97577510113338395</v>
      </c>
      <c r="K148" s="71">
        <v>0.97577510113338373</v>
      </c>
      <c r="L148" s="71">
        <v>0.97643084650597045</v>
      </c>
      <c r="M148" s="71">
        <v>0.97731802307399629</v>
      </c>
      <c r="N148" s="71">
        <v>0.97808451477101621</v>
      </c>
      <c r="O148" s="71">
        <v>0.97882697324791268</v>
      </c>
      <c r="P148" s="71">
        <v>0.97953773035906488</v>
      </c>
      <c r="Q148" s="71">
        <v>0.98023319752102622</v>
      </c>
      <c r="R148" s="71">
        <v>0.98098167828460703</v>
      </c>
      <c r="S148" s="71">
        <v>0.9816582942192601</v>
      </c>
      <c r="T148" s="71">
        <v>0.98228886798865367</v>
      </c>
      <c r="U148" s="71">
        <v>0.98286948130362284</v>
      </c>
      <c r="V148" s="71">
        <v>0.98341042592233519</v>
      </c>
      <c r="W148" s="71">
        <v>0.98392647083441465</v>
      </c>
      <c r="X148" s="71">
        <v>0.98449182027788384</v>
      </c>
      <c r="Y148" s="71">
        <v>0.9849892070253794</v>
      </c>
      <c r="Z148" s="71">
        <v>0.9854903162769586</v>
      </c>
      <c r="AA148" s="71">
        <v>0.98592419104898921</v>
      </c>
      <c r="AB148" s="71">
        <v>0.98638988182780885</v>
      </c>
      <c r="AC148" s="71">
        <v>0.98682187000568655</v>
      </c>
      <c r="AD148" s="71">
        <v>0.98722548312979297</v>
      </c>
      <c r="AE148" s="71">
        <v>0.98762662917452837</v>
      </c>
      <c r="AF148" s="71">
        <v>0.98801476546775258</v>
      </c>
      <c r="AG148" s="71">
        <v>0.98839459658201612</v>
      </c>
      <c r="AH148" s="71">
        <v>0.98875065834270803</v>
      </c>
      <c r="AI148" s="71">
        <v>0.98909298831446202</v>
      </c>
      <c r="AJ148" s="71">
        <v>0.98942024700368914</v>
      </c>
      <c r="AK148" s="71">
        <v>0.98972803998178538</v>
      </c>
      <c r="AL148" s="71">
        <v>0.99002091850517382</v>
      </c>
      <c r="AM148" s="71">
        <v>0.99031422107556155</v>
      </c>
      <c r="AN148" s="71">
        <v>0.99057873100000782</v>
      </c>
      <c r="AO148" s="71">
        <v>0.99083814263914116</v>
      </c>
      <c r="AP148" s="71">
        <v>0.99098049265518195</v>
      </c>
      <c r="AQ148" s="71">
        <v>0.99112051205339868</v>
      </c>
      <c r="AR148" s="71">
        <v>0.99125823897884935</v>
      </c>
      <c r="AS148" s="71">
        <v>0.99139371095545981</v>
      </c>
      <c r="AT148" s="71">
        <v>0.99152696489545711</v>
      </c>
      <c r="AU148" s="71">
        <v>0.99165803710875156</v>
      </c>
      <c r="AV148" s="71">
        <v>0.99178696331228167</v>
      </c>
      <c r="AW148" s="71">
        <v>0.99191377863932262</v>
      </c>
      <c r="AX148" s="71">
        <v>0.99203851764874107</v>
      </c>
      <c r="AY148" s="71">
        <v>0.99216121433417159</v>
      </c>
    </row>
    <row r="149" spans="1:51" hidden="1">
      <c r="A149" t="s">
        <v>36</v>
      </c>
      <c r="B149" t="s">
        <v>47</v>
      </c>
      <c r="C149" t="s">
        <v>78</v>
      </c>
      <c r="D149" t="s">
        <v>337</v>
      </c>
      <c r="E149" s="63">
        <v>4.525871604057996E-2</v>
      </c>
      <c r="F149" s="63">
        <v>4.8325901693673012E-2</v>
      </c>
      <c r="G149" s="63">
        <v>3.4449525708454061E-2</v>
      </c>
      <c r="H149" s="63">
        <v>3.4034795864351E-2</v>
      </c>
      <c r="I149" s="63">
        <v>2.627364356715416E-2</v>
      </c>
      <c r="J149" s="63">
        <v>2.3768460836155442E-2</v>
      </c>
      <c r="K149" s="71">
        <v>2.376846083615548E-2</v>
      </c>
      <c r="L149" s="71">
        <v>2.3112408725749801E-2</v>
      </c>
      <c r="M149" s="71">
        <v>2.2224817163403202E-2</v>
      </c>
      <c r="N149" s="71">
        <v>2.1457966924788911E-2</v>
      </c>
      <c r="O149" s="71">
        <v>2.0715161148310169E-2</v>
      </c>
      <c r="P149" s="71">
        <v>2.0004071566514351E-2</v>
      </c>
      <c r="Q149" s="71">
        <v>1.9308279086084311E-2</v>
      </c>
      <c r="R149" s="71">
        <v>1.8559448205878178E-2</v>
      </c>
      <c r="S149" s="71">
        <v>1.788251577078943E-2</v>
      </c>
      <c r="T149" s="71">
        <v>1.7251647038090189E-2</v>
      </c>
      <c r="U149" s="71">
        <v>1.6670762129802411E-2</v>
      </c>
      <c r="V149" s="71">
        <v>1.6129564473585691E-2</v>
      </c>
      <c r="W149" s="71">
        <v>1.5613278171330529E-2</v>
      </c>
      <c r="X149" s="71">
        <v>1.504766427451922E-2</v>
      </c>
      <c r="Y149" s="71">
        <v>1.455004486457198E-2</v>
      </c>
      <c r="Z149" s="71">
        <v>1.404870120926641E-2</v>
      </c>
      <c r="AA149" s="71">
        <v>1.3614623483761889E-2</v>
      </c>
      <c r="AB149" s="71">
        <v>1.3148714868904451E-2</v>
      </c>
      <c r="AC149" s="71">
        <v>1.271652462004454E-2</v>
      </c>
      <c r="AD149" s="71">
        <v>1.231272269794648E-2</v>
      </c>
      <c r="AE149" s="71">
        <v>1.191138900924441E-2</v>
      </c>
      <c r="AF149" s="71">
        <v>1.1523071157621091E-2</v>
      </c>
      <c r="AG149" s="71">
        <v>1.1143062369869519E-2</v>
      </c>
      <c r="AH149" s="71">
        <v>1.0786834054273079E-2</v>
      </c>
      <c r="AI149" s="71">
        <v>1.0444343950929511E-2</v>
      </c>
      <c r="AJ149" s="71">
        <v>1.0116932180002069E-2</v>
      </c>
      <c r="AK149" s="71">
        <v>9.8089952256755087E-3</v>
      </c>
      <c r="AL149" s="71">
        <v>9.5159797025868454E-3</v>
      </c>
      <c r="AM149" s="71">
        <v>9.2225399341424388E-3</v>
      </c>
      <c r="AN149" s="71">
        <v>8.9579062799670945E-3</v>
      </c>
      <c r="AO149" s="71">
        <v>8.6983732959278626E-3</v>
      </c>
      <c r="AP149" s="71">
        <v>8.5559566928622502E-3</v>
      </c>
      <c r="AQ149" s="71">
        <v>8.415871797813031E-3</v>
      </c>
      <c r="AR149" s="71">
        <v>8.2780804478790621E-3</v>
      </c>
      <c r="AS149" s="71">
        <v>8.142545101582379E-3</v>
      </c>
      <c r="AT149" s="71">
        <v>8.0092288294287793E-3</v>
      </c>
      <c r="AU149" s="71">
        <v>7.8780953045239424E-3</v>
      </c>
      <c r="AV149" s="71">
        <v>7.7491087932219371E-3</v>
      </c>
      <c r="AW149" s="71">
        <v>7.6222341458127597E-3</v>
      </c>
      <c r="AX149" s="71">
        <v>7.4974367872649491E-3</v>
      </c>
      <c r="AY149" s="71">
        <v>7.3746827080420543E-3</v>
      </c>
    </row>
    <row r="150" spans="1:51" hidden="1">
      <c r="A150" t="s">
        <v>36</v>
      </c>
      <c r="B150" t="s">
        <v>47</v>
      </c>
      <c r="C150" t="s">
        <v>80</v>
      </c>
      <c r="D150" t="s">
        <v>337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</row>
    <row r="151" spans="1:51" hidden="1">
      <c r="A151" t="s">
        <v>36</v>
      </c>
      <c r="B151" t="s">
        <v>47</v>
      </c>
      <c r="C151" t="s">
        <v>79</v>
      </c>
      <c r="D151" t="s">
        <v>337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</row>
    <row r="152" spans="1:51" hidden="1">
      <c r="A152" t="s">
        <v>37</v>
      </c>
      <c r="B152" t="s">
        <v>47</v>
      </c>
      <c r="C152" t="s">
        <v>75</v>
      </c>
      <c r="D152" t="s">
        <v>337</v>
      </c>
      <c r="E152" s="63">
        <v>0.21396102248245971</v>
      </c>
      <c r="F152" s="63">
        <v>0.22489569602881801</v>
      </c>
      <c r="G152" s="63">
        <v>0.21365227635113571</v>
      </c>
      <c r="H152" s="63">
        <v>3.2871895977050938E-2</v>
      </c>
      <c r="I152" s="63">
        <v>0.21211827736500269</v>
      </c>
      <c r="J152" s="63">
        <v>0.22029925720486679</v>
      </c>
      <c r="K152" s="71">
        <v>0.22029925720486671</v>
      </c>
      <c r="L152" s="71">
        <v>0.22019094907099029</v>
      </c>
      <c r="M152" s="71">
        <v>0.2204387320376317</v>
      </c>
      <c r="N152" s="71">
        <v>0.22066118273575941</v>
      </c>
      <c r="O152" s="71">
        <v>0.22087586609865459</v>
      </c>
      <c r="P152" s="71">
        <v>0.2210718020722483</v>
      </c>
      <c r="Q152" s="71">
        <v>0.22126393813783629</v>
      </c>
      <c r="R152" s="71">
        <v>0.2214750743533406</v>
      </c>
      <c r="S152" s="71">
        <v>0.2216705375864525</v>
      </c>
      <c r="T152" s="71">
        <v>0.22184747859177459</v>
      </c>
      <c r="U152" s="71">
        <v>0.22200381778541581</v>
      </c>
      <c r="V152" s="71">
        <v>0.22214997726609589</v>
      </c>
      <c r="W152" s="71">
        <v>0.2222868225208528</v>
      </c>
      <c r="X152" s="71">
        <v>0.22244913134581851</v>
      </c>
      <c r="Y152" s="71">
        <v>0.22258408180620359</v>
      </c>
      <c r="Z152" s="71">
        <v>0.22272435034341509</v>
      </c>
      <c r="AA152" s="71">
        <v>0.22283668930320699</v>
      </c>
      <c r="AB152" s="71">
        <v>0.222966882968372</v>
      </c>
      <c r="AC152" s="71">
        <v>0.2230848364182659</v>
      </c>
      <c r="AD152" s="71">
        <v>0.22319265664724461</v>
      </c>
      <c r="AE152" s="71">
        <v>0.22330218117216241</v>
      </c>
      <c r="AF152" s="71">
        <v>0.22340882715937629</v>
      </c>
      <c r="AG152" s="71">
        <v>0.22351435041148501</v>
      </c>
      <c r="AH152" s="71">
        <v>0.22361176224115001</v>
      </c>
      <c r="AI152" s="71">
        <v>0.22370531367716959</v>
      </c>
      <c r="AJ152" s="71">
        <v>0.22379428131826321</v>
      </c>
      <c r="AK152" s="71">
        <v>0.22387690944783989</v>
      </c>
      <c r="AL152" s="71">
        <v>0.22395491547755919</v>
      </c>
      <c r="AM152" s="71">
        <v>0.22403518251834001</v>
      </c>
      <c r="AN152" s="71">
        <v>0.2241045369397166</v>
      </c>
      <c r="AO152" s="71">
        <v>0.22417349635660291</v>
      </c>
      <c r="AP152" s="71">
        <v>0.2242100768315024</v>
      </c>
      <c r="AQ152" s="71">
        <v>0.22424607843965341</v>
      </c>
      <c r="AR152" s="71">
        <v>0.2242815080331137</v>
      </c>
      <c r="AS152" s="71">
        <v>0.22431637296380821</v>
      </c>
      <c r="AT152" s="71">
        <v>0.224350680944331</v>
      </c>
      <c r="AU152" s="71">
        <v>0.22438443992853621</v>
      </c>
      <c r="AV152" s="71">
        <v>0.22441765801555799</v>
      </c>
      <c r="AW152" s="71">
        <v>0.22445034337580219</v>
      </c>
      <c r="AX152" s="71">
        <v>0.22448250419549079</v>
      </c>
      <c r="AY152" s="71">
        <v>0.22451414863599589</v>
      </c>
    </row>
    <row r="153" spans="1:51" hidden="1">
      <c r="A153" t="s">
        <v>37</v>
      </c>
      <c r="B153" t="s">
        <v>47</v>
      </c>
      <c r="C153" t="s">
        <v>76</v>
      </c>
      <c r="D153" t="s">
        <v>337</v>
      </c>
      <c r="E153" s="63">
        <v>0.12837661348947579</v>
      </c>
      <c r="F153" s="63">
        <v>0.13493741761729081</v>
      </c>
      <c r="G153" s="63">
        <v>0.12819136581068141</v>
      </c>
      <c r="H153" s="63">
        <v>1.9723137586230531E-2</v>
      </c>
      <c r="I153" s="63">
        <v>0.12727096641900171</v>
      </c>
      <c r="J153" s="63">
        <v>0.13217955432292</v>
      </c>
      <c r="K153" s="71">
        <v>0.13217955432292</v>
      </c>
      <c r="L153" s="71">
        <v>0.13211456944259409</v>
      </c>
      <c r="M153" s="71">
        <v>0.1322632392225789</v>
      </c>
      <c r="N153" s="71">
        <v>0.13239670964145561</v>
      </c>
      <c r="O153" s="71">
        <v>0.13252551965919271</v>
      </c>
      <c r="P153" s="71">
        <v>0.13264308124334889</v>
      </c>
      <c r="Q153" s="71">
        <v>0.13275836288270171</v>
      </c>
      <c r="R153" s="71">
        <v>0.13288504461200429</v>
      </c>
      <c r="S153" s="71">
        <v>0.13300232255187139</v>
      </c>
      <c r="T153" s="71">
        <v>0.1331084871550646</v>
      </c>
      <c r="U153" s="71">
        <v>0.13320229067124939</v>
      </c>
      <c r="V153" s="71">
        <v>0.13328998635965739</v>
      </c>
      <c r="W153" s="71">
        <v>0.13337209351251161</v>
      </c>
      <c r="X153" s="71">
        <v>0.13346947880749099</v>
      </c>
      <c r="Y153" s="71">
        <v>0.13355044908372199</v>
      </c>
      <c r="Z153" s="71">
        <v>0.13363461020604889</v>
      </c>
      <c r="AA153" s="71">
        <v>0.1337020135819241</v>
      </c>
      <c r="AB153" s="71">
        <v>0.1337801297810231</v>
      </c>
      <c r="AC153" s="71">
        <v>0.13385090185095941</v>
      </c>
      <c r="AD153" s="71">
        <v>0.13391559398834671</v>
      </c>
      <c r="AE153" s="71">
        <v>0.1339813087032973</v>
      </c>
      <c r="AF153" s="71">
        <v>0.1340452962956257</v>
      </c>
      <c r="AG153" s="71">
        <v>0.13410861024689091</v>
      </c>
      <c r="AH153" s="71">
        <v>0.13416705734468989</v>
      </c>
      <c r="AI153" s="71">
        <v>0.13422318820630169</v>
      </c>
      <c r="AJ153" s="71">
        <v>0.13427656879095781</v>
      </c>
      <c r="AK153" s="71">
        <v>0.13432614566870391</v>
      </c>
      <c r="AL153" s="71">
        <v>0.1343729492865354</v>
      </c>
      <c r="AM153" s="71">
        <v>0.13442110951100389</v>
      </c>
      <c r="AN153" s="71">
        <v>0.1344627221638299</v>
      </c>
      <c r="AO153" s="71">
        <v>0.13450409781396169</v>
      </c>
      <c r="AP153" s="71">
        <v>0.13452604609890129</v>
      </c>
      <c r="AQ153" s="71">
        <v>0.13454764706379191</v>
      </c>
      <c r="AR153" s="71">
        <v>0.13456890481986811</v>
      </c>
      <c r="AS153" s="71">
        <v>0.1345898237782848</v>
      </c>
      <c r="AT153" s="71">
        <v>0.13461040856659851</v>
      </c>
      <c r="AU153" s="71">
        <v>0.13463066395712159</v>
      </c>
      <c r="AV153" s="71">
        <v>0.13465059480933481</v>
      </c>
      <c r="AW153" s="71">
        <v>0.13467020602548119</v>
      </c>
      <c r="AX153" s="71">
        <v>0.13468950251729439</v>
      </c>
      <c r="AY153" s="71">
        <v>0.1347084891815975</v>
      </c>
    </row>
    <row r="154" spans="1:51" hidden="1">
      <c r="A154" t="s">
        <v>37</v>
      </c>
      <c r="B154" t="s">
        <v>47</v>
      </c>
      <c r="C154" t="s">
        <v>77</v>
      </c>
      <c r="D154" t="s">
        <v>337</v>
      </c>
      <c r="E154" s="63">
        <v>0.55063799431078608</v>
      </c>
      <c r="F154" s="63">
        <v>0.60181271738720177</v>
      </c>
      <c r="G154" s="63">
        <v>0.59133061926381758</v>
      </c>
      <c r="H154" s="63">
        <v>0.92951172528855963</v>
      </c>
      <c r="I154" s="63">
        <v>0.63204655318299308</v>
      </c>
      <c r="J154" s="63">
        <v>0.62035585250890513</v>
      </c>
      <c r="K154" s="71">
        <v>0.62035585250890513</v>
      </c>
      <c r="L154" s="71">
        <v>0.62005086017449096</v>
      </c>
      <c r="M154" s="71">
        <v>0.62074860929747167</v>
      </c>
      <c r="N154" s="71">
        <v>0.62137502354066598</v>
      </c>
      <c r="O154" s="71">
        <v>0.62197956520956699</v>
      </c>
      <c r="P154" s="71">
        <v>0.6225313148136199</v>
      </c>
      <c r="Q154" s="71">
        <v>0.62307236399498278</v>
      </c>
      <c r="R154" s="71">
        <v>0.62366691700721943</v>
      </c>
      <c r="S154" s="71">
        <v>0.6242173353887871</v>
      </c>
      <c r="T154" s="71">
        <v>0.62471559575331614</v>
      </c>
      <c r="U154" s="71">
        <v>0.62515584205728647</v>
      </c>
      <c r="V154" s="71">
        <v>0.62556742260635423</v>
      </c>
      <c r="W154" s="71">
        <v>0.62595277458508358</v>
      </c>
      <c r="X154" s="71">
        <v>0.62640983118508697</v>
      </c>
      <c r="Y154" s="71">
        <v>0.62678984748183175</v>
      </c>
      <c r="Z154" s="71">
        <v>0.62718483931741975</v>
      </c>
      <c r="AA154" s="71">
        <v>0.62750118233217111</v>
      </c>
      <c r="AB154" s="71">
        <v>0.62786780364160932</v>
      </c>
      <c r="AC154" s="71">
        <v>0.62819995688576324</v>
      </c>
      <c r="AD154" s="71">
        <v>0.62850357529516887</v>
      </c>
      <c r="AE154" s="71">
        <v>0.62881199294890067</v>
      </c>
      <c r="AF154" s="71">
        <v>0.62911230473003943</v>
      </c>
      <c r="AG154" s="71">
        <v>0.62940945492406175</v>
      </c>
      <c r="AH154" s="71">
        <v>0.62968376360491263</v>
      </c>
      <c r="AI154" s="71">
        <v>0.6299472015373947</v>
      </c>
      <c r="AJ154" s="71">
        <v>0.63019773164601411</v>
      </c>
      <c r="AK154" s="71">
        <v>0.63043040988748955</v>
      </c>
      <c r="AL154" s="71">
        <v>0.63065007243960791</v>
      </c>
      <c r="AM154" s="71">
        <v>0.63087610192851173</v>
      </c>
      <c r="AN154" s="71">
        <v>0.63107140182077748</v>
      </c>
      <c r="AO154" s="71">
        <v>0.63126558939269151</v>
      </c>
      <c r="AP154" s="71">
        <v>0.6313685988716129</v>
      </c>
      <c r="AQ154" s="71">
        <v>0.63146997827978502</v>
      </c>
      <c r="AR154" s="71">
        <v>0.63156974691238932</v>
      </c>
      <c r="AS154" s="71">
        <v>0.63166792547221773</v>
      </c>
      <c r="AT154" s="71">
        <v>0.63176453567769542</v>
      </c>
      <c r="AU154" s="71">
        <v>0.63185959992662721</v>
      </c>
      <c r="AV154" s="71">
        <v>0.63195314102592381</v>
      </c>
      <c r="AW154" s="71">
        <v>0.63204518198319282</v>
      </c>
      <c r="AX154" s="71">
        <v>0.63213574585058152</v>
      </c>
      <c r="AY154" s="71">
        <v>0.63222485561025932</v>
      </c>
    </row>
    <row r="155" spans="1:51" hidden="1">
      <c r="A155" t="s">
        <v>37</v>
      </c>
      <c r="B155" t="s">
        <v>47</v>
      </c>
      <c r="C155" t="s">
        <v>78</v>
      </c>
      <c r="D155" t="s">
        <v>337</v>
      </c>
      <c r="E155" s="63">
        <v>0.1070243697172783</v>
      </c>
      <c r="F155" s="63">
        <v>3.835416896668941E-2</v>
      </c>
      <c r="G155" s="63">
        <v>6.6825738574365232E-2</v>
      </c>
      <c r="H155" s="63">
        <v>1.7893241148158861E-2</v>
      </c>
      <c r="I155" s="63">
        <v>2.856420303300251E-2</v>
      </c>
      <c r="J155" s="63">
        <v>2.7165335963308161E-2</v>
      </c>
      <c r="K155" s="71">
        <v>2.7165335963308189E-2</v>
      </c>
      <c r="L155" s="71">
        <v>2.7643621311924708E-2</v>
      </c>
      <c r="M155" s="71">
        <v>2.654941944231777E-2</v>
      </c>
      <c r="N155" s="71">
        <v>2.5567084082119159E-2</v>
      </c>
      <c r="O155" s="71">
        <v>2.4619049032585681E-2</v>
      </c>
      <c r="P155" s="71">
        <v>2.3753801870782909E-2</v>
      </c>
      <c r="Q155" s="71">
        <v>2.2905334984479341E-2</v>
      </c>
      <c r="R155" s="71">
        <v>2.1972964027435819E-2</v>
      </c>
      <c r="S155" s="71">
        <v>2.1109804472889061E-2</v>
      </c>
      <c r="T155" s="71">
        <v>2.032843849984475E-2</v>
      </c>
      <c r="U155" s="71">
        <v>1.9638049486048349E-2</v>
      </c>
      <c r="V155" s="71">
        <v>1.899261376789238E-2</v>
      </c>
      <c r="W155" s="71">
        <v>1.8388309381552139E-2</v>
      </c>
      <c r="X155" s="71">
        <v>1.767155866160345E-2</v>
      </c>
      <c r="Y155" s="71">
        <v>1.7075621628242561E-2</v>
      </c>
      <c r="Z155" s="71">
        <v>1.6456200133116279E-2</v>
      </c>
      <c r="AA155" s="71">
        <v>1.5960114782697821E-2</v>
      </c>
      <c r="AB155" s="71">
        <v>1.5385183608995649E-2</v>
      </c>
      <c r="AC155" s="71">
        <v>1.486430484501154E-2</v>
      </c>
      <c r="AD155" s="71">
        <v>1.438817406923988E-2</v>
      </c>
      <c r="AE155" s="71">
        <v>1.3904517175639661E-2</v>
      </c>
      <c r="AF155" s="71">
        <v>1.343357181495854E-2</v>
      </c>
      <c r="AG155" s="71">
        <v>1.2967584417562321E-2</v>
      </c>
      <c r="AH155" s="71">
        <v>1.253741680924768E-2</v>
      </c>
      <c r="AI155" s="71">
        <v>1.212429657913401E-2</v>
      </c>
      <c r="AJ155" s="71">
        <v>1.173141824476482E-2</v>
      </c>
      <c r="AK155" s="71">
        <v>1.1366534995966701E-2</v>
      </c>
      <c r="AL155" s="71">
        <v>1.102206279629739E-2</v>
      </c>
      <c r="AM155" s="71">
        <v>1.0667606042144491E-2</v>
      </c>
      <c r="AN155" s="71">
        <v>1.0361339075676171E-2</v>
      </c>
      <c r="AO155" s="71">
        <v>1.005681643674405E-2</v>
      </c>
      <c r="AP155" s="71">
        <v>9.895278197983335E-3</v>
      </c>
      <c r="AQ155" s="71">
        <v>9.7362962167695938E-3</v>
      </c>
      <c r="AR155" s="71">
        <v>9.5798402346288329E-3</v>
      </c>
      <c r="AS155" s="71">
        <v>9.4258777856892281E-3</v>
      </c>
      <c r="AT155" s="71">
        <v>9.2743748113750107E-3</v>
      </c>
      <c r="AU155" s="71">
        <v>9.1252961877150637E-3</v>
      </c>
      <c r="AV155" s="71">
        <v>8.9786061491833411E-3</v>
      </c>
      <c r="AW155" s="71">
        <v>8.8342686155238135E-3</v>
      </c>
      <c r="AX155" s="71">
        <v>8.6922474366332818E-3</v>
      </c>
      <c r="AY155" s="71">
        <v>8.5525065721472147E-3</v>
      </c>
    </row>
    <row r="156" spans="1:51" hidden="1">
      <c r="A156" t="s">
        <v>37</v>
      </c>
      <c r="B156" t="s">
        <v>47</v>
      </c>
      <c r="C156" t="s">
        <v>80</v>
      </c>
      <c r="D156" t="s">
        <v>337</v>
      </c>
      <c r="E156" s="63">
        <v>0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  <c r="P156" s="71">
        <v>0</v>
      </c>
      <c r="Q156" s="71">
        <v>0</v>
      </c>
      <c r="R156" s="71">
        <v>0</v>
      </c>
      <c r="S156" s="71">
        <v>0</v>
      </c>
      <c r="T156" s="71">
        <v>0</v>
      </c>
      <c r="U156" s="71">
        <v>0</v>
      </c>
      <c r="V156" s="71">
        <v>0</v>
      </c>
      <c r="W156" s="71">
        <v>0</v>
      </c>
      <c r="X156" s="71">
        <v>0</v>
      </c>
      <c r="Y156" s="71">
        <v>0</v>
      </c>
      <c r="Z156" s="71">
        <v>0</v>
      </c>
      <c r="AA156" s="71">
        <v>0</v>
      </c>
      <c r="AB156" s="71">
        <v>0</v>
      </c>
      <c r="AC156" s="71">
        <v>0</v>
      </c>
      <c r="AD156" s="71">
        <v>0</v>
      </c>
      <c r="AE156" s="71">
        <v>0</v>
      </c>
      <c r="AF156" s="71">
        <v>0</v>
      </c>
      <c r="AG156" s="71">
        <v>0</v>
      </c>
      <c r="AH156" s="71">
        <v>0</v>
      </c>
      <c r="AI156" s="71">
        <v>0</v>
      </c>
      <c r="AJ156" s="71">
        <v>0</v>
      </c>
      <c r="AK156" s="71">
        <v>0</v>
      </c>
      <c r="AL156" s="71">
        <v>0</v>
      </c>
      <c r="AM156" s="71">
        <v>0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</row>
    <row r="157" spans="1:51" hidden="1">
      <c r="A157" t="s">
        <v>37</v>
      </c>
      <c r="B157" t="s">
        <v>47</v>
      </c>
      <c r="C157" t="s">
        <v>79</v>
      </c>
      <c r="D157" t="s">
        <v>337</v>
      </c>
      <c r="E157" s="63">
        <v>0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Q157" s="71">
        <v>0</v>
      </c>
      <c r="R157" s="71">
        <v>0</v>
      </c>
      <c r="S157" s="71">
        <v>0</v>
      </c>
      <c r="T157" s="71">
        <v>0</v>
      </c>
      <c r="U157" s="71">
        <v>0</v>
      </c>
      <c r="V157" s="71">
        <v>0</v>
      </c>
      <c r="W157" s="71">
        <v>0</v>
      </c>
      <c r="X157" s="71">
        <v>0</v>
      </c>
      <c r="Y157" s="71">
        <v>0</v>
      </c>
      <c r="Z157" s="71">
        <v>0</v>
      </c>
      <c r="AA157" s="71">
        <v>0</v>
      </c>
      <c r="AB157" s="71">
        <v>0</v>
      </c>
      <c r="AC157" s="71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1">
        <v>0</v>
      </c>
      <c r="AJ157" s="71">
        <v>0</v>
      </c>
      <c r="AK157" s="71">
        <v>0</v>
      </c>
      <c r="AL157" s="71">
        <v>0</v>
      </c>
      <c r="AM157" s="71">
        <v>0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</row>
    <row r="158" spans="1:51" hidden="1">
      <c r="A158" t="s">
        <v>38</v>
      </c>
      <c r="B158" t="s">
        <v>47</v>
      </c>
      <c r="C158" t="s">
        <v>75</v>
      </c>
      <c r="D158" t="s">
        <v>337</v>
      </c>
      <c r="E158" s="63">
        <v>0.2485372606073252</v>
      </c>
      <c r="F158" s="63">
        <v>0.23434472352888469</v>
      </c>
      <c r="G158" s="63">
        <v>0.232477261405418</v>
      </c>
      <c r="H158" s="63">
        <v>0.19011649486029</v>
      </c>
      <c r="I158" s="63">
        <v>0.21397723217950529</v>
      </c>
      <c r="J158" s="63">
        <v>0.22074913044375599</v>
      </c>
      <c r="K158" s="71">
        <v>0.22074913044375599</v>
      </c>
      <c r="L158" s="71">
        <v>0.22069957540167021</v>
      </c>
      <c r="M158" s="71">
        <v>0.2208782428720743</v>
      </c>
      <c r="N158" s="71">
        <v>0.22102932755023921</v>
      </c>
      <c r="O158" s="71">
        <v>0.2211739937769634</v>
      </c>
      <c r="P158" s="71">
        <v>0.2213172193363411</v>
      </c>
      <c r="Q158" s="71">
        <v>0.22145420440716829</v>
      </c>
      <c r="R158" s="71">
        <v>0.221591508428433</v>
      </c>
      <c r="S158" s="71">
        <v>0.2217118322324321</v>
      </c>
      <c r="T158" s="71">
        <v>0.22182726873435921</v>
      </c>
      <c r="U158" s="71">
        <v>0.22193774786455719</v>
      </c>
      <c r="V158" s="71">
        <v>0.22203985017912811</v>
      </c>
      <c r="W158" s="71">
        <v>0.22213771542354149</v>
      </c>
      <c r="X158" s="71">
        <v>0.22223176614221379</v>
      </c>
      <c r="Y158" s="71">
        <v>0.22232057824740481</v>
      </c>
      <c r="Z158" s="71">
        <v>0.2224051383117398</v>
      </c>
      <c r="AA158" s="71">
        <v>0.2224854899077178</v>
      </c>
      <c r="AB158" s="71">
        <v>0.22256194683803471</v>
      </c>
      <c r="AC158" s="71">
        <v>0.22263487752017111</v>
      </c>
      <c r="AD158" s="71">
        <v>0.22270428222872049</v>
      </c>
      <c r="AE158" s="71">
        <v>0.22277039544468441</v>
      </c>
      <c r="AF158" s="71">
        <v>0.22283357647742341</v>
      </c>
      <c r="AG158" s="71">
        <v>0.22289377473289271</v>
      </c>
      <c r="AH158" s="71">
        <v>0.2229513038001909</v>
      </c>
      <c r="AI158" s="71">
        <v>0.2230061429149503</v>
      </c>
      <c r="AJ158" s="71">
        <v>0.22305847652284541</v>
      </c>
      <c r="AK158" s="71">
        <v>0.22310858548326279</v>
      </c>
      <c r="AL158" s="71">
        <v>0.22315640441890081</v>
      </c>
      <c r="AM158" s="71">
        <v>0.2232020793352833</v>
      </c>
      <c r="AN158" s="71">
        <v>0.22324583530026049</v>
      </c>
      <c r="AO158" s="71">
        <v>0.2232876267137309</v>
      </c>
      <c r="AP158" s="71">
        <v>0.22330802638086131</v>
      </c>
      <c r="AQ158" s="71">
        <v>0.22332811655573309</v>
      </c>
      <c r="AR158" s="71">
        <v>0.22334790120230019</v>
      </c>
      <c r="AS158" s="71">
        <v>0.22336738441614651</v>
      </c>
      <c r="AT158" s="71">
        <v>0.22338657038128171</v>
      </c>
      <c r="AU158" s="71">
        <v>0.2234054633330407</v>
      </c>
      <c r="AV158" s="71">
        <v>0.2234240675282777</v>
      </c>
      <c r="AW158" s="71">
        <v>0.2234423872224259</v>
      </c>
      <c r="AX158" s="71">
        <v>0.2234604266523692</v>
      </c>
      <c r="AY158" s="71">
        <v>0.22347819002395161</v>
      </c>
    </row>
    <row r="159" spans="1:51" hidden="1">
      <c r="A159" t="s">
        <v>38</v>
      </c>
      <c r="B159" t="s">
        <v>47</v>
      </c>
      <c r="C159" t="s">
        <v>76</v>
      </c>
      <c r="D159" t="s">
        <v>337</v>
      </c>
      <c r="E159" s="63">
        <v>0.149122356364395</v>
      </c>
      <c r="F159" s="63">
        <v>0.14060683411733069</v>
      </c>
      <c r="G159" s="63">
        <v>0.13948635684325059</v>
      </c>
      <c r="H159" s="63">
        <v>0.114069896916174</v>
      </c>
      <c r="I159" s="63">
        <v>0.12838633930770321</v>
      </c>
      <c r="J159" s="63">
        <v>0.1324494782662535</v>
      </c>
      <c r="K159" s="71">
        <v>0.1324494782662537</v>
      </c>
      <c r="L159" s="71">
        <v>0.132419745241002</v>
      </c>
      <c r="M159" s="71">
        <v>0.1325269457232445</v>
      </c>
      <c r="N159" s="71">
        <v>0.13261759653014341</v>
      </c>
      <c r="O159" s="71">
        <v>0.13270439626617789</v>
      </c>
      <c r="P159" s="71">
        <v>0.13279033160180459</v>
      </c>
      <c r="Q159" s="71">
        <v>0.1328725226443008</v>
      </c>
      <c r="R159" s="71">
        <v>0.1329549050570597</v>
      </c>
      <c r="S159" s="71">
        <v>0.13302709933945911</v>
      </c>
      <c r="T159" s="71">
        <v>0.13309636124061541</v>
      </c>
      <c r="U159" s="71">
        <v>0.13316264871873421</v>
      </c>
      <c r="V159" s="71">
        <v>0.1332239101074767</v>
      </c>
      <c r="W159" s="71">
        <v>0.13328262925412471</v>
      </c>
      <c r="X159" s="71">
        <v>0.13333905968532819</v>
      </c>
      <c r="Y159" s="71">
        <v>0.13339234694844279</v>
      </c>
      <c r="Z159" s="71">
        <v>0.13344308298704369</v>
      </c>
      <c r="AA159" s="71">
        <v>0.1334912939446305</v>
      </c>
      <c r="AB159" s="71">
        <v>0.13353716810282071</v>
      </c>
      <c r="AC159" s="71">
        <v>0.1335809265121026</v>
      </c>
      <c r="AD159" s="71">
        <v>0.13362256933723221</v>
      </c>
      <c r="AE159" s="71">
        <v>0.13366223726681059</v>
      </c>
      <c r="AF159" s="71">
        <v>0.1337001458864539</v>
      </c>
      <c r="AG159" s="71">
        <v>0.1337362648397355</v>
      </c>
      <c r="AH159" s="71">
        <v>0.13377078228011441</v>
      </c>
      <c r="AI159" s="71">
        <v>0.13380368574897</v>
      </c>
      <c r="AJ159" s="71">
        <v>0.1338350859137071</v>
      </c>
      <c r="AK159" s="71">
        <v>0.1338651512899576</v>
      </c>
      <c r="AL159" s="71">
        <v>0.1338938426513403</v>
      </c>
      <c r="AM159" s="71">
        <v>0.1339212476011698</v>
      </c>
      <c r="AN159" s="71">
        <v>0.13394750118015619</v>
      </c>
      <c r="AO159" s="71">
        <v>0.13397257602823839</v>
      </c>
      <c r="AP159" s="71">
        <v>0.13398481582851671</v>
      </c>
      <c r="AQ159" s="71">
        <v>0.13399686993343971</v>
      </c>
      <c r="AR159" s="71">
        <v>0.13400874072138</v>
      </c>
      <c r="AS159" s="71">
        <v>0.1340204306496878</v>
      </c>
      <c r="AT159" s="71">
        <v>0.13403194222876891</v>
      </c>
      <c r="AU159" s="71">
        <v>0.1340432779998243</v>
      </c>
      <c r="AV159" s="71">
        <v>0.13405444051696641</v>
      </c>
      <c r="AW159" s="71">
        <v>0.13406543233345539</v>
      </c>
      <c r="AX159" s="71">
        <v>0.13407625599142139</v>
      </c>
      <c r="AY159" s="71">
        <v>0.13408691401437081</v>
      </c>
    </row>
    <row r="160" spans="1:51" hidden="1">
      <c r="A160" t="s">
        <v>38</v>
      </c>
      <c r="B160" t="s">
        <v>47</v>
      </c>
      <c r="C160" t="s">
        <v>77</v>
      </c>
      <c r="D160" t="s">
        <v>337</v>
      </c>
      <c r="E160" s="63">
        <v>0.58425740078401889</v>
      </c>
      <c r="F160" s="63">
        <v>0.60322336640907759</v>
      </c>
      <c r="G160" s="63">
        <v>0.60357682860453343</v>
      </c>
      <c r="H160" s="63">
        <v>0.68043593568028027</v>
      </c>
      <c r="I160" s="63">
        <v>0.64209173763946359</v>
      </c>
      <c r="J160" s="63">
        <v>0.62956701362194323</v>
      </c>
      <c r="K160" s="71">
        <v>0.62956701362194301</v>
      </c>
      <c r="L160" s="71">
        <v>0.62942568477596694</v>
      </c>
      <c r="M160" s="71">
        <v>0.6299352367073725</v>
      </c>
      <c r="N160" s="71">
        <v>0.63036612370314493</v>
      </c>
      <c r="O160" s="71">
        <v>0.63077870555181481</v>
      </c>
      <c r="P160" s="71">
        <v>0.63118717867925356</v>
      </c>
      <c r="Q160" s="71">
        <v>0.63157785420208823</v>
      </c>
      <c r="R160" s="71">
        <v>0.63196943935783578</v>
      </c>
      <c r="S160" s="71">
        <v>0.63231259766518244</v>
      </c>
      <c r="T160" s="71">
        <v>0.63264181759748783</v>
      </c>
      <c r="U160" s="71">
        <v>0.63295689931910781</v>
      </c>
      <c r="V160" s="71">
        <v>0.63324809072330068</v>
      </c>
      <c r="W160" s="71">
        <v>0.63352719818587078</v>
      </c>
      <c r="X160" s="71">
        <v>0.63379542678529743</v>
      </c>
      <c r="Y160" s="71">
        <v>0.63404871508467231</v>
      </c>
      <c r="Z160" s="71">
        <v>0.63428987674663662</v>
      </c>
      <c r="AA160" s="71">
        <v>0.63451903603808191</v>
      </c>
      <c r="AB160" s="71">
        <v>0.63473708791078265</v>
      </c>
      <c r="AC160" s="71">
        <v>0.6349450830755281</v>
      </c>
      <c r="AD160" s="71">
        <v>0.63514302231544684</v>
      </c>
      <c r="AE160" s="71">
        <v>0.63533157436025756</v>
      </c>
      <c r="AF160" s="71">
        <v>0.63551176394478281</v>
      </c>
      <c r="AG160" s="71">
        <v>0.63568344677698629</v>
      </c>
      <c r="AH160" s="71">
        <v>0.63584751719947274</v>
      </c>
      <c r="AI160" s="71">
        <v>0.63600391599315909</v>
      </c>
      <c r="AJ160" s="71">
        <v>0.63615316918916653</v>
      </c>
      <c r="AK160" s="71">
        <v>0.63629607778637043</v>
      </c>
      <c r="AL160" s="71">
        <v>0.6364324553315216</v>
      </c>
      <c r="AM160" s="71">
        <v>0.63656271822608668</v>
      </c>
      <c r="AN160" s="71">
        <v>0.63668750835388255</v>
      </c>
      <c r="AO160" s="71">
        <v>0.63680669566538262</v>
      </c>
      <c r="AP160" s="71">
        <v>0.63686487463754171</v>
      </c>
      <c r="AQ160" s="71">
        <v>0.63692217095110681</v>
      </c>
      <c r="AR160" s="71">
        <v>0.63697859591110451</v>
      </c>
      <c r="AS160" s="71">
        <v>0.63703416119796352</v>
      </c>
      <c r="AT160" s="71">
        <v>0.63708887874429909</v>
      </c>
      <c r="AU160" s="71">
        <v>0.63714276062910424</v>
      </c>
      <c r="AV160" s="71">
        <v>0.6371958189927438</v>
      </c>
      <c r="AW160" s="71">
        <v>0.63724806597153005</v>
      </c>
      <c r="AX160" s="71">
        <v>0.63729951364887305</v>
      </c>
      <c r="AY160" s="71">
        <v>0.63735017401965921</v>
      </c>
    </row>
    <row r="161" spans="1:51" hidden="1">
      <c r="A161" t="s">
        <v>38</v>
      </c>
      <c r="B161" t="s">
        <v>47</v>
      </c>
      <c r="C161" t="s">
        <v>78</v>
      </c>
      <c r="D161" t="s">
        <v>337</v>
      </c>
      <c r="E161" s="63">
        <v>1.808298224426096E-2</v>
      </c>
      <c r="F161" s="63">
        <v>2.1825075944707131E-2</v>
      </c>
      <c r="G161" s="63">
        <v>2.4459553146797808E-2</v>
      </c>
      <c r="H161" s="63">
        <v>1.537767254325581E-2</v>
      </c>
      <c r="I161" s="63">
        <v>1.554469087332801E-2</v>
      </c>
      <c r="J161" s="63">
        <v>1.7234377668047411E-2</v>
      </c>
      <c r="K161" s="71">
        <v>1.7234377668047401E-2</v>
      </c>
      <c r="L161" s="71">
        <v>1.745499458136094E-2</v>
      </c>
      <c r="M161" s="71">
        <v>1.6659574697308711E-2</v>
      </c>
      <c r="N161" s="71">
        <v>1.5986952216472491E-2</v>
      </c>
      <c r="O161" s="71">
        <v>1.5342904405043911E-2</v>
      </c>
      <c r="P161" s="71">
        <v>1.470527038260073E-2</v>
      </c>
      <c r="Q161" s="71">
        <v>1.4095418746442731E-2</v>
      </c>
      <c r="R161" s="71">
        <v>1.348414715667154E-2</v>
      </c>
      <c r="S161" s="71">
        <v>1.2948470762926359E-2</v>
      </c>
      <c r="T161" s="71">
        <v>1.2434552427537649E-2</v>
      </c>
      <c r="U161" s="71">
        <v>1.1942704097600921E-2</v>
      </c>
      <c r="V161" s="71">
        <v>1.1488148990094611E-2</v>
      </c>
      <c r="W161" s="71">
        <v>1.1052457136463171E-2</v>
      </c>
      <c r="X161" s="71">
        <v>1.0633747387160679E-2</v>
      </c>
      <c r="Y161" s="71">
        <v>1.023835971948023E-2</v>
      </c>
      <c r="Z161" s="71">
        <v>9.8619019545799179E-3</v>
      </c>
      <c r="AA161" s="71">
        <v>9.5041801095699339E-3</v>
      </c>
      <c r="AB161" s="71">
        <v>9.1637971483620618E-3</v>
      </c>
      <c r="AC161" s="71">
        <v>8.839112892198223E-3</v>
      </c>
      <c r="AD161" s="71">
        <v>8.5301261186005971E-3</v>
      </c>
      <c r="AE161" s="71">
        <v>8.2357929282474689E-3</v>
      </c>
      <c r="AF161" s="71">
        <v>7.9545136913399921E-3</v>
      </c>
      <c r="AG161" s="71">
        <v>7.686513650385576E-3</v>
      </c>
      <c r="AH161" s="71">
        <v>7.430396720221959E-3</v>
      </c>
      <c r="AI161" s="71">
        <v>7.1862553429205157E-3</v>
      </c>
      <c r="AJ161" s="71">
        <v>6.9532683742809867E-3</v>
      </c>
      <c r="AK161" s="71">
        <v>6.7301854404092556E-3</v>
      </c>
      <c r="AL161" s="71">
        <v>6.5172975982371968E-3</v>
      </c>
      <c r="AM161" s="71">
        <v>6.3139548374601603E-3</v>
      </c>
      <c r="AN161" s="71">
        <v>6.1191551657009402E-3</v>
      </c>
      <c r="AO161" s="71">
        <v>5.9331015926479781E-3</v>
      </c>
      <c r="AP161" s="71">
        <v>5.8422831530803871E-3</v>
      </c>
      <c r="AQ161" s="71">
        <v>5.7528425597204707E-3</v>
      </c>
      <c r="AR161" s="71">
        <v>5.6647621652153746E-3</v>
      </c>
      <c r="AS161" s="71">
        <v>5.578023736202295E-3</v>
      </c>
      <c r="AT161" s="71">
        <v>5.4926086456504129E-3</v>
      </c>
      <c r="AU161" s="71">
        <v>5.4084980380309268E-3</v>
      </c>
      <c r="AV161" s="71">
        <v>5.3256729620121601E-3</v>
      </c>
      <c r="AW161" s="71">
        <v>5.2441144725886646E-3</v>
      </c>
      <c r="AX161" s="71">
        <v>5.1638037073363074E-3</v>
      </c>
      <c r="AY161" s="71">
        <v>5.084721942018337E-3</v>
      </c>
    </row>
    <row r="162" spans="1:51" hidden="1">
      <c r="A162" t="s">
        <v>38</v>
      </c>
      <c r="B162" t="s">
        <v>47</v>
      </c>
      <c r="C162" t="s">
        <v>80</v>
      </c>
      <c r="D162" t="s">
        <v>337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71">
        <v>0</v>
      </c>
      <c r="L162" s="71">
        <v>0</v>
      </c>
      <c r="M162" s="71">
        <v>0</v>
      </c>
      <c r="N162" s="71">
        <v>0</v>
      </c>
      <c r="O162" s="71">
        <v>0</v>
      </c>
      <c r="P162" s="71">
        <v>0</v>
      </c>
      <c r="Q162" s="71">
        <v>0</v>
      </c>
      <c r="R162" s="71">
        <v>0</v>
      </c>
      <c r="S162" s="71">
        <v>0</v>
      </c>
      <c r="T162" s="71">
        <v>0</v>
      </c>
      <c r="U162" s="71">
        <v>0</v>
      </c>
      <c r="V162" s="71">
        <v>0</v>
      </c>
      <c r="W162" s="71">
        <v>0</v>
      </c>
      <c r="X162" s="71">
        <v>0</v>
      </c>
      <c r="Y162" s="71">
        <v>0</v>
      </c>
      <c r="Z162" s="71">
        <v>0</v>
      </c>
      <c r="AA162" s="71">
        <v>0</v>
      </c>
      <c r="AB162" s="71">
        <v>0</v>
      </c>
      <c r="AC162" s="71">
        <v>0</v>
      </c>
      <c r="AD162" s="71">
        <v>0</v>
      </c>
      <c r="AE162" s="71">
        <v>0</v>
      </c>
      <c r="AF162" s="71">
        <v>0</v>
      </c>
      <c r="AG162" s="71">
        <v>0</v>
      </c>
      <c r="AH162" s="71">
        <v>0</v>
      </c>
      <c r="AI162" s="71">
        <v>0</v>
      </c>
      <c r="AJ162" s="71">
        <v>0</v>
      </c>
      <c r="AK162" s="71">
        <v>0</v>
      </c>
      <c r="AL162" s="71">
        <v>0</v>
      </c>
      <c r="AM162" s="71">
        <v>0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</row>
    <row r="163" spans="1:51" hidden="1">
      <c r="A163" t="s">
        <v>38</v>
      </c>
      <c r="B163" t="s">
        <v>47</v>
      </c>
      <c r="C163" t="s">
        <v>79</v>
      </c>
      <c r="D163" t="s">
        <v>337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  <c r="P163" s="71">
        <v>0</v>
      </c>
      <c r="Q163" s="71">
        <v>0</v>
      </c>
      <c r="R163" s="71">
        <v>0</v>
      </c>
      <c r="S163" s="71">
        <v>0</v>
      </c>
      <c r="T163" s="71">
        <v>0</v>
      </c>
      <c r="U163" s="71">
        <v>0</v>
      </c>
      <c r="V163" s="71">
        <v>0</v>
      </c>
      <c r="W163" s="71">
        <v>0</v>
      </c>
      <c r="X163" s="71">
        <v>0</v>
      </c>
      <c r="Y163" s="71">
        <v>0</v>
      </c>
      <c r="Z163" s="71">
        <v>0</v>
      </c>
      <c r="AA163" s="71">
        <v>0</v>
      </c>
      <c r="AB163" s="71">
        <v>0</v>
      </c>
      <c r="AC163" s="71">
        <v>0</v>
      </c>
      <c r="AD163" s="71">
        <v>0</v>
      </c>
      <c r="AE163" s="71">
        <v>0</v>
      </c>
      <c r="AF163" s="71">
        <v>0</v>
      </c>
      <c r="AG163" s="71">
        <v>0</v>
      </c>
      <c r="AH163" s="71">
        <v>0</v>
      </c>
      <c r="AI163" s="71">
        <v>0</v>
      </c>
      <c r="AJ163" s="71">
        <v>0</v>
      </c>
      <c r="AK163" s="71">
        <v>0</v>
      </c>
      <c r="AL163" s="71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</row>
    <row r="164" spans="1:51" hidden="1">
      <c r="A164" t="s">
        <v>39</v>
      </c>
      <c r="B164" t="s">
        <v>47</v>
      </c>
      <c r="C164" t="s">
        <v>75</v>
      </c>
      <c r="D164" t="s">
        <v>337</v>
      </c>
      <c r="E164" s="63">
        <v>0.62500000000000056</v>
      </c>
      <c r="F164" s="63">
        <v>0.62499999999999978</v>
      </c>
      <c r="G164" s="63">
        <v>0.62499999999999978</v>
      </c>
      <c r="H164" s="63">
        <v>0.62500000000000033</v>
      </c>
      <c r="I164" s="63">
        <v>0.62500000000000044</v>
      </c>
      <c r="J164" s="63">
        <v>0.62499999999999967</v>
      </c>
      <c r="K164" s="71">
        <v>0.624999999999999</v>
      </c>
      <c r="L164" s="71">
        <v>0.62499999999999978</v>
      </c>
      <c r="M164" s="71">
        <v>0.62499999999999978</v>
      </c>
      <c r="N164" s="71">
        <v>0.62499999999999978</v>
      </c>
      <c r="O164" s="71">
        <v>0.62499999999999978</v>
      </c>
      <c r="P164" s="71">
        <v>0.62499999999999967</v>
      </c>
      <c r="Q164" s="71">
        <v>0.62499999999999967</v>
      </c>
      <c r="R164" s="71">
        <v>0.62499999999999978</v>
      </c>
      <c r="S164" s="71">
        <v>0.62499999999999978</v>
      </c>
      <c r="T164" s="71">
        <v>0.62499999999999978</v>
      </c>
      <c r="U164" s="71">
        <v>0.62499999999999978</v>
      </c>
      <c r="V164" s="71">
        <v>0.62499999999999978</v>
      </c>
      <c r="W164" s="71">
        <v>0.62499999999999967</v>
      </c>
      <c r="X164" s="71">
        <v>0.62499999999999967</v>
      </c>
      <c r="Y164" s="71">
        <v>0.62499999999999978</v>
      </c>
      <c r="Z164" s="71">
        <v>0.62499999999999967</v>
      </c>
      <c r="AA164" s="71">
        <v>0.62499999999999967</v>
      </c>
      <c r="AB164" s="71">
        <v>0.62499999999999967</v>
      </c>
      <c r="AC164" s="71">
        <v>0.62499999999999967</v>
      </c>
      <c r="AD164" s="71">
        <v>0.62499999999999978</v>
      </c>
      <c r="AE164" s="71">
        <v>0.62499999999999967</v>
      </c>
      <c r="AF164" s="71">
        <v>0.62499999999999978</v>
      </c>
      <c r="AG164" s="71">
        <v>0.62499999999999967</v>
      </c>
      <c r="AH164" s="71">
        <v>0.62499999999999978</v>
      </c>
      <c r="AI164" s="71">
        <v>0.62499999999999967</v>
      </c>
      <c r="AJ164" s="71">
        <v>0.62499999999999967</v>
      </c>
      <c r="AK164" s="71">
        <v>0.62499999999999978</v>
      </c>
      <c r="AL164" s="71">
        <v>0.62499999999999967</v>
      </c>
      <c r="AM164" s="71">
        <v>0.62499999999999978</v>
      </c>
      <c r="AN164" s="71">
        <v>0.62499999999999978</v>
      </c>
      <c r="AO164" s="71">
        <v>0.62499999999999967</v>
      </c>
      <c r="AP164" s="71">
        <v>0.62499999999999978</v>
      </c>
      <c r="AQ164" s="71">
        <v>0.62499999999999978</v>
      </c>
      <c r="AR164" s="71">
        <v>0.62499999999999978</v>
      </c>
      <c r="AS164" s="71">
        <v>0.62499999999999978</v>
      </c>
      <c r="AT164" s="71">
        <v>0.62499999999999978</v>
      </c>
      <c r="AU164" s="71">
        <v>0.62499999999999967</v>
      </c>
      <c r="AV164" s="71">
        <v>0.62499999999999978</v>
      </c>
      <c r="AW164" s="71">
        <v>0.62499999999999967</v>
      </c>
      <c r="AX164" s="71">
        <v>0.62499999999999978</v>
      </c>
      <c r="AY164" s="71">
        <v>0.62499999999999989</v>
      </c>
    </row>
    <row r="165" spans="1:51" hidden="1">
      <c r="A165" t="s">
        <v>39</v>
      </c>
      <c r="B165" t="s">
        <v>47</v>
      </c>
      <c r="C165" t="s">
        <v>76</v>
      </c>
      <c r="D165" t="s">
        <v>337</v>
      </c>
      <c r="E165" s="63">
        <v>0.37499999999999939</v>
      </c>
      <c r="F165" s="63">
        <v>0.37500000000000022</v>
      </c>
      <c r="G165" s="63">
        <v>0.37500000000000022</v>
      </c>
      <c r="H165" s="63">
        <v>0.37499999999999978</v>
      </c>
      <c r="I165" s="63">
        <v>0.37499999999999961</v>
      </c>
      <c r="J165" s="63">
        <v>0.37500000000000022</v>
      </c>
      <c r="K165" s="71">
        <v>0.37500000000000089</v>
      </c>
      <c r="L165" s="71">
        <v>0.37500000000000028</v>
      </c>
      <c r="M165" s="71">
        <v>0.37500000000000022</v>
      </c>
      <c r="N165" s="71">
        <v>0.37500000000000028</v>
      </c>
      <c r="O165" s="71">
        <v>0.37500000000000028</v>
      </c>
      <c r="P165" s="71">
        <v>0.37500000000000022</v>
      </c>
      <c r="Q165" s="71">
        <v>0.37500000000000022</v>
      </c>
      <c r="R165" s="71">
        <v>0.37500000000000028</v>
      </c>
      <c r="S165" s="71">
        <v>0.37500000000000028</v>
      </c>
      <c r="T165" s="71">
        <v>0.37500000000000022</v>
      </c>
      <c r="U165" s="71">
        <v>0.37500000000000028</v>
      </c>
      <c r="V165" s="71">
        <v>0.37500000000000028</v>
      </c>
      <c r="W165" s="71">
        <v>0.37500000000000022</v>
      </c>
      <c r="X165" s="71">
        <v>0.37500000000000028</v>
      </c>
      <c r="Y165" s="71">
        <v>0.37500000000000028</v>
      </c>
      <c r="Z165" s="71">
        <v>0.37500000000000028</v>
      </c>
      <c r="AA165" s="71">
        <v>0.37500000000000028</v>
      </c>
      <c r="AB165" s="71">
        <v>0.37500000000000022</v>
      </c>
      <c r="AC165" s="71">
        <v>0.37500000000000028</v>
      </c>
      <c r="AD165" s="71">
        <v>0.37500000000000022</v>
      </c>
      <c r="AE165" s="71">
        <v>0.37500000000000028</v>
      </c>
      <c r="AF165" s="71">
        <v>0.37500000000000028</v>
      </c>
      <c r="AG165" s="71">
        <v>0.37500000000000028</v>
      </c>
      <c r="AH165" s="71">
        <v>0.37500000000000022</v>
      </c>
      <c r="AI165" s="71">
        <v>0.37500000000000022</v>
      </c>
      <c r="AJ165" s="71">
        <v>0.37500000000000022</v>
      </c>
      <c r="AK165" s="71">
        <v>0.37500000000000022</v>
      </c>
      <c r="AL165" s="71">
        <v>0.37500000000000028</v>
      </c>
      <c r="AM165" s="71">
        <v>0.37500000000000028</v>
      </c>
      <c r="AN165" s="71">
        <v>0.37500000000000028</v>
      </c>
      <c r="AO165" s="71">
        <v>0.37500000000000028</v>
      </c>
      <c r="AP165" s="71">
        <v>0.37500000000000028</v>
      </c>
      <c r="AQ165" s="71">
        <v>0.37500000000000028</v>
      </c>
      <c r="AR165" s="71">
        <v>0.37500000000000022</v>
      </c>
      <c r="AS165" s="71">
        <v>0.37500000000000028</v>
      </c>
      <c r="AT165" s="71">
        <v>0.37500000000000028</v>
      </c>
      <c r="AU165" s="71">
        <v>0.37500000000000028</v>
      </c>
      <c r="AV165" s="71">
        <v>0.37500000000000028</v>
      </c>
      <c r="AW165" s="71">
        <v>0.37500000000000022</v>
      </c>
      <c r="AX165" s="71">
        <v>0.37500000000000028</v>
      </c>
      <c r="AY165" s="71">
        <v>0.37500000000000028</v>
      </c>
    </row>
    <row r="166" spans="1:51" hidden="1">
      <c r="A166" t="s">
        <v>39</v>
      </c>
      <c r="B166" t="s">
        <v>47</v>
      </c>
      <c r="C166" t="s">
        <v>77</v>
      </c>
      <c r="D166" t="s">
        <v>337</v>
      </c>
      <c r="E166" s="63">
        <v>0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71">
        <v>0</v>
      </c>
      <c r="L166" s="71">
        <v>0</v>
      </c>
      <c r="M166" s="71">
        <v>0</v>
      </c>
      <c r="N166" s="71">
        <v>0</v>
      </c>
      <c r="O166" s="71">
        <v>0</v>
      </c>
      <c r="P166" s="71">
        <v>0</v>
      </c>
      <c r="Q166" s="71">
        <v>0</v>
      </c>
      <c r="R166" s="71">
        <v>0</v>
      </c>
      <c r="S166" s="71">
        <v>0</v>
      </c>
      <c r="T166" s="71">
        <v>0</v>
      </c>
      <c r="U166" s="71">
        <v>0</v>
      </c>
      <c r="V166" s="71">
        <v>0</v>
      </c>
      <c r="W166" s="71">
        <v>0</v>
      </c>
      <c r="X166" s="71">
        <v>0</v>
      </c>
      <c r="Y166" s="71">
        <v>0</v>
      </c>
      <c r="Z166" s="71">
        <v>0</v>
      </c>
      <c r="AA166" s="71">
        <v>0</v>
      </c>
      <c r="AB166" s="71">
        <v>0</v>
      </c>
      <c r="AC166" s="71">
        <v>0</v>
      </c>
      <c r="AD166" s="71">
        <v>0</v>
      </c>
      <c r="AE166" s="71">
        <v>0</v>
      </c>
      <c r="AF166" s="71">
        <v>0</v>
      </c>
      <c r="AG166" s="71">
        <v>0</v>
      </c>
      <c r="AH166" s="71">
        <v>0</v>
      </c>
      <c r="AI166" s="71">
        <v>0</v>
      </c>
      <c r="AJ166" s="71">
        <v>0</v>
      </c>
      <c r="AK166" s="71">
        <v>0</v>
      </c>
      <c r="AL166" s="71">
        <v>0</v>
      </c>
      <c r="AM166" s="71">
        <v>0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</row>
    <row r="167" spans="1:51" hidden="1">
      <c r="A167" t="s">
        <v>39</v>
      </c>
      <c r="B167" t="s">
        <v>47</v>
      </c>
      <c r="C167" t="s">
        <v>78</v>
      </c>
      <c r="D167" t="s">
        <v>337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</row>
    <row r="168" spans="1:51" hidden="1">
      <c r="A168" t="s">
        <v>39</v>
      </c>
      <c r="B168" t="s">
        <v>47</v>
      </c>
      <c r="C168" t="s">
        <v>80</v>
      </c>
      <c r="D168" t="s">
        <v>337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  <c r="P168" s="71">
        <v>0</v>
      </c>
      <c r="Q168" s="71">
        <v>0</v>
      </c>
      <c r="R168" s="71">
        <v>0</v>
      </c>
      <c r="S168" s="71">
        <v>0</v>
      </c>
      <c r="T168" s="71">
        <v>0</v>
      </c>
      <c r="U168" s="71">
        <v>0</v>
      </c>
      <c r="V168" s="71">
        <v>0</v>
      </c>
      <c r="W168" s="71">
        <v>0</v>
      </c>
      <c r="X168" s="71">
        <v>0</v>
      </c>
      <c r="Y168" s="71">
        <v>0</v>
      </c>
      <c r="Z168" s="71">
        <v>0</v>
      </c>
      <c r="AA168" s="71">
        <v>0</v>
      </c>
      <c r="AB168" s="71">
        <v>0</v>
      </c>
      <c r="AC168" s="71">
        <v>0</v>
      </c>
      <c r="AD168" s="71">
        <v>0</v>
      </c>
      <c r="AE168" s="71">
        <v>0</v>
      </c>
      <c r="AF168" s="71">
        <v>0</v>
      </c>
      <c r="AG168" s="71">
        <v>0</v>
      </c>
      <c r="AH168" s="71">
        <v>0</v>
      </c>
      <c r="AI168" s="71">
        <v>0</v>
      </c>
      <c r="AJ168" s="71">
        <v>0</v>
      </c>
      <c r="AK168" s="71">
        <v>0</v>
      </c>
      <c r="AL168" s="71">
        <v>0</v>
      </c>
      <c r="AM168" s="71">
        <v>0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</row>
    <row r="169" spans="1:51" hidden="1">
      <c r="A169" t="s">
        <v>39</v>
      </c>
      <c r="B169" t="s">
        <v>47</v>
      </c>
      <c r="C169" t="s">
        <v>79</v>
      </c>
      <c r="D169" t="s">
        <v>337</v>
      </c>
      <c r="E169" s="63">
        <v>0</v>
      </c>
      <c r="F169" s="63">
        <v>0</v>
      </c>
      <c r="G169" s="63">
        <v>0</v>
      </c>
      <c r="H169" s="63">
        <v>0</v>
      </c>
      <c r="I169" s="63">
        <v>0</v>
      </c>
      <c r="J169" s="63">
        <v>0</v>
      </c>
      <c r="K169" s="71">
        <v>0</v>
      </c>
      <c r="L169" s="71">
        <v>0</v>
      </c>
      <c r="M169" s="71">
        <v>0</v>
      </c>
      <c r="N169" s="71">
        <v>0</v>
      </c>
      <c r="O169" s="71">
        <v>0</v>
      </c>
      <c r="P169" s="71">
        <v>0</v>
      </c>
      <c r="Q169" s="71">
        <v>0</v>
      </c>
      <c r="R169" s="71">
        <v>0</v>
      </c>
      <c r="S169" s="71">
        <v>0</v>
      </c>
      <c r="T169" s="71">
        <v>0</v>
      </c>
      <c r="U169" s="71">
        <v>0</v>
      </c>
      <c r="V169" s="71">
        <v>0</v>
      </c>
      <c r="W169" s="71">
        <v>0</v>
      </c>
      <c r="X169" s="71">
        <v>0</v>
      </c>
      <c r="Y169" s="71">
        <v>0</v>
      </c>
      <c r="Z169" s="71">
        <v>0</v>
      </c>
      <c r="AA169" s="71">
        <v>0</v>
      </c>
      <c r="AB169" s="71">
        <v>0</v>
      </c>
      <c r="AC169" s="71">
        <v>0</v>
      </c>
      <c r="AD169" s="71">
        <v>0</v>
      </c>
      <c r="AE169" s="71">
        <v>0</v>
      </c>
      <c r="AF169" s="71">
        <v>0</v>
      </c>
      <c r="AG169" s="71">
        <v>0</v>
      </c>
      <c r="AH169" s="71">
        <v>0</v>
      </c>
      <c r="AI169" s="71">
        <v>0</v>
      </c>
      <c r="AJ169" s="71">
        <v>0</v>
      </c>
      <c r="AK169" s="71">
        <v>0</v>
      </c>
      <c r="AL169" s="71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</row>
    <row r="170" spans="1:51" hidden="1">
      <c r="A170" t="s">
        <v>40</v>
      </c>
      <c r="B170" t="s">
        <v>47</v>
      </c>
      <c r="C170" t="s">
        <v>75</v>
      </c>
      <c r="D170" t="s">
        <v>337</v>
      </c>
      <c r="E170" s="63">
        <v>0.22788341089950059</v>
      </c>
      <c r="F170" s="63">
        <v>0.2170750779958362</v>
      </c>
      <c r="G170" s="63">
        <v>0.15164132808361799</v>
      </c>
      <c r="H170" s="63">
        <v>5.4493254495341453E-2</v>
      </c>
      <c r="I170" s="63">
        <v>0.14017537820899509</v>
      </c>
      <c r="J170" s="63">
        <v>0.15036145486006211</v>
      </c>
      <c r="K170" s="71">
        <v>0.15036145486006219</v>
      </c>
      <c r="L170" s="71">
        <v>0.15036145486006211</v>
      </c>
      <c r="M170" s="71">
        <v>0.15036145486006211</v>
      </c>
      <c r="N170" s="71">
        <v>0.15036145486006211</v>
      </c>
      <c r="O170" s="71">
        <v>0.15036145486006211</v>
      </c>
      <c r="P170" s="71">
        <v>0.15036145486006211</v>
      </c>
      <c r="Q170" s="71">
        <v>0.15036145486006211</v>
      </c>
      <c r="R170" s="71">
        <v>0.15036145486006211</v>
      </c>
      <c r="S170" s="71">
        <v>0.15036145486006211</v>
      </c>
      <c r="T170" s="71">
        <v>0.15036145486006211</v>
      </c>
      <c r="U170" s="71">
        <v>0.15036145486006211</v>
      </c>
      <c r="V170" s="71">
        <v>0.15036145486006211</v>
      </c>
      <c r="W170" s="71">
        <v>0.15036145486006211</v>
      </c>
      <c r="X170" s="71">
        <v>0.15036145486006211</v>
      </c>
      <c r="Y170" s="71">
        <v>0.15036145486006211</v>
      </c>
      <c r="Z170" s="71">
        <v>0.15036145486006211</v>
      </c>
      <c r="AA170" s="71">
        <v>0.15036145486006211</v>
      </c>
      <c r="AB170" s="71">
        <v>0.15036145486006211</v>
      </c>
      <c r="AC170" s="71">
        <v>0.15036145486006211</v>
      </c>
      <c r="AD170" s="71">
        <v>0.15036145486006211</v>
      </c>
      <c r="AE170" s="71">
        <v>0.15036145486006211</v>
      </c>
      <c r="AF170" s="71">
        <v>0.15036145486006211</v>
      </c>
      <c r="AG170" s="71">
        <v>0.15036145486006211</v>
      </c>
      <c r="AH170" s="71">
        <v>0.15036145486006211</v>
      </c>
      <c r="AI170" s="71">
        <v>0.15036145486006211</v>
      </c>
      <c r="AJ170" s="71">
        <v>0.15036145486006211</v>
      </c>
      <c r="AK170" s="71">
        <v>0.15036145486006211</v>
      </c>
      <c r="AL170" s="71">
        <v>0.15036145486006211</v>
      </c>
      <c r="AM170" s="71">
        <v>0.15036145486006211</v>
      </c>
      <c r="AN170" s="71">
        <v>0.15036145486006211</v>
      </c>
      <c r="AO170" s="71">
        <v>0.15036145486006211</v>
      </c>
      <c r="AP170" s="71">
        <v>0.15036145486006211</v>
      </c>
      <c r="AQ170" s="71">
        <v>0.150361454860062</v>
      </c>
      <c r="AR170" s="71">
        <v>0.15036145486006211</v>
      </c>
      <c r="AS170" s="71">
        <v>0.15036145486006211</v>
      </c>
      <c r="AT170" s="71">
        <v>0.150361454860062</v>
      </c>
      <c r="AU170" s="71">
        <v>0.15036145486006211</v>
      </c>
      <c r="AV170" s="71">
        <v>0.15036145486006211</v>
      </c>
      <c r="AW170" s="71">
        <v>0.150361454860062</v>
      </c>
      <c r="AX170" s="71">
        <v>0.15036145486006211</v>
      </c>
      <c r="AY170" s="71">
        <v>0.15036145486006211</v>
      </c>
    </row>
    <row r="171" spans="1:51" hidden="1">
      <c r="A171" t="s">
        <v>40</v>
      </c>
      <c r="B171" t="s">
        <v>47</v>
      </c>
      <c r="C171" t="s">
        <v>76</v>
      </c>
      <c r="D171" t="s">
        <v>337</v>
      </c>
      <c r="E171" s="63">
        <v>0.13673004653969981</v>
      </c>
      <c r="F171" s="63">
        <v>0.13024504679750129</v>
      </c>
      <c r="G171" s="63">
        <v>9.0984796850170802E-2</v>
      </c>
      <c r="H171" s="63">
        <v>3.2695952697205037E-2</v>
      </c>
      <c r="I171" s="63">
        <v>8.4105226925397084E-2</v>
      </c>
      <c r="J171" s="63">
        <v>9.0216872916037236E-2</v>
      </c>
      <c r="K171" s="71">
        <v>9.0216872916037388E-2</v>
      </c>
      <c r="L171" s="71">
        <v>9.021687291603725E-2</v>
      </c>
      <c r="M171" s="71">
        <v>9.0216872916037263E-2</v>
      </c>
      <c r="N171" s="71">
        <v>9.021687291603725E-2</v>
      </c>
      <c r="O171" s="71">
        <v>9.021687291603725E-2</v>
      </c>
      <c r="P171" s="71">
        <v>9.0216872916037236E-2</v>
      </c>
      <c r="Q171" s="71">
        <v>9.0216872916037236E-2</v>
      </c>
      <c r="R171" s="71">
        <v>9.0216872916037236E-2</v>
      </c>
      <c r="S171" s="71">
        <v>9.021687291603725E-2</v>
      </c>
      <c r="T171" s="71">
        <v>9.0216872916037236E-2</v>
      </c>
      <c r="U171" s="71">
        <v>9.021687291603725E-2</v>
      </c>
      <c r="V171" s="71">
        <v>9.021687291603725E-2</v>
      </c>
      <c r="W171" s="71">
        <v>9.0216872916037236E-2</v>
      </c>
      <c r="X171" s="71">
        <v>9.0216872916037263E-2</v>
      </c>
      <c r="Y171" s="71">
        <v>9.021687291603725E-2</v>
      </c>
      <c r="Z171" s="71">
        <v>9.021687291603725E-2</v>
      </c>
      <c r="AA171" s="71">
        <v>9.0216872916037263E-2</v>
      </c>
      <c r="AB171" s="71">
        <v>9.021687291603725E-2</v>
      </c>
      <c r="AC171" s="71">
        <v>9.0216872916037236E-2</v>
      </c>
      <c r="AD171" s="71">
        <v>9.021687291603725E-2</v>
      </c>
      <c r="AE171" s="71">
        <v>9.021687291603725E-2</v>
      </c>
      <c r="AF171" s="71">
        <v>9.0216872916037222E-2</v>
      </c>
      <c r="AG171" s="71">
        <v>9.021687291603725E-2</v>
      </c>
      <c r="AH171" s="71">
        <v>9.0216872916037236E-2</v>
      </c>
      <c r="AI171" s="71">
        <v>9.021687291603725E-2</v>
      </c>
      <c r="AJ171" s="71">
        <v>9.021687291603725E-2</v>
      </c>
      <c r="AK171" s="71">
        <v>9.0216872916037236E-2</v>
      </c>
      <c r="AL171" s="71">
        <v>9.0216872916037236E-2</v>
      </c>
      <c r="AM171" s="71">
        <v>9.0216872916037263E-2</v>
      </c>
      <c r="AN171" s="71">
        <v>9.0216872916037236E-2</v>
      </c>
      <c r="AO171" s="71">
        <v>9.021687291603725E-2</v>
      </c>
      <c r="AP171" s="71">
        <v>9.0216872916037236E-2</v>
      </c>
      <c r="AQ171" s="71">
        <v>9.0216872916037236E-2</v>
      </c>
      <c r="AR171" s="71">
        <v>9.0216872916037236E-2</v>
      </c>
      <c r="AS171" s="71">
        <v>9.021687291603725E-2</v>
      </c>
      <c r="AT171" s="71">
        <v>9.0216872916037236E-2</v>
      </c>
      <c r="AU171" s="71">
        <v>9.021687291603725E-2</v>
      </c>
      <c r="AV171" s="71">
        <v>9.021687291603725E-2</v>
      </c>
      <c r="AW171" s="71">
        <v>9.0216872916037236E-2</v>
      </c>
      <c r="AX171" s="71">
        <v>9.0216872916037236E-2</v>
      </c>
      <c r="AY171" s="71">
        <v>9.0216872916037263E-2</v>
      </c>
    </row>
    <row r="172" spans="1:51" hidden="1">
      <c r="A172" t="s">
        <v>40</v>
      </c>
      <c r="B172" t="s">
        <v>47</v>
      </c>
      <c r="C172" t="s">
        <v>77</v>
      </c>
      <c r="D172" t="s">
        <v>337</v>
      </c>
      <c r="E172" s="63">
        <v>0.63538654256079952</v>
      </c>
      <c r="F172" s="63">
        <v>0.65267987520666237</v>
      </c>
      <c r="G172" s="63">
        <v>0.75737387506621123</v>
      </c>
      <c r="H172" s="63">
        <v>0.91281079280745347</v>
      </c>
      <c r="I172" s="63">
        <v>0.77571939486560781</v>
      </c>
      <c r="J172" s="63">
        <v>0.75942167222390067</v>
      </c>
      <c r="K172" s="71">
        <v>0.75942167222390045</v>
      </c>
      <c r="L172" s="71">
        <v>0.75942167222390067</v>
      </c>
      <c r="M172" s="71">
        <v>0.75942167222390067</v>
      </c>
      <c r="N172" s="71">
        <v>0.75942167222390067</v>
      </c>
      <c r="O172" s="71">
        <v>0.75942167222390067</v>
      </c>
      <c r="P172" s="71">
        <v>0.75942167222390067</v>
      </c>
      <c r="Q172" s="71">
        <v>0.75942167222390067</v>
      </c>
      <c r="R172" s="71">
        <v>0.75942167222390067</v>
      </c>
      <c r="S172" s="71">
        <v>0.75942167222390078</v>
      </c>
      <c r="T172" s="71">
        <v>0.75942167222390067</v>
      </c>
      <c r="U172" s="71">
        <v>0.75942167222390078</v>
      </c>
      <c r="V172" s="71">
        <v>0.75942167222390067</v>
      </c>
      <c r="W172" s="71">
        <v>0.75942167222390067</v>
      </c>
      <c r="X172" s="71">
        <v>0.75942167222390078</v>
      </c>
      <c r="Y172" s="71">
        <v>0.75942167222390067</v>
      </c>
      <c r="Z172" s="71">
        <v>0.75942167222390067</v>
      </c>
      <c r="AA172" s="71">
        <v>0.75942167222390067</v>
      </c>
      <c r="AB172" s="71">
        <v>0.75942167222390067</v>
      </c>
      <c r="AC172" s="71">
        <v>0.75942167222390067</v>
      </c>
      <c r="AD172" s="71">
        <v>0.75942167222390078</v>
      </c>
      <c r="AE172" s="71">
        <v>0.75942167222390078</v>
      </c>
      <c r="AF172" s="71">
        <v>0.75942167222390067</v>
      </c>
      <c r="AG172" s="71">
        <v>0.75942167222390078</v>
      </c>
      <c r="AH172" s="71">
        <v>0.75942167222390067</v>
      </c>
      <c r="AI172" s="71">
        <v>0.75942167222390067</v>
      </c>
      <c r="AJ172" s="71">
        <v>0.75942167222390067</v>
      </c>
      <c r="AK172" s="71">
        <v>0.75942167222390067</v>
      </c>
      <c r="AL172" s="71">
        <v>0.75942167222390056</v>
      </c>
      <c r="AM172" s="71">
        <v>0.75942167222390067</v>
      </c>
      <c r="AN172" s="71">
        <v>0.75942167222390067</v>
      </c>
      <c r="AO172" s="71">
        <v>0.75942167222390067</v>
      </c>
      <c r="AP172" s="71">
        <v>0.75942167222390067</v>
      </c>
      <c r="AQ172" s="71">
        <v>0.75942167222390067</v>
      </c>
      <c r="AR172" s="71">
        <v>0.75942167222390067</v>
      </c>
      <c r="AS172" s="71">
        <v>0.75942167222390067</v>
      </c>
      <c r="AT172" s="71">
        <v>0.75942167222390067</v>
      </c>
      <c r="AU172" s="71">
        <v>0.75942167222390067</v>
      </c>
      <c r="AV172" s="71">
        <v>0.75942167222390067</v>
      </c>
      <c r="AW172" s="71">
        <v>0.75942167222390067</v>
      </c>
      <c r="AX172" s="71">
        <v>0.75942167222390067</v>
      </c>
      <c r="AY172" s="71">
        <v>0.75942167222390078</v>
      </c>
    </row>
    <row r="173" spans="1:51" hidden="1">
      <c r="A173" t="s">
        <v>40</v>
      </c>
      <c r="B173" t="s">
        <v>47</v>
      </c>
      <c r="C173" t="s">
        <v>78</v>
      </c>
      <c r="D173" t="s">
        <v>337</v>
      </c>
      <c r="E173" s="63">
        <v>0</v>
      </c>
      <c r="F173" s="63">
        <v>0</v>
      </c>
      <c r="G173" s="63">
        <v>0</v>
      </c>
      <c r="H173" s="63">
        <v>0</v>
      </c>
      <c r="I173" s="63">
        <v>0</v>
      </c>
      <c r="J173" s="63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v>0</v>
      </c>
      <c r="Q173" s="71">
        <v>0</v>
      </c>
      <c r="R173" s="71">
        <v>0</v>
      </c>
      <c r="S173" s="71">
        <v>0</v>
      </c>
      <c r="T173" s="71">
        <v>0</v>
      </c>
      <c r="U173" s="71">
        <v>0</v>
      </c>
      <c r="V173" s="71">
        <v>0</v>
      </c>
      <c r="W173" s="71">
        <v>0</v>
      </c>
      <c r="X173" s="71">
        <v>0</v>
      </c>
      <c r="Y173" s="71">
        <v>0</v>
      </c>
      <c r="Z173" s="71">
        <v>0</v>
      </c>
      <c r="AA173" s="71">
        <v>0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0</v>
      </c>
      <c r="AI173" s="71">
        <v>0</v>
      </c>
      <c r="AJ173" s="71">
        <v>0</v>
      </c>
      <c r="AK173" s="71">
        <v>0</v>
      </c>
      <c r="AL173" s="71">
        <v>0</v>
      </c>
      <c r="AM173" s="71">
        <v>0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</row>
    <row r="174" spans="1:51" hidden="1">
      <c r="A174" t="s">
        <v>40</v>
      </c>
      <c r="B174" t="s">
        <v>47</v>
      </c>
      <c r="C174" t="s">
        <v>80</v>
      </c>
      <c r="D174" t="s">
        <v>337</v>
      </c>
      <c r="E174" s="63">
        <v>0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</row>
    <row r="175" spans="1:51" hidden="1">
      <c r="A175" t="s">
        <v>40</v>
      </c>
      <c r="B175" t="s">
        <v>47</v>
      </c>
      <c r="C175" t="s">
        <v>79</v>
      </c>
      <c r="D175" t="s">
        <v>337</v>
      </c>
      <c r="E175" s="63">
        <v>0</v>
      </c>
      <c r="F175" s="63">
        <v>0</v>
      </c>
      <c r="G175" s="63">
        <v>0</v>
      </c>
      <c r="H175" s="63">
        <v>0</v>
      </c>
      <c r="I175" s="63">
        <v>0</v>
      </c>
      <c r="J175" s="63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Q175" s="71">
        <v>0</v>
      </c>
      <c r="R175" s="71">
        <v>0</v>
      </c>
      <c r="S175" s="71">
        <v>0</v>
      </c>
      <c r="T175" s="71">
        <v>0</v>
      </c>
      <c r="U175" s="71">
        <v>0</v>
      </c>
      <c r="V175" s="71">
        <v>0</v>
      </c>
      <c r="W175" s="71">
        <v>0</v>
      </c>
      <c r="X175" s="71">
        <v>0</v>
      </c>
      <c r="Y175" s="71">
        <v>0</v>
      </c>
      <c r="Z175" s="71">
        <v>0</v>
      </c>
      <c r="AA175" s="71">
        <v>0</v>
      </c>
      <c r="AB175" s="71">
        <v>0</v>
      </c>
      <c r="AC175" s="71">
        <v>0</v>
      </c>
      <c r="AD175" s="71">
        <v>0</v>
      </c>
      <c r="AE175" s="71">
        <v>0</v>
      </c>
      <c r="AF175" s="71">
        <v>0</v>
      </c>
      <c r="AG175" s="71">
        <v>0</v>
      </c>
      <c r="AH175" s="71">
        <v>0</v>
      </c>
      <c r="AI175" s="71">
        <v>0</v>
      </c>
      <c r="AJ175" s="71">
        <v>0</v>
      </c>
      <c r="AK175" s="71">
        <v>0</v>
      </c>
      <c r="AL175" s="71">
        <v>0</v>
      </c>
      <c r="AM175" s="71">
        <v>0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</row>
    <row r="176" spans="1:51" hidden="1">
      <c r="A176" t="s">
        <v>42</v>
      </c>
      <c r="B176" t="s">
        <v>47</v>
      </c>
      <c r="C176" t="s">
        <v>75</v>
      </c>
      <c r="D176" t="s">
        <v>337</v>
      </c>
      <c r="E176" s="63">
        <v>0.31373464287471509</v>
      </c>
      <c r="F176" s="63">
        <v>0.30009025088956581</v>
      </c>
      <c r="G176" s="63">
        <v>0.29763124982635042</v>
      </c>
      <c r="H176" s="63">
        <v>0.31867982134259731</v>
      </c>
      <c r="I176" s="63">
        <v>0.25646306406112218</v>
      </c>
      <c r="J176" s="63">
        <v>0.23316425335147209</v>
      </c>
      <c r="K176" s="71">
        <v>0.2331642533514722</v>
      </c>
      <c r="L176" s="71">
        <v>0.23309381854328901</v>
      </c>
      <c r="M176" s="71">
        <v>0.23334771405374119</v>
      </c>
      <c r="N176" s="71">
        <v>0.23356241090253249</v>
      </c>
      <c r="O176" s="71">
        <v>0.2337679848191547</v>
      </c>
      <c r="P176" s="71">
        <v>0.23397150908307621</v>
      </c>
      <c r="Q176" s="71">
        <v>0.2341661620168923</v>
      </c>
      <c r="R176" s="71">
        <v>0.23436126426234991</v>
      </c>
      <c r="S176" s="71">
        <v>0.23453223079859231</v>
      </c>
      <c r="T176" s="71">
        <v>0.23469624520602009</v>
      </c>
      <c r="U176" s="71">
        <v>0.23485320598348541</v>
      </c>
      <c r="V176" s="71">
        <v>0.23499825125682319</v>
      </c>
      <c r="W176" s="71">
        <v>0.23513726141752209</v>
      </c>
      <c r="X176" s="71">
        <v>0.23527083412865071</v>
      </c>
      <c r="Y176" s="71">
        <v>0.2353969427034325</v>
      </c>
      <c r="Z176" s="71">
        <v>0.23551698716958019</v>
      </c>
      <c r="AA176" s="71">
        <v>0.23563102883794401</v>
      </c>
      <c r="AB176" s="71">
        <v>0.23573951550259051</v>
      </c>
      <c r="AC176" s="71">
        <v>0.23584297576664179</v>
      </c>
      <c r="AD176" s="71">
        <v>0.23594141814471689</v>
      </c>
      <c r="AE176" s="71">
        <v>0.23603518641463669</v>
      </c>
      <c r="AF176" s="71">
        <v>0.23612480239086769</v>
      </c>
      <c r="AG176" s="71">
        <v>0.23621020337304641</v>
      </c>
      <c r="AH176" s="71">
        <v>0.23629184112659291</v>
      </c>
      <c r="AI176" s="71">
        <v>0.236369687973671</v>
      </c>
      <c r="AJ176" s="71">
        <v>0.2364440046180229</v>
      </c>
      <c r="AK176" s="71">
        <v>0.23651518663450019</v>
      </c>
      <c r="AL176" s="71">
        <v>0.23658313606934039</v>
      </c>
      <c r="AM176" s="71">
        <v>0.23664805553658019</v>
      </c>
      <c r="AN176" s="71">
        <v>0.23671026061836731</v>
      </c>
      <c r="AO176" s="71">
        <v>0.23676968261729059</v>
      </c>
      <c r="AP176" s="71">
        <v>0.23679868208501101</v>
      </c>
      <c r="AQ176" s="71">
        <v>0.23682724707631711</v>
      </c>
      <c r="AR176" s="71">
        <v>0.23685538168961939</v>
      </c>
      <c r="AS176" s="71">
        <v>0.23688309059392429</v>
      </c>
      <c r="AT176" s="71">
        <v>0.2369103788845234</v>
      </c>
      <c r="AU176" s="71">
        <v>0.23693725195876891</v>
      </c>
      <c r="AV176" s="71">
        <v>0.2369637154158831</v>
      </c>
      <c r="AW176" s="71">
        <v>0.23698977497939919</v>
      </c>
      <c r="AX176" s="71">
        <v>0.23701543643877049</v>
      </c>
      <c r="AY176" s="71">
        <v>0.23704070560628471</v>
      </c>
    </row>
    <row r="177" spans="1:51" hidden="1">
      <c r="A177" t="s">
        <v>42</v>
      </c>
      <c r="B177" t="s">
        <v>47</v>
      </c>
      <c r="C177" t="s">
        <v>76</v>
      </c>
      <c r="D177" t="s">
        <v>337</v>
      </c>
      <c r="E177" s="63">
        <v>0.18824078572482891</v>
      </c>
      <c r="F177" s="63">
        <v>0.18005415053373949</v>
      </c>
      <c r="G177" s="63">
        <v>0.1785787498958101</v>
      </c>
      <c r="H177" s="63">
        <v>0.1912078928055585</v>
      </c>
      <c r="I177" s="63">
        <v>0.1538778384366733</v>
      </c>
      <c r="J177" s="63">
        <v>0.13989855201088319</v>
      </c>
      <c r="K177" s="71">
        <v>0.13989855201088319</v>
      </c>
      <c r="L177" s="71">
        <v>0.13985629112597339</v>
      </c>
      <c r="M177" s="71">
        <v>0.14000862843224471</v>
      </c>
      <c r="N177" s="71">
        <v>0.14013744654151949</v>
      </c>
      <c r="O177" s="71">
        <v>0.14026079089149279</v>
      </c>
      <c r="P177" s="71">
        <v>0.14038290544984569</v>
      </c>
      <c r="Q177" s="71">
        <v>0.14049969721013539</v>
      </c>
      <c r="R177" s="71">
        <v>0.1406167585574099</v>
      </c>
      <c r="S177" s="71">
        <v>0.14071933847915541</v>
      </c>
      <c r="T177" s="71">
        <v>0.14081774712361211</v>
      </c>
      <c r="U177" s="71">
        <v>0.1409119235900913</v>
      </c>
      <c r="V177" s="71">
        <v>0.14099895075409399</v>
      </c>
      <c r="W177" s="71">
        <v>0.14108235685051329</v>
      </c>
      <c r="X177" s="71">
        <v>0.14116250047719051</v>
      </c>
      <c r="Y177" s="71">
        <v>0.14123816562205951</v>
      </c>
      <c r="Z177" s="71">
        <v>0.14131019230174821</v>
      </c>
      <c r="AA177" s="71">
        <v>0.14137861730276641</v>
      </c>
      <c r="AB177" s="71">
        <v>0.14144370930155431</v>
      </c>
      <c r="AC177" s="71">
        <v>0.1415057854599851</v>
      </c>
      <c r="AD177" s="71">
        <v>0.14156485088683021</v>
      </c>
      <c r="AE177" s="71">
        <v>0.14162111184878201</v>
      </c>
      <c r="AF177" s="71">
        <v>0.14167488143452059</v>
      </c>
      <c r="AG177" s="71">
        <v>0.14172612202382789</v>
      </c>
      <c r="AH177" s="71">
        <v>0.14177510467595569</v>
      </c>
      <c r="AI177" s="71">
        <v>0.14182181278420261</v>
      </c>
      <c r="AJ177" s="71">
        <v>0.1418664027708138</v>
      </c>
      <c r="AK177" s="71">
        <v>0.14190911198070019</v>
      </c>
      <c r="AL177" s="71">
        <v>0.14194988164160419</v>
      </c>
      <c r="AM177" s="71">
        <v>0.14198883332194809</v>
      </c>
      <c r="AN177" s="71">
        <v>0.14202615637102031</v>
      </c>
      <c r="AO177" s="71">
        <v>0.1420618095703744</v>
      </c>
      <c r="AP177" s="71">
        <v>0.14207920925100659</v>
      </c>
      <c r="AQ177" s="71">
        <v>0.14209634824579029</v>
      </c>
      <c r="AR177" s="71">
        <v>0.1421132290137716</v>
      </c>
      <c r="AS177" s="71">
        <v>0.14212985435635461</v>
      </c>
      <c r="AT177" s="71">
        <v>0.14214622733071411</v>
      </c>
      <c r="AU177" s="71">
        <v>0.14216235117526141</v>
      </c>
      <c r="AV177" s="71">
        <v>0.14217822924952991</v>
      </c>
      <c r="AW177" s="71">
        <v>0.1421938649876395</v>
      </c>
      <c r="AX177" s="71">
        <v>0.1422092618632623</v>
      </c>
      <c r="AY177" s="71">
        <v>0.14222442336377081</v>
      </c>
    </row>
    <row r="178" spans="1:51" hidden="1">
      <c r="A178" t="s">
        <v>42</v>
      </c>
      <c r="B178" t="s">
        <v>47</v>
      </c>
      <c r="C178" t="s">
        <v>77</v>
      </c>
      <c r="D178" t="s">
        <v>337</v>
      </c>
      <c r="E178" s="63">
        <v>0.46158052776617531</v>
      </c>
      <c r="F178" s="63">
        <v>0.47048321405077248</v>
      </c>
      <c r="G178" s="63">
        <v>0.49306967579785599</v>
      </c>
      <c r="H178" s="63">
        <v>0.46131467021332839</v>
      </c>
      <c r="I178" s="63">
        <v>0.55631653143221238</v>
      </c>
      <c r="J178" s="63">
        <v>0.60388714873188054</v>
      </c>
      <c r="K178" s="71">
        <v>0.60388714873188043</v>
      </c>
      <c r="L178" s="71">
        <v>0.60370472507613682</v>
      </c>
      <c r="M178" s="71">
        <v>0.60436230544567859</v>
      </c>
      <c r="N178" s="71">
        <v>0.60491836267140975</v>
      </c>
      <c r="O178" s="71">
        <v>0.60545079182630035</v>
      </c>
      <c r="P178" s="71">
        <v>0.60597791245337196</v>
      </c>
      <c r="Q178" s="71">
        <v>0.60648205665002675</v>
      </c>
      <c r="R178" s="71">
        <v>0.60698736454790159</v>
      </c>
      <c r="S178" s="71">
        <v>0.60743016181470388</v>
      </c>
      <c r="T178" s="71">
        <v>0.607854953314382</v>
      </c>
      <c r="U178" s="71">
        <v>0.60826147616256221</v>
      </c>
      <c r="V178" s="71">
        <v>0.60863713827754773</v>
      </c>
      <c r="W178" s="71">
        <v>0.6089971696647889</v>
      </c>
      <c r="X178" s="71">
        <v>0.60934311825044218</v>
      </c>
      <c r="Y178" s="71">
        <v>0.60966973498761767</v>
      </c>
      <c r="Z178" s="71">
        <v>0.6099806458984498</v>
      </c>
      <c r="AA178" s="71">
        <v>0.61027600977586616</v>
      </c>
      <c r="AB178" s="71">
        <v>0.61055698639062239</v>
      </c>
      <c r="AC178" s="71">
        <v>0.61082494480606087</v>
      </c>
      <c r="AD178" s="71">
        <v>0.61107990707474358</v>
      </c>
      <c r="AE178" s="71">
        <v>0.61132276356903636</v>
      </c>
      <c r="AF178" s="71">
        <v>0.61155486576990592</v>
      </c>
      <c r="AG178" s="71">
        <v>0.6117760512856335</v>
      </c>
      <c r="AH178" s="71">
        <v>0.61198749017263887</v>
      </c>
      <c r="AI178" s="71">
        <v>0.61218911074630755</v>
      </c>
      <c r="AJ178" s="71">
        <v>0.61238158822008815</v>
      </c>
      <c r="AK178" s="71">
        <v>0.61256594711881973</v>
      </c>
      <c r="AL178" s="71">
        <v>0.61274193374573094</v>
      </c>
      <c r="AM178" s="71">
        <v>0.61291007286399257</v>
      </c>
      <c r="AN178" s="71">
        <v>0.61307118182017706</v>
      </c>
      <c r="AO178" s="71">
        <v>0.61322508269042619</v>
      </c>
      <c r="AP178" s="71">
        <v>0.61330019028357008</v>
      </c>
      <c r="AQ178" s="71">
        <v>0.61337417259820648</v>
      </c>
      <c r="AR178" s="71">
        <v>0.61344704024907293</v>
      </c>
      <c r="AS178" s="71">
        <v>0.61351880532873115</v>
      </c>
      <c r="AT178" s="71">
        <v>0.61358948103380495</v>
      </c>
      <c r="AU178" s="71">
        <v>0.61365908134324576</v>
      </c>
      <c r="AV178" s="71">
        <v>0.61372762075884035</v>
      </c>
      <c r="AW178" s="71">
        <v>0.61379511410433685</v>
      </c>
      <c r="AX178" s="71">
        <v>0.61386157637421468</v>
      </c>
      <c r="AY178" s="71">
        <v>0.61392702262209198</v>
      </c>
    </row>
    <row r="179" spans="1:51" hidden="1">
      <c r="A179" t="s">
        <v>42</v>
      </c>
      <c r="B179" t="s">
        <v>47</v>
      </c>
      <c r="C179" t="s">
        <v>78</v>
      </c>
      <c r="D179" t="s">
        <v>337</v>
      </c>
      <c r="E179" s="63">
        <v>3.6444043634280797E-2</v>
      </c>
      <c r="F179" s="63">
        <v>4.9372384525922172E-2</v>
      </c>
      <c r="G179" s="63">
        <v>3.0720324479983449E-2</v>
      </c>
      <c r="H179" s="63">
        <v>2.8797615638515711E-2</v>
      </c>
      <c r="I179" s="63">
        <v>3.3342566069992051E-2</v>
      </c>
      <c r="J179" s="63">
        <v>2.3050045905764101E-2</v>
      </c>
      <c r="K179" s="71">
        <v>2.3050045905764101E-2</v>
      </c>
      <c r="L179" s="71">
        <v>2.3345165254600779E-2</v>
      </c>
      <c r="M179" s="71">
        <v>2.2281352068335571E-2</v>
      </c>
      <c r="N179" s="71">
        <v>2.1381779884538349E-2</v>
      </c>
      <c r="O179" s="71">
        <v>2.0520432463052241E-2</v>
      </c>
      <c r="P179" s="71">
        <v>1.9667673013706151E-2</v>
      </c>
      <c r="Q179" s="71">
        <v>1.8852084122945759E-2</v>
      </c>
      <c r="R179" s="71">
        <v>1.803461263233876E-2</v>
      </c>
      <c r="S179" s="71">
        <v>1.7318268907548409E-2</v>
      </c>
      <c r="T179" s="71">
        <v>1.6631054355985941E-2</v>
      </c>
      <c r="U179" s="71">
        <v>1.5973394263861199E-2</v>
      </c>
      <c r="V179" s="71">
        <v>1.5365659711535071E-2</v>
      </c>
      <c r="W179" s="71">
        <v>1.478321206717579E-2</v>
      </c>
      <c r="X179" s="71">
        <v>1.4223547143716779E-2</v>
      </c>
      <c r="Y179" s="71">
        <v>1.3695156686890361E-2</v>
      </c>
      <c r="Z179" s="71">
        <v>1.3192174630221799E-2</v>
      </c>
      <c r="AA179" s="71">
        <v>1.2714344083423579E-2</v>
      </c>
      <c r="AB179" s="71">
        <v>1.225978880523289E-2</v>
      </c>
      <c r="AC179" s="71">
        <v>1.1826293967312289E-2</v>
      </c>
      <c r="AD179" s="71">
        <v>1.141382389370931E-2</v>
      </c>
      <c r="AE179" s="71">
        <v>1.102093816754492E-2</v>
      </c>
      <c r="AF179" s="71">
        <v>1.0645450404705881E-2</v>
      </c>
      <c r="AG179" s="71">
        <v>1.028762331749223E-2</v>
      </c>
      <c r="AH179" s="71">
        <v>9.9455640248125084E-3</v>
      </c>
      <c r="AI179" s="71">
        <v>9.6193884958188734E-3</v>
      </c>
      <c r="AJ179" s="71">
        <v>9.3080043910752173E-3</v>
      </c>
      <c r="AK179" s="71">
        <v>9.0097542659799395E-3</v>
      </c>
      <c r="AL179" s="71">
        <v>8.7250485433245061E-3</v>
      </c>
      <c r="AM179" s="71">
        <v>8.4530382774791451E-3</v>
      </c>
      <c r="AN179" s="71">
        <v>8.1924011904354055E-3</v>
      </c>
      <c r="AO179" s="71">
        <v>7.9434251219087544E-3</v>
      </c>
      <c r="AP179" s="71">
        <v>7.8219183804123949E-3</v>
      </c>
      <c r="AQ179" s="71">
        <v>7.7022320796860796E-3</v>
      </c>
      <c r="AR179" s="71">
        <v>7.5843490475361102E-3</v>
      </c>
      <c r="AS179" s="71">
        <v>7.4682497209900304E-3</v>
      </c>
      <c r="AT179" s="71">
        <v>7.3539127509576006E-3</v>
      </c>
      <c r="AU179" s="71">
        <v>7.2413155227238754E-3</v>
      </c>
      <c r="AV179" s="71">
        <v>7.1304345757468171E-3</v>
      </c>
      <c r="AW179" s="71">
        <v>7.0212459286246006E-3</v>
      </c>
      <c r="AX179" s="71">
        <v>6.9137253237524536E-3</v>
      </c>
      <c r="AY179" s="71">
        <v>6.8078484078526371E-3</v>
      </c>
    </row>
    <row r="180" spans="1:51" hidden="1">
      <c r="A180" t="s">
        <v>42</v>
      </c>
      <c r="B180" t="s">
        <v>47</v>
      </c>
      <c r="C180" t="s">
        <v>80</v>
      </c>
      <c r="D180" t="s">
        <v>337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Q180" s="71">
        <v>0</v>
      </c>
      <c r="R180" s="71">
        <v>0</v>
      </c>
      <c r="S180" s="71">
        <v>0</v>
      </c>
      <c r="T180" s="71">
        <v>0</v>
      </c>
      <c r="U180" s="71">
        <v>0</v>
      </c>
      <c r="V180" s="71">
        <v>0</v>
      </c>
      <c r="W180" s="71">
        <v>0</v>
      </c>
      <c r="X180" s="71">
        <v>0</v>
      </c>
      <c r="Y180" s="71">
        <v>0</v>
      </c>
      <c r="Z180" s="71">
        <v>0</v>
      </c>
      <c r="AA180" s="71">
        <v>0</v>
      </c>
      <c r="AB180" s="71">
        <v>0</v>
      </c>
      <c r="AC180" s="71">
        <v>0</v>
      </c>
      <c r="AD180" s="71">
        <v>0</v>
      </c>
      <c r="AE180" s="71">
        <v>0</v>
      </c>
      <c r="AF180" s="71">
        <v>0</v>
      </c>
      <c r="AG180" s="71">
        <v>0</v>
      </c>
      <c r="AH180" s="71">
        <v>0</v>
      </c>
      <c r="AI180" s="71">
        <v>0</v>
      </c>
      <c r="AJ180" s="71">
        <v>0</v>
      </c>
      <c r="AK180" s="71">
        <v>0</v>
      </c>
      <c r="AL180" s="71">
        <v>0</v>
      </c>
      <c r="AM180" s="71">
        <v>0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</row>
    <row r="181" spans="1:51" hidden="1">
      <c r="A181" t="s">
        <v>42</v>
      </c>
      <c r="B181" t="s">
        <v>47</v>
      </c>
      <c r="C181" t="s">
        <v>79</v>
      </c>
      <c r="D181" t="s">
        <v>337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71">
        <v>0</v>
      </c>
      <c r="L181" s="71">
        <v>0</v>
      </c>
      <c r="M181" s="71">
        <v>0</v>
      </c>
      <c r="N181" s="71">
        <v>0</v>
      </c>
      <c r="O181" s="71">
        <v>0</v>
      </c>
      <c r="P181" s="71">
        <v>0</v>
      </c>
      <c r="Q181" s="71">
        <v>0</v>
      </c>
      <c r="R181" s="71">
        <v>0</v>
      </c>
      <c r="S181" s="71">
        <v>0</v>
      </c>
      <c r="T181" s="71">
        <v>0</v>
      </c>
      <c r="U181" s="71">
        <v>0</v>
      </c>
      <c r="V181" s="71">
        <v>0</v>
      </c>
      <c r="W181" s="71">
        <v>0</v>
      </c>
      <c r="X181" s="71">
        <v>0</v>
      </c>
      <c r="Y181" s="71">
        <v>0</v>
      </c>
      <c r="Z181" s="71">
        <v>0</v>
      </c>
      <c r="AA181" s="71">
        <v>0</v>
      </c>
      <c r="AB181" s="71">
        <v>0</v>
      </c>
      <c r="AC181" s="71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1">
        <v>0</v>
      </c>
      <c r="AJ181" s="71">
        <v>0</v>
      </c>
      <c r="AK181" s="71">
        <v>0</v>
      </c>
      <c r="AL181" s="71">
        <v>0</v>
      </c>
      <c r="AM181" s="71">
        <v>0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</row>
    <row r="182" spans="1:51" hidden="1">
      <c r="A182" t="s">
        <v>43</v>
      </c>
      <c r="B182" t="s">
        <v>47</v>
      </c>
      <c r="C182" t="s">
        <v>75</v>
      </c>
      <c r="D182" t="s">
        <v>337</v>
      </c>
      <c r="E182" s="63">
        <v>0.44169338628613092</v>
      </c>
      <c r="F182" s="63">
        <v>0.44702738361205407</v>
      </c>
      <c r="G182" s="63">
        <v>0.45229648813469953</v>
      </c>
      <c r="H182" s="63">
        <v>0.44380221853580037</v>
      </c>
      <c r="I182" s="63">
        <v>0.44772910621070627</v>
      </c>
      <c r="J182" s="63">
        <v>0.45201590582011902</v>
      </c>
      <c r="K182" s="71">
        <v>0.45201590582011869</v>
      </c>
      <c r="L182" s="71">
        <v>0.45201590582011902</v>
      </c>
      <c r="M182" s="71">
        <v>0.45201590582011902</v>
      </c>
      <c r="N182" s="71">
        <v>0.45201590582011902</v>
      </c>
      <c r="O182" s="71">
        <v>0.45201590582011902</v>
      </c>
      <c r="P182" s="71">
        <v>0.45201590582011902</v>
      </c>
      <c r="Q182" s="71">
        <v>0.45201590582011902</v>
      </c>
      <c r="R182" s="71">
        <v>0.45201590582011902</v>
      </c>
      <c r="S182" s="71">
        <v>0.45201590582011902</v>
      </c>
      <c r="T182" s="71">
        <v>0.45201590582011902</v>
      </c>
      <c r="U182" s="71">
        <v>0.45201590582011902</v>
      </c>
      <c r="V182" s="71">
        <v>0.45201590582011902</v>
      </c>
      <c r="W182" s="71">
        <v>0.45201590582011902</v>
      </c>
      <c r="X182" s="71">
        <v>0.45201590582011902</v>
      </c>
      <c r="Y182" s="71">
        <v>0.45201590582011902</v>
      </c>
      <c r="Z182" s="71">
        <v>0.45201590582011902</v>
      </c>
      <c r="AA182" s="71">
        <v>0.45201590582011902</v>
      </c>
      <c r="AB182" s="71">
        <v>0.45201590582011902</v>
      </c>
      <c r="AC182" s="71">
        <v>0.45201590582011902</v>
      </c>
      <c r="AD182" s="71">
        <v>0.45201590582011902</v>
      </c>
      <c r="AE182" s="71">
        <v>0.45201590582011902</v>
      </c>
      <c r="AF182" s="71">
        <v>0.45201590582011902</v>
      </c>
      <c r="AG182" s="71">
        <v>0.45201590582011902</v>
      </c>
      <c r="AH182" s="71">
        <v>0.45201590582011902</v>
      </c>
      <c r="AI182" s="71">
        <v>0.45201590582011902</v>
      </c>
      <c r="AJ182" s="71">
        <v>0.45201590582011902</v>
      </c>
      <c r="AK182" s="71">
        <v>0.45201590582011908</v>
      </c>
      <c r="AL182" s="71">
        <v>0.45201590582011902</v>
      </c>
      <c r="AM182" s="71">
        <v>0.45201590582011902</v>
      </c>
      <c r="AN182" s="71">
        <v>0.45201590582011902</v>
      </c>
      <c r="AO182" s="71">
        <v>0.45201590582011902</v>
      </c>
      <c r="AP182" s="71">
        <v>0.45201590582011902</v>
      </c>
      <c r="AQ182" s="71">
        <v>0.45201590582011902</v>
      </c>
      <c r="AR182" s="71">
        <v>0.45201590582011902</v>
      </c>
      <c r="AS182" s="71">
        <v>0.45201590582011902</v>
      </c>
      <c r="AT182" s="71">
        <v>0.45201590582011908</v>
      </c>
      <c r="AU182" s="71">
        <v>0.45201590582011908</v>
      </c>
      <c r="AV182" s="71">
        <v>0.45201590582011902</v>
      </c>
      <c r="AW182" s="71">
        <v>0.45201590582011902</v>
      </c>
      <c r="AX182" s="71">
        <v>0.45201590582011902</v>
      </c>
      <c r="AY182" s="71">
        <v>0.45201590582011902</v>
      </c>
    </row>
    <row r="183" spans="1:51" hidden="1">
      <c r="A183" t="s">
        <v>43</v>
      </c>
      <c r="B183" t="s">
        <v>47</v>
      </c>
      <c r="C183" t="s">
        <v>76</v>
      </c>
      <c r="D183" t="s">
        <v>337</v>
      </c>
      <c r="E183" s="63">
        <v>0.26501603177167837</v>
      </c>
      <c r="F183" s="63">
        <v>0.26821643016723212</v>
      </c>
      <c r="G183" s="63">
        <v>0.27137789288081959</v>
      </c>
      <c r="H183" s="63">
        <v>0.26628133112148022</v>
      </c>
      <c r="I183" s="63">
        <v>0.268637463726424</v>
      </c>
      <c r="J183" s="63">
        <v>0.27120954349207138</v>
      </c>
      <c r="K183" s="71">
        <v>0.27120954349207138</v>
      </c>
      <c r="L183" s="71">
        <v>0.27120954349207138</v>
      </c>
      <c r="M183" s="71">
        <v>0.27120954349207138</v>
      </c>
      <c r="N183" s="71">
        <v>0.27120954349207138</v>
      </c>
      <c r="O183" s="71">
        <v>0.27120954349207138</v>
      </c>
      <c r="P183" s="71">
        <v>0.27120954349207138</v>
      </c>
      <c r="Q183" s="71">
        <v>0.27120954349207138</v>
      </c>
      <c r="R183" s="71">
        <v>0.27120954349207138</v>
      </c>
      <c r="S183" s="71">
        <v>0.27120954349207138</v>
      </c>
      <c r="T183" s="71">
        <v>0.27120954349207138</v>
      </c>
      <c r="U183" s="71">
        <v>0.27120954349207149</v>
      </c>
      <c r="V183" s="71">
        <v>0.27120954349207138</v>
      </c>
      <c r="W183" s="71">
        <v>0.27120954349207138</v>
      </c>
      <c r="X183" s="71">
        <v>0.27120954349207138</v>
      </c>
      <c r="Y183" s="71">
        <v>0.27120954349207138</v>
      </c>
      <c r="Z183" s="71">
        <v>0.27120954349207138</v>
      </c>
      <c r="AA183" s="71">
        <v>0.27120954349207138</v>
      </c>
      <c r="AB183" s="71">
        <v>0.27120954349207138</v>
      </c>
      <c r="AC183" s="71">
        <v>0.27120954349207138</v>
      </c>
      <c r="AD183" s="71">
        <v>0.27120954349207138</v>
      </c>
      <c r="AE183" s="71">
        <v>0.27120954349207138</v>
      </c>
      <c r="AF183" s="71">
        <v>0.27120954349207138</v>
      </c>
      <c r="AG183" s="71">
        <v>0.27120954349207138</v>
      </c>
      <c r="AH183" s="71">
        <v>0.27120954349207138</v>
      </c>
      <c r="AI183" s="71">
        <v>0.27120954349207138</v>
      </c>
      <c r="AJ183" s="71">
        <v>0.27120954349207138</v>
      </c>
      <c r="AK183" s="71">
        <v>0.27120954349207138</v>
      </c>
      <c r="AL183" s="71">
        <v>0.27120954349207138</v>
      </c>
      <c r="AM183" s="71">
        <v>0.27120954349207138</v>
      </c>
      <c r="AN183" s="71">
        <v>0.27120954349207138</v>
      </c>
      <c r="AO183" s="71">
        <v>0.27120954349207138</v>
      </c>
      <c r="AP183" s="71">
        <v>0.27120954349207138</v>
      </c>
      <c r="AQ183" s="71">
        <v>0.27120954349207138</v>
      </c>
      <c r="AR183" s="71">
        <v>0.27120954349207138</v>
      </c>
      <c r="AS183" s="71">
        <v>0.27120954349207138</v>
      </c>
      <c r="AT183" s="71">
        <v>0.27120954349207138</v>
      </c>
      <c r="AU183" s="71">
        <v>0.27120954349207138</v>
      </c>
      <c r="AV183" s="71">
        <v>0.27120954349207138</v>
      </c>
      <c r="AW183" s="71">
        <v>0.27120954349207138</v>
      </c>
      <c r="AX183" s="71">
        <v>0.27120954349207138</v>
      </c>
      <c r="AY183" s="71">
        <v>0.27120954349207138</v>
      </c>
    </row>
    <row r="184" spans="1:51" hidden="1">
      <c r="A184" t="s">
        <v>43</v>
      </c>
      <c r="B184" t="s">
        <v>47</v>
      </c>
      <c r="C184" t="s">
        <v>77</v>
      </c>
      <c r="D184" t="s">
        <v>337</v>
      </c>
      <c r="E184" s="63">
        <v>0.29329058194219088</v>
      </c>
      <c r="F184" s="63">
        <v>0.28475618622071369</v>
      </c>
      <c r="G184" s="63">
        <v>0.27632561898448088</v>
      </c>
      <c r="H184" s="63">
        <v>0.2899164503427194</v>
      </c>
      <c r="I184" s="63">
        <v>0.28363343006286967</v>
      </c>
      <c r="J184" s="63">
        <v>0.27677455068780948</v>
      </c>
      <c r="K184" s="71">
        <v>0.27677455068780987</v>
      </c>
      <c r="L184" s="71">
        <v>0.27677455068780948</v>
      </c>
      <c r="M184" s="71">
        <v>0.27677455068780948</v>
      </c>
      <c r="N184" s="71">
        <v>0.27677455068780948</v>
      </c>
      <c r="O184" s="71">
        <v>0.27677455068780948</v>
      </c>
      <c r="P184" s="71">
        <v>0.27677455068780948</v>
      </c>
      <c r="Q184" s="71">
        <v>0.2767745506878096</v>
      </c>
      <c r="R184" s="71">
        <v>0.27677455068780948</v>
      </c>
      <c r="S184" s="71">
        <v>0.27677455068780948</v>
      </c>
      <c r="T184" s="71">
        <v>0.27677455068780948</v>
      </c>
      <c r="U184" s="71">
        <v>0.2767745506878096</v>
      </c>
      <c r="V184" s="71">
        <v>0.27677455068780948</v>
      </c>
      <c r="W184" s="71">
        <v>0.27677455068780948</v>
      </c>
      <c r="X184" s="71">
        <v>0.27677455068780948</v>
      </c>
      <c r="Y184" s="71">
        <v>0.27677455068780948</v>
      </c>
      <c r="Z184" s="71">
        <v>0.27677455068780948</v>
      </c>
      <c r="AA184" s="71">
        <v>0.27677455068780948</v>
      </c>
      <c r="AB184" s="71">
        <v>0.27677455068780948</v>
      </c>
      <c r="AC184" s="71">
        <v>0.27677455068780948</v>
      </c>
      <c r="AD184" s="71">
        <v>0.2767745506878096</v>
      </c>
      <c r="AE184" s="71">
        <v>0.27677455068780948</v>
      </c>
      <c r="AF184" s="71">
        <v>0.27677455068780948</v>
      </c>
      <c r="AG184" s="71">
        <v>0.2767745506878096</v>
      </c>
      <c r="AH184" s="71">
        <v>0.27677455068780948</v>
      </c>
      <c r="AI184" s="71">
        <v>0.27677455068780948</v>
      </c>
      <c r="AJ184" s="71">
        <v>0.27677455068780948</v>
      </c>
      <c r="AK184" s="71">
        <v>0.27677455068780948</v>
      </c>
      <c r="AL184" s="71">
        <v>0.27677455068780948</v>
      </c>
      <c r="AM184" s="71">
        <v>0.27677455068780948</v>
      </c>
      <c r="AN184" s="71">
        <v>0.2767745506878096</v>
      </c>
      <c r="AO184" s="71">
        <v>0.27677455068780948</v>
      </c>
      <c r="AP184" s="71">
        <v>0.27677455068780948</v>
      </c>
      <c r="AQ184" s="71">
        <v>0.27677455068780948</v>
      </c>
      <c r="AR184" s="71">
        <v>0.27677455068780948</v>
      </c>
      <c r="AS184" s="71">
        <v>0.27677455068780948</v>
      </c>
      <c r="AT184" s="71">
        <v>0.2767745506878096</v>
      </c>
      <c r="AU184" s="71">
        <v>0.27677455068780948</v>
      </c>
      <c r="AV184" s="71">
        <v>0.27677455068780948</v>
      </c>
      <c r="AW184" s="71">
        <v>0.27677455068780948</v>
      </c>
      <c r="AX184" s="71">
        <v>0.27677455068780948</v>
      </c>
      <c r="AY184" s="71">
        <v>0.27677455068780948</v>
      </c>
    </row>
    <row r="185" spans="1:51" hidden="1">
      <c r="A185" t="s">
        <v>43</v>
      </c>
      <c r="B185" t="s">
        <v>47</v>
      </c>
      <c r="C185" t="s">
        <v>78</v>
      </c>
      <c r="D185" t="s">
        <v>337</v>
      </c>
      <c r="E185" s="63">
        <v>0</v>
      </c>
      <c r="F185" s="63">
        <v>0</v>
      </c>
      <c r="G185" s="63">
        <v>0</v>
      </c>
      <c r="H185" s="63">
        <v>0</v>
      </c>
      <c r="I185" s="63">
        <v>0</v>
      </c>
      <c r="J185" s="63">
        <v>0</v>
      </c>
      <c r="K185" s="71">
        <v>0</v>
      </c>
      <c r="L185" s="71">
        <v>0</v>
      </c>
      <c r="M185" s="71">
        <v>0</v>
      </c>
      <c r="N185" s="71">
        <v>0</v>
      </c>
      <c r="O185" s="71">
        <v>0</v>
      </c>
      <c r="P185" s="71">
        <v>0</v>
      </c>
      <c r="Q185" s="71">
        <v>0</v>
      </c>
      <c r="R185" s="71">
        <v>0</v>
      </c>
      <c r="S185" s="71">
        <v>0</v>
      </c>
      <c r="T185" s="71">
        <v>0</v>
      </c>
      <c r="U185" s="71">
        <v>0</v>
      </c>
      <c r="V185" s="71">
        <v>0</v>
      </c>
      <c r="W185" s="71">
        <v>0</v>
      </c>
      <c r="X185" s="71">
        <v>0</v>
      </c>
      <c r="Y185" s="71">
        <v>0</v>
      </c>
      <c r="Z185" s="71">
        <v>0</v>
      </c>
      <c r="AA185" s="71">
        <v>0</v>
      </c>
      <c r="AB185" s="71">
        <v>0</v>
      </c>
      <c r="AC185" s="71">
        <v>0</v>
      </c>
      <c r="AD185" s="71">
        <v>0</v>
      </c>
      <c r="AE185" s="71">
        <v>0</v>
      </c>
      <c r="AF185" s="71">
        <v>0</v>
      </c>
      <c r="AG185" s="71">
        <v>0</v>
      </c>
      <c r="AH185" s="71">
        <v>0</v>
      </c>
      <c r="AI185" s="71">
        <v>0</v>
      </c>
      <c r="AJ185" s="71">
        <v>0</v>
      </c>
      <c r="AK185" s="71">
        <v>0</v>
      </c>
      <c r="AL185" s="71">
        <v>0</v>
      </c>
      <c r="AM185" s="71">
        <v>0</v>
      </c>
      <c r="AN185" s="71">
        <v>0</v>
      </c>
      <c r="AO185" s="71">
        <v>0</v>
      </c>
      <c r="AP185" s="71">
        <v>0</v>
      </c>
      <c r="AQ185" s="71">
        <v>0</v>
      </c>
      <c r="AR185" s="71">
        <v>0</v>
      </c>
      <c r="AS185" s="71">
        <v>0</v>
      </c>
      <c r="AT185" s="71">
        <v>0</v>
      </c>
      <c r="AU185" s="71">
        <v>0</v>
      </c>
      <c r="AV185" s="71">
        <v>0</v>
      </c>
      <c r="AW185" s="71">
        <v>0</v>
      </c>
      <c r="AX185" s="71">
        <v>0</v>
      </c>
      <c r="AY185" s="71">
        <v>0</v>
      </c>
    </row>
    <row r="186" spans="1:51" hidden="1">
      <c r="A186" t="s">
        <v>43</v>
      </c>
      <c r="B186" t="s">
        <v>47</v>
      </c>
      <c r="C186" t="s">
        <v>80</v>
      </c>
      <c r="D186" t="s">
        <v>337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71">
        <v>0</v>
      </c>
      <c r="L186" s="71">
        <v>0</v>
      </c>
      <c r="M186" s="71">
        <v>0</v>
      </c>
      <c r="N186" s="71">
        <v>0</v>
      </c>
      <c r="O186" s="71">
        <v>0</v>
      </c>
      <c r="P186" s="71">
        <v>0</v>
      </c>
      <c r="Q186" s="71">
        <v>0</v>
      </c>
      <c r="R186" s="71">
        <v>0</v>
      </c>
      <c r="S186" s="71">
        <v>0</v>
      </c>
      <c r="T186" s="71">
        <v>0</v>
      </c>
      <c r="U186" s="71">
        <v>0</v>
      </c>
      <c r="V186" s="71">
        <v>0</v>
      </c>
      <c r="W186" s="71">
        <v>0</v>
      </c>
      <c r="X186" s="71">
        <v>0</v>
      </c>
      <c r="Y186" s="71">
        <v>0</v>
      </c>
      <c r="Z186" s="71">
        <v>0</v>
      </c>
      <c r="AA186" s="71">
        <v>0</v>
      </c>
      <c r="AB186" s="71">
        <v>0</v>
      </c>
      <c r="AC186" s="71">
        <v>0</v>
      </c>
      <c r="AD186" s="71">
        <v>0</v>
      </c>
      <c r="AE186" s="71">
        <v>0</v>
      </c>
      <c r="AF186" s="71">
        <v>0</v>
      </c>
      <c r="AG186" s="71">
        <v>0</v>
      </c>
      <c r="AH186" s="71">
        <v>0</v>
      </c>
      <c r="AI186" s="71">
        <v>0</v>
      </c>
      <c r="AJ186" s="71">
        <v>0</v>
      </c>
      <c r="AK186" s="71">
        <v>0</v>
      </c>
      <c r="AL186" s="71">
        <v>0</v>
      </c>
      <c r="AM186" s="71">
        <v>0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</row>
    <row r="187" spans="1:51" hidden="1">
      <c r="A187" t="s">
        <v>43</v>
      </c>
      <c r="B187" t="s">
        <v>47</v>
      </c>
      <c r="C187" t="s">
        <v>79</v>
      </c>
      <c r="D187" t="s">
        <v>337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71">
        <v>0</v>
      </c>
      <c r="L187" s="71">
        <v>0</v>
      </c>
      <c r="M187" s="71">
        <v>0</v>
      </c>
      <c r="N187" s="71">
        <v>0</v>
      </c>
      <c r="O187" s="71">
        <v>0</v>
      </c>
      <c r="P187" s="71">
        <v>0</v>
      </c>
      <c r="Q187" s="71">
        <v>0</v>
      </c>
      <c r="R187" s="71">
        <v>0</v>
      </c>
      <c r="S187" s="71">
        <v>0</v>
      </c>
      <c r="T187" s="71">
        <v>0</v>
      </c>
      <c r="U187" s="71">
        <v>0</v>
      </c>
      <c r="V187" s="71">
        <v>0</v>
      </c>
      <c r="W187" s="71">
        <v>0</v>
      </c>
      <c r="X187" s="71">
        <v>0</v>
      </c>
      <c r="Y187" s="71">
        <v>0</v>
      </c>
      <c r="Z187" s="71">
        <v>0</v>
      </c>
      <c r="AA187" s="71">
        <v>0</v>
      </c>
      <c r="AB187" s="71">
        <v>0</v>
      </c>
      <c r="AC187" s="71">
        <v>0</v>
      </c>
      <c r="AD187" s="71">
        <v>0</v>
      </c>
      <c r="AE187" s="71">
        <v>0</v>
      </c>
      <c r="AF187" s="71">
        <v>0</v>
      </c>
      <c r="AG187" s="71">
        <v>0</v>
      </c>
      <c r="AH187" s="71">
        <v>0</v>
      </c>
      <c r="AI187" s="71">
        <v>0</v>
      </c>
      <c r="AJ187" s="71">
        <v>0</v>
      </c>
      <c r="AK187" s="71">
        <v>0</v>
      </c>
      <c r="AL187" s="71">
        <v>0</v>
      </c>
      <c r="AM187" s="71">
        <v>0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</row>
    <row r="188" spans="1:51" hidden="1">
      <c r="A188" t="s">
        <v>44</v>
      </c>
      <c r="B188" t="s">
        <v>47</v>
      </c>
      <c r="C188" t="s">
        <v>75</v>
      </c>
      <c r="D188" t="s">
        <v>337</v>
      </c>
      <c r="E188" s="63">
        <v>0</v>
      </c>
      <c r="F188" s="63">
        <v>0</v>
      </c>
      <c r="G188" s="63">
        <v>0</v>
      </c>
      <c r="H188" s="63">
        <v>0</v>
      </c>
      <c r="I188" s="63">
        <v>0.46117107984278582</v>
      </c>
      <c r="J188" s="63">
        <v>0.45965424557907608</v>
      </c>
      <c r="K188" s="71">
        <v>0.45965424557907619</v>
      </c>
      <c r="L188" s="71">
        <v>0.45965424557907619</v>
      </c>
      <c r="M188" s="71">
        <v>0.45965424557907619</v>
      </c>
      <c r="N188" s="71">
        <v>0.45965424557907608</v>
      </c>
      <c r="O188" s="71">
        <v>0.45965424557907608</v>
      </c>
      <c r="P188" s="71">
        <v>0.45965424557907608</v>
      </c>
      <c r="Q188" s="71">
        <v>0.45965424557907608</v>
      </c>
      <c r="R188" s="71">
        <v>0.45965424557907608</v>
      </c>
      <c r="S188" s="71">
        <v>0.45965424557907608</v>
      </c>
      <c r="T188" s="71">
        <v>0.45965424557907619</v>
      </c>
      <c r="U188" s="71">
        <v>0.45965424557907608</v>
      </c>
      <c r="V188" s="71">
        <v>0.45965424557907619</v>
      </c>
      <c r="W188" s="71">
        <v>0.45965424557907608</v>
      </c>
      <c r="X188" s="71">
        <v>0.45965424557907619</v>
      </c>
      <c r="Y188" s="71">
        <v>0.45965424557907619</v>
      </c>
      <c r="Z188" s="71">
        <v>0.45965424557907608</v>
      </c>
      <c r="AA188" s="71">
        <v>0.45965424557907608</v>
      </c>
      <c r="AB188" s="71">
        <v>0.45965424557907619</v>
      </c>
      <c r="AC188" s="71">
        <v>0.45965424557907619</v>
      </c>
      <c r="AD188" s="71">
        <v>0.45965424557907619</v>
      </c>
      <c r="AE188" s="71">
        <v>0.45965424557907608</v>
      </c>
      <c r="AF188" s="71">
        <v>0.45965424557907619</v>
      </c>
      <c r="AG188" s="71">
        <v>0.45965424557907608</v>
      </c>
      <c r="AH188" s="71">
        <v>0.45965424557907608</v>
      </c>
      <c r="AI188" s="71">
        <v>0.45965424557907608</v>
      </c>
      <c r="AJ188" s="71">
        <v>0.45965424557907619</v>
      </c>
      <c r="AK188" s="71">
        <v>0.45965424557907608</v>
      </c>
      <c r="AL188" s="71">
        <v>0.45965424557907608</v>
      </c>
      <c r="AM188" s="71">
        <v>0.45965424557907608</v>
      </c>
      <c r="AN188" s="71">
        <v>0.45965424557907608</v>
      </c>
      <c r="AO188" s="71">
        <v>0.45965424557907619</v>
      </c>
      <c r="AP188" s="71">
        <v>0.45965424557907619</v>
      </c>
      <c r="AQ188" s="71">
        <v>0.45965424557907619</v>
      </c>
      <c r="AR188" s="71">
        <v>0.45965424557907608</v>
      </c>
      <c r="AS188" s="71">
        <v>0.45965424557907619</v>
      </c>
      <c r="AT188" s="71">
        <v>0.45965424557907619</v>
      </c>
      <c r="AU188" s="71">
        <v>0.45965424557907619</v>
      </c>
      <c r="AV188" s="71">
        <v>0.45965424557907608</v>
      </c>
      <c r="AW188" s="71">
        <v>0.45965424557907608</v>
      </c>
      <c r="AX188" s="71">
        <v>0.45965424557907608</v>
      </c>
      <c r="AY188" s="71">
        <v>0.45965424557907619</v>
      </c>
    </row>
    <row r="189" spans="1:51" hidden="1">
      <c r="A189" t="s">
        <v>44</v>
      </c>
      <c r="B189" t="s">
        <v>47</v>
      </c>
      <c r="C189" t="s">
        <v>76</v>
      </c>
      <c r="D189" t="s">
        <v>337</v>
      </c>
      <c r="E189" s="63">
        <v>0</v>
      </c>
      <c r="F189" s="63">
        <v>0</v>
      </c>
      <c r="G189" s="63">
        <v>0</v>
      </c>
      <c r="H189" s="63">
        <v>0</v>
      </c>
      <c r="I189" s="63">
        <v>0.27670264790567228</v>
      </c>
      <c r="J189" s="63">
        <v>0.27579254734744568</v>
      </c>
      <c r="K189" s="71">
        <v>0.27579254734744568</v>
      </c>
      <c r="L189" s="71">
        <v>0.27579254734744568</v>
      </c>
      <c r="M189" s="71">
        <v>0.27579254734744568</v>
      </c>
      <c r="N189" s="71">
        <v>0.27579254734744563</v>
      </c>
      <c r="O189" s="71">
        <v>0.27579254734744568</v>
      </c>
      <c r="P189" s="71">
        <v>0.27579254734744568</v>
      </c>
      <c r="Q189" s="71">
        <v>0.27579254734744568</v>
      </c>
      <c r="R189" s="71">
        <v>0.27579254734744568</v>
      </c>
      <c r="S189" s="71">
        <v>0.27579254734744568</v>
      </c>
      <c r="T189" s="71">
        <v>0.27579254734744563</v>
      </c>
      <c r="U189" s="71">
        <v>0.27579254734744568</v>
      </c>
      <c r="V189" s="71">
        <v>0.27579254734744568</v>
      </c>
      <c r="W189" s="71">
        <v>0.27579254734744568</v>
      </c>
      <c r="X189" s="71">
        <v>0.27579254734744568</v>
      </c>
      <c r="Y189" s="71">
        <v>0.27579254734744568</v>
      </c>
      <c r="Z189" s="71">
        <v>0.27579254734744568</v>
      </c>
      <c r="AA189" s="71">
        <v>0.27579254734744568</v>
      </c>
      <c r="AB189" s="71">
        <v>0.27579254734744568</v>
      </c>
      <c r="AC189" s="71">
        <v>0.27579254734744568</v>
      </c>
      <c r="AD189" s="71">
        <v>0.27579254734744568</v>
      </c>
      <c r="AE189" s="71">
        <v>0.27579254734744568</v>
      </c>
      <c r="AF189" s="71">
        <v>0.27579254734744568</v>
      </c>
      <c r="AG189" s="71">
        <v>0.27579254734744568</v>
      </c>
      <c r="AH189" s="71">
        <v>0.27579254734744568</v>
      </c>
      <c r="AI189" s="71">
        <v>0.27579254734744568</v>
      </c>
      <c r="AJ189" s="71">
        <v>0.27579254734744568</v>
      </c>
      <c r="AK189" s="71">
        <v>0.27579254734744568</v>
      </c>
      <c r="AL189" s="71">
        <v>0.27579254734744568</v>
      </c>
      <c r="AM189" s="71">
        <v>0.27579254734744568</v>
      </c>
      <c r="AN189" s="71">
        <v>0.27579254734744568</v>
      </c>
      <c r="AO189" s="71">
        <v>0.27579254734744568</v>
      </c>
      <c r="AP189" s="71">
        <v>0.27579254734744568</v>
      </c>
      <c r="AQ189" s="71">
        <v>0.27579254734744568</v>
      </c>
      <c r="AR189" s="71">
        <v>0.27579254734744568</v>
      </c>
      <c r="AS189" s="71">
        <v>0.27579254734744568</v>
      </c>
      <c r="AT189" s="71">
        <v>0.27579254734744568</v>
      </c>
      <c r="AU189" s="71">
        <v>0.27579254734744568</v>
      </c>
      <c r="AV189" s="71">
        <v>0.27579254734744568</v>
      </c>
      <c r="AW189" s="71">
        <v>0.27579254734744568</v>
      </c>
      <c r="AX189" s="71">
        <v>0.27579254734744568</v>
      </c>
      <c r="AY189" s="71">
        <v>0.27579254734744568</v>
      </c>
    </row>
    <row r="190" spans="1:51" hidden="1">
      <c r="A190" t="s">
        <v>44</v>
      </c>
      <c r="B190" t="s">
        <v>47</v>
      </c>
      <c r="C190" t="s">
        <v>77</v>
      </c>
      <c r="D190" t="s">
        <v>337</v>
      </c>
      <c r="E190" s="63">
        <v>0</v>
      </c>
      <c r="F190" s="63">
        <v>0</v>
      </c>
      <c r="G190" s="63">
        <v>0</v>
      </c>
      <c r="H190" s="63">
        <v>0</v>
      </c>
      <c r="I190" s="63">
        <v>0.26212627225154189</v>
      </c>
      <c r="J190" s="63">
        <v>0.26455320707347812</v>
      </c>
      <c r="K190" s="71">
        <v>0.26455320707347801</v>
      </c>
      <c r="L190" s="71">
        <v>0.26455320707347812</v>
      </c>
      <c r="M190" s="71">
        <v>0.26455320707347812</v>
      </c>
      <c r="N190" s="71">
        <v>0.26455320707347812</v>
      </c>
      <c r="O190" s="71">
        <v>0.26455320707347812</v>
      </c>
      <c r="P190" s="71">
        <v>0.26455320707347812</v>
      </c>
      <c r="Q190" s="71">
        <v>0.26455320707347812</v>
      </c>
      <c r="R190" s="71">
        <v>0.26455320707347812</v>
      </c>
      <c r="S190" s="71">
        <v>0.26455320707347812</v>
      </c>
      <c r="T190" s="71">
        <v>0.26455320707347812</v>
      </c>
      <c r="U190" s="71">
        <v>0.26455320707347812</v>
      </c>
      <c r="V190" s="71">
        <v>0.26455320707347818</v>
      </c>
      <c r="W190" s="71">
        <v>0.26455320707347812</v>
      </c>
      <c r="X190" s="71">
        <v>0.26455320707347812</v>
      </c>
      <c r="Y190" s="71">
        <v>0.26455320707347812</v>
      </c>
      <c r="Z190" s="71">
        <v>0.26455320707347812</v>
      </c>
      <c r="AA190" s="71">
        <v>0.26455320707347812</v>
      </c>
      <c r="AB190" s="71">
        <v>0.26455320707347812</v>
      </c>
      <c r="AC190" s="71">
        <v>0.26455320707347812</v>
      </c>
      <c r="AD190" s="71">
        <v>0.26455320707347812</v>
      </c>
      <c r="AE190" s="71">
        <v>0.26455320707347812</v>
      </c>
      <c r="AF190" s="71">
        <v>0.26455320707347818</v>
      </c>
      <c r="AG190" s="71">
        <v>0.26455320707347812</v>
      </c>
      <c r="AH190" s="71">
        <v>0.26455320707347812</v>
      </c>
      <c r="AI190" s="71">
        <v>0.26455320707347812</v>
      </c>
      <c r="AJ190" s="71">
        <v>0.26455320707347818</v>
      </c>
      <c r="AK190" s="71">
        <v>0.26455320707347812</v>
      </c>
      <c r="AL190" s="71">
        <v>0.26455320707347812</v>
      </c>
      <c r="AM190" s="71">
        <v>0.26455320707347812</v>
      </c>
      <c r="AN190" s="71">
        <v>0.26455320707347812</v>
      </c>
      <c r="AO190" s="71">
        <v>0.26455320707347812</v>
      </c>
      <c r="AP190" s="71">
        <v>0.26455320707347812</v>
      </c>
      <c r="AQ190" s="71">
        <v>0.26455320707347818</v>
      </c>
      <c r="AR190" s="71">
        <v>0.26455320707347812</v>
      </c>
      <c r="AS190" s="71">
        <v>0.26455320707347812</v>
      </c>
      <c r="AT190" s="71">
        <v>0.26455320707347818</v>
      </c>
      <c r="AU190" s="71">
        <v>0.26455320707347818</v>
      </c>
      <c r="AV190" s="71">
        <v>0.26455320707347812</v>
      </c>
      <c r="AW190" s="71">
        <v>0.26455320707347812</v>
      </c>
      <c r="AX190" s="71">
        <v>0.26455320707347812</v>
      </c>
      <c r="AY190" s="71">
        <v>0.26455320707347812</v>
      </c>
    </row>
    <row r="191" spans="1:51" hidden="1">
      <c r="A191" t="s">
        <v>44</v>
      </c>
      <c r="B191" t="s">
        <v>47</v>
      </c>
      <c r="C191" t="s">
        <v>78</v>
      </c>
      <c r="D191" t="s">
        <v>337</v>
      </c>
      <c r="E191" s="63">
        <v>0</v>
      </c>
      <c r="F191" s="63">
        <v>0</v>
      </c>
      <c r="G191" s="63">
        <v>0</v>
      </c>
      <c r="H191" s="63">
        <v>0</v>
      </c>
      <c r="I191" s="63">
        <v>0</v>
      </c>
      <c r="J191" s="63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Q191" s="71">
        <v>0</v>
      </c>
      <c r="R191" s="71">
        <v>0</v>
      </c>
      <c r="S191" s="71">
        <v>0</v>
      </c>
      <c r="T191" s="71">
        <v>0</v>
      </c>
      <c r="U191" s="71">
        <v>0</v>
      </c>
      <c r="V191" s="71">
        <v>0</v>
      </c>
      <c r="W191" s="71">
        <v>0</v>
      </c>
      <c r="X191" s="71">
        <v>0</v>
      </c>
      <c r="Y191" s="71">
        <v>0</v>
      </c>
      <c r="Z191" s="71">
        <v>0</v>
      </c>
      <c r="AA191" s="71">
        <v>0</v>
      </c>
      <c r="AB191" s="71">
        <v>0</v>
      </c>
      <c r="AC191" s="71">
        <v>0</v>
      </c>
      <c r="AD191" s="71">
        <v>0</v>
      </c>
      <c r="AE191" s="71">
        <v>0</v>
      </c>
      <c r="AF191" s="71">
        <v>0</v>
      </c>
      <c r="AG191" s="71">
        <v>0</v>
      </c>
      <c r="AH191" s="71">
        <v>0</v>
      </c>
      <c r="AI191" s="71">
        <v>0</v>
      </c>
      <c r="AJ191" s="71">
        <v>0</v>
      </c>
      <c r="AK191" s="71">
        <v>0</v>
      </c>
      <c r="AL191" s="71">
        <v>0</v>
      </c>
      <c r="AM191" s="71">
        <v>0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</row>
    <row r="192" spans="1:51" hidden="1">
      <c r="A192" t="s">
        <v>44</v>
      </c>
      <c r="B192" t="s">
        <v>47</v>
      </c>
      <c r="C192" t="s">
        <v>80</v>
      </c>
      <c r="D192" t="s">
        <v>337</v>
      </c>
      <c r="E192" s="63">
        <v>0</v>
      </c>
      <c r="F192" s="63">
        <v>0</v>
      </c>
      <c r="G192" s="63">
        <v>0</v>
      </c>
      <c r="H192" s="63">
        <v>0</v>
      </c>
      <c r="I192" s="63">
        <v>0</v>
      </c>
      <c r="J192" s="63">
        <v>0</v>
      </c>
      <c r="K192" s="71">
        <v>0</v>
      </c>
      <c r="L192" s="71">
        <v>0</v>
      </c>
      <c r="M192" s="71">
        <v>0</v>
      </c>
      <c r="N192" s="71">
        <v>0</v>
      </c>
      <c r="O192" s="71">
        <v>0</v>
      </c>
      <c r="P192" s="71">
        <v>0</v>
      </c>
      <c r="Q192" s="71">
        <v>0</v>
      </c>
      <c r="R192" s="71">
        <v>0</v>
      </c>
      <c r="S192" s="71">
        <v>0</v>
      </c>
      <c r="T192" s="71">
        <v>0</v>
      </c>
      <c r="U192" s="71">
        <v>0</v>
      </c>
      <c r="V192" s="71">
        <v>0</v>
      </c>
      <c r="W192" s="71">
        <v>0</v>
      </c>
      <c r="X192" s="71">
        <v>0</v>
      </c>
      <c r="Y192" s="71">
        <v>0</v>
      </c>
      <c r="Z192" s="71">
        <v>0</v>
      </c>
      <c r="AA192" s="71">
        <v>0</v>
      </c>
      <c r="AB192" s="71">
        <v>0</v>
      </c>
      <c r="AC192" s="71">
        <v>0</v>
      </c>
      <c r="AD192" s="71">
        <v>0</v>
      </c>
      <c r="AE192" s="71">
        <v>0</v>
      </c>
      <c r="AF192" s="71">
        <v>0</v>
      </c>
      <c r="AG192" s="71">
        <v>0</v>
      </c>
      <c r="AH192" s="71">
        <v>0</v>
      </c>
      <c r="AI192" s="71">
        <v>0</v>
      </c>
      <c r="AJ192" s="71">
        <v>0</v>
      </c>
      <c r="AK192" s="71">
        <v>0</v>
      </c>
      <c r="AL192" s="71">
        <v>0</v>
      </c>
      <c r="AM192" s="71">
        <v>0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</row>
    <row r="193" spans="1:51" hidden="1">
      <c r="A193" t="s">
        <v>44</v>
      </c>
      <c r="B193" t="s">
        <v>47</v>
      </c>
      <c r="C193" t="s">
        <v>79</v>
      </c>
      <c r="D193" t="s">
        <v>337</v>
      </c>
      <c r="E193" s="63">
        <v>0</v>
      </c>
      <c r="F193" s="63">
        <v>0</v>
      </c>
      <c r="G193" s="63">
        <v>0</v>
      </c>
      <c r="H193" s="63">
        <v>0</v>
      </c>
      <c r="I193" s="63">
        <v>0</v>
      </c>
      <c r="J193" s="63">
        <v>0</v>
      </c>
      <c r="K193" s="71">
        <v>0</v>
      </c>
      <c r="L193" s="71">
        <v>0</v>
      </c>
      <c r="M193" s="71">
        <v>0</v>
      </c>
      <c r="N193" s="71">
        <v>0</v>
      </c>
      <c r="O193" s="71">
        <v>0</v>
      </c>
      <c r="P193" s="71">
        <v>0</v>
      </c>
      <c r="Q193" s="71">
        <v>0</v>
      </c>
      <c r="R193" s="71">
        <v>0</v>
      </c>
      <c r="S193" s="71">
        <v>0</v>
      </c>
      <c r="T193" s="71">
        <v>0</v>
      </c>
      <c r="U193" s="71">
        <v>0</v>
      </c>
      <c r="V193" s="71">
        <v>0</v>
      </c>
      <c r="W193" s="71">
        <v>0</v>
      </c>
      <c r="X193" s="71">
        <v>0</v>
      </c>
      <c r="Y193" s="71">
        <v>0</v>
      </c>
      <c r="Z193" s="71">
        <v>0</v>
      </c>
      <c r="AA193" s="71">
        <v>0</v>
      </c>
      <c r="AB193" s="71">
        <v>0</v>
      </c>
      <c r="AC193" s="71">
        <v>0</v>
      </c>
      <c r="AD193" s="71">
        <v>0</v>
      </c>
      <c r="AE193" s="71">
        <v>0</v>
      </c>
      <c r="AF193" s="71">
        <v>0</v>
      </c>
      <c r="AG193" s="71">
        <v>0</v>
      </c>
      <c r="AH193" s="71">
        <v>0</v>
      </c>
      <c r="AI193" s="71">
        <v>0</v>
      </c>
      <c r="AJ193" s="71">
        <v>0</v>
      </c>
      <c r="AK193" s="71">
        <v>0</v>
      </c>
      <c r="AL193" s="71">
        <v>0</v>
      </c>
      <c r="AM193" s="71">
        <v>0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</row>
    <row r="196" spans="1:51"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</row>
    <row r="197" spans="1:51">
      <c r="F197" s="140"/>
      <c r="G197" s="140"/>
      <c r="H197" s="140"/>
      <c r="I197" s="140"/>
      <c r="J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</row>
    <row r="198" spans="1:51">
      <c r="F198" s="140"/>
      <c r="G198" s="140"/>
      <c r="H198" s="140"/>
      <c r="I198" s="140"/>
      <c r="J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</row>
    <row r="199" spans="1:51">
      <c r="F199" s="140"/>
      <c r="G199" s="140"/>
      <c r="H199" s="140"/>
      <c r="I199" s="140"/>
      <c r="J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</row>
    <row r="200" spans="1:51">
      <c r="F200" s="140"/>
      <c r="G200" s="140"/>
      <c r="H200" s="140"/>
      <c r="I200" s="140"/>
      <c r="J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</row>
    <row r="201" spans="1:51">
      <c r="F201" s="140"/>
      <c r="G201" s="140"/>
      <c r="H201" s="140"/>
      <c r="I201" s="140"/>
      <c r="J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</row>
  </sheetData>
  <autoFilter ref="A1:AY193" xr:uid="{00000000-0009-0000-0000-000022000000}">
    <filterColumn colId="0">
      <filters>
        <filter val="RM"/>
      </filters>
    </filterColumn>
    <filterColumn colId="1">
      <filters>
        <filter val="interurbano"/>
      </filters>
    </filterColumn>
  </autoFilter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 tint="0.39997558519241921"/>
  </sheetPr>
  <dimension ref="A1:AX115"/>
  <sheetViews>
    <sheetView zoomScale="77" zoomScaleNormal="77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K28" sqref="K28"/>
    </sheetView>
  </sheetViews>
  <sheetFormatPr baseColWidth="10" defaultColWidth="11.42578125" defaultRowHeight="15"/>
  <cols>
    <col min="2" max="2" width="15.42578125" bestFit="1" customWidth="1"/>
    <col min="3" max="8" width="10" customWidth="1"/>
    <col min="9" max="9" width="12.5703125" customWidth="1"/>
  </cols>
  <sheetData>
    <row r="1" spans="1:50">
      <c r="A1" s="76" t="s">
        <v>28</v>
      </c>
      <c r="B1" s="76" t="s">
        <v>67</v>
      </c>
      <c r="C1" s="76" t="s">
        <v>335</v>
      </c>
      <c r="D1" s="55">
        <v>2014</v>
      </c>
      <c r="E1" s="55">
        <v>2015</v>
      </c>
      <c r="F1" s="55">
        <v>2016</v>
      </c>
      <c r="G1" s="55">
        <v>2017</v>
      </c>
      <c r="H1" s="55">
        <v>2018</v>
      </c>
      <c r="I1" s="55">
        <v>2019</v>
      </c>
      <c r="J1" s="49">
        <v>2020</v>
      </c>
      <c r="K1" s="49">
        <v>2021</v>
      </c>
      <c r="L1" s="49">
        <v>2022</v>
      </c>
      <c r="M1" s="49">
        <v>2023</v>
      </c>
      <c r="N1" s="49">
        <v>2024</v>
      </c>
      <c r="O1" s="49">
        <v>2025</v>
      </c>
      <c r="P1" s="49">
        <v>2026</v>
      </c>
      <c r="Q1" s="49">
        <v>2027</v>
      </c>
      <c r="R1" s="49">
        <v>2028</v>
      </c>
      <c r="S1" s="49">
        <v>2029</v>
      </c>
      <c r="T1" s="49">
        <v>2030</v>
      </c>
      <c r="U1" s="49">
        <v>2031</v>
      </c>
      <c r="V1" s="49">
        <v>2032</v>
      </c>
      <c r="W1" s="49">
        <v>2033</v>
      </c>
      <c r="X1" s="49">
        <v>2034</v>
      </c>
      <c r="Y1" s="49">
        <v>2035</v>
      </c>
      <c r="Z1" s="49">
        <v>2036</v>
      </c>
      <c r="AA1" s="49">
        <v>2037</v>
      </c>
      <c r="AB1" s="49">
        <v>2038</v>
      </c>
      <c r="AC1" s="49">
        <v>2039</v>
      </c>
      <c r="AD1" s="49">
        <v>2040</v>
      </c>
      <c r="AE1" s="49">
        <v>2041</v>
      </c>
      <c r="AF1" s="49">
        <v>2042</v>
      </c>
      <c r="AG1" s="49">
        <v>2043</v>
      </c>
      <c r="AH1" s="49">
        <v>2044</v>
      </c>
      <c r="AI1" s="49">
        <v>2045</v>
      </c>
      <c r="AJ1" s="49">
        <v>2046</v>
      </c>
      <c r="AK1" s="49">
        <v>2047</v>
      </c>
      <c r="AL1" s="49">
        <v>2048</v>
      </c>
      <c r="AM1" s="49">
        <v>2049</v>
      </c>
      <c r="AN1" s="49">
        <v>2050</v>
      </c>
      <c r="AO1" s="49">
        <v>2051</v>
      </c>
      <c r="AP1" s="49">
        <v>2052</v>
      </c>
      <c r="AQ1" s="49">
        <v>2053</v>
      </c>
      <c r="AR1" s="49">
        <v>2054</v>
      </c>
      <c r="AS1" s="49">
        <v>2055</v>
      </c>
      <c r="AT1" s="49">
        <v>2056</v>
      </c>
      <c r="AU1" s="49">
        <v>2057</v>
      </c>
      <c r="AV1" s="49">
        <v>2058</v>
      </c>
      <c r="AW1" s="49">
        <v>2059</v>
      </c>
      <c r="AX1" s="49">
        <v>2060</v>
      </c>
    </row>
    <row r="2" spans="1:50">
      <c r="A2" t="s">
        <v>41</v>
      </c>
      <c r="B2" t="s">
        <v>75</v>
      </c>
      <c r="C2" t="s">
        <v>339</v>
      </c>
      <c r="D2" s="129">
        <v>7.09</v>
      </c>
      <c r="E2" s="129">
        <v>7.09</v>
      </c>
      <c r="F2" s="129">
        <v>7.09</v>
      </c>
      <c r="G2" s="129">
        <v>7.09</v>
      </c>
      <c r="H2" s="129">
        <v>7.09</v>
      </c>
      <c r="I2" s="129">
        <v>7.09</v>
      </c>
      <c r="J2" s="75">
        <v>7.09</v>
      </c>
      <c r="K2" s="75">
        <v>7.09</v>
      </c>
      <c r="L2" s="75">
        <v>7.09</v>
      </c>
      <c r="M2" s="75">
        <v>7.09</v>
      </c>
      <c r="N2" s="75">
        <v>7.09</v>
      </c>
      <c r="O2" s="75">
        <v>7.09</v>
      </c>
      <c r="P2" s="75">
        <v>7.09</v>
      </c>
      <c r="Q2" s="75">
        <v>7.09</v>
      </c>
      <c r="R2" s="75">
        <v>7.09</v>
      </c>
      <c r="S2" s="75">
        <v>7.09</v>
      </c>
      <c r="T2" s="75">
        <v>7.09</v>
      </c>
      <c r="U2" s="75">
        <v>7.09</v>
      </c>
      <c r="V2" s="75">
        <v>7.09</v>
      </c>
      <c r="W2" s="75">
        <v>7.09</v>
      </c>
      <c r="X2" s="75">
        <v>7.09</v>
      </c>
      <c r="Y2" s="75">
        <v>7.09</v>
      </c>
      <c r="Z2" s="75">
        <v>7.09</v>
      </c>
      <c r="AA2" s="75">
        <v>7.09</v>
      </c>
      <c r="AB2" s="75">
        <v>7.09</v>
      </c>
      <c r="AC2" s="75">
        <v>7.09</v>
      </c>
      <c r="AD2" s="75">
        <v>7.09</v>
      </c>
      <c r="AE2" s="75">
        <v>7.09</v>
      </c>
      <c r="AF2" s="75">
        <v>7.09</v>
      </c>
      <c r="AG2" s="75">
        <v>7.09</v>
      </c>
      <c r="AH2" s="75">
        <v>7.09</v>
      </c>
      <c r="AI2" s="75">
        <v>7.09</v>
      </c>
      <c r="AJ2" s="75">
        <v>7.09</v>
      </c>
      <c r="AK2" s="75">
        <v>7.09</v>
      </c>
      <c r="AL2" s="75">
        <v>7.09</v>
      </c>
      <c r="AM2" s="75">
        <v>7.09</v>
      </c>
      <c r="AN2" s="75">
        <v>7.09</v>
      </c>
      <c r="AO2" s="75">
        <v>7.09</v>
      </c>
      <c r="AP2" s="75">
        <v>7.09</v>
      </c>
      <c r="AQ2" s="75">
        <v>7.09</v>
      </c>
      <c r="AR2" s="75">
        <v>7.09</v>
      </c>
      <c r="AS2" s="75">
        <v>7.09</v>
      </c>
      <c r="AT2" s="75">
        <v>7.09</v>
      </c>
      <c r="AU2" s="75">
        <v>7.09</v>
      </c>
      <c r="AV2" s="75">
        <v>7.09</v>
      </c>
      <c r="AW2" s="75">
        <v>7.09</v>
      </c>
      <c r="AX2" s="75">
        <v>7.09</v>
      </c>
    </row>
    <row r="3" spans="1:50">
      <c r="A3" t="s">
        <v>41</v>
      </c>
      <c r="B3" t="s">
        <v>76</v>
      </c>
      <c r="C3" t="s">
        <v>339</v>
      </c>
      <c r="D3" s="123">
        <v>7.09</v>
      </c>
      <c r="E3" s="123">
        <v>7.09</v>
      </c>
      <c r="F3" s="123">
        <v>7.09</v>
      </c>
      <c r="G3" s="123">
        <v>7.09</v>
      </c>
      <c r="H3" s="123">
        <v>7.09</v>
      </c>
      <c r="I3" s="123">
        <v>7.09</v>
      </c>
      <c r="J3" s="75">
        <v>7.09</v>
      </c>
      <c r="K3" s="75">
        <v>7.09</v>
      </c>
      <c r="L3" s="75">
        <v>7.09</v>
      </c>
      <c r="M3" s="75">
        <v>7.09</v>
      </c>
      <c r="N3" s="75">
        <v>7.09</v>
      </c>
      <c r="O3" s="75">
        <v>7.09</v>
      </c>
      <c r="P3" s="75">
        <v>7.09</v>
      </c>
      <c r="Q3" s="75">
        <v>7.09</v>
      </c>
      <c r="R3" s="75">
        <v>7.09</v>
      </c>
      <c r="S3" s="75">
        <v>7.09</v>
      </c>
      <c r="T3" s="75">
        <v>7.09</v>
      </c>
      <c r="U3" s="75">
        <v>7.09</v>
      </c>
      <c r="V3" s="75">
        <v>7.09</v>
      </c>
      <c r="W3" s="75">
        <v>7.09</v>
      </c>
      <c r="X3" s="75">
        <v>7.09</v>
      </c>
      <c r="Y3" s="75">
        <v>7.09</v>
      </c>
      <c r="Z3" s="75">
        <v>7.09</v>
      </c>
      <c r="AA3" s="75">
        <v>7.09</v>
      </c>
      <c r="AB3" s="75">
        <v>7.09</v>
      </c>
      <c r="AC3" s="75">
        <v>7.09</v>
      </c>
      <c r="AD3" s="75">
        <v>7.09</v>
      </c>
      <c r="AE3" s="75">
        <v>7.09</v>
      </c>
      <c r="AF3" s="75">
        <v>7.09</v>
      </c>
      <c r="AG3" s="75">
        <v>7.09</v>
      </c>
      <c r="AH3" s="75">
        <v>7.09</v>
      </c>
      <c r="AI3" s="75">
        <v>7.09</v>
      </c>
      <c r="AJ3" s="75">
        <v>7.09</v>
      </c>
      <c r="AK3" s="75">
        <v>7.09</v>
      </c>
      <c r="AL3" s="75">
        <v>7.09</v>
      </c>
      <c r="AM3" s="75">
        <v>7.09</v>
      </c>
      <c r="AN3" s="75">
        <v>7.09</v>
      </c>
      <c r="AO3" s="75">
        <v>7.09</v>
      </c>
      <c r="AP3" s="75">
        <v>7.09</v>
      </c>
      <c r="AQ3" s="75">
        <v>7.09</v>
      </c>
      <c r="AR3" s="75">
        <v>7.09</v>
      </c>
      <c r="AS3" s="75">
        <v>7.09</v>
      </c>
      <c r="AT3" s="75">
        <v>7.09</v>
      </c>
      <c r="AU3" s="75">
        <v>7.09</v>
      </c>
      <c r="AV3" s="75">
        <v>7.09</v>
      </c>
      <c r="AW3" s="75">
        <v>7.09</v>
      </c>
      <c r="AX3" s="75">
        <v>7.09</v>
      </c>
    </row>
    <row r="4" spans="1:50">
      <c r="A4" t="s">
        <v>41</v>
      </c>
      <c r="B4" t="s">
        <v>77</v>
      </c>
      <c r="C4" t="s">
        <v>339</v>
      </c>
      <c r="D4" s="129">
        <v>14</v>
      </c>
      <c r="E4" s="129">
        <v>14</v>
      </c>
      <c r="F4" s="129">
        <v>14</v>
      </c>
      <c r="G4" s="129">
        <v>14</v>
      </c>
      <c r="H4" s="129">
        <v>14</v>
      </c>
      <c r="I4" s="129">
        <v>14</v>
      </c>
      <c r="J4" s="75">
        <v>14</v>
      </c>
      <c r="K4" s="75">
        <v>14</v>
      </c>
      <c r="L4" s="75">
        <v>14</v>
      </c>
      <c r="M4" s="75">
        <v>14</v>
      </c>
      <c r="N4" s="75">
        <v>14</v>
      </c>
      <c r="O4" s="75">
        <v>14</v>
      </c>
      <c r="P4" s="75">
        <v>14</v>
      </c>
      <c r="Q4" s="75">
        <v>14</v>
      </c>
      <c r="R4" s="75">
        <v>14</v>
      </c>
      <c r="S4" s="75">
        <v>14</v>
      </c>
      <c r="T4" s="75">
        <v>14</v>
      </c>
      <c r="U4" s="75">
        <v>14</v>
      </c>
      <c r="V4" s="75">
        <v>14</v>
      </c>
      <c r="W4" s="75">
        <v>14</v>
      </c>
      <c r="X4" s="75">
        <v>14</v>
      </c>
      <c r="Y4" s="75">
        <v>14</v>
      </c>
      <c r="Z4" s="75">
        <v>14</v>
      </c>
      <c r="AA4" s="75">
        <v>14</v>
      </c>
      <c r="AB4" s="75">
        <v>14</v>
      </c>
      <c r="AC4" s="75">
        <v>14</v>
      </c>
      <c r="AD4" s="75">
        <v>14</v>
      </c>
      <c r="AE4" s="75">
        <v>14</v>
      </c>
      <c r="AF4" s="75">
        <v>14</v>
      </c>
      <c r="AG4" s="75">
        <v>14</v>
      </c>
      <c r="AH4" s="75">
        <v>14</v>
      </c>
      <c r="AI4" s="75">
        <v>14</v>
      </c>
      <c r="AJ4" s="75">
        <v>14</v>
      </c>
      <c r="AK4" s="75">
        <v>14</v>
      </c>
      <c r="AL4" s="75">
        <v>14</v>
      </c>
      <c r="AM4" s="75">
        <v>14</v>
      </c>
      <c r="AN4" s="75">
        <v>14</v>
      </c>
      <c r="AO4" s="75">
        <v>14</v>
      </c>
      <c r="AP4" s="75">
        <v>14</v>
      </c>
      <c r="AQ4" s="75">
        <v>14</v>
      </c>
      <c r="AR4" s="75">
        <v>14</v>
      </c>
      <c r="AS4" s="75">
        <v>14</v>
      </c>
      <c r="AT4" s="75">
        <v>14</v>
      </c>
      <c r="AU4" s="75">
        <v>14</v>
      </c>
      <c r="AV4" s="75">
        <v>14</v>
      </c>
      <c r="AW4" s="75">
        <v>14</v>
      </c>
      <c r="AX4" s="75">
        <v>14</v>
      </c>
    </row>
    <row r="5" spans="1:50">
      <c r="A5" t="s">
        <v>41</v>
      </c>
      <c r="B5" t="s">
        <v>78</v>
      </c>
      <c r="C5" t="s">
        <v>339</v>
      </c>
      <c r="D5" s="129">
        <v>516</v>
      </c>
      <c r="E5" s="129">
        <v>516</v>
      </c>
      <c r="F5" s="129">
        <v>516</v>
      </c>
      <c r="G5" s="129">
        <v>516</v>
      </c>
      <c r="H5" s="129">
        <v>516</v>
      </c>
      <c r="I5" s="129">
        <v>516</v>
      </c>
      <c r="J5" s="74">
        <v>516</v>
      </c>
      <c r="K5" s="74">
        <v>516</v>
      </c>
      <c r="L5" s="74">
        <v>516</v>
      </c>
      <c r="M5" s="74">
        <v>516</v>
      </c>
      <c r="N5" s="74">
        <v>516</v>
      </c>
      <c r="O5" s="74">
        <v>516</v>
      </c>
      <c r="P5" s="74">
        <v>516</v>
      </c>
      <c r="Q5" s="74">
        <v>516</v>
      </c>
      <c r="R5" s="74">
        <v>516</v>
      </c>
      <c r="S5" s="74">
        <v>516</v>
      </c>
      <c r="T5" s="74">
        <v>516</v>
      </c>
      <c r="U5" s="74">
        <v>516</v>
      </c>
      <c r="V5" s="74">
        <v>516</v>
      </c>
      <c r="W5" s="74">
        <v>516</v>
      </c>
      <c r="X5" s="74">
        <v>516</v>
      </c>
      <c r="Y5" s="74">
        <v>516</v>
      </c>
      <c r="Z5" s="74">
        <v>516</v>
      </c>
      <c r="AA5" s="74">
        <v>516</v>
      </c>
      <c r="AB5" s="74">
        <v>516</v>
      </c>
      <c r="AC5" s="74">
        <v>516</v>
      </c>
      <c r="AD5" s="74">
        <v>516</v>
      </c>
      <c r="AE5" s="74">
        <v>516</v>
      </c>
      <c r="AF5" s="74">
        <v>516</v>
      </c>
      <c r="AG5" s="74">
        <v>516</v>
      </c>
      <c r="AH5" s="74">
        <v>516</v>
      </c>
      <c r="AI5" s="74">
        <v>516</v>
      </c>
      <c r="AJ5" s="74">
        <v>516</v>
      </c>
      <c r="AK5" s="74">
        <v>516</v>
      </c>
      <c r="AL5" s="74">
        <v>516</v>
      </c>
      <c r="AM5" s="74">
        <v>516</v>
      </c>
      <c r="AN5" s="74">
        <v>516</v>
      </c>
      <c r="AO5" s="74">
        <v>516</v>
      </c>
      <c r="AP5" s="74">
        <v>516</v>
      </c>
      <c r="AQ5" s="74">
        <v>516</v>
      </c>
      <c r="AR5" s="74">
        <v>516</v>
      </c>
      <c r="AS5" s="74">
        <v>516</v>
      </c>
      <c r="AT5" s="74">
        <v>516</v>
      </c>
      <c r="AU5" s="74">
        <v>516</v>
      </c>
      <c r="AV5" s="74">
        <v>516</v>
      </c>
      <c r="AW5" s="74">
        <v>516</v>
      </c>
      <c r="AX5" s="74">
        <v>516</v>
      </c>
    </row>
    <row r="6" spans="1:50">
      <c r="A6" t="s">
        <v>41</v>
      </c>
      <c r="B6" t="s">
        <v>80</v>
      </c>
      <c r="C6" t="s">
        <v>339</v>
      </c>
      <c r="D6" s="84">
        <v>2625</v>
      </c>
      <c r="E6" s="84">
        <v>2625</v>
      </c>
      <c r="F6" s="84">
        <v>2625</v>
      </c>
      <c r="G6" s="84">
        <v>2625</v>
      </c>
      <c r="H6" s="84">
        <v>2625</v>
      </c>
      <c r="I6" s="84">
        <v>2625</v>
      </c>
      <c r="J6" s="73">
        <v>2625</v>
      </c>
      <c r="K6" s="73">
        <v>2625</v>
      </c>
      <c r="L6" s="73">
        <v>2625</v>
      </c>
      <c r="M6" s="73">
        <v>2625</v>
      </c>
      <c r="N6" s="73">
        <v>2625</v>
      </c>
      <c r="O6" s="73">
        <v>2625</v>
      </c>
      <c r="P6" s="73">
        <v>2625</v>
      </c>
      <c r="Q6" s="73">
        <v>2625</v>
      </c>
      <c r="R6" s="73">
        <v>2625</v>
      </c>
      <c r="S6" s="73">
        <v>2625</v>
      </c>
      <c r="T6" s="73">
        <v>2625</v>
      </c>
      <c r="U6" s="73">
        <v>2625</v>
      </c>
      <c r="V6" s="73">
        <v>2625</v>
      </c>
      <c r="W6" s="73">
        <v>2625</v>
      </c>
      <c r="X6" s="73">
        <v>2625</v>
      </c>
      <c r="Y6" s="73">
        <v>2625</v>
      </c>
      <c r="Z6" s="73">
        <v>2625</v>
      </c>
      <c r="AA6" s="73">
        <v>2625</v>
      </c>
      <c r="AB6" s="73">
        <v>2625</v>
      </c>
      <c r="AC6" s="73">
        <v>2625</v>
      </c>
      <c r="AD6" s="73">
        <v>2625</v>
      </c>
      <c r="AE6" s="73">
        <v>2625</v>
      </c>
      <c r="AF6" s="73">
        <v>2625</v>
      </c>
      <c r="AG6" s="73">
        <v>2625</v>
      </c>
      <c r="AH6" s="73">
        <v>2625</v>
      </c>
      <c r="AI6" s="73">
        <v>2625</v>
      </c>
      <c r="AJ6" s="73">
        <v>2625</v>
      </c>
      <c r="AK6" s="73">
        <v>2625</v>
      </c>
      <c r="AL6" s="73">
        <v>2625</v>
      </c>
      <c r="AM6" s="73">
        <v>2625</v>
      </c>
      <c r="AN6" s="73">
        <v>2625</v>
      </c>
      <c r="AO6" s="73">
        <v>2625</v>
      </c>
      <c r="AP6" s="73">
        <v>2625</v>
      </c>
      <c r="AQ6" s="73">
        <v>2625</v>
      </c>
      <c r="AR6" s="73">
        <v>2625</v>
      </c>
      <c r="AS6" s="73">
        <v>2625</v>
      </c>
      <c r="AT6" s="1">
        <v>2625</v>
      </c>
      <c r="AU6" s="1">
        <v>2625</v>
      </c>
      <c r="AV6" s="1">
        <v>2625</v>
      </c>
      <c r="AW6" s="1">
        <v>2625</v>
      </c>
      <c r="AX6" s="1">
        <v>2625</v>
      </c>
    </row>
    <row r="7" spans="1:50">
      <c r="A7" t="s">
        <v>41</v>
      </c>
      <c r="B7" t="s">
        <v>79</v>
      </c>
      <c r="C7" t="s">
        <v>339</v>
      </c>
      <c r="D7" s="84">
        <v>2625</v>
      </c>
      <c r="E7" s="84">
        <v>2625</v>
      </c>
      <c r="F7" s="84">
        <v>2625</v>
      </c>
      <c r="G7" s="84">
        <v>2625</v>
      </c>
      <c r="H7" s="84">
        <v>2625</v>
      </c>
      <c r="I7" s="84">
        <v>2625</v>
      </c>
      <c r="J7" s="73">
        <v>2625</v>
      </c>
      <c r="K7" s="73">
        <v>2625</v>
      </c>
      <c r="L7" s="73">
        <v>2625</v>
      </c>
      <c r="M7" s="73">
        <v>2625</v>
      </c>
      <c r="N7" s="73">
        <v>2625</v>
      </c>
      <c r="O7" s="73">
        <v>2625</v>
      </c>
      <c r="P7" s="73">
        <v>2625</v>
      </c>
      <c r="Q7" s="73">
        <v>2625</v>
      </c>
      <c r="R7" s="73">
        <v>2625</v>
      </c>
      <c r="S7" s="73">
        <v>2625</v>
      </c>
      <c r="T7" s="73">
        <v>2625</v>
      </c>
      <c r="U7" s="73">
        <v>2625</v>
      </c>
      <c r="V7" s="73">
        <v>2625</v>
      </c>
      <c r="W7" s="73">
        <v>2625</v>
      </c>
      <c r="X7" s="73">
        <v>2625</v>
      </c>
      <c r="Y7" s="73">
        <v>2625</v>
      </c>
      <c r="Z7" s="73">
        <v>2625</v>
      </c>
      <c r="AA7" s="73">
        <v>2625</v>
      </c>
      <c r="AB7" s="73">
        <v>2625</v>
      </c>
      <c r="AC7" s="73">
        <v>2625</v>
      </c>
      <c r="AD7" s="73">
        <v>2625</v>
      </c>
      <c r="AE7" s="73">
        <v>2625</v>
      </c>
      <c r="AF7" s="73">
        <v>2625</v>
      </c>
      <c r="AG7" s="73">
        <v>2625</v>
      </c>
      <c r="AH7" s="73">
        <v>2625</v>
      </c>
      <c r="AI7" s="73">
        <v>2625</v>
      </c>
      <c r="AJ7" s="73">
        <v>2625</v>
      </c>
      <c r="AK7" s="73">
        <v>2625</v>
      </c>
      <c r="AL7" s="73">
        <v>2625</v>
      </c>
      <c r="AM7" s="73">
        <v>2625</v>
      </c>
      <c r="AN7" s="73">
        <v>2625</v>
      </c>
      <c r="AO7" s="73">
        <v>2625</v>
      </c>
      <c r="AP7" s="73">
        <v>2625</v>
      </c>
      <c r="AQ7" s="73">
        <v>2625</v>
      </c>
      <c r="AR7" s="73">
        <v>2625</v>
      </c>
      <c r="AS7" s="73">
        <v>2625</v>
      </c>
      <c r="AT7" s="1">
        <v>2625</v>
      </c>
      <c r="AU7" s="1">
        <v>2625</v>
      </c>
      <c r="AV7" s="1">
        <v>2625</v>
      </c>
      <c r="AW7" s="1">
        <v>2625</v>
      </c>
      <c r="AX7" s="1">
        <v>2625</v>
      </c>
    </row>
    <row r="8" spans="1:50">
      <c r="A8" t="s">
        <v>29</v>
      </c>
      <c r="B8" t="s">
        <v>75</v>
      </c>
      <c r="C8" t="s">
        <v>339</v>
      </c>
      <c r="D8" s="129">
        <v>7.09</v>
      </c>
      <c r="E8" s="129">
        <v>7.09</v>
      </c>
      <c r="F8" s="129">
        <v>7.09</v>
      </c>
      <c r="G8" s="129">
        <v>7.09</v>
      </c>
      <c r="H8" s="129">
        <v>7.09</v>
      </c>
      <c r="I8" s="129">
        <v>7.09</v>
      </c>
      <c r="J8" s="74">
        <v>7.09</v>
      </c>
      <c r="K8" s="74">
        <v>7.09</v>
      </c>
      <c r="L8" s="74">
        <v>7.09</v>
      </c>
      <c r="M8" s="74">
        <v>7.09</v>
      </c>
      <c r="N8" s="74">
        <v>7.09</v>
      </c>
      <c r="O8" s="74">
        <v>7.09</v>
      </c>
      <c r="P8" s="74">
        <v>7.09</v>
      </c>
      <c r="Q8" s="74">
        <v>7.09</v>
      </c>
      <c r="R8" s="74">
        <v>7.09</v>
      </c>
      <c r="S8" s="74">
        <v>7.09</v>
      </c>
      <c r="T8" s="74">
        <v>7.09</v>
      </c>
      <c r="U8" s="74">
        <v>7.09</v>
      </c>
      <c r="V8" s="74">
        <v>7.09</v>
      </c>
      <c r="W8" s="74">
        <v>7.09</v>
      </c>
      <c r="X8" s="74">
        <v>7.09</v>
      </c>
      <c r="Y8" s="74">
        <v>7.09</v>
      </c>
      <c r="Z8" s="74">
        <v>7.09</v>
      </c>
      <c r="AA8" s="74">
        <v>7.09</v>
      </c>
      <c r="AB8" s="74">
        <v>7.09</v>
      </c>
      <c r="AC8" s="74">
        <v>7.09</v>
      </c>
      <c r="AD8" s="74">
        <v>7.09</v>
      </c>
      <c r="AE8" s="74">
        <v>7.09</v>
      </c>
      <c r="AF8" s="74">
        <v>7.09</v>
      </c>
      <c r="AG8" s="74">
        <v>7.09</v>
      </c>
      <c r="AH8" s="74">
        <v>7.09</v>
      </c>
      <c r="AI8" s="74">
        <v>7.09</v>
      </c>
      <c r="AJ8" s="74">
        <v>7.09</v>
      </c>
      <c r="AK8" s="74">
        <v>7.09</v>
      </c>
      <c r="AL8" s="74">
        <v>7.09</v>
      </c>
      <c r="AM8" s="74">
        <v>7.09</v>
      </c>
      <c r="AN8" s="74">
        <v>7.09</v>
      </c>
      <c r="AO8" s="74">
        <v>7.09</v>
      </c>
      <c r="AP8" s="74">
        <v>7.09</v>
      </c>
      <c r="AQ8" s="74">
        <v>7.09</v>
      </c>
      <c r="AR8" s="74">
        <v>7.09</v>
      </c>
      <c r="AS8" s="74">
        <v>7.09</v>
      </c>
      <c r="AT8" s="74">
        <v>7.09</v>
      </c>
      <c r="AU8" s="74">
        <v>7.09</v>
      </c>
      <c r="AV8" s="74">
        <v>7.09</v>
      </c>
      <c r="AW8" s="74">
        <v>7.09</v>
      </c>
      <c r="AX8" s="74">
        <v>7.09</v>
      </c>
    </row>
    <row r="9" spans="1:50">
      <c r="A9" t="s">
        <v>29</v>
      </c>
      <c r="B9" t="s">
        <v>76</v>
      </c>
      <c r="C9" t="s">
        <v>339</v>
      </c>
      <c r="D9" s="123">
        <v>7.09</v>
      </c>
      <c r="E9" s="123">
        <v>7.09</v>
      </c>
      <c r="F9" s="123">
        <v>7.09</v>
      </c>
      <c r="G9" s="123">
        <v>7.09</v>
      </c>
      <c r="H9" s="123">
        <v>7.09</v>
      </c>
      <c r="I9" s="123">
        <v>7.09</v>
      </c>
      <c r="J9" s="74">
        <v>7.09</v>
      </c>
      <c r="K9" s="74">
        <v>7.09</v>
      </c>
      <c r="L9" s="74">
        <v>7.09</v>
      </c>
      <c r="M9" s="74">
        <v>7.09</v>
      </c>
      <c r="N9" s="74">
        <v>7.09</v>
      </c>
      <c r="O9" s="74">
        <v>7.09</v>
      </c>
      <c r="P9" s="74">
        <v>7.09</v>
      </c>
      <c r="Q9" s="74">
        <v>7.09</v>
      </c>
      <c r="R9" s="74">
        <v>7.09</v>
      </c>
      <c r="S9" s="74">
        <v>7.09</v>
      </c>
      <c r="T9" s="74">
        <v>7.09</v>
      </c>
      <c r="U9" s="74">
        <v>7.09</v>
      </c>
      <c r="V9" s="74">
        <v>7.09</v>
      </c>
      <c r="W9" s="74">
        <v>7.09</v>
      </c>
      <c r="X9" s="74">
        <v>7.09</v>
      </c>
      <c r="Y9" s="74">
        <v>7.09</v>
      </c>
      <c r="Z9" s="74">
        <v>7.09</v>
      </c>
      <c r="AA9" s="74">
        <v>7.09</v>
      </c>
      <c r="AB9" s="74">
        <v>7.09</v>
      </c>
      <c r="AC9" s="74">
        <v>7.09</v>
      </c>
      <c r="AD9" s="74">
        <v>7.09</v>
      </c>
      <c r="AE9" s="74">
        <v>7.09</v>
      </c>
      <c r="AF9" s="74">
        <v>7.09</v>
      </c>
      <c r="AG9" s="74">
        <v>7.09</v>
      </c>
      <c r="AH9" s="74">
        <v>7.09</v>
      </c>
      <c r="AI9" s="74">
        <v>7.09</v>
      </c>
      <c r="AJ9" s="74">
        <v>7.09</v>
      </c>
      <c r="AK9" s="74">
        <v>7.09</v>
      </c>
      <c r="AL9" s="74">
        <v>7.09</v>
      </c>
      <c r="AM9" s="74">
        <v>7.09</v>
      </c>
      <c r="AN9" s="74">
        <v>7.09</v>
      </c>
      <c r="AO9" s="74">
        <v>7.09</v>
      </c>
      <c r="AP9" s="74">
        <v>7.09</v>
      </c>
      <c r="AQ9" s="74">
        <v>7.09</v>
      </c>
      <c r="AR9" s="74">
        <v>7.09</v>
      </c>
      <c r="AS9" s="74">
        <v>7.09</v>
      </c>
      <c r="AT9" s="74">
        <v>7.09</v>
      </c>
      <c r="AU9" s="74">
        <v>7.09</v>
      </c>
      <c r="AV9" s="74">
        <v>7.09</v>
      </c>
      <c r="AW9" s="74">
        <v>7.09</v>
      </c>
      <c r="AX9" s="74">
        <v>7.09</v>
      </c>
    </row>
    <row r="10" spans="1:50">
      <c r="A10" t="s">
        <v>29</v>
      </c>
      <c r="B10" t="s">
        <v>77</v>
      </c>
      <c r="C10" t="s">
        <v>339</v>
      </c>
      <c r="D10" s="129">
        <v>14</v>
      </c>
      <c r="E10" s="129">
        <v>14</v>
      </c>
      <c r="F10" s="129">
        <v>14</v>
      </c>
      <c r="G10" s="129">
        <v>14</v>
      </c>
      <c r="H10" s="129">
        <v>14</v>
      </c>
      <c r="I10" s="129">
        <v>14</v>
      </c>
      <c r="J10" s="74">
        <v>14</v>
      </c>
      <c r="K10" s="74">
        <v>14</v>
      </c>
      <c r="L10" s="74">
        <v>14</v>
      </c>
      <c r="M10" s="74">
        <v>14</v>
      </c>
      <c r="N10" s="74">
        <v>14</v>
      </c>
      <c r="O10" s="74">
        <v>14</v>
      </c>
      <c r="P10" s="74">
        <v>14</v>
      </c>
      <c r="Q10" s="74">
        <v>14</v>
      </c>
      <c r="R10" s="74">
        <v>14</v>
      </c>
      <c r="S10" s="74">
        <v>14</v>
      </c>
      <c r="T10" s="74">
        <v>14</v>
      </c>
      <c r="U10" s="74">
        <v>14</v>
      </c>
      <c r="V10" s="74">
        <v>14</v>
      </c>
      <c r="W10" s="74">
        <v>14</v>
      </c>
      <c r="X10" s="74">
        <v>14</v>
      </c>
      <c r="Y10" s="74">
        <v>14</v>
      </c>
      <c r="Z10" s="74">
        <v>14</v>
      </c>
      <c r="AA10" s="74">
        <v>14</v>
      </c>
      <c r="AB10" s="74">
        <v>14</v>
      </c>
      <c r="AC10" s="74">
        <v>14</v>
      </c>
      <c r="AD10" s="74">
        <v>14</v>
      </c>
      <c r="AE10" s="74">
        <v>14</v>
      </c>
      <c r="AF10" s="74">
        <v>14</v>
      </c>
      <c r="AG10" s="74">
        <v>14</v>
      </c>
      <c r="AH10" s="74">
        <v>14</v>
      </c>
      <c r="AI10" s="74">
        <v>14</v>
      </c>
      <c r="AJ10" s="74">
        <v>14</v>
      </c>
      <c r="AK10" s="74">
        <v>14</v>
      </c>
      <c r="AL10" s="74">
        <v>14</v>
      </c>
      <c r="AM10" s="74">
        <v>14</v>
      </c>
      <c r="AN10" s="74">
        <v>14</v>
      </c>
      <c r="AO10" s="74">
        <v>14</v>
      </c>
      <c r="AP10" s="74">
        <v>14</v>
      </c>
      <c r="AQ10" s="74">
        <v>14</v>
      </c>
      <c r="AR10" s="74">
        <v>14</v>
      </c>
      <c r="AS10" s="74">
        <v>14</v>
      </c>
      <c r="AT10" s="74">
        <v>14</v>
      </c>
      <c r="AU10" s="74">
        <v>14</v>
      </c>
      <c r="AV10" s="74">
        <v>14</v>
      </c>
      <c r="AW10" s="74">
        <v>14</v>
      </c>
      <c r="AX10" s="74">
        <v>14</v>
      </c>
    </row>
    <row r="11" spans="1:50">
      <c r="A11" t="s">
        <v>29</v>
      </c>
      <c r="B11" t="s">
        <v>78</v>
      </c>
      <c r="C11" t="s">
        <v>339</v>
      </c>
      <c r="D11" s="129">
        <v>516</v>
      </c>
      <c r="E11" s="129">
        <v>516</v>
      </c>
      <c r="F11" s="129">
        <v>516</v>
      </c>
      <c r="G11" s="129">
        <v>516</v>
      </c>
      <c r="H11" s="129">
        <v>516</v>
      </c>
      <c r="I11" s="129">
        <v>516</v>
      </c>
      <c r="J11" s="74">
        <v>516</v>
      </c>
      <c r="K11" s="74">
        <v>516</v>
      </c>
      <c r="L11" s="74">
        <v>516</v>
      </c>
      <c r="M11" s="74">
        <v>516</v>
      </c>
      <c r="N11" s="74">
        <v>516</v>
      </c>
      <c r="O11" s="74">
        <v>516</v>
      </c>
      <c r="P11" s="74">
        <v>516</v>
      </c>
      <c r="Q11" s="74">
        <v>516</v>
      </c>
      <c r="R11" s="74">
        <v>516</v>
      </c>
      <c r="S11" s="74">
        <v>516</v>
      </c>
      <c r="T11" s="74">
        <v>516</v>
      </c>
      <c r="U11" s="74">
        <v>516</v>
      </c>
      <c r="V11" s="74">
        <v>516</v>
      </c>
      <c r="W11" s="74">
        <v>516</v>
      </c>
      <c r="X11" s="74">
        <v>516</v>
      </c>
      <c r="Y11" s="74">
        <v>516</v>
      </c>
      <c r="Z11" s="74">
        <v>516</v>
      </c>
      <c r="AA11" s="74">
        <v>516</v>
      </c>
      <c r="AB11" s="74">
        <v>516</v>
      </c>
      <c r="AC11" s="74">
        <v>516</v>
      </c>
      <c r="AD11" s="74">
        <v>516</v>
      </c>
      <c r="AE11" s="74">
        <v>516</v>
      </c>
      <c r="AF11" s="74">
        <v>516</v>
      </c>
      <c r="AG11" s="74">
        <v>516</v>
      </c>
      <c r="AH11" s="74">
        <v>516</v>
      </c>
      <c r="AI11" s="74">
        <v>516</v>
      </c>
      <c r="AJ11" s="74">
        <v>516</v>
      </c>
      <c r="AK11" s="74">
        <v>516</v>
      </c>
      <c r="AL11" s="74">
        <v>516</v>
      </c>
      <c r="AM11" s="74">
        <v>516</v>
      </c>
      <c r="AN11" s="74">
        <v>516</v>
      </c>
      <c r="AO11" s="74">
        <v>516</v>
      </c>
      <c r="AP11" s="74">
        <v>516</v>
      </c>
      <c r="AQ11" s="74">
        <v>516</v>
      </c>
      <c r="AR11" s="74">
        <v>516</v>
      </c>
      <c r="AS11" s="74">
        <v>516</v>
      </c>
      <c r="AT11" s="74">
        <v>516</v>
      </c>
      <c r="AU11" s="74">
        <v>516</v>
      </c>
      <c r="AV11" s="74">
        <v>516</v>
      </c>
      <c r="AW11" s="74">
        <v>516</v>
      </c>
      <c r="AX11" s="74">
        <v>516</v>
      </c>
    </row>
    <row r="12" spans="1:50">
      <c r="A12" t="s">
        <v>29</v>
      </c>
      <c r="B12" t="s">
        <v>80</v>
      </c>
      <c r="C12" t="s">
        <v>339</v>
      </c>
      <c r="D12" s="129">
        <f t="shared" ref="D12:I13" si="0">D6</f>
        <v>2625</v>
      </c>
      <c r="E12" s="129">
        <f t="shared" si="0"/>
        <v>2625</v>
      </c>
      <c r="F12" s="129">
        <f t="shared" si="0"/>
        <v>2625</v>
      </c>
      <c r="G12" s="129">
        <f t="shared" si="0"/>
        <v>2625</v>
      </c>
      <c r="H12" s="129">
        <f t="shared" si="0"/>
        <v>2625</v>
      </c>
      <c r="I12" s="129">
        <f t="shared" si="0"/>
        <v>2625</v>
      </c>
      <c r="J12" s="74">
        <v>2625</v>
      </c>
      <c r="K12" s="74">
        <v>2625</v>
      </c>
      <c r="L12" s="74">
        <v>2625</v>
      </c>
      <c r="M12" s="74">
        <v>2625</v>
      </c>
      <c r="N12" s="74">
        <v>2625</v>
      </c>
      <c r="O12" s="74">
        <v>2625</v>
      </c>
      <c r="P12" s="74">
        <v>2625</v>
      </c>
      <c r="Q12" s="74">
        <v>2625</v>
      </c>
      <c r="R12" s="74">
        <v>2625</v>
      </c>
      <c r="S12" s="74">
        <v>2625</v>
      </c>
      <c r="T12" s="74">
        <v>2625</v>
      </c>
      <c r="U12" s="74">
        <v>2625</v>
      </c>
      <c r="V12" s="74">
        <v>2625</v>
      </c>
      <c r="W12" s="74">
        <v>2625</v>
      </c>
      <c r="X12" s="74">
        <v>2625</v>
      </c>
      <c r="Y12" s="74">
        <v>2625</v>
      </c>
      <c r="Z12" s="74">
        <v>2625</v>
      </c>
      <c r="AA12" s="74">
        <v>2625</v>
      </c>
      <c r="AB12" s="74">
        <v>2625</v>
      </c>
      <c r="AC12" s="74">
        <v>2625</v>
      </c>
      <c r="AD12" s="74">
        <v>2625</v>
      </c>
      <c r="AE12" s="74">
        <v>2625</v>
      </c>
      <c r="AF12" s="74">
        <v>2625</v>
      </c>
      <c r="AG12" s="74">
        <v>2625</v>
      </c>
      <c r="AH12" s="74">
        <v>2625</v>
      </c>
      <c r="AI12" s="74">
        <v>2625</v>
      </c>
      <c r="AJ12" s="74">
        <v>2625</v>
      </c>
      <c r="AK12" s="74">
        <v>2625</v>
      </c>
      <c r="AL12" s="74">
        <v>2625</v>
      </c>
      <c r="AM12" s="74">
        <v>2625</v>
      </c>
      <c r="AN12" s="74">
        <v>2625</v>
      </c>
      <c r="AO12" s="74">
        <v>2625</v>
      </c>
      <c r="AP12" s="74">
        <v>2625</v>
      </c>
      <c r="AQ12" s="74">
        <v>2625</v>
      </c>
      <c r="AR12" s="74">
        <v>2625</v>
      </c>
      <c r="AS12" s="74">
        <v>2625</v>
      </c>
      <c r="AT12" s="74">
        <v>2625</v>
      </c>
      <c r="AU12" s="74">
        <v>2625</v>
      </c>
      <c r="AV12" s="74">
        <v>2625</v>
      </c>
      <c r="AW12" s="74">
        <v>2625</v>
      </c>
      <c r="AX12" s="74">
        <v>2625</v>
      </c>
    </row>
    <row r="13" spans="1:50">
      <c r="A13" t="s">
        <v>29</v>
      </c>
      <c r="B13" t="s">
        <v>79</v>
      </c>
      <c r="C13" t="s">
        <v>339</v>
      </c>
      <c r="D13" s="129">
        <f t="shared" si="0"/>
        <v>2625</v>
      </c>
      <c r="E13" s="129">
        <f t="shared" si="0"/>
        <v>2625</v>
      </c>
      <c r="F13" s="129">
        <f t="shared" si="0"/>
        <v>2625</v>
      </c>
      <c r="G13" s="129">
        <f t="shared" si="0"/>
        <v>2625</v>
      </c>
      <c r="H13" s="129">
        <f t="shared" si="0"/>
        <v>2625</v>
      </c>
      <c r="I13" s="129">
        <f t="shared" si="0"/>
        <v>2625</v>
      </c>
      <c r="J13" s="74">
        <v>2625</v>
      </c>
      <c r="K13" s="74">
        <v>2625</v>
      </c>
      <c r="L13" s="74">
        <v>2625</v>
      </c>
      <c r="M13" s="74">
        <v>2625</v>
      </c>
      <c r="N13" s="74">
        <v>2625</v>
      </c>
      <c r="O13" s="74">
        <v>2625</v>
      </c>
      <c r="P13" s="74">
        <v>2625</v>
      </c>
      <c r="Q13" s="74">
        <v>2625</v>
      </c>
      <c r="R13" s="74">
        <v>2625</v>
      </c>
      <c r="S13" s="74">
        <v>2625</v>
      </c>
      <c r="T13" s="74">
        <v>2625</v>
      </c>
      <c r="U13" s="74">
        <v>2625</v>
      </c>
      <c r="V13" s="74">
        <v>2625</v>
      </c>
      <c r="W13" s="74">
        <v>2625</v>
      </c>
      <c r="X13" s="74">
        <v>2625</v>
      </c>
      <c r="Y13" s="74">
        <v>2625</v>
      </c>
      <c r="Z13" s="74">
        <v>2625</v>
      </c>
      <c r="AA13" s="74">
        <v>2625</v>
      </c>
      <c r="AB13" s="74">
        <v>2625</v>
      </c>
      <c r="AC13" s="74">
        <v>2625</v>
      </c>
      <c r="AD13" s="74">
        <v>2625</v>
      </c>
      <c r="AE13" s="74">
        <v>2625</v>
      </c>
      <c r="AF13" s="74">
        <v>2625</v>
      </c>
      <c r="AG13" s="74">
        <v>2625</v>
      </c>
      <c r="AH13" s="74">
        <v>2625</v>
      </c>
      <c r="AI13" s="74">
        <v>2625</v>
      </c>
      <c r="AJ13" s="74">
        <v>2625</v>
      </c>
      <c r="AK13" s="74">
        <v>2625</v>
      </c>
      <c r="AL13" s="74">
        <v>2625</v>
      </c>
      <c r="AM13" s="74">
        <v>2625</v>
      </c>
      <c r="AN13" s="74">
        <v>2625</v>
      </c>
      <c r="AO13" s="74">
        <v>2625</v>
      </c>
      <c r="AP13" s="74">
        <v>2625</v>
      </c>
      <c r="AQ13" s="74">
        <v>2625</v>
      </c>
      <c r="AR13" s="74">
        <v>2625</v>
      </c>
      <c r="AS13" s="74">
        <v>2625</v>
      </c>
      <c r="AT13" s="74">
        <v>2625</v>
      </c>
      <c r="AU13" s="74">
        <v>2625</v>
      </c>
      <c r="AV13" s="74">
        <v>2625</v>
      </c>
      <c r="AW13" s="74">
        <v>2625</v>
      </c>
      <c r="AX13" s="74">
        <v>2625</v>
      </c>
    </row>
    <row r="14" spans="1:50">
      <c r="A14" t="s">
        <v>30</v>
      </c>
      <c r="B14" t="s">
        <v>75</v>
      </c>
      <c r="C14" t="s">
        <v>339</v>
      </c>
      <c r="D14" s="129">
        <v>7.09</v>
      </c>
      <c r="E14" s="129">
        <v>7.09</v>
      </c>
      <c r="F14" s="129">
        <v>7.09</v>
      </c>
      <c r="G14" s="129">
        <v>7.09</v>
      </c>
      <c r="H14" s="129">
        <v>7.09</v>
      </c>
      <c r="I14" s="129">
        <v>7.09</v>
      </c>
      <c r="J14" s="74">
        <v>7.09</v>
      </c>
      <c r="K14" s="74">
        <v>7.09</v>
      </c>
      <c r="L14" s="74">
        <v>7.09</v>
      </c>
      <c r="M14" s="74">
        <v>7.09</v>
      </c>
      <c r="N14" s="74">
        <v>7.09</v>
      </c>
      <c r="O14" s="74">
        <v>7.09</v>
      </c>
      <c r="P14" s="74">
        <v>7.09</v>
      </c>
      <c r="Q14" s="74">
        <v>7.09</v>
      </c>
      <c r="R14" s="74">
        <v>7.09</v>
      </c>
      <c r="S14" s="74">
        <v>7.09</v>
      </c>
      <c r="T14" s="74">
        <v>7.09</v>
      </c>
      <c r="U14" s="74">
        <v>7.09</v>
      </c>
      <c r="V14" s="74">
        <v>7.09</v>
      </c>
      <c r="W14" s="74">
        <v>7.09</v>
      </c>
      <c r="X14" s="74">
        <v>7.09</v>
      </c>
      <c r="Y14" s="74">
        <v>7.09</v>
      </c>
      <c r="Z14" s="74">
        <v>7.09</v>
      </c>
      <c r="AA14" s="74">
        <v>7.09</v>
      </c>
      <c r="AB14" s="74">
        <v>7.09</v>
      </c>
      <c r="AC14" s="74">
        <v>7.09</v>
      </c>
      <c r="AD14" s="74">
        <v>7.09</v>
      </c>
      <c r="AE14" s="74">
        <v>7.09</v>
      </c>
      <c r="AF14" s="74">
        <v>7.09</v>
      </c>
      <c r="AG14" s="74">
        <v>7.09</v>
      </c>
      <c r="AH14" s="74">
        <v>7.09</v>
      </c>
      <c r="AI14" s="74">
        <v>7.09</v>
      </c>
      <c r="AJ14" s="74">
        <v>7.09</v>
      </c>
      <c r="AK14" s="74">
        <v>7.09</v>
      </c>
      <c r="AL14" s="74">
        <v>7.09</v>
      </c>
      <c r="AM14" s="74">
        <v>7.09</v>
      </c>
      <c r="AN14" s="74">
        <v>7.09</v>
      </c>
      <c r="AO14" s="74">
        <v>7.09</v>
      </c>
      <c r="AP14" s="74">
        <v>7.09</v>
      </c>
      <c r="AQ14" s="74">
        <v>7.09</v>
      </c>
      <c r="AR14" s="74">
        <v>7.09</v>
      </c>
      <c r="AS14" s="74">
        <v>7.09</v>
      </c>
      <c r="AT14" s="74">
        <v>7.09</v>
      </c>
      <c r="AU14" s="74">
        <v>7.09</v>
      </c>
      <c r="AV14" s="74">
        <v>7.09</v>
      </c>
      <c r="AW14" s="74">
        <v>7.09</v>
      </c>
      <c r="AX14" s="74">
        <v>7.09</v>
      </c>
    </row>
    <row r="15" spans="1:50">
      <c r="A15" t="s">
        <v>30</v>
      </c>
      <c r="B15" t="s">
        <v>76</v>
      </c>
      <c r="C15" t="s">
        <v>339</v>
      </c>
      <c r="D15" s="123">
        <v>7.09</v>
      </c>
      <c r="E15" s="123">
        <v>7.09</v>
      </c>
      <c r="F15" s="123">
        <v>7.09</v>
      </c>
      <c r="G15" s="123">
        <v>7.09</v>
      </c>
      <c r="H15" s="123">
        <v>7.09</v>
      </c>
      <c r="I15" s="123">
        <v>7.09</v>
      </c>
      <c r="J15" s="74">
        <v>7.09</v>
      </c>
      <c r="K15" s="74">
        <v>7.09</v>
      </c>
      <c r="L15" s="74">
        <v>7.09</v>
      </c>
      <c r="M15" s="74">
        <v>7.09</v>
      </c>
      <c r="N15" s="74">
        <v>7.09</v>
      </c>
      <c r="O15" s="74">
        <v>7.09</v>
      </c>
      <c r="P15" s="74">
        <v>7.09</v>
      </c>
      <c r="Q15" s="74">
        <v>7.09</v>
      </c>
      <c r="R15" s="74">
        <v>7.09</v>
      </c>
      <c r="S15" s="74">
        <v>7.09</v>
      </c>
      <c r="T15" s="74">
        <v>7.09</v>
      </c>
      <c r="U15" s="74">
        <v>7.09</v>
      </c>
      <c r="V15" s="74">
        <v>7.09</v>
      </c>
      <c r="W15" s="74">
        <v>7.09</v>
      </c>
      <c r="X15" s="74">
        <v>7.09</v>
      </c>
      <c r="Y15" s="74">
        <v>7.09</v>
      </c>
      <c r="Z15" s="74">
        <v>7.09</v>
      </c>
      <c r="AA15" s="74">
        <v>7.09</v>
      </c>
      <c r="AB15" s="74">
        <v>7.09</v>
      </c>
      <c r="AC15" s="74">
        <v>7.09</v>
      </c>
      <c r="AD15" s="74">
        <v>7.09</v>
      </c>
      <c r="AE15" s="74">
        <v>7.09</v>
      </c>
      <c r="AF15" s="74">
        <v>7.09</v>
      </c>
      <c r="AG15" s="74">
        <v>7.09</v>
      </c>
      <c r="AH15" s="74">
        <v>7.09</v>
      </c>
      <c r="AI15" s="74">
        <v>7.09</v>
      </c>
      <c r="AJ15" s="74">
        <v>7.09</v>
      </c>
      <c r="AK15" s="74">
        <v>7.09</v>
      </c>
      <c r="AL15" s="74">
        <v>7.09</v>
      </c>
      <c r="AM15" s="74">
        <v>7.09</v>
      </c>
      <c r="AN15" s="74">
        <v>7.09</v>
      </c>
      <c r="AO15" s="74">
        <v>7.09</v>
      </c>
      <c r="AP15" s="74">
        <v>7.09</v>
      </c>
      <c r="AQ15" s="74">
        <v>7.09</v>
      </c>
      <c r="AR15" s="74">
        <v>7.09</v>
      </c>
      <c r="AS15" s="74">
        <v>7.09</v>
      </c>
      <c r="AT15" s="74">
        <v>7.09</v>
      </c>
      <c r="AU15" s="74">
        <v>7.09</v>
      </c>
      <c r="AV15" s="74">
        <v>7.09</v>
      </c>
      <c r="AW15" s="74">
        <v>7.09</v>
      </c>
      <c r="AX15" s="74">
        <v>7.09</v>
      </c>
    </row>
    <row r="16" spans="1:50">
      <c r="A16" t="s">
        <v>30</v>
      </c>
      <c r="B16" t="s">
        <v>77</v>
      </c>
      <c r="C16" t="s">
        <v>339</v>
      </c>
      <c r="D16" s="129">
        <v>14</v>
      </c>
      <c r="E16" s="129">
        <v>14</v>
      </c>
      <c r="F16" s="129">
        <v>14</v>
      </c>
      <c r="G16" s="129">
        <v>14</v>
      </c>
      <c r="H16" s="129">
        <v>14</v>
      </c>
      <c r="I16" s="129">
        <v>14</v>
      </c>
      <c r="J16" s="74">
        <v>14</v>
      </c>
      <c r="K16" s="74">
        <v>14</v>
      </c>
      <c r="L16" s="74">
        <v>14</v>
      </c>
      <c r="M16" s="74">
        <v>14</v>
      </c>
      <c r="N16" s="74">
        <v>14</v>
      </c>
      <c r="O16" s="74">
        <v>14</v>
      </c>
      <c r="P16" s="74">
        <v>14</v>
      </c>
      <c r="Q16" s="74">
        <v>14</v>
      </c>
      <c r="R16" s="74">
        <v>14</v>
      </c>
      <c r="S16" s="74">
        <v>14</v>
      </c>
      <c r="T16" s="74">
        <v>14</v>
      </c>
      <c r="U16" s="74">
        <v>14</v>
      </c>
      <c r="V16" s="74">
        <v>14</v>
      </c>
      <c r="W16" s="74">
        <v>14</v>
      </c>
      <c r="X16" s="74">
        <v>14</v>
      </c>
      <c r="Y16" s="74">
        <v>14</v>
      </c>
      <c r="Z16" s="74">
        <v>14</v>
      </c>
      <c r="AA16" s="74">
        <v>14</v>
      </c>
      <c r="AB16" s="74">
        <v>14</v>
      </c>
      <c r="AC16" s="74">
        <v>14</v>
      </c>
      <c r="AD16" s="74">
        <v>14</v>
      </c>
      <c r="AE16" s="74">
        <v>14</v>
      </c>
      <c r="AF16" s="74">
        <v>14</v>
      </c>
      <c r="AG16" s="74">
        <v>14</v>
      </c>
      <c r="AH16" s="74">
        <v>14</v>
      </c>
      <c r="AI16" s="74">
        <v>14</v>
      </c>
      <c r="AJ16" s="74">
        <v>14</v>
      </c>
      <c r="AK16" s="74">
        <v>14</v>
      </c>
      <c r="AL16" s="74">
        <v>14</v>
      </c>
      <c r="AM16" s="74">
        <v>14</v>
      </c>
      <c r="AN16" s="74">
        <v>14</v>
      </c>
      <c r="AO16" s="74">
        <v>14</v>
      </c>
      <c r="AP16" s="74">
        <v>14</v>
      </c>
      <c r="AQ16" s="74">
        <v>14</v>
      </c>
      <c r="AR16" s="74">
        <v>14</v>
      </c>
      <c r="AS16" s="74">
        <v>14</v>
      </c>
      <c r="AT16" s="74">
        <v>14</v>
      </c>
      <c r="AU16" s="74">
        <v>14</v>
      </c>
      <c r="AV16" s="74">
        <v>14</v>
      </c>
      <c r="AW16" s="74">
        <v>14</v>
      </c>
      <c r="AX16" s="74">
        <v>14</v>
      </c>
    </row>
    <row r="17" spans="1:50">
      <c r="A17" t="s">
        <v>30</v>
      </c>
      <c r="B17" t="s">
        <v>78</v>
      </c>
      <c r="C17" t="s">
        <v>339</v>
      </c>
      <c r="D17" s="129">
        <v>516</v>
      </c>
      <c r="E17" s="129">
        <v>516</v>
      </c>
      <c r="F17" s="129">
        <v>516</v>
      </c>
      <c r="G17" s="129">
        <v>516</v>
      </c>
      <c r="H17" s="129">
        <v>516</v>
      </c>
      <c r="I17" s="129">
        <v>516</v>
      </c>
      <c r="J17" s="74">
        <v>516</v>
      </c>
      <c r="K17" s="74">
        <v>516</v>
      </c>
      <c r="L17" s="74">
        <v>516</v>
      </c>
      <c r="M17" s="74">
        <v>516</v>
      </c>
      <c r="N17" s="74">
        <v>516</v>
      </c>
      <c r="O17" s="74">
        <v>516</v>
      </c>
      <c r="P17" s="74">
        <v>516</v>
      </c>
      <c r="Q17" s="74">
        <v>516</v>
      </c>
      <c r="R17" s="74">
        <v>516</v>
      </c>
      <c r="S17" s="74">
        <v>516</v>
      </c>
      <c r="T17" s="74">
        <v>516</v>
      </c>
      <c r="U17" s="74">
        <v>516</v>
      </c>
      <c r="V17" s="74">
        <v>516</v>
      </c>
      <c r="W17" s="74">
        <v>516</v>
      </c>
      <c r="X17" s="74">
        <v>516</v>
      </c>
      <c r="Y17" s="74">
        <v>516</v>
      </c>
      <c r="Z17" s="74">
        <v>516</v>
      </c>
      <c r="AA17" s="74">
        <v>516</v>
      </c>
      <c r="AB17" s="74">
        <v>516</v>
      </c>
      <c r="AC17" s="74">
        <v>516</v>
      </c>
      <c r="AD17" s="74">
        <v>516</v>
      </c>
      <c r="AE17" s="74">
        <v>516</v>
      </c>
      <c r="AF17" s="74">
        <v>516</v>
      </c>
      <c r="AG17" s="74">
        <v>516</v>
      </c>
      <c r="AH17" s="74">
        <v>516</v>
      </c>
      <c r="AI17" s="74">
        <v>516</v>
      </c>
      <c r="AJ17" s="74">
        <v>516</v>
      </c>
      <c r="AK17" s="74">
        <v>516</v>
      </c>
      <c r="AL17" s="74">
        <v>516</v>
      </c>
      <c r="AM17" s="74">
        <v>516</v>
      </c>
      <c r="AN17" s="74">
        <v>516</v>
      </c>
      <c r="AO17" s="74">
        <v>516</v>
      </c>
      <c r="AP17" s="74">
        <v>516</v>
      </c>
      <c r="AQ17" s="74">
        <v>516</v>
      </c>
      <c r="AR17" s="74">
        <v>516</v>
      </c>
      <c r="AS17" s="74">
        <v>516</v>
      </c>
      <c r="AT17" s="74">
        <v>516</v>
      </c>
      <c r="AU17" s="74">
        <v>516</v>
      </c>
      <c r="AV17" s="74">
        <v>516</v>
      </c>
      <c r="AW17" s="74">
        <v>516</v>
      </c>
      <c r="AX17" s="74">
        <v>516</v>
      </c>
    </row>
    <row r="18" spans="1:50">
      <c r="A18" t="s">
        <v>30</v>
      </c>
      <c r="B18" t="s">
        <v>80</v>
      </c>
      <c r="C18" t="s">
        <v>339</v>
      </c>
      <c r="D18" s="129">
        <f t="shared" ref="D18:I19" si="1">D12</f>
        <v>2625</v>
      </c>
      <c r="E18" s="129">
        <f t="shared" si="1"/>
        <v>2625</v>
      </c>
      <c r="F18" s="129">
        <f t="shared" si="1"/>
        <v>2625</v>
      </c>
      <c r="G18" s="129">
        <f t="shared" si="1"/>
        <v>2625</v>
      </c>
      <c r="H18" s="129">
        <f t="shared" si="1"/>
        <v>2625</v>
      </c>
      <c r="I18" s="129">
        <f t="shared" si="1"/>
        <v>2625</v>
      </c>
      <c r="J18" s="74">
        <v>2625</v>
      </c>
      <c r="K18" s="74">
        <v>2625</v>
      </c>
      <c r="L18" s="74">
        <v>2625</v>
      </c>
      <c r="M18" s="74">
        <v>2625</v>
      </c>
      <c r="N18" s="74">
        <v>2625</v>
      </c>
      <c r="O18" s="74">
        <v>2625</v>
      </c>
      <c r="P18" s="74">
        <v>2625</v>
      </c>
      <c r="Q18" s="74">
        <v>2625</v>
      </c>
      <c r="R18" s="74">
        <v>2625</v>
      </c>
      <c r="S18" s="74">
        <v>2625</v>
      </c>
      <c r="T18" s="74">
        <v>2625</v>
      </c>
      <c r="U18" s="74">
        <v>2625</v>
      </c>
      <c r="V18" s="74">
        <v>2625</v>
      </c>
      <c r="W18" s="74">
        <v>2625</v>
      </c>
      <c r="X18" s="74">
        <v>2625</v>
      </c>
      <c r="Y18" s="74">
        <v>2625</v>
      </c>
      <c r="Z18" s="74">
        <v>2625</v>
      </c>
      <c r="AA18" s="74">
        <v>2625</v>
      </c>
      <c r="AB18" s="74">
        <v>2625</v>
      </c>
      <c r="AC18" s="74">
        <v>2625</v>
      </c>
      <c r="AD18" s="74">
        <v>2625</v>
      </c>
      <c r="AE18" s="74">
        <v>2625</v>
      </c>
      <c r="AF18" s="74">
        <v>2625</v>
      </c>
      <c r="AG18" s="74">
        <v>2625</v>
      </c>
      <c r="AH18" s="74">
        <v>2625</v>
      </c>
      <c r="AI18" s="74">
        <v>2625</v>
      </c>
      <c r="AJ18" s="74">
        <v>2625</v>
      </c>
      <c r="AK18" s="74">
        <v>2625</v>
      </c>
      <c r="AL18" s="74">
        <v>2625</v>
      </c>
      <c r="AM18" s="74">
        <v>2625</v>
      </c>
      <c r="AN18" s="74">
        <v>2625</v>
      </c>
      <c r="AO18" s="74">
        <v>2625</v>
      </c>
      <c r="AP18" s="74">
        <v>2625</v>
      </c>
      <c r="AQ18" s="74">
        <v>2625</v>
      </c>
      <c r="AR18" s="74">
        <v>2625</v>
      </c>
      <c r="AS18" s="74">
        <v>2625</v>
      </c>
      <c r="AT18" s="74">
        <v>2625</v>
      </c>
      <c r="AU18" s="74">
        <v>2625</v>
      </c>
      <c r="AV18" s="74">
        <v>2625</v>
      </c>
      <c r="AW18" s="74">
        <v>2625</v>
      </c>
      <c r="AX18" s="74">
        <v>2625</v>
      </c>
    </row>
    <row r="19" spans="1:50">
      <c r="A19" t="s">
        <v>30</v>
      </c>
      <c r="B19" t="s">
        <v>79</v>
      </c>
      <c r="C19" t="s">
        <v>339</v>
      </c>
      <c r="D19" s="129">
        <f t="shared" si="1"/>
        <v>2625</v>
      </c>
      <c r="E19" s="129">
        <f t="shared" si="1"/>
        <v>2625</v>
      </c>
      <c r="F19" s="129">
        <f t="shared" si="1"/>
        <v>2625</v>
      </c>
      <c r="G19" s="129">
        <f t="shared" si="1"/>
        <v>2625</v>
      </c>
      <c r="H19" s="129">
        <f t="shared" si="1"/>
        <v>2625</v>
      </c>
      <c r="I19" s="129">
        <f t="shared" si="1"/>
        <v>2625</v>
      </c>
      <c r="J19" s="74">
        <v>2625</v>
      </c>
      <c r="K19" s="74">
        <v>2625</v>
      </c>
      <c r="L19" s="74">
        <v>2625</v>
      </c>
      <c r="M19" s="74">
        <v>2625</v>
      </c>
      <c r="N19" s="74">
        <v>2625</v>
      </c>
      <c r="O19" s="74">
        <v>2625</v>
      </c>
      <c r="P19" s="74">
        <v>2625</v>
      </c>
      <c r="Q19" s="74">
        <v>2625</v>
      </c>
      <c r="R19" s="74">
        <v>2625</v>
      </c>
      <c r="S19" s="74">
        <v>2625</v>
      </c>
      <c r="T19" s="74">
        <v>2625</v>
      </c>
      <c r="U19" s="74">
        <v>2625</v>
      </c>
      <c r="V19" s="74">
        <v>2625</v>
      </c>
      <c r="W19" s="74">
        <v>2625</v>
      </c>
      <c r="X19" s="74">
        <v>2625</v>
      </c>
      <c r="Y19" s="74">
        <v>2625</v>
      </c>
      <c r="Z19" s="74">
        <v>2625</v>
      </c>
      <c r="AA19" s="74">
        <v>2625</v>
      </c>
      <c r="AB19" s="74">
        <v>2625</v>
      </c>
      <c r="AC19" s="74">
        <v>2625</v>
      </c>
      <c r="AD19" s="74">
        <v>2625</v>
      </c>
      <c r="AE19" s="74">
        <v>2625</v>
      </c>
      <c r="AF19" s="74">
        <v>2625</v>
      </c>
      <c r="AG19" s="74">
        <v>2625</v>
      </c>
      <c r="AH19" s="74">
        <v>2625</v>
      </c>
      <c r="AI19" s="74">
        <v>2625</v>
      </c>
      <c r="AJ19" s="74">
        <v>2625</v>
      </c>
      <c r="AK19" s="74">
        <v>2625</v>
      </c>
      <c r="AL19" s="74">
        <v>2625</v>
      </c>
      <c r="AM19" s="74">
        <v>2625</v>
      </c>
      <c r="AN19" s="74">
        <v>2625</v>
      </c>
      <c r="AO19" s="74">
        <v>2625</v>
      </c>
      <c r="AP19" s="74">
        <v>2625</v>
      </c>
      <c r="AQ19" s="74">
        <v>2625</v>
      </c>
      <c r="AR19" s="74">
        <v>2625</v>
      </c>
      <c r="AS19" s="74">
        <v>2625</v>
      </c>
      <c r="AT19" s="74">
        <v>2625</v>
      </c>
      <c r="AU19" s="74">
        <v>2625</v>
      </c>
      <c r="AV19" s="74">
        <v>2625</v>
      </c>
      <c r="AW19" s="74">
        <v>2625</v>
      </c>
      <c r="AX19" s="74">
        <v>2625</v>
      </c>
    </row>
    <row r="20" spans="1:50">
      <c r="A20" t="s">
        <v>31</v>
      </c>
      <c r="B20" t="s">
        <v>75</v>
      </c>
      <c r="C20" t="s">
        <v>339</v>
      </c>
      <c r="D20" s="129">
        <v>7.09</v>
      </c>
      <c r="E20" s="129">
        <v>7.09</v>
      </c>
      <c r="F20" s="129">
        <v>7.09</v>
      </c>
      <c r="G20" s="129">
        <v>7.09</v>
      </c>
      <c r="H20" s="129">
        <v>7.09</v>
      </c>
      <c r="I20" s="129">
        <v>7.09</v>
      </c>
      <c r="J20" s="74">
        <v>7.09</v>
      </c>
      <c r="K20" s="74">
        <v>7.09</v>
      </c>
      <c r="L20" s="74">
        <v>7.09</v>
      </c>
      <c r="M20" s="74">
        <v>7.09</v>
      </c>
      <c r="N20" s="74">
        <v>7.09</v>
      </c>
      <c r="O20" s="74">
        <v>7.09</v>
      </c>
      <c r="P20" s="74">
        <v>7.09</v>
      </c>
      <c r="Q20" s="74">
        <v>7.09</v>
      </c>
      <c r="R20" s="74">
        <v>7.09</v>
      </c>
      <c r="S20" s="74">
        <v>7.09</v>
      </c>
      <c r="T20" s="74">
        <v>7.09</v>
      </c>
      <c r="U20" s="74">
        <v>7.09</v>
      </c>
      <c r="V20" s="74">
        <v>7.09</v>
      </c>
      <c r="W20" s="74">
        <v>7.09</v>
      </c>
      <c r="X20" s="74">
        <v>7.09</v>
      </c>
      <c r="Y20" s="74">
        <v>7.09</v>
      </c>
      <c r="Z20" s="74">
        <v>7.09</v>
      </c>
      <c r="AA20" s="74">
        <v>7.09</v>
      </c>
      <c r="AB20" s="74">
        <v>7.09</v>
      </c>
      <c r="AC20" s="74">
        <v>7.09</v>
      </c>
      <c r="AD20" s="74">
        <v>7.09</v>
      </c>
      <c r="AE20" s="74">
        <v>7.09</v>
      </c>
      <c r="AF20" s="74">
        <v>7.09</v>
      </c>
      <c r="AG20" s="74">
        <v>7.09</v>
      </c>
      <c r="AH20" s="74">
        <v>7.09</v>
      </c>
      <c r="AI20" s="74">
        <v>7.09</v>
      </c>
      <c r="AJ20" s="74">
        <v>7.09</v>
      </c>
      <c r="AK20" s="74">
        <v>7.09</v>
      </c>
      <c r="AL20" s="74">
        <v>7.09</v>
      </c>
      <c r="AM20" s="74">
        <v>7.09</v>
      </c>
      <c r="AN20" s="74">
        <v>7.09</v>
      </c>
      <c r="AO20" s="74">
        <v>7.09</v>
      </c>
      <c r="AP20" s="74">
        <v>7.09</v>
      </c>
      <c r="AQ20" s="74">
        <v>7.09</v>
      </c>
      <c r="AR20" s="74">
        <v>7.09</v>
      </c>
      <c r="AS20" s="74">
        <v>7.09</v>
      </c>
      <c r="AT20" s="74">
        <v>7.09</v>
      </c>
      <c r="AU20" s="74">
        <v>7.09</v>
      </c>
      <c r="AV20" s="74">
        <v>7.09</v>
      </c>
      <c r="AW20" s="74">
        <v>7.09</v>
      </c>
      <c r="AX20" s="74">
        <v>7.09</v>
      </c>
    </row>
    <row r="21" spans="1:50">
      <c r="A21" t="s">
        <v>31</v>
      </c>
      <c r="B21" t="s">
        <v>76</v>
      </c>
      <c r="C21" t="s">
        <v>339</v>
      </c>
      <c r="D21" s="123">
        <v>7.09</v>
      </c>
      <c r="E21" s="123">
        <v>7.09</v>
      </c>
      <c r="F21" s="123">
        <v>7.09</v>
      </c>
      <c r="G21" s="123">
        <v>7.09</v>
      </c>
      <c r="H21" s="123">
        <v>7.09</v>
      </c>
      <c r="I21" s="123">
        <v>7.09</v>
      </c>
      <c r="J21" s="74">
        <v>7.09</v>
      </c>
      <c r="K21" s="74">
        <v>7.09</v>
      </c>
      <c r="L21" s="74">
        <v>7.09</v>
      </c>
      <c r="M21" s="74">
        <v>7.09</v>
      </c>
      <c r="N21" s="74">
        <v>7.09</v>
      </c>
      <c r="O21" s="74">
        <v>7.09</v>
      </c>
      <c r="P21" s="74">
        <v>7.09</v>
      </c>
      <c r="Q21" s="74">
        <v>7.09</v>
      </c>
      <c r="R21" s="74">
        <v>7.09</v>
      </c>
      <c r="S21" s="74">
        <v>7.09</v>
      </c>
      <c r="T21" s="74">
        <v>7.09</v>
      </c>
      <c r="U21" s="74">
        <v>7.09</v>
      </c>
      <c r="V21" s="74">
        <v>7.09</v>
      </c>
      <c r="W21" s="74">
        <v>7.09</v>
      </c>
      <c r="X21" s="74">
        <v>7.09</v>
      </c>
      <c r="Y21" s="74">
        <v>7.09</v>
      </c>
      <c r="Z21" s="74">
        <v>7.09</v>
      </c>
      <c r="AA21" s="74">
        <v>7.09</v>
      </c>
      <c r="AB21" s="74">
        <v>7.09</v>
      </c>
      <c r="AC21" s="74">
        <v>7.09</v>
      </c>
      <c r="AD21" s="74">
        <v>7.09</v>
      </c>
      <c r="AE21" s="74">
        <v>7.09</v>
      </c>
      <c r="AF21" s="74">
        <v>7.09</v>
      </c>
      <c r="AG21" s="74">
        <v>7.09</v>
      </c>
      <c r="AH21" s="74">
        <v>7.09</v>
      </c>
      <c r="AI21" s="74">
        <v>7.09</v>
      </c>
      <c r="AJ21" s="74">
        <v>7.09</v>
      </c>
      <c r="AK21" s="74">
        <v>7.09</v>
      </c>
      <c r="AL21" s="74">
        <v>7.09</v>
      </c>
      <c r="AM21" s="74">
        <v>7.09</v>
      </c>
      <c r="AN21" s="74">
        <v>7.09</v>
      </c>
      <c r="AO21" s="74">
        <v>7.09</v>
      </c>
      <c r="AP21" s="74">
        <v>7.09</v>
      </c>
      <c r="AQ21" s="74">
        <v>7.09</v>
      </c>
      <c r="AR21" s="74">
        <v>7.09</v>
      </c>
      <c r="AS21" s="74">
        <v>7.09</v>
      </c>
      <c r="AT21" s="74">
        <v>7.09</v>
      </c>
      <c r="AU21" s="74">
        <v>7.09</v>
      </c>
      <c r="AV21" s="74">
        <v>7.09</v>
      </c>
      <c r="AW21" s="74">
        <v>7.09</v>
      </c>
      <c r="AX21" s="74">
        <v>7.09</v>
      </c>
    </row>
    <row r="22" spans="1:50">
      <c r="A22" t="s">
        <v>31</v>
      </c>
      <c r="B22" t="s">
        <v>77</v>
      </c>
      <c r="C22" t="s">
        <v>339</v>
      </c>
      <c r="D22" s="129">
        <v>14</v>
      </c>
      <c r="E22" s="129">
        <v>14</v>
      </c>
      <c r="F22" s="129">
        <v>14</v>
      </c>
      <c r="G22" s="129">
        <v>14</v>
      </c>
      <c r="H22" s="129">
        <v>14</v>
      </c>
      <c r="I22" s="129">
        <v>14</v>
      </c>
      <c r="J22" s="74">
        <v>14</v>
      </c>
      <c r="K22" s="74">
        <v>14</v>
      </c>
      <c r="L22" s="74">
        <v>14</v>
      </c>
      <c r="M22" s="74">
        <v>14</v>
      </c>
      <c r="N22" s="74">
        <v>14</v>
      </c>
      <c r="O22" s="74">
        <v>14</v>
      </c>
      <c r="P22" s="74">
        <v>14</v>
      </c>
      <c r="Q22" s="74">
        <v>14</v>
      </c>
      <c r="R22" s="74">
        <v>14</v>
      </c>
      <c r="S22" s="74">
        <v>14</v>
      </c>
      <c r="T22" s="74">
        <v>14</v>
      </c>
      <c r="U22" s="74">
        <v>14</v>
      </c>
      <c r="V22" s="74">
        <v>14</v>
      </c>
      <c r="W22" s="74">
        <v>14</v>
      </c>
      <c r="X22" s="74">
        <v>14</v>
      </c>
      <c r="Y22" s="74">
        <v>14</v>
      </c>
      <c r="Z22" s="74">
        <v>14</v>
      </c>
      <c r="AA22" s="74">
        <v>14</v>
      </c>
      <c r="AB22" s="74">
        <v>14</v>
      </c>
      <c r="AC22" s="74">
        <v>14</v>
      </c>
      <c r="AD22" s="74">
        <v>14</v>
      </c>
      <c r="AE22" s="74">
        <v>14</v>
      </c>
      <c r="AF22" s="74">
        <v>14</v>
      </c>
      <c r="AG22" s="74">
        <v>14</v>
      </c>
      <c r="AH22" s="74">
        <v>14</v>
      </c>
      <c r="AI22" s="74">
        <v>14</v>
      </c>
      <c r="AJ22" s="74">
        <v>14</v>
      </c>
      <c r="AK22" s="74">
        <v>14</v>
      </c>
      <c r="AL22" s="74">
        <v>14</v>
      </c>
      <c r="AM22" s="74">
        <v>14</v>
      </c>
      <c r="AN22" s="74">
        <v>14</v>
      </c>
      <c r="AO22" s="74">
        <v>14</v>
      </c>
      <c r="AP22" s="74">
        <v>14</v>
      </c>
      <c r="AQ22" s="74">
        <v>14</v>
      </c>
      <c r="AR22" s="74">
        <v>14</v>
      </c>
      <c r="AS22" s="74">
        <v>14</v>
      </c>
      <c r="AT22" s="74">
        <v>14</v>
      </c>
      <c r="AU22" s="74">
        <v>14</v>
      </c>
      <c r="AV22" s="74">
        <v>14</v>
      </c>
      <c r="AW22" s="74">
        <v>14</v>
      </c>
      <c r="AX22" s="74">
        <v>14</v>
      </c>
    </row>
    <row r="23" spans="1:50">
      <c r="A23" t="s">
        <v>31</v>
      </c>
      <c r="B23" t="s">
        <v>78</v>
      </c>
      <c r="C23" t="s">
        <v>339</v>
      </c>
      <c r="D23" s="129">
        <v>516</v>
      </c>
      <c r="E23" s="129">
        <v>516</v>
      </c>
      <c r="F23" s="129">
        <v>516</v>
      </c>
      <c r="G23" s="129">
        <v>516</v>
      </c>
      <c r="H23" s="129">
        <v>516</v>
      </c>
      <c r="I23" s="129">
        <v>516</v>
      </c>
      <c r="J23" s="74">
        <v>516</v>
      </c>
      <c r="K23" s="74">
        <v>516</v>
      </c>
      <c r="L23" s="74">
        <v>516</v>
      </c>
      <c r="M23" s="74">
        <v>516</v>
      </c>
      <c r="N23" s="74">
        <v>516</v>
      </c>
      <c r="O23" s="74">
        <v>516</v>
      </c>
      <c r="P23" s="74">
        <v>516</v>
      </c>
      <c r="Q23" s="74">
        <v>516</v>
      </c>
      <c r="R23" s="74">
        <v>516</v>
      </c>
      <c r="S23" s="74">
        <v>516</v>
      </c>
      <c r="T23" s="74">
        <v>516</v>
      </c>
      <c r="U23" s="74">
        <v>516</v>
      </c>
      <c r="V23" s="74">
        <v>516</v>
      </c>
      <c r="W23" s="74">
        <v>516</v>
      </c>
      <c r="X23" s="74">
        <v>516</v>
      </c>
      <c r="Y23" s="74">
        <v>516</v>
      </c>
      <c r="Z23" s="74">
        <v>516</v>
      </c>
      <c r="AA23" s="74">
        <v>516</v>
      </c>
      <c r="AB23" s="74">
        <v>516</v>
      </c>
      <c r="AC23" s="74">
        <v>516</v>
      </c>
      <c r="AD23" s="74">
        <v>516</v>
      </c>
      <c r="AE23" s="74">
        <v>516</v>
      </c>
      <c r="AF23" s="74">
        <v>516</v>
      </c>
      <c r="AG23" s="74">
        <v>516</v>
      </c>
      <c r="AH23" s="74">
        <v>516</v>
      </c>
      <c r="AI23" s="74">
        <v>516</v>
      </c>
      <c r="AJ23" s="74">
        <v>516</v>
      </c>
      <c r="AK23" s="74">
        <v>516</v>
      </c>
      <c r="AL23" s="74">
        <v>516</v>
      </c>
      <c r="AM23" s="74">
        <v>516</v>
      </c>
      <c r="AN23" s="74">
        <v>516</v>
      </c>
      <c r="AO23" s="74">
        <v>516</v>
      </c>
      <c r="AP23" s="74">
        <v>516</v>
      </c>
      <c r="AQ23" s="74">
        <v>516</v>
      </c>
      <c r="AR23" s="74">
        <v>516</v>
      </c>
      <c r="AS23" s="74">
        <v>516</v>
      </c>
      <c r="AT23" s="74">
        <v>516</v>
      </c>
      <c r="AU23" s="74">
        <v>516</v>
      </c>
      <c r="AV23" s="74">
        <v>516</v>
      </c>
      <c r="AW23" s="74">
        <v>516</v>
      </c>
      <c r="AX23" s="74">
        <v>516</v>
      </c>
    </row>
    <row r="24" spans="1:50">
      <c r="A24" t="s">
        <v>31</v>
      </c>
      <c r="B24" t="s">
        <v>80</v>
      </c>
      <c r="C24" t="s">
        <v>339</v>
      </c>
      <c r="D24" s="129">
        <f t="shared" ref="D24:I25" si="2">D18</f>
        <v>2625</v>
      </c>
      <c r="E24" s="129">
        <f t="shared" si="2"/>
        <v>2625</v>
      </c>
      <c r="F24" s="129">
        <f t="shared" si="2"/>
        <v>2625</v>
      </c>
      <c r="G24" s="129">
        <f t="shared" si="2"/>
        <v>2625</v>
      </c>
      <c r="H24" s="129">
        <f t="shared" si="2"/>
        <v>2625</v>
      </c>
      <c r="I24" s="129">
        <f t="shared" si="2"/>
        <v>2625</v>
      </c>
      <c r="J24" s="74">
        <v>2625</v>
      </c>
      <c r="K24" s="74">
        <v>2625</v>
      </c>
      <c r="L24" s="74">
        <v>2625</v>
      </c>
      <c r="M24" s="74">
        <v>2625</v>
      </c>
      <c r="N24" s="74">
        <v>2625</v>
      </c>
      <c r="O24" s="74">
        <v>2625</v>
      </c>
      <c r="P24" s="74">
        <v>2625</v>
      </c>
      <c r="Q24" s="74">
        <v>2625</v>
      </c>
      <c r="R24" s="74">
        <v>2625</v>
      </c>
      <c r="S24" s="74">
        <v>2625</v>
      </c>
      <c r="T24" s="74">
        <v>2625</v>
      </c>
      <c r="U24" s="74">
        <v>2625</v>
      </c>
      <c r="V24" s="74">
        <v>2625</v>
      </c>
      <c r="W24" s="74">
        <v>2625</v>
      </c>
      <c r="X24" s="74">
        <v>2625</v>
      </c>
      <c r="Y24" s="74">
        <v>2625</v>
      </c>
      <c r="Z24" s="74">
        <v>2625</v>
      </c>
      <c r="AA24" s="74">
        <v>2625</v>
      </c>
      <c r="AB24" s="74">
        <v>2625</v>
      </c>
      <c r="AC24" s="74">
        <v>2625</v>
      </c>
      <c r="AD24" s="74">
        <v>2625</v>
      </c>
      <c r="AE24" s="74">
        <v>2625</v>
      </c>
      <c r="AF24" s="74">
        <v>2625</v>
      </c>
      <c r="AG24" s="74">
        <v>2625</v>
      </c>
      <c r="AH24" s="74">
        <v>2625</v>
      </c>
      <c r="AI24" s="74">
        <v>2625</v>
      </c>
      <c r="AJ24" s="74">
        <v>2625</v>
      </c>
      <c r="AK24" s="74">
        <v>2625</v>
      </c>
      <c r="AL24" s="74">
        <v>2625</v>
      </c>
      <c r="AM24" s="74">
        <v>2625</v>
      </c>
      <c r="AN24" s="74">
        <v>2625</v>
      </c>
      <c r="AO24" s="74">
        <v>2625</v>
      </c>
      <c r="AP24" s="74">
        <v>2625</v>
      </c>
      <c r="AQ24" s="74">
        <v>2625</v>
      </c>
      <c r="AR24" s="74">
        <v>2625</v>
      </c>
      <c r="AS24" s="74">
        <v>2625</v>
      </c>
      <c r="AT24" s="74">
        <v>2625</v>
      </c>
      <c r="AU24" s="74">
        <v>2625</v>
      </c>
      <c r="AV24" s="74">
        <v>2625</v>
      </c>
      <c r="AW24" s="74">
        <v>2625</v>
      </c>
      <c r="AX24" s="74">
        <v>2625</v>
      </c>
    </row>
    <row r="25" spans="1:50">
      <c r="A25" t="s">
        <v>31</v>
      </c>
      <c r="B25" t="s">
        <v>79</v>
      </c>
      <c r="C25" t="s">
        <v>339</v>
      </c>
      <c r="D25" s="129">
        <f t="shared" si="2"/>
        <v>2625</v>
      </c>
      <c r="E25" s="129">
        <f t="shared" si="2"/>
        <v>2625</v>
      </c>
      <c r="F25" s="129">
        <f t="shared" si="2"/>
        <v>2625</v>
      </c>
      <c r="G25" s="129">
        <f t="shared" si="2"/>
        <v>2625</v>
      </c>
      <c r="H25" s="129">
        <f t="shared" si="2"/>
        <v>2625</v>
      </c>
      <c r="I25" s="129">
        <f t="shared" si="2"/>
        <v>2625</v>
      </c>
      <c r="J25" s="74">
        <v>2625</v>
      </c>
      <c r="K25" s="74">
        <v>2625</v>
      </c>
      <c r="L25" s="74">
        <v>2625</v>
      </c>
      <c r="M25" s="74">
        <v>2625</v>
      </c>
      <c r="N25" s="74">
        <v>2625</v>
      </c>
      <c r="O25" s="74">
        <v>2625</v>
      </c>
      <c r="P25" s="74">
        <v>2625</v>
      </c>
      <c r="Q25" s="74">
        <v>2625</v>
      </c>
      <c r="R25" s="74">
        <v>2625</v>
      </c>
      <c r="S25" s="74">
        <v>2625</v>
      </c>
      <c r="T25" s="74">
        <v>2625</v>
      </c>
      <c r="U25" s="74">
        <v>2625</v>
      </c>
      <c r="V25" s="74">
        <v>2625</v>
      </c>
      <c r="W25" s="74">
        <v>2625</v>
      </c>
      <c r="X25" s="74">
        <v>2625</v>
      </c>
      <c r="Y25" s="74">
        <v>2625</v>
      </c>
      <c r="Z25" s="74">
        <v>2625</v>
      </c>
      <c r="AA25" s="74">
        <v>2625</v>
      </c>
      <c r="AB25" s="74">
        <v>2625</v>
      </c>
      <c r="AC25" s="74">
        <v>2625</v>
      </c>
      <c r="AD25" s="74">
        <v>2625</v>
      </c>
      <c r="AE25" s="74">
        <v>2625</v>
      </c>
      <c r="AF25" s="74">
        <v>2625</v>
      </c>
      <c r="AG25" s="74">
        <v>2625</v>
      </c>
      <c r="AH25" s="74">
        <v>2625</v>
      </c>
      <c r="AI25" s="74">
        <v>2625</v>
      </c>
      <c r="AJ25" s="74">
        <v>2625</v>
      </c>
      <c r="AK25" s="74">
        <v>2625</v>
      </c>
      <c r="AL25" s="74">
        <v>2625</v>
      </c>
      <c r="AM25" s="74">
        <v>2625</v>
      </c>
      <c r="AN25" s="74">
        <v>2625</v>
      </c>
      <c r="AO25" s="74">
        <v>2625</v>
      </c>
      <c r="AP25" s="74">
        <v>2625</v>
      </c>
      <c r="AQ25" s="74">
        <v>2625</v>
      </c>
      <c r="AR25" s="74">
        <v>2625</v>
      </c>
      <c r="AS25" s="74">
        <v>2625</v>
      </c>
      <c r="AT25" s="74">
        <v>2625</v>
      </c>
      <c r="AU25" s="74">
        <v>2625</v>
      </c>
      <c r="AV25" s="74">
        <v>2625</v>
      </c>
      <c r="AW25" s="74">
        <v>2625</v>
      </c>
      <c r="AX25" s="74">
        <v>2625</v>
      </c>
    </row>
    <row r="26" spans="1:50">
      <c r="A26" t="s">
        <v>32</v>
      </c>
      <c r="B26" t="s">
        <v>75</v>
      </c>
      <c r="C26" t="s">
        <v>339</v>
      </c>
      <c r="D26" s="129">
        <v>7.09</v>
      </c>
      <c r="E26" s="129">
        <v>7.09</v>
      </c>
      <c r="F26" s="129">
        <v>7.09</v>
      </c>
      <c r="G26" s="129">
        <v>7.09</v>
      </c>
      <c r="H26" s="129">
        <v>7.09</v>
      </c>
      <c r="I26" s="129">
        <v>7.09</v>
      </c>
      <c r="J26" s="74">
        <v>7.09</v>
      </c>
      <c r="K26" s="74">
        <v>7.09</v>
      </c>
      <c r="L26" s="74">
        <v>7.09</v>
      </c>
      <c r="M26" s="74">
        <v>7.09</v>
      </c>
      <c r="N26" s="74">
        <v>7.09</v>
      </c>
      <c r="O26" s="74">
        <v>7.09</v>
      </c>
      <c r="P26" s="74">
        <v>7.09</v>
      </c>
      <c r="Q26" s="74">
        <v>7.09</v>
      </c>
      <c r="R26" s="74">
        <v>7.09</v>
      </c>
      <c r="S26" s="74">
        <v>7.09</v>
      </c>
      <c r="T26" s="74">
        <v>7.09</v>
      </c>
      <c r="U26" s="74">
        <v>7.09</v>
      </c>
      <c r="V26" s="74">
        <v>7.09</v>
      </c>
      <c r="W26" s="74">
        <v>7.09</v>
      </c>
      <c r="X26" s="74">
        <v>7.09</v>
      </c>
      <c r="Y26" s="74">
        <v>7.09</v>
      </c>
      <c r="Z26" s="74">
        <v>7.09</v>
      </c>
      <c r="AA26" s="74">
        <v>7.09</v>
      </c>
      <c r="AB26" s="74">
        <v>7.09</v>
      </c>
      <c r="AC26" s="74">
        <v>7.09</v>
      </c>
      <c r="AD26" s="74">
        <v>7.09</v>
      </c>
      <c r="AE26" s="74">
        <v>7.09</v>
      </c>
      <c r="AF26" s="74">
        <v>7.09</v>
      </c>
      <c r="AG26" s="74">
        <v>7.09</v>
      </c>
      <c r="AH26" s="74">
        <v>7.09</v>
      </c>
      <c r="AI26" s="74">
        <v>7.09</v>
      </c>
      <c r="AJ26" s="74">
        <v>7.09</v>
      </c>
      <c r="AK26" s="74">
        <v>7.09</v>
      </c>
      <c r="AL26" s="74">
        <v>7.09</v>
      </c>
      <c r="AM26" s="74">
        <v>7.09</v>
      </c>
      <c r="AN26" s="74">
        <v>7.09</v>
      </c>
      <c r="AO26" s="74">
        <v>7.09</v>
      </c>
      <c r="AP26" s="74">
        <v>7.09</v>
      </c>
      <c r="AQ26" s="74">
        <v>7.09</v>
      </c>
      <c r="AR26" s="74">
        <v>7.09</v>
      </c>
      <c r="AS26" s="74">
        <v>7.09</v>
      </c>
      <c r="AT26" s="74">
        <v>7.09</v>
      </c>
      <c r="AU26" s="74">
        <v>7.09</v>
      </c>
      <c r="AV26" s="74">
        <v>7.09</v>
      </c>
      <c r="AW26" s="74">
        <v>7.09</v>
      </c>
      <c r="AX26" s="74">
        <v>7.09</v>
      </c>
    </row>
    <row r="27" spans="1:50">
      <c r="A27" t="s">
        <v>32</v>
      </c>
      <c r="B27" t="s">
        <v>76</v>
      </c>
      <c r="C27" t="s">
        <v>339</v>
      </c>
      <c r="D27" s="123">
        <v>7.09</v>
      </c>
      <c r="E27" s="123">
        <v>7.09</v>
      </c>
      <c r="F27" s="123">
        <v>7.09</v>
      </c>
      <c r="G27" s="123">
        <v>7.09</v>
      </c>
      <c r="H27" s="123">
        <v>7.09</v>
      </c>
      <c r="I27" s="123">
        <v>7.09</v>
      </c>
      <c r="J27" s="74">
        <v>7.09</v>
      </c>
      <c r="K27" s="74">
        <v>7.09</v>
      </c>
      <c r="L27" s="74">
        <v>7.09</v>
      </c>
      <c r="M27" s="74">
        <v>7.09</v>
      </c>
      <c r="N27" s="74">
        <v>7.09</v>
      </c>
      <c r="O27" s="74">
        <v>7.09</v>
      </c>
      <c r="P27" s="74">
        <v>7.09</v>
      </c>
      <c r="Q27" s="74">
        <v>7.09</v>
      </c>
      <c r="R27" s="74">
        <v>7.09</v>
      </c>
      <c r="S27" s="74">
        <v>7.09</v>
      </c>
      <c r="T27" s="74">
        <v>7.09</v>
      </c>
      <c r="U27" s="74">
        <v>7.09</v>
      </c>
      <c r="V27" s="74">
        <v>7.09</v>
      </c>
      <c r="W27" s="74">
        <v>7.09</v>
      </c>
      <c r="X27" s="74">
        <v>7.09</v>
      </c>
      <c r="Y27" s="74">
        <v>7.09</v>
      </c>
      <c r="Z27" s="74">
        <v>7.09</v>
      </c>
      <c r="AA27" s="74">
        <v>7.09</v>
      </c>
      <c r="AB27" s="74">
        <v>7.09</v>
      </c>
      <c r="AC27" s="74">
        <v>7.09</v>
      </c>
      <c r="AD27" s="74">
        <v>7.09</v>
      </c>
      <c r="AE27" s="74">
        <v>7.09</v>
      </c>
      <c r="AF27" s="74">
        <v>7.09</v>
      </c>
      <c r="AG27" s="74">
        <v>7.09</v>
      </c>
      <c r="AH27" s="74">
        <v>7.09</v>
      </c>
      <c r="AI27" s="74">
        <v>7.09</v>
      </c>
      <c r="AJ27" s="74">
        <v>7.09</v>
      </c>
      <c r="AK27" s="74">
        <v>7.09</v>
      </c>
      <c r="AL27" s="74">
        <v>7.09</v>
      </c>
      <c r="AM27" s="74">
        <v>7.09</v>
      </c>
      <c r="AN27" s="74">
        <v>7.09</v>
      </c>
      <c r="AO27" s="74">
        <v>7.09</v>
      </c>
      <c r="AP27" s="74">
        <v>7.09</v>
      </c>
      <c r="AQ27" s="74">
        <v>7.09</v>
      </c>
      <c r="AR27" s="74">
        <v>7.09</v>
      </c>
      <c r="AS27" s="74">
        <v>7.09</v>
      </c>
      <c r="AT27" s="74">
        <v>7.09</v>
      </c>
      <c r="AU27" s="74">
        <v>7.09</v>
      </c>
      <c r="AV27" s="74">
        <v>7.09</v>
      </c>
      <c r="AW27" s="74">
        <v>7.09</v>
      </c>
      <c r="AX27" s="74">
        <v>7.09</v>
      </c>
    </row>
    <row r="28" spans="1:50">
      <c r="A28" t="s">
        <v>32</v>
      </c>
      <c r="B28" t="s">
        <v>77</v>
      </c>
      <c r="C28" t="s">
        <v>339</v>
      </c>
      <c r="D28" s="129">
        <v>14</v>
      </c>
      <c r="E28" s="129">
        <v>14</v>
      </c>
      <c r="F28" s="129">
        <v>14</v>
      </c>
      <c r="G28" s="129">
        <v>14</v>
      </c>
      <c r="H28" s="129">
        <v>14</v>
      </c>
      <c r="I28" s="129">
        <v>14</v>
      </c>
      <c r="J28" s="74">
        <v>14</v>
      </c>
      <c r="K28" s="74">
        <v>14</v>
      </c>
      <c r="L28" s="74">
        <v>14</v>
      </c>
      <c r="M28" s="74">
        <v>14</v>
      </c>
      <c r="N28" s="74">
        <v>14</v>
      </c>
      <c r="O28" s="74">
        <v>14</v>
      </c>
      <c r="P28" s="74">
        <v>14</v>
      </c>
      <c r="Q28" s="74">
        <v>14</v>
      </c>
      <c r="R28" s="74">
        <v>14</v>
      </c>
      <c r="S28" s="74">
        <v>14</v>
      </c>
      <c r="T28" s="74">
        <v>14</v>
      </c>
      <c r="U28" s="74">
        <v>14</v>
      </c>
      <c r="V28" s="74">
        <v>14</v>
      </c>
      <c r="W28" s="74">
        <v>14</v>
      </c>
      <c r="X28" s="74">
        <v>14</v>
      </c>
      <c r="Y28" s="74">
        <v>14</v>
      </c>
      <c r="Z28" s="74">
        <v>14</v>
      </c>
      <c r="AA28" s="74">
        <v>14</v>
      </c>
      <c r="AB28" s="74">
        <v>14</v>
      </c>
      <c r="AC28" s="74">
        <v>14</v>
      </c>
      <c r="AD28" s="74">
        <v>14</v>
      </c>
      <c r="AE28" s="74">
        <v>14</v>
      </c>
      <c r="AF28" s="74">
        <v>14</v>
      </c>
      <c r="AG28" s="74">
        <v>14</v>
      </c>
      <c r="AH28" s="74">
        <v>14</v>
      </c>
      <c r="AI28" s="74">
        <v>14</v>
      </c>
      <c r="AJ28" s="74">
        <v>14</v>
      </c>
      <c r="AK28" s="74">
        <v>14</v>
      </c>
      <c r="AL28" s="74">
        <v>14</v>
      </c>
      <c r="AM28" s="74">
        <v>14</v>
      </c>
      <c r="AN28" s="74">
        <v>14</v>
      </c>
      <c r="AO28" s="74">
        <v>14</v>
      </c>
      <c r="AP28" s="74">
        <v>14</v>
      </c>
      <c r="AQ28" s="74">
        <v>14</v>
      </c>
      <c r="AR28" s="74">
        <v>14</v>
      </c>
      <c r="AS28" s="74">
        <v>14</v>
      </c>
      <c r="AT28" s="74">
        <v>14</v>
      </c>
      <c r="AU28" s="74">
        <v>14</v>
      </c>
      <c r="AV28" s="74">
        <v>14</v>
      </c>
      <c r="AW28" s="74">
        <v>14</v>
      </c>
      <c r="AX28" s="74">
        <v>14</v>
      </c>
    </row>
    <row r="29" spans="1:50">
      <c r="A29" t="s">
        <v>32</v>
      </c>
      <c r="B29" t="s">
        <v>78</v>
      </c>
      <c r="C29" t="s">
        <v>339</v>
      </c>
      <c r="D29" s="129">
        <v>516</v>
      </c>
      <c r="E29" s="129">
        <v>516</v>
      </c>
      <c r="F29" s="129">
        <v>516</v>
      </c>
      <c r="G29" s="129">
        <v>516</v>
      </c>
      <c r="H29" s="129">
        <v>516</v>
      </c>
      <c r="I29" s="129">
        <v>516</v>
      </c>
      <c r="J29" s="74">
        <v>516</v>
      </c>
      <c r="K29" s="74">
        <v>516</v>
      </c>
      <c r="L29" s="74">
        <v>516</v>
      </c>
      <c r="M29" s="74">
        <v>516</v>
      </c>
      <c r="N29" s="74">
        <v>516</v>
      </c>
      <c r="O29" s="74">
        <v>516</v>
      </c>
      <c r="P29" s="74">
        <v>516</v>
      </c>
      <c r="Q29" s="74">
        <v>516</v>
      </c>
      <c r="R29" s="74">
        <v>516</v>
      </c>
      <c r="S29" s="74">
        <v>516</v>
      </c>
      <c r="T29" s="74">
        <v>516</v>
      </c>
      <c r="U29" s="74">
        <v>516</v>
      </c>
      <c r="V29" s="74">
        <v>516</v>
      </c>
      <c r="W29" s="74">
        <v>516</v>
      </c>
      <c r="X29" s="74">
        <v>516</v>
      </c>
      <c r="Y29" s="74">
        <v>516</v>
      </c>
      <c r="Z29" s="74">
        <v>516</v>
      </c>
      <c r="AA29" s="74">
        <v>516</v>
      </c>
      <c r="AB29" s="74">
        <v>516</v>
      </c>
      <c r="AC29" s="74">
        <v>516</v>
      </c>
      <c r="AD29" s="74">
        <v>516</v>
      </c>
      <c r="AE29" s="74">
        <v>516</v>
      </c>
      <c r="AF29" s="74">
        <v>516</v>
      </c>
      <c r="AG29" s="74">
        <v>516</v>
      </c>
      <c r="AH29" s="74">
        <v>516</v>
      </c>
      <c r="AI29" s="74">
        <v>516</v>
      </c>
      <c r="AJ29" s="74">
        <v>516</v>
      </c>
      <c r="AK29" s="74">
        <v>516</v>
      </c>
      <c r="AL29" s="74">
        <v>516</v>
      </c>
      <c r="AM29" s="74">
        <v>516</v>
      </c>
      <c r="AN29" s="74">
        <v>516</v>
      </c>
      <c r="AO29" s="74">
        <v>516</v>
      </c>
      <c r="AP29" s="74">
        <v>516</v>
      </c>
      <c r="AQ29" s="74">
        <v>516</v>
      </c>
      <c r="AR29" s="74">
        <v>516</v>
      </c>
      <c r="AS29" s="74">
        <v>516</v>
      </c>
      <c r="AT29" s="74">
        <v>516</v>
      </c>
      <c r="AU29" s="74">
        <v>516</v>
      </c>
      <c r="AV29" s="74">
        <v>516</v>
      </c>
      <c r="AW29" s="74">
        <v>516</v>
      </c>
      <c r="AX29" s="74">
        <v>516</v>
      </c>
    </row>
    <row r="30" spans="1:50">
      <c r="A30" t="s">
        <v>32</v>
      </c>
      <c r="B30" t="s">
        <v>80</v>
      </c>
      <c r="C30" t="s">
        <v>339</v>
      </c>
      <c r="D30" s="129">
        <f t="shared" ref="D30:I31" si="3">D24</f>
        <v>2625</v>
      </c>
      <c r="E30" s="129">
        <f t="shared" si="3"/>
        <v>2625</v>
      </c>
      <c r="F30" s="129">
        <f t="shared" si="3"/>
        <v>2625</v>
      </c>
      <c r="G30" s="129">
        <f t="shared" si="3"/>
        <v>2625</v>
      </c>
      <c r="H30" s="129">
        <f t="shared" si="3"/>
        <v>2625</v>
      </c>
      <c r="I30" s="129">
        <f t="shared" si="3"/>
        <v>2625</v>
      </c>
      <c r="J30" s="74">
        <v>2625</v>
      </c>
      <c r="K30" s="74">
        <v>2625</v>
      </c>
      <c r="L30" s="74">
        <v>2625</v>
      </c>
      <c r="M30" s="74">
        <v>2625</v>
      </c>
      <c r="N30" s="74">
        <v>2625</v>
      </c>
      <c r="O30" s="74">
        <v>2625</v>
      </c>
      <c r="P30" s="74">
        <v>2625</v>
      </c>
      <c r="Q30" s="74">
        <v>2625</v>
      </c>
      <c r="R30" s="74">
        <v>2625</v>
      </c>
      <c r="S30" s="74">
        <v>2625</v>
      </c>
      <c r="T30" s="74">
        <v>2625</v>
      </c>
      <c r="U30" s="74">
        <v>2625</v>
      </c>
      <c r="V30" s="74">
        <v>2625</v>
      </c>
      <c r="W30" s="74">
        <v>2625</v>
      </c>
      <c r="X30" s="74">
        <v>2625</v>
      </c>
      <c r="Y30" s="74">
        <v>2625</v>
      </c>
      <c r="Z30" s="74">
        <v>2625</v>
      </c>
      <c r="AA30" s="74">
        <v>2625</v>
      </c>
      <c r="AB30" s="74">
        <v>2625</v>
      </c>
      <c r="AC30" s="74">
        <v>2625</v>
      </c>
      <c r="AD30" s="74">
        <v>2625</v>
      </c>
      <c r="AE30" s="74">
        <v>2625</v>
      </c>
      <c r="AF30" s="74">
        <v>2625</v>
      </c>
      <c r="AG30" s="74">
        <v>2625</v>
      </c>
      <c r="AH30" s="74">
        <v>2625</v>
      </c>
      <c r="AI30" s="74">
        <v>2625</v>
      </c>
      <c r="AJ30" s="74">
        <v>2625</v>
      </c>
      <c r="AK30" s="74">
        <v>2625</v>
      </c>
      <c r="AL30" s="74">
        <v>2625</v>
      </c>
      <c r="AM30" s="74">
        <v>2625</v>
      </c>
      <c r="AN30" s="74">
        <v>2625</v>
      </c>
      <c r="AO30" s="74">
        <v>2625</v>
      </c>
      <c r="AP30" s="74">
        <v>2625</v>
      </c>
      <c r="AQ30" s="74">
        <v>2625</v>
      </c>
      <c r="AR30" s="74">
        <v>2625</v>
      </c>
      <c r="AS30" s="74">
        <v>2625</v>
      </c>
      <c r="AT30" s="74">
        <v>2625</v>
      </c>
      <c r="AU30" s="74">
        <v>2625</v>
      </c>
      <c r="AV30" s="74">
        <v>2625</v>
      </c>
      <c r="AW30" s="74">
        <v>2625</v>
      </c>
      <c r="AX30" s="74">
        <v>2625</v>
      </c>
    </row>
    <row r="31" spans="1:50">
      <c r="A31" t="s">
        <v>32</v>
      </c>
      <c r="B31" t="s">
        <v>79</v>
      </c>
      <c r="C31" t="s">
        <v>339</v>
      </c>
      <c r="D31" s="129">
        <f t="shared" si="3"/>
        <v>2625</v>
      </c>
      <c r="E31" s="129">
        <f t="shared" si="3"/>
        <v>2625</v>
      </c>
      <c r="F31" s="129">
        <f t="shared" si="3"/>
        <v>2625</v>
      </c>
      <c r="G31" s="129">
        <f t="shared" si="3"/>
        <v>2625</v>
      </c>
      <c r="H31" s="129">
        <f t="shared" si="3"/>
        <v>2625</v>
      </c>
      <c r="I31" s="129">
        <f t="shared" si="3"/>
        <v>2625</v>
      </c>
      <c r="J31" s="74">
        <v>2625</v>
      </c>
      <c r="K31" s="74">
        <v>2625</v>
      </c>
      <c r="L31" s="74">
        <v>2625</v>
      </c>
      <c r="M31" s="74">
        <v>2625</v>
      </c>
      <c r="N31" s="74">
        <v>2625</v>
      </c>
      <c r="O31" s="74">
        <v>2625</v>
      </c>
      <c r="P31" s="74">
        <v>2625</v>
      </c>
      <c r="Q31" s="74">
        <v>2625</v>
      </c>
      <c r="R31" s="74">
        <v>2625</v>
      </c>
      <c r="S31" s="74">
        <v>2625</v>
      </c>
      <c r="T31" s="74">
        <v>2625</v>
      </c>
      <c r="U31" s="74">
        <v>2625</v>
      </c>
      <c r="V31" s="74">
        <v>2625</v>
      </c>
      <c r="W31" s="74">
        <v>2625</v>
      </c>
      <c r="X31" s="74">
        <v>2625</v>
      </c>
      <c r="Y31" s="74">
        <v>2625</v>
      </c>
      <c r="Z31" s="74">
        <v>2625</v>
      </c>
      <c r="AA31" s="74">
        <v>2625</v>
      </c>
      <c r="AB31" s="74">
        <v>2625</v>
      </c>
      <c r="AC31" s="74">
        <v>2625</v>
      </c>
      <c r="AD31" s="74">
        <v>2625</v>
      </c>
      <c r="AE31" s="74">
        <v>2625</v>
      </c>
      <c r="AF31" s="74">
        <v>2625</v>
      </c>
      <c r="AG31" s="74">
        <v>2625</v>
      </c>
      <c r="AH31" s="74">
        <v>2625</v>
      </c>
      <c r="AI31" s="74">
        <v>2625</v>
      </c>
      <c r="AJ31" s="74">
        <v>2625</v>
      </c>
      <c r="AK31" s="74">
        <v>2625</v>
      </c>
      <c r="AL31" s="74">
        <v>2625</v>
      </c>
      <c r="AM31" s="74">
        <v>2625</v>
      </c>
      <c r="AN31" s="74">
        <v>2625</v>
      </c>
      <c r="AO31" s="74">
        <v>2625</v>
      </c>
      <c r="AP31" s="74">
        <v>2625</v>
      </c>
      <c r="AQ31" s="74">
        <v>2625</v>
      </c>
      <c r="AR31" s="74">
        <v>2625</v>
      </c>
      <c r="AS31" s="74">
        <v>2625</v>
      </c>
      <c r="AT31" s="74">
        <v>2625</v>
      </c>
      <c r="AU31" s="74">
        <v>2625</v>
      </c>
      <c r="AV31" s="74">
        <v>2625</v>
      </c>
      <c r="AW31" s="74">
        <v>2625</v>
      </c>
      <c r="AX31" s="74">
        <v>2625</v>
      </c>
    </row>
    <row r="32" spans="1:50">
      <c r="A32" t="s">
        <v>33</v>
      </c>
      <c r="B32" t="s">
        <v>75</v>
      </c>
      <c r="C32" t="s">
        <v>339</v>
      </c>
      <c r="D32" s="129">
        <v>7.09</v>
      </c>
      <c r="E32" s="129">
        <v>7.09</v>
      </c>
      <c r="F32" s="129">
        <v>7.09</v>
      </c>
      <c r="G32" s="129">
        <v>7.09</v>
      </c>
      <c r="H32" s="129">
        <v>7.09</v>
      </c>
      <c r="I32" s="129">
        <v>7.09</v>
      </c>
      <c r="J32" s="74">
        <v>7.09</v>
      </c>
      <c r="K32" s="74">
        <v>7.09</v>
      </c>
      <c r="L32" s="74">
        <v>7.09</v>
      </c>
      <c r="M32" s="74">
        <v>7.09</v>
      </c>
      <c r="N32" s="74">
        <v>7.09</v>
      </c>
      <c r="O32" s="74">
        <v>7.09</v>
      </c>
      <c r="P32" s="74">
        <v>7.09</v>
      </c>
      <c r="Q32" s="74">
        <v>7.09</v>
      </c>
      <c r="R32" s="74">
        <v>7.09</v>
      </c>
      <c r="S32" s="74">
        <v>7.09</v>
      </c>
      <c r="T32" s="74">
        <v>7.09</v>
      </c>
      <c r="U32" s="74">
        <v>7.09</v>
      </c>
      <c r="V32" s="74">
        <v>7.09</v>
      </c>
      <c r="W32" s="74">
        <v>7.09</v>
      </c>
      <c r="X32" s="74">
        <v>7.09</v>
      </c>
      <c r="Y32" s="74">
        <v>7.09</v>
      </c>
      <c r="Z32" s="74">
        <v>7.09</v>
      </c>
      <c r="AA32" s="74">
        <v>7.09</v>
      </c>
      <c r="AB32" s="74">
        <v>7.09</v>
      </c>
      <c r="AC32" s="74">
        <v>7.09</v>
      </c>
      <c r="AD32" s="74">
        <v>7.09</v>
      </c>
      <c r="AE32" s="74">
        <v>7.09</v>
      </c>
      <c r="AF32" s="74">
        <v>7.09</v>
      </c>
      <c r="AG32" s="74">
        <v>7.09</v>
      </c>
      <c r="AH32" s="74">
        <v>7.09</v>
      </c>
      <c r="AI32" s="74">
        <v>7.09</v>
      </c>
      <c r="AJ32" s="74">
        <v>7.09</v>
      </c>
      <c r="AK32" s="74">
        <v>7.09</v>
      </c>
      <c r="AL32" s="74">
        <v>7.09</v>
      </c>
      <c r="AM32" s="74">
        <v>7.09</v>
      </c>
      <c r="AN32" s="74">
        <v>7.09</v>
      </c>
      <c r="AO32" s="74">
        <v>7.09</v>
      </c>
      <c r="AP32" s="74">
        <v>7.09</v>
      </c>
      <c r="AQ32" s="74">
        <v>7.09</v>
      </c>
      <c r="AR32" s="74">
        <v>7.09</v>
      </c>
      <c r="AS32" s="74">
        <v>7.09</v>
      </c>
      <c r="AT32" s="74">
        <v>7.09</v>
      </c>
      <c r="AU32" s="74">
        <v>7.09</v>
      </c>
      <c r="AV32" s="74">
        <v>7.09</v>
      </c>
      <c r="AW32" s="74">
        <v>7.09</v>
      </c>
      <c r="AX32" s="74">
        <v>7.09</v>
      </c>
    </row>
    <row r="33" spans="1:50">
      <c r="A33" t="s">
        <v>33</v>
      </c>
      <c r="B33" t="s">
        <v>76</v>
      </c>
      <c r="C33" t="s">
        <v>339</v>
      </c>
      <c r="D33" s="123">
        <v>7.09</v>
      </c>
      <c r="E33" s="123">
        <v>7.09</v>
      </c>
      <c r="F33" s="123">
        <v>7.09</v>
      </c>
      <c r="G33" s="123">
        <v>7.09</v>
      </c>
      <c r="H33" s="123">
        <v>7.09</v>
      </c>
      <c r="I33" s="123">
        <v>7.09</v>
      </c>
      <c r="J33" s="74">
        <v>7.09</v>
      </c>
      <c r="K33" s="74">
        <v>7.09</v>
      </c>
      <c r="L33" s="74">
        <v>7.09</v>
      </c>
      <c r="M33" s="74">
        <v>7.09</v>
      </c>
      <c r="N33" s="74">
        <v>7.09</v>
      </c>
      <c r="O33" s="74">
        <v>7.09</v>
      </c>
      <c r="P33" s="74">
        <v>7.09</v>
      </c>
      <c r="Q33" s="74">
        <v>7.09</v>
      </c>
      <c r="R33" s="74">
        <v>7.09</v>
      </c>
      <c r="S33" s="74">
        <v>7.09</v>
      </c>
      <c r="T33" s="74">
        <v>7.09</v>
      </c>
      <c r="U33" s="74">
        <v>7.09</v>
      </c>
      <c r="V33" s="74">
        <v>7.09</v>
      </c>
      <c r="W33" s="74">
        <v>7.09</v>
      </c>
      <c r="X33" s="74">
        <v>7.09</v>
      </c>
      <c r="Y33" s="74">
        <v>7.09</v>
      </c>
      <c r="Z33" s="74">
        <v>7.09</v>
      </c>
      <c r="AA33" s="74">
        <v>7.09</v>
      </c>
      <c r="AB33" s="74">
        <v>7.09</v>
      </c>
      <c r="AC33" s="74">
        <v>7.09</v>
      </c>
      <c r="AD33" s="74">
        <v>7.09</v>
      </c>
      <c r="AE33" s="74">
        <v>7.09</v>
      </c>
      <c r="AF33" s="74">
        <v>7.09</v>
      </c>
      <c r="AG33" s="74">
        <v>7.09</v>
      </c>
      <c r="AH33" s="74">
        <v>7.09</v>
      </c>
      <c r="AI33" s="74">
        <v>7.09</v>
      </c>
      <c r="AJ33" s="74">
        <v>7.09</v>
      </c>
      <c r="AK33" s="74">
        <v>7.09</v>
      </c>
      <c r="AL33" s="74">
        <v>7.09</v>
      </c>
      <c r="AM33" s="74">
        <v>7.09</v>
      </c>
      <c r="AN33" s="74">
        <v>7.09</v>
      </c>
      <c r="AO33" s="74">
        <v>7.09</v>
      </c>
      <c r="AP33" s="74">
        <v>7.09</v>
      </c>
      <c r="AQ33" s="74">
        <v>7.09</v>
      </c>
      <c r="AR33" s="74">
        <v>7.09</v>
      </c>
      <c r="AS33" s="74">
        <v>7.09</v>
      </c>
      <c r="AT33" s="74">
        <v>7.09</v>
      </c>
      <c r="AU33" s="74">
        <v>7.09</v>
      </c>
      <c r="AV33" s="74">
        <v>7.09</v>
      </c>
      <c r="AW33" s="74">
        <v>7.09</v>
      </c>
      <c r="AX33" s="74">
        <v>7.09</v>
      </c>
    </row>
    <row r="34" spans="1:50">
      <c r="A34" t="s">
        <v>33</v>
      </c>
      <c r="B34" t="s">
        <v>77</v>
      </c>
      <c r="C34" t="s">
        <v>339</v>
      </c>
      <c r="D34" s="129">
        <v>14</v>
      </c>
      <c r="E34" s="129">
        <v>14</v>
      </c>
      <c r="F34" s="129">
        <v>14</v>
      </c>
      <c r="G34" s="129">
        <v>14</v>
      </c>
      <c r="H34" s="129">
        <v>14</v>
      </c>
      <c r="I34" s="129">
        <v>14</v>
      </c>
      <c r="J34" s="74">
        <v>14</v>
      </c>
      <c r="K34" s="74">
        <v>14</v>
      </c>
      <c r="L34" s="74">
        <v>14</v>
      </c>
      <c r="M34" s="74">
        <v>14</v>
      </c>
      <c r="N34" s="74">
        <v>14</v>
      </c>
      <c r="O34" s="74">
        <v>14</v>
      </c>
      <c r="P34" s="74">
        <v>14</v>
      </c>
      <c r="Q34" s="74">
        <v>14</v>
      </c>
      <c r="R34" s="74">
        <v>14</v>
      </c>
      <c r="S34" s="74">
        <v>14</v>
      </c>
      <c r="T34" s="74">
        <v>14</v>
      </c>
      <c r="U34" s="74">
        <v>14</v>
      </c>
      <c r="V34" s="74">
        <v>14</v>
      </c>
      <c r="W34" s="74">
        <v>14</v>
      </c>
      <c r="X34" s="74">
        <v>14</v>
      </c>
      <c r="Y34" s="74">
        <v>14</v>
      </c>
      <c r="Z34" s="74">
        <v>14</v>
      </c>
      <c r="AA34" s="74">
        <v>14</v>
      </c>
      <c r="AB34" s="74">
        <v>14</v>
      </c>
      <c r="AC34" s="74">
        <v>14</v>
      </c>
      <c r="AD34" s="74">
        <v>14</v>
      </c>
      <c r="AE34" s="74">
        <v>14</v>
      </c>
      <c r="AF34" s="74">
        <v>14</v>
      </c>
      <c r="AG34" s="74">
        <v>14</v>
      </c>
      <c r="AH34" s="74">
        <v>14</v>
      </c>
      <c r="AI34" s="74">
        <v>14</v>
      </c>
      <c r="AJ34" s="74">
        <v>14</v>
      </c>
      <c r="AK34" s="74">
        <v>14</v>
      </c>
      <c r="AL34" s="74">
        <v>14</v>
      </c>
      <c r="AM34" s="74">
        <v>14</v>
      </c>
      <c r="AN34" s="74">
        <v>14</v>
      </c>
      <c r="AO34" s="74">
        <v>14</v>
      </c>
      <c r="AP34" s="74">
        <v>14</v>
      </c>
      <c r="AQ34" s="74">
        <v>14</v>
      </c>
      <c r="AR34" s="74">
        <v>14</v>
      </c>
      <c r="AS34" s="74">
        <v>14</v>
      </c>
      <c r="AT34" s="74">
        <v>14</v>
      </c>
      <c r="AU34" s="74">
        <v>14</v>
      </c>
      <c r="AV34" s="74">
        <v>14</v>
      </c>
      <c r="AW34" s="74">
        <v>14</v>
      </c>
      <c r="AX34" s="74">
        <v>14</v>
      </c>
    </row>
    <row r="35" spans="1:50">
      <c r="A35" t="s">
        <v>33</v>
      </c>
      <c r="B35" t="s">
        <v>78</v>
      </c>
      <c r="C35" t="s">
        <v>339</v>
      </c>
      <c r="D35" s="129">
        <v>516</v>
      </c>
      <c r="E35" s="129">
        <v>516</v>
      </c>
      <c r="F35" s="129">
        <v>516</v>
      </c>
      <c r="G35" s="129">
        <v>516</v>
      </c>
      <c r="H35" s="129">
        <v>516</v>
      </c>
      <c r="I35" s="129">
        <v>516</v>
      </c>
      <c r="J35" s="74">
        <v>516</v>
      </c>
      <c r="K35" s="74">
        <v>516</v>
      </c>
      <c r="L35" s="74">
        <v>516</v>
      </c>
      <c r="M35" s="74">
        <v>516</v>
      </c>
      <c r="N35" s="74">
        <v>516</v>
      </c>
      <c r="O35" s="74">
        <v>516</v>
      </c>
      <c r="P35" s="74">
        <v>516</v>
      </c>
      <c r="Q35" s="74">
        <v>516</v>
      </c>
      <c r="R35" s="74">
        <v>516</v>
      </c>
      <c r="S35" s="74">
        <v>516</v>
      </c>
      <c r="T35" s="74">
        <v>516</v>
      </c>
      <c r="U35" s="74">
        <v>516</v>
      </c>
      <c r="V35" s="74">
        <v>516</v>
      </c>
      <c r="W35" s="74">
        <v>516</v>
      </c>
      <c r="X35" s="74">
        <v>516</v>
      </c>
      <c r="Y35" s="74">
        <v>516</v>
      </c>
      <c r="Z35" s="74">
        <v>516</v>
      </c>
      <c r="AA35" s="74">
        <v>516</v>
      </c>
      <c r="AB35" s="74">
        <v>516</v>
      </c>
      <c r="AC35" s="74">
        <v>516</v>
      </c>
      <c r="AD35" s="74">
        <v>516</v>
      </c>
      <c r="AE35" s="74">
        <v>516</v>
      </c>
      <c r="AF35" s="74">
        <v>516</v>
      </c>
      <c r="AG35" s="74">
        <v>516</v>
      </c>
      <c r="AH35" s="74">
        <v>516</v>
      </c>
      <c r="AI35" s="74">
        <v>516</v>
      </c>
      <c r="AJ35" s="74">
        <v>516</v>
      </c>
      <c r="AK35" s="74">
        <v>516</v>
      </c>
      <c r="AL35" s="74">
        <v>516</v>
      </c>
      <c r="AM35" s="74">
        <v>516</v>
      </c>
      <c r="AN35" s="74">
        <v>516</v>
      </c>
      <c r="AO35" s="74">
        <v>516</v>
      </c>
      <c r="AP35" s="74">
        <v>516</v>
      </c>
      <c r="AQ35" s="74">
        <v>516</v>
      </c>
      <c r="AR35" s="74">
        <v>516</v>
      </c>
      <c r="AS35" s="74">
        <v>516</v>
      </c>
      <c r="AT35" s="74">
        <v>516</v>
      </c>
      <c r="AU35" s="74">
        <v>516</v>
      </c>
      <c r="AV35" s="74">
        <v>516</v>
      </c>
      <c r="AW35" s="74">
        <v>516</v>
      </c>
      <c r="AX35" s="74">
        <v>516</v>
      </c>
    </row>
    <row r="36" spans="1:50">
      <c r="A36" t="s">
        <v>33</v>
      </c>
      <c r="B36" t="s">
        <v>80</v>
      </c>
      <c r="C36" t="s">
        <v>339</v>
      </c>
      <c r="D36" s="129">
        <f t="shared" ref="D36:I37" si="4">D30</f>
        <v>2625</v>
      </c>
      <c r="E36" s="129">
        <f t="shared" si="4"/>
        <v>2625</v>
      </c>
      <c r="F36" s="129">
        <f t="shared" si="4"/>
        <v>2625</v>
      </c>
      <c r="G36" s="129">
        <f t="shared" si="4"/>
        <v>2625</v>
      </c>
      <c r="H36" s="129">
        <f t="shared" si="4"/>
        <v>2625</v>
      </c>
      <c r="I36" s="129">
        <f t="shared" si="4"/>
        <v>2625</v>
      </c>
      <c r="J36" s="74">
        <v>2625</v>
      </c>
      <c r="K36" s="74">
        <v>2625</v>
      </c>
      <c r="L36" s="74">
        <v>2625</v>
      </c>
      <c r="M36" s="74">
        <v>2625</v>
      </c>
      <c r="N36" s="74">
        <v>2625</v>
      </c>
      <c r="O36" s="74">
        <v>2625</v>
      </c>
      <c r="P36" s="74">
        <v>2625</v>
      </c>
      <c r="Q36" s="74">
        <v>2625</v>
      </c>
      <c r="R36" s="74">
        <v>2625</v>
      </c>
      <c r="S36" s="74">
        <v>2625</v>
      </c>
      <c r="T36" s="74">
        <v>2625</v>
      </c>
      <c r="U36" s="74">
        <v>2625</v>
      </c>
      <c r="V36" s="74">
        <v>2625</v>
      </c>
      <c r="W36" s="74">
        <v>2625</v>
      </c>
      <c r="X36" s="74">
        <v>2625</v>
      </c>
      <c r="Y36" s="74">
        <v>2625</v>
      </c>
      <c r="Z36" s="74">
        <v>2625</v>
      </c>
      <c r="AA36" s="74">
        <v>2625</v>
      </c>
      <c r="AB36" s="74">
        <v>2625</v>
      </c>
      <c r="AC36" s="74">
        <v>2625</v>
      </c>
      <c r="AD36" s="74">
        <v>2625</v>
      </c>
      <c r="AE36" s="74">
        <v>2625</v>
      </c>
      <c r="AF36" s="74">
        <v>2625</v>
      </c>
      <c r="AG36" s="74">
        <v>2625</v>
      </c>
      <c r="AH36" s="74">
        <v>2625</v>
      </c>
      <c r="AI36" s="74">
        <v>2625</v>
      </c>
      <c r="AJ36" s="74">
        <v>2625</v>
      </c>
      <c r="AK36" s="74">
        <v>2625</v>
      </c>
      <c r="AL36" s="74">
        <v>2625</v>
      </c>
      <c r="AM36" s="74">
        <v>2625</v>
      </c>
      <c r="AN36" s="74">
        <v>2625</v>
      </c>
      <c r="AO36" s="74">
        <v>2625</v>
      </c>
      <c r="AP36" s="74">
        <v>2625</v>
      </c>
      <c r="AQ36" s="74">
        <v>2625</v>
      </c>
      <c r="AR36" s="74">
        <v>2625</v>
      </c>
      <c r="AS36" s="74">
        <v>2625</v>
      </c>
      <c r="AT36" s="74">
        <v>2625</v>
      </c>
      <c r="AU36" s="74">
        <v>2625</v>
      </c>
      <c r="AV36" s="74">
        <v>2625</v>
      </c>
      <c r="AW36" s="74">
        <v>2625</v>
      </c>
      <c r="AX36" s="74">
        <v>2625</v>
      </c>
    </row>
    <row r="37" spans="1:50">
      <c r="A37" t="s">
        <v>33</v>
      </c>
      <c r="B37" t="s">
        <v>79</v>
      </c>
      <c r="C37" t="s">
        <v>339</v>
      </c>
      <c r="D37" s="129">
        <f t="shared" si="4"/>
        <v>2625</v>
      </c>
      <c r="E37" s="129">
        <f t="shared" si="4"/>
        <v>2625</v>
      </c>
      <c r="F37" s="129">
        <f t="shared" si="4"/>
        <v>2625</v>
      </c>
      <c r="G37" s="129">
        <f t="shared" si="4"/>
        <v>2625</v>
      </c>
      <c r="H37" s="129">
        <f t="shared" si="4"/>
        <v>2625</v>
      </c>
      <c r="I37" s="129">
        <f t="shared" si="4"/>
        <v>2625</v>
      </c>
      <c r="J37" s="74">
        <v>2625</v>
      </c>
      <c r="K37" s="74">
        <v>2625</v>
      </c>
      <c r="L37" s="74">
        <v>2625</v>
      </c>
      <c r="M37" s="74">
        <v>2625</v>
      </c>
      <c r="N37" s="74">
        <v>2625</v>
      </c>
      <c r="O37" s="74">
        <v>2625</v>
      </c>
      <c r="P37" s="74">
        <v>2625</v>
      </c>
      <c r="Q37" s="74">
        <v>2625</v>
      </c>
      <c r="R37" s="74">
        <v>2625</v>
      </c>
      <c r="S37" s="74">
        <v>2625</v>
      </c>
      <c r="T37" s="74">
        <v>2625</v>
      </c>
      <c r="U37" s="74">
        <v>2625</v>
      </c>
      <c r="V37" s="74">
        <v>2625</v>
      </c>
      <c r="W37" s="74">
        <v>2625</v>
      </c>
      <c r="X37" s="74">
        <v>2625</v>
      </c>
      <c r="Y37" s="74">
        <v>2625</v>
      </c>
      <c r="Z37" s="74">
        <v>2625</v>
      </c>
      <c r="AA37" s="74">
        <v>2625</v>
      </c>
      <c r="AB37" s="74">
        <v>2625</v>
      </c>
      <c r="AC37" s="74">
        <v>2625</v>
      </c>
      <c r="AD37" s="74">
        <v>2625</v>
      </c>
      <c r="AE37" s="74">
        <v>2625</v>
      </c>
      <c r="AF37" s="74">
        <v>2625</v>
      </c>
      <c r="AG37" s="74">
        <v>2625</v>
      </c>
      <c r="AH37" s="74">
        <v>2625</v>
      </c>
      <c r="AI37" s="74">
        <v>2625</v>
      </c>
      <c r="AJ37" s="74">
        <v>2625</v>
      </c>
      <c r="AK37" s="74">
        <v>2625</v>
      </c>
      <c r="AL37" s="74">
        <v>2625</v>
      </c>
      <c r="AM37" s="74">
        <v>2625</v>
      </c>
      <c r="AN37" s="74">
        <v>2625</v>
      </c>
      <c r="AO37" s="74">
        <v>2625</v>
      </c>
      <c r="AP37" s="74">
        <v>2625</v>
      </c>
      <c r="AQ37" s="74">
        <v>2625</v>
      </c>
      <c r="AR37" s="74">
        <v>2625</v>
      </c>
      <c r="AS37" s="74">
        <v>2625</v>
      </c>
      <c r="AT37" s="74">
        <v>2625</v>
      </c>
      <c r="AU37" s="74">
        <v>2625</v>
      </c>
      <c r="AV37" s="74">
        <v>2625</v>
      </c>
      <c r="AW37" s="74">
        <v>2625</v>
      </c>
      <c r="AX37" s="74">
        <v>2625</v>
      </c>
    </row>
    <row r="38" spans="1:50">
      <c r="A38" t="s">
        <v>34</v>
      </c>
      <c r="B38" t="s">
        <v>75</v>
      </c>
      <c r="C38" t="s">
        <v>339</v>
      </c>
      <c r="D38" s="129">
        <v>7.09</v>
      </c>
      <c r="E38" s="129">
        <v>7.09</v>
      </c>
      <c r="F38" s="129">
        <v>7.09</v>
      </c>
      <c r="G38" s="129">
        <v>7.09</v>
      </c>
      <c r="H38" s="129">
        <v>7.09</v>
      </c>
      <c r="I38" s="129">
        <v>7.09</v>
      </c>
      <c r="J38" s="74">
        <v>7.09</v>
      </c>
      <c r="K38" s="74">
        <v>7.09</v>
      </c>
      <c r="L38" s="74">
        <v>7.09</v>
      </c>
      <c r="M38" s="74">
        <v>7.09</v>
      </c>
      <c r="N38" s="74">
        <v>7.09</v>
      </c>
      <c r="O38" s="74">
        <v>7.09</v>
      </c>
      <c r="P38" s="74">
        <v>7.09</v>
      </c>
      <c r="Q38" s="74">
        <v>7.09</v>
      </c>
      <c r="R38" s="74">
        <v>7.09</v>
      </c>
      <c r="S38" s="74">
        <v>7.09</v>
      </c>
      <c r="T38" s="74">
        <v>7.09</v>
      </c>
      <c r="U38" s="74">
        <v>7.09</v>
      </c>
      <c r="V38" s="74">
        <v>7.09</v>
      </c>
      <c r="W38" s="74">
        <v>7.09</v>
      </c>
      <c r="X38" s="74">
        <v>7.09</v>
      </c>
      <c r="Y38" s="74">
        <v>7.09</v>
      </c>
      <c r="Z38" s="74">
        <v>7.09</v>
      </c>
      <c r="AA38" s="74">
        <v>7.09</v>
      </c>
      <c r="AB38" s="74">
        <v>7.09</v>
      </c>
      <c r="AC38" s="74">
        <v>7.09</v>
      </c>
      <c r="AD38" s="74">
        <v>7.09</v>
      </c>
      <c r="AE38" s="74">
        <v>7.09</v>
      </c>
      <c r="AF38" s="74">
        <v>7.09</v>
      </c>
      <c r="AG38" s="74">
        <v>7.09</v>
      </c>
      <c r="AH38" s="74">
        <v>7.09</v>
      </c>
      <c r="AI38" s="74">
        <v>7.09</v>
      </c>
      <c r="AJ38" s="74">
        <v>7.09</v>
      </c>
      <c r="AK38" s="74">
        <v>7.09</v>
      </c>
      <c r="AL38" s="74">
        <v>7.09</v>
      </c>
      <c r="AM38" s="74">
        <v>7.09</v>
      </c>
      <c r="AN38" s="74">
        <v>7.09</v>
      </c>
      <c r="AO38" s="74">
        <v>7.09</v>
      </c>
      <c r="AP38" s="74">
        <v>7.09</v>
      </c>
      <c r="AQ38" s="74">
        <v>7.09</v>
      </c>
      <c r="AR38" s="74">
        <v>7.09</v>
      </c>
      <c r="AS38" s="74">
        <v>7.09</v>
      </c>
      <c r="AT38" s="74">
        <v>7.09</v>
      </c>
      <c r="AU38" s="74">
        <v>7.09</v>
      </c>
      <c r="AV38" s="74">
        <v>7.09</v>
      </c>
      <c r="AW38" s="74">
        <v>7.09</v>
      </c>
      <c r="AX38" s="74">
        <v>7.09</v>
      </c>
    </row>
    <row r="39" spans="1:50">
      <c r="A39" t="s">
        <v>34</v>
      </c>
      <c r="B39" t="s">
        <v>76</v>
      </c>
      <c r="C39" t="s">
        <v>339</v>
      </c>
      <c r="D39" s="123">
        <v>7.09</v>
      </c>
      <c r="E39" s="123">
        <v>7.09</v>
      </c>
      <c r="F39" s="123">
        <v>7.09</v>
      </c>
      <c r="G39" s="123">
        <v>7.09</v>
      </c>
      <c r="H39" s="123">
        <v>7.09</v>
      </c>
      <c r="I39" s="123">
        <v>7.09</v>
      </c>
      <c r="J39" s="74">
        <v>7.09</v>
      </c>
      <c r="K39" s="74">
        <v>7.09</v>
      </c>
      <c r="L39" s="74">
        <v>7.09</v>
      </c>
      <c r="M39" s="74">
        <v>7.09</v>
      </c>
      <c r="N39" s="74">
        <v>7.09</v>
      </c>
      <c r="O39" s="74">
        <v>7.09</v>
      </c>
      <c r="P39" s="74">
        <v>7.09</v>
      </c>
      <c r="Q39" s="74">
        <v>7.09</v>
      </c>
      <c r="R39" s="74">
        <v>7.09</v>
      </c>
      <c r="S39" s="74">
        <v>7.09</v>
      </c>
      <c r="T39" s="74">
        <v>7.09</v>
      </c>
      <c r="U39" s="74">
        <v>7.09</v>
      </c>
      <c r="V39" s="74">
        <v>7.09</v>
      </c>
      <c r="W39" s="74">
        <v>7.09</v>
      </c>
      <c r="X39" s="74">
        <v>7.09</v>
      </c>
      <c r="Y39" s="74">
        <v>7.09</v>
      </c>
      <c r="Z39" s="74">
        <v>7.09</v>
      </c>
      <c r="AA39" s="74">
        <v>7.09</v>
      </c>
      <c r="AB39" s="74">
        <v>7.09</v>
      </c>
      <c r="AC39" s="74">
        <v>7.09</v>
      </c>
      <c r="AD39" s="74">
        <v>7.09</v>
      </c>
      <c r="AE39" s="74">
        <v>7.09</v>
      </c>
      <c r="AF39" s="74">
        <v>7.09</v>
      </c>
      <c r="AG39" s="74">
        <v>7.09</v>
      </c>
      <c r="AH39" s="74">
        <v>7.09</v>
      </c>
      <c r="AI39" s="74">
        <v>7.09</v>
      </c>
      <c r="AJ39" s="74">
        <v>7.09</v>
      </c>
      <c r="AK39" s="74">
        <v>7.09</v>
      </c>
      <c r="AL39" s="74">
        <v>7.09</v>
      </c>
      <c r="AM39" s="74">
        <v>7.09</v>
      </c>
      <c r="AN39" s="74">
        <v>7.09</v>
      </c>
      <c r="AO39" s="74">
        <v>7.09</v>
      </c>
      <c r="AP39" s="74">
        <v>7.09</v>
      </c>
      <c r="AQ39" s="74">
        <v>7.09</v>
      </c>
      <c r="AR39" s="74">
        <v>7.09</v>
      </c>
      <c r="AS39" s="74">
        <v>7.09</v>
      </c>
      <c r="AT39" s="74">
        <v>7.09</v>
      </c>
      <c r="AU39" s="74">
        <v>7.09</v>
      </c>
      <c r="AV39" s="74">
        <v>7.09</v>
      </c>
      <c r="AW39" s="74">
        <v>7.09</v>
      </c>
      <c r="AX39" s="74">
        <v>7.09</v>
      </c>
    </row>
    <row r="40" spans="1:50">
      <c r="A40" t="s">
        <v>34</v>
      </c>
      <c r="B40" t="s">
        <v>77</v>
      </c>
      <c r="C40" t="s">
        <v>339</v>
      </c>
      <c r="D40" s="129">
        <v>14</v>
      </c>
      <c r="E40" s="129">
        <v>14</v>
      </c>
      <c r="F40" s="129">
        <v>14</v>
      </c>
      <c r="G40" s="129">
        <v>14</v>
      </c>
      <c r="H40" s="129">
        <v>14</v>
      </c>
      <c r="I40" s="129">
        <v>14</v>
      </c>
      <c r="J40" s="74">
        <v>14</v>
      </c>
      <c r="K40" s="74">
        <v>14</v>
      </c>
      <c r="L40" s="74">
        <v>14</v>
      </c>
      <c r="M40" s="74">
        <v>14</v>
      </c>
      <c r="N40" s="74">
        <v>14</v>
      </c>
      <c r="O40" s="74">
        <v>14</v>
      </c>
      <c r="P40" s="74">
        <v>14</v>
      </c>
      <c r="Q40" s="74">
        <v>14</v>
      </c>
      <c r="R40" s="74">
        <v>14</v>
      </c>
      <c r="S40" s="74">
        <v>14</v>
      </c>
      <c r="T40" s="74">
        <v>14</v>
      </c>
      <c r="U40" s="74">
        <v>14</v>
      </c>
      <c r="V40" s="74">
        <v>14</v>
      </c>
      <c r="W40" s="74">
        <v>14</v>
      </c>
      <c r="X40" s="74">
        <v>14</v>
      </c>
      <c r="Y40" s="74">
        <v>14</v>
      </c>
      <c r="Z40" s="74">
        <v>14</v>
      </c>
      <c r="AA40" s="74">
        <v>14</v>
      </c>
      <c r="AB40" s="74">
        <v>14</v>
      </c>
      <c r="AC40" s="74">
        <v>14</v>
      </c>
      <c r="AD40" s="74">
        <v>14</v>
      </c>
      <c r="AE40" s="74">
        <v>14</v>
      </c>
      <c r="AF40" s="74">
        <v>14</v>
      </c>
      <c r="AG40" s="74">
        <v>14</v>
      </c>
      <c r="AH40" s="74">
        <v>14</v>
      </c>
      <c r="AI40" s="74">
        <v>14</v>
      </c>
      <c r="AJ40" s="74">
        <v>14</v>
      </c>
      <c r="AK40" s="74">
        <v>14</v>
      </c>
      <c r="AL40" s="74">
        <v>14</v>
      </c>
      <c r="AM40" s="74">
        <v>14</v>
      </c>
      <c r="AN40" s="74">
        <v>14</v>
      </c>
      <c r="AO40" s="74">
        <v>14</v>
      </c>
      <c r="AP40" s="74">
        <v>14</v>
      </c>
      <c r="AQ40" s="74">
        <v>14</v>
      </c>
      <c r="AR40" s="74">
        <v>14</v>
      </c>
      <c r="AS40" s="74">
        <v>14</v>
      </c>
      <c r="AT40" s="74">
        <v>14</v>
      </c>
      <c r="AU40" s="74">
        <v>14</v>
      </c>
      <c r="AV40" s="74">
        <v>14</v>
      </c>
      <c r="AW40" s="74">
        <v>14</v>
      </c>
      <c r="AX40" s="74">
        <v>14</v>
      </c>
    </row>
    <row r="41" spans="1:50">
      <c r="A41" t="s">
        <v>34</v>
      </c>
      <c r="B41" t="s">
        <v>78</v>
      </c>
      <c r="C41" t="s">
        <v>339</v>
      </c>
      <c r="D41" s="129">
        <v>516</v>
      </c>
      <c r="E41" s="129">
        <v>516</v>
      </c>
      <c r="F41" s="129">
        <v>516</v>
      </c>
      <c r="G41" s="129">
        <v>516</v>
      </c>
      <c r="H41" s="129">
        <v>516</v>
      </c>
      <c r="I41" s="129">
        <v>516</v>
      </c>
      <c r="J41" s="74">
        <v>516</v>
      </c>
      <c r="K41" s="74">
        <v>516</v>
      </c>
      <c r="L41" s="74">
        <v>516</v>
      </c>
      <c r="M41" s="74">
        <v>516</v>
      </c>
      <c r="N41" s="74">
        <v>516</v>
      </c>
      <c r="O41" s="74">
        <v>516</v>
      </c>
      <c r="P41" s="74">
        <v>516</v>
      </c>
      <c r="Q41" s="74">
        <v>516</v>
      </c>
      <c r="R41" s="74">
        <v>516</v>
      </c>
      <c r="S41" s="74">
        <v>516</v>
      </c>
      <c r="T41" s="74">
        <v>516</v>
      </c>
      <c r="U41" s="74">
        <v>516</v>
      </c>
      <c r="V41" s="74">
        <v>516</v>
      </c>
      <c r="W41" s="74">
        <v>516</v>
      </c>
      <c r="X41" s="74">
        <v>516</v>
      </c>
      <c r="Y41" s="74">
        <v>516</v>
      </c>
      <c r="Z41" s="74">
        <v>516</v>
      </c>
      <c r="AA41" s="74">
        <v>516</v>
      </c>
      <c r="AB41" s="74">
        <v>516</v>
      </c>
      <c r="AC41" s="74">
        <v>516</v>
      </c>
      <c r="AD41" s="74">
        <v>516</v>
      </c>
      <c r="AE41" s="74">
        <v>516</v>
      </c>
      <c r="AF41" s="74">
        <v>516</v>
      </c>
      <c r="AG41" s="74">
        <v>516</v>
      </c>
      <c r="AH41" s="74">
        <v>516</v>
      </c>
      <c r="AI41" s="74">
        <v>516</v>
      </c>
      <c r="AJ41" s="74">
        <v>516</v>
      </c>
      <c r="AK41" s="74">
        <v>516</v>
      </c>
      <c r="AL41" s="74">
        <v>516</v>
      </c>
      <c r="AM41" s="74">
        <v>516</v>
      </c>
      <c r="AN41" s="74">
        <v>516</v>
      </c>
      <c r="AO41" s="74">
        <v>516</v>
      </c>
      <c r="AP41" s="74">
        <v>516</v>
      </c>
      <c r="AQ41" s="74">
        <v>516</v>
      </c>
      <c r="AR41" s="74">
        <v>516</v>
      </c>
      <c r="AS41" s="74">
        <v>516</v>
      </c>
      <c r="AT41" s="74">
        <v>516</v>
      </c>
      <c r="AU41" s="74">
        <v>516</v>
      </c>
      <c r="AV41" s="74">
        <v>516</v>
      </c>
      <c r="AW41" s="74">
        <v>516</v>
      </c>
      <c r="AX41" s="74">
        <v>516</v>
      </c>
    </row>
    <row r="42" spans="1:50">
      <c r="A42" t="s">
        <v>34</v>
      </c>
      <c r="B42" t="s">
        <v>80</v>
      </c>
      <c r="C42" t="s">
        <v>339</v>
      </c>
      <c r="D42" s="129">
        <f t="shared" ref="D42:I43" si="5">D36</f>
        <v>2625</v>
      </c>
      <c r="E42" s="129">
        <f t="shared" si="5"/>
        <v>2625</v>
      </c>
      <c r="F42" s="129">
        <f t="shared" si="5"/>
        <v>2625</v>
      </c>
      <c r="G42" s="129">
        <f t="shared" si="5"/>
        <v>2625</v>
      </c>
      <c r="H42" s="129">
        <f t="shared" si="5"/>
        <v>2625</v>
      </c>
      <c r="I42" s="129">
        <f t="shared" si="5"/>
        <v>2625</v>
      </c>
      <c r="J42" s="74">
        <v>2625</v>
      </c>
      <c r="K42" s="74">
        <v>2625</v>
      </c>
      <c r="L42" s="74">
        <v>2625</v>
      </c>
      <c r="M42" s="74">
        <v>2625</v>
      </c>
      <c r="N42" s="74">
        <v>2625</v>
      </c>
      <c r="O42" s="74">
        <v>2625</v>
      </c>
      <c r="P42" s="74">
        <v>2625</v>
      </c>
      <c r="Q42" s="74">
        <v>2625</v>
      </c>
      <c r="R42" s="74">
        <v>2625</v>
      </c>
      <c r="S42" s="74">
        <v>2625</v>
      </c>
      <c r="T42" s="74">
        <v>2625</v>
      </c>
      <c r="U42" s="74">
        <v>2625</v>
      </c>
      <c r="V42" s="74">
        <v>2625</v>
      </c>
      <c r="W42" s="74">
        <v>2625</v>
      </c>
      <c r="X42" s="74">
        <v>2625</v>
      </c>
      <c r="Y42" s="74">
        <v>2625</v>
      </c>
      <c r="Z42" s="74">
        <v>2625</v>
      </c>
      <c r="AA42" s="74">
        <v>2625</v>
      </c>
      <c r="AB42" s="74">
        <v>2625</v>
      </c>
      <c r="AC42" s="74">
        <v>2625</v>
      </c>
      <c r="AD42" s="74">
        <v>2625</v>
      </c>
      <c r="AE42" s="74">
        <v>2625</v>
      </c>
      <c r="AF42" s="74">
        <v>2625</v>
      </c>
      <c r="AG42" s="74">
        <v>2625</v>
      </c>
      <c r="AH42" s="74">
        <v>2625</v>
      </c>
      <c r="AI42" s="74">
        <v>2625</v>
      </c>
      <c r="AJ42" s="74">
        <v>2625</v>
      </c>
      <c r="AK42" s="74">
        <v>2625</v>
      </c>
      <c r="AL42" s="74">
        <v>2625</v>
      </c>
      <c r="AM42" s="74">
        <v>2625</v>
      </c>
      <c r="AN42" s="74">
        <v>2625</v>
      </c>
      <c r="AO42" s="74">
        <v>2625</v>
      </c>
      <c r="AP42" s="74">
        <v>2625</v>
      </c>
      <c r="AQ42" s="74">
        <v>2625</v>
      </c>
      <c r="AR42" s="74">
        <v>2625</v>
      </c>
      <c r="AS42" s="74">
        <v>2625</v>
      </c>
      <c r="AT42" s="74">
        <v>2625</v>
      </c>
      <c r="AU42" s="74">
        <v>2625</v>
      </c>
      <c r="AV42" s="74">
        <v>2625</v>
      </c>
      <c r="AW42" s="74">
        <v>2625</v>
      </c>
      <c r="AX42" s="74">
        <v>2625</v>
      </c>
    </row>
    <row r="43" spans="1:50">
      <c r="A43" t="s">
        <v>34</v>
      </c>
      <c r="B43" t="s">
        <v>79</v>
      </c>
      <c r="C43" t="s">
        <v>339</v>
      </c>
      <c r="D43" s="129">
        <f t="shared" si="5"/>
        <v>2625</v>
      </c>
      <c r="E43" s="129">
        <f t="shared" si="5"/>
        <v>2625</v>
      </c>
      <c r="F43" s="129">
        <f t="shared" si="5"/>
        <v>2625</v>
      </c>
      <c r="G43" s="129">
        <f t="shared" si="5"/>
        <v>2625</v>
      </c>
      <c r="H43" s="129">
        <f t="shared" si="5"/>
        <v>2625</v>
      </c>
      <c r="I43" s="129">
        <f t="shared" si="5"/>
        <v>2625</v>
      </c>
      <c r="J43" s="74">
        <v>2625</v>
      </c>
      <c r="K43" s="74">
        <v>2625</v>
      </c>
      <c r="L43" s="74">
        <v>2625</v>
      </c>
      <c r="M43" s="74">
        <v>2625</v>
      </c>
      <c r="N43" s="74">
        <v>2625</v>
      </c>
      <c r="O43" s="74">
        <v>2625</v>
      </c>
      <c r="P43" s="74">
        <v>2625</v>
      </c>
      <c r="Q43" s="74">
        <v>2625</v>
      </c>
      <c r="R43" s="74">
        <v>2625</v>
      </c>
      <c r="S43" s="74">
        <v>2625</v>
      </c>
      <c r="T43" s="74">
        <v>2625</v>
      </c>
      <c r="U43" s="74">
        <v>2625</v>
      </c>
      <c r="V43" s="74">
        <v>2625</v>
      </c>
      <c r="W43" s="74">
        <v>2625</v>
      </c>
      <c r="X43" s="74">
        <v>2625</v>
      </c>
      <c r="Y43" s="74">
        <v>2625</v>
      </c>
      <c r="Z43" s="74">
        <v>2625</v>
      </c>
      <c r="AA43" s="74">
        <v>2625</v>
      </c>
      <c r="AB43" s="74">
        <v>2625</v>
      </c>
      <c r="AC43" s="74">
        <v>2625</v>
      </c>
      <c r="AD43" s="74">
        <v>2625</v>
      </c>
      <c r="AE43" s="74">
        <v>2625</v>
      </c>
      <c r="AF43" s="74">
        <v>2625</v>
      </c>
      <c r="AG43" s="74">
        <v>2625</v>
      </c>
      <c r="AH43" s="74">
        <v>2625</v>
      </c>
      <c r="AI43" s="74">
        <v>2625</v>
      </c>
      <c r="AJ43" s="74">
        <v>2625</v>
      </c>
      <c r="AK43" s="74">
        <v>2625</v>
      </c>
      <c r="AL43" s="74">
        <v>2625</v>
      </c>
      <c r="AM43" s="74">
        <v>2625</v>
      </c>
      <c r="AN43" s="74">
        <v>2625</v>
      </c>
      <c r="AO43" s="74">
        <v>2625</v>
      </c>
      <c r="AP43" s="74">
        <v>2625</v>
      </c>
      <c r="AQ43" s="74">
        <v>2625</v>
      </c>
      <c r="AR43" s="74">
        <v>2625</v>
      </c>
      <c r="AS43" s="74">
        <v>2625</v>
      </c>
      <c r="AT43" s="74">
        <v>2625</v>
      </c>
      <c r="AU43" s="74">
        <v>2625</v>
      </c>
      <c r="AV43" s="74">
        <v>2625</v>
      </c>
      <c r="AW43" s="74">
        <v>2625</v>
      </c>
      <c r="AX43" s="74">
        <v>2625</v>
      </c>
    </row>
    <row r="44" spans="1:50">
      <c r="A44" t="s">
        <v>35</v>
      </c>
      <c r="B44" t="s">
        <v>75</v>
      </c>
      <c r="C44" t="s">
        <v>339</v>
      </c>
      <c r="D44" s="129">
        <v>7.09</v>
      </c>
      <c r="E44" s="129">
        <v>7.09</v>
      </c>
      <c r="F44" s="129">
        <v>7.09</v>
      </c>
      <c r="G44" s="129">
        <v>7.09</v>
      </c>
      <c r="H44" s="129">
        <v>7.09</v>
      </c>
      <c r="I44" s="129">
        <v>7.09</v>
      </c>
      <c r="J44" s="74">
        <v>7.09</v>
      </c>
      <c r="K44" s="74">
        <v>7.09</v>
      </c>
      <c r="L44" s="74">
        <v>7.09</v>
      </c>
      <c r="M44" s="74">
        <v>7.09</v>
      </c>
      <c r="N44" s="74">
        <v>7.09</v>
      </c>
      <c r="O44" s="74">
        <v>7.09</v>
      </c>
      <c r="P44" s="74">
        <v>7.09</v>
      </c>
      <c r="Q44" s="74">
        <v>7.09</v>
      </c>
      <c r="R44" s="74">
        <v>7.09</v>
      </c>
      <c r="S44" s="74">
        <v>7.09</v>
      </c>
      <c r="T44" s="74">
        <v>7.09</v>
      </c>
      <c r="U44" s="74">
        <v>7.09</v>
      </c>
      <c r="V44" s="74">
        <v>7.09</v>
      </c>
      <c r="W44" s="74">
        <v>7.09</v>
      </c>
      <c r="X44" s="74">
        <v>7.09</v>
      </c>
      <c r="Y44" s="74">
        <v>7.09</v>
      </c>
      <c r="Z44" s="74">
        <v>7.09</v>
      </c>
      <c r="AA44" s="74">
        <v>7.09</v>
      </c>
      <c r="AB44" s="74">
        <v>7.09</v>
      </c>
      <c r="AC44" s="74">
        <v>7.09</v>
      </c>
      <c r="AD44" s="74">
        <v>7.09</v>
      </c>
      <c r="AE44" s="74">
        <v>7.09</v>
      </c>
      <c r="AF44" s="74">
        <v>7.09</v>
      </c>
      <c r="AG44" s="74">
        <v>7.09</v>
      </c>
      <c r="AH44" s="74">
        <v>7.09</v>
      </c>
      <c r="AI44" s="74">
        <v>7.09</v>
      </c>
      <c r="AJ44" s="74">
        <v>7.09</v>
      </c>
      <c r="AK44" s="74">
        <v>7.09</v>
      </c>
      <c r="AL44" s="74">
        <v>7.09</v>
      </c>
      <c r="AM44" s="74">
        <v>7.09</v>
      </c>
      <c r="AN44" s="74">
        <v>7.09</v>
      </c>
      <c r="AO44" s="74">
        <v>7.09</v>
      </c>
      <c r="AP44" s="74">
        <v>7.09</v>
      </c>
      <c r="AQ44" s="74">
        <v>7.09</v>
      </c>
      <c r="AR44" s="74">
        <v>7.09</v>
      </c>
      <c r="AS44" s="74">
        <v>7.09</v>
      </c>
      <c r="AT44" s="74">
        <v>7.09</v>
      </c>
      <c r="AU44" s="74">
        <v>7.09</v>
      </c>
      <c r="AV44" s="74">
        <v>7.09</v>
      </c>
      <c r="AW44" s="74">
        <v>7.09</v>
      </c>
      <c r="AX44" s="74">
        <v>7.09</v>
      </c>
    </row>
    <row r="45" spans="1:50">
      <c r="A45" t="s">
        <v>35</v>
      </c>
      <c r="B45" t="s">
        <v>76</v>
      </c>
      <c r="C45" t="s">
        <v>339</v>
      </c>
      <c r="D45" s="123">
        <v>7.09</v>
      </c>
      <c r="E45" s="123">
        <v>7.09</v>
      </c>
      <c r="F45" s="123">
        <v>7.09</v>
      </c>
      <c r="G45" s="123">
        <v>7.09</v>
      </c>
      <c r="H45" s="123">
        <v>7.09</v>
      </c>
      <c r="I45" s="123">
        <v>7.09</v>
      </c>
      <c r="J45" s="74">
        <v>7.09</v>
      </c>
      <c r="K45" s="74">
        <v>7.09</v>
      </c>
      <c r="L45" s="74">
        <v>7.09</v>
      </c>
      <c r="M45" s="74">
        <v>7.09</v>
      </c>
      <c r="N45" s="74">
        <v>7.09</v>
      </c>
      <c r="O45" s="74">
        <v>7.09</v>
      </c>
      <c r="P45" s="74">
        <v>7.09</v>
      </c>
      <c r="Q45" s="74">
        <v>7.09</v>
      </c>
      <c r="R45" s="74">
        <v>7.09</v>
      </c>
      <c r="S45" s="74">
        <v>7.09</v>
      </c>
      <c r="T45" s="74">
        <v>7.09</v>
      </c>
      <c r="U45" s="74">
        <v>7.09</v>
      </c>
      <c r="V45" s="74">
        <v>7.09</v>
      </c>
      <c r="W45" s="74">
        <v>7.09</v>
      </c>
      <c r="X45" s="74">
        <v>7.09</v>
      </c>
      <c r="Y45" s="74">
        <v>7.09</v>
      </c>
      <c r="Z45" s="74">
        <v>7.09</v>
      </c>
      <c r="AA45" s="74">
        <v>7.09</v>
      </c>
      <c r="AB45" s="74">
        <v>7.09</v>
      </c>
      <c r="AC45" s="74">
        <v>7.09</v>
      </c>
      <c r="AD45" s="74">
        <v>7.09</v>
      </c>
      <c r="AE45" s="74">
        <v>7.09</v>
      </c>
      <c r="AF45" s="74">
        <v>7.09</v>
      </c>
      <c r="AG45" s="74">
        <v>7.09</v>
      </c>
      <c r="AH45" s="74">
        <v>7.09</v>
      </c>
      <c r="AI45" s="74">
        <v>7.09</v>
      </c>
      <c r="AJ45" s="74">
        <v>7.09</v>
      </c>
      <c r="AK45" s="74">
        <v>7.09</v>
      </c>
      <c r="AL45" s="74">
        <v>7.09</v>
      </c>
      <c r="AM45" s="74">
        <v>7.09</v>
      </c>
      <c r="AN45" s="74">
        <v>7.09</v>
      </c>
      <c r="AO45" s="74">
        <v>7.09</v>
      </c>
      <c r="AP45" s="74">
        <v>7.09</v>
      </c>
      <c r="AQ45" s="74">
        <v>7.09</v>
      </c>
      <c r="AR45" s="74">
        <v>7.09</v>
      </c>
      <c r="AS45" s="74">
        <v>7.09</v>
      </c>
      <c r="AT45" s="74">
        <v>7.09</v>
      </c>
      <c r="AU45" s="74">
        <v>7.09</v>
      </c>
      <c r="AV45" s="74">
        <v>7.09</v>
      </c>
      <c r="AW45" s="74">
        <v>7.09</v>
      </c>
      <c r="AX45" s="74">
        <v>7.09</v>
      </c>
    </row>
    <row r="46" spans="1:50">
      <c r="A46" t="s">
        <v>35</v>
      </c>
      <c r="B46" t="s">
        <v>77</v>
      </c>
      <c r="C46" t="s">
        <v>339</v>
      </c>
      <c r="D46" s="129">
        <v>14</v>
      </c>
      <c r="E46" s="129">
        <v>14</v>
      </c>
      <c r="F46" s="129">
        <v>14</v>
      </c>
      <c r="G46" s="129">
        <v>14</v>
      </c>
      <c r="H46" s="129">
        <v>14</v>
      </c>
      <c r="I46" s="129">
        <v>14</v>
      </c>
      <c r="J46" s="74">
        <v>14</v>
      </c>
      <c r="K46" s="74">
        <v>14</v>
      </c>
      <c r="L46" s="74">
        <v>14</v>
      </c>
      <c r="M46" s="74">
        <v>14</v>
      </c>
      <c r="N46" s="74">
        <v>14</v>
      </c>
      <c r="O46" s="74">
        <v>14</v>
      </c>
      <c r="P46" s="74">
        <v>14</v>
      </c>
      <c r="Q46" s="74">
        <v>14</v>
      </c>
      <c r="R46" s="74">
        <v>14</v>
      </c>
      <c r="S46" s="74">
        <v>14</v>
      </c>
      <c r="T46" s="74">
        <v>14</v>
      </c>
      <c r="U46" s="74">
        <v>14</v>
      </c>
      <c r="V46" s="74">
        <v>14</v>
      </c>
      <c r="W46" s="74">
        <v>14</v>
      </c>
      <c r="X46" s="74">
        <v>14</v>
      </c>
      <c r="Y46" s="74">
        <v>14</v>
      </c>
      <c r="Z46" s="74">
        <v>14</v>
      </c>
      <c r="AA46" s="74">
        <v>14</v>
      </c>
      <c r="AB46" s="74">
        <v>14</v>
      </c>
      <c r="AC46" s="74">
        <v>14</v>
      </c>
      <c r="AD46" s="74">
        <v>14</v>
      </c>
      <c r="AE46" s="74">
        <v>14</v>
      </c>
      <c r="AF46" s="74">
        <v>14</v>
      </c>
      <c r="AG46" s="74">
        <v>14</v>
      </c>
      <c r="AH46" s="74">
        <v>14</v>
      </c>
      <c r="AI46" s="74">
        <v>14</v>
      </c>
      <c r="AJ46" s="74">
        <v>14</v>
      </c>
      <c r="AK46" s="74">
        <v>14</v>
      </c>
      <c r="AL46" s="74">
        <v>14</v>
      </c>
      <c r="AM46" s="74">
        <v>14</v>
      </c>
      <c r="AN46" s="74">
        <v>14</v>
      </c>
      <c r="AO46" s="74">
        <v>14</v>
      </c>
      <c r="AP46" s="74">
        <v>14</v>
      </c>
      <c r="AQ46" s="74">
        <v>14</v>
      </c>
      <c r="AR46" s="74">
        <v>14</v>
      </c>
      <c r="AS46" s="74">
        <v>14</v>
      </c>
      <c r="AT46" s="74">
        <v>14</v>
      </c>
      <c r="AU46" s="74">
        <v>14</v>
      </c>
      <c r="AV46" s="74">
        <v>14</v>
      </c>
      <c r="AW46" s="74">
        <v>14</v>
      </c>
      <c r="AX46" s="74">
        <v>14</v>
      </c>
    </row>
    <row r="47" spans="1:50">
      <c r="A47" t="s">
        <v>35</v>
      </c>
      <c r="B47" t="s">
        <v>78</v>
      </c>
      <c r="C47" t="s">
        <v>339</v>
      </c>
      <c r="D47" s="129">
        <v>516</v>
      </c>
      <c r="E47" s="129">
        <v>516</v>
      </c>
      <c r="F47" s="129">
        <v>516</v>
      </c>
      <c r="G47" s="129">
        <v>516</v>
      </c>
      <c r="H47" s="129">
        <v>516</v>
      </c>
      <c r="I47" s="129">
        <v>516</v>
      </c>
      <c r="J47" s="74">
        <v>516</v>
      </c>
      <c r="K47" s="74">
        <v>516</v>
      </c>
      <c r="L47" s="74">
        <v>516</v>
      </c>
      <c r="M47" s="74">
        <v>516</v>
      </c>
      <c r="N47" s="74">
        <v>516</v>
      </c>
      <c r="O47" s="74">
        <v>516</v>
      </c>
      <c r="P47" s="74">
        <v>516</v>
      </c>
      <c r="Q47" s="74">
        <v>516</v>
      </c>
      <c r="R47" s="74">
        <v>516</v>
      </c>
      <c r="S47" s="74">
        <v>516</v>
      </c>
      <c r="T47" s="74">
        <v>516</v>
      </c>
      <c r="U47" s="74">
        <v>516</v>
      </c>
      <c r="V47" s="74">
        <v>516</v>
      </c>
      <c r="W47" s="74">
        <v>516</v>
      </c>
      <c r="X47" s="74">
        <v>516</v>
      </c>
      <c r="Y47" s="74">
        <v>516</v>
      </c>
      <c r="Z47" s="74">
        <v>516</v>
      </c>
      <c r="AA47" s="74">
        <v>516</v>
      </c>
      <c r="AB47" s="74">
        <v>516</v>
      </c>
      <c r="AC47" s="74">
        <v>516</v>
      </c>
      <c r="AD47" s="74">
        <v>516</v>
      </c>
      <c r="AE47" s="74">
        <v>516</v>
      </c>
      <c r="AF47" s="74">
        <v>516</v>
      </c>
      <c r="AG47" s="74">
        <v>516</v>
      </c>
      <c r="AH47" s="74">
        <v>516</v>
      </c>
      <c r="AI47" s="74">
        <v>516</v>
      </c>
      <c r="AJ47" s="74">
        <v>516</v>
      </c>
      <c r="AK47" s="74">
        <v>516</v>
      </c>
      <c r="AL47" s="74">
        <v>516</v>
      </c>
      <c r="AM47" s="74">
        <v>516</v>
      </c>
      <c r="AN47" s="74">
        <v>516</v>
      </c>
      <c r="AO47" s="74">
        <v>516</v>
      </c>
      <c r="AP47" s="74">
        <v>516</v>
      </c>
      <c r="AQ47" s="74">
        <v>516</v>
      </c>
      <c r="AR47" s="74">
        <v>516</v>
      </c>
      <c r="AS47" s="74">
        <v>516</v>
      </c>
      <c r="AT47" s="74">
        <v>516</v>
      </c>
      <c r="AU47" s="74">
        <v>516</v>
      </c>
      <c r="AV47" s="74">
        <v>516</v>
      </c>
      <c r="AW47" s="74">
        <v>516</v>
      </c>
      <c r="AX47" s="74">
        <v>516</v>
      </c>
    </row>
    <row r="48" spans="1:50">
      <c r="A48" t="s">
        <v>35</v>
      </c>
      <c r="B48" t="s">
        <v>80</v>
      </c>
      <c r="C48" t="s">
        <v>339</v>
      </c>
      <c r="D48" s="129">
        <f t="shared" ref="D48:I49" si="6">D42</f>
        <v>2625</v>
      </c>
      <c r="E48" s="129">
        <f t="shared" si="6"/>
        <v>2625</v>
      </c>
      <c r="F48" s="129">
        <f t="shared" si="6"/>
        <v>2625</v>
      </c>
      <c r="G48" s="129">
        <f t="shared" si="6"/>
        <v>2625</v>
      </c>
      <c r="H48" s="129">
        <f t="shared" si="6"/>
        <v>2625</v>
      </c>
      <c r="I48" s="129">
        <f t="shared" si="6"/>
        <v>2625</v>
      </c>
      <c r="J48" s="74">
        <v>2625</v>
      </c>
      <c r="K48" s="74">
        <v>2625</v>
      </c>
      <c r="L48" s="74">
        <v>2625</v>
      </c>
      <c r="M48" s="74">
        <v>2625</v>
      </c>
      <c r="N48" s="74">
        <v>2625</v>
      </c>
      <c r="O48" s="74">
        <v>2625</v>
      </c>
      <c r="P48" s="74">
        <v>2625</v>
      </c>
      <c r="Q48" s="74">
        <v>2625</v>
      </c>
      <c r="R48" s="74">
        <v>2625</v>
      </c>
      <c r="S48" s="74">
        <v>2625</v>
      </c>
      <c r="T48" s="74">
        <v>2625</v>
      </c>
      <c r="U48" s="74">
        <v>2625</v>
      </c>
      <c r="V48" s="74">
        <v>2625</v>
      </c>
      <c r="W48" s="74">
        <v>2625</v>
      </c>
      <c r="X48" s="74">
        <v>2625</v>
      </c>
      <c r="Y48" s="74">
        <v>2625</v>
      </c>
      <c r="Z48" s="74">
        <v>2625</v>
      </c>
      <c r="AA48" s="74">
        <v>2625</v>
      </c>
      <c r="AB48" s="74">
        <v>2625</v>
      </c>
      <c r="AC48" s="74">
        <v>2625</v>
      </c>
      <c r="AD48" s="74">
        <v>2625</v>
      </c>
      <c r="AE48" s="74">
        <v>2625</v>
      </c>
      <c r="AF48" s="74">
        <v>2625</v>
      </c>
      <c r="AG48" s="74">
        <v>2625</v>
      </c>
      <c r="AH48" s="74">
        <v>2625</v>
      </c>
      <c r="AI48" s="74">
        <v>2625</v>
      </c>
      <c r="AJ48" s="74">
        <v>2625</v>
      </c>
      <c r="AK48" s="74">
        <v>2625</v>
      </c>
      <c r="AL48" s="74">
        <v>2625</v>
      </c>
      <c r="AM48" s="74">
        <v>2625</v>
      </c>
      <c r="AN48" s="74">
        <v>2625</v>
      </c>
      <c r="AO48" s="74">
        <v>2625</v>
      </c>
      <c r="AP48" s="74">
        <v>2625</v>
      </c>
      <c r="AQ48" s="74">
        <v>2625</v>
      </c>
      <c r="AR48" s="74">
        <v>2625</v>
      </c>
      <c r="AS48" s="74">
        <v>2625</v>
      </c>
      <c r="AT48" s="74">
        <v>2625</v>
      </c>
      <c r="AU48" s="74">
        <v>2625</v>
      </c>
      <c r="AV48" s="74">
        <v>2625</v>
      </c>
      <c r="AW48" s="74">
        <v>2625</v>
      </c>
      <c r="AX48" s="74">
        <v>2625</v>
      </c>
    </row>
    <row r="49" spans="1:50">
      <c r="A49" t="s">
        <v>35</v>
      </c>
      <c r="B49" t="s">
        <v>79</v>
      </c>
      <c r="C49" t="s">
        <v>339</v>
      </c>
      <c r="D49" s="129">
        <f t="shared" si="6"/>
        <v>2625</v>
      </c>
      <c r="E49" s="129">
        <f t="shared" si="6"/>
        <v>2625</v>
      </c>
      <c r="F49" s="129">
        <f t="shared" si="6"/>
        <v>2625</v>
      </c>
      <c r="G49" s="129">
        <f t="shared" si="6"/>
        <v>2625</v>
      </c>
      <c r="H49" s="129">
        <f t="shared" si="6"/>
        <v>2625</v>
      </c>
      <c r="I49" s="129">
        <f t="shared" si="6"/>
        <v>2625</v>
      </c>
      <c r="J49" s="74">
        <v>2625</v>
      </c>
      <c r="K49" s="74">
        <v>2625</v>
      </c>
      <c r="L49" s="74">
        <v>2625</v>
      </c>
      <c r="M49" s="74">
        <v>2625</v>
      </c>
      <c r="N49" s="74">
        <v>2625</v>
      </c>
      <c r="O49" s="74">
        <v>2625</v>
      </c>
      <c r="P49" s="74">
        <v>2625</v>
      </c>
      <c r="Q49" s="74">
        <v>2625</v>
      </c>
      <c r="R49" s="74">
        <v>2625</v>
      </c>
      <c r="S49" s="74">
        <v>2625</v>
      </c>
      <c r="T49" s="74">
        <v>2625</v>
      </c>
      <c r="U49" s="74">
        <v>2625</v>
      </c>
      <c r="V49" s="74">
        <v>2625</v>
      </c>
      <c r="W49" s="74">
        <v>2625</v>
      </c>
      <c r="X49" s="74">
        <v>2625</v>
      </c>
      <c r="Y49" s="74">
        <v>2625</v>
      </c>
      <c r="Z49" s="74">
        <v>2625</v>
      </c>
      <c r="AA49" s="74">
        <v>2625</v>
      </c>
      <c r="AB49" s="74">
        <v>2625</v>
      </c>
      <c r="AC49" s="74">
        <v>2625</v>
      </c>
      <c r="AD49" s="74">
        <v>2625</v>
      </c>
      <c r="AE49" s="74">
        <v>2625</v>
      </c>
      <c r="AF49" s="74">
        <v>2625</v>
      </c>
      <c r="AG49" s="74">
        <v>2625</v>
      </c>
      <c r="AH49" s="74">
        <v>2625</v>
      </c>
      <c r="AI49" s="74">
        <v>2625</v>
      </c>
      <c r="AJ49" s="74">
        <v>2625</v>
      </c>
      <c r="AK49" s="74">
        <v>2625</v>
      </c>
      <c r="AL49" s="74">
        <v>2625</v>
      </c>
      <c r="AM49" s="74">
        <v>2625</v>
      </c>
      <c r="AN49" s="74">
        <v>2625</v>
      </c>
      <c r="AO49" s="74">
        <v>2625</v>
      </c>
      <c r="AP49" s="74">
        <v>2625</v>
      </c>
      <c r="AQ49" s="74">
        <v>2625</v>
      </c>
      <c r="AR49" s="74">
        <v>2625</v>
      </c>
      <c r="AS49" s="74">
        <v>2625</v>
      </c>
      <c r="AT49" s="74">
        <v>2625</v>
      </c>
      <c r="AU49" s="74">
        <v>2625</v>
      </c>
      <c r="AV49" s="74">
        <v>2625</v>
      </c>
      <c r="AW49" s="74">
        <v>2625</v>
      </c>
      <c r="AX49" s="74">
        <v>2625</v>
      </c>
    </row>
    <row r="50" spans="1:50">
      <c r="A50" t="s">
        <v>36</v>
      </c>
      <c r="B50" t="s">
        <v>75</v>
      </c>
      <c r="C50" t="s">
        <v>339</v>
      </c>
      <c r="D50" s="129">
        <v>7.09</v>
      </c>
      <c r="E50" s="129">
        <v>7.09</v>
      </c>
      <c r="F50" s="129">
        <v>7.09</v>
      </c>
      <c r="G50" s="129">
        <v>7.09</v>
      </c>
      <c r="H50" s="129">
        <v>7.09</v>
      </c>
      <c r="I50" s="129">
        <v>7.09</v>
      </c>
      <c r="J50" s="74">
        <v>7.09</v>
      </c>
      <c r="K50" s="74">
        <v>7.09</v>
      </c>
      <c r="L50" s="74">
        <v>7.09</v>
      </c>
      <c r="M50" s="74">
        <v>7.09</v>
      </c>
      <c r="N50" s="74">
        <v>7.09</v>
      </c>
      <c r="O50" s="74">
        <v>7.09</v>
      </c>
      <c r="P50" s="74">
        <v>7.09</v>
      </c>
      <c r="Q50" s="74">
        <v>7.09</v>
      </c>
      <c r="R50" s="74">
        <v>7.09</v>
      </c>
      <c r="S50" s="74">
        <v>7.09</v>
      </c>
      <c r="T50" s="74">
        <v>7.09</v>
      </c>
      <c r="U50" s="74">
        <v>7.09</v>
      </c>
      <c r="V50" s="74">
        <v>7.09</v>
      </c>
      <c r="W50" s="74">
        <v>7.09</v>
      </c>
      <c r="X50" s="74">
        <v>7.09</v>
      </c>
      <c r="Y50" s="74">
        <v>7.09</v>
      </c>
      <c r="Z50" s="74">
        <v>7.09</v>
      </c>
      <c r="AA50" s="74">
        <v>7.09</v>
      </c>
      <c r="AB50" s="74">
        <v>7.09</v>
      </c>
      <c r="AC50" s="74">
        <v>7.09</v>
      </c>
      <c r="AD50" s="74">
        <v>7.09</v>
      </c>
      <c r="AE50" s="74">
        <v>7.09</v>
      </c>
      <c r="AF50" s="74">
        <v>7.09</v>
      </c>
      <c r="AG50" s="74">
        <v>7.09</v>
      </c>
      <c r="AH50" s="74">
        <v>7.09</v>
      </c>
      <c r="AI50" s="74">
        <v>7.09</v>
      </c>
      <c r="AJ50" s="74">
        <v>7.09</v>
      </c>
      <c r="AK50" s="74">
        <v>7.09</v>
      </c>
      <c r="AL50" s="74">
        <v>7.09</v>
      </c>
      <c r="AM50" s="74">
        <v>7.09</v>
      </c>
      <c r="AN50" s="74">
        <v>7.09</v>
      </c>
      <c r="AO50" s="74">
        <v>7.09</v>
      </c>
      <c r="AP50" s="74">
        <v>7.09</v>
      </c>
      <c r="AQ50" s="74">
        <v>7.09</v>
      </c>
      <c r="AR50" s="74">
        <v>7.09</v>
      </c>
      <c r="AS50" s="74">
        <v>7.09</v>
      </c>
      <c r="AT50" s="74">
        <v>7.09</v>
      </c>
      <c r="AU50" s="74">
        <v>7.09</v>
      </c>
      <c r="AV50" s="74">
        <v>7.09</v>
      </c>
      <c r="AW50" s="74">
        <v>7.09</v>
      </c>
      <c r="AX50" s="74">
        <v>7.09</v>
      </c>
    </row>
    <row r="51" spans="1:50">
      <c r="A51" t="s">
        <v>36</v>
      </c>
      <c r="B51" t="s">
        <v>76</v>
      </c>
      <c r="C51" t="s">
        <v>339</v>
      </c>
      <c r="D51" s="123">
        <v>7.09</v>
      </c>
      <c r="E51" s="123">
        <v>7.09</v>
      </c>
      <c r="F51" s="123">
        <v>7.09</v>
      </c>
      <c r="G51" s="123">
        <v>7.09</v>
      </c>
      <c r="H51" s="123">
        <v>7.09</v>
      </c>
      <c r="I51" s="123">
        <v>7.09</v>
      </c>
      <c r="J51" s="74">
        <v>7.09</v>
      </c>
      <c r="K51" s="74">
        <v>7.09</v>
      </c>
      <c r="L51" s="74">
        <v>7.09</v>
      </c>
      <c r="M51" s="74">
        <v>7.09</v>
      </c>
      <c r="N51" s="74">
        <v>7.09</v>
      </c>
      <c r="O51" s="74">
        <v>7.09</v>
      </c>
      <c r="P51" s="74">
        <v>7.09</v>
      </c>
      <c r="Q51" s="74">
        <v>7.09</v>
      </c>
      <c r="R51" s="74">
        <v>7.09</v>
      </c>
      <c r="S51" s="74">
        <v>7.09</v>
      </c>
      <c r="T51" s="74">
        <v>7.09</v>
      </c>
      <c r="U51" s="74">
        <v>7.09</v>
      </c>
      <c r="V51" s="74">
        <v>7.09</v>
      </c>
      <c r="W51" s="74">
        <v>7.09</v>
      </c>
      <c r="X51" s="74">
        <v>7.09</v>
      </c>
      <c r="Y51" s="74">
        <v>7.09</v>
      </c>
      <c r="Z51" s="74">
        <v>7.09</v>
      </c>
      <c r="AA51" s="74">
        <v>7.09</v>
      </c>
      <c r="AB51" s="74">
        <v>7.09</v>
      </c>
      <c r="AC51" s="74">
        <v>7.09</v>
      </c>
      <c r="AD51" s="74">
        <v>7.09</v>
      </c>
      <c r="AE51" s="74">
        <v>7.09</v>
      </c>
      <c r="AF51" s="74">
        <v>7.09</v>
      </c>
      <c r="AG51" s="74">
        <v>7.09</v>
      </c>
      <c r="AH51" s="74">
        <v>7.09</v>
      </c>
      <c r="AI51" s="74">
        <v>7.09</v>
      </c>
      <c r="AJ51" s="74">
        <v>7.09</v>
      </c>
      <c r="AK51" s="74">
        <v>7.09</v>
      </c>
      <c r="AL51" s="74">
        <v>7.09</v>
      </c>
      <c r="AM51" s="74">
        <v>7.09</v>
      </c>
      <c r="AN51" s="74">
        <v>7.09</v>
      </c>
      <c r="AO51" s="74">
        <v>7.09</v>
      </c>
      <c r="AP51" s="74">
        <v>7.09</v>
      </c>
      <c r="AQ51" s="74">
        <v>7.09</v>
      </c>
      <c r="AR51" s="74">
        <v>7.09</v>
      </c>
      <c r="AS51" s="74">
        <v>7.09</v>
      </c>
      <c r="AT51" s="74">
        <v>7.09</v>
      </c>
      <c r="AU51" s="74">
        <v>7.09</v>
      </c>
      <c r="AV51" s="74">
        <v>7.09</v>
      </c>
      <c r="AW51" s="74">
        <v>7.09</v>
      </c>
      <c r="AX51" s="74">
        <v>7.09</v>
      </c>
    </row>
    <row r="52" spans="1:50">
      <c r="A52" t="s">
        <v>36</v>
      </c>
      <c r="B52" t="s">
        <v>77</v>
      </c>
      <c r="C52" t="s">
        <v>339</v>
      </c>
      <c r="D52" s="129">
        <v>14</v>
      </c>
      <c r="E52" s="129">
        <v>14</v>
      </c>
      <c r="F52" s="129">
        <v>14</v>
      </c>
      <c r="G52" s="129">
        <v>14</v>
      </c>
      <c r="H52" s="129">
        <v>14</v>
      </c>
      <c r="I52" s="129">
        <v>14</v>
      </c>
      <c r="J52" s="74">
        <v>14</v>
      </c>
      <c r="K52" s="74">
        <v>14</v>
      </c>
      <c r="L52" s="74">
        <v>14</v>
      </c>
      <c r="M52" s="74">
        <v>14</v>
      </c>
      <c r="N52" s="74">
        <v>14</v>
      </c>
      <c r="O52" s="74">
        <v>14</v>
      </c>
      <c r="P52" s="74">
        <v>14</v>
      </c>
      <c r="Q52" s="74">
        <v>14</v>
      </c>
      <c r="R52" s="74">
        <v>14</v>
      </c>
      <c r="S52" s="74">
        <v>14</v>
      </c>
      <c r="T52" s="74">
        <v>14</v>
      </c>
      <c r="U52" s="74">
        <v>14</v>
      </c>
      <c r="V52" s="74">
        <v>14</v>
      </c>
      <c r="W52" s="74">
        <v>14</v>
      </c>
      <c r="X52" s="74">
        <v>14</v>
      </c>
      <c r="Y52" s="74">
        <v>14</v>
      </c>
      <c r="Z52" s="74">
        <v>14</v>
      </c>
      <c r="AA52" s="74">
        <v>14</v>
      </c>
      <c r="AB52" s="74">
        <v>14</v>
      </c>
      <c r="AC52" s="74">
        <v>14</v>
      </c>
      <c r="AD52" s="74">
        <v>14</v>
      </c>
      <c r="AE52" s="74">
        <v>14</v>
      </c>
      <c r="AF52" s="74">
        <v>14</v>
      </c>
      <c r="AG52" s="74">
        <v>14</v>
      </c>
      <c r="AH52" s="74">
        <v>14</v>
      </c>
      <c r="AI52" s="74">
        <v>14</v>
      </c>
      <c r="AJ52" s="74">
        <v>14</v>
      </c>
      <c r="AK52" s="74">
        <v>14</v>
      </c>
      <c r="AL52" s="74">
        <v>14</v>
      </c>
      <c r="AM52" s="74">
        <v>14</v>
      </c>
      <c r="AN52" s="74">
        <v>14</v>
      </c>
      <c r="AO52" s="74">
        <v>14</v>
      </c>
      <c r="AP52" s="74">
        <v>14</v>
      </c>
      <c r="AQ52" s="74">
        <v>14</v>
      </c>
      <c r="AR52" s="74">
        <v>14</v>
      </c>
      <c r="AS52" s="74">
        <v>14</v>
      </c>
      <c r="AT52" s="74">
        <v>14</v>
      </c>
      <c r="AU52" s="74">
        <v>14</v>
      </c>
      <c r="AV52" s="74">
        <v>14</v>
      </c>
      <c r="AW52" s="74">
        <v>14</v>
      </c>
      <c r="AX52" s="74">
        <v>14</v>
      </c>
    </row>
    <row r="53" spans="1:50">
      <c r="A53" t="s">
        <v>36</v>
      </c>
      <c r="B53" t="s">
        <v>78</v>
      </c>
      <c r="C53" t="s">
        <v>339</v>
      </c>
      <c r="D53" s="129">
        <v>516</v>
      </c>
      <c r="E53" s="129">
        <v>516</v>
      </c>
      <c r="F53" s="129">
        <v>516</v>
      </c>
      <c r="G53" s="129">
        <v>516</v>
      </c>
      <c r="H53" s="129">
        <v>516</v>
      </c>
      <c r="I53" s="129">
        <v>516</v>
      </c>
      <c r="J53" s="74">
        <v>516</v>
      </c>
      <c r="K53" s="74">
        <v>516</v>
      </c>
      <c r="L53" s="74">
        <v>516</v>
      </c>
      <c r="M53" s="74">
        <v>516</v>
      </c>
      <c r="N53" s="74">
        <v>516</v>
      </c>
      <c r="O53" s="74">
        <v>516</v>
      </c>
      <c r="P53" s="74">
        <v>516</v>
      </c>
      <c r="Q53" s="74">
        <v>516</v>
      </c>
      <c r="R53" s="74">
        <v>516</v>
      </c>
      <c r="S53" s="74">
        <v>516</v>
      </c>
      <c r="T53" s="74">
        <v>516</v>
      </c>
      <c r="U53" s="74">
        <v>516</v>
      </c>
      <c r="V53" s="74">
        <v>516</v>
      </c>
      <c r="W53" s="74">
        <v>516</v>
      </c>
      <c r="X53" s="74">
        <v>516</v>
      </c>
      <c r="Y53" s="74">
        <v>516</v>
      </c>
      <c r="Z53" s="74">
        <v>516</v>
      </c>
      <c r="AA53" s="74">
        <v>516</v>
      </c>
      <c r="AB53" s="74">
        <v>516</v>
      </c>
      <c r="AC53" s="74">
        <v>516</v>
      </c>
      <c r="AD53" s="74">
        <v>516</v>
      </c>
      <c r="AE53" s="74">
        <v>516</v>
      </c>
      <c r="AF53" s="74">
        <v>516</v>
      </c>
      <c r="AG53" s="74">
        <v>516</v>
      </c>
      <c r="AH53" s="74">
        <v>516</v>
      </c>
      <c r="AI53" s="74">
        <v>516</v>
      </c>
      <c r="AJ53" s="74">
        <v>516</v>
      </c>
      <c r="AK53" s="74">
        <v>516</v>
      </c>
      <c r="AL53" s="74">
        <v>516</v>
      </c>
      <c r="AM53" s="74">
        <v>516</v>
      </c>
      <c r="AN53" s="74">
        <v>516</v>
      </c>
      <c r="AO53" s="74">
        <v>516</v>
      </c>
      <c r="AP53" s="74">
        <v>516</v>
      </c>
      <c r="AQ53" s="74">
        <v>516</v>
      </c>
      <c r="AR53" s="74">
        <v>516</v>
      </c>
      <c r="AS53" s="74">
        <v>516</v>
      </c>
      <c r="AT53" s="74">
        <v>516</v>
      </c>
      <c r="AU53" s="74">
        <v>516</v>
      </c>
      <c r="AV53" s="74">
        <v>516</v>
      </c>
      <c r="AW53" s="74">
        <v>516</v>
      </c>
      <c r="AX53" s="74">
        <v>516</v>
      </c>
    </row>
    <row r="54" spans="1:50">
      <c r="A54" t="s">
        <v>36</v>
      </c>
      <c r="B54" t="s">
        <v>80</v>
      </c>
      <c r="C54" t="s">
        <v>339</v>
      </c>
      <c r="D54" s="129">
        <f t="shared" ref="D54:I55" si="7">D48</f>
        <v>2625</v>
      </c>
      <c r="E54" s="129">
        <f t="shared" si="7"/>
        <v>2625</v>
      </c>
      <c r="F54" s="129">
        <f t="shared" si="7"/>
        <v>2625</v>
      </c>
      <c r="G54" s="129">
        <f t="shared" si="7"/>
        <v>2625</v>
      </c>
      <c r="H54" s="129">
        <f t="shared" si="7"/>
        <v>2625</v>
      </c>
      <c r="I54" s="129">
        <f t="shared" si="7"/>
        <v>2625</v>
      </c>
      <c r="J54" s="74">
        <v>2625</v>
      </c>
      <c r="K54" s="74">
        <v>2625</v>
      </c>
      <c r="L54" s="74">
        <v>2625</v>
      </c>
      <c r="M54" s="74">
        <v>2625</v>
      </c>
      <c r="N54" s="74">
        <v>2625</v>
      </c>
      <c r="O54" s="74">
        <v>2625</v>
      </c>
      <c r="P54" s="74">
        <v>2625</v>
      </c>
      <c r="Q54" s="74">
        <v>2625</v>
      </c>
      <c r="R54" s="74">
        <v>2625</v>
      </c>
      <c r="S54" s="74">
        <v>2625</v>
      </c>
      <c r="T54" s="74">
        <v>2625</v>
      </c>
      <c r="U54" s="74">
        <v>2625</v>
      </c>
      <c r="V54" s="74">
        <v>2625</v>
      </c>
      <c r="W54" s="74">
        <v>2625</v>
      </c>
      <c r="X54" s="74">
        <v>2625</v>
      </c>
      <c r="Y54" s="74">
        <v>2625</v>
      </c>
      <c r="Z54" s="74">
        <v>2625</v>
      </c>
      <c r="AA54" s="74">
        <v>2625</v>
      </c>
      <c r="AB54" s="74">
        <v>2625</v>
      </c>
      <c r="AC54" s="74">
        <v>2625</v>
      </c>
      <c r="AD54" s="74">
        <v>2625</v>
      </c>
      <c r="AE54" s="74">
        <v>2625</v>
      </c>
      <c r="AF54" s="74">
        <v>2625</v>
      </c>
      <c r="AG54" s="74">
        <v>2625</v>
      </c>
      <c r="AH54" s="74">
        <v>2625</v>
      </c>
      <c r="AI54" s="74">
        <v>2625</v>
      </c>
      <c r="AJ54" s="74">
        <v>2625</v>
      </c>
      <c r="AK54" s="74">
        <v>2625</v>
      </c>
      <c r="AL54" s="74">
        <v>2625</v>
      </c>
      <c r="AM54" s="74">
        <v>2625</v>
      </c>
      <c r="AN54" s="74">
        <v>2625</v>
      </c>
      <c r="AO54" s="74">
        <v>2625</v>
      </c>
      <c r="AP54" s="74">
        <v>2625</v>
      </c>
      <c r="AQ54" s="74">
        <v>2625</v>
      </c>
      <c r="AR54" s="74">
        <v>2625</v>
      </c>
      <c r="AS54" s="74">
        <v>2625</v>
      </c>
      <c r="AT54" s="74">
        <v>2625</v>
      </c>
      <c r="AU54" s="74">
        <v>2625</v>
      </c>
      <c r="AV54" s="74">
        <v>2625</v>
      </c>
      <c r="AW54" s="74">
        <v>2625</v>
      </c>
      <c r="AX54" s="74">
        <v>2625</v>
      </c>
    </row>
    <row r="55" spans="1:50">
      <c r="A55" t="s">
        <v>36</v>
      </c>
      <c r="B55" t="s">
        <v>79</v>
      </c>
      <c r="C55" t="s">
        <v>339</v>
      </c>
      <c r="D55" s="129">
        <f t="shared" si="7"/>
        <v>2625</v>
      </c>
      <c r="E55" s="129">
        <f t="shared" si="7"/>
        <v>2625</v>
      </c>
      <c r="F55" s="129">
        <f t="shared" si="7"/>
        <v>2625</v>
      </c>
      <c r="G55" s="129">
        <f t="shared" si="7"/>
        <v>2625</v>
      </c>
      <c r="H55" s="129">
        <f t="shared" si="7"/>
        <v>2625</v>
      </c>
      <c r="I55" s="129">
        <f t="shared" si="7"/>
        <v>2625</v>
      </c>
      <c r="J55" s="74">
        <v>2625</v>
      </c>
      <c r="K55" s="74">
        <v>2625</v>
      </c>
      <c r="L55" s="74">
        <v>2625</v>
      </c>
      <c r="M55" s="74">
        <v>2625</v>
      </c>
      <c r="N55" s="74">
        <v>2625</v>
      </c>
      <c r="O55" s="74">
        <v>2625</v>
      </c>
      <c r="P55" s="74">
        <v>2625</v>
      </c>
      <c r="Q55" s="74">
        <v>2625</v>
      </c>
      <c r="R55" s="74">
        <v>2625</v>
      </c>
      <c r="S55" s="74">
        <v>2625</v>
      </c>
      <c r="T55" s="74">
        <v>2625</v>
      </c>
      <c r="U55" s="74">
        <v>2625</v>
      </c>
      <c r="V55" s="74">
        <v>2625</v>
      </c>
      <c r="W55" s="74">
        <v>2625</v>
      </c>
      <c r="X55" s="74">
        <v>2625</v>
      </c>
      <c r="Y55" s="74">
        <v>2625</v>
      </c>
      <c r="Z55" s="74">
        <v>2625</v>
      </c>
      <c r="AA55" s="74">
        <v>2625</v>
      </c>
      <c r="AB55" s="74">
        <v>2625</v>
      </c>
      <c r="AC55" s="74">
        <v>2625</v>
      </c>
      <c r="AD55" s="74">
        <v>2625</v>
      </c>
      <c r="AE55" s="74">
        <v>2625</v>
      </c>
      <c r="AF55" s="74">
        <v>2625</v>
      </c>
      <c r="AG55" s="74">
        <v>2625</v>
      </c>
      <c r="AH55" s="74">
        <v>2625</v>
      </c>
      <c r="AI55" s="74">
        <v>2625</v>
      </c>
      <c r="AJ55" s="74">
        <v>2625</v>
      </c>
      <c r="AK55" s="74">
        <v>2625</v>
      </c>
      <c r="AL55" s="74">
        <v>2625</v>
      </c>
      <c r="AM55" s="74">
        <v>2625</v>
      </c>
      <c r="AN55" s="74">
        <v>2625</v>
      </c>
      <c r="AO55" s="74">
        <v>2625</v>
      </c>
      <c r="AP55" s="74">
        <v>2625</v>
      </c>
      <c r="AQ55" s="74">
        <v>2625</v>
      </c>
      <c r="AR55" s="74">
        <v>2625</v>
      </c>
      <c r="AS55" s="74">
        <v>2625</v>
      </c>
      <c r="AT55" s="74">
        <v>2625</v>
      </c>
      <c r="AU55" s="74">
        <v>2625</v>
      </c>
      <c r="AV55" s="74">
        <v>2625</v>
      </c>
      <c r="AW55" s="74">
        <v>2625</v>
      </c>
      <c r="AX55" s="74">
        <v>2625</v>
      </c>
    </row>
    <row r="56" spans="1:50">
      <c r="A56" t="s">
        <v>37</v>
      </c>
      <c r="B56" t="s">
        <v>75</v>
      </c>
      <c r="C56" t="s">
        <v>339</v>
      </c>
      <c r="D56" s="129">
        <v>7.09</v>
      </c>
      <c r="E56" s="129">
        <v>7.09</v>
      </c>
      <c r="F56" s="129">
        <v>7.09</v>
      </c>
      <c r="G56" s="129">
        <v>7.09</v>
      </c>
      <c r="H56" s="129">
        <v>7.09</v>
      </c>
      <c r="I56" s="129">
        <v>7.09</v>
      </c>
      <c r="J56" s="74">
        <v>7.09</v>
      </c>
      <c r="K56" s="74">
        <v>7.09</v>
      </c>
      <c r="L56" s="74">
        <v>7.09</v>
      </c>
      <c r="M56" s="74">
        <v>7.09</v>
      </c>
      <c r="N56" s="74">
        <v>7.09</v>
      </c>
      <c r="O56" s="74">
        <v>7.09</v>
      </c>
      <c r="P56" s="74">
        <v>7.09</v>
      </c>
      <c r="Q56" s="74">
        <v>7.09</v>
      </c>
      <c r="R56" s="74">
        <v>7.09</v>
      </c>
      <c r="S56" s="74">
        <v>7.09</v>
      </c>
      <c r="T56" s="74">
        <v>7.09</v>
      </c>
      <c r="U56" s="74">
        <v>7.09</v>
      </c>
      <c r="V56" s="74">
        <v>7.09</v>
      </c>
      <c r="W56" s="74">
        <v>7.09</v>
      </c>
      <c r="X56" s="74">
        <v>7.09</v>
      </c>
      <c r="Y56" s="74">
        <v>7.09</v>
      </c>
      <c r="Z56" s="74">
        <v>7.09</v>
      </c>
      <c r="AA56" s="74">
        <v>7.09</v>
      </c>
      <c r="AB56" s="74">
        <v>7.09</v>
      </c>
      <c r="AC56" s="74">
        <v>7.09</v>
      </c>
      <c r="AD56" s="74">
        <v>7.09</v>
      </c>
      <c r="AE56" s="74">
        <v>7.09</v>
      </c>
      <c r="AF56" s="74">
        <v>7.09</v>
      </c>
      <c r="AG56" s="74">
        <v>7.09</v>
      </c>
      <c r="AH56" s="74">
        <v>7.09</v>
      </c>
      <c r="AI56" s="74">
        <v>7.09</v>
      </c>
      <c r="AJ56" s="74">
        <v>7.09</v>
      </c>
      <c r="AK56" s="74">
        <v>7.09</v>
      </c>
      <c r="AL56" s="74">
        <v>7.09</v>
      </c>
      <c r="AM56" s="74">
        <v>7.09</v>
      </c>
      <c r="AN56" s="74">
        <v>7.09</v>
      </c>
      <c r="AO56" s="74">
        <v>7.09</v>
      </c>
      <c r="AP56" s="74">
        <v>7.09</v>
      </c>
      <c r="AQ56" s="74">
        <v>7.09</v>
      </c>
      <c r="AR56" s="74">
        <v>7.09</v>
      </c>
      <c r="AS56" s="74">
        <v>7.09</v>
      </c>
      <c r="AT56" s="74">
        <v>7.09</v>
      </c>
      <c r="AU56" s="74">
        <v>7.09</v>
      </c>
      <c r="AV56" s="74">
        <v>7.09</v>
      </c>
      <c r="AW56" s="74">
        <v>7.09</v>
      </c>
      <c r="AX56" s="74">
        <v>7.09</v>
      </c>
    </row>
    <row r="57" spans="1:50">
      <c r="A57" t="s">
        <v>37</v>
      </c>
      <c r="B57" t="s">
        <v>76</v>
      </c>
      <c r="C57" t="s">
        <v>339</v>
      </c>
      <c r="D57" s="123">
        <v>7.09</v>
      </c>
      <c r="E57" s="123">
        <v>7.09</v>
      </c>
      <c r="F57" s="123">
        <v>7.09</v>
      </c>
      <c r="G57" s="123">
        <v>7.09</v>
      </c>
      <c r="H57" s="123">
        <v>7.09</v>
      </c>
      <c r="I57" s="123">
        <v>7.09</v>
      </c>
      <c r="J57" s="74">
        <v>7.09</v>
      </c>
      <c r="K57" s="74">
        <v>7.09</v>
      </c>
      <c r="L57" s="74">
        <v>7.09</v>
      </c>
      <c r="M57" s="74">
        <v>7.09</v>
      </c>
      <c r="N57" s="74">
        <v>7.09</v>
      </c>
      <c r="O57" s="74">
        <v>7.09</v>
      </c>
      <c r="P57" s="74">
        <v>7.09</v>
      </c>
      <c r="Q57" s="74">
        <v>7.09</v>
      </c>
      <c r="R57" s="74">
        <v>7.09</v>
      </c>
      <c r="S57" s="74">
        <v>7.09</v>
      </c>
      <c r="T57" s="74">
        <v>7.09</v>
      </c>
      <c r="U57" s="74">
        <v>7.09</v>
      </c>
      <c r="V57" s="74">
        <v>7.09</v>
      </c>
      <c r="W57" s="74">
        <v>7.09</v>
      </c>
      <c r="X57" s="74">
        <v>7.09</v>
      </c>
      <c r="Y57" s="74">
        <v>7.09</v>
      </c>
      <c r="Z57" s="74">
        <v>7.09</v>
      </c>
      <c r="AA57" s="74">
        <v>7.09</v>
      </c>
      <c r="AB57" s="74">
        <v>7.09</v>
      </c>
      <c r="AC57" s="74">
        <v>7.09</v>
      </c>
      <c r="AD57" s="74">
        <v>7.09</v>
      </c>
      <c r="AE57" s="74">
        <v>7.09</v>
      </c>
      <c r="AF57" s="74">
        <v>7.09</v>
      </c>
      <c r="AG57" s="74">
        <v>7.09</v>
      </c>
      <c r="AH57" s="74">
        <v>7.09</v>
      </c>
      <c r="AI57" s="74">
        <v>7.09</v>
      </c>
      <c r="AJ57" s="74">
        <v>7.09</v>
      </c>
      <c r="AK57" s="74">
        <v>7.09</v>
      </c>
      <c r="AL57" s="74">
        <v>7.09</v>
      </c>
      <c r="AM57" s="74">
        <v>7.09</v>
      </c>
      <c r="AN57" s="74">
        <v>7.09</v>
      </c>
      <c r="AO57" s="74">
        <v>7.09</v>
      </c>
      <c r="AP57" s="74">
        <v>7.09</v>
      </c>
      <c r="AQ57" s="74">
        <v>7.09</v>
      </c>
      <c r="AR57" s="74">
        <v>7.09</v>
      </c>
      <c r="AS57" s="74">
        <v>7.09</v>
      </c>
      <c r="AT57" s="74">
        <v>7.09</v>
      </c>
      <c r="AU57" s="74">
        <v>7.09</v>
      </c>
      <c r="AV57" s="74">
        <v>7.09</v>
      </c>
      <c r="AW57" s="74">
        <v>7.09</v>
      </c>
      <c r="AX57" s="74">
        <v>7.09</v>
      </c>
    </row>
    <row r="58" spans="1:50">
      <c r="A58" t="s">
        <v>37</v>
      </c>
      <c r="B58" t="s">
        <v>77</v>
      </c>
      <c r="C58" t="s">
        <v>339</v>
      </c>
      <c r="D58" s="129">
        <v>14</v>
      </c>
      <c r="E58" s="129">
        <v>14</v>
      </c>
      <c r="F58" s="129">
        <v>14</v>
      </c>
      <c r="G58" s="129">
        <v>14</v>
      </c>
      <c r="H58" s="129">
        <v>14</v>
      </c>
      <c r="I58" s="129">
        <v>14</v>
      </c>
      <c r="J58" s="74">
        <v>14</v>
      </c>
      <c r="K58" s="74">
        <v>14</v>
      </c>
      <c r="L58" s="74">
        <v>14</v>
      </c>
      <c r="M58" s="74">
        <v>14</v>
      </c>
      <c r="N58" s="74">
        <v>14</v>
      </c>
      <c r="O58" s="74">
        <v>14</v>
      </c>
      <c r="P58" s="74">
        <v>14</v>
      </c>
      <c r="Q58" s="74">
        <v>14</v>
      </c>
      <c r="R58" s="74">
        <v>14</v>
      </c>
      <c r="S58" s="74">
        <v>14</v>
      </c>
      <c r="T58" s="74">
        <v>14</v>
      </c>
      <c r="U58" s="74">
        <v>14</v>
      </c>
      <c r="V58" s="74">
        <v>14</v>
      </c>
      <c r="W58" s="74">
        <v>14</v>
      </c>
      <c r="X58" s="74">
        <v>14</v>
      </c>
      <c r="Y58" s="74">
        <v>14</v>
      </c>
      <c r="Z58" s="74">
        <v>14</v>
      </c>
      <c r="AA58" s="74">
        <v>14</v>
      </c>
      <c r="AB58" s="74">
        <v>14</v>
      </c>
      <c r="AC58" s="74">
        <v>14</v>
      </c>
      <c r="AD58" s="74">
        <v>14</v>
      </c>
      <c r="AE58" s="74">
        <v>14</v>
      </c>
      <c r="AF58" s="74">
        <v>14</v>
      </c>
      <c r="AG58" s="74">
        <v>14</v>
      </c>
      <c r="AH58" s="74">
        <v>14</v>
      </c>
      <c r="AI58" s="74">
        <v>14</v>
      </c>
      <c r="AJ58" s="74">
        <v>14</v>
      </c>
      <c r="AK58" s="74">
        <v>14</v>
      </c>
      <c r="AL58" s="74">
        <v>14</v>
      </c>
      <c r="AM58" s="74">
        <v>14</v>
      </c>
      <c r="AN58" s="74">
        <v>14</v>
      </c>
      <c r="AO58" s="74">
        <v>14</v>
      </c>
      <c r="AP58" s="74">
        <v>14</v>
      </c>
      <c r="AQ58" s="74">
        <v>14</v>
      </c>
      <c r="AR58" s="74">
        <v>14</v>
      </c>
      <c r="AS58" s="74">
        <v>14</v>
      </c>
      <c r="AT58" s="74">
        <v>14</v>
      </c>
      <c r="AU58" s="74">
        <v>14</v>
      </c>
      <c r="AV58" s="74">
        <v>14</v>
      </c>
      <c r="AW58" s="74">
        <v>14</v>
      </c>
      <c r="AX58" s="74">
        <v>14</v>
      </c>
    </row>
    <row r="59" spans="1:50">
      <c r="A59" t="s">
        <v>37</v>
      </c>
      <c r="B59" t="s">
        <v>78</v>
      </c>
      <c r="C59" t="s">
        <v>339</v>
      </c>
      <c r="D59" s="129">
        <v>516</v>
      </c>
      <c r="E59" s="129">
        <v>516</v>
      </c>
      <c r="F59" s="129">
        <v>516</v>
      </c>
      <c r="G59" s="129">
        <v>516</v>
      </c>
      <c r="H59" s="129">
        <v>516</v>
      </c>
      <c r="I59" s="129">
        <v>516</v>
      </c>
      <c r="J59" s="74">
        <v>516</v>
      </c>
      <c r="K59" s="74">
        <v>516</v>
      </c>
      <c r="L59" s="74">
        <v>516</v>
      </c>
      <c r="M59" s="74">
        <v>516</v>
      </c>
      <c r="N59" s="74">
        <v>516</v>
      </c>
      <c r="O59" s="74">
        <v>516</v>
      </c>
      <c r="P59" s="74">
        <v>516</v>
      </c>
      <c r="Q59" s="74">
        <v>516</v>
      </c>
      <c r="R59" s="74">
        <v>516</v>
      </c>
      <c r="S59" s="74">
        <v>516</v>
      </c>
      <c r="T59" s="74">
        <v>516</v>
      </c>
      <c r="U59" s="74">
        <v>516</v>
      </c>
      <c r="V59" s="74">
        <v>516</v>
      </c>
      <c r="W59" s="74">
        <v>516</v>
      </c>
      <c r="X59" s="74">
        <v>516</v>
      </c>
      <c r="Y59" s="74">
        <v>516</v>
      </c>
      <c r="Z59" s="74">
        <v>516</v>
      </c>
      <c r="AA59" s="74">
        <v>516</v>
      </c>
      <c r="AB59" s="74">
        <v>516</v>
      </c>
      <c r="AC59" s="74">
        <v>516</v>
      </c>
      <c r="AD59" s="74">
        <v>516</v>
      </c>
      <c r="AE59" s="74">
        <v>516</v>
      </c>
      <c r="AF59" s="74">
        <v>516</v>
      </c>
      <c r="AG59" s="74">
        <v>516</v>
      </c>
      <c r="AH59" s="74">
        <v>516</v>
      </c>
      <c r="AI59" s="74">
        <v>516</v>
      </c>
      <c r="AJ59" s="74">
        <v>516</v>
      </c>
      <c r="AK59" s="74">
        <v>516</v>
      </c>
      <c r="AL59" s="74">
        <v>516</v>
      </c>
      <c r="AM59" s="74">
        <v>516</v>
      </c>
      <c r="AN59" s="74">
        <v>516</v>
      </c>
      <c r="AO59" s="74">
        <v>516</v>
      </c>
      <c r="AP59" s="74">
        <v>516</v>
      </c>
      <c r="AQ59" s="74">
        <v>516</v>
      </c>
      <c r="AR59" s="74">
        <v>516</v>
      </c>
      <c r="AS59" s="74">
        <v>516</v>
      </c>
      <c r="AT59" s="74">
        <v>516</v>
      </c>
      <c r="AU59" s="74">
        <v>516</v>
      </c>
      <c r="AV59" s="74">
        <v>516</v>
      </c>
      <c r="AW59" s="74">
        <v>516</v>
      </c>
      <c r="AX59" s="74">
        <v>516</v>
      </c>
    </row>
    <row r="60" spans="1:50">
      <c r="A60" t="s">
        <v>37</v>
      </c>
      <c r="B60" t="s">
        <v>80</v>
      </c>
      <c r="C60" t="s">
        <v>339</v>
      </c>
      <c r="D60" s="129">
        <f t="shared" ref="D60:I61" si="8">D54</f>
        <v>2625</v>
      </c>
      <c r="E60" s="129">
        <f t="shared" si="8"/>
        <v>2625</v>
      </c>
      <c r="F60" s="129">
        <f t="shared" si="8"/>
        <v>2625</v>
      </c>
      <c r="G60" s="129">
        <f t="shared" si="8"/>
        <v>2625</v>
      </c>
      <c r="H60" s="129">
        <f t="shared" si="8"/>
        <v>2625</v>
      </c>
      <c r="I60" s="129">
        <f t="shared" si="8"/>
        <v>2625</v>
      </c>
      <c r="J60" s="74">
        <v>2625</v>
      </c>
      <c r="K60" s="74">
        <v>2625</v>
      </c>
      <c r="L60" s="74">
        <v>2625</v>
      </c>
      <c r="M60" s="74">
        <v>2625</v>
      </c>
      <c r="N60" s="74">
        <v>2625</v>
      </c>
      <c r="O60" s="74">
        <v>2625</v>
      </c>
      <c r="P60" s="74">
        <v>2625</v>
      </c>
      <c r="Q60" s="74">
        <v>2625</v>
      </c>
      <c r="R60" s="74">
        <v>2625</v>
      </c>
      <c r="S60" s="74">
        <v>2625</v>
      </c>
      <c r="T60" s="74">
        <v>2625</v>
      </c>
      <c r="U60" s="74">
        <v>2625</v>
      </c>
      <c r="V60" s="74">
        <v>2625</v>
      </c>
      <c r="W60" s="74">
        <v>2625</v>
      </c>
      <c r="X60" s="74">
        <v>2625</v>
      </c>
      <c r="Y60" s="74">
        <v>2625</v>
      </c>
      <c r="Z60" s="74">
        <v>2625</v>
      </c>
      <c r="AA60" s="74">
        <v>2625</v>
      </c>
      <c r="AB60" s="74">
        <v>2625</v>
      </c>
      <c r="AC60" s="74">
        <v>2625</v>
      </c>
      <c r="AD60" s="74">
        <v>2625</v>
      </c>
      <c r="AE60" s="74">
        <v>2625</v>
      </c>
      <c r="AF60" s="74">
        <v>2625</v>
      </c>
      <c r="AG60" s="74">
        <v>2625</v>
      </c>
      <c r="AH60" s="74">
        <v>2625</v>
      </c>
      <c r="AI60" s="74">
        <v>2625</v>
      </c>
      <c r="AJ60" s="74">
        <v>2625</v>
      </c>
      <c r="AK60" s="74">
        <v>2625</v>
      </c>
      <c r="AL60" s="74">
        <v>2625</v>
      </c>
      <c r="AM60" s="74">
        <v>2625</v>
      </c>
      <c r="AN60" s="74">
        <v>2625</v>
      </c>
      <c r="AO60" s="74">
        <v>2625</v>
      </c>
      <c r="AP60" s="74">
        <v>2625</v>
      </c>
      <c r="AQ60" s="74">
        <v>2625</v>
      </c>
      <c r="AR60" s="74">
        <v>2625</v>
      </c>
      <c r="AS60" s="74">
        <v>2625</v>
      </c>
      <c r="AT60" s="74">
        <v>2625</v>
      </c>
      <c r="AU60" s="74">
        <v>2625</v>
      </c>
      <c r="AV60" s="74">
        <v>2625</v>
      </c>
      <c r="AW60" s="74">
        <v>2625</v>
      </c>
      <c r="AX60" s="74">
        <v>2625</v>
      </c>
    </row>
    <row r="61" spans="1:50">
      <c r="A61" t="s">
        <v>37</v>
      </c>
      <c r="B61" t="s">
        <v>79</v>
      </c>
      <c r="C61" t="s">
        <v>339</v>
      </c>
      <c r="D61" s="129">
        <f t="shared" si="8"/>
        <v>2625</v>
      </c>
      <c r="E61" s="129">
        <f t="shared" si="8"/>
        <v>2625</v>
      </c>
      <c r="F61" s="129">
        <f t="shared" si="8"/>
        <v>2625</v>
      </c>
      <c r="G61" s="129">
        <f t="shared" si="8"/>
        <v>2625</v>
      </c>
      <c r="H61" s="129">
        <f t="shared" si="8"/>
        <v>2625</v>
      </c>
      <c r="I61" s="129">
        <f t="shared" si="8"/>
        <v>2625</v>
      </c>
      <c r="J61" s="74">
        <v>2625</v>
      </c>
      <c r="K61" s="74">
        <v>2625</v>
      </c>
      <c r="L61" s="74">
        <v>2625</v>
      </c>
      <c r="M61" s="74">
        <v>2625</v>
      </c>
      <c r="N61" s="74">
        <v>2625</v>
      </c>
      <c r="O61" s="74">
        <v>2625</v>
      </c>
      <c r="P61" s="74">
        <v>2625</v>
      </c>
      <c r="Q61" s="74">
        <v>2625</v>
      </c>
      <c r="R61" s="74">
        <v>2625</v>
      </c>
      <c r="S61" s="74">
        <v>2625</v>
      </c>
      <c r="T61" s="74">
        <v>2625</v>
      </c>
      <c r="U61" s="74">
        <v>2625</v>
      </c>
      <c r="V61" s="74">
        <v>2625</v>
      </c>
      <c r="W61" s="74">
        <v>2625</v>
      </c>
      <c r="X61" s="74">
        <v>2625</v>
      </c>
      <c r="Y61" s="74">
        <v>2625</v>
      </c>
      <c r="Z61" s="74">
        <v>2625</v>
      </c>
      <c r="AA61" s="74">
        <v>2625</v>
      </c>
      <c r="AB61" s="74">
        <v>2625</v>
      </c>
      <c r="AC61" s="74">
        <v>2625</v>
      </c>
      <c r="AD61" s="74">
        <v>2625</v>
      </c>
      <c r="AE61" s="74">
        <v>2625</v>
      </c>
      <c r="AF61" s="74">
        <v>2625</v>
      </c>
      <c r="AG61" s="74">
        <v>2625</v>
      </c>
      <c r="AH61" s="74">
        <v>2625</v>
      </c>
      <c r="AI61" s="74">
        <v>2625</v>
      </c>
      <c r="AJ61" s="74">
        <v>2625</v>
      </c>
      <c r="AK61" s="74">
        <v>2625</v>
      </c>
      <c r="AL61" s="74">
        <v>2625</v>
      </c>
      <c r="AM61" s="74">
        <v>2625</v>
      </c>
      <c r="AN61" s="74">
        <v>2625</v>
      </c>
      <c r="AO61" s="74">
        <v>2625</v>
      </c>
      <c r="AP61" s="74">
        <v>2625</v>
      </c>
      <c r="AQ61" s="74">
        <v>2625</v>
      </c>
      <c r="AR61" s="74">
        <v>2625</v>
      </c>
      <c r="AS61" s="74">
        <v>2625</v>
      </c>
      <c r="AT61" s="74">
        <v>2625</v>
      </c>
      <c r="AU61" s="74">
        <v>2625</v>
      </c>
      <c r="AV61" s="74">
        <v>2625</v>
      </c>
      <c r="AW61" s="74">
        <v>2625</v>
      </c>
      <c r="AX61" s="74">
        <v>2625</v>
      </c>
    </row>
    <row r="62" spans="1:50">
      <c r="A62" t="s">
        <v>38</v>
      </c>
      <c r="B62" t="s">
        <v>75</v>
      </c>
      <c r="C62" t="s">
        <v>339</v>
      </c>
      <c r="D62" s="129">
        <v>7.09</v>
      </c>
      <c r="E62" s="129">
        <v>7.09</v>
      </c>
      <c r="F62" s="129">
        <v>7.09</v>
      </c>
      <c r="G62" s="129">
        <v>7.09</v>
      </c>
      <c r="H62" s="129">
        <v>7.09</v>
      </c>
      <c r="I62" s="129">
        <v>7.09</v>
      </c>
      <c r="J62" s="74">
        <v>7.09</v>
      </c>
      <c r="K62" s="74">
        <v>7.09</v>
      </c>
      <c r="L62" s="74">
        <v>7.09</v>
      </c>
      <c r="M62" s="74">
        <v>7.09</v>
      </c>
      <c r="N62" s="74">
        <v>7.09</v>
      </c>
      <c r="O62" s="74">
        <v>7.09</v>
      </c>
      <c r="P62" s="74">
        <v>7.09</v>
      </c>
      <c r="Q62" s="74">
        <v>7.09</v>
      </c>
      <c r="R62" s="74">
        <v>7.09</v>
      </c>
      <c r="S62" s="74">
        <v>7.09</v>
      </c>
      <c r="T62" s="74">
        <v>7.09</v>
      </c>
      <c r="U62" s="74">
        <v>7.09</v>
      </c>
      <c r="V62" s="74">
        <v>7.09</v>
      </c>
      <c r="W62" s="74">
        <v>7.09</v>
      </c>
      <c r="X62" s="74">
        <v>7.09</v>
      </c>
      <c r="Y62" s="74">
        <v>7.09</v>
      </c>
      <c r="Z62" s="74">
        <v>7.09</v>
      </c>
      <c r="AA62" s="74">
        <v>7.09</v>
      </c>
      <c r="AB62" s="74">
        <v>7.09</v>
      </c>
      <c r="AC62" s="74">
        <v>7.09</v>
      </c>
      <c r="AD62" s="74">
        <v>7.09</v>
      </c>
      <c r="AE62" s="74">
        <v>7.09</v>
      </c>
      <c r="AF62" s="74">
        <v>7.09</v>
      </c>
      <c r="AG62" s="74">
        <v>7.09</v>
      </c>
      <c r="AH62" s="74">
        <v>7.09</v>
      </c>
      <c r="AI62" s="74">
        <v>7.09</v>
      </c>
      <c r="AJ62" s="74">
        <v>7.09</v>
      </c>
      <c r="AK62" s="74">
        <v>7.09</v>
      </c>
      <c r="AL62" s="74">
        <v>7.09</v>
      </c>
      <c r="AM62" s="74">
        <v>7.09</v>
      </c>
      <c r="AN62" s="74">
        <v>7.09</v>
      </c>
      <c r="AO62" s="74">
        <v>7.09</v>
      </c>
      <c r="AP62" s="74">
        <v>7.09</v>
      </c>
      <c r="AQ62" s="74">
        <v>7.09</v>
      </c>
      <c r="AR62" s="74">
        <v>7.09</v>
      </c>
      <c r="AS62" s="74">
        <v>7.09</v>
      </c>
      <c r="AT62" s="74">
        <v>7.09</v>
      </c>
      <c r="AU62" s="74">
        <v>7.09</v>
      </c>
      <c r="AV62" s="74">
        <v>7.09</v>
      </c>
      <c r="AW62" s="74">
        <v>7.09</v>
      </c>
      <c r="AX62" s="74">
        <v>7.09</v>
      </c>
    </row>
    <row r="63" spans="1:50">
      <c r="A63" t="s">
        <v>38</v>
      </c>
      <c r="B63" t="s">
        <v>76</v>
      </c>
      <c r="C63" t="s">
        <v>339</v>
      </c>
      <c r="D63" s="123">
        <v>7.09</v>
      </c>
      <c r="E63" s="123">
        <v>7.09</v>
      </c>
      <c r="F63" s="123">
        <v>7.09</v>
      </c>
      <c r="G63" s="123">
        <v>7.09</v>
      </c>
      <c r="H63" s="123">
        <v>7.09</v>
      </c>
      <c r="I63" s="123">
        <v>7.09</v>
      </c>
      <c r="J63" s="74">
        <v>7.09</v>
      </c>
      <c r="K63" s="74">
        <v>7.09</v>
      </c>
      <c r="L63" s="74">
        <v>7.09</v>
      </c>
      <c r="M63" s="74">
        <v>7.09</v>
      </c>
      <c r="N63" s="74">
        <v>7.09</v>
      </c>
      <c r="O63" s="74">
        <v>7.09</v>
      </c>
      <c r="P63" s="74">
        <v>7.09</v>
      </c>
      <c r="Q63" s="74">
        <v>7.09</v>
      </c>
      <c r="R63" s="74">
        <v>7.09</v>
      </c>
      <c r="S63" s="74">
        <v>7.09</v>
      </c>
      <c r="T63" s="74">
        <v>7.09</v>
      </c>
      <c r="U63" s="74">
        <v>7.09</v>
      </c>
      <c r="V63" s="74">
        <v>7.09</v>
      </c>
      <c r="W63" s="74">
        <v>7.09</v>
      </c>
      <c r="X63" s="74">
        <v>7.09</v>
      </c>
      <c r="Y63" s="74">
        <v>7.09</v>
      </c>
      <c r="Z63" s="74">
        <v>7.09</v>
      </c>
      <c r="AA63" s="74">
        <v>7.09</v>
      </c>
      <c r="AB63" s="74">
        <v>7.09</v>
      </c>
      <c r="AC63" s="74">
        <v>7.09</v>
      </c>
      <c r="AD63" s="74">
        <v>7.09</v>
      </c>
      <c r="AE63" s="74">
        <v>7.09</v>
      </c>
      <c r="AF63" s="74">
        <v>7.09</v>
      </c>
      <c r="AG63" s="74">
        <v>7.09</v>
      </c>
      <c r="AH63" s="74">
        <v>7.09</v>
      </c>
      <c r="AI63" s="74">
        <v>7.09</v>
      </c>
      <c r="AJ63" s="74">
        <v>7.09</v>
      </c>
      <c r="AK63" s="74">
        <v>7.09</v>
      </c>
      <c r="AL63" s="74">
        <v>7.09</v>
      </c>
      <c r="AM63" s="74">
        <v>7.09</v>
      </c>
      <c r="AN63" s="74">
        <v>7.09</v>
      </c>
      <c r="AO63" s="74">
        <v>7.09</v>
      </c>
      <c r="AP63" s="74">
        <v>7.09</v>
      </c>
      <c r="AQ63" s="74">
        <v>7.09</v>
      </c>
      <c r="AR63" s="74">
        <v>7.09</v>
      </c>
      <c r="AS63" s="74">
        <v>7.09</v>
      </c>
      <c r="AT63" s="74">
        <v>7.09</v>
      </c>
      <c r="AU63" s="74">
        <v>7.09</v>
      </c>
      <c r="AV63" s="74">
        <v>7.09</v>
      </c>
      <c r="AW63" s="74">
        <v>7.09</v>
      </c>
      <c r="AX63" s="74">
        <v>7.09</v>
      </c>
    </row>
    <row r="64" spans="1:50">
      <c r="A64" t="s">
        <v>38</v>
      </c>
      <c r="B64" t="s">
        <v>77</v>
      </c>
      <c r="C64" t="s">
        <v>339</v>
      </c>
      <c r="D64" s="129">
        <v>14</v>
      </c>
      <c r="E64" s="129">
        <v>14</v>
      </c>
      <c r="F64" s="129">
        <v>14</v>
      </c>
      <c r="G64" s="129">
        <v>14</v>
      </c>
      <c r="H64" s="129">
        <v>14</v>
      </c>
      <c r="I64" s="129">
        <v>14</v>
      </c>
      <c r="J64" s="74">
        <v>14</v>
      </c>
      <c r="K64" s="74">
        <v>14</v>
      </c>
      <c r="L64" s="74">
        <v>14</v>
      </c>
      <c r="M64" s="74">
        <v>14</v>
      </c>
      <c r="N64" s="74">
        <v>14</v>
      </c>
      <c r="O64" s="74">
        <v>14</v>
      </c>
      <c r="P64" s="74">
        <v>14</v>
      </c>
      <c r="Q64" s="74">
        <v>14</v>
      </c>
      <c r="R64" s="74">
        <v>14</v>
      </c>
      <c r="S64" s="74">
        <v>14</v>
      </c>
      <c r="T64" s="74">
        <v>14</v>
      </c>
      <c r="U64" s="74">
        <v>14</v>
      </c>
      <c r="V64" s="74">
        <v>14</v>
      </c>
      <c r="W64" s="74">
        <v>14</v>
      </c>
      <c r="X64" s="74">
        <v>14</v>
      </c>
      <c r="Y64" s="74">
        <v>14</v>
      </c>
      <c r="Z64" s="74">
        <v>14</v>
      </c>
      <c r="AA64" s="74">
        <v>14</v>
      </c>
      <c r="AB64" s="74">
        <v>14</v>
      </c>
      <c r="AC64" s="74">
        <v>14</v>
      </c>
      <c r="AD64" s="74">
        <v>14</v>
      </c>
      <c r="AE64" s="74">
        <v>14</v>
      </c>
      <c r="AF64" s="74">
        <v>14</v>
      </c>
      <c r="AG64" s="74">
        <v>14</v>
      </c>
      <c r="AH64" s="74">
        <v>14</v>
      </c>
      <c r="AI64" s="74">
        <v>14</v>
      </c>
      <c r="AJ64" s="74">
        <v>14</v>
      </c>
      <c r="AK64" s="74">
        <v>14</v>
      </c>
      <c r="AL64" s="74">
        <v>14</v>
      </c>
      <c r="AM64" s="74">
        <v>14</v>
      </c>
      <c r="AN64" s="74">
        <v>14</v>
      </c>
      <c r="AO64" s="74">
        <v>14</v>
      </c>
      <c r="AP64" s="74">
        <v>14</v>
      </c>
      <c r="AQ64" s="74">
        <v>14</v>
      </c>
      <c r="AR64" s="74">
        <v>14</v>
      </c>
      <c r="AS64" s="74">
        <v>14</v>
      </c>
      <c r="AT64" s="74">
        <v>14</v>
      </c>
      <c r="AU64" s="74">
        <v>14</v>
      </c>
      <c r="AV64" s="74">
        <v>14</v>
      </c>
      <c r="AW64" s="74">
        <v>14</v>
      </c>
      <c r="AX64" s="74">
        <v>14</v>
      </c>
    </row>
    <row r="65" spans="1:50">
      <c r="A65" t="s">
        <v>38</v>
      </c>
      <c r="B65" t="s">
        <v>78</v>
      </c>
      <c r="C65" t="s">
        <v>339</v>
      </c>
      <c r="D65" s="129">
        <v>516</v>
      </c>
      <c r="E65" s="129">
        <v>516</v>
      </c>
      <c r="F65" s="129">
        <v>516</v>
      </c>
      <c r="G65" s="129">
        <v>516</v>
      </c>
      <c r="H65" s="129">
        <v>516</v>
      </c>
      <c r="I65" s="129">
        <v>516</v>
      </c>
      <c r="J65" s="74">
        <v>516</v>
      </c>
      <c r="K65" s="74">
        <v>516</v>
      </c>
      <c r="L65" s="74">
        <v>516</v>
      </c>
      <c r="M65" s="74">
        <v>516</v>
      </c>
      <c r="N65" s="74">
        <v>516</v>
      </c>
      <c r="O65" s="74">
        <v>516</v>
      </c>
      <c r="P65" s="74">
        <v>516</v>
      </c>
      <c r="Q65" s="74">
        <v>516</v>
      </c>
      <c r="R65" s="74">
        <v>516</v>
      </c>
      <c r="S65" s="74">
        <v>516</v>
      </c>
      <c r="T65" s="74">
        <v>516</v>
      </c>
      <c r="U65" s="74">
        <v>516</v>
      </c>
      <c r="V65" s="74">
        <v>516</v>
      </c>
      <c r="W65" s="74">
        <v>516</v>
      </c>
      <c r="X65" s="74">
        <v>516</v>
      </c>
      <c r="Y65" s="74">
        <v>516</v>
      </c>
      <c r="Z65" s="74">
        <v>516</v>
      </c>
      <c r="AA65" s="74">
        <v>516</v>
      </c>
      <c r="AB65" s="74">
        <v>516</v>
      </c>
      <c r="AC65" s="74">
        <v>516</v>
      </c>
      <c r="AD65" s="74">
        <v>516</v>
      </c>
      <c r="AE65" s="74">
        <v>516</v>
      </c>
      <c r="AF65" s="74">
        <v>516</v>
      </c>
      <c r="AG65" s="74">
        <v>516</v>
      </c>
      <c r="AH65" s="74">
        <v>516</v>
      </c>
      <c r="AI65" s="74">
        <v>516</v>
      </c>
      <c r="AJ65" s="74">
        <v>516</v>
      </c>
      <c r="AK65" s="74">
        <v>516</v>
      </c>
      <c r="AL65" s="74">
        <v>516</v>
      </c>
      <c r="AM65" s="74">
        <v>516</v>
      </c>
      <c r="AN65" s="74">
        <v>516</v>
      </c>
      <c r="AO65" s="74">
        <v>516</v>
      </c>
      <c r="AP65" s="74">
        <v>516</v>
      </c>
      <c r="AQ65" s="74">
        <v>516</v>
      </c>
      <c r="AR65" s="74">
        <v>516</v>
      </c>
      <c r="AS65" s="74">
        <v>516</v>
      </c>
      <c r="AT65" s="74">
        <v>516</v>
      </c>
      <c r="AU65" s="74">
        <v>516</v>
      </c>
      <c r="AV65" s="74">
        <v>516</v>
      </c>
      <c r="AW65" s="74">
        <v>516</v>
      </c>
      <c r="AX65" s="74">
        <v>516</v>
      </c>
    </row>
    <row r="66" spans="1:50">
      <c r="A66" t="s">
        <v>38</v>
      </c>
      <c r="B66" t="s">
        <v>80</v>
      </c>
      <c r="C66" t="s">
        <v>339</v>
      </c>
      <c r="D66" s="129">
        <f t="shared" ref="D66:I67" si="9">D60</f>
        <v>2625</v>
      </c>
      <c r="E66" s="129">
        <f t="shared" si="9"/>
        <v>2625</v>
      </c>
      <c r="F66" s="129">
        <f t="shared" si="9"/>
        <v>2625</v>
      </c>
      <c r="G66" s="129">
        <f t="shared" si="9"/>
        <v>2625</v>
      </c>
      <c r="H66" s="129">
        <f t="shared" si="9"/>
        <v>2625</v>
      </c>
      <c r="I66" s="129">
        <f t="shared" si="9"/>
        <v>2625</v>
      </c>
      <c r="J66" s="74">
        <v>2625</v>
      </c>
      <c r="K66" s="74">
        <v>2625</v>
      </c>
      <c r="L66" s="74">
        <v>2625</v>
      </c>
      <c r="M66" s="74">
        <v>2625</v>
      </c>
      <c r="N66" s="74">
        <v>2625</v>
      </c>
      <c r="O66" s="74">
        <v>2625</v>
      </c>
      <c r="P66" s="74">
        <v>2625</v>
      </c>
      <c r="Q66" s="74">
        <v>2625</v>
      </c>
      <c r="R66" s="74">
        <v>2625</v>
      </c>
      <c r="S66" s="74">
        <v>2625</v>
      </c>
      <c r="T66" s="74">
        <v>2625</v>
      </c>
      <c r="U66" s="74">
        <v>2625</v>
      </c>
      <c r="V66" s="74">
        <v>2625</v>
      </c>
      <c r="W66" s="74">
        <v>2625</v>
      </c>
      <c r="X66" s="74">
        <v>2625</v>
      </c>
      <c r="Y66" s="74">
        <v>2625</v>
      </c>
      <c r="Z66" s="74">
        <v>2625</v>
      </c>
      <c r="AA66" s="74">
        <v>2625</v>
      </c>
      <c r="AB66" s="74">
        <v>2625</v>
      </c>
      <c r="AC66" s="74">
        <v>2625</v>
      </c>
      <c r="AD66" s="74">
        <v>2625</v>
      </c>
      <c r="AE66" s="74">
        <v>2625</v>
      </c>
      <c r="AF66" s="74">
        <v>2625</v>
      </c>
      <c r="AG66" s="74">
        <v>2625</v>
      </c>
      <c r="AH66" s="74">
        <v>2625</v>
      </c>
      <c r="AI66" s="74">
        <v>2625</v>
      </c>
      <c r="AJ66" s="74">
        <v>2625</v>
      </c>
      <c r="AK66" s="74">
        <v>2625</v>
      </c>
      <c r="AL66" s="74">
        <v>2625</v>
      </c>
      <c r="AM66" s="74">
        <v>2625</v>
      </c>
      <c r="AN66" s="74">
        <v>2625</v>
      </c>
      <c r="AO66" s="74">
        <v>2625</v>
      </c>
      <c r="AP66" s="74">
        <v>2625</v>
      </c>
      <c r="AQ66" s="74">
        <v>2625</v>
      </c>
      <c r="AR66" s="74">
        <v>2625</v>
      </c>
      <c r="AS66" s="74">
        <v>2625</v>
      </c>
      <c r="AT66" s="74">
        <v>2625</v>
      </c>
      <c r="AU66" s="74">
        <v>2625</v>
      </c>
      <c r="AV66" s="74">
        <v>2625</v>
      </c>
      <c r="AW66" s="74">
        <v>2625</v>
      </c>
      <c r="AX66" s="74">
        <v>2625</v>
      </c>
    </row>
    <row r="67" spans="1:50">
      <c r="A67" t="s">
        <v>38</v>
      </c>
      <c r="B67" t="s">
        <v>79</v>
      </c>
      <c r="C67" t="s">
        <v>339</v>
      </c>
      <c r="D67" s="129">
        <f t="shared" si="9"/>
        <v>2625</v>
      </c>
      <c r="E67" s="129">
        <f t="shared" si="9"/>
        <v>2625</v>
      </c>
      <c r="F67" s="129">
        <f t="shared" si="9"/>
        <v>2625</v>
      </c>
      <c r="G67" s="129">
        <f t="shared" si="9"/>
        <v>2625</v>
      </c>
      <c r="H67" s="129">
        <f t="shared" si="9"/>
        <v>2625</v>
      </c>
      <c r="I67" s="129">
        <f t="shared" si="9"/>
        <v>2625</v>
      </c>
      <c r="J67" s="74">
        <v>2625</v>
      </c>
      <c r="K67" s="74">
        <v>2625</v>
      </c>
      <c r="L67" s="74">
        <v>2625</v>
      </c>
      <c r="M67" s="74">
        <v>2625</v>
      </c>
      <c r="N67" s="74">
        <v>2625</v>
      </c>
      <c r="O67" s="74">
        <v>2625</v>
      </c>
      <c r="P67" s="74">
        <v>2625</v>
      </c>
      <c r="Q67" s="74">
        <v>2625</v>
      </c>
      <c r="R67" s="74">
        <v>2625</v>
      </c>
      <c r="S67" s="74">
        <v>2625</v>
      </c>
      <c r="T67" s="74">
        <v>2625</v>
      </c>
      <c r="U67" s="74">
        <v>2625</v>
      </c>
      <c r="V67" s="74">
        <v>2625</v>
      </c>
      <c r="W67" s="74">
        <v>2625</v>
      </c>
      <c r="X67" s="74">
        <v>2625</v>
      </c>
      <c r="Y67" s="74">
        <v>2625</v>
      </c>
      <c r="Z67" s="74">
        <v>2625</v>
      </c>
      <c r="AA67" s="74">
        <v>2625</v>
      </c>
      <c r="AB67" s="74">
        <v>2625</v>
      </c>
      <c r="AC67" s="74">
        <v>2625</v>
      </c>
      <c r="AD67" s="74">
        <v>2625</v>
      </c>
      <c r="AE67" s="74">
        <v>2625</v>
      </c>
      <c r="AF67" s="74">
        <v>2625</v>
      </c>
      <c r="AG67" s="74">
        <v>2625</v>
      </c>
      <c r="AH67" s="74">
        <v>2625</v>
      </c>
      <c r="AI67" s="74">
        <v>2625</v>
      </c>
      <c r="AJ67" s="74">
        <v>2625</v>
      </c>
      <c r="AK67" s="74">
        <v>2625</v>
      </c>
      <c r="AL67" s="74">
        <v>2625</v>
      </c>
      <c r="AM67" s="74">
        <v>2625</v>
      </c>
      <c r="AN67" s="74">
        <v>2625</v>
      </c>
      <c r="AO67" s="74">
        <v>2625</v>
      </c>
      <c r="AP67" s="74">
        <v>2625</v>
      </c>
      <c r="AQ67" s="74">
        <v>2625</v>
      </c>
      <c r="AR67" s="74">
        <v>2625</v>
      </c>
      <c r="AS67" s="74">
        <v>2625</v>
      </c>
      <c r="AT67" s="74">
        <v>2625</v>
      </c>
      <c r="AU67" s="74">
        <v>2625</v>
      </c>
      <c r="AV67" s="74">
        <v>2625</v>
      </c>
      <c r="AW67" s="74">
        <v>2625</v>
      </c>
      <c r="AX67" s="74">
        <v>2625</v>
      </c>
    </row>
    <row r="68" spans="1:50">
      <c r="A68" t="s">
        <v>39</v>
      </c>
      <c r="B68" t="s">
        <v>75</v>
      </c>
      <c r="C68" t="s">
        <v>339</v>
      </c>
      <c r="D68" s="129">
        <v>7.09</v>
      </c>
      <c r="E68" s="129">
        <v>7.09</v>
      </c>
      <c r="F68" s="129">
        <v>7.09</v>
      </c>
      <c r="G68" s="129">
        <v>7.09</v>
      </c>
      <c r="H68" s="129">
        <v>7.09</v>
      </c>
      <c r="I68" s="129">
        <v>7.09</v>
      </c>
      <c r="J68" s="74">
        <v>7.09</v>
      </c>
      <c r="K68" s="74">
        <v>7.09</v>
      </c>
      <c r="L68" s="74">
        <v>7.09</v>
      </c>
      <c r="M68" s="74">
        <v>7.09</v>
      </c>
      <c r="N68" s="74">
        <v>7.09</v>
      </c>
      <c r="O68" s="74">
        <v>7.09</v>
      </c>
      <c r="P68" s="74">
        <v>7.09</v>
      </c>
      <c r="Q68" s="74">
        <v>7.09</v>
      </c>
      <c r="R68" s="74">
        <v>7.09</v>
      </c>
      <c r="S68" s="74">
        <v>7.09</v>
      </c>
      <c r="T68" s="74">
        <v>7.09</v>
      </c>
      <c r="U68" s="74">
        <v>7.09</v>
      </c>
      <c r="V68" s="74">
        <v>7.09</v>
      </c>
      <c r="W68" s="74">
        <v>7.09</v>
      </c>
      <c r="X68" s="74">
        <v>7.09</v>
      </c>
      <c r="Y68" s="74">
        <v>7.09</v>
      </c>
      <c r="Z68" s="74">
        <v>7.09</v>
      </c>
      <c r="AA68" s="74">
        <v>7.09</v>
      </c>
      <c r="AB68" s="74">
        <v>7.09</v>
      </c>
      <c r="AC68" s="74">
        <v>7.09</v>
      </c>
      <c r="AD68" s="74">
        <v>7.09</v>
      </c>
      <c r="AE68" s="74">
        <v>7.09</v>
      </c>
      <c r="AF68" s="74">
        <v>7.09</v>
      </c>
      <c r="AG68" s="74">
        <v>7.09</v>
      </c>
      <c r="AH68" s="74">
        <v>7.09</v>
      </c>
      <c r="AI68" s="74">
        <v>7.09</v>
      </c>
      <c r="AJ68" s="74">
        <v>7.09</v>
      </c>
      <c r="AK68" s="74">
        <v>7.09</v>
      </c>
      <c r="AL68" s="74">
        <v>7.09</v>
      </c>
      <c r="AM68" s="74">
        <v>7.09</v>
      </c>
      <c r="AN68" s="74">
        <v>7.09</v>
      </c>
      <c r="AO68" s="74">
        <v>7.09</v>
      </c>
      <c r="AP68" s="74">
        <v>7.09</v>
      </c>
      <c r="AQ68" s="74">
        <v>7.09</v>
      </c>
      <c r="AR68" s="74">
        <v>7.09</v>
      </c>
      <c r="AS68" s="74">
        <v>7.09</v>
      </c>
      <c r="AT68" s="74">
        <v>7.09</v>
      </c>
      <c r="AU68" s="74">
        <v>7.09</v>
      </c>
      <c r="AV68" s="74">
        <v>7.09</v>
      </c>
      <c r="AW68" s="74">
        <v>7.09</v>
      </c>
      <c r="AX68" s="74">
        <v>7.09</v>
      </c>
    </row>
    <row r="69" spans="1:50">
      <c r="A69" t="s">
        <v>39</v>
      </c>
      <c r="B69" t="s">
        <v>76</v>
      </c>
      <c r="C69" t="s">
        <v>339</v>
      </c>
      <c r="D69" s="123">
        <v>7.09</v>
      </c>
      <c r="E69" s="123">
        <v>7.09</v>
      </c>
      <c r="F69" s="123">
        <v>7.09</v>
      </c>
      <c r="G69" s="123">
        <v>7.09</v>
      </c>
      <c r="H69" s="123">
        <v>7.09</v>
      </c>
      <c r="I69" s="123">
        <v>7.09</v>
      </c>
      <c r="J69" s="74">
        <v>7.09</v>
      </c>
      <c r="K69" s="74">
        <v>7.09</v>
      </c>
      <c r="L69" s="74">
        <v>7.09</v>
      </c>
      <c r="M69" s="74">
        <v>7.09</v>
      </c>
      <c r="N69" s="74">
        <v>7.09</v>
      </c>
      <c r="O69" s="74">
        <v>7.09</v>
      </c>
      <c r="P69" s="74">
        <v>7.09</v>
      </c>
      <c r="Q69" s="74">
        <v>7.09</v>
      </c>
      <c r="R69" s="74">
        <v>7.09</v>
      </c>
      <c r="S69" s="74">
        <v>7.09</v>
      </c>
      <c r="T69" s="74">
        <v>7.09</v>
      </c>
      <c r="U69" s="74">
        <v>7.09</v>
      </c>
      <c r="V69" s="74">
        <v>7.09</v>
      </c>
      <c r="W69" s="74">
        <v>7.09</v>
      </c>
      <c r="X69" s="74">
        <v>7.09</v>
      </c>
      <c r="Y69" s="74">
        <v>7.09</v>
      </c>
      <c r="Z69" s="74">
        <v>7.09</v>
      </c>
      <c r="AA69" s="74">
        <v>7.09</v>
      </c>
      <c r="AB69" s="74">
        <v>7.09</v>
      </c>
      <c r="AC69" s="74">
        <v>7.09</v>
      </c>
      <c r="AD69" s="74">
        <v>7.09</v>
      </c>
      <c r="AE69" s="74">
        <v>7.09</v>
      </c>
      <c r="AF69" s="74">
        <v>7.09</v>
      </c>
      <c r="AG69" s="74">
        <v>7.09</v>
      </c>
      <c r="AH69" s="74">
        <v>7.09</v>
      </c>
      <c r="AI69" s="74">
        <v>7.09</v>
      </c>
      <c r="AJ69" s="74">
        <v>7.09</v>
      </c>
      <c r="AK69" s="74">
        <v>7.09</v>
      </c>
      <c r="AL69" s="74">
        <v>7.09</v>
      </c>
      <c r="AM69" s="74">
        <v>7.09</v>
      </c>
      <c r="AN69" s="74">
        <v>7.09</v>
      </c>
      <c r="AO69" s="74">
        <v>7.09</v>
      </c>
      <c r="AP69" s="74">
        <v>7.09</v>
      </c>
      <c r="AQ69" s="74">
        <v>7.09</v>
      </c>
      <c r="AR69" s="74">
        <v>7.09</v>
      </c>
      <c r="AS69" s="74">
        <v>7.09</v>
      </c>
      <c r="AT69" s="74">
        <v>7.09</v>
      </c>
      <c r="AU69" s="74">
        <v>7.09</v>
      </c>
      <c r="AV69" s="74">
        <v>7.09</v>
      </c>
      <c r="AW69" s="74">
        <v>7.09</v>
      </c>
      <c r="AX69" s="74">
        <v>7.09</v>
      </c>
    </row>
    <row r="70" spans="1:50">
      <c r="A70" t="s">
        <v>39</v>
      </c>
      <c r="B70" t="s">
        <v>77</v>
      </c>
      <c r="C70" t="s">
        <v>339</v>
      </c>
      <c r="D70" s="129">
        <v>14</v>
      </c>
      <c r="E70" s="129">
        <v>14</v>
      </c>
      <c r="F70" s="129">
        <v>14</v>
      </c>
      <c r="G70" s="129">
        <v>14</v>
      </c>
      <c r="H70" s="129">
        <v>14</v>
      </c>
      <c r="I70" s="129">
        <v>14</v>
      </c>
      <c r="J70" s="74">
        <v>14</v>
      </c>
      <c r="K70" s="74">
        <v>14</v>
      </c>
      <c r="L70" s="74">
        <v>14</v>
      </c>
      <c r="M70" s="74">
        <v>14</v>
      </c>
      <c r="N70" s="74">
        <v>14</v>
      </c>
      <c r="O70" s="74">
        <v>14</v>
      </c>
      <c r="P70" s="74">
        <v>14</v>
      </c>
      <c r="Q70" s="74">
        <v>14</v>
      </c>
      <c r="R70" s="74">
        <v>14</v>
      </c>
      <c r="S70" s="74">
        <v>14</v>
      </c>
      <c r="T70" s="74">
        <v>14</v>
      </c>
      <c r="U70" s="74">
        <v>14</v>
      </c>
      <c r="V70" s="74">
        <v>14</v>
      </c>
      <c r="W70" s="74">
        <v>14</v>
      </c>
      <c r="X70" s="74">
        <v>14</v>
      </c>
      <c r="Y70" s="74">
        <v>14</v>
      </c>
      <c r="Z70" s="74">
        <v>14</v>
      </c>
      <c r="AA70" s="74">
        <v>14</v>
      </c>
      <c r="AB70" s="74">
        <v>14</v>
      </c>
      <c r="AC70" s="74">
        <v>14</v>
      </c>
      <c r="AD70" s="74">
        <v>14</v>
      </c>
      <c r="AE70" s="74">
        <v>14</v>
      </c>
      <c r="AF70" s="74">
        <v>14</v>
      </c>
      <c r="AG70" s="74">
        <v>14</v>
      </c>
      <c r="AH70" s="74">
        <v>14</v>
      </c>
      <c r="AI70" s="74">
        <v>14</v>
      </c>
      <c r="AJ70" s="74">
        <v>14</v>
      </c>
      <c r="AK70" s="74">
        <v>14</v>
      </c>
      <c r="AL70" s="74">
        <v>14</v>
      </c>
      <c r="AM70" s="74">
        <v>14</v>
      </c>
      <c r="AN70" s="74">
        <v>14</v>
      </c>
      <c r="AO70" s="74">
        <v>14</v>
      </c>
      <c r="AP70" s="74">
        <v>14</v>
      </c>
      <c r="AQ70" s="74">
        <v>14</v>
      </c>
      <c r="AR70" s="74">
        <v>14</v>
      </c>
      <c r="AS70" s="74">
        <v>14</v>
      </c>
      <c r="AT70" s="74">
        <v>14</v>
      </c>
      <c r="AU70" s="74">
        <v>14</v>
      </c>
      <c r="AV70" s="74">
        <v>14</v>
      </c>
      <c r="AW70" s="74">
        <v>14</v>
      </c>
      <c r="AX70" s="74">
        <v>14</v>
      </c>
    </row>
    <row r="71" spans="1:50">
      <c r="A71" t="s">
        <v>39</v>
      </c>
      <c r="B71" t="s">
        <v>78</v>
      </c>
      <c r="C71" t="s">
        <v>339</v>
      </c>
      <c r="D71" s="129">
        <v>516</v>
      </c>
      <c r="E71" s="129">
        <v>516</v>
      </c>
      <c r="F71" s="129">
        <v>516</v>
      </c>
      <c r="G71" s="129">
        <v>516</v>
      </c>
      <c r="H71" s="129">
        <v>516</v>
      </c>
      <c r="I71" s="129">
        <v>516</v>
      </c>
      <c r="J71" s="74">
        <v>516</v>
      </c>
      <c r="K71" s="74">
        <v>516</v>
      </c>
      <c r="L71" s="74">
        <v>516</v>
      </c>
      <c r="M71" s="74">
        <v>516</v>
      </c>
      <c r="N71" s="74">
        <v>516</v>
      </c>
      <c r="O71" s="74">
        <v>516</v>
      </c>
      <c r="P71" s="74">
        <v>516</v>
      </c>
      <c r="Q71" s="74">
        <v>516</v>
      </c>
      <c r="R71" s="74">
        <v>516</v>
      </c>
      <c r="S71" s="74">
        <v>516</v>
      </c>
      <c r="T71" s="74">
        <v>516</v>
      </c>
      <c r="U71" s="74">
        <v>516</v>
      </c>
      <c r="V71" s="74">
        <v>516</v>
      </c>
      <c r="W71" s="74">
        <v>516</v>
      </c>
      <c r="X71" s="74">
        <v>516</v>
      </c>
      <c r="Y71" s="74">
        <v>516</v>
      </c>
      <c r="Z71" s="74">
        <v>516</v>
      </c>
      <c r="AA71" s="74">
        <v>516</v>
      </c>
      <c r="AB71" s="74">
        <v>516</v>
      </c>
      <c r="AC71" s="74">
        <v>516</v>
      </c>
      <c r="AD71" s="74">
        <v>516</v>
      </c>
      <c r="AE71" s="74">
        <v>516</v>
      </c>
      <c r="AF71" s="74">
        <v>516</v>
      </c>
      <c r="AG71" s="74">
        <v>516</v>
      </c>
      <c r="AH71" s="74">
        <v>516</v>
      </c>
      <c r="AI71" s="74">
        <v>516</v>
      </c>
      <c r="AJ71" s="74">
        <v>516</v>
      </c>
      <c r="AK71" s="74">
        <v>516</v>
      </c>
      <c r="AL71" s="74">
        <v>516</v>
      </c>
      <c r="AM71" s="74">
        <v>516</v>
      </c>
      <c r="AN71" s="74">
        <v>516</v>
      </c>
      <c r="AO71" s="74">
        <v>516</v>
      </c>
      <c r="AP71" s="74">
        <v>516</v>
      </c>
      <c r="AQ71" s="74">
        <v>516</v>
      </c>
      <c r="AR71" s="74">
        <v>516</v>
      </c>
      <c r="AS71" s="74">
        <v>516</v>
      </c>
      <c r="AT71" s="74">
        <v>516</v>
      </c>
      <c r="AU71" s="74">
        <v>516</v>
      </c>
      <c r="AV71" s="74">
        <v>516</v>
      </c>
      <c r="AW71" s="74">
        <v>516</v>
      </c>
      <c r="AX71" s="74">
        <v>516</v>
      </c>
    </row>
    <row r="72" spans="1:50">
      <c r="A72" t="s">
        <v>39</v>
      </c>
      <c r="B72" t="s">
        <v>80</v>
      </c>
      <c r="C72" t="s">
        <v>339</v>
      </c>
      <c r="D72" s="129">
        <f t="shared" ref="D72:I73" si="10">D66</f>
        <v>2625</v>
      </c>
      <c r="E72" s="129">
        <f t="shared" si="10"/>
        <v>2625</v>
      </c>
      <c r="F72" s="129">
        <f t="shared" si="10"/>
        <v>2625</v>
      </c>
      <c r="G72" s="129">
        <f t="shared" si="10"/>
        <v>2625</v>
      </c>
      <c r="H72" s="129">
        <f t="shared" si="10"/>
        <v>2625</v>
      </c>
      <c r="I72" s="129">
        <f t="shared" si="10"/>
        <v>2625</v>
      </c>
      <c r="J72" s="74">
        <v>2625</v>
      </c>
      <c r="K72" s="74">
        <v>2625</v>
      </c>
      <c r="L72" s="74">
        <v>2625</v>
      </c>
      <c r="M72" s="74">
        <v>2625</v>
      </c>
      <c r="N72" s="74">
        <v>2625</v>
      </c>
      <c r="O72" s="74">
        <v>2625</v>
      </c>
      <c r="P72" s="74">
        <v>2625</v>
      </c>
      <c r="Q72" s="74">
        <v>2625</v>
      </c>
      <c r="R72" s="74">
        <v>2625</v>
      </c>
      <c r="S72" s="74">
        <v>2625</v>
      </c>
      <c r="T72" s="74">
        <v>2625</v>
      </c>
      <c r="U72" s="74">
        <v>2625</v>
      </c>
      <c r="V72" s="74">
        <v>2625</v>
      </c>
      <c r="W72" s="74">
        <v>2625</v>
      </c>
      <c r="X72" s="74">
        <v>2625</v>
      </c>
      <c r="Y72" s="74">
        <v>2625</v>
      </c>
      <c r="Z72" s="74">
        <v>2625</v>
      </c>
      <c r="AA72" s="74">
        <v>2625</v>
      </c>
      <c r="AB72" s="74">
        <v>2625</v>
      </c>
      <c r="AC72" s="74">
        <v>2625</v>
      </c>
      <c r="AD72" s="74">
        <v>2625</v>
      </c>
      <c r="AE72" s="74">
        <v>2625</v>
      </c>
      <c r="AF72" s="74">
        <v>2625</v>
      </c>
      <c r="AG72" s="74">
        <v>2625</v>
      </c>
      <c r="AH72" s="74">
        <v>2625</v>
      </c>
      <c r="AI72" s="74">
        <v>2625</v>
      </c>
      <c r="AJ72" s="74">
        <v>2625</v>
      </c>
      <c r="AK72" s="74">
        <v>2625</v>
      </c>
      <c r="AL72" s="74">
        <v>2625</v>
      </c>
      <c r="AM72" s="74">
        <v>2625</v>
      </c>
      <c r="AN72" s="74">
        <v>2625</v>
      </c>
      <c r="AO72" s="74">
        <v>2625</v>
      </c>
      <c r="AP72" s="74">
        <v>2625</v>
      </c>
      <c r="AQ72" s="74">
        <v>2625</v>
      </c>
      <c r="AR72" s="74">
        <v>2625</v>
      </c>
      <c r="AS72" s="74">
        <v>2625</v>
      </c>
      <c r="AT72" s="74">
        <v>2625</v>
      </c>
      <c r="AU72" s="74">
        <v>2625</v>
      </c>
      <c r="AV72" s="74">
        <v>2625</v>
      </c>
      <c r="AW72" s="74">
        <v>2625</v>
      </c>
      <c r="AX72" s="74">
        <v>2625</v>
      </c>
    </row>
    <row r="73" spans="1:50">
      <c r="A73" t="s">
        <v>39</v>
      </c>
      <c r="B73" t="s">
        <v>79</v>
      </c>
      <c r="C73" t="s">
        <v>339</v>
      </c>
      <c r="D73" s="129">
        <f t="shared" si="10"/>
        <v>2625</v>
      </c>
      <c r="E73" s="129">
        <f t="shared" si="10"/>
        <v>2625</v>
      </c>
      <c r="F73" s="129">
        <f t="shared" si="10"/>
        <v>2625</v>
      </c>
      <c r="G73" s="129">
        <f t="shared" si="10"/>
        <v>2625</v>
      </c>
      <c r="H73" s="129">
        <f t="shared" si="10"/>
        <v>2625</v>
      </c>
      <c r="I73" s="129">
        <f t="shared" si="10"/>
        <v>2625</v>
      </c>
      <c r="J73" s="74">
        <v>2625</v>
      </c>
      <c r="K73" s="74">
        <v>2625</v>
      </c>
      <c r="L73" s="74">
        <v>2625</v>
      </c>
      <c r="M73" s="74">
        <v>2625</v>
      </c>
      <c r="N73" s="74">
        <v>2625</v>
      </c>
      <c r="O73" s="74">
        <v>2625</v>
      </c>
      <c r="P73" s="74">
        <v>2625</v>
      </c>
      <c r="Q73" s="74">
        <v>2625</v>
      </c>
      <c r="R73" s="74">
        <v>2625</v>
      </c>
      <c r="S73" s="74">
        <v>2625</v>
      </c>
      <c r="T73" s="74">
        <v>2625</v>
      </c>
      <c r="U73" s="74">
        <v>2625</v>
      </c>
      <c r="V73" s="74">
        <v>2625</v>
      </c>
      <c r="W73" s="74">
        <v>2625</v>
      </c>
      <c r="X73" s="74">
        <v>2625</v>
      </c>
      <c r="Y73" s="74">
        <v>2625</v>
      </c>
      <c r="Z73" s="74">
        <v>2625</v>
      </c>
      <c r="AA73" s="74">
        <v>2625</v>
      </c>
      <c r="AB73" s="74">
        <v>2625</v>
      </c>
      <c r="AC73" s="74">
        <v>2625</v>
      </c>
      <c r="AD73" s="74">
        <v>2625</v>
      </c>
      <c r="AE73" s="74">
        <v>2625</v>
      </c>
      <c r="AF73" s="74">
        <v>2625</v>
      </c>
      <c r="AG73" s="74">
        <v>2625</v>
      </c>
      <c r="AH73" s="74">
        <v>2625</v>
      </c>
      <c r="AI73" s="74">
        <v>2625</v>
      </c>
      <c r="AJ73" s="74">
        <v>2625</v>
      </c>
      <c r="AK73" s="74">
        <v>2625</v>
      </c>
      <c r="AL73" s="74">
        <v>2625</v>
      </c>
      <c r="AM73" s="74">
        <v>2625</v>
      </c>
      <c r="AN73" s="74">
        <v>2625</v>
      </c>
      <c r="AO73" s="74">
        <v>2625</v>
      </c>
      <c r="AP73" s="74">
        <v>2625</v>
      </c>
      <c r="AQ73" s="74">
        <v>2625</v>
      </c>
      <c r="AR73" s="74">
        <v>2625</v>
      </c>
      <c r="AS73" s="74">
        <v>2625</v>
      </c>
      <c r="AT73" s="74">
        <v>2625</v>
      </c>
      <c r="AU73" s="74">
        <v>2625</v>
      </c>
      <c r="AV73" s="74">
        <v>2625</v>
      </c>
      <c r="AW73" s="74">
        <v>2625</v>
      </c>
      <c r="AX73" s="74">
        <v>2625</v>
      </c>
    </row>
    <row r="74" spans="1:50">
      <c r="A74" t="s">
        <v>40</v>
      </c>
      <c r="B74" t="s">
        <v>75</v>
      </c>
      <c r="C74" t="s">
        <v>339</v>
      </c>
      <c r="D74" s="129">
        <v>7.09</v>
      </c>
      <c r="E74" s="129">
        <v>7.09</v>
      </c>
      <c r="F74" s="129">
        <v>7.09</v>
      </c>
      <c r="G74" s="129">
        <v>7.09</v>
      </c>
      <c r="H74" s="129">
        <v>7.09</v>
      </c>
      <c r="I74" s="129">
        <v>7.09</v>
      </c>
      <c r="J74" s="74">
        <v>7.09</v>
      </c>
      <c r="K74" s="74">
        <v>7.09</v>
      </c>
      <c r="L74" s="74">
        <v>7.09</v>
      </c>
      <c r="M74" s="74">
        <v>7.09</v>
      </c>
      <c r="N74" s="74">
        <v>7.09</v>
      </c>
      <c r="O74" s="74">
        <v>7.09</v>
      </c>
      <c r="P74" s="74">
        <v>7.09</v>
      </c>
      <c r="Q74" s="74">
        <v>7.09</v>
      </c>
      <c r="R74" s="74">
        <v>7.09</v>
      </c>
      <c r="S74" s="74">
        <v>7.09</v>
      </c>
      <c r="T74" s="74">
        <v>7.09</v>
      </c>
      <c r="U74" s="74">
        <v>7.09</v>
      </c>
      <c r="V74" s="74">
        <v>7.09</v>
      </c>
      <c r="W74" s="74">
        <v>7.09</v>
      </c>
      <c r="X74" s="74">
        <v>7.09</v>
      </c>
      <c r="Y74" s="74">
        <v>7.09</v>
      </c>
      <c r="Z74" s="74">
        <v>7.09</v>
      </c>
      <c r="AA74" s="74">
        <v>7.09</v>
      </c>
      <c r="AB74" s="74">
        <v>7.09</v>
      </c>
      <c r="AC74" s="74">
        <v>7.09</v>
      </c>
      <c r="AD74" s="74">
        <v>7.09</v>
      </c>
      <c r="AE74" s="74">
        <v>7.09</v>
      </c>
      <c r="AF74" s="74">
        <v>7.09</v>
      </c>
      <c r="AG74" s="74">
        <v>7.09</v>
      </c>
      <c r="AH74" s="74">
        <v>7.09</v>
      </c>
      <c r="AI74" s="74">
        <v>7.09</v>
      </c>
      <c r="AJ74" s="74">
        <v>7.09</v>
      </c>
      <c r="AK74" s="74">
        <v>7.09</v>
      </c>
      <c r="AL74" s="74">
        <v>7.09</v>
      </c>
      <c r="AM74" s="74">
        <v>7.09</v>
      </c>
      <c r="AN74" s="74">
        <v>7.09</v>
      </c>
      <c r="AO74" s="74">
        <v>7.09</v>
      </c>
      <c r="AP74" s="74">
        <v>7.09</v>
      </c>
      <c r="AQ74" s="74">
        <v>7.09</v>
      </c>
      <c r="AR74" s="74">
        <v>7.09</v>
      </c>
      <c r="AS74" s="74">
        <v>7.09</v>
      </c>
      <c r="AT74" s="74">
        <v>7.09</v>
      </c>
      <c r="AU74" s="74">
        <v>7.09</v>
      </c>
      <c r="AV74" s="74">
        <v>7.09</v>
      </c>
      <c r="AW74" s="74">
        <v>7.09</v>
      </c>
      <c r="AX74" s="74">
        <v>7.09</v>
      </c>
    </row>
    <row r="75" spans="1:50">
      <c r="A75" t="s">
        <v>40</v>
      </c>
      <c r="B75" t="s">
        <v>76</v>
      </c>
      <c r="C75" t="s">
        <v>339</v>
      </c>
      <c r="D75" s="123">
        <v>7.09</v>
      </c>
      <c r="E75" s="123">
        <v>7.09</v>
      </c>
      <c r="F75" s="123">
        <v>7.09</v>
      </c>
      <c r="G75" s="123">
        <v>7.09</v>
      </c>
      <c r="H75" s="123">
        <v>7.09</v>
      </c>
      <c r="I75" s="123">
        <v>7.09</v>
      </c>
      <c r="J75" s="74">
        <v>7.09</v>
      </c>
      <c r="K75" s="74">
        <v>7.09</v>
      </c>
      <c r="L75" s="74">
        <v>7.09</v>
      </c>
      <c r="M75" s="74">
        <v>7.09</v>
      </c>
      <c r="N75" s="74">
        <v>7.09</v>
      </c>
      <c r="O75" s="74">
        <v>7.09</v>
      </c>
      <c r="P75" s="74">
        <v>7.09</v>
      </c>
      <c r="Q75" s="74">
        <v>7.09</v>
      </c>
      <c r="R75" s="74">
        <v>7.09</v>
      </c>
      <c r="S75" s="74">
        <v>7.09</v>
      </c>
      <c r="T75" s="74">
        <v>7.09</v>
      </c>
      <c r="U75" s="74">
        <v>7.09</v>
      </c>
      <c r="V75" s="74">
        <v>7.09</v>
      </c>
      <c r="W75" s="74">
        <v>7.09</v>
      </c>
      <c r="X75" s="74">
        <v>7.09</v>
      </c>
      <c r="Y75" s="74">
        <v>7.09</v>
      </c>
      <c r="Z75" s="74">
        <v>7.09</v>
      </c>
      <c r="AA75" s="74">
        <v>7.09</v>
      </c>
      <c r="AB75" s="74">
        <v>7.09</v>
      </c>
      <c r="AC75" s="74">
        <v>7.09</v>
      </c>
      <c r="AD75" s="74">
        <v>7.09</v>
      </c>
      <c r="AE75" s="74">
        <v>7.09</v>
      </c>
      <c r="AF75" s="74">
        <v>7.09</v>
      </c>
      <c r="AG75" s="74">
        <v>7.09</v>
      </c>
      <c r="AH75" s="74">
        <v>7.09</v>
      </c>
      <c r="AI75" s="74">
        <v>7.09</v>
      </c>
      <c r="AJ75" s="74">
        <v>7.09</v>
      </c>
      <c r="AK75" s="74">
        <v>7.09</v>
      </c>
      <c r="AL75" s="74">
        <v>7.09</v>
      </c>
      <c r="AM75" s="74">
        <v>7.09</v>
      </c>
      <c r="AN75" s="74">
        <v>7.09</v>
      </c>
      <c r="AO75" s="74">
        <v>7.09</v>
      </c>
      <c r="AP75" s="74">
        <v>7.09</v>
      </c>
      <c r="AQ75" s="74">
        <v>7.09</v>
      </c>
      <c r="AR75" s="74">
        <v>7.09</v>
      </c>
      <c r="AS75" s="74">
        <v>7.09</v>
      </c>
      <c r="AT75" s="74">
        <v>7.09</v>
      </c>
      <c r="AU75" s="74">
        <v>7.09</v>
      </c>
      <c r="AV75" s="74">
        <v>7.09</v>
      </c>
      <c r="AW75" s="74">
        <v>7.09</v>
      </c>
      <c r="AX75" s="74">
        <v>7.09</v>
      </c>
    </row>
    <row r="76" spans="1:50">
      <c r="A76" t="s">
        <v>40</v>
      </c>
      <c r="B76" t="s">
        <v>77</v>
      </c>
      <c r="C76" t="s">
        <v>339</v>
      </c>
      <c r="D76" s="129">
        <v>14</v>
      </c>
      <c r="E76" s="129">
        <v>14</v>
      </c>
      <c r="F76" s="129">
        <v>14</v>
      </c>
      <c r="G76" s="129">
        <v>14</v>
      </c>
      <c r="H76" s="129">
        <v>14</v>
      </c>
      <c r="I76" s="129">
        <v>14</v>
      </c>
      <c r="J76" s="74">
        <v>14</v>
      </c>
      <c r="K76" s="74">
        <v>14</v>
      </c>
      <c r="L76" s="74">
        <v>14</v>
      </c>
      <c r="M76" s="74">
        <v>14</v>
      </c>
      <c r="N76" s="74">
        <v>14</v>
      </c>
      <c r="O76" s="74">
        <v>14</v>
      </c>
      <c r="P76" s="74">
        <v>14</v>
      </c>
      <c r="Q76" s="74">
        <v>14</v>
      </c>
      <c r="R76" s="74">
        <v>14</v>
      </c>
      <c r="S76" s="74">
        <v>14</v>
      </c>
      <c r="T76" s="74">
        <v>14</v>
      </c>
      <c r="U76" s="74">
        <v>14</v>
      </c>
      <c r="V76" s="74">
        <v>14</v>
      </c>
      <c r="W76" s="74">
        <v>14</v>
      </c>
      <c r="X76" s="74">
        <v>14</v>
      </c>
      <c r="Y76" s="74">
        <v>14</v>
      </c>
      <c r="Z76" s="74">
        <v>14</v>
      </c>
      <c r="AA76" s="74">
        <v>14</v>
      </c>
      <c r="AB76" s="74">
        <v>14</v>
      </c>
      <c r="AC76" s="74">
        <v>14</v>
      </c>
      <c r="AD76" s="74">
        <v>14</v>
      </c>
      <c r="AE76" s="74">
        <v>14</v>
      </c>
      <c r="AF76" s="74">
        <v>14</v>
      </c>
      <c r="AG76" s="74">
        <v>14</v>
      </c>
      <c r="AH76" s="74">
        <v>14</v>
      </c>
      <c r="AI76" s="74">
        <v>14</v>
      </c>
      <c r="AJ76" s="74">
        <v>14</v>
      </c>
      <c r="AK76" s="74">
        <v>14</v>
      </c>
      <c r="AL76" s="74">
        <v>14</v>
      </c>
      <c r="AM76" s="74">
        <v>14</v>
      </c>
      <c r="AN76" s="74">
        <v>14</v>
      </c>
      <c r="AO76" s="74">
        <v>14</v>
      </c>
      <c r="AP76" s="74">
        <v>14</v>
      </c>
      <c r="AQ76" s="74">
        <v>14</v>
      </c>
      <c r="AR76" s="74">
        <v>14</v>
      </c>
      <c r="AS76" s="74">
        <v>14</v>
      </c>
      <c r="AT76" s="74">
        <v>14</v>
      </c>
      <c r="AU76" s="74">
        <v>14</v>
      </c>
      <c r="AV76" s="74">
        <v>14</v>
      </c>
      <c r="AW76" s="74">
        <v>14</v>
      </c>
      <c r="AX76" s="74">
        <v>14</v>
      </c>
    </row>
    <row r="77" spans="1:50">
      <c r="A77" t="s">
        <v>40</v>
      </c>
      <c r="B77" t="s">
        <v>78</v>
      </c>
      <c r="C77" t="s">
        <v>339</v>
      </c>
      <c r="D77" s="129">
        <v>516</v>
      </c>
      <c r="E77" s="129">
        <v>516</v>
      </c>
      <c r="F77" s="129">
        <v>516</v>
      </c>
      <c r="G77" s="129">
        <v>516</v>
      </c>
      <c r="H77" s="129">
        <v>516</v>
      </c>
      <c r="I77" s="129">
        <v>516</v>
      </c>
      <c r="J77" s="74">
        <v>516</v>
      </c>
      <c r="K77" s="74">
        <v>516</v>
      </c>
      <c r="L77" s="74">
        <v>516</v>
      </c>
      <c r="M77" s="74">
        <v>516</v>
      </c>
      <c r="N77" s="74">
        <v>516</v>
      </c>
      <c r="O77" s="74">
        <v>516</v>
      </c>
      <c r="P77" s="74">
        <v>516</v>
      </c>
      <c r="Q77" s="74">
        <v>516</v>
      </c>
      <c r="R77" s="74">
        <v>516</v>
      </c>
      <c r="S77" s="74">
        <v>516</v>
      </c>
      <c r="T77" s="74">
        <v>516</v>
      </c>
      <c r="U77" s="74">
        <v>516</v>
      </c>
      <c r="V77" s="74">
        <v>516</v>
      </c>
      <c r="W77" s="74">
        <v>516</v>
      </c>
      <c r="X77" s="74">
        <v>516</v>
      </c>
      <c r="Y77" s="74">
        <v>516</v>
      </c>
      <c r="Z77" s="74">
        <v>516</v>
      </c>
      <c r="AA77" s="74">
        <v>516</v>
      </c>
      <c r="AB77" s="74">
        <v>516</v>
      </c>
      <c r="AC77" s="74">
        <v>516</v>
      </c>
      <c r="AD77" s="74">
        <v>516</v>
      </c>
      <c r="AE77" s="74">
        <v>516</v>
      </c>
      <c r="AF77" s="74">
        <v>516</v>
      </c>
      <c r="AG77" s="74">
        <v>516</v>
      </c>
      <c r="AH77" s="74">
        <v>516</v>
      </c>
      <c r="AI77" s="74">
        <v>516</v>
      </c>
      <c r="AJ77" s="74">
        <v>516</v>
      </c>
      <c r="AK77" s="74">
        <v>516</v>
      </c>
      <c r="AL77" s="74">
        <v>516</v>
      </c>
      <c r="AM77" s="74">
        <v>516</v>
      </c>
      <c r="AN77" s="74">
        <v>516</v>
      </c>
      <c r="AO77" s="74">
        <v>516</v>
      </c>
      <c r="AP77" s="74">
        <v>516</v>
      </c>
      <c r="AQ77" s="74">
        <v>516</v>
      </c>
      <c r="AR77" s="74">
        <v>516</v>
      </c>
      <c r="AS77" s="74">
        <v>516</v>
      </c>
      <c r="AT77" s="74">
        <v>516</v>
      </c>
      <c r="AU77" s="74">
        <v>516</v>
      </c>
      <c r="AV77" s="74">
        <v>516</v>
      </c>
      <c r="AW77" s="74">
        <v>516</v>
      </c>
      <c r="AX77" s="74">
        <v>516</v>
      </c>
    </row>
    <row r="78" spans="1:50">
      <c r="A78" t="s">
        <v>40</v>
      </c>
      <c r="B78" t="s">
        <v>80</v>
      </c>
      <c r="C78" t="s">
        <v>339</v>
      </c>
      <c r="D78" s="129">
        <f t="shared" ref="D78:I79" si="11">D72</f>
        <v>2625</v>
      </c>
      <c r="E78" s="129">
        <f t="shared" si="11"/>
        <v>2625</v>
      </c>
      <c r="F78" s="129">
        <f t="shared" si="11"/>
        <v>2625</v>
      </c>
      <c r="G78" s="129">
        <f t="shared" si="11"/>
        <v>2625</v>
      </c>
      <c r="H78" s="129">
        <f t="shared" si="11"/>
        <v>2625</v>
      </c>
      <c r="I78" s="129">
        <f t="shared" si="11"/>
        <v>2625</v>
      </c>
      <c r="J78" s="74">
        <v>2625</v>
      </c>
      <c r="K78" s="74">
        <v>2625</v>
      </c>
      <c r="L78" s="74">
        <v>2625</v>
      </c>
      <c r="M78" s="74">
        <v>2625</v>
      </c>
      <c r="N78" s="74">
        <v>2625</v>
      </c>
      <c r="O78" s="74">
        <v>2625</v>
      </c>
      <c r="P78" s="74">
        <v>2625</v>
      </c>
      <c r="Q78" s="74">
        <v>2625</v>
      </c>
      <c r="R78" s="74">
        <v>2625</v>
      </c>
      <c r="S78" s="74">
        <v>2625</v>
      </c>
      <c r="T78" s="74">
        <v>2625</v>
      </c>
      <c r="U78" s="74">
        <v>2625</v>
      </c>
      <c r="V78" s="74">
        <v>2625</v>
      </c>
      <c r="W78" s="74">
        <v>2625</v>
      </c>
      <c r="X78" s="74">
        <v>2625</v>
      </c>
      <c r="Y78" s="74">
        <v>2625</v>
      </c>
      <c r="Z78" s="74">
        <v>2625</v>
      </c>
      <c r="AA78" s="74">
        <v>2625</v>
      </c>
      <c r="AB78" s="74">
        <v>2625</v>
      </c>
      <c r="AC78" s="74">
        <v>2625</v>
      </c>
      <c r="AD78" s="74">
        <v>2625</v>
      </c>
      <c r="AE78" s="74">
        <v>2625</v>
      </c>
      <c r="AF78" s="74">
        <v>2625</v>
      </c>
      <c r="AG78" s="74">
        <v>2625</v>
      </c>
      <c r="AH78" s="74">
        <v>2625</v>
      </c>
      <c r="AI78" s="74">
        <v>2625</v>
      </c>
      <c r="AJ78" s="74">
        <v>2625</v>
      </c>
      <c r="AK78" s="74">
        <v>2625</v>
      </c>
      <c r="AL78" s="74">
        <v>2625</v>
      </c>
      <c r="AM78" s="74">
        <v>2625</v>
      </c>
      <c r="AN78" s="74">
        <v>2625</v>
      </c>
      <c r="AO78" s="74">
        <v>2625</v>
      </c>
      <c r="AP78" s="74">
        <v>2625</v>
      </c>
      <c r="AQ78" s="74">
        <v>2625</v>
      </c>
      <c r="AR78" s="74">
        <v>2625</v>
      </c>
      <c r="AS78" s="74">
        <v>2625</v>
      </c>
      <c r="AT78" s="74">
        <v>2625</v>
      </c>
      <c r="AU78" s="74">
        <v>2625</v>
      </c>
      <c r="AV78" s="74">
        <v>2625</v>
      </c>
      <c r="AW78" s="74">
        <v>2625</v>
      </c>
      <c r="AX78" s="74">
        <v>2625</v>
      </c>
    </row>
    <row r="79" spans="1:50">
      <c r="A79" t="s">
        <v>40</v>
      </c>
      <c r="B79" t="s">
        <v>79</v>
      </c>
      <c r="C79" t="s">
        <v>339</v>
      </c>
      <c r="D79" s="129">
        <f t="shared" si="11"/>
        <v>2625</v>
      </c>
      <c r="E79" s="129">
        <f t="shared" si="11"/>
        <v>2625</v>
      </c>
      <c r="F79" s="129">
        <f t="shared" si="11"/>
        <v>2625</v>
      </c>
      <c r="G79" s="129">
        <f t="shared" si="11"/>
        <v>2625</v>
      </c>
      <c r="H79" s="129">
        <f t="shared" si="11"/>
        <v>2625</v>
      </c>
      <c r="I79" s="129">
        <f t="shared" si="11"/>
        <v>2625</v>
      </c>
      <c r="J79" s="74">
        <v>2625</v>
      </c>
      <c r="K79" s="74">
        <v>2625</v>
      </c>
      <c r="L79" s="74">
        <v>2625</v>
      </c>
      <c r="M79" s="74">
        <v>2625</v>
      </c>
      <c r="N79" s="74">
        <v>2625</v>
      </c>
      <c r="O79" s="74">
        <v>2625</v>
      </c>
      <c r="P79" s="74">
        <v>2625</v>
      </c>
      <c r="Q79" s="74">
        <v>2625</v>
      </c>
      <c r="R79" s="74">
        <v>2625</v>
      </c>
      <c r="S79" s="74">
        <v>2625</v>
      </c>
      <c r="T79" s="74">
        <v>2625</v>
      </c>
      <c r="U79" s="74">
        <v>2625</v>
      </c>
      <c r="V79" s="74">
        <v>2625</v>
      </c>
      <c r="W79" s="74">
        <v>2625</v>
      </c>
      <c r="X79" s="74">
        <v>2625</v>
      </c>
      <c r="Y79" s="74">
        <v>2625</v>
      </c>
      <c r="Z79" s="74">
        <v>2625</v>
      </c>
      <c r="AA79" s="74">
        <v>2625</v>
      </c>
      <c r="AB79" s="74">
        <v>2625</v>
      </c>
      <c r="AC79" s="74">
        <v>2625</v>
      </c>
      <c r="AD79" s="74">
        <v>2625</v>
      </c>
      <c r="AE79" s="74">
        <v>2625</v>
      </c>
      <c r="AF79" s="74">
        <v>2625</v>
      </c>
      <c r="AG79" s="74">
        <v>2625</v>
      </c>
      <c r="AH79" s="74">
        <v>2625</v>
      </c>
      <c r="AI79" s="74">
        <v>2625</v>
      </c>
      <c r="AJ79" s="74">
        <v>2625</v>
      </c>
      <c r="AK79" s="74">
        <v>2625</v>
      </c>
      <c r="AL79" s="74">
        <v>2625</v>
      </c>
      <c r="AM79" s="74">
        <v>2625</v>
      </c>
      <c r="AN79" s="74">
        <v>2625</v>
      </c>
      <c r="AO79" s="74">
        <v>2625</v>
      </c>
      <c r="AP79" s="74">
        <v>2625</v>
      </c>
      <c r="AQ79" s="74">
        <v>2625</v>
      </c>
      <c r="AR79" s="74">
        <v>2625</v>
      </c>
      <c r="AS79" s="74">
        <v>2625</v>
      </c>
      <c r="AT79" s="74">
        <v>2625</v>
      </c>
      <c r="AU79" s="74">
        <v>2625</v>
      </c>
      <c r="AV79" s="74">
        <v>2625</v>
      </c>
      <c r="AW79" s="74">
        <v>2625</v>
      </c>
      <c r="AX79" s="74">
        <v>2625</v>
      </c>
    </row>
    <row r="80" spans="1:50">
      <c r="A80" t="s">
        <v>42</v>
      </c>
      <c r="B80" t="s">
        <v>75</v>
      </c>
      <c r="C80" t="s">
        <v>339</v>
      </c>
      <c r="D80" s="129">
        <v>7.09</v>
      </c>
      <c r="E80" s="129">
        <v>7.09</v>
      </c>
      <c r="F80" s="129">
        <v>7.09</v>
      </c>
      <c r="G80" s="129">
        <v>7.09</v>
      </c>
      <c r="H80" s="129">
        <v>7.09</v>
      </c>
      <c r="I80" s="129">
        <v>7.09</v>
      </c>
      <c r="J80" s="74">
        <v>7.09</v>
      </c>
      <c r="K80" s="74">
        <v>7.09</v>
      </c>
      <c r="L80" s="74">
        <v>7.09</v>
      </c>
      <c r="M80" s="74">
        <v>7.09</v>
      </c>
      <c r="N80" s="74">
        <v>7.09</v>
      </c>
      <c r="O80" s="74">
        <v>7.09</v>
      </c>
      <c r="P80" s="74">
        <v>7.09</v>
      </c>
      <c r="Q80" s="74">
        <v>7.09</v>
      </c>
      <c r="R80" s="74">
        <v>7.09</v>
      </c>
      <c r="S80" s="74">
        <v>7.09</v>
      </c>
      <c r="T80" s="74">
        <v>7.09</v>
      </c>
      <c r="U80" s="74">
        <v>7.09</v>
      </c>
      <c r="V80" s="74">
        <v>7.09</v>
      </c>
      <c r="W80" s="74">
        <v>7.09</v>
      </c>
      <c r="X80" s="74">
        <v>7.09</v>
      </c>
      <c r="Y80" s="74">
        <v>7.09</v>
      </c>
      <c r="Z80" s="74">
        <v>7.09</v>
      </c>
      <c r="AA80" s="74">
        <v>7.09</v>
      </c>
      <c r="AB80" s="74">
        <v>7.09</v>
      </c>
      <c r="AC80" s="74">
        <v>7.09</v>
      </c>
      <c r="AD80" s="74">
        <v>7.09</v>
      </c>
      <c r="AE80" s="74">
        <v>7.09</v>
      </c>
      <c r="AF80" s="74">
        <v>7.09</v>
      </c>
      <c r="AG80" s="74">
        <v>7.09</v>
      </c>
      <c r="AH80" s="74">
        <v>7.09</v>
      </c>
      <c r="AI80" s="74">
        <v>7.09</v>
      </c>
      <c r="AJ80" s="74">
        <v>7.09</v>
      </c>
      <c r="AK80" s="74">
        <v>7.09</v>
      </c>
      <c r="AL80" s="74">
        <v>7.09</v>
      </c>
      <c r="AM80" s="74">
        <v>7.09</v>
      </c>
      <c r="AN80" s="74">
        <v>7.09</v>
      </c>
      <c r="AO80" s="74">
        <v>7.09</v>
      </c>
      <c r="AP80" s="74">
        <v>7.09</v>
      </c>
      <c r="AQ80" s="74">
        <v>7.09</v>
      </c>
      <c r="AR80" s="74">
        <v>7.09</v>
      </c>
      <c r="AS80" s="74">
        <v>7.09</v>
      </c>
      <c r="AT80" s="74">
        <v>7.09</v>
      </c>
      <c r="AU80" s="74">
        <v>7.09</v>
      </c>
      <c r="AV80" s="74">
        <v>7.09</v>
      </c>
      <c r="AW80" s="74">
        <v>7.09</v>
      </c>
      <c r="AX80" s="74">
        <v>7.09</v>
      </c>
    </row>
    <row r="81" spans="1:50">
      <c r="A81" t="s">
        <v>42</v>
      </c>
      <c r="B81" t="s">
        <v>76</v>
      </c>
      <c r="C81" t="s">
        <v>339</v>
      </c>
      <c r="D81" s="123">
        <v>7.09</v>
      </c>
      <c r="E81" s="123">
        <v>7.09</v>
      </c>
      <c r="F81" s="123">
        <v>7.09</v>
      </c>
      <c r="G81" s="123">
        <v>7.09</v>
      </c>
      <c r="H81" s="123">
        <v>7.09</v>
      </c>
      <c r="I81" s="123">
        <v>7.09</v>
      </c>
      <c r="J81" s="74">
        <v>7.09</v>
      </c>
      <c r="K81" s="74">
        <v>7.09</v>
      </c>
      <c r="L81" s="74">
        <v>7.09</v>
      </c>
      <c r="M81" s="74">
        <v>7.09</v>
      </c>
      <c r="N81" s="74">
        <v>7.09</v>
      </c>
      <c r="O81" s="74">
        <v>7.09</v>
      </c>
      <c r="P81" s="74">
        <v>7.09</v>
      </c>
      <c r="Q81" s="74">
        <v>7.09</v>
      </c>
      <c r="R81" s="74">
        <v>7.09</v>
      </c>
      <c r="S81" s="74">
        <v>7.09</v>
      </c>
      <c r="T81" s="74">
        <v>7.09</v>
      </c>
      <c r="U81" s="74">
        <v>7.09</v>
      </c>
      <c r="V81" s="74">
        <v>7.09</v>
      </c>
      <c r="W81" s="74">
        <v>7.09</v>
      </c>
      <c r="X81" s="74">
        <v>7.09</v>
      </c>
      <c r="Y81" s="74">
        <v>7.09</v>
      </c>
      <c r="Z81" s="74">
        <v>7.09</v>
      </c>
      <c r="AA81" s="74">
        <v>7.09</v>
      </c>
      <c r="AB81" s="74">
        <v>7.09</v>
      </c>
      <c r="AC81" s="74">
        <v>7.09</v>
      </c>
      <c r="AD81" s="74">
        <v>7.09</v>
      </c>
      <c r="AE81" s="74">
        <v>7.09</v>
      </c>
      <c r="AF81" s="74">
        <v>7.09</v>
      </c>
      <c r="AG81" s="74">
        <v>7.09</v>
      </c>
      <c r="AH81" s="74">
        <v>7.09</v>
      </c>
      <c r="AI81" s="74">
        <v>7.09</v>
      </c>
      <c r="AJ81" s="74">
        <v>7.09</v>
      </c>
      <c r="AK81" s="74">
        <v>7.09</v>
      </c>
      <c r="AL81" s="74">
        <v>7.09</v>
      </c>
      <c r="AM81" s="74">
        <v>7.09</v>
      </c>
      <c r="AN81" s="74">
        <v>7.09</v>
      </c>
      <c r="AO81" s="74">
        <v>7.09</v>
      </c>
      <c r="AP81" s="74">
        <v>7.09</v>
      </c>
      <c r="AQ81" s="74">
        <v>7.09</v>
      </c>
      <c r="AR81" s="74">
        <v>7.09</v>
      </c>
      <c r="AS81" s="74">
        <v>7.09</v>
      </c>
      <c r="AT81" s="74">
        <v>7.09</v>
      </c>
      <c r="AU81" s="74">
        <v>7.09</v>
      </c>
      <c r="AV81" s="74">
        <v>7.09</v>
      </c>
      <c r="AW81" s="74">
        <v>7.09</v>
      </c>
      <c r="AX81" s="74">
        <v>7.09</v>
      </c>
    </row>
    <row r="82" spans="1:50">
      <c r="A82" t="s">
        <v>42</v>
      </c>
      <c r="B82" t="s">
        <v>77</v>
      </c>
      <c r="C82" t="s">
        <v>339</v>
      </c>
      <c r="D82" s="129">
        <v>14</v>
      </c>
      <c r="E82" s="129">
        <v>14</v>
      </c>
      <c r="F82" s="129">
        <v>14</v>
      </c>
      <c r="G82" s="129">
        <v>14</v>
      </c>
      <c r="H82" s="129">
        <v>14</v>
      </c>
      <c r="I82" s="129">
        <v>14</v>
      </c>
      <c r="J82" s="74">
        <v>14</v>
      </c>
      <c r="K82" s="74">
        <v>14</v>
      </c>
      <c r="L82" s="74">
        <v>14</v>
      </c>
      <c r="M82" s="74">
        <v>14</v>
      </c>
      <c r="N82" s="74">
        <v>14</v>
      </c>
      <c r="O82" s="74">
        <v>14</v>
      </c>
      <c r="P82" s="74">
        <v>14</v>
      </c>
      <c r="Q82" s="74">
        <v>14</v>
      </c>
      <c r="R82" s="74">
        <v>14</v>
      </c>
      <c r="S82" s="74">
        <v>14</v>
      </c>
      <c r="T82" s="74">
        <v>14</v>
      </c>
      <c r="U82" s="74">
        <v>14</v>
      </c>
      <c r="V82" s="74">
        <v>14</v>
      </c>
      <c r="W82" s="74">
        <v>14</v>
      </c>
      <c r="X82" s="74">
        <v>14</v>
      </c>
      <c r="Y82" s="74">
        <v>14</v>
      </c>
      <c r="Z82" s="74">
        <v>14</v>
      </c>
      <c r="AA82" s="74">
        <v>14</v>
      </c>
      <c r="AB82" s="74">
        <v>14</v>
      </c>
      <c r="AC82" s="74">
        <v>14</v>
      </c>
      <c r="AD82" s="74">
        <v>14</v>
      </c>
      <c r="AE82" s="74">
        <v>14</v>
      </c>
      <c r="AF82" s="74">
        <v>14</v>
      </c>
      <c r="AG82" s="74">
        <v>14</v>
      </c>
      <c r="AH82" s="74">
        <v>14</v>
      </c>
      <c r="AI82" s="74">
        <v>14</v>
      </c>
      <c r="AJ82" s="74">
        <v>14</v>
      </c>
      <c r="AK82" s="74">
        <v>14</v>
      </c>
      <c r="AL82" s="74">
        <v>14</v>
      </c>
      <c r="AM82" s="74">
        <v>14</v>
      </c>
      <c r="AN82" s="74">
        <v>14</v>
      </c>
      <c r="AO82" s="74">
        <v>14</v>
      </c>
      <c r="AP82" s="74">
        <v>14</v>
      </c>
      <c r="AQ82" s="74">
        <v>14</v>
      </c>
      <c r="AR82" s="74">
        <v>14</v>
      </c>
      <c r="AS82" s="74">
        <v>14</v>
      </c>
      <c r="AT82" s="74">
        <v>14</v>
      </c>
      <c r="AU82" s="74">
        <v>14</v>
      </c>
      <c r="AV82" s="74">
        <v>14</v>
      </c>
      <c r="AW82" s="74">
        <v>14</v>
      </c>
      <c r="AX82" s="74">
        <v>14</v>
      </c>
    </row>
    <row r="83" spans="1:50">
      <c r="A83" t="s">
        <v>42</v>
      </c>
      <c r="B83" t="s">
        <v>78</v>
      </c>
      <c r="C83" t="s">
        <v>339</v>
      </c>
      <c r="D83" s="129">
        <v>516</v>
      </c>
      <c r="E83" s="129">
        <v>516</v>
      </c>
      <c r="F83" s="129">
        <v>516</v>
      </c>
      <c r="G83" s="129">
        <v>516</v>
      </c>
      <c r="H83" s="129">
        <v>516</v>
      </c>
      <c r="I83" s="129">
        <v>516</v>
      </c>
      <c r="J83" s="74">
        <v>516</v>
      </c>
      <c r="K83" s="74">
        <v>516</v>
      </c>
      <c r="L83" s="74">
        <v>516</v>
      </c>
      <c r="M83" s="74">
        <v>516</v>
      </c>
      <c r="N83" s="74">
        <v>516</v>
      </c>
      <c r="O83" s="74">
        <v>516</v>
      </c>
      <c r="P83" s="74">
        <v>516</v>
      </c>
      <c r="Q83" s="74">
        <v>516</v>
      </c>
      <c r="R83" s="74">
        <v>516</v>
      </c>
      <c r="S83" s="74">
        <v>516</v>
      </c>
      <c r="T83" s="74">
        <v>516</v>
      </c>
      <c r="U83" s="74">
        <v>516</v>
      </c>
      <c r="V83" s="74">
        <v>516</v>
      </c>
      <c r="W83" s="74">
        <v>516</v>
      </c>
      <c r="X83" s="74">
        <v>516</v>
      </c>
      <c r="Y83" s="74">
        <v>516</v>
      </c>
      <c r="Z83" s="74">
        <v>516</v>
      </c>
      <c r="AA83" s="74">
        <v>516</v>
      </c>
      <c r="AB83" s="74">
        <v>516</v>
      </c>
      <c r="AC83" s="74">
        <v>516</v>
      </c>
      <c r="AD83" s="74">
        <v>516</v>
      </c>
      <c r="AE83" s="74">
        <v>516</v>
      </c>
      <c r="AF83" s="74">
        <v>516</v>
      </c>
      <c r="AG83" s="74">
        <v>516</v>
      </c>
      <c r="AH83" s="74">
        <v>516</v>
      </c>
      <c r="AI83" s="74">
        <v>516</v>
      </c>
      <c r="AJ83" s="74">
        <v>516</v>
      </c>
      <c r="AK83" s="74">
        <v>516</v>
      </c>
      <c r="AL83" s="74">
        <v>516</v>
      </c>
      <c r="AM83" s="74">
        <v>516</v>
      </c>
      <c r="AN83" s="74">
        <v>516</v>
      </c>
      <c r="AO83" s="74">
        <v>516</v>
      </c>
      <c r="AP83" s="74">
        <v>516</v>
      </c>
      <c r="AQ83" s="74">
        <v>516</v>
      </c>
      <c r="AR83" s="74">
        <v>516</v>
      </c>
      <c r="AS83" s="74">
        <v>516</v>
      </c>
      <c r="AT83" s="74">
        <v>516</v>
      </c>
      <c r="AU83" s="74">
        <v>516</v>
      </c>
      <c r="AV83" s="74">
        <v>516</v>
      </c>
      <c r="AW83" s="74">
        <v>516</v>
      </c>
      <c r="AX83" s="74">
        <v>516</v>
      </c>
    </row>
    <row r="84" spans="1:50">
      <c r="A84" t="s">
        <v>42</v>
      </c>
      <c r="B84" t="s">
        <v>80</v>
      </c>
      <c r="C84" t="s">
        <v>339</v>
      </c>
      <c r="D84" s="129">
        <f t="shared" ref="D84:I85" si="12">D78</f>
        <v>2625</v>
      </c>
      <c r="E84" s="129">
        <f t="shared" si="12"/>
        <v>2625</v>
      </c>
      <c r="F84" s="129">
        <f t="shared" si="12"/>
        <v>2625</v>
      </c>
      <c r="G84" s="129">
        <f t="shared" si="12"/>
        <v>2625</v>
      </c>
      <c r="H84" s="129">
        <f t="shared" si="12"/>
        <v>2625</v>
      </c>
      <c r="I84" s="129">
        <f t="shared" si="12"/>
        <v>2625</v>
      </c>
      <c r="J84" s="74">
        <v>2625</v>
      </c>
      <c r="K84" s="74">
        <v>2625</v>
      </c>
      <c r="L84" s="74">
        <v>2625</v>
      </c>
      <c r="M84" s="74">
        <v>2625</v>
      </c>
      <c r="N84" s="74">
        <v>2625</v>
      </c>
      <c r="O84" s="74">
        <v>2625</v>
      </c>
      <c r="P84" s="74">
        <v>2625</v>
      </c>
      <c r="Q84" s="74">
        <v>2625</v>
      </c>
      <c r="R84" s="74">
        <v>2625</v>
      </c>
      <c r="S84" s="74">
        <v>2625</v>
      </c>
      <c r="T84" s="74">
        <v>2625</v>
      </c>
      <c r="U84" s="74">
        <v>2625</v>
      </c>
      <c r="V84" s="74">
        <v>2625</v>
      </c>
      <c r="W84" s="74">
        <v>2625</v>
      </c>
      <c r="X84" s="74">
        <v>2625</v>
      </c>
      <c r="Y84" s="74">
        <v>2625</v>
      </c>
      <c r="Z84" s="74">
        <v>2625</v>
      </c>
      <c r="AA84" s="74">
        <v>2625</v>
      </c>
      <c r="AB84" s="74">
        <v>2625</v>
      </c>
      <c r="AC84" s="74">
        <v>2625</v>
      </c>
      <c r="AD84" s="74">
        <v>2625</v>
      </c>
      <c r="AE84" s="74">
        <v>2625</v>
      </c>
      <c r="AF84" s="74">
        <v>2625</v>
      </c>
      <c r="AG84" s="74">
        <v>2625</v>
      </c>
      <c r="AH84" s="74">
        <v>2625</v>
      </c>
      <c r="AI84" s="74">
        <v>2625</v>
      </c>
      <c r="AJ84" s="74">
        <v>2625</v>
      </c>
      <c r="AK84" s="74">
        <v>2625</v>
      </c>
      <c r="AL84" s="74">
        <v>2625</v>
      </c>
      <c r="AM84" s="74">
        <v>2625</v>
      </c>
      <c r="AN84" s="74">
        <v>2625</v>
      </c>
      <c r="AO84" s="74">
        <v>2625</v>
      </c>
      <c r="AP84" s="74">
        <v>2625</v>
      </c>
      <c r="AQ84" s="74">
        <v>2625</v>
      </c>
      <c r="AR84" s="74">
        <v>2625</v>
      </c>
      <c r="AS84" s="74">
        <v>2625</v>
      </c>
      <c r="AT84" s="74">
        <v>2625</v>
      </c>
      <c r="AU84" s="74">
        <v>2625</v>
      </c>
      <c r="AV84" s="74">
        <v>2625</v>
      </c>
      <c r="AW84" s="74">
        <v>2625</v>
      </c>
      <c r="AX84" s="74">
        <v>2625</v>
      </c>
    </row>
    <row r="85" spans="1:50">
      <c r="A85" t="s">
        <v>42</v>
      </c>
      <c r="B85" t="s">
        <v>79</v>
      </c>
      <c r="C85" t="s">
        <v>339</v>
      </c>
      <c r="D85" s="129">
        <f t="shared" si="12"/>
        <v>2625</v>
      </c>
      <c r="E85" s="129">
        <f t="shared" si="12"/>
        <v>2625</v>
      </c>
      <c r="F85" s="129">
        <f t="shared" si="12"/>
        <v>2625</v>
      </c>
      <c r="G85" s="129">
        <f t="shared" si="12"/>
        <v>2625</v>
      </c>
      <c r="H85" s="129">
        <f t="shared" si="12"/>
        <v>2625</v>
      </c>
      <c r="I85" s="129">
        <f t="shared" si="12"/>
        <v>2625</v>
      </c>
      <c r="J85" s="74">
        <v>2625</v>
      </c>
      <c r="K85" s="74">
        <v>2625</v>
      </c>
      <c r="L85" s="74">
        <v>2625</v>
      </c>
      <c r="M85" s="74">
        <v>2625</v>
      </c>
      <c r="N85" s="74">
        <v>2625</v>
      </c>
      <c r="O85" s="74">
        <v>2625</v>
      </c>
      <c r="P85" s="74">
        <v>2625</v>
      </c>
      <c r="Q85" s="74">
        <v>2625</v>
      </c>
      <c r="R85" s="74">
        <v>2625</v>
      </c>
      <c r="S85" s="74">
        <v>2625</v>
      </c>
      <c r="T85" s="74">
        <v>2625</v>
      </c>
      <c r="U85" s="74">
        <v>2625</v>
      </c>
      <c r="V85" s="74">
        <v>2625</v>
      </c>
      <c r="W85" s="74">
        <v>2625</v>
      </c>
      <c r="X85" s="74">
        <v>2625</v>
      </c>
      <c r="Y85" s="74">
        <v>2625</v>
      </c>
      <c r="Z85" s="74">
        <v>2625</v>
      </c>
      <c r="AA85" s="74">
        <v>2625</v>
      </c>
      <c r="AB85" s="74">
        <v>2625</v>
      </c>
      <c r="AC85" s="74">
        <v>2625</v>
      </c>
      <c r="AD85" s="74">
        <v>2625</v>
      </c>
      <c r="AE85" s="74">
        <v>2625</v>
      </c>
      <c r="AF85" s="74">
        <v>2625</v>
      </c>
      <c r="AG85" s="74">
        <v>2625</v>
      </c>
      <c r="AH85" s="74">
        <v>2625</v>
      </c>
      <c r="AI85" s="74">
        <v>2625</v>
      </c>
      <c r="AJ85" s="74">
        <v>2625</v>
      </c>
      <c r="AK85" s="74">
        <v>2625</v>
      </c>
      <c r="AL85" s="74">
        <v>2625</v>
      </c>
      <c r="AM85" s="74">
        <v>2625</v>
      </c>
      <c r="AN85" s="74">
        <v>2625</v>
      </c>
      <c r="AO85" s="74">
        <v>2625</v>
      </c>
      <c r="AP85" s="74">
        <v>2625</v>
      </c>
      <c r="AQ85" s="74">
        <v>2625</v>
      </c>
      <c r="AR85" s="74">
        <v>2625</v>
      </c>
      <c r="AS85" s="74">
        <v>2625</v>
      </c>
      <c r="AT85" s="74">
        <v>2625</v>
      </c>
      <c r="AU85" s="74">
        <v>2625</v>
      </c>
      <c r="AV85" s="74">
        <v>2625</v>
      </c>
      <c r="AW85" s="74">
        <v>2625</v>
      </c>
      <c r="AX85" s="74">
        <v>2625</v>
      </c>
    </row>
    <row r="86" spans="1:50">
      <c r="A86" t="s">
        <v>43</v>
      </c>
      <c r="B86" t="s">
        <v>75</v>
      </c>
      <c r="C86" t="s">
        <v>339</v>
      </c>
      <c r="D86" s="129">
        <v>7.09</v>
      </c>
      <c r="E86" s="129">
        <v>7.09</v>
      </c>
      <c r="F86" s="129">
        <v>7.09</v>
      </c>
      <c r="G86" s="129">
        <v>7.09</v>
      </c>
      <c r="H86" s="129">
        <v>7.09</v>
      </c>
      <c r="I86" s="129">
        <v>7.09</v>
      </c>
      <c r="J86" s="74">
        <v>7.09</v>
      </c>
      <c r="K86" s="74">
        <v>7.09</v>
      </c>
      <c r="L86" s="74">
        <v>7.09</v>
      </c>
      <c r="M86" s="74">
        <v>7.09</v>
      </c>
      <c r="N86" s="74">
        <v>7.09</v>
      </c>
      <c r="O86" s="74">
        <v>7.09</v>
      </c>
      <c r="P86" s="74">
        <v>7.09</v>
      </c>
      <c r="Q86" s="74">
        <v>7.09</v>
      </c>
      <c r="R86" s="74">
        <v>7.09</v>
      </c>
      <c r="S86" s="74">
        <v>7.09</v>
      </c>
      <c r="T86" s="74">
        <v>7.09</v>
      </c>
      <c r="U86" s="74">
        <v>7.09</v>
      </c>
      <c r="V86" s="74">
        <v>7.09</v>
      </c>
      <c r="W86" s="74">
        <v>7.09</v>
      </c>
      <c r="X86" s="74">
        <v>7.09</v>
      </c>
      <c r="Y86" s="74">
        <v>7.09</v>
      </c>
      <c r="Z86" s="74">
        <v>7.09</v>
      </c>
      <c r="AA86" s="74">
        <v>7.09</v>
      </c>
      <c r="AB86" s="74">
        <v>7.09</v>
      </c>
      <c r="AC86" s="74">
        <v>7.09</v>
      </c>
      <c r="AD86" s="74">
        <v>7.09</v>
      </c>
      <c r="AE86" s="74">
        <v>7.09</v>
      </c>
      <c r="AF86" s="74">
        <v>7.09</v>
      </c>
      <c r="AG86" s="74">
        <v>7.09</v>
      </c>
      <c r="AH86" s="74">
        <v>7.09</v>
      </c>
      <c r="AI86" s="74">
        <v>7.09</v>
      </c>
      <c r="AJ86" s="74">
        <v>7.09</v>
      </c>
      <c r="AK86" s="74">
        <v>7.09</v>
      </c>
      <c r="AL86" s="74">
        <v>7.09</v>
      </c>
      <c r="AM86" s="74">
        <v>7.09</v>
      </c>
      <c r="AN86" s="74">
        <v>7.09</v>
      </c>
      <c r="AO86" s="74">
        <v>7.09</v>
      </c>
      <c r="AP86" s="74">
        <v>7.09</v>
      </c>
      <c r="AQ86" s="74">
        <v>7.09</v>
      </c>
      <c r="AR86" s="74">
        <v>7.09</v>
      </c>
      <c r="AS86" s="74">
        <v>7.09</v>
      </c>
      <c r="AT86" s="74">
        <v>7.09</v>
      </c>
      <c r="AU86" s="74">
        <v>7.09</v>
      </c>
      <c r="AV86" s="74">
        <v>7.09</v>
      </c>
      <c r="AW86" s="74">
        <v>7.09</v>
      </c>
      <c r="AX86" s="74">
        <v>7.09</v>
      </c>
    </row>
    <row r="87" spans="1:50">
      <c r="A87" t="s">
        <v>43</v>
      </c>
      <c r="B87" t="s">
        <v>76</v>
      </c>
      <c r="C87" t="s">
        <v>339</v>
      </c>
      <c r="D87" s="123">
        <v>7.09</v>
      </c>
      <c r="E87" s="123">
        <v>7.09</v>
      </c>
      <c r="F87" s="123">
        <v>7.09</v>
      </c>
      <c r="G87" s="123">
        <v>7.09</v>
      </c>
      <c r="H87" s="123">
        <v>7.09</v>
      </c>
      <c r="I87" s="123">
        <v>7.09</v>
      </c>
      <c r="J87" s="74">
        <v>7.09</v>
      </c>
      <c r="K87" s="74">
        <v>7.09</v>
      </c>
      <c r="L87" s="74">
        <v>7.09</v>
      </c>
      <c r="M87" s="74">
        <v>7.09</v>
      </c>
      <c r="N87" s="74">
        <v>7.09</v>
      </c>
      <c r="O87" s="74">
        <v>7.09</v>
      </c>
      <c r="P87" s="74">
        <v>7.09</v>
      </c>
      <c r="Q87" s="74">
        <v>7.09</v>
      </c>
      <c r="R87" s="74">
        <v>7.09</v>
      </c>
      <c r="S87" s="74">
        <v>7.09</v>
      </c>
      <c r="T87" s="74">
        <v>7.09</v>
      </c>
      <c r="U87" s="74">
        <v>7.09</v>
      </c>
      <c r="V87" s="74">
        <v>7.09</v>
      </c>
      <c r="W87" s="74">
        <v>7.09</v>
      </c>
      <c r="X87" s="74">
        <v>7.09</v>
      </c>
      <c r="Y87" s="74">
        <v>7.09</v>
      </c>
      <c r="Z87" s="74">
        <v>7.09</v>
      </c>
      <c r="AA87" s="74">
        <v>7.09</v>
      </c>
      <c r="AB87" s="74">
        <v>7.09</v>
      </c>
      <c r="AC87" s="74">
        <v>7.09</v>
      </c>
      <c r="AD87" s="74">
        <v>7.09</v>
      </c>
      <c r="AE87" s="74">
        <v>7.09</v>
      </c>
      <c r="AF87" s="74">
        <v>7.09</v>
      </c>
      <c r="AG87" s="74">
        <v>7.09</v>
      </c>
      <c r="AH87" s="74">
        <v>7.09</v>
      </c>
      <c r="AI87" s="74">
        <v>7.09</v>
      </c>
      <c r="AJ87" s="74">
        <v>7.09</v>
      </c>
      <c r="AK87" s="74">
        <v>7.09</v>
      </c>
      <c r="AL87" s="74">
        <v>7.09</v>
      </c>
      <c r="AM87" s="74">
        <v>7.09</v>
      </c>
      <c r="AN87" s="74">
        <v>7.09</v>
      </c>
      <c r="AO87" s="74">
        <v>7.09</v>
      </c>
      <c r="AP87" s="74">
        <v>7.09</v>
      </c>
      <c r="AQ87" s="74">
        <v>7.09</v>
      </c>
      <c r="AR87" s="74">
        <v>7.09</v>
      </c>
      <c r="AS87" s="74">
        <v>7.09</v>
      </c>
      <c r="AT87" s="74">
        <v>7.09</v>
      </c>
      <c r="AU87" s="74">
        <v>7.09</v>
      </c>
      <c r="AV87" s="74">
        <v>7.09</v>
      </c>
      <c r="AW87" s="74">
        <v>7.09</v>
      </c>
      <c r="AX87" s="74">
        <v>7.09</v>
      </c>
    </row>
    <row r="88" spans="1:50">
      <c r="A88" t="s">
        <v>43</v>
      </c>
      <c r="B88" t="s">
        <v>77</v>
      </c>
      <c r="C88" t="s">
        <v>339</v>
      </c>
      <c r="D88" s="129">
        <v>14</v>
      </c>
      <c r="E88" s="129">
        <v>14</v>
      </c>
      <c r="F88" s="129">
        <v>14</v>
      </c>
      <c r="G88" s="129">
        <v>14</v>
      </c>
      <c r="H88" s="129">
        <v>14</v>
      </c>
      <c r="I88" s="129">
        <v>14</v>
      </c>
      <c r="J88" s="74">
        <v>14</v>
      </c>
      <c r="K88" s="74">
        <v>14</v>
      </c>
      <c r="L88" s="74">
        <v>14</v>
      </c>
      <c r="M88" s="74">
        <v>14</v>
      </c>
      <c r="N88" s="74">
        <v>14</v>
      </c>
      <c r="O88" s="74">
        <v>14</v>
      </c>
      <c r="P88" s="74">
        <v>14</v>
      </c>
      <c r="Q88" s="74">
        <v>14</v>
      </c>
      <c r="R88" s="74">
        <v>14</v>
      </c>
      <c r="S88" s="74">
        <v>14</v>
      </c>
      <c r="T88" s="74">
        <v>14</v>
      </c>
      <c r="U88" s="74">
        <v>14</v>
      </c>
      <c r="V88" s="74">
        <v>14</v>
      </c>
      <c r="W88" s="74">
        <v>14</v>
      </c>
      <c r="X88" s="74">
        <v>14</v>
      </c>
      <c r="Y88" s="74">
        <v>14</v>
      </c>
      <c r="Z88" s="74">
        <v>14</v>
      </c>
      <c r="AA88" s="74">
        <v>14</v>
      </c>
      <c r="AB88" s="74">
        <v>14</v>
      </c>
      <c r="AC88" s="74">
        <v>14</v>
      </c>
      <c r="AD88" s="74">
        <v>14</v>
      </c>
      <c r="AE88" s="74">
        <v>14</v>
      </c>
      <c r="AF88" s="74">
        <v>14</v>
      </c>
      <c r="AG88" s="74">
        <v>14</v>
      </c>
      <c r="AH88" s="74">
        <v>14</v>
      </c>
      <c r="AI88" s="74">
        <v>14</v>
      </c>
      <c r="AJ88" s="74">
        <v>14</v>
      </c>
      <c r="AK88" s="74">
        <v>14</v>
      </c>
      <c r="AL88" s="74">
        <v>14</v>
      </c>
      <c r="AM88" s="74">
        <v>14</v>
      </c>
      <c r="AN88" s="74">
        <v>14</v>
      </c>
      <c r="AO88" s="74">
        <v>14</v>
      </c>
      <c r="AP88" s="74">
        <v>14</v>
      </c>
      <c r="AQ88" s="74">
        <v>14</v>
      </c>
      <c r="AR88" s="74">
        <v>14</v>
      </c>
      <c r="AS88" s="74">
        <v>14</v>
      </c>
      <c r="AT88" s="74">
        <v>14</v>
      </c>
      <c r="AU88" s="74">
        <v>14</v>
      </c>
      <c r="AV88" s="74">
        <v>14</v>
      </c>
      <c r="AW88" s="74">
        <v>14</v>
      </c>
      <c r="AX88" s="74">
        <v>14</v>
      </c>
    </row>
    <row r="89" spans="1:50">
      <c r="A89" t="s">
        <v>43</v>
      </c>
      <c r="B89" t="s">
        <v>78</v>
      </c>
      <c r="C89" t="s">
        <v>339</v>
      </c>
      <c r="D89" s="129">
        <v>516</v>
      </c>
      <c r="E89" s="129">
        <v>516</v>
      </c>
      <c r="F89" s="129">
        <v>516</v>
      </c>
      <c r="G89" s="129">
        <v>516</v>
      </c>
      <c r="H89" s="129">
        <v>516</v>
      </c>
      <c r="I89" s="129">
        <v>516</v>
      </c>
      <c r="J89" s="74">
        <v>516</v>
      </c>
      <c r="K89" s="74">
        <v>516</v>
      </c>
      <c r="L89" s="74">
        <v>516</v>
      </c>
      <c r="M89" s="74">
        <v>516</v>
      </c>
      <c r="N89" s="74">
        <v>516</v>
      </c>
      <c r="O89" s="74">
        <v>516</v>
      </c>
      <c r="P89" s="74">
        <v>516</v>
      </c>
      <c r="Q89" s="74">
        <v>516</v>
      </c>
      <c r="R89" s="74">
        <v>516</v>
      </c>
      <c r="S89" s="74">
        <v>516</v>
      </c>
      <c r="T89" s="74">
        <v>516</v>
      </c>
      <c r="U89" s="74">
        <v>516</v>
      </c>
      <c r="V89" s="74">
        <v>516</v>
      </c>
      <c r="W89" s="74">
        <v>516</v>
      </c>
      <c r="X89" s="74">
        <v>516</v>
      </c>
      <c r="Y89" s="74">
        <v>516</v>
      </c>
      <c r="Z89" s="74">
        <v>516</v>
      </c>
      <c r="AA89" s="74">
        <v>516</v>
      </c>
      <c r="AB89" s="74">
        <v>516</v>
      </c>
      <c r="AC89" s="74">
        <v>516</v>
      </c>
      <c r="AD89" s="74">
        <v>516</v>
      </c>
      <c r="AE89" s="74">
        <v>516</v>
      </c>
      <c r="AF89" s="74">
        <v>516</v>
      </c>
      <c r="AG89" s="74">
        <v>516</v>
      </c>
      <c r="AH89" s="74">
        <v>516</v>
      </c>
      <c r="AI89" s="74">
        <v>516</v>
      </c>
      <c r="AJ89" s="74">
        <v>516</v>
      </c>
      <c r="AK89" s="74">
        <v>516</v>
      </c>
      <c r="AL89" s="74">
        <v>516</v>
      </c>
      <c r="AM89" s="74">
        <v>516</v>
      </c>
      <c r="AN89" s="74">
        <v>516</v>
      </c>
      <c r="AO89" s="74">
        <v>516</v>
      </c>
      <c r="AP89" s="74">
        <v>516</v>
      </c>
      <c r="AQ89" s="74">
        <v>516</v>
      </c>
      <c r="AR89" s="74">
        <v>516</v>
      </c>
      <c r="AS89" s="74">
        <v>516</v>
      </c>
      <c r="AT89" s="74">
        <v>516</v>
      </c>
      <c r="AU89" s="74">
        <v>516</v>
      </c>
      <c r="AV89" s="74">
        <v>516</v>
      </c>
      <c r="AW89" s="74">
        <v>516</v>
      </c>
      <c r="AX89" s="74">
        <v>516</v>
      </c>
    </row>
    <row r="90" spans="1:50">
      <c r="A90" t="s">
        <v>43</v>
      </c>
      <c r="B90" t="s">
        <v>80</v>
      </c>
      <c r="C90" t="s">
        <v>339</v>
      </c>
      <c r="D90" s="129">
        <f t="shared" ref="D90:I91" si="13">D84</f>
        <v>2625</v>
      </c>
      <c r="E90" s="129">
        <f t="shared" si="13"/>
        <v>2625</v>
      </c>
      <c r="F90" s="129">
        <f t="shared" si="13"/>
        <v>2625</v>
      </c>
      <c r="G90" s="129">
        <f t="shared" si="13"/>
        <v>2625</v>
      </c>
      <c r="H90" s="129">
        <f t="shared" si="13"/>
        <v>2625</v>
      </c>
      <c r="I90" s="129">
        <f t="shared" si="13"/>
        <v>2625</v>
      </c>
      <c r="J90" s="74">
        <v>2625</v>
      </c>
      <c r="K90" s="74">
        <v>2625</v>
      </c>
      <c r="L90" s="74">
        <v>2625</v>
      </c>
      <c r="M90" s="74">
        <v>2625</v>
      </c>
      <c r="N90" s="74">
        <v>2625</v>
      </c>
      <c r="O90" s="74">
        <v>2625</v>
      </c>
      <c r="P90" s="74">
        <v>2625</v>
      </c>
      <c r="Q90" s="74">
        <v>2625</v>
      </c>
      <c r="R90" s="74">
        <v>2625</v>
      </c>
      <c r="S90" s="74">
        <v>2625</v>
      </c>
      <c r="T90" s="74">
        <v>2625</v>
      </c>
      <c r="U90" s="74">
        <v>2625</v>
      </c>
      <c r="V90" s="74">
        <v>2625</v>
      </c>
      <c r="W90" s="74">
        <v>2625</v>
      </c>
      <c r="X90" s="74">
        <v>2625</v>
      </c>
      <c r="Y90" s="74">
        <v>2625</v>
      </c>
      <c r="Z90" s="74">
        <v>2625</v>
      </c>
      <c r="AA90" s="74">
        <v>2625</v>
      </c>
      <c r="AB90" s="74">
        <v>2625</v>
      </c>
      <c r="AC90" s="74">
        <v>2625</v>
      </c>
      <c r="AD90" s="74">
        <v>2625</v>
      </c>
      <c r="AE90" s="74">
        <v>2625</v>
      </c>
      <c r="AF90" s="74">
        <v>2625</v>
      </c>
      <c r="AG90" s="74">
        <v>2625</v>
      </c>
      <c r="AH90" s="74">
        <v>2625</v>
      </c>
      <c r="AI90" s="74">
        <v>2625</v>
      </c>
      <c r="AJ90" s="74">
        <v>2625</v>
      </c>
      <c r="AK90" s="74">
        <v>2625</v>
      </c>
      <c r="AL90" s="74">
        <v>2625</v>
      </c>
      <c r="AM90" s="74">
        <v>2625</v>
      </c>
      <c r="AN90" s="74">
        <v>2625</v>
      </c>
      <c r="AO90" s="74">
        <v>2625</v>
      </c>
      <c r="AP90" s="74">
        <v>2625</v>
      </c>
      <c r="AQ90" s="74">
        <v>2625</v>
      </c>
      <c r="AR90" s="74">
        <v>2625</v>
      </c>
      <c r="AS90" s="74">
        <v>2625</v>
      </c>
      <c r="AT90" s="74">
        <v>2625</v>
      </c>
      <c r="AU90" s="74">
        <v>2625</v>
      </c>
      <c r="AV90" s="74">
        <v>2625</v>
      </c>
      <c r="AW90" s="74">
        <v>2625</v>
      </c>
      <c r="AX90" s="74">
        <v>2625</v>
      </c>
    </row>
    <row r="91" spans="1:50">
      <c r="A91" t="s">
        <v>43</v>
      </c>
      <c r="B91" t="s">
        <v>79</v>
      </c>
      <c r="C91" t="s">
        <v>339</v>
      </c>
      <c r="D91" s="129">
        <f t="shared" si="13"/>
        <v>2625</v>
      </c>
      <c r="E91" s="129">
        <f t="shared" si="13"/>
        <v>2625</v>
      </c>
      <c r="F91" s="129">
        <f t="shared" si="13"/>
        <v>2625</v>
      </c>
      <c r="G91" s="129">
        <f t="shared" si="13"/>
        <v>2625</v>
      </c>
      <c r="H91" s="129">
        <f t="shared" si="13"/>
        <v>2625</v>
      </c>
      <c r="I91" s="129">
        <f t="shared" si="13"/>
        <v>2625</v>
      </c>
      <c r="J91" s="74">
        <v>2625</v>
      </c>
      <c r="K91" s="74">
        <v>2625</v>
      </c>
      <c r="L91" s="74">
        <v>2625</v>
      </c>
      <c r="M91" s="74">
        <v>2625</v>
      </c>
      <c r="N91" s="74">
        <v>2625</v>
      </c>
      <c r="O91" s="74">
        <v>2625</v>
      </c>
      <c r="P91" s="74">
        <v>2625</v>
      </c>
      <c r="Q91" s="74">
        <v>2625</v>
      </c>
      <c r="R91" s="74">
        <v>2625</v>
      </c>
      <c r="S91" s="74">
        <v>2625</v>
      </c>
      <c r="T91" s="74">
        <v>2625</v>
      </c>
      <c r="U91" s="74">
        <v>2625</v>
      </c>
      <c r="V91" s="74">
        <v>2625</v>
      </c>
      <c r="W91" s="74">
        <v>2625</v>
      </c>
      <c r="X91" s="74">
        <v>2625</v>
      </c>
      <c r="Y91" s="74">
        <v>2625</v>
      </c>
      <c r="Z91" s="74">
        <v>2625</v>
      </c>
      <c r="AA91" s="74">
        <v>2625</v>
      </c>
      <c r="AB91" s="74">
        <v>2625</v>
      </c>
      <c r="AC91" s="74">
        <v>2625</v>
      </c>
      <c r="AD91" s="74">
        <v>2625</v>
      </c>
      <c r="AE91" s="74">
        <v>2625</v>
      </c>
      <c r="AF91" s="74">
        <v>2625</v>
      </c>
      <c r="AG91" s="74">
        <v>2625</v>
      </c>
      <c r="AH91" s="74">
        <v>2625</v>
      </c>
      <c r="AI91" s="74">
        <v>2625</v>
      </c>
      <c r="AJ91" s="74">
        <v>2625</v>
      </c>
      <c r="AK91" s="74">
        <v>2625</v>
      </c>
      <c r="AL91" s="74">
        <v>2625</v>
      </c>
      <c r="AM91" s="74">
        <v>2625</v>
      </c>
      <c r="AN91" s="74">
        <v>2625</v>
      </c>
      <c r="AO91" s="74">
        <v>2625</v>
      </c>
      <c r="AP91" s="74">
        <v>2625</v>
      </c>
      <c r="AQ91" s="74">
        <v>2625</v>
      </c>
      <c r="AR91" s="74">
        <v>2625</v>
      </c>
      <c r="AS91" s="74">
        <v>2625</v>
      </c>
      <c r="AT91" s="74">
        <v>2625</v>
      </c>
      <c r="AU91" s="74">
        <v>2625</v>
      </c>
      <c r="AV91" s="74">
        <v>2625</v>
      </c>
      <c r="AW91" s="74">
        <v>2625</v>
      </c>
      <c r="AX91" s="74">
        <v>2625</v>
      </c>
    </row>
    <row r="92" spans="1:50">
      <c r="A92" t="s">
        <v>44</v>
      </c>
      <c r="B92" t="s">
        <v>75</v>
      </c>
      <c r="C92" t="s">
        <v>339</v>
      </c>
      <c r="D92" s="129">
        <v>7.09</v>
      </c>
      <c r="E92" s="129">
        <v>7.09</v>
      </c>
      <c r="F92" s="129">
        <v>7.09</v>
      </c>
      <c r="G92" s="129">
        <v>7.09</v>
      </c>
      <c r="H92" s="129">
        <v>7.09</v>
      </c>
      <c r="I92" s="129">
        <v>7.09</v>
      </c>
      <c r="J92" s="74">
        <v>7.09</v>
      </c>
      <c r="K92" s="74">
        <v>7.09</v>
      </c>
      <c r="L92" s="74">
        <v>7.09</v>
      </c>
      <c r="M92" s="74">
        <v>7.09</v>
      </c>
      <c r="N92" s="74">
        <v>7.09</v>
      </c>
      <c r="O92" s="74">
        <v>7.09</v>
      </c>
      <c r="P92" s="74">
        <v>7.09</v>
      </c>
      <c r="Q92" s="74">
        <v>7.09</v>
      </c>
      <c r="R92" s="74">
        <v>7.09</v>
      </c>
      <c r="S92" s="74">
        <v>7.09</v>
      </c>
      <c r="T92" s="74">
        <v>7.09</v>
      </c>
      <c r="U92" s="74">
        <v>7.09</v>
      </c>
      <c r="V92" s="74">
        <v>7.09</v>
      </c>
      <c r="W92" s="74">
        <v>7.09</v>
      </c>
      <c r="X92" s="74">
        <v>7.09</v>
      </c>
      <c r="Y92" s="74">
        <v>7.09</v>
      </c>
      <c r="Z92" s="74">
        <v>7.09</v>
      </c>
      <c r="AA92" s="74">
        <v>7.09</v>
      </c>
      <c r="AB92" s="74">
        <v>7.09</v>
      </c>
      <c r="AC92" s="74">
        <v>7.09</v>
      </c>
      <c r="AD92" s="74">
        <v>7.09</v>
      </c>
      <c r="AE92" s="74">
        <v>7.09</v>
      </c>
      <c r="AF92" s="74">
        <v>7.09</v>
      </c>
      <c r="AG92" s="74">
        <v>7.09</v>
      </c>
      <c r="AH92" s="74">
        <v>7.09</v>
      </c>
      <c r="AI92" s="74">
        <v>7.09</v>
      </c>
      <c r="AJ92" s="74">
        <v>7.09</v>
      </c>
      <c r="AK92" s="74">
        <v>7.09</v>
      </c>
      <c r="AL92" s="74">
        <v>7.09</v>
      </c>
      <c r="AM92" s="74">
        <v>7.09</v>
      </c>
      <c r="AN92" s="74">
        <v>7.09</v>
      </c>
      <c r="AO92" s="74">
        <v>7.09</v>
      </c>
      <c r="AP92" s="74">
        <v>7.09</v>
      </c>
      <c r="AQ92" s="74">
        <v>7.09</v>
      </c>
      <c r="AR92" s="74">
        <v>7.09</v>
      </c>
      <c r="AS92" s="74">
        <v>7.09</v>
      </c>
      <c r="AT92" s="74">
        <v>7.09</v>
      </c>
      <c r="AU92" s="74">
        <v>7.09</v>
      </c>
      <c r="AV92" s="74">
        <v>7.09</v>
      </c>
      <c r="AW92" s="74">
        <v>7.09</v>
      </c>
      <c r="AX92" s="74">
        <v>7.09</v>
      </c>
    </row>
    <row r="93" spans="1:50">
      <c r="A93" t="s">
        <v>44</v>
      </c>
      <c r="B93" t="s">
        <v>76</v>
      </c>
      <c r="C93" t="s">
        <v>339</v>
      </c>
      <c r="D93" s="123">
        <v>7.09</v>
      </c>
      <c r="E93" s="123">
        <v>7.09</v>
      </c>
      <c r="F93" s="123">
        <v>7.09</v>
      </c>
      <c r="G93" s="123">
        <v>7.09</v>
      </c>
      <c r="H93" s="123">
        <v>7.09</v>
      </c>
      <c r="I93" s="123">
        <v>7.09</v>
      </c>
      <c r="J93" s="74">
        <v>7.09</v>
      </c>
      <c r="K93" s="74">
        <v>7.09</v>
      </c>
      <c r="L93" s="74">
        <v>7.09</v>
      </c>
      <c r="M93" s="74">
        <v>7.09</v>
      </c>
      <c r="N93" s="74">
        <v>7.09</v>
      </c>
      <c r="O93" s="74">
        <v>7.09</v>
      </c>
      <c r="P93" s="74">
        <v>7.09</v>
      </c>
      <c r="Q93" s="74">
        <v>7.09</v>
      </c>
      <c r="R93" s="74">
        <v>7.09</v>
      </c>
      <c r="S93" s="74">
        <v>7.09</v>
      </c>
      <c r="T93" s="74">
        <v>7.09</v>
      </c>
      <c r="U93" s="74">
        <v>7.09</v>
      </c>
      <c r="V93" s="74">
        <v>7.09</v>
      </c>
      <c r="W93" s="74">
        <v>7.09</v>
      </c>
      <c r="X93" s="74">
        <v>7.09</v>
      </c>
      <c r="Y93" s="74">
        <v>7.09</v>
      </c>
      <c r="Z93" s="74">
        <v>7.09</v>
      </c>
      <c r="AA93" s="74">
        <v>7.09</v>
      </c>
      <c r="AB93" s="74">
        <v>7.09</v>
      </c>
      <c r="AC93" s="74">
        <v>7.09</v>
      </c>
      <c r="AD93" s="74">
        <v>7.09</v>
      </c>
      <c r="AE93" s="74">
        <v>7.09</v>
      </c>
      <c r="AF93" s="74">
        <v>7.09</v>
      </c>
      <c r="AG93" s="74">
        <v>7.09</v>
      </c>
      <c r="AH93" s="74">
        <v>7.09</v>
      </c>
      <c r="AI93" s="74">
        <v>7.09</v>
      </c>
      <c r="AJ93" s="74">
        <v>7.09</v>
      </c>
      <c r="AK93" s="74">
        <v>7.09</v>
      </c>
      <c r="AL93" s="74">
        <v>7.09</v>
      </c>
      <c r="AM93" s="74">
        <v>7.09</v>
      </c>
      <c r="AN93" s="74">
        <v>7.09</v>
      </c>
      <c r="AO93" s="74">
        <v>7.09</v>
      </c>
      <c r="AP93" s="74">
        <v>7.09</v>
      </c>
      <c r="AQ93" s="74">
        <v>7.09</v>
      </c>
      <c r="AR93" s="74">
        <v>7.09</v>
      </c>
      <c r="AS93" s="74">
        <v>7.09</v>
      </c>
      <c r="AT93" s="74">
        <v>7.09</v>
      </c>
      <c r="AU93" s="74">
        <v>7.09</v>
      </c>
      <c r="AV93" s="74">
        <v>7.09</v>
      </c>
      <c r="AW93" s="74">
        <v>7.09</v>
      </c>
      <c r="AX93" s="74">
        <v>7.09</v>
      </c>
    </row>
    <row r="94" spans="1:50">
      <c r="A94" t="s">
        <v>44</v>
      </c>
      <c r="B94" t="s">
        <v>77</v>
      </c>
      <c r="C94" t="s">
        <v>339</v>
      </c>
      <c r="D94" s="129">
        <v>14</v>
      </c>
      <c r="E94" s="129">
        <v>14</v>
      </c>
      <c r="F94" s="129">
        <v>14</v>
      </c>
      <c r="G94" s="129">
        <v>14</v>
      </c>
      <c r="H94" s="129">
        <v>14</v>
      </c>
      <c r="I94" s="129">
        <v>14</v>
      </c>
      <c r="J94" s="74">
        <v>14</v>
      </c>
      <c r="K94" s="74">
        <v>14</v>
      </c>
      <c r="L94" s="74">
        <v>14</v>
      </c>
      <c r="M94" s="74">
        <v>14</v>
      </c>
      <c r="N94" s="74">
        <v>14</v>
      </c>
      <c r="O94" s="74">
        <v>14</v>
      </c>
      <c r="P94" s="74">
        <v>14</v>
      </c>
      <c r="Q94" s="74">
        <v>14</v>
      </c>
      <c r="R94" s="74">
        <v>14</v>
      </c>
      <c r="S94" s="74">
        <v>14</v>
      </c>
      <c r="T94" s="74">
        <v>14</v>
      </c>
      <c r="U94" s="74">
        <v>14</v>
      </c>
      <c r="V94" s="74">
        <v>14</v>
      </c>
      <c r="W94" s="74">
        <v>14</v>
      </c>
      <c r="X94" s="74">
        <v>14</v>
      </c>
      <c r="Y94" s="74">
        <v>14</v>
      </c>
      <c r="Z94" s="74">
        <v>14</v>
      </c>
      <c r="AA94" s="74">
        <v>14</v>
      </c>
      <c r="AB94" s="74">
        <v>14</v>
      </c>
      <c r="AC94" s="74">
        <v>14</v>
      </c>
      <c r="AD94" s="74">
        <v>14</v>
      </c>
      <c r="AE94" s="74">
        <v>14</v>
      </c>
      <c r="AF94" s="74">
        <v>14</v>
      </c>
      <c r="AG94" s="74">
        <v>14</v>
      </c>
      <c r="AH94" s="74">
        <v>14</v>
      </c>
      <c r="AI94" s="74">
        <v>14</v>
      </c>
      <c r="AJ94" s="74">
        <v>14</v>
      </c>
      <c r="AK94" s="74">
        <v>14</v>
      </c>
      <c r="AL94" s="74">
        <v>14</v>
      </c>
      <c r="AM94" s="74">
        <v>14</v>
      </c>
      <c r="AN94" s="74">
        <v>14</v>
      </c>
      <c r="AO94" s="74">
        <v>14</v>
      </c>
      <c r="AP94" s="74">
        <v>14</v>
      </c>
      <c r="AQ94" s="74">
        <v>14</v>
      </c>
      <c r="AR94" s="74">
        <v>14</v>
      </c>
      <c r="AS94" s="74">
        <v>14</v>
      </c>
      <c r="AT94" s="74">
        <v>14</v>
      </c>
      <c r="AU94" s="74">
        <v>14</v>
      </c>
      <c r="AV94" s="74">
        <v>14</v>
      </c>
      <c r="AW94" s="74">
        <v>14</v>
      </c>
      <c r="AX94" s="74">
        <v>14</v>
      </c>
    </row>
    <row r="95" spans="1:50">
      <c r="A95" t="s">
        <v>44</v>
      </c>
      <c r="B95" t="s">
        <v>78</v>
      </c>
      <c r="C95" t="s">
        <v>339</v>
      </c>
      <c r="D95" s="129">
        <v>516</v>
      </c>
      <c r="E95" s="129">
        <v>516</v>
      </c>
      <c r="F95" s="129">
        <v>516</v>
      </c>
      <c r="G95" s="129">
        <v>516</v>
      </c>
      <c r="H95" s="129">
        <v>516</v>
      </c>
      <c r="I95" s="129">
        <v>516</v>
      </c>
      <c r="J95" s="74">
        <v>516</v>
      </c>
      <c r="K95" s="74">
        <v>516</v>
      </c>
      <c r="L95" s="74">
        <v>516</v>
      </c>
      <c r="M95" s="74">
        <v>516</v>
      </c>
      <c r="N95" s="74">
        <v>516</v>
      </c>
      <c r="O95" s="74">
        <v>516</v>
      </c>
      <c r="P95" s="74">
        <v>516</v>
      </c>
      <c r="Q95" s="74">
        <v>516</v>
      </c>
      <c r="R95" s="74">
        <v>516</v>
      </c>
      <c r="S95" s="74">
        <v>516</v>
      </c>
      <c r="T95" s="74">
        <v>516</v>
      </c>
      <c r="U95" s="74">
        <v>516</v>
      </c>
      <c r="V95" s="74">
        <v>516</v>
      </c>
      <c r="W95" s="74">
        <v>516</v>
      </c>
      <c r="X95" s="74">
        <v>516</v>
      </c>
      <c r="Y95" s="74">
        <v>516</v>
      </c>
      <c r="Z95" s="74">
        <v>516</v>
      </c>
      <c r="AA95" s="74">
        <v>516</v>
      </c>
      <c r="AB95" s="74">
        <v>516</v>
      </c>
      <c r="AC95" s="74">
        <v>516</v>
      </c>
      <c r="AD95" s="74">
        <v>516</v>
      </c>
      <c r="AE95" s="74">
        <v>516</v>
      </c>
      <c r="AF95" s="74">
        <v>516</v>
      </c>
      <c r="AG95" s="74">
        <v>516</v>
      </c>
      <c r="AH95" s="74">
        <v>516</v>
      </c>
      <c r="AI95" s="74">
        <v>516</v>
      </c>
      <c r="AJ95" s="74">
        <v>516</v>
      </c>
      <c r="AK95" s="74">
        <v>516</v>
      </c>
      <c r="AL95" s="74">
        <v>516</v>
      </c>
      <c r="AM95" s="74">
        <v>516</v>
      </c>
      <c r="AN95" s="74">
        <v>516</v>
      </c>
      <c r="AO95" s="74">
        <v>516</v>
      </c>
      <c r="AP95" s="74">
        <v>516</v>
      </c>
      <c r="AQ95" s="74">
        <v>516</v>
      </c>
      <c r="AR95" s="74">
        <v>516</v>
      </c>
      <c r="AS95" s="74">
        <v>516</v>
      </c>
      <c r="AT95" s="74">
        <v>516</v>
      </c>
      <c r="AU95" s="74">
        <v>516</v>
      </c>
      <c r="AV95" s="74">
        <v>516</v>
      </c>
      <c r="AW95" s="74">
        <v>516</v>
      </c>
      <c r="AX95" s="74">
        <v>516</v>
      </c>
    </row>
    <row r="96" spans="1:50">
      <c r="A96" t="s">
        <v>44</v>
      </c>
      <c r="B96" t="s">
        <v>80</v>
      </c>
      <c r="C96" t="s">
        <v>339</v>
      </c>
      <c r="D96" s="129">
        <f t="shared" ref="D96:I97" si="14">D90</f>
        <v>2625</v>
      </c>
      <c r="E96" s="129">
        <f t="shared" si="14"/>
        <v>2625</v>
      </c>
      <c r="F96" s="129">
        <f t="shared" si="14"/>
        <v>2625</v>
      </c>
      <c r="G96" s="129">
        <f t="shared" si="14"/>
        <v>2625</v>
      </c>
      <c r="H96" s="129">
        <f t="shared" si="14"/>
        <v>2625</v>
      </c>
      <c r="I96" s="129">
        <f t="shared" si="14"/>
        <v>2625</v>
      </c>
      <c r="J96" s="74">
        <v>2625</v>
      </c>
      <c r="K96" s="74">
        <v>2625</v>
      </c>
      <c r="L96" s="74">
        <v>2625</v>
      </c>
      <c r="M96" s="74">
        <v>2625</v>
      </c>
      <c r="N96" s="74">
        <v>2625</v>
      </c>
      <c r="O96" s="74">
        <v>2625</v>
      </c>
      <c r="P96" s="74">
        <v>2625</v>
      </c>
      <c r="Q96" s="74">
        <v>2625</v>
      </c>
      <c r="R96" s="74">
        <v>2625</v>
      </c>
      <c r="S96" s="74">
        <v>2625</v>
      </c>
      <c r="T96" s="74">
        <v>2625</v>
      </c>
      <c r="U96" s="74">
        <v>2625</v>
      </c>
      <c r="V96" s="74">
        <v>2625</v>
      </c>
      <c r="W96" s="74">
        <v>2625</v>
      </c>
      <c r="X96" s="74">
        <v>2625</v>
      </c>
      <c r="Y96" s="74">
        <v>2625</v>
      </c>
      <c r="Z96" s="74">
        <v>2625</v>
      </c>
      <c r="AA96" s="74">
        <v>2625</v>
      </c>
      <c r="AB96" s="74">
        <v>2625</v>
      </c>
      <c r="AC96" s="74">
        <v>2625</v>
      </c>
      <c r="AD96" s="74">
        <v>2625</v>
      </c>
      <c r="AE96" s="74">
        <v>2625</v>
      </c>
      <c r="AF96" s="74">
        <v>2625</v>
      </c>
      <c r="AG96" s="74">
        <v>2625</v>
      </c>
      <c r="AH96" s="74">
        <v>2625</v>
      </c>
      <c r="AI96" s="74">
        <v>2625</v>
      </c>
      <c r="AJ96" s="74">
        <v>2625</v>
      </c>
      <c r="AK96" s="74">
        <v>2625</v>
      </c>
      <c r="AL96" s="74">
        <v>2625</v>
      </c>
      <c r="AM96" s="74">
        <v>2625</v>
      </c>
      <c r="AN96" s="74">
        <v>2625</v>
      </c>
      <c r="AO96" s="74">
        <v>2625</v>
      </c>
      <c r="AP96" s="74">
        <v>2625</v>
      </c>
      <c r="AQ96" s="74">
        <v>2625</v>
      </c>
      <c r="AR96" s="74">
        <v>2625</v>
      </c>
      <c r="AS96" s="74">
        <v>2625</v>
      </c>
      <c r="AT96" s="74">
        <v>2625</v>
      </c>
      <c r="AU96" s="74">
        <v>2625</v>
      </c>
      <c r="AV96" s="74">
        <v>2625</v>
      </c>
      <c r="AW96" s="74">
        <v>2625</v>
      </c>
      <c r="AX96" s="74">
        <v>2625</v>
      </c>
    </row>
    <row r="97" spans="1:50">
      <c r="A97" t="s">
        <v>44</v>
      </c>
      <c r="B97" t="s">
        <v>79</v>
      </c>
      <c r="C97" t="s">
        <v>339</v>
      </c>
      <c r="D97" s="129">
        <f t="shared" si="14"/>
        <v>2625</v>
      </c>
      <c r="E97" s="129">
        <f t="shared" si="14"/>
        <v>2625</v>
      </c>
      <c r="F97" s="129">
        <f t="shared" si="14"/>
        <v>2625</v>
      </c>
      <c r="G97" s="129">
        <f t="shared" si="14"/>
        <v>2625</v>
      </c>
      <c r="H97" s="129">
        <f t="shared" si="14"/>
        <v>2625</v>
      </c>
      <c r="I97" s="129">
        <f t="shared" si="14"/>
        <v>2625</v>
      </c>
      <c r="J97" s="74">
        <v>2625</v>
      </c>
      <c r="K97" s="74">
        <v>2625</v>
      </c>
      <c r="L97" s="74">
        <v>2625</v>
      </c>
      <c r="M97" s="74">
        <v>2625</v>
      </c>
      <c r="N97" s="74">
        <v>2625</v>
      </c>
      <c r="O97" s="74">
        <v>2625</v>
      </c>
      <c r="P97" s="74">
        <v>2625</v>
      </c>
      <c r="Q97" s="74">
        <v>2625</v>
      </c>
      <c r="R97" s="74">
        <v>2625</v>
      </c>
      <c r="S97" s="74">
        <v>2625</v>
      </c>
      <c r="T97" s="74">
        <v>2625</v>
      </c>
      <c r="U97" s="74">
        <v>2625</v>
      </c>
      <c r="V97" s="74">
        <v>2625</v>
      </c>
      <c r="W97" s="74">
        <v>2625</v>
      </c>
      <c r="X97" s="74">
        <v>2625</v>
      </c>
      <c r="Y97" s="74">
        <v>2625</v>
      </c>
      <c r="Z97" s="74">
        <v>2625</v>
      </c>
      <c r="AA97" s="74">
        <v>2625</v>
      </c>
      <c r="AB97" s="74">
        <v>2625</v>
      </c>
      <c r="AC97" s="74">
        <v>2625</v>
      </c>
      <c r="AD97" s="74">
        <v>2625</v>
      </c>
      <c r="AE97" s="74">
        <v>2625</v>
      </c>
      <c r="AF97" s="74">
        <v>2625</v>
      </c>
      <c r="AG97" s="74">
        <v>2625</v>
      </c>
      <c r="AH97" s="74">
        <v>2625</v>
      </c>
      <c r="AI97" s="74">
        <v>2625</v>
      </c>
      <c r="AJ97" s="74">
        <v>2625</v>
      </c>
      <c r="AK97" s="74">
        <v>2625</v>
      </c>
      <c r="AL97" s="74">
        <v>2625</v>
      </c>
      <c r="AM97" s="74">
        <v>2625</v>
      </c>
      <c r="AN97" s="74">
        <v>2625</v>
      </c>
      <c r="AO97" s="74">
        <v>2625</v>
      </c>
      <c r="AP97" s="74">
        <v>2625</v>
      </c>
      <c r="AQ97" s="74">
        <v>2625</v>
      </c>
      <c r="AR97" s="74">
        <v>2625</v>
      </c>
      <c r="AS97" s="74">
        <v>2625</v>
      </c>
      <c r="AT97" s="74">
        <v>2625</v>
      </c>
      <c r="AU97" s="74">
        <v>2625</v>
      </c>
      <c r="AV97" s="74">
        <v>2625</v>
      </c>
      <c r="AW97" s="74">
        <v>2625</v>
      </c>
      <c r="AX97" s="74">
        <v>2625</v>
      </c>
    </row>
    <row r="101" spans="1:50">
      <c r="D101" s="74"/>
    </row>
    <row r="102" spans="1:50">
      <c r="D102" s="74"/>
    </row>
    <row r="103" spans="1:50">
      <c r="D103" s="74"/>
    </row>
    <row r="104" spans="1:50">
      <c r="D104" s="74"/>
    </row>
    <row r="105" spans="1:50">
      <c r="D105" s="74"/>
    </row>
    <row r="106" spans="1:50">
      <c r="D106" s="74"/>
    </row>
    <row r="107" spans="1:50">
      <c r="D107" s="74"/>
    </row>
    <row r="108" spans="1:50">
      <c r="D108" s="74"/>
    </row>
    <row r="109" spans="1:50">
      <c r="D109" s="74"/>
    </row>
    <row r="110" spans="1:50">
      <c r="D110" s="74"/>
    </row>
    <row r="111" spans="1:50">
      <c r="D111" s="74"/>
    </row>
    <row r="112" spans="1:50">
      <c r="D112" s="74"/>
    </row>
    <row r="113" spans="4:4">
      <c r="D113" s="74"/>
    </row>
    <row r="114" spans="4:4">
      <c r="D114" s="74"/>
    </row>
    <row r="115" spans="4:4">
      <c r="D115" s="74"/>
    </row>
  </sheetData>
  <autoFilter ref="A1:AX97" xr:uid="{00000000-0009-0000-0000-000023000000}"/>
  <pageMargins left="0.7" right="0.7" top="0.75" bottom="0.75" header="0.3" footer="0.3"/>
  <pageSetup paperSize="9" orientation="portrait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 tint="0.39997558519241921"/>
  </sheetPr>
  <dimension ref="A1:AZ451"/>
  <sheetViews>
    <sheetView zoomScale="83" zoomScaleNormal="83" workbookViewId="0">
      <pane xSplit="10" ySplit="1" topLeftCell="AL224" activePane="bottomRight" state="frozen"/>
      <selection pane="topRight" activeCell="K1" sqref="K1"/>
      <selection pane="bottomLeft" activeCell="A2" sqref="A2"/>
      <selection pane="bottomRight" activeCell="C241" sqref="C241"/>
    </sheetView>
  </sheetViews>
  <sheetFormatPr baseColWidth="10" defaultColWidth="11.42578125" defaultRowHeight="15" zeroHeight="1"/>
  <cols>
    <col min="1" max="1" width="14" bestFit="1" customWidth="1"/>
    <col min="2" max="2" width="17.85546875" bestFit="1" customWidth="1"/>
    <col min="3" max="3" width="23" bestFit="1" customWidth="1"/>
    <col min="4" max="4" width="13.5703125" bestFit="1" customWidth="1"/>
    <col min="5" max="9" width="13.5703125" customWidth="1"/>
    <col min="10" max="12" width="11.140625" style="68" bestFit="1" customWidth="1"/>
    <col min="13" max="13" width="7.5703125" style="68" bestFit="1" customWidth="1"/>
    <col min="14" max="50" width="11.140625" style="68" bestFit="1" customWidth="1"/>
    <col min="51" max="51" width="9.5703125" style="68" customWidth="1"/>
    <col min="52" max="52" width="10.85546875" style="68" customWidth="1"/>
  </cols>
  <sheetData>
    <row r="1" spans="1:51">
      <c r="A1" s="76" t="s">
        <v>28</v>
      </c>
      <c r="B1" s="76" t="s">
        <v>67</v>
      </c>
      <c r="C1" s="76" t="s">
        <v>49</v>
      </c>
      <c r="D1" s="76" t="s">
        <v>335</v>
      </c>
      <c r="E1" s="55">
        <v>2014</v>
      </c>
      <c r="F1" s="55">
        <v>2015</v>
      </c>
      <c r="G1" s="55">
        <v>2016</v>
      </c>
      <c r="H1" s="55">
        <v>2017</v>
      </c>
      <c r="I1" s="55">
        <v>2018</v>
      </c>
      <c r="J1" s="55">
        <v>2019</v>
      </c>
      <c r="K1" s="49">
        <v>2020</v>
      </c>
      <c r="L1" s="49">
        <v>2021</v>
      </c>
      <c r="M1" s="49">
        <v>2022</v>
      </c>
      <c r="N1" s="49">
        <v>2023</v>
      </c>
      <c r="O1" s="49">
        <v>2024</v>
      </c>
      <c r="P1" s="49">
        <v>2025</v>
      </c>
      <c r="Q1" s="49">
        <v>2026</v>
      </c>
      <c r="R1" s="49">
        <v>2027</v>
      </c>
      <c r="S1" s="49">
        <v>2028</v>
      </c>
      <c r="T1" s="49">
        <v>2029</v>
      </c>
      <c r="U1" s="49">
        <v>2030</v>
      </c>
      <c r="V1" s="49">
        <v>2031</v>
      </c>
      <c r="W1" s="49">
        <v>2032</v>
      </c>
      <c r="X1" s="49">
        <v>2033</v>
      </c>
      <c r="Y1" s="49">
        <v>2034</v>
      </c>
      <c r="Z1" s="49">
        <v>2035</v>
      </c>
      <c r="AA1" s="49">
        <v>2036</v>
      </c>
      <c r="AB1" s="49">
        <v>2037</v>
      </c>
      <c r="AC1" s="49">
        <v>2038</v>
      </c>
      <c r="AD1" s="49">
        <v>2039</v>
      </c>
      <c r="AE1" s="49">
        <v>2040</v>
      </c>
      <c r="AF1" s="49">
        <v>2041</v>
      </c>
      <c r="AG1" s="49">
        <v>2042</v>
      </c>
      <c r="AH1" s="49">
        <v>2043</v>
      </c>
      <c r="AI1" s="49">
        <v>2044</v>
      </c>
      <c r="AJ1" s="49">
        <v>2045</v>
      </c>
      <c r="AK1" s="49">
        <v>2046</v>
      </c>
      <c r="AL1" s="49">
        <v>2047</v>
      </c>
      <c r="AM1" s="49">
        <v>2048</v>
      </c>
      <c r="AN1" s="49">
        <v>2049</v>
      </c>
      <c r="AO1" s="49">
        <v>2050</v>
      </c>
      <c r="AP1" s="49">
        <v>2051</v>
      </c>
      <c r="AQ1" s="49">
        <v>2052</v>
      </c>
      <c r="AR1" s="49">
        <v>2053</v>
      </c>
      <c r="AS1" s="49">
        <v>2054</v>
      </c>
      <c r="AT1" s="49">
        <v>2055</v>
      </c>
      <c r="AU1" s="49">
        <v>2056</v>
      </c>
      <c r="AV1" s="49">
        <v>2057</v>
      </c>
      <c r="AW1" s="49">
        <v>2058</v>
      </c>
      <c r="AX1" s="49">
        <v>2059</v>
      </c>
      <c r="AY1" s="49">
        <v>2060</v>
      </c>
    </row>
    <row r="2" spans="1:51">
      <c r="A2" t="s">
        <v>41</v>
      </c>
      <c r="B2" t="s">
        <v>75</v>
      </c>
      <c r="C2" t="s">
        <v>50</v>
      </c>
      <c r="D2" t="s">
        <v>337</v>
      </c>
      <c r="E2" s="63">
        <v>0</v>
      </c>
      <c r="F2" s="63">
        <v>0</v>
      </c>
      <c r="G2" s="63">
        <v>0</v>
      </c>
      <c r="H2" s="63">
        <v>0</v>
      </c>
      <c r="I2" s="63">
        <v>0</v>
      </c>
      <c r="J2" s="63">
        <v>0</v>
      </c>
      <c r="K2" s="130">
        <v>0</v>
      </c>
      <c r="L2" s="130">
        <v>0</v>
      </c>
      <c r="M2" s="130">
        <v>0</v>
      </c>
      <c r="N2" s="130">
        <v>0</v>
      </c>
      <c r="O2" s="130">
        <v>0</v>
      </c>
      <c r="P2" s="130">
        <v>0</v>
      </c>
      <c r="Q2" s="130">
        <v>0</v>
      </c>
      <c r="R2" s="130">
        <v>0</v>
      </c>
      <c r="S2" s="130">
        <v>0</v>
      </c>
      <c r="T2" s="130">
        <v>0</v>
      </c>
      <c r="U2" s="130">
        <v>0</v>
      </c>
      <c r="V2" s="130">
        <v>0</v>
      </c>
      <c r="W2" s="130">
        <v>0</v>
      </c>
      <c r="X2" s="130">
        <v>0</v>
      </c>
      <c r="Y2" s="130">
        <v>0</v>
      </c>
      <c r="Z2" s="130">
        <v>0</v>
      </c>
      <c r="AA2" s="130">
        <v>0</v>
      </c>
      <c r="AB2" s="130">
        <v>0</v>
      </c>
      <c r="AC2" s="130">
        <v>0</v>
      </c>
      <c r="AD2" s="130">
        <v>0</v>
      </c>
      <c r="AE2" s="130">
        <v>0</v>
      </c>
      <c r="AF2" s="130">
        <v>0</v>
      </c>
      <c r="AG2" s="130">
        <v>0</v>
      </c>
      <c r="AH2" s="130">
        <v>0</v>
      </c>
      <c r="AI2" s="130">
        <v>0</v>
      </c>
      <c r="AJ2" s="130">
        <v>0</v>
      </c>
      <c r="AK2" s="130">
        <v>0</v>
      </c>
      <c r="AL2" s="130">
        <v>0</v>
      </c>
      <c r="AM2" s="130">
        <v>0</v>
      </c>
      <c r="AN2" s="130">
        <v>0</v>
      </c>
      <c r="AO2" s="130">
        <v>0</v>
      </c>
      <c r="AP2" s="130">
        <v>0</v>
      </c>
      <c r="AQ2" s="130">
        <v>0</v>
      </c>
      <c r="AR2" s="130">
        <v>0</v>
      </c>
      <c r="AS2" s="130">
        <v>0</v>
      </c>
      <c r="AT2" s="130">
        <v>0</v>
      </c>
      <c r="AU2" s="130">
        <v>0</v>
      </c>
      <c r="AV2" s="130">
        <v>0</v>
      </c>
      <c r="AW2" s="130">
        <v>0</v>
      </c>
      <c r="AX2" s="130">
        <v>0</v>
      </c>
      <c r="AY2" s="130">
        <v>0</v>
      </c>
    </row>
    <row r="3" spans="1:51">
      <c r="A3" t="s">
        <v>41</v>
      </c>
      <c r="B3" t="s">
        <v>75</v>
      </c>
      <c r="C3" t="s">
        <v>53</v>
      </c>
      <c r="D3" t="s">
        <v>337</v>
      </c>
      <c r="E3" s="63">
        <v>1</v>
      </c>
      <c r="F3" s="63">
        <v>1</v>
      </c>
      <c r="G3" s="63">
        <v>0.9924101552123259</v>
      </c>
      <c r="H3" s="63">
        <v>0.98029168309026404</v>
      </c>
      <c r="I3" s="63">
        <v>0.98457310370098938</v>
      </c>
      <c r="J3" s="63">
        <v>0.98734317752858891</v>
      </c>
      <c r="K3" s="130">
        <v>0.9873431775285888</v>
      </c>
      <c r="L3" s="130">
        <v>0.9858656994215631</v>
      </c>
      <c r="M3" s="130">
        <v>0.9853431775285888</v>
      </c>
      <c r="N3" s="130">
        <v>0.98466446350238235</v>
      </c>
      <c r="O3" s="130">
        <v>0.98378760545099686</v>
      </c>
      <c r="P3" s="130">
        <v>0.98265115992118934</v>
      </c>
      <c r="Q3" s="130">
        <v>0.9811611021841985</v>
      </c>
      <c r="R3" s="130">
        <v>0.97917432487177725</v>
      </c>
      <c r="S3" s="130">
        <v>0.97647931271272226</v>
      </c>
      <c r="T3" s="130">
        <v>0.97277342842128323</v>
      </c>
      <c r="U3" s="130">
        <v>0.96763557267355815</v>
      </c>
      <c r="V3" s="130">
        <v>0.96049410018971271</v>
      </c>
      <c r="W3" s="130">
        <v>0.95059345788984073</v>
      </c>
      <c r="X3" s="130">
        <v>0.93696965658197284</v>
      </c>
      <c r="Y3" s="130">
        <v>0.91845503047147181</v>
      </c>
      <c r="Z3" s="130">
        <v>0.89374583986796341</v>
      </c>
      <c r="AA3" s="130">
        <v>0.86157584919486185</v>
      </c>
      <c r="AB3" s="130">
        <v>0.82102896959061245</v>
      </c>
      <c r="AC3" s="130">
        <v>0.77197048484018127</v>
      </c>
      <c r="AD3" s="130">
        <v>0.71547013028832485</v>
      </c>
      <c r="AE3" s="130">
        <v>0.65398173918509639</v>
      </c>
      <c r="AF3" s="130">
        <v>0.59105631345339493</v>
      </c>
      <c r="AG3" s="130">
        <v>0.53058610284479557</v>
      </c>
      <c r="AH3" s="130">
        <v>0.47588809100212209</v>
      </c>
      <c r="AI3" s="130">
        <v>0.42905455346007981</v>
      </c>
      <c r="AJ3" s="130">
        <v>0.39080325620929163</v>
      </c>
      <c r="AK3" s="130">
        <v>0.36074780755118729</v>
      </c>
      <c r="AL3" s="130">
        <v>0.33784251442306967</v>
      </c>
      <c r="AM3" s="130">
        <v>0.32078942401394039</v>
      </c>
      <c r="AN3" s="130">
        <v>0.30831287250698869</v>
      </c>
      <c r="AO3" s="130">
        <v>0.29930068078659089</v>
      </c>
      <c r="AP3" s="130">
        <v>0.29285088187203739</v>
      </c>
      <c r="AQ3" s="130">
        <v>0.28826544144596838</v>
      </c>
      <c r="AR3" s="130">
        <v>0.28502080653501832</v>
      </c>
      <c r="AS3" s="130">
        <v>0.28273258021551262</v>
      </c>
      <c r="AT3" s="130">
        <v>0.28112264698197742</v>
      </c>
      <c r="AU3" s="130">
        <v>0.27999182076757168</v>
      </c>
      <c r="AV3" s="130">
        <v>0.27919844781686082</v>
      </c>
      <c r="AW3" s="130">
        <v>0.27864228300261579</v>
      </c>
      <c r="AX3" s="130">
        <v>0.27825262781883792</v>
      </c>
      <c r="AY3" s="130">
        <v>0.27797974083620469</v>
      </c>
    </row>
    <row r="4" spans="1:51">
      <c r="A4" t="s">
        <v>41</v>
      </c>
      <c r="B4" t="s">
        <v>75</v>
      </c>
      <c r="C4" t="s">
        <v>56</v>
      </c>
      <c r="D4" t="s">
        <v>337</v>
      </c>
      <c r="E4" s="63">
        <v>0</v>
      </c>
      <c r="F4" s="63">
        <v>0</v>
      </c>
      <c r="G4" s="63">
        <v>1.328222837842966E-3</v>
      </c>
      <c r="H4" s="63">
        <v>2.777934192991347E-3</v>
      </c>
      <c r="I4" s="63">
        <v>2.6749725174056429E-3</v>
      </c>
      <c r="J4" s="63">
        <v>3.4417675141556569E-3</v>
      </c>
      <c r="K4" s="130">
        <v>3.4417675141556569E-3</v>
      </c>
      <c r="L4" s="130">
        <v>3.4417675141556569E-3</v>
      </c>
      <c r="M4" s="130">
        <v>3.4417675141556569E-3</v>
      </c>
      <c r="N4" s="130">
        <v>3.4417675141556569E-3</v>
      </c>
      <c r="O4" s="130">
        <v>3.4417675141556569E-3</v>
      </c>
      <c r="P4" s="130">
        <v>3.4417675141556569E-3</v>
      </c>
      <c r="Q4" s="130">
        <v>3.4417675141556569E-3</v>
      </c>
      <c r="R4" s="130">
        <v>3.4417675141556569E-3</v>
      </c>
      <c r="S4" s="130">
        <v>3.4417675141556569E-3</v>
      </c>
      <c r="T4" s="130">
        <v>3.4417675141556569E-3</v>
      </c>
      <c r="U4" s="130">
        <v>3.4417675141556569E-3</v>
      </c>
      <c r="V4" s="130">
        <v>3.4417675141556569E-3</v>
      </c>
      <c r="W4" s="130">
        <v>3.4417675141556569E-3</v>
      </c>
      <c r="X4" s="130">
        <v>3.4417675141556569E-3</v>
      </c>
      <c r="Y4" s="130">
        <v>3.4417675141556569E-3</v>
      </c>
      <c r="Z4" s="130">
        <v>3.4417675141556569E-3</v>
      </c>
      <c r="AA4" s="130">
        <v>3.4417675141556569E-3</v>
      </c>
      <c r="AB4" s="130">
        <v>3.4417675141556569E-3</v>
      </c>
      <c r="AC4" s="130">
        <v>3.4417675141556569E-3</v>
      </c>
      <c r="AD4" s="130">
        <v>3.4417675141556569E-3</v>
      </c>
      <c r="AE4" s="130">
        <v>3.4417675141556569E-3</v>
      </c>
      <c r="AF4" s="130">
        <v>3.4417675141556569E-3</v>
      </c>
      <c r="AG4" s="130">
        <v>3.4417675141556569E-3</v>
      </c>
      <c r="AH4" s="130">
        <v>3.4417675141556569E-3</v>
      </c>
      <c r="AI4" s="130">
        <v>3.4417675141556569E-3</v>
      </c>
      <c r="AJ4" s="130">
        <v>3.4417675141556569E-3</v>
      </c>
      <c r="AK4" s="130">
        <v>3.4417675141556569E-3</v>
      </c>
      <c r="AL4" s="130">
        <v>3.4417675141556569E-3</v>
      </c>
      <c r="AM4" s="130">
        <v>3.4417675141556569E-3</v>
      </c>
      <c r="AN4" s="130">
        <v>3.4417675141556569E-3</v>
      </c>
      <c r="AO4" s="130">
        <v>3.4417675141556569E-3</v>
      </c>
      <c r="AP4" s="130">
        <v>3.4417675141556569E-3</v>
      </c>
      <c r="AQ4" s="130">
        <v>3.4417675141556569E-3</v>
      </c>
      <c r="AR4" s="130">
        <v>3.4417675141556569E-3</v>
      </c>
      <c r="AS4" s="130">
        <v>3.4417675141556569E-3</v>
      </c>
      <c r="AT4" s="130">
        <v>3.4417675141556569E-3</v>
      </c>
      <c r="AU4" s="130">
        <v>3.4417675141556569E-3</v>
      </c>
      <c r="AV4" s="130">
        <v>3.4417675141556569E-3</v>
      </c>
      <c r="AW4" s="130">
        <v>3.4417675141556569E-3</v>
      </c>
      <c r="AX4" s="130">
        <v>3.4417675141556569E-3</v>
      </c>
      <c r="AY4" s="130">
        <v>3.4417675141556569E-3</v>
      </c>
    </row>
    <row r="5" spans="1:51">
      <c r="A5" t="s">
        <v>41</v>
      </c>
      <c r="B5" t="s">
        <v>75</v>
      </c>
      <c r="C5" t="s">
        <v>59</v>
      </c>
      <c r="D5" t="s">
        <v>337</v>
      </c>
      <c r="E5" s="63">
        <v>0</v>
      </c>
      <c r="F5" s="63">
        <v>0</v>
      </c>
      <c r="G5" s="63">
        <v>6.2616219498311263E-3</v>
      </c>
      <c r="H5" s="63">
        <v>1.693038271674456E-2</v>
      </c>
      <c r="I5" s="63">
        <v>1.275192378160498E-2</v>
      </c>
      <c r="J5" s="63">
        <v>9.2150549572554679E-3</v>
      </c>
      <c r="K5" s="130">
        <v>9.2150549572554679E-3</v>
      </c>
      <c r="L5" s="130">
        <v>9.2150549572554679E-3</v>
      </c>
      <c r="M5" s="130">
        <v>9.2150549572554679E-3</v>
      </c>
      <c r="N5" s="130">
        <v>9.2150549572554679E-3</v>
      </c>
      <c r="O5" s="130">
        <v>9.2150549572554679E-3</v>
      </c>
      <c r="P5" s="130">
        <v>9.2150549572554679E-3</v>
      </c>
      <c r="Q5" s="130">
        <v>9.2150549572554679E-3</v>
      </c>
      <c r="R5" s="130">
        <v>9.2150549572554679E-3</v>
      </c>
      <c r="S5" s="130">
        <v>9.2150549572554679E-3</v>
      </c>
      <c r="T5" s="130">
        <v>9.2150549572554679E-3</v>
      </c>
      <c r="U5" s="130">
        <v>9.2150549572554679E-3</v>
      </c>
      <c r="V5" s="130">
        <v>9.2150549572554679E-3</v>
      </c>
      <c r="W5" s="130">
        <v>9.2150549572554679E-3</v>
      </c>
      <c r="X5" s="130">
        <v>9.2150549572554679E-3</v>
      </c>
      <c r="Y5" s="130">
        <v>9.2150549572554679E-3</v>
      </c>
      <c r="Z5" s="130">
        <v>9.2150549572554679E-3</v>
      </c>
      <c r="AA5" s="130">
        <v>9.2150549572554679E-3</v>
      </c>
      <c r="AB5" s="130">
        <v>9.2150549572554679E-3</v>
      </c>
      <c r="AC5" s="130">
        <v>9.2150549572554679E-3</v>
      </c>
      <c r="AD5" s="130">
        <v>9.2150549572554679E-3</v>
      </c>
      <c r="AE5" s="130">
        <v>9.2150549572554679E-3</v>
      </c>
      <c r="AF5" s="130">
        <v>9.2150549572554679E-3</v>
      </c>
      <c r="AG5" s="130">
        <v>9.2150549572554679E-3</v>
      </c>
      <c r="AH5" s="130">
        <v>9.2150549572554679E-3</v>
      </c>
      <c r="AI5" s="130">
        <v>9.2150549572554679E-3</v>
      </c>
      <c r="AJ5" s="130">
        <v>9.2150549572554679E-3</v>
      </c>
      <c r="AK5" s="130">
        <v>9.2150549572554679E-3</v>
      </c>
      <c r="AL5" s="130">
        <v>9.2150549572554679E-3</v>
      </c>
      <c r="AM5" s="130">
        <v>9.2150549572554679E-3</v>
      </c>
      <c r="AN5" s="130">
        <v>9.2150549572554679E-3</v>
      </c>
      <c r="AO5" s="130">
        <v>9.2150549572554679E-3</v>
      </c>
      <c r="AP5" s="130">
        <v>9.2150549572554679E-3</v>
      </c>
      <c r="AQ5" s="130">
        <v>9.2150549572554679E-3</v>
      </c>
      <c r="AR5" s="130">
        <v>9.2150549572554679E-3</v>
      </c>
      <c r="AS5" s="130">
        <v>9.2150549572554679E-3</v>
      </c>
      <c r="AT5" s="130">
        <v>9.2150549572554679E-3</v>
      </c>
      <c r="AU5" s="130">
        <v>9.2150549572554679E-3</v>
      </c>
      <c r="AV5" s="130">
        <v>9.2150549572554679E-3</v>
      </c>
      <c r="AW5" s="130">
        <v>9.2150549572554679E-3</v>
      </c>
      <c r="AX5" s="130">
        <v>9.2150549572554679E-3</v>
      </c>
      <c r="AY5" s="130">
        <v>9.2150549572554679E-3</v>
      </c>
    </row>
    <row r="6" spans="1:51" ht="12.75" customHeight="1">
      <c r="A6" t="s">
        <v>41</v>
      </c>
      <c r="B6" t="s">
        <v>75</v>
      </c>
      <c r="C6" t="s">
        <v>60</v>
      </c>
      <c r="D6" t="s">
        <v>337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130">
        <v>0</v>
      </c>
      <c r="L6" s="130">
        <v>0</v>
      </c>
      <c r="M6" s="130">
        <v>0</v>
      </c>
      <c r="N6" s="130">
        <v>0</v>
      </c>
      <c r="O6" s="130">
        <v>0</v>
      </c>
      <c r="P6" s="130">
        <v>0</v>
      </c>
      <c r="Q6" s="130">
        <v>0</v>
      </c>
      <c r="R6" s="130">
        <v>0</v>
      </c>
      <c r="S6" s="130">
        <v>0</v>
      </c>
      <c r="T6" s="130">
        <v>0</v>
      </c>
      <c r="U6" s="130">
        <v>0</v>
      </c>
      <c r="V6" s="130">
        <v>0</v>
      </c>
      <c r="W6" s="130">
        <v>0</v>
      </c>
      <c r="X6" s="130">
        <v>0</v>
      </c>
      <c r="Y6" s="130">
        <v>0</v>
      </c>
      <c r="Z6" s="130">
        <v>0</v>
      </c>
      <c r="AA6" s="130">
        <v>0</v>
      </c>
      <c r="AB6" s="130">
        <v>0</v>
      </c>
      <c r="AC6" s="130">
        <v>0</v>
      </c>
      <c r="AD6" s="130">
        <v>0</v>
      </c>
      <c r="AE6" s="130">
        <v>0</v>
      </c>
      <c r="AF6" s="130">
        <v>0</v>
      </c>
      <c r="AG6" s="130">
        <v>0</v>
      </c>
      <c r="AH6" s="130">
        <v>0</v>
      </c>
      <c r="AI6" s="130">
        <v>0</v>
      </c>
      <c r="AJ6" s="130">
        <v>0</v>
      </c>
      <c r="AK6" s="130">
        <v>0</v>
      </c>
      <c r="AL6" s="130">
        <v>0</v>
      </c>
      <c r="AM6" s="130">
        <v>0</v>
      </c>
      <c r="AN6" s="130">
        <v>0</v>
      </c>
      <c r="AO6" s="130">
        <v>0</v>
      </c>
      <c r="AP6" s="130">
        <v>0</v>
      </c>
      <c r="AQ6" s="130">
        <v>0</v>
      </c>
      <c r="AR6" s="130">
        <v>0</v>
      </c>
      <c r="AS6" s="130">
        <v>0</v>
      </c>
      <c r="AT6" s="130">
        <v>0</v>
      </c>
      <c r="AU6" s="130">
        <v>0</v>
      </c>
      <c r="AV6" s="130">
        <v>0</v>
      </c>
      <c r="AW6" s="130">
        <v>0</v>
      </c>
      <c r="AX6" s="130">
        <v>0</v>
      </c>
      <c r="AY6" s="130">
        <v>0</v>
      </c>
    </row>
    <row r="7" spans="1:51">
      <c r="A7" t="s">
        <v>41</v>
      </c>
      <c r="B7" t="s">
        <v>75</v>
      </c>
      <c r="C7" t="s">
        <v>64</v>
      </c>
      <c r="D7" t="s">
        <v>337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130">
        <v>0</v>
      </c>
      <c r="L7" s="130">
        <v>7.7750822852250398E-4</v>
      </c>
      <c r="M7" s="130">
        <v>1E-3</v>
      </c>
      <c r="N7" s="130">
        <v>1.2503412000094481E-3</v>
      </c>
      <c r="O7" s="130">
        <v>1.515853309977464E-3</v>
      </c>
      <c r="P7" s="130">
        <v>1.7803755855818129E-3</v>
      </c>
      <c r="Q7" s="130">
        <v>2.0279833679623018E-3</v>
      </c>
      <c r="R7" s="130">
        <v>2.246594447847678E-3</v>
      </c>
      <c r="S7" s="130">
        <v>2.429861378661591E-3</v>
      </c>
      <c r="T7" s="130">
        <v>2.5769432360327701E-3</v>
      </c>
      <c r="U7" s="130">
        <v>2.6909081889947071E-3</v>
      </c>
      <c r="V7" s="130">
        <v>2.7768314621496129E-3</v>
      </c>
      <c r="W7" s="130">
        <v>2.84028691880296E-3</v>
      </c>
      <c r="X7" s="130">
        <v>2.8864374205020819E-3</v>
      </c>
      <c r="Y7" s="130">
        <v>2.9196296795036551E-3</v>
      </c>
      <c r="Z7" s="130">
        <v>2.943310985180656E-3</v>
      </c>
      <c r="AA7" s="130">
        <v>2.9601098731268042E-3</v>
      </c>
      <c r="AB7" s="130">
        <v>2.9719780718752168E-3</v>
      </c>
      <c r="AC7" s="130">
        <v>2.980338671474984E-3</v>
      </c>
      <c r="AD7" s="130">
        <v>2.986216378370161E-3</v>
      </c>
      <c r="AE7" s="130">
        <v>2.9903426526279521E-3</v>
      </c>
      <c r="AF7" s="130">
        <v>2.993236480364331E-3</v>
      </c>
      <c r="AG7" s="130">
        <v>2.9952645447244219E-3</v>
      </c>
      <c r="AH7" s="130">
        <v>2.996685160550891E-3</v>
      </c>
      <c r="AI7" s="130">
        <v>2.9976799279655521E-3</v>
      </c>
      <c r="AJ7" s="130">
        <v>2.998376332198952E-3</v>
      </c>
      <c r="AK7" s="130">
        <v>2.9988637795439572E-3</v>
      </c>
      <c r="AL7" s="130">
        <v>2.999204927314111E-3</v>
      </c>
      <c r="AM7" s="130">
        <v>2.9994436651955229E-3</v>
      </c>
      <c r="AN7" s="130">
        <v>2.999610726135422E-3</v>
      </c>
      <c r="AO7" s="130">
        <v>2.9997276251530229E-3</v>
      </c>
      <c r="AP7" s="130">
        <v>2.999809421603156E-3</v>
      </c>
      <c r="AQ7" s="130">
        <v>2.999866654985469E-3</v>
      </c>
      <c r="AR7" s="130">
        <v>2.9999067009098819E-3</v>
      </c>
      <c r="AS7" s="130">
        <v>2.9999347205791672E-3</v>
      </c>
      <c r="AT7" s="130">
        <v>2.9999543254835008E-3</v>
      </c>
      <c r="AU7" s="130">
        <v>2.9999680426490249E-3</v>
      </c>
      <c r="AV7" s="130">
        <v>2.9999776402476219E-3</v>
      </c>
      <c r="AW7" s="130">
        <v>2.999984355460299E-3</v>
      </c>
      <c r="AX7" s="130">
        <v>2.999989053928068E-3</v>
      </c>
      <c r="AY7" s="130">
        <v>2.9999923413256851E-3</v>
      </c>
    </row>
    <row r="8" spans="1:51">
      <c r="A8" t="s">
        <v>41</v>
      </c>
      <c r="B8" t="s">
        <v>75</v>
      </c>
      <c r="C8" t="s">
        <v>61</v>
      </c>
      <c r="D8" t="s">
        <v>337</v>
      </c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0</v>
      </c>
      <c r="K8" s="130">
        <v>0</v>
      </c>
      <c r="L8" s="130">
        <v>6.9996987850317119E-4</v>
      </c>
      <c r="M8" s="130">
        <v>1E-3</v>
      </c>
      <c r="N8" s="130">
        <v>1.4283728261970129E-3</v>
      </c>
      <c r="O8" s="130">
        <v>2.0397187676144861E-3</v>
      </c>
      <c r="P8" s="130">
        <v>2.9116420218176999E-3</v>
      </c>
      <c r="Q8" s="130">
        <v>4.1540919764280889E-3</v>
      </c>
      <c r="R8" s="130">
        <v>5.9222582089639561E-3</v>
      </c>
      <c r="S8" s="130">
        <v>8.4340034372050749E-3</v>
      </c>
      <c r="T8" s="130">
        <v>1.1992805871272929E-2</v>
      </c>
      <c r="U8" s="130">
        <v>1.7016696666036019E-2</v>
      </c>
      <c r="V8" s="130">
        <v>2.40722458767266E-2</v>
      </c>
      <c r="W8" s="130">
        <v>3.3909432719945197E-2</v>
      </c>
      <c r="X8" s="130">
        <v>4.7487083526113943E-2</v>
      </c>
      <c r="Y8" s="130">
        <v>6.5968517377613445E-2</v>
      </c>
      <c r="Z8" s="130">
        <v>9.0654026675444824E-2</v>
      </c>
      <c r="AA8" s="130">
        <v>0.12280721846060021</v>
      </c>
      <c r="AB8" s="130">
        <v>0.1633422298661012</v>
      </c>
      <c r="AC8" s="130">
        <v>0.2123923540169326</v>
      </c>
      <c r="AD8" s="130">
        <v>0.26888683086189391</v>
      </c>
      <c r="AE8" s="130">
        <v>0.33037109569086448</v>
      </c>
      <c r="AF8" s="130">
        <v>0.39329362759482961</v>
      </c>
      <c r="AG8" s="130">
        <v>0.45376181013906869</v>
      </c>
      <c r="AH8" s="130">
        <v>0.50845840136591569</v>
      </c>
      <c r="AI8" s="130">
        <v>0.55529094414054336</v>
      </c>
      <c r="AJ8" s="130">
        <v>0.59354154498709821</v>
      </c>
      <c r="AK8" s="130">
        <v>0.62359650619785745</v>
      </c>
      <c r="AL8" s="130">
        <v>0.64650145817820492</v>
      </c>
      <c r="AM8" s="130">
        <v>0.66355430984945274</v>
      </c>
      <c r="AN8" s="130">
        <v>0.67603069429546458</v>
      </c>
      <c r="AO8" s="130">
        <v>0.68504276911684481</v>
      </c>
      <c r="AP8" s="130">
        <v>0.69149248623494808</v>
      </c>
      <c r="AQ8" s="130">
        <v>0.69607786942763483</v>
      </c>
      <c r="AR8" s="130">
        <v>0.69932246429266054</v>
      </c>
      <c r="AS8" s="130">
        <v>0.70161066259249694</v>
      </c>
      <c r="AT8" s="130">
        <v>0.70322057622112777</v>
      </c>
      <c r="AU8" s="130">
        <v>0.704351388718368</v>
      </c>
      <c r="AV8" s="130">
        <v>0.70514475207148031</v>
      </c>
      <c r="AW8" s="130">
        <v>0.70570091017051251</v>
      </c>
      <c r="AX8" s="130">
        <v>0.70609056065582276</v>
      </c>
      <c r="AY8" s="130">
        <v>0.70636344435105836</v>
      </c>
    </row>
    <row r="9" spans="1:51">
      <c r="A9" t="s">
        <v>41</v>
      </c>
      <c r="B9" t="s">
        <v>76</v>
      </c>
      <c r="C9" t="s">
        <v>50</v>
      </c>
      <c r="D9" t="s">
        <v>337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130">
        <v>0</v>
      </c>
      <c r="L9" s="130">
        <v>0</v>
      </c>
      <c r="M9" s="130">
        <v>0</v>
      </c>
      <c r="N9" s="130">
        <v>0</v>
      </c>
      <c r="O9" s="130">
        <v>0</v>
      </c>
      <c r="P9" s="130">
        <v>0</v>
      </c>
      <c r="Q9" s="130">
        <v>0</v>
      </c>
      <c r="R9" s="130">
        <v>0</v>
      </c>
      <c r="S9" s="130">
        <v>0</v>
      </c>
      <c r="T9" s="130">
        <v>0</v>
      </c>
      <c r="U9" s="130">
        <v>0</v>
      </c>
      <c r="V9" s="130">
        <v>0</v>
      </c>
      <c r="W9" s="130">
        <v>0</v>
      </c>
      <c r="X9" s="130">
        <v>0</v>
      </c>
      <c r="Y9" s="130">
        <v>0</v>
      </c>
      <c r="Z9" s="130">
        <v>0</v>
      </c>
      <c r="AA9" s="130">
        <v>0</v>
      </c>
      <c r="AB9" s="130">
        <v>0</v>
      </c>
      <c r="AC9" s="130">
        <v>0</v>
      </c>
      <c r="AD9" s="130">
        <v>0</v>
      </c>
      <c r="AE9" s="130">
        <v>0</v>
      </c>
      <c r="AF9" s="130">
        <v>0</v>
      </c>
      <c r="AG9" s="130">
        <v>0</v>
      </c>
      <c r="AH9" s="130">
        <v>0</v>
      </c>
      <c r="AI9" s="130">
        <v>0</v>
      </c>
      <c r="AJ9" s="130">
        <v>0</v>
      </c>
      <c r="AK9" s="130">
        <v>0</v>
      </c>
      <c r="AL9" s="130">
        <v>0</v>
      </c>
      <c r="AM9" s="130">
        <v>0</v>
      </c>
      <c r="AN9" s="130">
        <v>0</v>
      </c>
      <c r="AO9" s="130">
        <v>0</v>
      </c>
      <c r="AP9" s="130">
        <v>0</v>
      </c>
      <c r="AQ9" s="130">
        <v>0</v>
      </c>
      <c r="AR9" s="130">
        <v>0</v>
      </c>
      <c r="AS9" s="130">
        <v>0</v>
      </c>
      <c r="AT9" s="130">
        <v>0</v>
      </c>
      <c r="AU9" s="130">
        <v>0</v>
      </c>
      <c r="AV9" s="130">
        <v>0</v>
      </c>
      <c r="AW9" s="130">
        <v>0</v>
      </c>
      <c r="AX9" s="130">
        <v>0</v>
      </c>
      <c r="AY9" s="130">
        <v>0</v>
      </c>
    </row>
    <row r="10" spans="1:51">
      <c r="A10" t="s">
        <v>41</v>
      </c>
      <c r="B10" t="s">
        <v>76</v>
      </c>
      <c r="C10" t="s">
        <v>53</v>
      </c>
      <c r="D10" t="s">
        <v>337</v>
      </c>
      <c r="E10" s="63">
        <v>1</v>
      </c>
      <c r="F10" s="63">
        <v>1</v>
      </c>
      <c r="G10" s="63">
        <v>0.9924101552123259</v>
      </c>
      <c r="H10" s="63">
        <v>0.98029168309026404</v>
      </c>
      <c r="I10" s="63">
        <v>0.98457310370098938</v>
      </c>
      <c r="J10" s="63">
        <v>0.98734317752858891</v>
      </c>
      <c r="K10" s="130">
        <v>0.9873431775285888</v>
      </c>
      <c r="L10" s="130">
        <v>0.9858656994215631</v>
      </c>
      <c r="M10" s="130">
        <v>0.9853431775285888</v>
      </c>
      <c r="N10" s="130">
        <v>0.98466446350238235</v>
      </c>
      <c r="O10" s="130">
        <v>0.98378760545099686</v>
      </c>
      <c r="P10" s="130">
        <v>0.98265115992118934</v>
      </c>
      <c r="Q10" s="130">
        <v>0.9811611021841985</v>
      </c>
      <c r="R10" s="130">
        <v>0.97917432487177725</v>
      </c>
      <c r="S10" s="130">
        <v>0.97647931271272226</v>
      </c>
      <c r="T10" s="130">
        <v>0.97277342842128323</v>
      </c>
      <c r="U10" s="130">
        <v>0.96763557267355815</v>
      </c>
      <c r="V10" s="130">
        <v>0.96049410018971271</v>
      </c>
      <c r="W10" s="130">
        <v>0.95059345788984073</v>
      </c>
      <c r="X10" s="130">
        <v>0.93696965658197284</v>
      </c>
      <c r="Y10" s="130">
        <v>0.91845503047147181</v>
      </c>
      <c r="Z10" s="130">
        <v>0.89374583986796341</v>
      </c>
      <c r="AA10" s="130">
        <v>0.86157584919486185</v>
      </c>
      <c r="AB10" s="130">
        <v>0.82102896959061245</v>
      </c>
      <c r="AC10" s="130">
        <v>0.77197048484018127</v>
      </c>
      <c r="AD10" s="130">
        <v>0.71547013028832485</v>
      </c>
      <c r="AE10" s="130">
        <v>0.65398173918509639</v>
      </c>
      <c r="AF10" s="130">
        <v>0.59105631345339493</v>
      </c>
      <c r="AG10" s="130">
        <v>0.53058610284479557</v>
      </c>
      <c r="AH10" s="130">
        <v>0.47588809100212209</v>
      </c>
      <c r="AI10" s="130">
        <v>0.42905455346007981</v>
      </c>
      <c r="AJ10" s="130">
        <v>0.39080325620929163</v>
      </c>
      <c r="AK10" s="130">
        <v>0.36074780755118729</v>
      </c>
      <c r="AL10" s="130">
        <v>0.33784251442306967</v>
      </c>
      <c r="AM10" s="130">
        <v>0.32078942401394039</v>
      </c>
      <c r="AN10" s="130">
        <v>0.30831287250698869</v>
      </c>
      <c r="AO10" s="130">
        <v>0.29930068078659089</v>
      </c>
      <c r="AP10" s="130">
        <v>0.29285088187203739</v>
      </c>
      <c r="AQ10" s="130">
        <v>0.28826544144596838</v>
      </c>
      <c r="AR10" s="130">
        <v>0.28502080653501832</v>
      </c>
      <c r="AS10" s="130">
        <v>0.28273258021551262</v>
      </c>
      <c r="AT10" s="130">
        <v>0.28112264698197742</v>
      </c>
      <c r="AU10" s="130">
        <v>0.27999182076757168</v>
      </c>
      <c r="AV10" s="130">
        <v>0.27919844781686082</v>
      </c>
      <c r="AW10" s="130">
        <v>0.27864228300261579</v>
      </c>
      <c r="AX10" s="130">
        <v>0.27825262781883792</v>
      </c>
      <c r="AY10" s="130">
        <v>0.27797974083620469</v>
      </c>
    </row>
    <row r="11" spans="1:51">
      <c r="A11" t="s">
        <v>41</v>
      </c>
      <c r="B11" t="s">
        <v>76</v>
      </c>
      <c r="C11" t="s">
        <v>56</v>
      </c>
      <c r="D11" t="s">
        <v>337</v>
      </c>
      <c r="E11" s="63">
        <v>0</v>
      </c>
      <c r="F11" s="63">
        <v>0</v>
      </c>
      <c r="G11" s="63">
        <v>1.328222837842966E-3</v>
      </c>
      <c r="H11" s="63">
        <v>2.777934192991347E-3</v>
      </c>
      <c r="I11" s="63">
        <v>2.6749725174056429E-3</v>
      </c>
      <c r="J11" s="63">
        <v>3.4417675141556569E-3</v>
      </c>
      <c r="K11" s="130">
        <v>3.4417675141556569E-3</v>
      </c>
      <c r="L11" s="130">
        <v>3.4352134798718691E-3</v>
      </c>
      <c r="M11" s="130">
        <v>3.4327261602236101E-3</v>
      </c>
      <c r="N11" s="130">
        <v>3.429298910853269E-3</v>
      </c>
      <c r="O11" s="130">
        <v>3.4245801716946741E-3</v>
      </c>
      <c r="P11" s="130">
        <v>3.418090142294316E-3</v>
      </c>
      <c r="Q11" s="130">
        <v>3.4091769064459338E-3</v>
      </c>
      <c r="R11" s="130">
        <v>3.3969601349107979E-3</v>
      </c>
      <c r="S11" s="130">
        <v>3.3802612037165049E-3</v>
      </c>
      <c r="T11" s="130">
        <v>3.357520876115475E-3</v>
      </c>
      <c r="U11" s="130">
        <v>3.3267106795984301E-3</v>
      </c>
      <c r="V11" s="130">
        <v>3.285253451637834E-3</v>
      </c>
      <c r="W11" s="130">
        <v>3.2299840278037402E-3</v>
      </c>
      <c r="X11" s="130">
        <v>3.157203194531564E-3</v>
      </c>
      <c r="Y11" s="130">
        <v>3.0629026308404959E-3</v>
      </c>
      <c r="Z11" s="130">
        <v>2.9432510808052102E-3</v>
      </c>
      <c r="AA11" s="130">
        <v>2.7954026485706072E-3</v>
      </c>
      <c r="AB11" s="130">
        <v>2.6185783751971458E-3</v>
      </c>
      <c r="AC11" s="130">
        <v>2.415169693911872E-3</v>
      </c>
      <c r="AD11" s="130">
        <v>2.1913929258773768E-3</v>
      </c>
      <c r="AE11" s="130">
        <v>1.9569784512468171E-3</v>
      </c>
      <c r="AF11" s="130">
        <v>1.7236907421431769E-3</v>
      </c>
      <c r="AG11" s="130">
        <v>1.503072398030041E-3</v>
      </c>
      <c r="AH11" s="130">
        <v>1.30427602615545E-3</v>
      </c>
      <c r="AI11" s="130">
        <v>1.132792170786839E-3</v>
      </c>
      <c r="AJ11" s="130">
        <v>9.9034911140688888E-4</v>
      </c>
      <c r="AK11" s="130">
        <v>8.7569326024983002E-4</v>
      </c>
      <c r="AL11" s="130">
        <v>7.8571867721644734E-4</v>
      </c>
      <c r="AM11" s="130">
        <v>7.1650957056369421E-4</v>
      </c>
      <c r="AN11" s="130">
        <v>6.6408747091349976E-4</v>
      </c>
      <c r="AO11" s="130">
        <v>6.2484221791877647E-4</v>
      </c>
      <c r="AP11" s="130">
        <v>5.9571812874042204E-4</v>
      </c>
      <c r="AQ11" s="130">
        <v>5.7424532197573885E-4</v>
      </c>
      <c r="AR11" s="130">
        <v>5.5848961508294227E-4</v>
      </c>
      <c r="AS11" s="130">
        <v>5.4696956499426504E-4</v>
      </c>
      <c r="AT11" s="130">
        <v>5.3856820252392353E-4</v>
      </c>
      <c r="AU11" s="130">
        <v>5.3245276998217914E-4</v>
      </c>
      <c r="AV11" s="130">
        <v>5.2800738754431352E-4</v>
      </c>
      <c r="AW11" s="130">
        <v>5.2477920476901973E-4</v>
      </c>
      <c r="AX11" s="130">
        <v>5.2243663439273218E-4</v>
      </c>
      <c r="AY11" s="130">
        <v>5.2073761253143699E-4</v>
      </c>
    </row>
    <row r="12" spans="1:51">
      <c r="A12" t="s">
        <v>41</v>
      </c>
      <c r="B12" t="s">
        <v>76</v>
      </c>
      <c r="C12" t="s">
        <v>59</v>
      </c>
      <c r="D12" t="s">
        <v>337</v>
      </c>
      <c r="E12" s="63">
        <v>0</v>
      </c>
      <c r="F12" s="63">
        <v>0</v>
      </c>
      <c r="G12" s="63">
        <v>6.2616219498311263E-3</v>
      </c>
      <c r="H12" s="63">
        <v>1.693038271674456E-2</v>
      </c>
      <c r="I12" s="63">
        <v>1.275192378160498E-2</v>
      </c>
      <c r="J12" s="63">
        <v>9.2150549572554679E-3</v>
      </c>
      <c r="K12" s="130">
        <v>9.2150549572554679E-3</v>
      </c>
      <c r="L12" s="130">
        <v>9.1975070590117787E-3</v>
      </c>
      <c r="M12" s="130">
        <v>9.1908474612438593E-3</v>
      </c>
      <c r="N12" s="130">
        <v>9.1816712774458482E-3</v>
      </c>
      <c r="O12" s="130">
        <v>9.1690372338921917E-3</v>
      </c>
      <c r="P12" s="130">
        <v>9.1516607035622023E-3</v>
      </c>
      <c r="Q12" s="130">
        <v>9.1277962333875008E-3</v>
      </c>
      <c r="R12" s="130">
        <v>9.0950868128256857E-3</v>
      </c>
      <c r="S12" s="130">
        <v>9.0503767712409658E-3</v>
      </c>
      <c r="T12" s="130">
        <v>8.9894913779865956E-3</v>
      </c>
      <c r="U12" s="130">
        <v>8.9069995615054728E-3</v>
      </c>
      <c r="V12" s="130">
        <v>8.796001176965813E-3</v>
      </c>
      <c r="W12" s="130">
        <v>8.6480217518616273E-3</v>
      </c>
      <c r="X12" s="130">
        <v>8.4531569401974163E-3</v>
      </c>
      <c r="Y12" s="130">
        <v>8.2006747857987488E-3</v>
      </c>
      <c r="Z12" s="130">
        <v>7.8803174098978218E-3</v>
      </c>
      <c r="AA12" s="130">
        <v>7.484465155850337E-3</v>
      </c>
      <c r="AB12" s="130">
        <v>7.01103242391494E-3</v>
      </c>
      <c r="AC12" s="130">
        <v>6.4664220836995294E-3</v>
      </c>
      <c r="AD12" s="130">
        <v>5.86727783380072E-3</v>
      </c>
      <c r="AE12" s="130">
        <v>5.2396519823705101E-3</v>
      </c>
      <c r="AF12" s="130">
        <v>4.6150429547704413E-3</v>
      </c>
      <c r="AG12" s="130">
        <v>4.0243551302094642E-3</v>
      </c>
      <c r="AH12" s="130">
        <v>3.4920938764807208E-3</v>
      </c>
      <c r="AI12" s="130">
        <v>3.032959683074439E-3</v>
      </c>
      <c r="AJ12" s="130">
        <v>2.651579878928122E-3</v>
      </c>
      <c r="AK12" s="130">
        <v>2.3445980838947061E-3</v>
      </c>
      <c r="AL12" s="130">
        <v>2.1036983938375851E-3</v>
      </c>
      <c r="AM12" s="130">
        <v>1.9183965921544071E-3</v>
      </c>
      <c r="AN12" s="130">
        <v>1.778040647929693E-3</v>
      </c>
      <c r="AO12" s="130">
        <v>1.6729646479760789E-3</v>
      </c>
      <c r="AP12" s="130">
        <v>1.5949872479179041E-3</v>
      </c>
      <c r="AQ12" s="130">
        <v>1.5374955394834289E-3</v>
      </c>
      <c r="AR12" s="130">
        <v>1.4953109048994901E-3</v>
      </c>
      <c r="AS12" s="130">
        <v>1.4644668998233541E-3</v>
      </c>
      <c r="AT12" s="130">
        <v>1.441972929338246E-3</v>
      </c>
      <c r="AU12" s="130">
        <v>1.425599351887769E-3</v>
      </c>
      <c r="AV12" s="130">
        <v>1.4136971989089681E-3</v>
      </c>
      <c r="AW12" s="130">
        <v>1.405053999865439E-3</v>
      </c>
      <c r="AX12" s="130">
        <v>1.398781956599895E-3</v>
      </c>
      <c r="AY12" s="130">
        <v>1.3942329625841691E-3</v>
      </c>
    </row>
    <row r="13" spans="1:51">
      <c r="A13" t="s">
        <v>41</v>
      </c>
      <c r="B13" t="s">
        <v>76</v>
      </c>
      <c r="C13" t="s">
        <v>60</v>
      </c>
      <c r="D13" t="s">
        <v>337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0</v>
      </c>
      <c r="Q13" s="130">
        <v>0</v>
      </c>
      <c r="R13" s="130">
        <v>0</v>
      </c>
      <c r="S13" s="130">
        <v>0</v>
      </c>
      <c r="T13" s="130">
        <v>0</v>
      </c>
      <c r="U13" s="130">
        <v>0</v>
      </c>
      <c r="V13" s="130">
        <v>0</v>
      </c>
      <c r="W13" s="130">
        <v>0</v>
      </c>
      <c r="X13" s="130">
        <v>0</v>
      </c>
      <c r="Y13" s="130">
        <v>0</v>
      </c>
      <c r="Z13" s="130">
        <v>0</v>
      </c>
      <c r="AA13" s="130">
        <v>0</v>
      </c>
      <c r="AB13" s="130">
        <v>0</v>
      </c>
      <c r="AC13" s="130">
        <v>0</v>
      </c>
      <c r="AD13" s="130">
        <v>0</v>
      </c>
      <c r="AE13" s="130">
        <v>0</v>
      </c>
      <c r="AF13" s="130">
        <v>0</v>
      </c>
      <c r="AG13" s="130">
        <v>0</v>
      </c>
      <c r="AH13" s="130">
        <v>0</v>
      </c>
      <c r="AI13" s="130">
        <v>0</v>
      </c>
      <c r="AJ13" s="130">
        <v>0</v>
      </c>
      <c r="AK13" s="130">
        <v>0</v>
      </c>
      <c r="AL13" s="130">
        <v>0</v>
      </c>
      <c r="AM13" s="130">
        <v>0</v>
      </c>
      <c r="AN13" s="130">
        <v>0</v>
      </c>
      <c r="AO13" s="130">
        <v>0</v>
      </c>
      <c r="AP13" s="130">
        <v>0</v>
      </c>
      <c r="AQ13" s="130">
        <v>0</v>
      </c>
      <c r="AR13" s="130">
        <v>0</v>
      </c>
      <c r="AS13" s="130">
        <v>0</v>
      </c>
      <c r="AT13" s="130">
        <v>0</v>
      </c>
      <c r="AU13" s="130">
        <v>0</v>
      </c>
      <c r="AV13" s="130">
        <v>0</v>
      </c>
      <c r="AW13" s="130">
        <v>0</v>
      </c>
      <c r="AX13" s="130">
        <v>0</v>
      </c>
      <c r="AY13" s="130">
        <v>0</v>
      </c>
    </row>
    <row r="14" spans="1:51">
      <c r="A14" t="s">
        <v>41</v>
      </c>
      <c r="B14" t="s">
        <v>76</v>
      </c>
      <c r="C14" t="s">
        <v>64</v>
      </c>
      <c r="D14" t="s">
        <v>337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130">
        <v>0</v>
      </c>
      <c r="L14" s="130">
        <v>7.7750822852250398E-4</v>
      </c>
      <c r="M14" s="130">
        <v>1E-3</v>
      </c>
      <c r="N14" s="130">
        <v>1.2503412000094481E-3</v>
      </c>
      <c r="O14" s="130">
        <v>1.515853309977464E-3</v>
      </c>
      <c r="P14" s="130">
        <v>1.7803755855818129E-3</v>
      </c>
      <c r="Q14" s="130">
        <v>2.0279833679623018E-3</v>
      </c>
      <c r="R14" s="130">
        <v>2.246594447847678E-3</v>
      </c>
      <c r="S14" s="130">
        <v>2.429861378661591E-3</v>
      </c>
      <c r="T14" s="130">
        <v>2.5769432360327701E-3</v>
      </c>
      <c r="U14" s="130">
        <v>2.6909081889947071E-3</v>
      </c>
      <c r="V14" s="130">
        <v>2.7768314621496129E-3</v>
      </c>
      <c r="W14" s="130">
        <v>2.84028691880296E-3</v>
      </c>
      <c r="X14" s="130">
        <v>2.8864374205020819E-3</v>
      </c>
      <c r="Y14" s="130">
        <v>2.9196296795036551E-3</v>
      </c>
      <c r="Z14" s="130">
        <v>2.943310985180656E-3</v>
      </c>
      <c r="AA14" s="130">
        <v>2.9601098731268042E-3</v>
      </c>
      <c r="AB14" s="130">
        <v>2.9719780718752168E-3</v>
      </c>
      <c r="AC14" s="130">
        <v>2.980338671474984E-3</v>
      </c>
      <c r="AD14" s="130">
        <v>2.986216378370161E-3</v>
      </c>
      <c r="AE14" s="130">
        <v>2.9903426526279521E-3</v>
      </c>
      <c r="AF14" s="130">
        <v>2.993236480364331E-3</v>
      </c>
      <c r="AG14" s="130">
        <v>2.9952645447244219E-3</v>
      </c>
      <c r="AH14" s="130">
        <v>2.996685160550891E-3</v>
      </c>
      <c r="AI14" s="130">
        <v>2.9976799279655521E-3</v>
      </c>
      <c r="AJ14" s="130">
        <v>2.998376332198952E-3</v>
      </c>
      <c r="AK14" s="130">
        <v>2.9988637795439572E-3</v>
      </c>
      <c r="AL14" s="130">
        <v>2.999204927314111E-3</v>
      </c>
      <c r="AM14" s="130">
        <v>2.9994436651955229E-3</v>
      </c>
      <c r="AN14" s="130">
        <v>2.999610726135422E-3</v>
      </c>
      <c r="AO14" s="130">
        <v>2.9997276251530229E-3</v>
      </c>
      <c r="AP14" s="130">
        <v>2.999809421603156E-3</v>
      </c>
      <c r="AQ14" s="130">
        <v>2.999866654985469E-3</v>
      </c>
      <c r="AR14" s="130">
        <v>2.9999067009098819E-3</v>
      </c>
      <c r="AS14" s="130">
        <v>2.9999347205791672E-3</v>
      </c>
      <c r="AT14" s="130">
        <v>2.9999543254835008E-3</v>
      </c>
      <c r="AU14" s="130">
        <v>2.9999680426490249E-3</v>
      </c>
      <c r="AV14" s="130">
        <v>2.9999776402476219E-3</v>
      </c>
      <c r="AW14" s="130">
        <v>2.999984355460299E-3</v>
      </c>
      <c r="AX14" s="130">
        <v>2.999989053928068E-3</v>
      </c>
      <c r="AY14" s="130">
        <v>2.9999923413256851E-3</v>
      </c>
    </row>
    <row r="15" spans="1:51">
      <c r="A15" t="s">
        <v>41</v>
      </c>
      <c r="B15" t="s">
        <v>76</v>
      </c>
      <c r="C15" t="s">
        <v>61</v>
      </c>
      <c r="D15" t="s">
        <v>337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130">
        <v>0</v>
      </c>
      <c r="L15" s="130">
        <v>6.9996987850317119E-4</v>
      </c>
      <c r="M15" s="130">
        <v>1E-3</v>
      </c>
      <c r="N15" s="130">
        <v>1.4283728261970129E-3</v>
      </c>
      <c r="O15" s="130">
        <v>2.0397187676144861E-3</v>
      </c>
      <c r="P15" s="130">
        <v>2.9116420218176999E-3</v>
      </c>
      <c r="Q15" s="130">
        <v>4.1540919764280889E-3</v>
      </c>
      <c r="R15" s="130">
        <v>5.9222582089639561E-3</v>
      </c>
      <c r="S15" s="130">
        <v>8.4340034372050749E-3</v>
      </c>
      <c r="T15" s="130">
        <v>1.1992805871272929E-2</v>
      </c>
      <c r="U15" s="130">
        <v>1.7016696666036019E-2</v>
      </c>
      <c r="V15" s="130">
        <v>2.40722458767266E-2</v>
      </c>
      <c r="W15" s="130">
        <v>3.3909432719945197E-2</v>
      </c>
      <c r="X15" s="130">
        <v>4.7487083526113943E-2</v>
      </c>
      <c r="Y15" s="130">
        <v>6.5968517377613445E-2</v>
      </c>
      <c r="Z15" s="130">
        <v>9.0654026675444824E-2</v>
      </c>
      <c r="AA15" s="130">
        <v>0.12280721846060021</v>
      </c>
      <c r="AB15" s="130">
        <v>0.1633422298661012</v>
      </c>
      <c r="AC15" s="130">
        <v>0.2123923540169326</v>
      </c>
      <c r="AD15" s="130">
        <v>0.26888683086189391</v>
      </c>
      <c r="AE15" s="130">
        <v>0.33037109569086448</v>
      </c>
      <c r="AF15" s="130">
        <v>0.39329362759482961</v>
      </c>
      <c r="AG15" s="130">
        <v>0.45376181013906869</v>
      </c>
      <c r="AH15" s="130">
        <v>0.50845840136591569</v>
      </c>
      <c r="AI15" s="130">
        <v>0.55529094414054336</v>
      </c>
      <c r="AJ15" s="130">
        <v>0.59354154498709821</v>
      </c>
      <c r="AK15" s="130">
        <v>0.62359650619785745</v>
      </c>
      <c r="AL15" s="130">
        <v>0.64650145817820492</v>
      </c>
      <c r="AM15" s="130">
        <v>0.66355430984945274</v>
      </c>
      <c r="AN15" s="130">
        <v>0.67603069429546458</v>
      </c>
      <c r="AO15" s="130">
        <v>0.68504276911684481</v>
      </c>
      <c r="AP15" s="130">
        <v>0.69149248623494808</v>
      </c>
      <c r="AQ15" s="130">
        <v>0.69607786942763483</v>
      </c>
      <c r="AR15" s="130">
        <v>0.69932246429266054</v>
      </c>
      <c r="AS15" s="130">
        <v>0.70161066259249694</v>
      </c>
      <c r="AT15" s="130">
        <v>0.70322057622112777</v>
      </c>
      <c r="AU15" s="130">
        <v>0.704351388718368</v>
      </c>
      <c r="AV15" s="130">
        <v>0.70514475207148031</v>
      </c>
      <c r="AW15" s="130">
        <v>0.70570091017051251</v>
      </c>
      <c r="AX15" s="130">
        <v>0.70609056065582276</v>
      </c>
      <c r="AY15" s="130">
        <v>0.70636344435105836</v>
      </c>
    </row>
    <row r="16" spans="1:51">
      <c r="A16" t="s">
        <v>41</v>
      </c>
      <c r="B16" t="s">
        <v>77</v>
      </c>
      <c r="C16" t="s">
        <v>50</v>
      </c>
      <c r="D16" t="s">
        <v>337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130">
        <v>0</v>
      </c>
      <c r="L16" s="130">
        <v>0</v>
      </c>
      <c r="M16" s="130">
        <v>0</v>
      </c>
      <c r="N16" s="130">
        <v>0</v>
      </c>
      <c r="O16" s="130">
        <v>0</v>
      </c>
      <c r="P16" s="130">
        <v>0</v>
      </c>
      <c r="Q16" s="130">
        <v>0</v>
      </c>
      <c r="R16" s="130">
        <v>0</v>
      </c>
      <c r="S16" s="130">
        <v>0</v>
      </c>
      <c r="T16" s="130">
        <v>0</v>
      </c>
      <c r="U16" s="130">
        <v>0</v>
      </c>
      <c r="V16" s="130">
        <v>0</v>
      </c>
      <c r="W16" s="130">
        <v>0</v>
      </c>
      <c r="X16" s="130">
        <v>0</v>
      </c>
      <c r="Y16" s="130">
        <v>0</v>
      </c>
      <c r="Z16" s="130">
        <v>0</v>
      </c>
      <c r="AA16" s="130">
        <v>0</v>
      </c>
      <c r="AB16" s="130">
        <v>0</v>
      </c>
      <c r="AC16" s="130">
        <v>0</v>
      </c>
      <c r="AD16" s="130">
        <v>0</v>
      </c>
      <c r="AE16" s="130">
        <v>0</v>
      </c>
      <c r="AF16" s="130">
        <v>0</v>
      </c>
      <c r="AG16" s="130">
        <v>0</v>
      </c>
      <c r="AH16" s="130">
        <v>0</v>
      </c>
      <c r="AI16" s="130">
        <v>0</v>
      </c>
      <c r="AJ16" s="130">
        <v>0</v>
      </c>
      <c r="AK16" s="130">
        <v>0</v>
      </c>
      <c r="AL16" s="130">
        <v>0</v>
      </c>
      <c r="AM16" s="130">
        <v>0</v>
      </c>
      <c r="AN16" s="130">
        <v>0</v>
      </c>
      <c r="AO16" s="130">
        <v>0</v>
      </c>
      <c r="AP16" s="130">
        <v>0</v>
      </c>
      <c r="AQ16" s="130">
        <v>0</v>
      </c>
      <c r="AR16" s="130">
        <v>0</v>
      </c>
      <c r="AS16" s="130">
        <v>0</v>
      </c>
      <c r="AT16" s="130">
        <v>0</v>
      </c>
      <c r="AU16" s="130">
        <v>0</v>
      </c>
      <c r="AV16" s="130">
        <v>0</v>
      </c>
      <c r="AW16" s="130">
        <v>0</v>
      </c>
      <c r="AX16" s="130">
        <v>0</v>
      </c>
      <c r="AY16" s="130">
        <v>0</v>
      </c>
    </row>
    <row r="17" spans="1:51">
      <c r="A17" t="s">
        <v>41</v>
      </c>
      <c r="B17" t="s">
        <v>77</v>
      </c>
      <c r="C17" t="s">
        <v>53</v>
      </c>
      <c r="D17" t="s">
        <v>337</v>
      </c>
      <c r="E17" s="63">
        <v>1</v>
      </c>
      <c r="F17" s="63">
        <v>1</v>
      </c>
      <c r="G17" s="63">
        <v>1</v>
      </c>
      <c r="H17" s="63">
        <v>1</v>
      </c>
      <c r="I17" s="63">
        <v>1</v>
      </c>
      <c r="J17" s="63">
        <v>1</v>
      </c>
      <c r="K17" s="130">
        <v>1</v>
      </c>
      <c r="L17" s="130">
        <v>0.9985225218929743</v>
      </c>
      <c r="M17" s="130">
        <v>0.998</v>
      </c>
      <c r="N17" s="130">
        <v>0.99732128597379355</v>
      </c>
      <c r="O17" s="130">
        <v>0.99644442792240806</v>
      </c>
      <c r="P17" s="130">
        <v>0.99530798239260054</v>
      </c>
      <c r="Q17" s="130">
        <v>0.9938179246556097</v>
      </c>
      <c r="R17" s="130">
        <v>0.99183114734318845</v>
      </c>
      <c r="S17" s="130">
        <v>0.98913613518413346</v>
      </c>
      <c r="T17" s="130">
        <v>0.98543025089269443</v>
      </c>
      <c r="U17" s="130">
        <v>0.98029239514496935</v>
      </c>
      <c r="V17" s="130">
        <v>0.97315092266112391</v>
      </c>
      <c r="W17" s="130">
        <v>0.96325028036125193</v>
      </c>
      <c r="X17" s="130">
        <v>0.94962647905338404</v>
      </c>
      <c r="Y17" s="130">
        <v>0.93111185294288301</v>
      </c>
      <c r="Z17" s="130">
        <v>0.90640266233937461</v>
      </c>
      <c r="AA17" s="130">
        <v>0.87423267166627305</v>
      </c>
      <c r="AB17" s="130">
        <v>0.83368579206202365</v>
      </c>
      <c r="AC17" s="130">
        <v>0.78462730731159247</v>
      </c>
      <c r="AD17" s="130">
        <v>0.72812695275973605</v>
      </c>
      <c r="AE17" s="130">
        <v>0.66663856165650759</v>
      </c>
      <c r="AF17" s="130">
        <v>0.60371313592480613</v>
      </c>
      <c r="AG17" s="130">
        <v>0.54324292531620677</v>
      </c>
      <c r="AH17" s="130">
        <v>0.48854491347353329</v>
      </c>
      <c r="AI17" s="130">
        <v>0.44171137593149101</v>
      </c>
      <c r="AJ17" s="130">
        <v>0.40346007868070283</v>
      </c>
      <c r="AK17" s="130">
        <v>0.37340463002259849</v>
      </c>
      <c r="AL17" s="130">
        <v>0.35049933689448087</v>
      </c>
      <c r="AM17" s="130">
        <v>0.33344624648535159</v>
      </c>
      <c r="AN17" s="130">
        <v>0.32096969497839989</v>
      </c>
      <c r="AO17" s="130">
        <v>0.31195750325800209</v>
      </c>
      <c r="AP17" s="130">
        <v>0.30550770434344859</v>
      </c>
      <c r="AQ17" s="130">
        <v>0.30092226391737958</v>
      </c>
      <c r="AR17" s="130">
        <v>0.29767762900642952</v>
      </c>
      <c r="AS17" s="130">
        <v>0.29538940268692382</v>
      </c>
      <c r="AT17" s="130">
        <v>0.29377946945338862</v>
      </c>
      <c r="AU17" s="130">
        <v>0.29264864323898288</v>
      </c>
      <c r="AV17" s="130">
        <v>0.29185527028827202</v>
      </c>
      <c r="AW17" s="130">
        <v>0.29129910547402699</v>
      </c>
      <c r="AX17" s="130">
        <v>0.29090945029024912</v>
      </c>
      <c r="AY17" s="130">
        <v>0.29063656330761589</v>
      </c>
    </row>
    <row r="18" spans="1:51">
      <c r="A18" t="s">
        <v>41</v>
      </c>
      <c r="B18" t="s">
        <v>77</v>
      </c>
      <c r="C18" t="s">
        <v>56</v>
      </c>
      <c r="D18" t="s">
        <v>337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130">
        <v>0</v>
      </c>
      <c r="L18" s="130">
        <v>0</v>
      </c>
      <c r="M18" s="130">
        <v>0</v>
      </c>
      <c r="N18" s="130">
        <v>0</v>
      </c>
      <c r="O18" s="130">
        <v>0</v>
      </c>
      <c r="P18" s="130">
        <v>0</v>
      </c>
      <c r="Q18" s="130">
        <v>0</v>
      </c>
      <c r="R18" s="130">
        <v>0</v>
      </c>
      <c r="S18" s="130">
        <v>0</v>
      </c>
      <c r="T18" s="130">
        <v>0</v>
      </c>
      <c r="U18" s="130">
        <v>0</v>
      </c>
      <c r="V18" s="130">
        <v>0</v>
      </c>
      <c r="W18" s="130">
        <v>0</v>
      </c>
      <c r="X18" s="130">
        <v>0</v>
      </c>
      <c r="Y18" s="130">
        <v>0</v>
      </c>
      <c r="Z18" s="130">
        <v>0</v>
      </c>
      <c r="AA18" s="130">
        <v>0</v>
      </c>
      <c r="AB18" s="130">
        <v>0</v>
      </c>
      <c r="AC18" s="130">
        <v>0</v>
      </c>
      <c r="AD18" s="130">
        <v>0</v>
      </c>
      <c r="AE18" s="130">
        <v>0</v>
      </c>
      <c r="AF18" s="130">
        <v>0</v>
      </c>
      <c r="AG18" s="130">
        <v>0</v>
      </c>
      <c r="AH18" s="130">
        <v>0</v>
      </c>
      <c r="AI18" s="130">
        <v>0</v>
      </c>
      <c r="AJ18" s="130">
        <v>0</v>
      </c>
      <c r="AK18" s="130">
        <v>0</v>
      </c>
      <c r="AL18" s="130">
        <v>0</v>
      </c>
      <c r="AM18" s="130">
        <v>0</v>
      </c>
      <c r="AN18" s="130">
        <v>0</v>
      </c>
      <c r="AO18" s="130">
        <v>0</v>
      </c>
      <c r="AP18" s="130">
        <v>0</v>
      </c>
      <c r="AQ18" s="130">
        <v>0</v>
      </c>
      <c r="AR18" s="130">
        <v>0</v>
      </c>
      <c r="AS18" s="130">
        <v>0</v>
      </c>
      <c r="AT18" s="130">
        <v>0</v>
      </c>
      <c r="AU18" s="130">
        <v>0</v>
      </c>
      <c r="AV18" s="130">
        <v>0</v>
      </c>
      <c r="AW18" s="130">
        <v>0</v>
      </c>
      <c r="AX18" s="130">
        <v>0</v>
      </c>
      <c r="AY18" s="130">
        <v>0</v>
      </c>
    </row>
    <row r="19" spans="1:51">
      <c r="A19" t="s">
        <v>41</v>
      </c>
      <c r="B19" t="s">
        <v>77</v>
      </c>
      <c r="C19" t="s">
        <v>59</v>
      </c>
      <c r="D19" t="s">
        <v>337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130">
        <v>0</v>
      </c>
      <c r="L19" s="130">
        <v>0</v>
      </c>
      <c r="M19" s="130">
        <v>0</v>
      </c>
      <c r="N19" s="130">
        <v>0</v>
      </c>
      <c r="O19" s="130">
        <v>0</v>
      </c>
      <c r="P19" s="130">
        <v>0</v>
      </c>
      <c r="Q19" s="130">
        <v>0</v>
      </c>
      <c r="R19" s="130">
        <v>0</v>
      </c>
      <c r="S19" s="130">
        <v>0</v>
      </c>
      <c r="T19" s="130">
        <v>0</v>
      </c>
      <c r="U19" s="130">
        <v>0</v>
      </c>
      <c r="V19" s="130">
        <v>0</v>
      </c>
      <c r="W19" s="130">
        <v>0</v>
      </c>
      <c r="X19" s="130">
        <v>0</v>
      </c>
      <c r="Y19" s="130">
        <v>0</v>
      </c>
      <c r="Z19" s="130">
        <v>0</v>
      </c>
      <c r="AA19" s="130">
        <v>0</v>
      </c>
      <c r="AB19" s="130">
        <v>0</v>
      </c>
      <c r="AC19" s="130">
        <v>0</v>
      </c>
      <c r="AD19" s="130">
        <v>0</v>
      </c>
      <c r="AE19" s="130">
        <v>0</v>
      </c>
      <c r="AF19" s="130">
        <v>0</v>
      </c>
      <c r="AG19" s="130">
        <v>0</v>
      </c>
      <c r="AH19" s="130">
        <v>0</v>
      </c>
      <c r="AI19" s="130">
        <v>0</v>
      </c>
      <c r="AJ19" s="130">
        <v>0</v>
      </c>
      <c r="AK19" s="130">
        <v>0</v>
      </c>
      <c r="AL19" s="130">
        <v>0</v>
      </c>
      <c r="AM19" s="130">
        <v>0</v>
      </c>
      <c r="AN19" s="130">
        <v>0</v>
      </c>
      <c r="AO19" s="130">
        <v>0</v>
      </c>
      <c r="AP19" s="130">
        <v>0</v>
      </c>
      <c r="AQ19" s="130">
        <v>0</v>
      </c>
      <c r="AR19" s="130">
        <v>0</v>
      </c>
      <c r="AS19" s="130">
        <v>0</v>
      </c>
      <c r="AT19" s="130">
        <v>0</v>
      </c>
      <c r="AU19" s="130">
        <v>0</v>
      </c>
      <c r="AV19" s="130">
        <v>0</v>
      </c>
      <c r="AW19" s="130">
        <v>0</v>
      </c>
      <c r="AX19" s="130">
        <v>0</v>
      </c>
      <c r="AY19" s="130">
        <v>0</v>
      </c>
    </row>
    <row r="20" spans="1:51">
      <c r="A20" t="s">
        <v>41</v>
      </c>
      <c r="B20" t="s">
        <v>77</v>
      </c>
      <c r="C20" t="s">
        <v>60</v>
      </c>
      <c r="D20" t="s">
        <v>337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130">
        <v>0</v>
      </c>
      <c r="L20" s="130">
        <v>0</v>
      </c>
      <c r="M20" s="130">
        <v>0</v>
      </c>
      <c r="N20" s="130">
        <v>0</v>
      </c>
      <c r="O20" s="130">
        <v>0</v>
      </c>
      <c r="P20" s="130">
        <v>0</v>
      </c>
      <c r="Q20" s="130">
        <v>0</v>
      </c>
      <c r="R20" s="130">
        <v>0</v>
      </c>
      <c r="S20" s="130">
        <v>0</v>
      </c>
      <c r="T20" s="130">
        <v>0</v>
      </c>
      <c r="U20" s="130">
        <v>0</v>
      </c>
      <c r="V20" s="130">
        <v>0</v>
      </c>
      <c r="W20" s="130">
        <v>0</v>
      </c>
      <c r="X20" s="130">
        <v>0</v>
      </c>
      <c r="Y20" s="130">
        <v>0</v>
      </c>
      <c r="Z20" s="130">
        <v>0</v>
      </c>
      <c r="AA20" s="130">
        <v>0</v>
      </c>
      <c r="AB20" s="130">
        <v>0</v>
      </c>
      <c r="AC20" s="130">
        <v>0</v>
      </c>
      <c r="AD20" s="130">
        <v>0</v>
      </c>
      <c r="AE20" s="130">
        <v>0</v>
      </c>
      <c r="AF20" s="130">
        <v>0</v>
      </c>
      <c r="AG20" s="130">
        <v>0</v>
      </c>
      <c r="AH20" s="130">
        <v>0</v>
      </c>
      <c r="AI20" s="130">
        <v>0</v>
      </c>
      <c r="AJ20" s="130">
        <v>0</v>
      </c>
      <c r="AK20" s="130">
        <v>0</v>
      </c>
      <c r="AL20" s="130">
        <v>0</v>
      </c>
      <c r="AM20" s="130">
        <v>0</v>
      </c>
      <c r="AN20" s="130">
        <v>0</v>
      </c>
      <c r="AO20" s="130">
        <v>0</v>
      </c>
      <c r="AP20" s="130">
        <v>0</v>
      </c>
      <c r="AQ20" s="130">
        <v>0</v>
      </c>
      <c r="AR20" s="130">
        <v>0</v>
      </c>
      <c r="AS20" s="130">
        <v>0</v>
      </c>
      <c r="AT20" s="130">
        <v>0</v>
      </c>
      <c r="AU20" s="130">
        <v>0</v>
      </c>
      <c r="AV20" s="130">
        <v>0</v>
      </c>
      <c r="AW20" s="130">
        <v>0</v>
      </c>
      <c r="AX20" s="130">
        <v>0</v>
      </c>
      <c r="AY20" s="130">
        <v>0</v>
      </c>
    </row>
    <row r="21" spans="1:51">
      <c r="A21" t="s">
        <v>41</v>
      </c>
      <c r="B21" t="s">
        <v>77</v>
      </c>
      <c r="C21" t="s">
        <v>64</v>
      </c>
      <c r="D21" t="s">
        <v>337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130">
        <v>0</v>
      </c>
      <c r="L21" s="130">
        <v>7.7750822852250398E-4</v>
      </c>
      <c r="M21" s="130">
        <v>1E-3</v>
      </c>
      <c r="N21" s="130">
        <v>1.2503412000094481E-3</v>
      </c>
      <c r="O21" s="130">
        <v>1.515853309977464E-3</v>
      </c>
      <c r="P21" s="130">
        <v>1.7803755855818129E-3</v>
      </c>
      <c r="Q21" s="130">
        <v>2.0279833679623018E-3</v>
      </c>
      <c r="R21" s="130">
        <v>2.246594447847678E-3</v>
      </c>
      <c r="S21" s="130">
        <v>2.429861378661591E-3</v>
      </c>
      <c r="T21" s="130">
        <v>2.5769432360327701E-3</v>
      </c>
      <c r="U21" s="130">
        <v>2.6909081889947071E-3</v>
      </c>
      <c r="V21" s="130">
        <v>2.7768314621496129E-3</v>
      </c>
      <c r="W21" s="130">
        <v>2.84028691880296E-3</v>
      </c>
      <c r="X21" s="130">
        <v>2.8864374205020819E-3</v>
      </c>
      <c r="Y21" s="130">
        <v>2.9196296795036551E-3</v>
      </c>
      <c r="Z21" s="130">
        <v>2.943310985180656E-3</v>
      </c>
      <c r="AA21" s="130">
        <v>2.9601098731268042E-3</v>
      </c>
      <c r="AB21" s="130">
        <v>2.9719780718752168E-3</v>
      </c>
      <c r="AC21" s="130">
        <v>2.980338671474984E-3</v>
      </c>
      <c r="AD21" s="130">
        <v>2.986216378370161E-3</v>
      </c>
      <c r="AE21" s="130">
        <v>2.9903426526279521E-3</v>
      </c>
      <c r="AF21" s="130">
        <v>2.993236480364331E-3</v>
      </c>
      <c r="AG21" s="130">
        <v>2.9952645447244219E-3</v>
      </c>
      <c r="AH21" s="130">
        <v>2.996685160550891E-3</v>
      </c>
      <c r="AI21" s="130">
        <v>2.9976799279655521E-3</v>
      </c>
      <c r="AJ21" s="130">
        <v>2.998376332198952E-3</v>
      </c>
      <c r="AK21" s="130">
        <v>2.9988637795439572E-3</v>
      </c>
      <c r="AL21" s="130">
        <v>2.999204927314111E-3</v>
      </c>
      <c r="AM21" s="130">
        <v>2.9994436651955229E-3</v>
      </c>
      <c r="AN21" s="130">
        <v>2.999610726135422E-3</v>
      </c>
      <c r="AO21" s="130">
        <v>2.9997276251530229E-3</v>
      </c>
      <c r="AP21" s="130">
        <v>2.999809421603156E-3</v>
      </c>
      <c r="AQ21" s="130">
        <v>2.999866654985469E-3</v>
      </c>
      <c r="AR21" s="130">
        <v>2.9999067009098819E-3</v>
      </c>
      <c r="AS21" s="130">
        <v>2.9999347205791672E-3</v>
      </c>
      <c r="AT21" s="130">
        <v>2.9999543254835008E-3</v>
      </c>
      <c r="AU21" s="130">
        <v>2.9999680426490249E-3</v>
      </c>
      <c r="AV21" s="130">
        <v>2.9999776402476219E-3</v>
      </c>
      <c r="AW21" s="130">
        <v>2.999984355460299E-3</v>
      </c>
      <c r="AX21" s="130">
        <v>2.999989053928068E-3</v>
      </c>
      <c r="AY21" s="130">
        <v>2.9999923413256851E-3</v>
      </c>
    </row>
    <row r="22" spans="1:51">
      <c r="A22" t="s">
        <v>41</v>
      </c>
      <c r="B22" t="s">
        <v>77</v>
      </c>
      <c r="C22" t="s">
        <v>61</v>
      </c>
      <c r="D22" t="s">
        <v>337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130">
        <v>0</v>
      </c>
      <c r="L22" s="130">
        <v>6.9996987850317119E-4</v>
      </c>
      <c r="M22" s="130">
        <v>1E-3</v>
      </c>
      <c r="N22" s="130">
        <v>1.4283728261970129E-3</v>
      </c>
      <c r="O22" s="130">
        <v>2.0397187676144861E-3</v>
      </c>
      <c r="P22" s="130">
        <v>2.9116420218176999E-3</v>
      </c>
      <c r="Q22" s="130">
        <v>4.1540919764280889E-3</v>
      </c>
      <c r="R22" s="130">
        <v>5.9222582089639561E-3</v>
      </c>
      <c r="S22" s="130">
        <v>8.4340034372050749E-3</v>
      </c>
      <c r="T22" s="130">
        <v>1.1992805871272929E-2</v>
      </c>
      <c r="U22" s="130">
        <v>1.7016696666036019E-2</v>
      </c>
      <c r="V22" s="130">
        <v>2.40722458767266E-2</v>
      </c>
      <c r="W22" s="130">
        <v>3.3909432719945197E-2</v>
      </c>
      <c r="X22" s="130">
        <v>4.7487083526113943E-2</v>
      </c>
      <c r="Y22" s="130">
        <v>6.5968517377613445E-2</v>
      </c>
      <c r="Z22" s="130">
        <v>9.0654026675444824E-2</v>
      </c>
      <c r="AA22" s="130">
        <v>0.12280721846060021</v>
      </c>
      <c r="AB22" s="130">
        <v>0.1633422298661012</v>
      </c>
      <c r="AC22" s="130">
        <v>0.2123923540169326</v>
      </c>
      <c r="AD22" s="130">
        <v>0.26888683086189391</v>
      </c>
      <c r="AE22" s="130">
        <v>0.33037109569086448</v>
      </c>
      <c r="AF22" s="130">
        <v>0.39329362759482961</v>
      </c>
      <c r="AG22" s="130">
        <v>0.45376181013906869</v>
      </c>
      <c r="AH22" s="130">
        <v>0.50845840136591569</v>
      </c>
      <c r="AI22" s="130">
        <v>0.55529094414054336</v>
      </c>
      <c r="AJ22" s="130">
        <v>0.59354154498709821</v>
      </c>
      <c r="AK22" s="130">
        <v>0.62359650619785745</v>
      </c>
      <c r="AL22" s="130">
        <v>0.64650145817820492</v>
      </c>
      <c r="AM22" s="130">
        <v>0.66355430984945274</v>
      </c>
      <c r="AN22" s="130">
        <v>0.67603069429546458</v>
      </c>
      <c r="AO22" s="130">
        <v>0.68504276911684481</v>
      </c>
      <c r="AP22" s="130">
        <v>0.69149248623494808</v>
      </c>
      <c r="AQ22" s="130">
        <v>0.69607786942763483</v>
      </c>
      <c r="AR22" s="130">
        <v>0.69932246429266054</v>
      </c>
      <c r="AS22" s="130">
        <v>0.70161066259249694</v>
      </c>
      <c r="AT22" s="130">
        <v>0.70322057622112777</v>
      </c>
      <c r="AU22" s="130">
        <v>0.704351388718368</v>
      </c>
      <c r="AV22" s="130">
        <v>0.70514475207148031</v>
      </c>
      <c r="AW22" s="130">
        <v>0.70570091017051251</v>
      </c>
      <c r="AX22" s="130">
        <v>0.70609056065582276</v>
      </c>
      <c r="AY22" s="130">
        <v>0.70636344435105836</v>
      </c>
    </row>
    <row r="23" spans="1:51">
      <c r="A23" t="s">
        <v>41</v>
      </c>
      <c r="B23" t="s">
        <v>78</v>
      </c>
      <c r="C23" t="s">
        <v>53</v>
      </c>
      <c r="D23" t="s">
        <v>337</v>
      </c>
      <c r="E23" s="63">
        <v>1</v>
      </c>
      <c r="F23" s="63">
        <v>1</v>
      </c>
      <c r="G23" s="63">
        <v>1</v>
      </c>
      <c r="H23" s="63">
        <v>1</v>
      </c>
      <c r="I23" s="63">
        <v>1</v>
      </c>
      <c r="J23" s="63">
        <v>1</v>
      </c>
      <c r="K23" s="71">
        <v>1</v>
      </c>
      <c r="L23" s="71">
        <v>1</v>
      </c>
      <c r="M23" s="71">
        <v>1</v>
      </c>
      <c r="N23" s="71">
        <v>1</v>
      </c>
      <c r="O23" s="71">
        <v>1</v>
      </c>
      <c r="P23" s="71">
        <v>1</v>
      </c>
      <c r="Q23" s="71">
        <v>1</v>
      </c>
      <c r="R23" s="71">
        <v>1</v>
      </c>
      <c r="S23" s="71">
        <v>1</v>
      </c>
      <c r="T23" s="71">
        <v>1</v>
      </c>
      <c r="U23" s="71">
        <v>1</v>
      </c>
      <c r="V23" s="71">
        <v>1</v>
      </c>
      <c r="W23" s="71">
        <v>1</v>
      </c>
      <c r="X23" s="71">
        <v>1</v>
      </c>
      <c r="Y23" s="71">
        <v>1</v>
      </c>
      <c r="Z23" s="71">
        <v>1</v>
      </c>
      <c r="AA23" s="71">
        <v>1</v>
      </c>
      <c r="AB23" s="71">
        <v>1</v>
      </c>
      <c r="AC23" s="71">
        <v>1</v>
      </c>
      <c r="AD23" s="71">
        <v>1</v>
      </c>
      <c r="AE23" s="71">
        <v>1</v>
      </c>
      <c r="AF23" s="71">
        <v>1</v>
      </c>
      <c r="AG23" s="71">
        <v>1</v>
      </c>
      <c r="AH23" s="71">
        <v>1</v>
      </c>
      <c r="AI23" s="71">
        <v>1</v>
      </c>
      <c r="AJ23" s="71">
        <v>1</v>
      </c>
      <c r="AK23" s="71">
        <v>1</v>
      </c>
      <c r="AL23" s="71">
        <v>1</v>
      </c>
      <c r="AM23" s="71">
        <v>1</v>
      </c>
      <c r="AN23" s="71">
        <v>1</v>
      </c>
      <c r="AO23" s="71">
        <v>1</v>
      </c>
      <c r="AP23" s="71">
        <v>1</v>
      </c>
      <c r="AQ23" s="71">
        <v>1</v>
      </c>
      <c r="AR23" s="71">
        <v>1</v>
      </c>
      <c r="AS23" s="71">
        <v>1</v>
      </c>
      <c r="AT23" s="71">
        <v>1</v>
      </c>
      <c r="AU23" s="71">
        <v>1</v>
      </c>
      <c r="AV23" s="71">
        <v>1</v>
      </c>
      <c r="AW23" s="71">
        <v>1</v>
      </c>
      <c r="AX23" s="71">
        <v>1</v>
      </c>
      <c r="AY23" s="71">
        <v>1</v>
      </c>
    </row>
    <row r="24" spans="1:51">
      <c r="A24" t="s">
        <v>41</v>
      </c>
      <c r="B24" t="s">
        <v>78</v>
      </c>
      <c r="C24" t="s">
        <v>56</v>
      </c>
      <c r="D24" t="s">
        <v>337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</row>
    <row r="25" spans="1:51">
      <c r="A25" t="s">
        <v>41</v>
      </c>
      <c r="B25" t="s">
        <v>78</v>
      </c>
      <c r="C25" t="s">
        <v>61</v>
      </c>
      <c r="D25" t="s">
        <v>337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130">
        <v>0</v>
      </c>
      <c r="L25" s="130">
        <v>0</v>
      </c>
      <c r="M25" s="130">
        <v>0</v>
      </c>
      <c r="N25" s="130">
        <v>0</v>
      </c>
      <c r="O25" s="130">
        <v>0</v>
      </c>
      <c r="P25" s="130">
        <v>0</v>
      </c>
      <c r="Q25" s="130">
        <v>0</v>
      </c>
      <c r="R25" s="130">
        <v>0</v>
      </c>
      <c r="S25" s="130">
        <v>0</v>
      </c>
      <c r="T25" s="130">
        <v>0</v>
      </c>
      <c r="U25" s="130">
        <v>0</v>
      </c>
      <c r="V25" s="130">
        <v>0</v>
      </c>
      <c r="W25" s="130">
        <v>0</v>
      </c>
      <c r="X25" s="130">
        <v>0</v>
      </c>
      <c r="Y25" s="130">
        <v>0</v>
      </c>
      <c r="Z25" s="130">
        <v>0</v>
      </c>
      <c r="AA25" s="130">
        <v>0</v>
      </c>
      <c r="AB25" s="130">
        <v>0</v>
      </c>
      <c r="AC25" s="130">
        <v>0</v>
      </c>
      <c r="AD25" s="130">
        <v>0</v>
      </c>
      <c r="AE25" s="130">
        <v>0</v>
      </c>
      <c r="AF25" s="130">
        <v>0</v>
      </c>
      <c r="AG25" s="130">
        <v>0</v>
      </c>
      <c r="AH25" s="130">
        <v>0</v>
      </c>
      <c r="AI25" s="130">
        <v>0</v>
      </c>
      <c r="AJ25" s="130">
        <v>0</v>
      </c>
      <c r="AK25" s="130">
        <v>0</v>
      </c>
      <c r="AL25" s="130">
        <v>0</v>
      </c>
      <c r="AM25" s="130">
        <v>0</v>
      </c>
      <c r="AN25" s="130">
        <v>0</v>
      </c>
      <c r="AO25" s="130">
        <v>0</v>
      </c>
      <c r="AP25" s="130">
        <v>0</v>
      </c>
      <c r="AQ25" s="130">
        <v>0</v>
      </c>
      <c r="AR25" s="130">
        <v>0</v>
      </c>
      <c r="AS25" s="130">
        <v>0</v>
      </c>
      <c r="AT25" s="130">
        <v>0</v>
      </c>
      <c r="AU25" s="130">
        <v>0</v>
      </c>
      <c r="AV25" s="130">
        <v>0</v>
      </c>
      <c r="AW25" s="130">
        <v>0</v>
      </c>
      <c r="AX25" s="130">
        <v>0</v>
      </c>
      <c r="AY25" s="130">
        <v>0</v>
      </c>
    </row>
    <row r="26" spans="1:51">
      <c r="A26" t="s">
        <v>41</v>
      </c>
      <c r="B26" t="s">
        <v>79</v>
      </c>
      <c r="C26" t="s">
        <v>359</v>
      </c>
      <c r="D26" t="s">
        <v>337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130">
        <v>0</v>
      </c>
      <c r="L26" s="130">
        <v>0</v>
      </c>
      <c r="M26" s="130">
        <v>0</v>
      </c>
      <c r="N26" s="130">
        <v>0</v>
      </c>
      <c r="O26" s="130">
        <v>0</v>
      </c>
      <c r="P26" s="130">
        <v>0</v>
      </c>
      <c r="Q26" s="130">
        <v>0</v>
      </c>
      <c r="R26" s="130">
        <v>0</v>
      </c>
      <c r="S26" s="130">
        <v>0</v>
      </c>
      <c r="T26" s="130">
        <v>0</v>
      </c>
      <c r="U26" s="130">
        <v>0</v>
      </c>
      <c r="V26" s="130">
        <v>0</v>
      </c>
      <c r="W26" s="130">
        <v>0</v>
      </c>
      <c r="X26" s="130">
        <v>0</v>
      </c>
      <c r="Y26" s="130">
        <v>0</v>
      </c>
      <c r="Z26" s="130">
        <v>0</v>
      </c>
      <c r="AA26" s="130">
        <v>0</v>
      </c>
      <c r="AB26" s="130">
        <v>0</v>
      </c>
      <c r="AC26" s="130">
        <v>0</v>
      </c>
      <c r="AD26" s="130">
        <v>0</v>
      </c>
      <c r="AE26" s="130">
        <v>0</v>
      </c>
      <c r="AF26" s="130">
        <v>0</v>
      </c>
      <c r="AG26" s="130">
        <v>0</v>
      </c>
      <c r="AH26" s="130">
        <v>0</v>
      </c>
      <c r="AI26" s="130">
        <v>0</v>
      </c>
      <c r="AJ26" s="130">
        <v>0</v>
      </c>
      <c r="AK26" s="130">
        <v>0</v>
      </c>
      <c r="AL26" s="130">
        <v>0</v>
      </c>
      <c r="AM26" s="130">
        <v>0</v>
      </c>
      <c r="AN26" s="130">
        <v>0</v>
      </c>
      <c r="AO26" s="130">
        <v>0</v>
      </c>
      <c r="AP26" s="130">
        <v>0</v>
      </c>
      <c r="AQ26" s="130">
        <v>0</v>
      </c>
      <c r="AR26" s="130">
        <v>0</v>
      </c>
      <c r="AS26" s="130">
        <v>0</v>
      </c>
      <c r="AT26" s="130">
        <v>0</v>
      </c>
      <c r="AU26" s="130">
        <v>0</v>
      </c>
      <c r="AV26" s="130">
        <v>0</v>
      </c>
      <c r="AW26" s="130">
        <v>0</v>
      </c>
      <c r="AX26" s="130">
        <v>0</v>
      </c>
      <c r="AY26" s="130">
        <v>0</v>
      </c>
    </row>
    <row r="27" spans="1:51">
      <c r="A27" t="s">
        <v>41</v>
      </c>
      <c r="B27" t="s">
        <v>79</v>
      </c>
      <c r="C27" t="s">
        <v>61</v>
      </c>
      <c r="D27" t="s">
        <v>337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130">
        <v>0</v>
      </c>
      <c r="L27" s="130">
        <v>0</v>
      </c>
      <c r="M27" s="130">
        <v>0</v>
      </c>
      <c r="N27" s="130">
        <v>0</v>
      </c>
      <c r="O27" s="130">
        <v>0</v>
      </c>
      <c r="P27" s="130">
        <v>0</v>
      </c>
      <c r="Q27" s="130">
        <v>0</v>
      </c>
      <c r="R27" s="130">
        <v>0</v>
      </c>
      <c r="S27" s="130">
        <v>0</v>
      </c>
      <c r="T27" s="130">
        <v>0</v>
      </c>
      <c r="U27" s="130">
        <v>0</v>
      </c>
      <c r="V27" s="130">
        <v>0</v>
      </c>
      <c r="W27" s="130">
        <v>0</v>
      </c>
      <c r="X27" s="130">
        <v>0</v>
      </c>
      <c r="Y27" s="130">
        <v>0</v>
      </c>
      <c r="Z27" s="130">
        <v>0</v>
      </c>
      <c r="AA27" s="130">
        <v>0</v>
      </c>
      <c r="AB27" s="130">
        <v>0</v>
      </c>
      <c r="AC27" s="130">
        <v>0</v>
      </c>
      <c r="AD27" s="130">
        <v>0</v>
      </c>
      <c r="AE27" s="130">
        <v>0</v>
      </c>
      <c r="AF27" s="130">
        <v>0</v>
      </c>
      <c r="AG27" s="130">
        <v>0</v>
      </c>
      <c r="AH27" s="130">
        <v>0</v>
      </c>
      <c r="AI27" s="130">
        <v>0</v>
      </c>
      <c r="AJ27" s="130">
        <v>0</v>
      </c>
      <c r="AK27" s="130">
        <v>0</v>
      </c>
      <c r="AL27" s="130">
        <v>0</v>
      </c>
      <c r="AM27" s="130">
        <v>0</v>
      </c>
      <c r="AN27" s="130">
        <v>0</v>
      </c>
      <c r="AO27" s="130">
        <v>0</v>
      </c>
      <c r="AP27" s="130">
        <v>0</v>
      </c>
      <c r="AQ27" s="130">
        <v>0</v>
      </c>
      <c r="AR27" s="130">
        <v>0</v>
      </c>
      <c r="AS27" s="130">
        <v>0</v>
      </c>
      <c r="AT27" s="130">
        <v>0</v>
      </c>
      <c r="AU27" s="130">
        <v>0</v>
      </c>
      <c r="AV27" s="130">
        <v>0</v>
      </c>
      <c r="AW27" s="130">
        <v>0</v>
      </c>
      <c r="AX27" s="130">
        <v>0</v>
      </c>
      <c r="AY27" s="130">
        <v>0</v>
      </c>
    </row>
    <row r="28" spans="1:51">
      <c r="A28" t="s">
        <v>41</v>
      </c>
      <c r="B28" t="s">
        <v>80</v>
      </c>
      <c r="C28" t="s">
        <v>63</v>
      </c>
      <c r="D28" t="s">
        <v>337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130">
        <v>0</v>
      </c>
      <c r="L28" s="130">
        <v>0</v>
      </c>
      <c r="M28" s="130">
        <v>0</v>
      </c>
      <c r="N28" s="130">
        <v>0</v>
      </c>
      <c r="O28" s="130">
        <v>0</v>
      </c>
      <c r="P28" s="130">
        <v>0</v>
      </c>
      <c r="Q28" s="130">
        <v>0</v>
      </c>
      <c r="R28" s="130">
        <v>0</v>
      </c>
      <c r="S28" s="130">
        <v>0</v>
      </c>
      <c r="T28" s="130">
        <v>0</v>
      </c>
      <c r="U28" s="130">
        <v>0</v>
      </c>
      <c r="V28" s="130">
        <v>0</v>
      </c>
      <c r="W28" s="130">
        <v>0</v>
      </c>
      <c r="X28" s="130">
        <v>0</v>
      </c>
      <c r="Y28" s="130">
        <v>0</v>
      </c>
      <c r="Z28" s="130">
        <v>0</v>
      </c>
      <c r="AA28" s="130">
        <v>0</v>
      </c>
      <c r="AB28" s="130">
        <v>0</v>
      </c>
      <c r="AC28" s="130">
        <v>0</v>
      </c>
      <c r="AD28" s="130">
        <v>0</v>
      </c>
      <c r="AE28" s="130">
        <v>0</v>
      </c>
      <c r="AF28" s="130">
        <v>0</v>
      </c>
      <c r="AG28" s="130">
        <v>0</v>
      </c>
      <c r="AH28" s="130">
        <v>0</v>
      </c>
      <c r="AI28" s="130">
        <v>0</v>
      </c>
      <c r="AJ28" s="130">
        <v>0</v>
      </c>
      <c r="AK28" s="130">
        <v>0</v>
      </c>
      <c r="AL28" s="130">
        <v>0</v>
      </c>
      <c r="AM28" s="130">
        <v>0</v>
      </c>
      <c r="AN28" s="130">
        <v>0</v>
      </c>
      <c r="AO28" s="130">
        <v>0</v>
      </c>
      <c r="AP28" s="130">
        <v>0</v>
      </c>
      <c r="AQ28" s="130">
        <v>0</v>
      </c>
      <c r="AR28" s="130">
        <v>0</v>
      </c>
      <c r="AS28" s="130">
        <v>0</v>
      </c>
      <c r="AT28" s="130">
        <v>0</v>
      </c>
      <c r="AU28" s="130">
        <v>0</v>
      </c>
      <c r="AV28" s="130">
        <v>0</v>
      </c>
      <c r="AW28" s="130">
        <v>0</v>
      </c>
      <c r="AX28" s="130">
        <v>0</v>
      </c>
      <c r="AY28" s="130">
        <v>0</v>
      </c>
    </row>
    <row r="29" spans="1:51">
      <c r="A29" t="s">
        <v>41</v>
      </c>
      <c r="B29" t="s">
        <v>80</v>
      </c>
      <c r="C29" t="s">
        <v>61</v>
      </c>
      <c r="D29" t="s">
        <v>337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130">
        <v>0</v>
      </c>
      <c r="L29" s="130">
        <v>0</v>
      </c>
      <c r="M29" s="130">
        <v>0</v>
      </c>
      <c r="N29" s="130">
        <v>0</v>
      </c>
      <c r="O29" s="130">
        <v>0</v>
      </c>
      <c r="P29" s="130">
        <v>0</v>
      </c>
      <c r="Q29" s="130">
        <v>0</v>
      </c>
      <c r="R29" s="130">
        <v>0</v>
      </c>
      <c r="S29" s="130">
        <v>0</v>
      </c>
      <c r="T29" s="130">
        <v>0</v>
      </c>
      <c r="U29" s="130">
        <v>0</v>
      </c>
      <c r="V29" s="130">
        <v>0</v>
      </c>
      <c r="W29" s="130">
        <v>0</v>
      </c>
      <c r="X29" s="130">
        <v>0</v>
      </c>
      <c r="Y29" s="130">
        <v>0</v>
      </c>
      <c r="Z29" s="130">
        <v>0</v>
      </c>
      <c r="AA29" s="130">
        <v>0</v>
      </c>
      <c r="AB29" s="130">
        <v>0</v>
      </c>
      <c r="AC29" s="130">
        <v>0</v>
      </c>
      <c r="AD29" s="130">
        <v>0</v>
      </c>
      <c r="AE29" s="130">
        <v>0</v>
      </c>
      <c r="AF29" s="130">
        <v>0</v>
      </c>
      <c r="AG29" s="130">
        <v>0</v>
      </c>
      <c r="AH29" s="130">
        <v>0</v>
      </c>
      <c r="AI29" s="130">
        <v>0</v>
      </c>
      <c r="AJ29" s="130">
        <v>0</v>
      </c>
      <c r="AK29" s="130">
        <v>0</v>
      </c>
      <c r="AL29" s="130">
        <v>0</v>
      </c>
      <c r="AM29" s="130">
        <v>0</v>
      </c>
      <c r="AN29" s="130">
        <v>0</v>
      </c>
      <c r="AO29" s="130">
        <v>0</v>
      </c>
      <c r="AP29" s="130">
        <v>0</v>
      </c>
      <c r="AQ29" s="130">
        <v>0</v>
      </c>
      <c r="AR29" s="130">
        <v>0</v>
      </c>
      <c r="AS29" s="130">
        <v>0</v>
      </c>
      <c r="AT29" s="130">
        <v>0</v>
      </c>
      <c r="AU29" s="130">
        <v>0</v>
      </c>
      <c r="AV29" s="130">
        <v>0</v>
      </c>
      <c r="AW29" s="130">
        <v>0</v>
      </c>
      <c r="AX29" s="130">
        <v>0</v>
      </c>
      <c r="AY29" s="130">
        <v>0</v>
      </c>
    </row>
    <row r="30" spans="1:51">
      <c r="A30" t="s">
        <v>29</v>
      </c>
      <c r="B30" t="s">
        <v>75</v>
      </c>
      <c r="C30" t="s">
        <v>50</v>
      </c>
      <c r="D30" t="s">
        <v>337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130">
        <v>0</v>
      </c>
      <c r="L30" s="130">
        <v>0</v>
      </c>
      <c r="M30" s="130">
        <v>0</v>
      </c>
      <c r="N30" s="130">
        <v>0</v>
      </c>
      <c r="O30" s="130">
        <v>0</v>
      </c>
      <c r="P30" s="130">
        <v>0</v>
      </c>
      <c r="Q30" s="130">
        <v>0</v>
      </c>
      <c r="R30" s="130">
        <v>0</v>
      </c>
      <c r="S30" s="130">
        <v>0</v>
      </c>
      <c r="T30" s="130">
        <v>0</v>
      </c>
      <c r="U30" s="130">
        <v>0</v>
      </c>
      <c r="V30" s="130">
        <v>0</v>
      </c>
      <c r="W30" s="130">
        <v>0</v>
      </c>
      <c r="X30" s="130">
        <v>0</v>
      </c>
      <c r="Y30" s="130">
        <v>0</v>
      </c>
      <c r="Z30" s="130">
        <v>0</v>
      </c>
      <c r="AA30" s="130">
        <v>0</v>
      </c>
      <c r="AB30" s="130">
        <v>0</v>
      </c>
      <c r="AC30" s="130">
        <v>0</v>
      </c>
      <c r="AD30" s="130">
        <v>0</v>
      </c>
      <c r="AE30" s="130">
        <v>0</v>
      </c>
      <c r="AF30" s="130">
        <v>0</v>
      </c>
      <c r="AG30" s="130">
        <v>0</v>
      </c>
      <c r="AH30" s="130">
        <v>0</v>
      </c>
      <c r="AI30" s="130">
        <v>0</v>
      </c>
      <c r="AJ30" s="130">
        <v>0</v>
      </c>
      <c r="AK30" s="130">
        <v>0</v>
      </c>
      <c r="AL30" s="130">
        <v>0</v>
      </c>
      <c r="AM30" s="130">
        <v>0</v>
      </c>
      <c r="AN30" s="130">
        <v>0</v>
      </c>
      <c r="AO30" s="130">
        <v>0</v>
      </c>
      <c r="AP30" s="130">
        <v>0</v>
      </c>
      <c r="AQ30" s="130">
        <v>0</v>
      </c>
      <c r="AR30" s="130">
        <v>0</v>
      </c>
      <c r="AS30" s="130">
        <v>0</v>
      </c>
      <c r="AT30" s="130">
        <v>0</v>
      </c>
      <c r="AU30" s="130">
        <v>0</v>
      </c>
      <c r="AV30" s="130">
        <v>0</v>
      </c>
      <c r="AW30" s="130">
        <v>0</v>
      </c>
      <c r="AX30" s="130">
        <v>0</v>
      </c>
      <c r="AY30" s="130">
        <v>0</v>
      </c>
    </row>
    <row r="31" spans="1:51">
      <c r="A31" t="s">
        <v>29</v>
      </c>
      <c r="B31" t="s">
        <v>75</v>
      </c>
      <c r="C31" t="s">
        <v>53</v>
      </c>
      <c r="D31" t="s">
        <v>337</v>
      </c>
      <c r="E31" s="63">
        <v>1</v>
      </c>
      <c r="F31" s="63">
        <v>1</v>
      </c>
      <c r="G31" s="63">
        <v>0.99721526037315511</v>
      </c>
      <c r="H31" s="63">
        <v>0.99744702578503952</v>
      </c>
      <c r="I31" s="63">
        <v>0.9980009995002499</v>
      </c>
      <c r="J31" s="63">
        <v>0.9979123173277662</v>
      </c>
      <c r="K31" s="130">
        <v>0.9979123173277662</v>
      </c>
      <c r="L31" s="130">
        <v>0.9964348392207405</v>
      </c>
      <c r="M31" s="130">
        <v>0.99591231732776619</v>
      </c>
      <c r="N31" s="130">
        <v>0.99523360330155974</v>
      </c>
      <c r="O31" s="130">
        <v>0.99435674525017426</v>
      </c>
      <c r="P31" s="130">
        <v>0.99322029972036674</v>
      </c>
      <c r="Q31" s="130">
        <v>0.99173024198337589</v>
      </c>
      <c r="R31" s="130">
        <v>0.98974346467095464</v>
      </c>
      <c r="S31" s="130">
        <v>0.98704845251189965</v>
      </c>
      <c r="T31" s="130">
        <v>0.98334256822046062</v>
      </c>
      <c r="U31" s="130">
        <v>0.97820471247273555</v>
      </c>
      <c r="V31" s="130">
        <v>0.9710632399888901</v>
      </c>
      <c r="W31" s="130">
        <v>0.96116259768901813</v>
      </c>
      <c r="X31" s="130">
        <v>0.94753879638115024</v>
      </c>
      <c r="Y31" s="130">
        <v>0.92902417027064921</v>
      </c>
      <c r="Z31" s="130">
        <v>0.90431497966714081</v>
      </c>
      <c r="AA31" s="130">
        <v>0.87214498899403925</v>
      </c>
      <c r="AB31" s="130">
        <v>0.83159810938978984</v>
      </c>
      <c r="AC31" s="130">
        <v>0.78253962463935867</v>
      </c>
      <c r="AD31" s="130">
        <v>0.72603927008750224</v>
      </c>
      <c r="AE31" s="130">
        <v>0.66455087898427379</v>
      </c>
      <c r="AF31" s="130">
        <v>0.60162545325257233</v>
      </c>
      <c r="AG31" s="130">
        <v>0.54115524264397297</v>
      </c>
      <c r="AH31" s="130">
        <v>0.48645723080129949</v>
      </c>
      <c r="AI31" s="130">
        <v>0.43962369325925721</v>
      </c>
      <c r="AJ31" s="130">
        <v>0.40137239600846902</v>
      </c>
      <c r="AK31" s="130">
        <v>0.37131694735036469</v>
      </c>
      <c r="AL31" s="130">
        <v>0.34841165422224712</v>
      </c>
      <c r="AM31" s="130">
        <v>0.33135856381311779</v>
      </c>
      <c r="AN31" s="130">
        <v>0.31888201230616608</v>
      </c>
      <c r="AO31" s="130">
        <v>0.30986982058576829</v>
      </c>
      <c r="AP31" s="130">
        <v>0.30342002167121479</v>
      </c>
      <c r="AQ31" s="130">
        <v>0.29883458124514578</v>
      </c>
      <c r="AR31" s="130">
        <v>0.29558994633419572</v>
      </c>
      <c r="AS31" s="130">
        <v>0.29330172001469001</v>
      </c>
      <c r="AT31" s="130">
        <v>0.29169178678115482</v>
      </c>
      <c r="AU31" s="130">
        <v>0.29056096056674913</v>
      </c>
      <c r="AV31" s="130">
        <v>0.28976758761603821</v>
      </c>
      <c r="AW31" s="130">
        <v>0.28921142280179318</v>
      </c>
      <c r="AX31" s="130">
        <v>0.28882176761801531</v>
      </c>
      <c r="AY31" s="130">
        <v>0.28854888063538209</v>
      </c>
    </row>
    <row r="32" spans="1:51">
      <c r="A32" t="s">
        <v>29</v>
      </c>
      <c r="B32" t="s">
        <v>75</v>
      </c>
      <c r="C32" t="s">
        <v>56</v>
      </c>
      <c r="D32" t="s">
        <v>337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130">
        <v>0</v>
      </c>
      <c r="L32" s="130">
        <v>0</v>
      </c>
      <c r="M32" s="130">
        <v>0</v>
      </c>
      <c r="N32" s="130">
        <v>0</v>
      </c>
      <c r="O32" s="130">
        <v>0</v>
      </c>
      <c r="P32" s="130">
        <v>0</v>
      </c>
      <c r="Q32" s="130">
        <v>0</v>
      </c>
      <c r="R32" s="130">
        <v>0</v>
      </c>
      <c r="S32" s="130">
        <v>0</v>
      </c>
      <c r="T32" s="130">
        <v>0</v>
      </c>
      <c r="U32" s="130">
        <v>0</v>
      </c>
      <c r="V32" s="130">
        <v>0</v>
      </c>
      <c r="W32" s="130">
        <v>0</v>
      </c>
      <c r="X32" s="130">
        <v>0</v>
      </c>
      <c r="Y32" s="130">
        <v>0</v>
      </c>
      <c r="Z32" s="130">
        <v>0</v>
      </c>
      <c r="AA32" s="130">
        <v>0</v>
      </c>
      <c r="AB32" s="130">
        <v>0</v>
      </c>
      <c r="AC32" s="130">
        <v>0</v>
      </c>
      <c r="AD32" s="130">
        <v>0</v>
      </c>
      <c r="AE32" s="130">
        <v>0</v>
      </c>
      <c r="AF32" s="130">
        <v>0</v>
      </c>
      <c r="AG32" s="130">
        <v>0</v>
      </c>
      <c r="AH32" s="130">
        <v>0</v>
      </c>
      <c r="AI32" s="130">
        <v>0</v>
      </c>
      <c r="AJ32" s="130">
        <v>0</v>
      </c>
      <c r="AK32" s="130">
        <v>0</v>
      </c>
      <c r="AL32" s="130">
        <v>0</v>
      </c>
      <c r="AM32" s="130">
        <v>0</v>
      </c>
      <c r="AN32" s="130">
        <v>0</v>
      </c>
      <c r="AO32" s="130">
        <v>0</v>
      </c>
      <c r="AP32" s="130">
        <v>0</v>
      </c>
      <c r="AQ32" s="130">
        <v>0</v>
      </c>
      <c r="AR32" s="130">
        <v>0</v>
      </c>
      <c r="AS32" s="130">
        <v>0</v>
      </c>
      <c r="AT32" s="130">
        <v>0</v>
      </c>
      <c r="AU32" s="130">
        <v>0</v>
      </c>
      <c r="AV32" s="130">
        <v>0</v>
      </c>
      <c r="AW32" s="130">
        <v>0</v>
      </c>
      <c r="AX32" s="130">
        <v>0</v>
      </c>
      <c r="AY32" s="130">
        <v>0</v>
      </c>
    </row>
    <row r="33" spans="1:51">
      <c r="A33" t="s">
        <v>29</v>
      </c>
      <c r="B33" t="s">
        <v>75</v>
      </c>
      <c r="C33" t="s">
        <v>59</v>
      </c>
      <c r="D33" t="s">
        <v>337</v>
      </c>
      <c r="E33" s="63">
        <v>0</v>
      </c>
      <c r="F33" s="63">
        <v>0</v>
      </c>
      <c r="G33" s="63">
        <v>2.7847396268448898E-3</v>
      </c>
      <c r="H33" s="63">
        <v>2.5529742149604292E-3</v>
      </c>
      <c r="I33" s="63">
        <v>1.9990004997501249E-3</v>
      </c>
      <c r="J33" s="63">
        <v>2.0876826722338198E-3</v>
      </c>
      <c r="K33" s="130">
        <v>2.0876826722338198E-3</v>
      </c>
      <c r="L33" s="130">
        <v>2.083707173089496E-3</v>
      </c>
      <c r="M33" s="130">
        <v>2.0821984325634091E-3</v>
      </c>
      <c r="N33" s="130">
        <v>2.0801195562028009E-3</v>
      </c>
      <c r="O33" s="130">
        <v>2.0772572972223E-3</v>
      </c>
      <c r="P33" s="130">
        <v>2.073320621701456E-3</v>
      </c>
      <c r="Q33" s="130">
        <v>2.0679140949800339E-3</v>
      </c>
      <c r="R33" s="130">
        <v>2.060503733257564E-3</v>
      </c>
      <c r="S33" s="130">
        <v>2.0503746152518401E-3</v>
      </c>
      <c r="T33" s="130">
        <v>2.0365809503112729E-3</v>
      </c>
      <c r="U33" s="130">
        <v>2.017892322118867E-3</v>
      </c>
      <c r="V33" s="130">
        <v>1.9927454938987121E-3</v>
      </c>
      <c r="W33" s="130">
        <v>1.959220562895029E-3</v>
      </c>
      <c r="X33" s="130">
        <v>1.915073686655384E-3</v>
      </c>
      <c r="Y33" s="130">
        <v>1.857873526566122E-3</v>
      </c>
      <c r="Z33" s="130">
        <v>1.7852961468659519E-3</v>
      </c>
      <c r="AA33" s="130">
        <v>1.6956153044430911E-3</v>
      </c>
      <c r="AB33" s="130">
        <v>1.588358503966644E-3</v>
      </c>
      <c r="AC33" s="130">
        <v>1.4649763238645181E-3</v>
      </c>
      <c r="AD33" s="130">
        <v>1.3292394156763101E-3</v>
      </c>
      <c r="AE33" s="130">
        <v>1.187049963659511E-3</v>
      </c>
      <c r="AF33" s="130">
        <v>1.0455439770007131E-3</v>
      </c>
      <c r="AG33" s="130">
        <v>9.1172288295889112E-4</v>
      </c>
      <c r="AH33" s="130">
        <v>7.9113840444354076E-4</v>
      </c>
      <c r="AI33" s="130">
        <v>6.8712095644670043E-4</v>
      </c>
      <c r="AJ33" s="130">
        <v>6.0071886635072031E-4</v>
      </c>
      <c r="AK33" s="130">
        <v>5.3117174187286803E-4</v>
      </c>
      <c r="AL33" s="130">
        <v>4.7659560412745229E-4</v>
      </c>
      <c r="AM33" s="130">
        <v>4.346152402227215E-4</v>
      </c>
      <c r="AN33" s="130">
        <v>4.0281741871626991E-4</v>
      </c>
      <c r="AO33" s="130">
        <v>3.7901231441810339E-4</v>
      </c>
      <c r="AP33" s="130">
        <v>3.6134643313118588E-4</v>
      </c>
      <c r="AQ33" s="130">
        <v>3.4832161189544611E-4</v>
      </c>
      <c r="AR33" s="130">
        <v>3.3876462812661189E-4</v>
      </c>
      <c r="AS33" s="130">
        <v>3.3177687870586202E-4</v>
      </c>
      <c r="AT33" s="130">
        <v>3.2668084046959251E-4</v>
      </c>
      <c r="AU33" s="130">
        <v>3.2297138522657999E-4</v>
      </c>
      <c r="AV33" s="130">
        <v>3.2027493700664231E-4</v>
      </c>
      <c r="AW33" s="130">
        <v>3.1831680903458549E-4</v>
      </c>
      <c r="AX33" s="130">
        <v>3.168958694844999E-4</v>
      </c>
      <c r="AY33" s="130">
        <v>3.1586528898044669E-4</v>
      </c>
    </row>
    <row r="34" spans="1:51">
      <c r="A34" t="s">
        <v>29</v>
      </c>
      <c r="B34" t="s">
        <v>75</v>
      </c>
      <c r="C34" t="s">
        <v>60</v>
      </c>
      <c r="D34" t="s">
        <v>337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130">
        <v>0</v>
      </c>
      <c r="L34" s="130">
        <v>0</v>
      </c>
      <c r="M34" s="130">
        <v>0</v>
      </c>
      <c r="N34" s="130">
        <v>0</v>
      </c>
      <c r="O34" s="130">
        <v>0</v>
      </c>
      <c r="P34" s="130">
        <v>0</v>
      </c>
      <c r="Q34" s="130">
        <v>0</v>
      </c>
      <c r="R34" s="130">
        <v>0</v>
      </c>
      <c r="S34" s="130">
        <v>0</v>
      </c>
      <c r="T34" s="130">
        <v>0</v>
      </c>
      <c r="U34" s="130">
        <v>0</v>
      </c>
      <c r="V34" s="130">
        <v>0</v>
      </c>
      <c r="W34" s="130">
        <v>0</v>
      </c>
      <c r="X34" s="130">
        <v>0</v>
      </c>
      <c r="Y34" s="130">
        <v>0</v>
      </c>
      <c r="Z34" s="130">
        <v>0</v>
      </c>
      <c r="AA34" s="130">
        <v>0</v>
      </c>
      <c r="AB34" s="130">
        <v>0</v>
      </c>
      <c r="AC34" s="130">
        <v>0</v>
      </c>
      <c r="AD34" s="130">
        <v>0</v>
      </c>
      <c r="AE34" s="130">
        <v>0</v>
      </c>
      <c r="AF34" s="130">
        <v>0</v>
      </c>
      <c r="AG34" s="130">
        <v>0</v>
      </c>
      <c r="AH34" s="130">
        <v>0</v>
      </c>
      <c r="AI34" s="130">
        <v>0</v>
      </c>
      <c r="AJ34" s="130">
        <v>0</v>
      </c>
      <c r="AK34" s="130">
        <v>0</v>
      </c>
      <c r="AL34" s="130">
        <v>0</v>
      </c>
      <c r="AM34" s="130">
        <v>0</v>
      </c>
      <c r="AN34" s="130">
        <v>0</v>
      </c>
      <c r="AO34" s="130">
        <v>0</v>
      </c>
      <c r="AP34" s="130">
        <v>0</v>
      </c>
      <c r="AQ34" s="130">
        <v>0</v>
      </c>
      <c r="AR34" s="130">
        <v>0</v>
      </c>
      <c r="AS34" s="130">
        <v>0</v>
      </c>
      <c r="AT34" s="130">
        <v>0</v>
      </c>
      <c r="AU34" s="130">
        <v>0</v>
      </c>
      <c r="AV34" s="130">
        <v>0</v>
      </c>
      <c r="AW34" s="130">
        <v>0</v>
      </c>
      <c r="AX34" s="130">
        <v>0</v>
      </c>
      <c r="AY34" s="130">
        <v>0</v>
      </c>
    </row>
    <row r="35" spans="1:51">
      <c r="A35" t="s">
        <v>29</v>
      </c>
      <c r="B35" t="s">
        <v>75</v>
      </c>
      <c r="C35" t="s">
        <v>64</v>
      </c>
      <c r="D35" t="s">
        <v>337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71">
        <v>0</v>
      </c>
      <c r="L35" s="71">
        <v>7.7750822852250398E-4</v>
      </c>
      <c r="M35" s="71">
        <v>1E-3</v>
      </c>
      <c r="N35" s="71">
        <v>1.2503412000094481E-3</v>
      </c>
      <c r="O35" s="71">
        <v>1.515853309977464E-3</v>
      </c>
      <c r="P35" s="71">
        <v>1.7803755855818129E-3</v>
      </c>
      <c r="Q35" s="71">
        <v>2.0279833679623018E-3</v>
      </c>
      <c r="R35" s="71">
        <v>2.246594447847678E-3</v>
      </c>
      <c r="S35" s="71">
        <v>2.429861378661591E-3</v>
      </c>
      <c r="T35" s="71">
        <v>2.5769432360327701E-3</v>
      </c>
      <c r="U35" s="71">
        <v>2.6909081889947071E-3</v>
      </c>
      <c r="V35" s="71">
        <v>2.7768314621496129E-3</v>
      </c>
      <c r="W35" s="71">
        <v>2.84028691880296E-3</v>
      </c>
      <c r="X35" s="71">
        <v>2.8864374205020819E-3</v>
      </c>
      <c r="Y35" s="71">
        <v>2.9196296795036551E-3</v>
      </c>
      <c r="Z35" s="71">
        <v>2.943310985180656E-3</v>
      </c>
      <c r="AA35" s="71">
        <v>2.9601098731268042E-3</v>
      </c>
      <c r="AB35" s="71">
        <v>2.9719780718752168E-3</v>
      </c>
      <c r="AC35" s="71">
        <v>2.980338671474984E-3</v>
      </c>
      <c r="AD35" s="71">
        <v>2.986216378370161E-3</v>
      </c>
      <c r="AE35" s="71">
        <v>2.9903426526279521E-3</v>
      </c>
      <c r="AF35" s="71">
        <v>2.993236480364331E-3</v>
      </c>
      <c r="AG35" s="71">
        <v>2.9952645447244219E-3</v>
      </c>
      <c r="AH35" s="71">
        <v>2.996685160550891E-3</v>
      </c>
      <c r="AI35" s="71">
        <v>2.9976799279655521E-3</v>
      </c>
      <c r="AJ35" s="71">
        <v>2.998376332198952E-3</v>
      </c>
      <c r="AK35" s="71">
        <v>2.9988637795439572E-3</v>
      </c>
      <c r="AL35" s="71">
        <v>2.999204927314111E-3</v>
      </c>
      <c r="AM35" s="71">
        <v>2.9994436651955229E-3</v>
      </c>
      <c r="AN35" s="71">
        <v>2.999610726135422E-3</v>
      </c>
      <c r="AO35" s="71">
        <v>2.9997276251530229E-3</v>
      </c>
      <c r="AP35" s="71">
        <v>2.999809421603156E-3</v>
      </c>
      <c r="AQ35" s="71">
        <v>2.999866654985469E-3</v>
      </c>
      <c r="AR35" s="71">
        <v>2.9999067009098819E-3</v>
      </c>
      <c r="AS35" s="71">
        <v>2.9999347205791672E-3</v>
      </c>
      <c r="AT35" s="71">
        <v>2.9999543254835008E-3</v>
      </c>
      <c r="AU35" s="71">
        <v>2.9999680426490249E-3</v>
      </c>
      <c r="AV35" s="71">
        <v>2.9999776402476219E-3</v>
      </c>
      <c r="AW35" s="71">
        <v>2.999984355460299E-3</v>
      </c>
      <c r="AX35" s="71">
        <v>2.999989053928068E-3</v>
      </c>
      <c r="AY35" s="71">
        <v>2.9999923413256851E-3</v>
      </c>
    </row>
    <row r="36" spans="1:51">
      <c r="A36" t="s">
        <v>29</v>
      </c>
      <c r="B36" t="s">
        <v>75</v>
      </c>
      <c r="C36" t="s">
        <v>61</v>
      </c>
      <c r="D36" t="s">
        <v>337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130">
        <v>0</v>
      </c>
      <c r="L36" s="130">
        <v>6.9996987850317119E-4</v>
      </c>
      <c r="M36" s="130">
        <v>1E-3</v>
      </c>
      <c r="N36" s="130">
        <v>1.4283728261970129E-3</v>
      </c>
      <c r="O36" s="130">
        <v>2.0397187676144861E-3</v>
      </c>
      <c r="P36" s="130">
        <v>2.9116420218176999E-3</v>
      </c>
      <c r="Q36" s="130">
        <v>4.1540919764280889E-3</v>
      </c>
      <c r="R36" s="130">
        <v>5.9222582089639561E-3</v>
      </c>
      <c r="S36" s="130">
        <v>8.4340034372050749E-3</v>
      </c>
      <c r="T36" s="130">
        <v>1.1992805871272929E-2</v>
      </c>
      <c r="U36" s="130">
        <v>1.7016696666036019E-2</v>
      </c>
      <c r="V36" s="130">
        <v>2.40722458767266E-2</v>
      </c>
      <c r="W36" s="130">
        <v>3.3909432719945197E-2</v>
      </c>
      <c r="X36" s="130">
        <v>4.7487083526113943E-2</v>
      </c>
      <c r="Y36" s="130">
        <v>6.5968517377613445E-2</v>
      </c>
      <c r="Z36" s="130">
        <v>9.0654026675444824E-2</v>
      </c>
      <c r="AA36" s="130">
        <v>0.12280721846060021</v>
      </c>
      <c r="AB36" s="130">
        <v>0.1633422298661012</v>
      </c>
      <c r="AC36" s="130">
        <v>0.2123923540169326</v>
      </c>
      <c r="AD36" s="130">
        <v>0.26888683086189391</v>
      </c>
      <c r="AE36" s="130">
        <v>0.33037109569086448</v>
      </c>
      <c r="AF36" s="130">
        <v>0.39329362759482961</v>
      </c>
      <c r="AG36" s="130">
        <v>0.45376181013906869</v>
      </c>
      <c r="AH36" s="130">
        <v>0.50845840136591569</v>
      </c>
      <c r="AI36" s="130">
        <v>0.55529094414054336</v>
      </c>
      <c r="AJ36" s="130">
        <v>0.59354154498709821</v>
      </c>
      <c r="AK36" s="130">
        <v>0.62359650619785745</v>
      </c>
      <c r="AL36" s="130">
        <v>0.64650145817820492</v>
      </c>
      <c r="AM36" s="130">
        <v>0.66355430984945274</v>
      </c>
      <c r="AN36" s="130">
        <v>0.67603069429546458</v>
      </c>
      <c r="AO36" s="130">
        <v>0.68504276911684481</v>
      </c>
      <c r="AP36" s="130">
        <v>0.69149248623494808</v>
      </c>
      <c r="AQ36" s="130">
        <v>0.69607786942763483</v>
      </c>
      <c r="AR36" s="130">
        <v>0.69932246429266054</v>
      </c>
      <c r="AS36" s="130">
        <v>0.70161066259249694</v>
      </c>
      <c r="AT36" s="130">
        <v>0.70322057622112777</v>
      </c>
      <c r="AU36" s="130">
        <v>0.704351388718368</v>
      </c>
      <c r="AV36" s="130">
        <v>0.70514475207148031</v>
      </c>
      <c r="AW36" s="130">
        <v>0.70570091017051251</v>
      </c>
      <c r="AX36" s="130">
        <v>0.70609056065582276</v>
      </c>
      <c r="AY36" s="130">
        <v>0.70636344435105836</v>
      </c>
    </row>
    <row r="37" spans="1:51">
      <c r="A37" t="s">
        <v>29</v>
      </c>
      <c r="B37" t="s">
        <v>76</v>
      </c>
      <c r="C37" t="s">
        <v>50</v>
      </c>
      <c r="D37" t="s">
        <v>337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130">
        <v>0</v>
      </c>
      <c r="L37" s="130">
        <v>0</v>
      </c>
      <c r="M37" s="130">
        <v>0</v>
      </c>
      <c r="N37" s="130">
        <v>0</v>
      </c>
      <c r="O37" s="130">
        <v>0</v>
      </c>
      <c r="P37" s="130">
        <v>0</v>
      </c>
      <c r="Q37" s="130">
        <v>0</v>
      </c>
      <c r="R37" s="130">
        <v>0</v>
      </c>
      <c r="S37" s="130">
        <v>0</v>
      </c>
      <c r="T37" s="130">
        <v>0</v>
      </c>
      <c r="U37" s="130">
        <v>0</v>
      </c>
      <c r="V37" s="130">
        <v>0</v>
      </c>
      <c r="W37" s="130">
        <v>0</v>
      </c>
      <c r="X37" s="130">
        <v>0</v>
      </c>
      <c r="Y37" s="130">
        <v>0</v>
      </c>
      <c r="Z37" s="130">
        <v>0</v>
      </c>
      <c r="AA37" s="130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0">
        <v>0</v>
      </c>
      <c r="AP37" s="130">
        <v>0</v>
      </c>
      <c r="AQ37" s="130">
        <v>0</v>
      </c>
      <c r="AR37" s="130">
        <v>0</v>
      </c>
      <c r="AS37" s="130">
        <v>0</v>
      </c>
      <c r="AT37" s="130">
        <v>0</v>
      </c>
      <c r="AU37" s="130">
        <v>0</v>
      </c>
      <c r="AV37" s="130">
        <v>0</v>
      </c>
      <c r="AW37" s="130">
        <v>0</v>
      </c>
      <c r="AX37" s="130">
        <v>0</v>
      </c>
      <c r="AY37" s="130">
        <v>0</v>
      </c>
    </row>
    <row r="38" spans="1:51">
      <c r="A38" t="s">
        <v>29</v>
      </c>
      <c r="B38" t="s">
        <v>76</v>
      </c>
      <c r="C38" t="s">
        <v>53</v>
      </c>
      <c r="D38" t="s">
        <v>337</v>
      </c>
      <c r="E38" s="63">
        <v>1</v>
      </c>
      <c r="F38" s="63">
        <v>1</v>
      </c>
      <c r="G38" s="63">
        <v>0.99721526037315511</v>
      </c>
      <c r="H38" s="63">
        <v>0.99744702578503952</v>
      </c>
      <c r="I38" s="63">
        <v>0.9980009995002499</v>
      </c>
      <c r="J38" s="63">
        <v>0.9979123173277662</v>
      </c>
      <c r="K38" s="130">
        <v>0.9979123173277662</v>
      </c>
      <c r="L38" s="130">
        <v>0.9964348392207405</v>
      </c>
      <c r="M38" s="130">
        <v>0.99591231732776619</v>
      </c>
      <c r="N38" s="130">
        <v>0.99523360330155974</v>
      </c>
      <c r="O38" s="130">
        <v>0.99435674525017426</v>
      </c>
      <c r="P38" s="130">
        <v>0.99322029972036674</v>
      </c>
      <c r="Q38" s="130">
        <v>0.99173024198337589</v>
      </c>
      <c r="R38" s="130">
        <v>0.98974346467095464</v>
      </c>
      <c r="S38" s="130">
        <v>0.98704845251189965</v>
      </c>
      <c r="T38" s="130">
        <v>0.98334256822046062</v>
      </c>
      <c r="U38" s="130">
        <v>0.97820471247273555</v>
      </c>
      <c r="V38" s="130">
        <v>0.9710632399888901</v>
      </c>
      <c r="W38" s="130">
        <v>0.96116259768901813</v>
      </c>
      <c r="X38" s="130">
        <v>0.94753879638115024</v>
      </c>
      <c r="Y38" s="130">
        <v>0.92902417027064921</v>
      </c>
      <c r="Z38" s="130">
        <v>0.90431497966714081</v>
      </c>
      <c r="AA38" s="130">
        <v>0.87214498899403925</v>
      </c>
      <c r="AB38" s="130">
        <v>0.83159810938978984</v>
      </c>
      <c r="AC38" s="130">
        <v>0.78253962463935867</v>
      </c>
      <c r="AD38" s="130">
        <v>0.72603927008750224</v>
      </c>
      <c r="AE38" s="130">
        <v>0.66455087898427379</v>
      </c>
      <c r="AF38" s="130">
        <v>0.60162545325257233</v>
      </c>
      <c r="AG38" s="130">
        <v>0.54115524264397297</v>
      </c>
      <c r="AH38" s="130">
        <v>0.48645723080129949</v>
      </c>
      <c r="AI38" s="130">
        <v>0.43962369325925721</v>
      </c>
      <c r="AJ38" s="130">
        <v>0.40137239600846902</v>
      </c>
      <c r="AK38" s="130">
        <v>0.37131694735036469</v>
      </c>
      <c r="AL38" s="130">
        <v>0.34841165422224712</v>
      </c>
      <c r="AM38" s="130">
        <v>0.33135856381311779</v>
      </c>
      <c r="AN38" s="130">
        <v>0.31888201230616608</v>
      </c>
      <c r="AO38" s="130">
        <v>0.30986982058576829</v>
      </c>
      <c r="AP38" s="130">
        <v>0.30342002167121479</v>
      </c>
      <c r="AQ38" s="130">
        <v>0.29883458124514578</v>
      </c>
      <c r="AR38" s="130">
        <v>0.29558994633419572</v>
      </c>
      <c r="AS38" s="130">
        <v>0.29330172001469001</v>
      </c>
      <c r="AT38" s="130">
        <v>0.29169178678115482</v>
      </c>
      <c r="AU38" s="130">
        <v>0.29056096056674913</v>
      </c>
      <c r="AV38" s="130">
        <v>0.28976758761603821</v>
      </c>
      <c r="AW38" s="130">
        <v>0.28921142280179318</v>
      </c>
      <c r="AX38" s="130">
        <v>0.28882176761801531</v>
      </c>
      <c r="AY38" s="130">
        <v>0.28854888063538209</v>
      </c>
    </row>
    <row r="39" spans="1:51">
      <c r="A39" t="s">
        <v>29</v>
      </c>
      <c r="B39" t="s">
        <v>76</v>
      </c>
      <c r="C39" t="s">
        <v>56</v>
      </c>
      <c r="D39" t="s">
        <v>337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130">
        <v>0</v>
      </c>
      <c r="L39" s="130">
        <v>0</v>
      </c>
      <c r="M39" s="130">
        <v>0</v>
      </c>
      <c r="N39" s="130">
        <v>0</v>
      </c>
      <c r="O39" s="130">
        <v>0</v>
      </c>
      <c r="P39" s="130">
        <v>0</v>
      </c>
      <c r="Q39" s="130">
        <v>0</v>
      </c>
      <c r="R39" s="130">
        <v>0</v>
      </c>
      <c r="S39" s="130">
        <v>0</v>
      </c>
      <c r="T39" s="130">
        <v>0</v>
      </c>
      <c r="U39" s="130">
        <v>0</v>
      </c>
      <c r="V39" s="130">
        <v>0</v>
      </c>
      <c r="W39" s="130">
        <v>0</v>
      </c>
      <c r="X39" s="130">
        <v>0</v>
      </c>
      <c r="Y39" s="130">
        <v>0</v>
      </c>
      <c r="Z39" s="130">
        <v>0</v>
      </c>
      <c r="AA39" s="130">
        <v>0</v>
      </c>
      <c r="AB39" s="130">
        <v>0</v>
      </c>
      <c r="AC39" s="130">
        <v>0</v>
      </c>
      <c r="AD39" s="130">
        <v>0</v>
      </c>
      <c r="AE39" s="130">
        <v>0</v>
      </c>
      <c r="AF39" s="130">
        <v>0</v>
      </c>
      <c r="AG39" s="130">
        <v>0</v>
      </c>
      <c r="AH39" s="130">
        <v>0</v>
      </c>
      <c r="AI39" s="130">
        <v>0</v>
      </c>
      <c r="AJ39" s="130">
        <v>0</v>
      </c>
      <c r="AK39" s="130">
        <v>0</v>
      </c>
      <c r="AL39" s="130">
        <v>0</v>
      </c>
      <c r="AM39" s="130">
        <v>0</v>
      </c>
      <c r="AN39" s="130">
        <v>0</v>
      </c>
      <c r="AO39" s="130">
        <v>0</v>
      </c>
      <c r="AP39" s="130">
        <v>0</v>
      </c>
      <c r="AQ39" s="130">
        <v>0</v>
      </c>
      <c r="AR39" s="130">
        <v>0</v>
      </c>
      <c r="AS39" s="130">
        <v>0</v>
      </c>
      <c r="AT39" s="130">
        <v>0</v>
      </c>
      <c r="AU39" s="130">
        <v>0</v>
      </c>
      <c r="AV39" s="130">
        <v>0</v>
      </c>
      <c r="AW39" s="130">
        <v>0</v>
      </c>
      <c r="AX39" s="130">
        <v>0</v>
      </c>
      <c r="AY39" s="130">
        <v>0</v>
      </c>
    </row>
    <row r="40" spans="1:51">
      <c r="A40" t="s">
        <v>29</v>
      </c>
      <c r="B40" t="s">
        <v>76</v>
      </c>
      <c r="C40" t="s">
        <v>59</v>
      </c>
      <c r="D40" t="s">
        <v>337</v>
      </c>
      <c r="E40" s="63">
        <v>0</v>
      </c>
      <c r="F40" s="63">
        <v>0</v>
      </c>
      <c r="G40" s="63">
        <v>2.7847396268448898E-3</v>
      </c>
      <c r="H40" s="63">
        <v>2.5529742149604292E-3</v>
      </c>
      <c r="I40" s="63">
        <v>1.9990004997501249E-3</v>
      </c>
      <c r="J40" s="63">
        <v>2.0876826722338198E-3</v>
      </c>
      <c r="K40" s="130">
        <v>2.0876826722338198E-3</v>
      </c>
      <c r="L40" s="130">
        <v>2.083707173089496E-3</v>
      </c>
      <c r="M40" s="130">
        <v>2.0821984325634091E-3</v>
      </c>
      <c r="N40" s="130">
        <v>2.0801195562028009E-3</v>
      </c>
      <c r="O40" s="130">
        <v>2.0772572972223E-3</v>
      </c>
      <c r="P40" s="130">
        <v>2.073320621701456E-3</v>
      </c>
      <c r="Q40" s="130">
        <v>2.0679140949800339E-3</v>
      </c>
      <c r="R40" s="130">
        <v>2.060503733257564E-3</v>
      </c>
      <c r="S40" s="130">
        <v>2.0503746152518401E-3</v>
      </c>
      <c r="T40" s="130">
        <v>2.0365809503112729E-3</v>
      </c>
      <c r="U40" s="130">
        <v>2.017892322118867E-3</v>
      </c>
      <c r="V40" s="130">
        <v>1.9927454938987121E-3</v>
      </c>
      <c r="W40" s="130">
        <v>1.959220562895029E-3</v>
      </c>
      <c r="X40" s="130">
        <v>1.915073686655384E-3</v>
      </c>
      <c r="Y40" s="130">
        <v>1.857873526566122E-3</v>
      </c>
      <c r="Z40" s="130">
        <v>1.7852961468659519E-3</v>
      </c>
      <c r="AA40" s="130">
        <v>1.6956153044430911E-3</v>
      </c>
      <c r="AB40" s="130">
        <v>1.588358503966644E-3</v>
      </c>
      <c r="AC40" s="130">
        <v>1.4649763238645181E-3</v>
      </c>
      <c r="AD40" s="130">
        <v>1.3292394156763101E-3</v>
      </c>
      <c r="AE40" s="130">
        <v>1.187049963659511E-3</v>
      </c>
      <c r="AF40" s="130">
        <v>1.0455439770007131E-3</v>
      </c>
      <c r="AG40" s="130">
        <v>9.1172288295889112E-4</v>
      </c>
      <c r="AH40" s="130">
        <v>7.9113840444354076E-4</v>
      </c>
      <c r="AI40" s="130">
        <v>6.8712095644670043E-4</v>
      </c>
      <c r="AJ40" s="130">
        <v>6.0071886635072031E-4</v>
      </c>
      <c r="AK40" s="130">
        <v>5.3117174187286803E-4</v>
      </c>
      <c r="AL40" s="130">
        <v>4.7659560412745229E-4</v>
      </c>
      <c r="AM40" s="130">
        <v>4.346152402227215E-4</v>
      </c>
      <c r="AN40" s="130">
        <v>4.0281741871626991E-4</v>
      </c>
      <c r="AO40" s="130">
        <v>3.7901231441810339E-4</v>
      </c>
      <c r="AP40" s="130">
        <v>3.6134643313118588E-4</v>
      </c>
      <c r="AQ40" s="130">
        <v>3.4832161189544611E-4</v>
      </c>
      <c r="AR40" s="130">
        <v>3.3876462812661189E-4</v>
      </c>
      <c r="AS40" s="130">
        <v>3.3177687870586202E-4</v>
      </c>
      <c r="AT40" s="130">
        <v>3.2668084046959251E-4</v>
      </c>
      <c r="AU40" s="130">
        <v>3.2297138522657999E-4</v>
      </c>
      <c r="AV40" s="130">
        <v>3.2027493700664231E-4</v>
      </c>
      <c r="AW40" s="130">
        <v>3.1831680903458549E-4</v>
      </c>
      <c r="AX40" s="130">
        <v>3.168958694844999E-4</v>
      </c>
      <c r="AY40" s="130">
        <v>3.1586528898044669E-4</v>
      </c>
    </row>
    <row r="41" spans="1:51">
      <c r="A41" t="s">
        <v>29</v>
      </c>
      <c r="B41" t="s">
        <v>76</v>
      </c>
      <c r="C41" t="s">
        <v>60</v>
      </c>
      <c r="D41" t="s">
        <v>337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130">
        <v>0</v>
      </c>
      <c r="L41" s="130">
        <v>0</v>
      </c>
      <c r="M41" s="130">
        <v>0</v>
      </c>
      <c r="N41" s="130">
        <v>0</v>
      </c>
      <c r="O41" s="130">
        <v>0</v>
      </c>
      <c r="P41" s="130">
        <v>0</v>
      </c>
      <c r="Q41" s="130">
        <v>0</v>
      </c>
      <c r="R41" s="130">
        <v>0</v>
      </c>
      <c r="S41" s="130">
        <v>0</v>
      </c>
      <c r="T41" s="130">
        <v>0</v>
      </c>
      <c r="U41" s="130">
        <v>0</v>
      </c>
      <c r="V41" s="130">
        <v>0</v>
      </c>
      <c r="W41" s="130">
        <v>0</v>
      </c>
      <c r="X41" s="130">
        <v>0</v>
      </c>
      <c r="Y41" s="130">
        <v>0</v>
      </c>
      <c r="Z41" s="130">
        <v>0</v>
      </c>
      <c r="AA41" s="130">
        <v>0</v>
      </c>
      <c r="AB41" s="130">
        <v>0</v>
      </c>
      <c r="AC41" s="130">
        <v>0</v>
      </c>
      <c r="AD41" s="130">
        <v>0</v>
      </c>
      <c r="AE41" s="130">
        <v>0</v>
      </c>
      <c r="AF41" s="130">
        <v>0</v>
      </c>
      <c r="AG41" s="130">
        <v>0</v>
      </c>
      <c r="AH41" s="130">
        <v>0</v>
      </c>
      <c r="AI41" s="130">
        <v>0</v>
      </c>
      <c r="AJ41" s="130">
        <v>0</v>
      </c>
      <c r="AK41" s="130">
        <v>0</v>
      </c>
      <c r="AL41" s="130">
        <v>0</v>
      </c>
      <c r="AM41" s="130">
        <v>0</v>
      </c>
      <c r="AN41" s="130">
        <v>0</v>
      </c>
      <c r="AO41" s="130">
        <v>0</v>
      </c>
      <c r="AP41" s="130">
        <v>0</v>
      </c>
      <c r="AQ41" s="130">
        <v>0</v>
      </c>
      <c r="AR41" s="130">
        <v>0</v>
      </c>
      <c r="AS41" s="130">
        <v>0</v>
      </c>
      <c r="AT41" s="130">
        <v>0</v>
      </c>
      <c r="AU41" s="130">
        <v>0</v>
      </c>
      <c r="AV41" s="130">
        <v>0</v>
      </c>
      <c r="AW41" s="130">
        <v>0</v>
      </c>
      <c r="AX41" s="130">
        <v>0</v>
      </c>
      <c r="AY41" s="130">
        <v>0</v>
      </c>
    </row>
    <row r="42" spans="1:51">
      <c r="A42" t="s">
        <v>29</v>
      </c>
      <c r="B42" t="s">
        <v>76</v>
      </c>
      <c r="C42" t="s">
        <v>64</v>
      </c>
      <c r="D42" t="s">
        <v>337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130">
        <v>0</v>
      </c>
      <c r="L42" s="130">
        <v>7.7750822852250398E-4</v>
      </c>
      <c r="M42" s="130">
        <v>1E-3</v>
      </c>
      <c r="N42" s="130">
        <v>1.2503412000094481E-3</v>
      </c>
      <c r="O42" s="130">
        <v>1.515853309977464E-3</v>
      </c>
      <c r="P42" s="130">
        <v>1.7803755855818129E-3</v>
      </c>
      <c r="Q42" s="130">
        <v>2.0279833679623018E-3</v>
      </c>
      <c r="R42" s="130">
        <v>2.246594447847678E-3</v>
      </c>
      <c r="S42" s="130">
        <v>2.429861378661591E-3</v>
      </c>
      <c r="T42" s="130">
        <v>2.5769432360327701E-3</v>
      </c>
      <c r="U42" s="130">
        <v>2.6909081889947071E-3</v>
      </c>
      <c r="V42" s="130">
        <v>2.7768314621496129E-3</v>
      </c>
      <c r="W42" s="130">
        <v>2.84028691880296E-3</v>
      </c>
      <c r="X42" s="130">
        <v>2.8864374205020819E-3</v>
      </c>
      <c r="Y42" s="130">
        <v>2.9196296795036551E-3</v>
      </c>
      <c r="Z42" s="130">
        <v>2.943310985180656E-3</v>
      </c>
      <c r="AA42" s="130">
        <v>2.9601098731268042E-3</v>
      </c>
      <c r="AB42" s="130">
        <v>2.9719780718752168E-3</v>
      </c>
      <c r="AC42" s="130">
        <v>2.980338671474984E-3</v>
      </c>
      <c r="AD42" s="130">
        <v>2.986216378370161E-3</v>
      </c>
      <c r="AE42" s="130">
        <v>2.9903426526279521E-3</v>
      </c>
      <c r="AF42" s="130">
        <v>2.993236480364331E-3</v>
      </c>
      <c r="AG42" s="130">
        <v>2.9952645447244219E-3</v>
      </c>
      <c r="AH42" s="130">
        <v>2.996685160550891E-3</v>
      </c>
      <c r="AI42" s="130">
        <v>2.9976799279655521E-3</v>
      </c>
      <c r="AJ42" s="130">
        <v>2.998376332198952E-3</v>
      </c>
      <c r="AK42" s="130">
        <v>2.9988637795439572E-3</v>
      </c>
      <c r="AL42" s="130">
        <v>2.999204927314111E-3</v>
      </c>
      <c r="AM42" s="130">
        <v>2.9994436651955229E-3</v>
      </c>
      <c r="AN42" s="130">
        <v>2.999610726135422E-3</v>
      </c>
      <c r="AO42" s="130">
        <v>2.9997276251530229E-3</v>
      </c>
      <c r="AP42" s="130">
        <v>2.999809421603156E-3</v>
      </c>
      <c r="AQ42" s="130">
        <v>2.999866654985469E-3</v>
      </c>
      <c r="AR42" s="130">
        <v>2.9999067009098819E-3</v>
      </c>
      <c r="AS42" s="130">
        <v>2.9999347205791672E-3</v>
      </c>
      <c r="AT42" s="130">
        <v>2.9999543254835008E-3</v>
      </c>
      <c r="AU42" s="130">
        <v>2.9999680426490249E-3</v>
      </c>
      <c r="AV42" s="130">
        <v>2.9999776402476219E-3</v>
      </c>
      <c r="AW42" s="130">
        <v>2.999984355460299E-3</v>
      </c>
      <c r="AX42" s="130">
        <v>2.999989053928068E-3</v>
      </c>
      <c r="AY42" s="130">
        <v>2.9999923413256851E-3</v>
      </c>
    </row>
    <row r="43" spans="1:51">
      <c r="A43" t="s">
        <v>29</v>
      </c>
      <c r="B43" t="s">
        <v>76</v>
      </c>
      <c r="C43" t="s">
        <v>61</v>
      </c>
      <c r="D43" t="s">
        <v>337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130">
        <v>0</v>
      </c>
      <c r="L43" s="130">
        <v>6.9996987850317119E-4</v>
      </c>
      <c r="M43" s="130">
        <v>1E-3</v>
      </c>
      <c r="N43" s="130">
        <v>1.4283728261970129E-3</v>
      </c>
      <c r="O43" s="130">
        <v>2.0397187676144861E-3</v>
      </c>
      <c r="P43" s="130">
        <v>2.9116420218176999E-3</v>
      </c>
      <c r="Q43" s="130">
        <v>4.1540919764280889E-3</v>
      </c>
      <c r="R43" s="130">
        <v>5.9222582089639561E-3</v>
      </c>
      <c r="S43" s="130">
        <v>8.4340034372050749E-3</v>
      </c>
      <c r="T43" s="130">
        <v>1.1992805871272929E-2</v>
      </c>
      <c r="U43" s="130">
        <v>1.7016696666036019E-2</v>
      </c>
      <c r="V43" s="130">
        <v>2.40722458767266E-2</v>
      </c>
      <c r="W43" s="130">
        <v>3.3909432719945197E-2</v>
      </c>
      <c r="X43" s="130">
        <v>4.7487083526113943E-2</v>
      </c>
      <c r="Y43" s="130">
        <v>6.5968517377613445E-2</v>
      </c>
      <c r="Z43" s="130">
        <v>9.0654026675444824E-2</v>
      </c>
      <c r="AA43" s="130">
        <v>0.12280721846060021</v>
      </c>
      <c r="AB43" s="130">
        <v>0.1633422298661012</v>
      </c>
      <c r="AC43" s="130">
        <v>0.2123923540169326</v>
      </c>
      <c r="AD43" s="130">
        <v>0.26888683086189391</v>
      </c>
      <c r="AE43" s="130">
        <v>0.33037109569086448</v>
      </c>
      <c r="AF43" s="130">
        <v>0.39329362759482961</v>
      </c>
      <c r="AG43" s="130">
        <v>0.45376181013906869</v>
      </c>
      <c r="AH43" s="130">
        <v>0.50845840136591569</v>
      </c>
      <c r="AI43" s="130">
        <v>0.55529094414054336</v>
      </c>
      <c r="AJ43" s="130">
        <v>0.59354154498709821</v>
      </c>
      <c r="AK43" s="130">
        <v>0.62359650619785745</v>
      </c>
      <c r="AL43" s="130">
        <v>0.64650145817820492</v>
      </c>
      <c r="AM43" s="130">
        <v>0.66355430984945274</v>
      </c>
      <c r="AN43" s="130">
        <v>0.67603069429546458</v>
      </c>
      <c r="AO43" s="130">
        <v>0.68504276911684481</v>
      </c>
      <c r="AP43" s="130">
        <v>0.69149248623494808</v>
      </c>
      <c r="AQ43" s="130">
        <v>0.69607786942763483</v>
      </c>
      <c r="AR43" s="130">
        <v>0.69932246429266054</v>
      </c>
      <c r="AS43" s="130">
        <v>0.70161066259249694</v>
      </c>
      <c r="AT43" s="130">
        <v>0.70322057622112777</v>
      </c>
      <c r="AU43" s="130">
        <v>0.704351388718368</v>
      </c>
      <c r="AV43" s="130">
        <v>0.70514475207148031</v>
      </c>
      <c r="AW43" s="130">
        <v>0.70570091017051251</v>
      </c>
      <c r="AX43" s="130">
        <v>0.70609056065582276</v>
      </c>
      <c r="AY43" s="130">
        <v>0.70636344435105836</v>
      </c>
    </row>
    <row r="44" spans="1:51">
      <c r="A44" t="s">
        <v>29</v>
      </c>
      <c r="B44" t="s">
        <v>77</v>
      </c>
      <c r="C44" t="s">
        <v>50</v>
      </c>
      <c r="D44" t="s">
        <v>337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130">
        <v>0</v>
      </c>
      <c r="L44" s="130">
        <v>0</v>
      </c>
      <c r="M44" s="130">
        <v>0</v>
      </c>
      <c r="N44" s="130">
        <v>0</v>
      </c>
      <c r="O44" s="130">
        <v>0</v>
      </c>
      <c r="P44" s="130">
        <v>0</v>
      </c>
      <c r="Q44" s="130">
        <v>0</v>
      </c>
      <c r="R44" s="130">
        <v>0</v>
      </c>
      <c r="S44" s="130">
        <v>0</v>
      </c>
      <c r="T44" s="130">
        <v>0</v>
      </c>
      <c r="U44" s="130">
        <v>0</v>
      </c>
      <c r="V44" s="130">
        <v>0</v>
      </c>
      <c r="W44" s="130">
        <v>0</v>
      </c>
      <c r="X44" s="130">
        <v>0</v>
      </c>
      <c r="Y44" s="130">
        <v>0</v>
      </c>
      <c r="Z44" s="130">
        <v>0</v>
      </c>
      <c r="AA44" s="130">
        <v>0</v>
      </c>
      <c r="AB44" s="130">
        <v>0</v>
      </c>
      <c r="AC44" s="130">
        <v>0</v>
      </c>
      <c r="AD44" s="130">
        <v>0</v>
      </c>
      <c r="AE44" s="130">
        <v>0</v>
      </c>
      <c r="AF44" s="130">
        <v>0</v>
      </c>
      <c r="AG44" s="130">
        <v>0</v>
      </c>
      <c r="AH44" s="130">
        <v>0</v>
      </c>
      <c r="AI44" s="130">
        <v>0</v>
      </c>
      <c r="AJ44" s="130">
        <v>0</v>
      </c>
      <c r="AK44" s="130">
        <v>0</v>
      </c>
      <c r="AL44" s="130">
        <v>0</v>
      </c>
      <c r="AM44" s="130">
        <v>0</v>
      </c>
      <c r="AN44" s="130">
        <v>0</v>
      </c>
      <c r="AO44" s="130">
        <v>0</v>
      </c>
      <c r="AP44" s="130">
        <v>0</v>
      </c>
      <c r="AQ44" s="130">
        <v>0</v>
      </c>
      <c r="AR44" s="130">
        <v>0</v>
      </c>
      <c r="AS44" s="130">
        <v>0</v>
      </c>
      <c r="AT44" s="130">
        <v>0</v>
      </c>
      <c r="AU44" s="130">
        <v>0</v>
      </c>
      <c r="AV44" s="130">
        <v>0</v>
      </c>
      <c r="AW44" s="130">
        <v>0</v>
      </c>
      <c r="AX44" s="130">
        <v>0</v>
      </c>
      <c r="AY44" s="130">
        <v>0</v>
      </c>
    </row>
    <row r="45" spans="1:51">
      <c r="A45" t="s">
        <v>29</v>
      </c>
      <c r="B45" t="s">
        <v>77</v>
      </c>
      <c r="C45" t="s">
        <v>53</v>
      </c>
      <c r="D45" t="s">
        <v>337</v>
      </c>
      <c r="E45" s="63">
        <v>1</v>
      </c>
      <c r="F45" s="63">
        <v>1</v>
      </c>
      <c r="G45" s="63">
        <v>1</v>
      </c>
      <c r="H45" s="63">
        <v>1</v>
      </c>
      <c r="I45" s="63">
        <v>1</v>
      </c>
      <c r="J45" s="63">
        <v>1</v>
      </c>
      <c r="K45" s="130">
        <v>1</v>
      </c>
      <c r="L45" s="130">
        <v>0.9985225218929743</v>
      </c>
      <c r="M45" s="130">
        <v>0.998</v>
      </c>
      <c r="N45" s="130">
        <v>0.99732128597379355</v>
      </c>
      <c r="O45" s="130">
        <v>0.99644442792240806</v>
      </c>
      <c r="P45" s="130">
        <v>0.99530798239260054</v>
      </c>
      <c r="Q45" s="130">
        <v>0.9938179246556097</v>
      </c>
      <c r="R45" s="130">
        <v>0.99183114734318845</v>
      </c>
      <c r="S45" s="130">
        <v>0.98913613518413346</v>
      </c>
      <c r="T45" s="130">
        <v>0.98543025089269443</v>
      </c>
      <c r="U45" s="130">
        <v>0.98029239514496935</v>
      </c>
      <c r="V45" s="130">
        <v>0.97315092266112391</v>
      </c>
      <c r="W45" s="130">
        <v>0.96325028036125193</v>
      </c>
      <c r="X45" s="130">
        <v>0.94962647905338404</v>
      </c>
      <c r="Y45" s="130">
        <v>0.93111185294288301</v>
      </c>
      <c r="Z45" s="130">
        <v>0.90640266233937461</v>
      </c>
      <c r="AA45" s="130">
        <v>0.87423267166627305</v>
      </c>
      <c r="AB45" s="130">
        <v>0.83368579206202365</v>
      </c>
      <c r="AC45" s="130">
        <v>0.78462730731159247</v>
      </c>
      <c r="AD45" s="130">
        <v>0.72812695275973605</v>
      </c>
      <c r="AE45" s="130">
        <v>0.66663856165650759</v>
      </c>
      <c r="AF45" s="130">
        <v>0.60371313592480613</v>
      </c>
      <c r="AG45" s="130">
        <v>0.54324292531620677</v>
      </c>
      <c r="AH45" s="130">
        <v>0.48854491347353329</v>
      </c>
      <c r="AI45" s="130">
        <v>0.44171137593149101</v>
      </c>
      <c r="AJ45" s="130">
        <v>0.40346007868070283</v>
      </c>
      <c r="AK45" s="130">
        <v>0.37340463002259849</v>
      </c>
      <c r="AL45" s="130">
        <v>0.35049933689448087</v>
      </c>
      <c r="AM45" s="130">
        <v>0.33344624648535159</v>
      </c>
      <c r="AN45" s="130">
        <v>0.32096969497839989</v>
      </c>
      <c r="AO45" s="130">
        <v>0.31195750325800209</v>
      </c>
      <c r="AP45" s="130">
        <v>0.30550770434344859</v>
      </c>
      <c r="AQ45" s="130">
        <v>0.30092226391737958</v>
      </c>
      <c r="AR45" s="130">
        <v>0.29767762900642952</v>
      </c>
      <c r="AS45" s="130">
        <v>0.29538940268692382</v>
      </c>
      <c r="AT45" s="130">
        <v>0.29377946945338862</v>
      </c>
      <c r="AU45" s="130">
        <v>0.29264864323898288</v>
      </c>
      <c r="AV45" s="130">
        <v>0.29185527028827202</v>
      </c>
      <c r="AW45" s="130">
        <v>0.29129910547402699</v>
      </c>
      <c r="AX45" s="130">
        <v>0.29090945029024912</v>
      </c>
      <c r="AY45" s="130">
        <v>0.29063656330761589</v>
      </c>
    </row>
    <row r="46" spans="1:51">
      <c r="A46" t="s">
        <v>29</v>
      </c>
      <c r="B46" t="s">
        <v>77</v>
      </c>
      <c r="C46" t="s">
        <v>56</v>
      </c>
      <c r="D46" t="s">
        <v>337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130">
        <v>0</v>
      </c>
      <c r="L46" s="130">
        <v>0</v>
      </c>
      <c r="M46" s="130">
        <v>0</v>
      </c>
      <c r="N46" s="130">
        <v>0</v>
      </c>
      <c r="O46" s="130">
        <v>0</v>
      </c>
      <c r="P46" s="130">
        <v>0</v>
      </c>
      <c r="Q46" s="130">
        <v>0</v>
      </c>
      <c r="R46" s="130">
        <v>0</v>
      </c>
      <c r="S46" s="130">
        <v>0</v>
      </c>
      <c r="T46" s="130">
        <v>0</v>
      </c>
      <c r="U46" s="130">
        <v>0</v>
      </c>
      <c r="V46" s="130">
        <v>0</v>
      </c>
      <c r="W46" s="130">
        <v>0</v>
      </c>
      <c r="X46" s="130">
        <v>0</v>
      </c>
      <c r="Y46" s="130">
        <v>0</v>
      </c>
      <c r="Z46" s="130">
        <v>0</v>
      </c>
      <c r="AA46" s="130">
        <v>0</v>
      </c>
      <c r="AB46" s="130">
        <v>0</v>
      </c>
      <c r="AC46" s="130">
        <v>0</v>
      </c>
      <c r="AD46" s="130">
        <v>0</v>
      </c>
      <c r="AE46" s="130">
        <v>0</v>
      </c>
      <c r="AF46" s="130">
        <v>0</v>
      </c>
      <c r="AG46" s="130">
        <v>0</v>
      </c>
      <c r="AH46" s="130">
        <v>0</v>
      </c>
      <c r="AI46" s="130">
        <v>0</v>
      </c>
      <c r="AJ46" s="130">
        <v>0</v>
      </c>
      <c r="AK46" s="130">
        <v>0</v>
      </c>
      <c r="AL46" s="130">
        <v>0</v>
      </c>
      <c r="AM46" s="130">
        <v>0</v>
      </c>
      <c r="AN46" s="130">
        <v>0</v>
      </c>
      <c r="AO46" s="130">
        <v>0</v>
      </c>
      <c r="AP46" s="130">
        <v>0</v>
      </c>
      <c r="AQ46" s="130">
        <v>0</v>
      </c>
      <c r="AR46" s="130">
        <v>0</v>
      </c>
      <c r="AS46" s="130">
        <v>0</v>
      </c>
      <c r="AT46" s="130">
        <v>0</v>
      </c>
      <c r="AU46" s="130">
        <v>0</v>
      </c>
      <c r="AV46" s="130">
        <v>0</v>
      </c>
      <c r="AW46" s="130">
        <v>0</v>
      </c>
      <c r="AX46" s="130">
        <v>0</v>
      </c>
      <c r="AY46" s="130">
        <v>0</v>
      </c>
    </row>
    <row r="47" spans="1:51">
      <c r="A47" t="s">
        <v>29</v>
      </c>
      <c r="B47" t="s">
        <v>77</v>
      </c>
      <c r="C47" t="s">
        <v>59</v>
      </c>
      <c r="D47" t="s">
        <v>337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130">
        <v>0</v>
      </c>
      <c r="L47" s="130">
        <v>0</v>
      </c>
      <c r="M47" s="130">
        <v>0</v>
      </c>
      <c r="N47" s="130">
        <v>0</v>
      </c>
      <c r="O47" s="130">
        <v>0</v>
      </c>
      <c r="P47" s="130">
        <v>0</v>
      </c>
      <c r="Q47" s="130">
        <v>0</v>
      </c>
      <c r="R47" s="130">
        <v>0</v>
      </c>
      <c r="S47" s="130">
        <v>0</v>
      </c>
      <c r="T47" s="130">
        <v>0</v>
      </c>
      <c r="U47" s="130">
        <v>0</v>
      </c>
      <c r="V47" s="130">
        <v>0</v>
      </c>
      <c r="W47" s="130">
        <v>0</v>
      </c>
      <c r="X47" s="130">
        <v>0</v>
      </c>
      <c r="Y47" s="130">
        <v>0</v>
      </c>
      <c r="Z47" s="130">
        <v>0</v>
      </c>
      <c r="AA47" s="130">
        <v>0</v>
      </c>
      <c r="AB47" s="130">
        <v>0</v>
      </c>
      <c r="AC47" s="130">
        <v>0</v>
      </c>
      <c r="AD47" s="130">
        <v>0</v>
      </c>
      <c r="AE47" s="130">
        <v>0</v>
      </c>
      <c r="AF47" s="130">
        <v>0</v>
      </c>
      <c r="AG47" s="130">
        <v>0</v>
      </c>
      <c r="AH47" s="130">
        <v>0</v>
      </c>
      <c r="AI47" s="130">
        <v>0</v>
      </c>
      <c r="AJ47" s="130">
        <v>0</v>
      </c>
      <c r="AK47" s="130">
        <v>0</v>
      </c>
      <c r="AL47" s="130">
        <v>0</v>
      </c>
      <c r="AM47" s="130">
        <v>0</v>
      </c>
      <c r="AN47" s="130">
        <v>0</v>
      </c>
      <c r="AO47" s="130">
        <v>0</v>
      </c>
      <c r="AP47" s="130">
        <v>0</v>
      </c>
      <c r="AQ47" s="130">
        <v>0</v>
      </c>
      <c r="AR47" s="130">
        <v>0</v>
      </c>
      <c r="AS47" s="130">
        <v>0</v>
      </c>
      <c r="AT47" s="130">
        <v>0</v>
      </c>
      <c r="AU47" s="130">
        <v>0</v>
      </c>
      <c r="AV47" s="130">
        <v>0</v>
      </c>
      <c r="AW47" s="130">
        <v>0</v>
      </c>
      <c r="AX47" s="130">
        <v>0</v>
      </c>
      <c r="AY47" s="130">
        <v>0</v>
      </c>
    </row>
    <row r="48" spans="1:51">
      <c r="A48" t="s">
        <v>29</v>
      </c>
      <c r="B48" t="s">
        <v>77</v>
      </c>
      <c r="C48" t="s">
        <v>60</v>
      </c>
      <c r="D48" t="s">
        <v>337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130">
        <v>0</v>
      </c>
      <c r="L48" s="130">
        <v>0</v>
      </c>
      <c r="M48" s="130">
        <v>0</v>
      </c>
      <c r="N48" s="130">
        <v>0</v>
      </c>
      <c r="O48" s="130">
        <v>0</v>
      </c>
      <c r="P48" s="130">
        <v>0</v>
      </c>
      <c r="Q48" s="130">
        <v>0</v>
      </c>
      <c r="R48" s="130">
        <v>0</v>
      </c>
      <c r="S48" s="130">
        <v>0</v>
      </c>
      <c r="T48" s="130">
        <v>0</v>
      </c>
      <c r="U48" s="130">
        <v>0</v>
      </c>
      <c r="V48" s="130">
        <v>0</v>
      </c>
      <c r="W48" s="130">
        <v>0</v>
      </c>
      <c r="X48" s="130">
        <v>0</v>
      </c>
      <c r="Y48" s="130">
        <v>0</v>
      </c>
      <c r="Z48" s="130">
        <v>0</v>
      </c>
      <c r="AA48" s="130">
        <v>0</v>
      </c>
      <c r="AB48" s="130">
        <v>0</v>
      </c>
      <c r="AC48" s="130">
        <v>0</v>
      </c>
      <c r="AD48" s="130">
        <v>0</v>
      </c>
      <c r="AE48" s="130">
        <v>0</v>
      </c>
      <c r="AF48" s="130">
        <v>0</v>
      </c>
      <c r="AG48" s="130">
        <v>0</v>
      </c>
      <c r="AH48" s="130">
        <v>0</v>
      </c>
      <c r="AI48" s="130">
        <v>0</v>
      </c>
      <c r="AJ48" s="130">
        <v>0</v>
      </c>
      <c r="AK48" s="130">
        <v>0</v>
      </c>
      <c r="AL48" s="130">
        <v>0</v>
      </c>
      <c r="AM48" s="130">
        <v>0</v>
      </c>
      <c r="AN48" s="130">
        <v>0</v>
      </c>
      <c r="AO48" s="130">
        <v>0</v>
      </c>
      <c r="AP48" s="130">
        <v>0</v>
      </c>
      <c r="AQ48" s="130">
        <v>0</v>
      </c>
      <c r="AR48" s="130">
        <v>0</v>
      </c>
      <c r="AS48" s="130">
        <v>0</v>
      </c>
      <c r="AT48" s="130">
        <v>0</v>
      </c>
      <c r="AU48" s="130">
        <v>0</v>
      </c>
      <c r="AV48" s="130">
        <v>0</v>
      </c>
      <c r="AW48" s="130">
        <v>0</v>
      </c>
      <c r="AX48" s="130">
        <v>0</v>
      </c>
      <c r="AY48" s="130">
        <v>0</v>
      </c>
    </row>
    <row r="49" spans="1:51">
      <c r="A49" t="s">
        <v>29</v>
      </c>
      <c r="B49" t="s">
        <v>77</v>
      </c>
      <c r="C49" t="s">
        <v>64</v>
      </c>
      <c r="D49" t="s">
        <v>337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130">
        <v>0</v>
      </c>
      <c r="L49" s="130">
        <v>7.7750822852250398E-4</v>
      </c>
      <c r="M49" s="130">
        <v>1E-3</v>
      </c>
      <c r="N49" s="130">
        <v>1.2503412000094481E-3</v>
      </c>
      <c r="O49" s="130">
        <v>1.515853309977464E-3</v>
      </c>
      <c r="P49" s="130">
        <v>1.7803755855818129E-3</v>
      </c>
      <c r="Q49" s="130">
        <v>2.0279833679623018E-3</v>
      </c>
      <c r="R49" s="130">
        <v>2.246594447847678E-3</v>
      </c>
      <c r="S49" s="130">
        <v>2.429861378661591E-3</v>
      </c>
      <c r="T49" s="130">
        <v>2.5769432360327701E-3</v>
      </c>
      <c r="U49" s="130">
        <v>2.6909081889947071E-3</v>
      </c>
      <c r="V49" s="130">
        <v>2.7768314621496129E-3</v>
      </c>
      <c r="W49" s="130">
        <v>2.84028691880296E-3</v>
      </c>
      <c r="X49" s="130">
        <v>2.8864374205020819E-3</v>
      </c>
      <c r="Y49" s="130">
        <v>2.9196296795036551E-3</v>
      </c>
      <c r="Z49" s="130">
        <v>2.943310985180656E-3</v>
      </c>
      <c r="AA49" s="130">
        <v>2.9601098731268042E-3</v>
      </c>
      <c r="AB49" s="130">
        <v>2.9719780718752168E-3</v>
      </c>
      <c r="AC49" s="130">
        <v>2.980338671474984E-3</v>
      </c>
      <c r="AD49" s="130">
        <v>2.986216378370161E-3</v>
      </c>
      <c r="AE49" s="130">
        <v>2.9903426526279521E-3</v>
      </c>
      <c r="AF49" s="130">
        <v>2.993236480364331E-3</v>
      </c>
      <c r="AG49" s="130">
        <v>2.9952645447244219E-3</v>
      </c>
      <c r="AH49" s="130">
        <v>2.996685160550891E-3</v>
      </c>
      <c r="AI49" s="130">
        <v>2.9976799279655521E-3</v>
      </c>
      <c r="AJ49" s="130">
        <v>2.998376332198952E-3</v>
      </c>
      <c r="AK49" s="130">
        <v>2.9988637795439572E-3</v>
      </c>
      <c r="AL49" s="130">
        <v>2.999204927314111E-3</v>
      </c>
      <c r="AM49" s="130">
        <v>2.9994436651955229E-3</v>
      </c>
      <c r="AN49" s="130">
        <v>2.999610726135422E-3</v>
      </c>
      <c r="AO49" s="130">
        <v>2.9997276251530229E-3</v>
      </c>
      <c r="AP49" s="130">
        <v>2.999809421603156E-3</v>
      </c>
      <c r="AQ49" s="130">
        <v>2.999866654985469E-3</v>
      </c>
      <c r="AR49" s="130">
        <v>2.9999067009098819E-3</v>
      </c>
      <c r="AS49" s="130">
        <v>2.9999347205791672E-3</v>
      </c>
      <c r="AT49" s="130">
        <v>2.9999543254835008E-3</v>
      </c>
      <c r="AU49" s="130">
        <v>2.9999680426490249E-3</v>
      </c>
      <c r="AV49" s="130">
        <v>2.9999776402476219E-3</v>
      </c>
      <c r="AW49" s="130">
        <v>2.999984355460299E-3</v>
      </c>
      <c r="AX49" s="130">
        <v>2.999989053928068E-3</v>
      </c>
      <c r="AY49" s="130">
        <v>2.9999923413256851E-3</v>
      </c>
    </row>
    <row r="50" spans="1:51">
      <c r="A50" t="s">
        <v>29</v>
      </c>
      <c r="B50" t="s">
        <v>77</v>
      </c>
      <c r="C50" t="s">
        <v>61</v>
      </c>
      <c r="D50" t="s">
        <v>337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130">
        <v>0</v>
      </c>
      <c r="L50" s="130">
        <v>6.9996987850317119E-4</v>
      </c>
      <c r="M50" s="130">
        <v>1E-3</v>
      </c>
      <c r="N50" s="130">
        <v>1.4283728261970129E-3</v>
      </c>
      <c r="O50" s="130">
        <v>2.0397187676144861E-3</v>
      </c>
      <c r="P50" s="130">
        <v>2.9116420218176999E-3</v>
      </c>
      <c r="Q50" s="130">
        <v>4.1540919764280889E-3</v>
      </c>
      <c r="R50" s="130">
        <v>5.9222582089639561E-3</v>
      </c>
      <c r="S50" s="130">
        <v>8.4340034372050749E-3</v>
      </c>
      <c r="T50" s="130">
        <v>1.1992805871272929E-2</v>
      </c>
      <c r="U50" s="130">
        <v>1.7016696666036019E-2</v>
      </c>
      <c r="V50" s="130">
        <v>2.40722458767266E-2</v>
      </c>
      <c r="W50" s="130">
        <v>3.3909432719945197E-2</v>
      </c>
      <c r="X50" s="130">
        <v>4.7487083526113943E-2</v>
      </c>
      <c r="Y50" s="130">
        <v>6.5968517377613445E-2</v>
      </c>
      <c r="Z50" s="130">
        <v>9.0654026675444824E-2</v>
      </c>
      <c r="AA50" s="130">
        <v>0.12280721846060021</v>
      </c>
      <c r="AB50" s="130">
        <v>0.1633422298661012</v>
      </c>
      <c r="AC50" s="130">
        <v>0.2123923540169326</v>
      </c>
      <c r="AD50" s="130">
        <v>0.26888683086189391</v>
      </c>
      <c r="AE50" s="130">
        <v>0.33037109569086448</v>
      </c>
      <c r="AF50" s="130">
        <v>0.39329362759482961</v>
      </c>
      <c r="AG50" s="130">
        <v>0.45376181013906869</v>
      </c>
      <c r="AH50" s="130">
        <v>0.50845840136591569</v>
      </c>
      <c r="AI50" s="130">
        <v>0.55529094414054336</v>
      </c>
      <c r="AJ50" s="130">
        <v>0.59354154498709821</v>
      </c>
      <c r="AK50" s="130">
        <v>0.62359650619785745</v>
      </c>
      <c r="AL50" s="130">
        <v>0.64650145817820492</v>
      </c>
      <c r="AM50" s="130">
        <v>0.66355430984945274</v>
      </c>
      <c r="AN50" s="130">
        <v>0.67603069429546458</v>
      </c>
      <c r="AO50" s="130">
        <v>0.68504276911684481</v>
      </c>
      <c r="AP50" s="130">
        <v>0.69149248623494808</v>
      </c>
      <c r="AQ50" s="130">
        <v>0.69607786942763483</v>
      </c>
      <c r="AR50" s="130">
        <v>0.69932246429266054</v>
      </c>
      <c r="AS50" s="130">
        <v>0.70161066259249694</v>
      </c>
      <c r="AT50" s="130">
        <v>0.70322057622112777</v>
      </c>
      <c r="AU50" s="130">
        <v>0.704351388718368</v>
      </c>
      <c r="AV50" s="130">
        <v>0.70514475207148031</v>
      </c>
      <c r="AW50" s="130">
        <v>0.70570091017051251</v>
      </c>
      <c r="AX50" s="130">
        <v>0.70609056065582276</v>
      </c>
      <c r="AY50" s="130">
        <v>0.70636344435105836</v>
      </c>
    </row>
    <row r="51" spans="1:51">
      <c r="A51" t="s">
        <v>29</v>
      </c>
      <c r="B51" t="s">
        <v>78</v>
      </c>
      <c r="C51" t="s">
        <v>53</v>
      </c>
      <c r="D51" t="s">
        <v>337</v>
      </c>
      <c r="E51" s="63">
        <v>1</v>
      </c>
      <c r="F51" s="63">
        <v>1</v>
      </c>
      <c r="G51" s="63">
        <v>1</v>
      </c>
      <c r="H51" s="63">
        <v>1</v>
      </c>
      <c r="I51" s="63">
        <v>1</v>
      </c>
      <c r="J51" s="63">
        <v>1</v>
      </c>
      <c r="K51" s="71">
        <v>1</v>
      </c>
      <c r="L51" s="71">
        <v>1</v>
      </c>
      <c r="M51" s="71">
        <v>1</v>
      </c>
      <c r="N51" s="71">
        <v>1</v>
      </c>
      <c r="O51" s="71">
        <v>1</v>
      </c>
      <c r="P51" s="71">
        <v>1</v>
      </c>
      <c r="Q51" s="71">
        <v>1</v>
      </c>
      <c r="R51" s="71">
        <v>1</v>
      </c>
      <c r="S51" s="71">
        <v>1</v>
      </c>
      <c r="T51" s="71">
        <v>1</v>
      </c>
      <c r="U51" s="71">
        <v>1</v>
      </c>
      <c r="V51" s="71">
        <v>1</v>
      </c>
      <c r="W51" s="71">
        <v>1</v>
      </c>
      <c r="X51" s="71">
        <v>1</v>
      </c>
      <c r="Y51" s="71">
        <v>1</v>
      </c>
      <c r="Z51" s="71">
        <v>1</v>
      </c>
      <c r="AA51" s="71">
        <v>1</v>
      </c>
      <c r="AB51" s="71">
        <v>1</v>
      </c>
      <c r="AC51" s="71">
        <v>1</v>
      </c>
      <c r="AD51" s="71">
        <v>1</v>
      </c>
      <c r="AE51" s="71">
        <v>1</v>
      </c>
      <c r="AF51" s="71">
        <v>1</v>
      </c>
      <c r="AG51" s="71">
        <v>1</v>
      </c>
      <c r="AH51" s="71">
        <v>1</v>
      </c>
      <c r="AI51" s="71">
        <v>1</v>
      </c>
      <c r="AJ51" s="71">
        <v>1</v>
      </c>
      <c r="AK51" s="71">
        <v>1</v>
      </c>
      <c r="AL51" s="71">
        <v>1</v>
      </c>
      <c r="AM51" s="71">
        <v>1</v>
      </c>
      <c r="AN51" s="71">
        <v>1</v>
      </c>
      <c r="AO51" s="71">
        <v>1</v>
      </c>
      <c r="AP51" s="71">
        <v>1</v>
      </c>
      <c r="AQ51" s="71">
        <v>1</v>
      </c>
      <c r="AR51" s="71">
        <v>1</v>
      </c>
      <c r="AS51" s="71">
        <v>1</v>
      </c>
      <c r="AT51" s="71">
        <v>1</v>
      </c>
      <c r="AU51" s="71">
        <v>1</v>
      </c>
      <c r="AV51" s="71">
        <v>1</v>
      </c>
      <c r="AW51" s="71">
        <v>1</v>
      </c>
      <c r="AX51" s="71">
        <v>1</v>
      </c>
      <c r="AY51" s="71">
        <v>1</v>
      </c>
    </row>
    <row r="52" spans="1:51">
      <c r="A52" t="s">
        <v>29</v>
      </c>
      <c r="B52" t="s">
        <v>78</v>
      </c>
      <c r="C52" t="s">
        <v>56</v>
      </c>
      <c r="D52" t="s">
        <v>337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</row>
    <row r="53" spans="1:51">
      <c r="A53" t="s">
        <v>29</v>
      </c>
      <c r="B53" t="s">
        <v>78</v>
      </c>
      <c r="C53" t="s">
        <v>61</v>
      </c>
      <c r="D53" t="s">
        <v>337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130">
        <v>0</v>
      </c>
      <c r="L53" s="130">
        <v>0</v>
      </c>
      <c r="M53" s="130">
        <v>0</v>
      </c>
      <c r="N53" s="130">
        <v>0</v>
      </c>
      <c r="O53" s="130">
        <v>0</v>
      </c>
      <c r="P53" s="130">
        <v>0</v>
      </c>
      <c r="Q53" s="130">
        <v>0</v>
      </c>
      <c r="R53" s="130">
        <v>0</v>
      </c>
      <c r="S53" s="130">
        <v>0</v>
      </c>
      <c r="T53" s="130">
        <v>0</v>
      </c>
      <c r="U53" s="130">
        <v>0</v>
      </c>
      <c r="V53" s="130">
        <v>0</v>
      </c>
      <c r="W53" s="130">
        <v>0</v>
      </c>
      <c r="X53" s="130">
        <v>0</v>
      </c>
      <c r="Y53" s="130">
        <v>0</v>
      </c>
      <c r="Z53" s="130">
        <v>0</v>
      </c>
      <c r="AA53" s="130">
        <v>0</v>
      </c>
      <c r="AB53" s="130">
        <v>0</v>
      </c>
      <c r="AC53" s="130">
        <v>0</v>
      </c>
      <c r="AD53" s="130">
        <v>0</v>
      </c>
      <c r="AE53" s="130">
        <v>0</v>
      </c>
      <c r="AF53" s="130">
        <v>0</v>
      </c>
      <c r="AG53" s="130">
        <v>0</v>
      </c>
      <c r="AH53" s="130">
        <v>0</v>
      </c>
      <c r="AI53" s="130">
        <v>0</v>
      </c>
      <c r="AJ53" s="130">
        <v>0</v>
      </c>
      <c r="AK53" s="130">
        <v>0</v>
      </c>
      <c r="AL53" s="130">
        <v>0</v>
      </c>
      <c r="AM53" s="130">
        <v>0</v>
      </c>
      <c r="AN53" s="130">
        <v>0</v>
      </c>
      <c r="AO53" s="130">
        <v>0</v>
      </c>
      <c r="AP53" s="130">
        <v>0</v>
      </c>
      <c r="AQ53" s="130">
        <v>0</v>
      </c>
      <c r="AR53" s="130">
        <v>0</v>
      </c>
      <c r="AS53" s="130">
        <v>0</v>
      </c>
      <c r="AT53" s="130">
        <v>0</v>
      </c>
      <c r="AU53" s="130">
        <v>0</v>
      </c>
      <c r="AV53" s="130">
        <v>0</v>
      </c>
      <c r="AW53" s="130">
        <v>0</v>
      </c>
      <c r="AX53" s="130">
        <v>0</v>
      </c>
      <c r="AY53" s="130">
        <v>0</v>
      </c>
    </row>
    <row r="54" spans="1:51">
      <c r="A54" t="s">
        <v>29</v>
      </c>
      <c r="B54" t="s">
        <v>79</v>
      </c>
      <c r="C54" t="s">
        <v>359</v>
      </c>
      <c r="D54" t="s">
        <v>337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130">
        <v>0</v>
      </c>
      <c r="L54" s="130">
        <v>0</v>
      </c>
      <c r="M54" s="130">
        <v>0</v>
      </c>
      <c r="N54" s="130">
        <v>0</v>
      </c>
      <c r="O54" s="130">
        <v>0</v>
      </c>
      <c r="P54" s="130">
        <v>0</v>
      </c>
      <c r="Q54" s="130">
        <v>0</v>
      </c>
      <c r="R54" s="130">
        <v>0</v>
      </c>
      <c r="S54" s="130">
        <v>0</v>
      </c>
      <c r="T54" s="130">
        <v>0</v>
      </c>
      <c r="U54" s="130">
        <v>0</v>
      </c>
      <c r="V54" s="130">
        <v>0</v>
      </c>
      <c r="W54" s="130">
        <v>0</v>
      </c>
      <c r="X54" s="130">
        <v>0</v>
      </c>
      <c r="Y54" s="130">
        <v>0</v>
      </c>
      <c r="Z54" s="130">
        <v>0</v>
      </c>
      <c r="AA54" s="130">
        <v>0</v>
      </c>
      <c r="AB54" s="130">
        <v>0</v>
      </c>
      <c r="AC54" s="130">
        <v>0</v>
      </c>
      <c r="AD54" s="130">
        <v>0</v>
      </c>
      <c r="AE54" s="130">
        <v>0</v>
      </c>
      <c r="AF54" s="130">
        <v>0</v>
      </c>
      <c r="AG54" s="130">
        <v>0</v>
      </c>
      <c r="AH54" s="130">
        <v>0</v>
      </c>
      <c r="AI54" s="130">
        <v>0</v>
      </c>
      <c r="AJ54" s="130">
        <v>0</v>
      </c>
      <c r="AK54" s="130">
        <v>0</v>
      </c>
      <c r="AL54" s="130">
        <v>0</v>
      </c>
      <c r="AM54" s="130">
        <v>0</v>
      </c>
      <c r="AN54" s="130">
        <v>0</v>
      </c>
      <c r="AO54" s="130">
        <v>0</v>
      </c>
      <c r="AP54" s="130">
        <v>0</v>
      </c>
      <c r="AQ54" s="130">
        <v>0</v>
      </c>
      <c r="AR54" s="130">
        <v>0</v>
      </c>
      <c r="AS54" s="130">
        <v>0</v>
      </c>
      <c r="AT54" s="130">
        <v>0</v>
      </c>
      <c r="AU54" s="130">
        <v>0</v>
      </c>
      <c r="AV54" s="130">
        <v>0</v>
      </c>
      <c r="AW54" s="130">
        <v>0</v>
      </c>
      <c r="AX54" s="130">
        <v>0</v>
      </c>
      <c r="AY54" s="130">
        <v>0</v>
      </c>
    </row>
    <row r="55" spans="1:51">
      <c r="A55" t="s">
        <v>29</v>
      </c>
      <c r="B55" t="s">
        <v>79</v>
      </c>
      <c r="C55" t="s">
        <v>61</v>
      </c>
      <c r="D55" t="s">
        <v>337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130">
        <v>0</v>
      </c>
      <c r="L55" s="130">
        <v>0</v>
      </c>
      <c r="M55" s="130">
        <v>0</v>
      </c>
      <c r="N55" s="130">
        <v>0</v>
      </c>
      <c r="O55" s="130">
        <v>0</v>
      </c>
      <c r="P55" s="130">
        <v>0</v>
      </c>
      <c r="Q55" s="130">
        <v>0</v>
      </c>
      <c r="R55" s="130">
        <v>0</v>
      </c>
      <c r="S55" s="130">
        <v>0</v>
      </c>
      <c r="T55" s="130">
        <v>0</v>
      </c>
      <c r="U55" s="130">
        <v>0</v>
      </c>
      <c r="V55" s="130">
        <v>0</v>
      </c>
      <c r="W55" s="130">
        <v>0</v>
      </c>
      <c r="X55" s="130">
        <v>0</v>
      </c>
      <c r="Y55" s="130">
        <v>0</v>
      </c>
      <c r="Z55" s="130">
        <v>0</v>
      </c>
      <c r="AA55" s="130">
        <v>0</v>
      </c>
      <c r="AB55" s="130">
        <v>0</v>
      </c>
      <c r="AC55" s="130">
        <v>0</v>
      </c>
      <c r="AD55" s="130">
        <v>0</v>
      </c>
      <c r="AE55" s="130">
        <v>0</v>
      </c>
      <c r="AF55" s="130">
        <v>0</v>
      </c>
      <c r="AG55" s="130">
        <v>0</v>
      </c>
      <c r="AH55" s="130">
        <v>0</v>
      </c>
      <c r="AI55" s="130">
        <v>0</v>
      </c>
      <c r="AJ55" s="130">
        <v>0</v>
      </c>
      <c r="AK55" s="130">
        <v>0</v>
      </c>
      <c r="AL55" s="130">
        <v>0</v>
      </c>
      <c r="AM55" s="130">
        <v>0</v>
      </c>
      <c r="AN55" s="130">
        <v>0</v>
      </c>
      <c r="AO55" s="130">
        <v>0</v>
      </c>
      <c r="AP55" s="130">
        <v>0</v>
      </c>
      <c r="AQ55" s="130">
        <v>0</v>
      </c>
      <c r="AR55" s="130">
        <v>0</v>
      </c>
      <c r="AS55" s="130">
        <v>0</v>
      </c>
      <c r="AT55" s="130">
        <v>0</v>
      </c>
      <c r="AU55" s="130">
        <v>0</v>
      </c>
      <c r="AV55" s="130">
        <v>0</v>
      </c>
      <c r="AW55" s="130">
        <v>0</v>
      </c>
      <c r="AX55" s="130">
        <v>0</v>
      </c>
      <c r="AY55" s="130">
        <v>0</v>
      </c>
    </row>
    <row r="56" spans="1:51">
      <c r="A56" t="s">
        <v>29</v>
      </c>
      <c r="B56" t="s">
        <v>80</v>
      </c>
      <c r="C56" t="s">
        <v>63</v>
      </c>
      <c r="D56" t="s">
        <v>337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130">
        <v>0</v>
      </c>
      <c r="L56" s="130">
        <v>0</v>
      </c>
      <c r="M56" s="130">
        <v>0</v>
      </c>
      <c r="N56" s="130">
        <v>0</v>
      </c>
      <c r="O56" s="130">
        <v>0</v>
      </c>
      <c r="P56" s="130">
        <v>0</v>
      </c>
      <c r="Q56" s="130">
        <v>0</v>
      </c>
      <c r="R56" s="130">
        <v>0</v>
      </c>
      <c r="S56" s="130">
        <v>0</v>
      </c>
      <c r="T56" s="130">
        <v>0</v>
      </c>
      <c r="U56" s="130">
        <v>0</v>
      </c>
      <c r="V56" s="130">
        <v>0</v>
      </c>
      <c r="W56" s="130">
        <v>0</v>
      </c>
      <c r="X56" s="130">
        <v>0</v>
      </c>
      <c r="Y56" s="130">
        <v>0</v>
      </c>
      <c r="Z56" s="130">
        <v>0</v>
      </c>
      <c r="AA56" s="130">
        <v>0</v>
      </c>
      <c r="AB56" s="130">
        <v>0</v>
      </c>
      <c r="AC56" s="130">
        <v>0</v>
      </c>
      <c r="AD56" s="130">
        <v>0</v>
      </c>
      <c r="AE56" s="130">
        <v>0</v>
      </c>
      <c r="AF56" s="130">
        <v>0</v>
      </c>
      <c r="AG56" s="130">
        <v>0</v>
      </c>
      <c r="AH56" s="130">
        <v>0</v>
      </c>
      <c r="AI56" s="130">
        <v>0</v>
      </c>
      <c r="AJ56" s="130">
        <v>0</v>
      </c>
      <c r="AK56" s="130">
        <v>0</v>
      </c>
      <c r="AL56" s="130">
        <v>0</v>
      </c>
      <c r="AM56" s="130">
        <v>0</v>
      </c>
      <c r="AN56" s="130">
        <v>0</v>
      </c>
      <c r="AO56" s="130">
        <v>0</v>
      </c>
      <c r="AP56" s="130">
        <v>0</v>
      </c>
      <c r="AQ56" s="130">
        <v>0</v>
      </c>
      <c r="AR56" s="130">
        <v>0</v>
      </c>
      <c r="AS56" s="130">
        <v>0</v>
      </c>
      <c r="AT56" s="130">
        <v>0</v>
      </c>
      <c r="AU56" s="130">
        <v>0</v>
      </c>
      <c r="AV56" s="130">
        <v>0</v>
      </c>
      <c r="AW56" s="130">
        <v>0</v>
      </c>
      <c r="AX56" s="130">
        <v>0</v>
      </c>
      <c r="AY56" s="130">
        <v>0</v>
      </c>
    </row>
    <row r="57" spans="1:51">
      <c r="A57" t="s">
        <v>29</v>
      </c>
      <c r="B57" t="s">
        <v>80</v>
      </c>
      <c r="C57" t="s">
        <v>61</v>
      </c>
      <c r="D57" t="s">
        <v>337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130">
        <v>0</v>
      </c>
      <c r="L57" s="130">
        <v>0</v>
      </c>
      <c r="M57" s="130">
        <v>0</v>
      </c>
      <c r="N57" s="130">
        <v>0</v>
      </c>
      <c r="O57" s="130">
        <v>0</v>
      </c>
      <c r="P57" s="130">
        <v>0</v>
      </c>
      <c r="Q57" s="130">
        <v>0</v>
      </c>
      <c r="R57" s="130">
        <v>0</v>
      </c>
      <c r="S57" s="130">
        <v>0</v>
      </c>
      <c r="T57" s="130">
        <v>0</v>
      </c>
      <c r="U57" s="130">
        <v>0</v>
      </c>
      <c r="V57" s="130">
        <v>0</v>
      </c>
      <c r="W57" s="130">
        <v>0</v>
      </c>
      <c r="X57" s="130">
        <v>0</v>
      </c>
      <c r="Y57" s="130">
        <v>0</v>
      </c>
      <c r="Z57" s="130">
        <v>0</v>
      </c>
      <c r="AA57" s="130">
        <v>0</v>
      </c>
      <c r="AB57" s="130">
        <v>0</v>
      </c>
      <c r="AC57" s="130">
        <v>0</v>
      </c>
      <c r="AD57" s="130">
        <v>0</v>
      </c>
      <c r="AE57" s="130">
        <v>0</v>
      </c>
      <c r="AF57" s="130">
        <v>0</v>
      </c>
      <c r="AG57" s="130">
        <v>0</v>
      </c>
      <c r="AH57" s="130">
        <v>0</v>
      </c>
      <c r="AI57" s="130">
        <v>0</v>
      </c>
      <c r="AJ57" s="130">
        <v>0</v>
      </c>
      <c r="AK57" s="130">
        <v>0</v>
      </c>
      <c r="AL57" s="130">
        <v>0</v>
      </c>
      <c r="AM57" s="130">
        <v>0</v>
      </c>
      <c r="AN57" s="130">
        <v>0</v>
      </c>
      <c r="AO57" s="130">
        <v>0</v>
      </c>
      <c r="AP57" s="130">
        <v>0</v>
      </c>
      <c r="AQ57" s="130">
        <v>0</v>
      </c>
      <c r="AR57" s="130">
        <v>0</v>
      </c>
      <c r="AS57" s="130">
        <v>0</v>
      </c>
      <c r="AT57" s="130">
        <v>0</v>
      </c>
      <c r="AU57" s="130">
        <v>0</v>
      </c>
      <c r="AV57" s="130">
        <v>0</v>
      </c>
      <c r="AW57" s="130">
        <v>0</v>
      </c>
      <c r="AX57" s="130">
        <v>0</v>
      </c>
      <c r="AY57" s="130">
        <v>0</v>
      </c>
    </row>
    <row r="58" spans="1:51">
      <c r="A58" t="s">
        <v>30</v>
      </c>
      <c r="B58" t="s">
        <v>75</v>
      </c>
      <c r="C58" t="s">
        <v>50</v>
      </c>
      <c r="D58" t="s">
        <v>337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130">
        <v>0</v>
      </c>
      <c r="L58" s="130">
        <v>0</v>
      </c>
      <c r="M58" s="130">
        <v>0</v>
      </c>
      <c r="N58" s="130">
        <v>0</v>
      </c>
      <c r="O58" s="130">
        <v>0</v>
      </c>
      <c r="P58" s="130">
        <v>0</v>
      </c>
      <c r="Q58" s="130">
        <v>0</v>
      </c>
      <c r="R58" s="130">
        <v>0</v>
      </c>
      <c r="S58" s="130">
        <v>0</v>
      </c>
      <c r="T58" s="130">
        <v>0</v>
      </c>
      <c r="U58" s="130">
        <v>0</v>
      </c>
      <c r="V58" s="130">
        <v>0</v>
      </c>
      <c r="W58" s="130">
        <v>0</v>
      </c>
      <c r="X58" s="130">
        <v>0</v>
      </c>
      <c r="Y58" s="130">
        <v>0</v>
      </c>
      <c r="Z58" s="130">
        <v>0</v>
      </c>
      <c r="AA58" s="130">
        <v>0</v>
      </c>
      <c r="AB58" s="130">
        <v>0</v>
      </c>
      <c r="AC58" s="130">
        <v>0</v>
      </c>
      <c r="AD58" s="130">
        <v>0</v>
      </c>
      <c r="AE58" s="130">
        <v>0</v>
      </c>
      <c r="AF58" s="130">
        <v>0</v>
      </c>
      <c r="AG58" s="130">
        <v>0</v>
      </c>
      <c r="AH58" s="130">
        <v>0</v>
      </c>
      <c r="AI58" s="130">
        <v>0</v>
      </c>
      <c r="AJ58" s="130">
        <v>0</v>
      </c>
      <c r="AK58" s="130">
        <v>0</v>
      </c>
      <c r="AL58" s="130">
        <v>0</v>
      </c>
      <c r="AM58" s="130">
        <v>0</v>
      </c>
      <c r="AN58" s="130">
        <v>0</v>
      </c>
      <c r="AO58" s="130">
        <v>0</v>
      </c>
      <c r="AP58" s="130">
        <v>0</v>
      </c>
      <c r="AQ58" s="130">
        <v>0</v>
      </c>
      <c r="AR58" s="130">
        <v>0</v>
      </c>
      <c r="AS58" s="130">
        <v>0</v>
      </c>
      <c r="AT58" s="130">
        <v>0</v>
      </c>
      <c r="AU58" s="130">
        <v>0</v>
      </c>
      <c r="AV58" s="130">
        <v>0</v>
      </c>
      <c r="AW58" s="130">
        <v>0</v>
      </c>
      <c r="AX58" s="130">
        <v>0</v>
      </c>
      <c r="AY58" s="130">
        <v>0</v>
      </c>
    </row>
    <row r="59" spans="1:51">
      <c r="A59" t="s">
        <v>30</v>
      </c>
      <c r="B59" t="s">
        <v>75</v>
      </c>
      <c r="C59" t="s">
        <v>53</v>
      </c>
      <c r="D59" t="s">
        <v>337</v>
      </c>
      <c r="E59" s="63">
        <v>1</v>
      </c>
      <c r="F59" s="63">
        <v>1</v>
      </c>
      <c r="G59" s="63">
        <v>0.99612553273924831</v>
      </c>
      <c r="H59" s="63">
        <v>0.99328859060402686</v>
      </c>
      <c r="I59" s="63">
        <v>0.99281466798810702</v>
      </c>
      <c r="J59" s="63">
        <v>0.99520383693045567</v>
      </c>
      <c r="K59" s="130">
        <v>0.99520383693045567</v>
      </c>
      <c r="L59" s="130">
        <v>0.99372635882342997</v>
      </c>
      <c r="M59" s="130">
        <v>0.99320383693045566</v>
      </c>
      <c r="N59" s="130">
        <v>0.99252512290424921</v>
      </c>
      <c r="O59" s="130">
        <v>0.99164826485286373</v>
      </c>
      <c r="P59" s="130">
        <v>0.99051181932305621</v>
      </c>
      <c r="Q59" s="130">
        <v>0.98902176158606536</v>
      </c>
      <c r="R59" s="130">
        <v>0.98703498427364411</v>
      </c>
      <c r="S59" s="130">
        <v>0.98433997211458912</v>
      </c>
      <c r="T59" s="130">
        <v>0.98063408782315009</v>
      </c>
      <c r="U59" s="130">
        <v>0.97549623207542502</v>
      </c>
      <c r="V59" s="130">
        <v>0.96835475959157957</v>
      </c>
      <c r="W59" s="130">
        <v>0.9584541172917076</v>
      </c>
      <c r="X59" s="130">
        <v>0.94483031598383971</v>
      </c>
      <c r="Y59" s="130">
        <v>0.92631568987333868</v>
      </c>
      <c r="Z59" s="130">
        <v>0.90160649926983027</v>
      </c>
      <c r="AA59" s="130">
        <v>0.86943650859672872</v>
      </c>
      <c r="AB59" s="130">
        <v>0.82888962899247931</v>
      </c>
      <c r="AC59" s="130">
        <v>0.77983114424204814</v>
      </c>
      <c r="AD59" s="130">
        <v>0.72333078969019171</v>
      </c>
      <c r="AE59" s="130">
        <v>0.66184239858696325</v>
      </c>
      <c r="AF59" s="130">
        <v>0.5989169728552618</v>
      </c>
      <c r="AG59" s="130">
        <v>0.53844676224666244</v>
      </c>
      <c r="AH59" s="130">
        <v>0.48374875040398901</v>
      </c>
      <c r="AI59" s="130">
        <v>0.43691521286194668</v>
      </c>
      <c r="AJ59" s="130">
        <v>0.39866391561115838</v>
      </c>
      <c r="AK59" s="130">
        <v>0.36860846695305421</v>
      </c>
      <c r="AL59" s="130">
        <v>0.34570317382493648</v>
      </c>
      <c r="AM59" s="130">
        <v>0.32865008341580731</v>
      </c>
      <c r="AN59" s="130">
        <v>0.31617353190885561</v>
      </c>
      <c r="AO59" s="130">
        <v>0.30716134018845781</v>
      </c>
      <c r="AP59" s="130">
        <v>0.30071154127390431</v>
      </c>
      <c r="AQ59" s="130">
        <v>0.29612610084783531</v>
      </c>
      <c r="AR59" s="130">
        <v>0.29288146593688508</v>
      </c>
      <c r="AS59" s="130">
        <v>0.29059323961737948</v>
      </c>
      <c r="AT59" s="130">
        <v>0.28898330638384429</v>
      </c>
      <c r="AU59" s="130">
        <v>0.28785248016943848</v>
      </c>
      <c r="AV59" s="130">
        <v>0.28705910721872763</v>
      </c>
      <c r="AW59" s="130">
        <v>0.28650294240448271</v>
      </c>
      <c r="AX59" s="130">
        <v>0.28611328722070473</v>
      </c>
      <c r="AY59" s="130">
        <v>0.28584040023807161</v>
      </c>
    </row>
    <row r="60" spans="1:51">
      <c r="A60" t="s">
        <v>30</v>
      </c>
      <c r="B60" t="s">
        <v>75</v>
      </c>
      <c r="C60" t="s">
        <v>56</v>
      </c>
      <c r="D60" t="s">
        <v>337</v>
      </c>
      <c r="E60" s="63">
        <v>0</v>
      </c>
      <c r="F60" s="63">
        <v>0</v>
      </c>
      <c r="G60" s="63">
        <v>0</v>
      </c>
      <c r="H60" s="63">
        <v>0</v>
      </c>
      <c r="I60" s="63">
        <v>2.7254707631318141E-3</v>
      </c>
      <c r="J60" s="63">
        <v>5.048592704783542E-4</v>
      </c>
      <c r="K60" s="130">
        <v>5.048592704783542E-4</v>
      </c>
      <c r="L60" s="130">
        <v>5.0389788509901232E-4</v>
      </c>
      <c r="M60" s="130">
        <v>5.0353303001280975E-4</v>
      </c>
      <c r="N60" s="130">
        <v>5.0303030035145357E-4</v>
      </c>
      <c r="O60" s="130">
        <v>5.0233812715864273E-4</v>
      </c>
      <c r="P60" s="130">
        <v>5.0138613040262374E-4</v>
      </c>
      <c r="Q60" s="130">
        <v>5.0007868307228899E-4</v>
      </c>
      <c r="R60" s="130">
        <v>4.9828665315177227E-4</v>
      </c>
      <c r="S60" s="130">
        <v>4.9583715294995885E-4</v>
      </c>
      <c r="T60" s="130">
        <v>4.9250146419240165E-4</v>
      </c>
      <c r="U60" s="130">
        <v>4.879820382657767E-4</v>
      </c>
      <c r="V60" s="130">
        <v>4.8190084138709211E-4</v>
      </c>
      <c r="W60" s="130">
        <v>4.737935880988104E-4</v>
      </c>
      <c r="X60" s="130">
        <v>4.6311765538706502E-4</v>
      </c>
      <c r="Y60" s="130">
        <v>4.4928507849308221E-4</v>
      </c>
      <c r="Z60" s="130">
        <v>4.3173386563109492E-4</v>
      </c>
      <c r="AA60" s="130">
        <v>4.1004656358866121E-4</v>
      </c>
      <c r="AB60" s="130">
        <v>3.8410890995836037E-4</v>
      </c>
      <c r="AC60" s="130">
        <v>3.542716946263306E-4</v>
      </c>
      <c r="AD60" s="130">
        <v>3.2144676516923019E-4</v>
      </c>
      <c r="AE60" s="130">
        <v>2.8706143258508442E-4</v>
      </c>
      <c r="AF60" s="130">
        <v>2.5284138078169471E-4</v>
      </c>
      <c r="AG60" s="130">
        <v>2.204797480435739E-4</v>
      </c>
      <c r="AH60" s="130">
        <v>1.9131909414537741E-4</v>
      </c>
      <c r="AI60" s="130">
        <v>1.6616480532019169E-4</v>
      </c>
      <c r="AJ60" s="130">
        <v>1.452703960530078E-4</v>
      </c>
      <c r="AK60" s="130">
        <v>1.284519825102128E-4</v>
      </c>
      <c r="AL60" s="130">
        <v>1.1525396661721559E-4</v>
      </c>
      <c r="AM60" s="130">
        <v>1.0510195636333899E-4</v>
      </c>
      <c r="AN60" s="130">
        <v>9.7412365803404476E-5</v>
      </c>
      <c r="AO60" s="130">
        <v>9.1655634787970062E-5</v>
      </c>
      <c r="AP60" s="130">
        <v>8.7383537281251146E-5</v>
      </c>
      <c r="AQ60" s="130">
        <v>8.423377614434876E-5</v>
      </c>
      <c r="AR60" s="130">
        <v>8.1922633786518865E-5</v>
      </c>
      <c r="AS60" s="130">
        <v>8.0232803180667943E-5</v>
      </c>
      <c r="AT60" s="130">
        <v>7.900044053259369E-5</v>
      </c>
      <c r="AU60" s="130">
        <v>7.8103391908889043E-5</v>
      </c>
      <c r="AV60" s="130">
        <v>7.7451316332794039E-5</v>
      </c>
      <c r="AW60" s="130">
        <v>7.6977786963305114E-5</v>
      </c>
      <c r="AX60" s="130">
        <v>7.6634164575577719E-5</v>
      </c>
      <c r="AY60" s="130">
        <v>7.638494177540532E-5</v>
      </c>
    </row>
    <row r="61" spans="1:51">
      <c r="A61" t="s">
        <v>30</v>
      </c>
      <c r="B61" t="s">
        <v>75</v>
      </c>
      <c r="C61" t="s">
        <v>59</v>
      </c>
      <c r="D61" t="s">
        <v>337</v>
      </c>
      <c r="E61" s="63">
        <v>0</v>
      </c>
      <c r="F61" s="63">
        <v>0</v>
      </c>
      <c r="G61" s="63">
        <v>3.8744672607516472E-3</v>
      </c>
      <c r="H61" s="63">
        <v>6.7114093959731542E-3</v>
      </c>
      <c r="I61" s="63">
        <v>4.4598612487611504E-3</v>
      </c>
      <c r="J61" s="63">
        <v>4.2913037990660102E-3</v>
      </c>
      <c r="K61" s="130">
        <v>4.2913037990660102E-3</v>
      </c>
      <c r="L61" s="130">
        <v>4.2831320233416041E-3</v>
      </c>
      <c r="M61" s="130">
        <v>4.2800307551088823E-3</v>
      </c>
      <c r="N61" s="130">
        <v>4.2757575529873554E-3</v>
      </c>
      <c r="O61" s="130">
        <v>4.2698740808484632E-3</v>
      </c>
      <c r="P61" s="130">
        <v>4.2617821084223019E-3</v>
      </c>
      <c r="Q61" s="130">
        <v>4.2506688061144564E-3</v>
      </c>
      <c r="R61" s="130">
        <v>4.2354365517900646E-3</v>
      </c>
      <c r="S61" s="130">
        <v>4.2146158000746512E-3</v>
      </c>
      <c r="T61" s="130">
        <v>4.1862624456354136E-3</v>
      </c>
      <c r="U61" s="130">
        <v>4.1478473252591023E-3</v>
      </c>
      <c r="V61" s="130">
        <v>4.096157151790283E-3</v>
      </c>
      <c r="W61" s="130">
        <v>4.0272454988398891E-3</v>
      </c>
      <c r="X61" s="130">
        <v>3.9365000707900534E-3</v>
      </c>
      <c r="Y61" s="130">
        <v>3.8189231671911989E-3</v>
      </c>
      <c r="Z61" s="130">
        <v>3.6697378578643071E-3</v>
      </c>
      <c r="AA61" s="130">
        <v>3.485395790503621E-3</v>
      </c>
      <c r="AB61" s="130">
        <v>3.2649257346460642E-3</v>
      </c>
      <c r="AC61" s="130">
        <v>3.0113094043238099E-3</v>
      </c>
      <c r="AD61" s="130">
        <v>2.7322975039384581E-3</v>
      </c>
      <c r="AE61" s="130">
        <v>2.4400221769732169E-3</v>
      </c>
      <c r="AF61" s="130">
        <v>2.1491517366444049E-3</v>
      </c>
      <c r="AG61" s="130">
        <v>1.8740778583703789E-3</v>
      </c>
      <c r="AH61" s="130">
        <v>1.626212300235708E-3</v>
      </c>
      <c r="AI61" s="130">
        <v>1.41240084522163E-3</v>
      </c>
      <c r="AJ61" s="130">
        <v>1.234798366450567E-3</v>
      </c>
      <c r="AK61" s="130">
        <v>1.0918418513368091E-3</v>
      </c>
      <c r="AL61" s="130">
        <v>9.7965871624633286E-4</v>
      </c>
      <c r="AM61" s="130">
        <v>8.933666290883819E-4</v>
      </c>
      <c r="AN61" s="130">
        <v>8.280051093289383E-4</v>
      </c>
      <c r="AO61" s="130">
        <v>7.790728956977458E-4</v>
      </c>
      <c r="AP61" s="130">
        <v>7.4276006689063504E-4</v>
      </c>
      <c r="AQ61" s="130">
        <v>7.1598709722696472E-4</v>
      </c>
      <c r="AR61" s="130">
        <v>6.9634238718541055E-4</v>
      </c>
      <c r="AS61" s="130">
        <v>6.8197882703567765E-4</v>
      </c>
      <c r="AT61" s="130">
        <v>6.7150374452704651E-4</v>
      </c>
      <c r="AU61" s="130">
        <v>6.6387883122555704E-4</v>
      </c>
      <c r="AV61" s="130">
        <v>6.5833618882874955E-4</v>
      </c>
      <c r="AW61" s="130">
        <v>6.5431118918809366E-4</v>
      </c>
      <c r="AX61" s="130">
        <v>6.5139039889241081E-4</v>
      </c>
      <c r="AY61" s="130">
        <v>6.4927200509094546E-4</v>
      </c>
    </row>
    <row r="62" spans="1:51">
      <c r="A62" t="s">
        <v>30</v>
      </c>
      <c r="B62" t="s">
        <v>75</v>
      </c>
      <c r="C62" t="s">
        <v>60</v>
      </c>
      <c r="D62" t="s">
        <v>337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130">
        <v>0</v>
      </c>
      <c r="L62" s="130">
        <v>0</v>
      </c>
      <c r="M62" s="130">
        <v>0</v>
      </c>
      <c r="N62" s="130">
        <v>0</v>
      </c>
      <c r="O62" s="130">
        <v>0</v>
      </c>
      <c r="P62" s="130">
        <v>0</v>
      </c>
      <c r="Q62" s="130">
        <v>0</v>
      </c>
      <c r="R62" s="130">
        <v>0</v>
      </c>
      <c r="S62" s="130">
        <v>0</v>
      </c>
      <c r="T62" s="130">
        <v>0</v>
      </c>
      <c r="U62" s="130">
        <v>0</v>
      </c>
      <c r="V62" s="130">
        <v>0</v>
      </c>
      <c r="W62" s="130">
        <v>0</v>
      </c>
      <c r="X62" s="130">
        <v>0</v>
      </c>
      <c r="Y62" s="130">
        <v>0</v>
      </c>
      <c r="Z62" s="130">
        <v>0</v>
      </c>
      <c r="AA62" s="130">
        <v>0</v>
      </c>
      <c r="AB62" s="130">
        <v>0</v>
      </c>
      <c r="AC62" s="130">
        <v>0</v>
      </c>
      <c r="AD62" s="130">
        <v>0</v>
      </c>
      <c r="AE62" s="130">
        <v>0</v>
      </c>
      <c r="AF62" s="130">
        <v>0</v>
      </c>
      <c r="AG62" s="130">
        <v>0</v>
      </c>
      <c r="AH62" s="130">
        <v>0</v>
      </c>
      <c r="AI62" s="130">
        <v>0</v>
      </c>
      <c r="AJ62" s="130">
        <v>0</v>
      </c>
      <c r="AK62" s="130">
        <v>0</v>
      </c>
      <c r="AL62" s="130">
        <v>0</v>
      </c>
      <c r="AM62" s="130">
        <v>0</v>
      </c>
      <c r="AN62" s="130">
        <v>0</v>
      </c>
      <c r="AO62" s="130">
        <v>0</v>
      </c>
      <c r="AP62" s="130">
        <v>0</v>
      </c>
      <c r="AQ62" s="130">
        <v>0</v>
      </c>
      <c r="AR62" s="130">
        <v>0</v>
      </c>
      <c r="AS62" s="130">
        <v>0</v>
      </c>
      <c r="AT62" s="130">
        <v>0</v>
      </c>
      <c r="AU62" s="130">
        <v>0</v>
      </c>
      <c r="AV62" s="130">
        <v>0</v>
      </c>
      <c r="AW62" s="130">
        <v>0</v>
      </c>
      <c r="AX62" s="130">
        <v>0</v>
      </c>
      <c r="AY62" s="130">
        <v>0</v>
      </c>
    </row>
    <row r="63" spans="1:51">
      <c r="A63" t="s">
        <v>30</v>
      </c>
      <c r="B63" t="s">
        <v>75</v>
      </c>
      <c r="C63" t="s">
        <v>64</v>
      </c>
      <c r="D63" t="s">
        <v>337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71">
        <v>0</v>
      </c>
      <c r="L63" s="71">
        <v>7.7750822852250398E-4</v>
      </c>
      <c r="M63" s="71">
        <v>1E-3</v>
      </c>
      <c r="N63" s="71">
        <v>1.2503412000094481E-3</v>
      </c>
      <c r="O63" s="71">
        <v>1.515853309977464E-3</v>
      </c>
      <c r="P63" s="71">
        <v>1.7803755855818129E-3</v>
      </c>
      <c r="Q63" s="71">
        <v>2.0279833679623018E-3</v>
      </c>
      <c r="R63" s="71">
        <v>2.246594447847678E-3</v>
      </c>
      <c r="S63" s="71">
        <v>2.429861378661591E-3</v>
      </c>
      <c r="T63" s="71">
        <v>2.5769432360327701E-3</v>
      </c>
      <c r="U63" s="71">
        <v>2.6909081889947071E-3</v>
      </c>
      <c r="V63" s="71">
        <v>2.7768314621496129E-3</v>
      </c>
      <c r="W63" s="71">
        <v>2.84028691880296E-3</v>
      </c>
      <c r="X63" s="71">
        <v>2.8864374205020819E-3</v>
      </c>
      <c r="Y63" s="71">
        <v>2.9196296795036551E-3</v>
      </c>
      <c r="Z63" s="71">
        <v>2.943310985180656E-3</v>
      </c>
      <c r="AA63" s="71">
        <v>2.9601098731268042E-3</v>
      </c>
      <c r="AB63" s="71">
        <v>2.9719780718752168E-3</v>
      </c>
      <c r="AC63" s="71">
        <v>2.980338671474984E-3</v>
      </c>
      <c r="AD63" s="71">
        <v>2.986216378370161E-3</v>
      </c>
      <c r="AE63" s="71">
        <v>2.9903426526279521E-3</v>
      </c>
      <c r="AF63" s="71">
        <v>2.993236480364331E-3</v>
      </c>
      <c r="AG63" s="71">
        <v>2.9952645447244219E-3</v>
      </c>
      <c r="AH63" s="71">
        <v>2.996685160550891E-3</v>
      </c>
      <c r="AI63" s="71">
        <v>2.9976799279655521E-3</v>
      </c>
      <c r="AJ63" s="71">
        <v>2.998376332198952E-3</v>
      </c>
      <c r="AK63" s="71">
        <v>2.9988637795439572E-3</v>
      </c>
      <c r="AL63" s="71">
        <v>2.999204927314111E-3</v>
      </c>
      <c r="AM63" s="71">
        <v>2.9994436651955229E-3</v>
      </c>
      <c r="AN63" s="71">
        <v>2.999610726135422E-3</v>
      </c>
      <c r="AO63" s="71">
        <v>2.9997276251530229E-3</v>
      </c>
      <c r="AP63" s="71">
        <v>2.999809421603156E-3</v>
      </c>
      <c r="AQ63" s="71">
        <v>2.999866654985469E-3</v>
      </c>
      <c r="AR63" s="71">
        <v>2.9999067009098819E-3</v>
      </c>
      <c r="AS63" s="71">
        <v>2.9999347205791672E-3</v>
      </c>
      <c r="AT63" s="71">
        <v>2.9999543254835008E-3</v>
      </c>
      <c r="AU63" s="71">
        <v>2.9999680426490249E-3</v>
      </c>
      <c r="AV63" s="71">
        <v>2.9999776402476219E-3</v>
      </c>
      <c r="AW63" s="71">
        <v>2.999984355460299E-3</v>
      </c>
      <c r="AX63" s="71">
        <v>2.999989053928068E-3</v>
      </c>
      <c r="AY63" s="71">
        <v>2.9999923413256851E-3</v>
      </c>
    </row>
    <row r="64" spans="1:51">
      <c r="A64" t="s">
        <v>30</v>
      </c>
      <c r="B64" t="s">
        <v>75</v>
      </c>
      <c r="C64" t="s">
        <v>61</v>
      </c>
      <c r="D64" t="s">
        <v>337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130">
        <v>0</v>
      </c>
      <c r="L64" s="130">
        <v>6.9996987850317119E-4</v>
      </c>
      <c r="M64" s="130">
        <v>1E-3</v>
      </c>
      <c r="N64" s="130">
        <v>1.4283728261970129E-3</v>
      </c>
      <c r="O64" s="130">
        <v>2.0397187676144861E-3</v>
      </c>
      <c r="P64" s="130">
        <v>2.9116420218176999E-3</v>
      </c>
      <c r="Q64" s="130">
        <v>4.1540919764280889E-3</v>
      </c>
      <c r="R64" s="130">
        <v>5.9222582089639561E-3</v>
      </c>
      <c r="S64" s="130">
        <v>8.4340034372050749E-3</v>
      </c>
      <c r="T64" s="130">
        <v>1.1992805871272929E-2</v>
      </c>
      <c r="U64" s="130">
        <v>1.7016696666036019E-2</v>
      </c>
      <c r="V64" s="130">
        <v>2.40722458767266E-2</v>
      </c>
      <c r="W64" s="130">
        <v>3.3909432719945197E-2</v>
      </c>
      <c r="X64" s="130">
        <v>4.7487083526113943E-2</v>
      </c>
      <c r="Y64" s="130">
        <v>6.5968517377613445E-2</v>
      </c>
      <c r="Z64" s="130">
        <v>9.0654026675444824E-2</v>
      </c>
      <c r="AA64" s="130">
        <v>0.12280721846060021</v>
      </c>
      <c r="AB64" s="130">
        <v>0.1633422298661012</v>
      </c>
      <c r="AC64" s="130">
        <v>0.2123923540169326</v>
      </c>
      <c r="AD64" s="130">
        <v>0.26888683086189391</v>
      </c>
      <c r="AE64" s="130">
        <v>0.33037109569086448</v>
      </c>
      <c r="AF64" s="130">
        <v>0.39329362759482961</v>
      </c>
      <c r="AG64" s="130">
        <v>0.45376181013906869</v>
      </c>
      <c r="AH64" s="130">
        <v>0.50845840136591569</v>
      </c>
      <c r="AI64" s="130">
        <v>0.55529094414054336</v>
      </c>
      <c r="AJ64" s="130">
        <v>0.59354154498709821</v>
      </c>
      <c r="AK64" s="130">
        <v>0.62359650619785745</v>
      </c>
      <c r="AL64" s="130">
        <v>0.64650145817820492</v>
      </c>
      <c r="AM64" s="130">
        <v>0.66355430984945274</v>
      </c>
      <c r="AN64" s="130">
        <v>0.67603069429546458</v>
      </c>
      <c r="AO64" s="130">
        <v>0.68504276911684481</v>
      </c>
      <c r="AP64" s="130">
        <v>0.69149248623494808</v>
      </c>
      <c r="AQ64" s="130">
        <v>0.69607786942763483</v>
      </c>
      <c r="AR64" s="130">
        <v>0.69932246429266054</v>
      </c>
      <c r="AS64" s="130">
        <v>0.70161066259249694</v>
      </c>
      <c r="AT64" s="130">
        <v>0.70322057622112777</v>
      </c>
      <c r="AU64" s="130">
        <v>0.704351388718368</v>
      </c>
      <c r="AV64" s="130">
        <v>0.70514475207148031</v>
      </c>
      <c r="AW64" s="130">
        <v>0.70570091017051251</v>
      </c>
      <c r="AX64" s="130">
        <v>0.70609056065582276</v>
      </c>
      <c r="AY64" s="130">
        <v>0.70636344435105836</v>
      </c>
    </row>
    <row r="65" spans="1:51">
      <c r="A65" t="s">
        <v>30</v>
      </c>
      <c r="B65" t="s">
        <v>76</v>
      </c>
      <c r="C65" t="s">
        <v>50</v>
      </c>
      <c r="D65" t="s">
        <v>337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130">
        <v>0</v>
      </c>
      <c r="L65" s="130">
        <v>0</v>
      </c>
      <c r="M65" s="130">
        <v>0</v>
      </c>
      <c r="N65" s="130">
        <v>0</v>
      </c>
      <c r="O65" s="130">
        <v>0</v>
      </c>
      <c r="P65" s="130">
        <v>0</v>
      </c>
      <c r="Q65" s="130">
        <v>0</v>
      </c>
      <c r="R65" s="130">
        <v>0</v>
      </c>
      <c r="S65" s="130">
        <v>0</v>
      </c>
      <c r="T65" s="130">
        <v>0</v>
      </c>
      <c r="U65" s="130">
        <v>0</v>
      </c>
      <c r="V65" s="130">
        <v>0</v>
      </c>
      <c r="W65" s="130">
        <v>0</v>
      </c>
      <c r="X65" s="130">
        <v>0</v>
      </c>
      <c r="Y65" s="130">
        <v>0</v>
      </c>
      <c r="Z65" s="130">
        <v>0</v>
      </c>
      <c r="AA65" s="130">
        <v>0</v>
      </c>
      <c r="AB65" s="130">
        <v>0</v>
      </c>
      <c r="AC65" s="130">
        <v>0</v>
      </c>
      <c r="AD65" s="130">
        <v>0</v>
      </c>
      <c r="AE65" s="130">
        <v>0</v>
      </c>
      <c r="AF65" s="130">
        <v>0</v>
      </c>
      <c r="AG65" s="130">
        <v>0</v>
      </c>
      <c r="AH65" s="130">
        <v>0</v>
      </c>
      <c r="AI65" s="130">
        <v>0</v>
      </c>
      <c r="AJ65" s="130">
        <v>0</v>
      </c>
      <c r="AK65" s="130">
        <v>0</v>
      </c>
      <c r="AL65" s="130">
        <v>0</v>
      </c>
      <c r="AM65" s="130">
        <v>0</v>
      </c>
      <c r="AN65" s="130">
        <v>0</v>
      </c>
      <c r="AO65" s="130">
        <v>0</v>
      </c>
      <c r="AP65" s="130">
        <v>0</v>
      </c>
      <c r="AQ65" s="130">
        <v>0</v>
      </c>
      <c r="AR65" s="130">
        <v>0</v>
      </c>
      <c r="AS65" s="130">
        <v>0</v>
      </c>
      <c r="AT65" s="130">
        <v>0</v>
      </c>
      <c r="AU65" s="130">
        <v>0</v>
      </c>
      <c r="AV65" s="130">
        <v>0</v>
      </c>
      <c r="AW65" s="130">
        <v>0</v>
      </c>
      <c r="AX65" s="130">
        <v>0</v>
      </c>
      <c r="AY65" s="130">
        <v>0</v>
      </c>
    </row>
    <row r="66" spans="1:51">
      <c r="A66" t="s">
        <v>30</v>
      </c>
      <c r="B66" t="s">
        <v>76</v>
      </c>
      <c r="C66" t="s">
        <v>53</v>
      </c>
      <c r="D66" t="s">
        <v>337</v>
      </c>
      <c r="E66" s="63">
        <v>1</v>
      </c>
      <c r="F66" s="63">
        <v>1</v>
      </c>
      <c r="G66" s="63">
        <v>0.99612553273924831</v>
      </c>
      <c r="H66" s="63">
        <v>0.99328859060402686</v>
      </c>
      <c r="I66" s="63">
        <v>0.99281466798810702</v>
      </c>
      <c r="J66" s="63">
        <v>0.99520383693045567</v>
      </c>
      <c r="K66" s="130">
        <v>0.99520383693045567</v>
      </c>
      <c r="L66" s="130">
        <v>0.99372635882342997</v>
      </c>
      <c r="M66" s="130">
        <v>0.99320383693045566</v>
      </c>
      <c r="N66" s="130">
        <v>0.99252512290424921</v>
      </c>
      <c r="O66" s="130">
        <v>0.99164826485286373</v>
      </c>
      <c r="P66" s="130">
        <v>0.99051181932305621</v>
      </c>
      <c r="Q66" s="130">
        <v>0.98902176158606536</v>
      </c>
      <c r="R66" s="130">
        <v>0.98703498427364411</v>
      </c>
      <c r="S66" s="130">
        <v>0.98433997211458912</v>
      </c>
      <c r="T66" s="130">
        <v>0.98063408782315009</v>
      </c>
      <c r="U66" s="130">
        <v>0.97549623207542502</v>
      </c>
      <c r="V66" s="130">
        <v>0.96835475959157957</v>
      </c>
      <c r="W66" s="130">
        <v>0.9584541172917076</v>
      </c>
      <c r="X66" s="130">
        <v>0.94483031598383971</v>
      </c>
      <c r="Y66" s="130">
        <v>0.92631568987333868</v>
      </c>
      <c r="Z66" s="130">
        <v>0.90160649926983027</v>
      </c>
      <c r="AA66" s="130">
        <v>0.86943650859672872</v>
      </c>
      <c r="AB66" s="130">
        <v>0.82888962899247931</v>
      </c>
      <c r="AC66" s="130">
        <v>0.77983114424204814</v>
      </c>
      <c r="AD66" s="130">
        <v>0.72333078969019171</v>
      </c>
      <c r="AE66" s="130">
        <v>0.66184239858696325</v>
      </c>
      <c r="AF66" s="130">
        <v>0.5989169728552618</v>
      </c>
      <c r="AG66" s="130">
        <v>0.53844676224666244</v>
      </c>
      <c r="AH66" s="130">
        <v>0.48374875040398901</v>
      </c>
      <c r="AI66" s="130">
        <v>0.43691521286194668</v>
      </c>
      <c r="AJ66" s="130">
        <v>0.39866391561115838</v>
      </c>
      <c r="AK66" s="130">
        <v>0.36860846695305421</v>
      </c>
      <c r="AL66" s="130">
        <v>0.34570317382493648</v>
      </c>
      <c r="AM66" s="130">
        <v>0.32865008341580731</v>
      </c>
      <c r="AN66" s="130">
        <v>0.31617353190885561</v>
      </c>
      <c r="AO66" s="130">
        <v>0.30716134018845781</v>
      </c>
      <c r="AP66" s="130">
        <v>0.30071154127390431</v>
      </c>
      <c r="AQ66" s="130">
        <v>0.29612610084783531</v>
      </c>
      <c r="AR66" s="130">
        <v>0.29288146593688508</v>
      </c>
      <c r="AS66" s="130">
        <v>0.29059323961737948</v>
      </c>
      <c r="AT66" s="130">
        <v>0.28898330638384429</v>
      </c>
      <c r="AU66" s="130">
        <v>0.28785248016943848</v>
      </c>
      <c r="AV66" s="130">
        <v>0.28705910721872763</v>
      </c>
      <c r="AW66" s="130">
        <v>0.28650294240448271</v>
      </c>
      <c r="AX66" s="130">
        <v>0.28611328722070473</v>
      </c>
      <c r="AY66" s="130">
        <v>0.28584040023807161</v>
      </c>
    </row>
    <row r="67" spans="1:51">
      <c r="A67" t="s">
        <v>30</v>
      </c>
      <c r="B67" t="s">
        <v>76</v>
      </c>
      <c r="C67" t="s">
        <v>56</v>
      </c>
      <c r="D67" t="s">
        <v>337</v>
      </c>
      <c r="E67" s="63">
        <v>0</v>
      </c>
      <c r="F67" s="63">
        <v>0</v>
      </c>
      <c r="G67" s="63">
        <v>0</v>
      </c>
      <c r="H67" s="63">
        <v>0</v>
      </c>
      <c r="I67" s="63">
        <v>2.7254707631318141E-3</v>
      </c>
      <c r="J67" s="63">
        <v>5.048592704783542E-4</v>
      </c>
      <c r="K67" s="130">
        <v>5.048592704783542E-4</v>
      </c>
      <c r="L67" s="130">
        <v>5.0389788509901232E-4</v>
      </c>
      <c r="M67" s="130">
        <v>5.0353303001280975E-4</v>
      </c>
      <c r="N67" s="130">
        <v>5.0303030035145357E-4</v>
      </c>
      <c r="O67" s="130">
        <v>5.0233812715864273E-4</v>
      </c>
      <c r="P67" s="130">
        <v>5.0138613040262374E-4</v>
      </c>
      <c r="Q67" s="130">
        <v>5.0007868307228899E-4</v>
      </c>
      <c r="R67" s="130">
        <v>4.9828665315177227E-4</v>
      </c>
      <c r="S67" s="130">
        <v>4.9583715294995885E-4</v>
      </c>
      <c r="T67" s="130">
        <v>4.9250146419240165E-4</v>
      </c>
      <c r="U67" s="130">
        <v>4.879820382657767E-4</v>
      </c>
      <c r="V67" s="130">
        <v>4.8190084138709211E-4</v>
      </c>
      <c r="W67" s="130">
        <v>4.737935880988104E-4</v>
      </c>
      <c r="X67" s="130">
        <v>4.6311765538706502E-4</v>
      </c>
      <c r="Y67" s="130">
        <v>4.4928507849308221E-4</v>
      </c>
      <c r="Z67" s="130">
        <v>4.3173386563109492E-4</v>
      </c>
      <c r="AA67" s="130">
        <v>4.1004656358866121E-4</v>
      </c>
      <c r="AB67" s="130">
        <v>3.8410890995836037E-4</v>
      </c>
      <c r="AC67" s="130">
        <v>3.542716946263306E-4</v>
      </c>
      <c r="AD67" s="130">
        <v>3.2144676516923019E-4</v>
      </c>
      <c r="AE67" s="130">
        <v>2.8706143258508442E-4</v>
      </c>
      <c r="AF67" s="130">
        <v>2.5284138078169471E-4</v>
      </c>
      <c r="AG67" s="130">
        <v>2.204797480435739E-4</v>
      </c>
      <c r="AH67" s="130">
        <v>1.9131909414537741E-4</v>
      </c>
      <c r="AI67" s="130">
        <v>1.6616480532019169E-4</v>
      </c>
      <c r="AJ67" s="130">
        <v>1.452703960530078E-4</v>
      </c>
      <c r="AK67" s="130">
        <v>1.284519825102128E-4</v>
      </c>
      <c r="AL67" s="130">
        <v>1.1525396661721559E-4</v>
      </c>
      <c r="AM67" s="130">
        <v>1.0510195636333899E-4</v>
      </c>
      <c r="AN67" s="130">
        <v>9.7412365803404476E-5</v>
      </c>
      <c r="AO67" s="130">
        <v>9.1655634787970062E-5</v>
      </c>
      <c r="AP67" s="130">
        <v>8.7383537281251146E-5</v>
      </c>
      <c r="AQ67" s="130">
        <v>8.423377614434876E-5</v>
      </c>
      <c r="AR67" s="130">
        <v>8.1922633786518865E-5</v>
      </c>
      <c r="AS67" s="130">
        <v>8.0232803180667943E-5</v>
      </c>
      <c r="AT67" s="130">
        <v>7.900044053259369E-5</v>
      </c>
      <c r="AU67" s="130">
        <v>7.8103391908889043E-5</v>
      </c>
      <c r="AV67" s="130">
        <v>7.7451316332794039E-5</v>
      </c>
      <c r="AW67" s="130">
        <v>7.6977786963305114E-5</v>
      </c>
      <c r="AX67" s="130">
        <v>7.6634164575577719E-5</v>
      </c>
      <c r="AY67" s="130">
        <v>7.638494177540532E-5</v>
      </c>
    </row>
    <row r="68" spans="1:51">
      <c r="A68" t="s">
        <v>30</v>
      </c>
      <c r="B68" t="s">
        <v>76</v>
      </c>
      <c r="C68" t="s">
        <v>59</v>
      </c>
      <c r="D68" t="s">
        <v>337</v>
      </c>
      <c r="E68" s="63">
        <v>0</v>
      </c>
      <c r="F68" s="63">
        <v>0</v>
      </c>
      <c r="G68" s="63">
        <v>3.8744672607516472E-3</v>
      </c>
      <c r="H68" s="63">
        <v>6.7114093959731542E-3</v>
      </c>
      <c r="I68" s="63">
        <v>4.4598612487611504E-3</v>
      </c>
      <c r="J68" s="63">
        <v>4.2913037990660102E-3</v>
      </c>
      <c r="K68" s="130">
        <v>4.2913037990660102E-3</v>
      </c>
      <c r="L68" s="130">
        <v>4.2831320233416041E-3</v>
      </c>
      <c r="M68" s="130">
        <v>4.2800307551088823E-3</v>
      </c>
      <c r="N68" s="130">
        <v>4.2757575529873554E-3</v>
      </c>
      <c r="O68" s="130">
        <v>4.2698740808484632E-3</v>
      </c>
      <c r="P68" s="130">
        <v>4.2617821084223019E-3</v>
      </c>
      <c r="Q68" s="130">
        <v>4.2506688061144564E-3</v>
      </c>
      <c r="R68" s="130">
        <v>4.2354365517900646E-3</v>
      </c>
      <c r="S68" s="130">
        <v>4.2146158000746512E-3</v>
      </c>
      <c r="T68" s="130">
        <v>4.1862624456354136E-3</v>
      </c>
      <c r="U68" s="130">
        <v>4.1478473252591023E-3</v>
      </c>
      <c r="V68" s="130">
        <v>4.096157151790283E-3</v>
      </c>
      <c r="W68" s="130">
        <v>4.0272454988398891E-3</v>
      </c>
      <c r="X68" s="130">
        <v>3.9365000707900534E-3</v>
      </c>
      <c r="Y68" s="130">
        <v>3.8189231671911989E-3</v>
      </c>
      <c r="Z68" s="130">
        <v>3.6697378578643071E-3</v>
      </c>
      <c r="AA68" s="130">
        <v>3.485395790503621E-3</v>
      </c>
      <c r="AB68" s="130">
        <v>3.2649257346460642E-3</v>
      </c>
      <c r="AC68" s="130">
        <v>3.0113094043238099E-3</v>
      </c>
      <c r="AD68" s="130">
        <v>2.7322975039384581E-3</v>
      </c>
      <c r="AE68" s="130">
        <v>2.4400221769732169E-3</v>
      </c>
      <c r="AF68" s="130">
        <v>2.1491517366444049E-3</v>
      </c>
      <c r="AG68" s="130">
        <v>1.8740778583703789E-3</v>
      </c>
      <c r="AH68" s="130">
        <v>1.626212300235708E-3</v>
      </c>
      <c r="AI68" s="130">
        <v>1.41240084522163E-3</v>
      </c>
      <c r="AJ68" s="130">
        <v>1.234798366450567E-3</v>
      </c>
      <c r="AK68" s="130">
        <v>1.0918418513368091E-3</v>
      </c>
      <c r="AL68" s="130">
        <v>9.7965871624633286E-4</v>
      </c>
      <c r="AM68" s="130">
        <v>8.933666290883819E-4</v>
      </c>
      <c r="AN68" s="130">
        <v>8.280051093289383E-4</v>
      </c>
      <c r="AO68" s="130">
        <v>7.790728956977458E-4</v>
      </c>
      <c r="AP68" s="130">
        <v>7.4276006689063504E-4</v>
      </c>
      <c r="AQ68" s="130">
        <v>7.1598709722696472E-4</v>
      </c>
      <c r="AR68" s="130">
        <v>6.9634238718541055E-4</v>
      </c>
      <c r="AS68" s="130">
        <v>6.8197882703567765E-4</v>
      </c>
      <c r="AT68" s="130">
        <v>6.7150374452704651E-4</v>
      </c>
      <c r="AU68" s="130">
        <v>6.6387883122555704E-4</v>
      </c>
      <c r="AV68" s="130">
        <v>6.5833618882874955E-4</v>
      </c>
      <c r="AW68" s="130">
        <v>6.5431118918809366E-4</v>
      </c>
      <c r="AX68" s="130">
        <v>6.5139039889241081E-4</v>
      </c>
      <c r="AY68" s="130">
        <v>6.4927200509094546E-4</v>
      </c>
    </row>
    <row r="69" spans="1:51">
      <c r="A69" t="s">
        <v>30</v>
      </c>
      <c r="B69" t="s">
        <v>76</v>
      </c>
      <c r="C69" t="s">
        <v>60</v>
      </c>
      <c r="D69" t="s">
        <v>337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130">
        <v>0</v>
      </c>
      <c r="L69" s="130">
        <v>0</v>
      </c>
      <c r="M69" s="130">
        <v>0</v>
      </c>
      <c r="N69" s="130">
        <v>0</v>
      </c>
      <c r="O69" s="130">
        <v>0</v>
      </c>
      <c r="P69" s="130">
        <v>0</v>
      </c>
      <c r="Q69" s="130">
        <v>0</v>
      </c>
      <c r="R69" s="130">
        <v>0</v>
      </c>
      <c r="S69" s="130">
        <v>0</v>
      </c>
      <c r="T69" s="130">
        <v>0</v>
      </c>
      <c r="U69" s="130">
        <v>0</v>
      </c>
      <c r="V69" s="130">
        <v>0</v>
      </c>
      <c r="W69" s="130">
        <v>0</v>
      </c>
      <c r="X69" s="130">
        <v>0</v>
      </c>
      <c r="Y69" s="130">
        <v>0</v>
      </c>
      <c r="Z69" s="130">
        <v>0</v>
      </c>
      <c r="AA69" s="130">
        <v>0</v>
      </c>
      <c r="AB69" s="130">
        <v>0</v>
      </c>
      <c r="AC69" s="130">
        <v>0</v>
      </c>
      <c r="AD69" s="130">
        <v>0</v>
      </c>
      <c r="AE69" s="130">
        <v>0</v>
      </c>
      <c r="AF69" s="130">
        <v>0</v>
      </c>
      <c r="AG69" s="130">
        <v>0</v>
      </c>
      <c r="AH69" s="130">
        <v>0</v>
      </c>
      <c r="AI69" s="130">
        <v>0</v>
      </c>
      <c r="AJ69" s="130">
        <v>0</v>
      </c>
      <c r="AK69" s="130">
        <v>0</v>
      </c>
      <c r="AL69" s="130">
        <v>0</v>
      </c>
      <c r="AM69" s="130">
        <v>0</v>
      </c>
      <c r="AN69" s="130">
        <v>0</v>
      </c>
      <c r="AO69" s="130">
        <v>0</v>
      </c>
      <c r="AP69" s="130">
        <v>0</v>
      </c>
      <c r="AQ69" s="130">
        <v>0</v>
      </c>
      <c r="AR69" s="130">
        <v>0</v>
      </c>
      <c r="AS69" s="130">
        <v>0</v>
      </c>
      <c r="AT69" s="130">
        <v>0</v>
      </c>
      <c r="AU69" s="130">
        <v>0</v>
      </c>
      <c r="AV69" s="130">
        <v>0</v>
      </c>
      <c r="AW69" s="130">
        <v>0</v>
      </c>
      <c r="AX69" s="130">
        <v>0</v>
      </c>
      <c r="AY69" s="130">
        <v>0</v>
      </c>
    </row>
    <row r="70" spans="1:51">
      <c r="A70" t="s">
        <v>30</v>
      </c>
      <c r="B70" t="s">
        <v>76</v>
      </c>
      <c r="C70" t="s">
        <v>64</v>
      </c>
      <c r="D70" t="s">
        <v>337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130">
        <v>0</v>
      </c>
      <c r="L70" s="130">
        <v>7.7750822852250398E-4</v>
      </c>
      <c r="M70" s="130">
        <v>1E-3</v>
      </c>
      <c r="N70" s="130">
        <v>1.2503412000094481E-3</v>
      </c>
      <c r="O70" s="130">
        <v>1.515853309977464E-3</v>
      </c>
      <c r="P70" s="130">
        <v>1.7803755855818129E-3</v>
      </c>
      <c r="Q70" s="130">
        <v>2.0279833679623018E-3</v>
      </c>
      <c r="R70" s="130">
        <v>2.246594447847678E-3</v>
      </c>
      <c r="S70" s="130">
        <v>2.429861378661591E-3</v>
      </c>
      <c r="T70" s="130">
        <v>2.5769432360327701E-3</v>
      </c>
      <c r="U70" s="130">
        <v>2.6909081889947071E-3</v>
      </c>
      <c r="V70" s="130">
        <v>2.7768314621496129E-3</v>
      </c>
      <c r="W70" s="130">
        <v>2.84028691880296E-3</v>
      </c>
      <c r="X70" s="130">
        <v>2.8864374205020819E-3</v>
      </c>
      <c r="Y70" s="130">
        <v>2.9196296795036551E-3</v>
      </c>
      <c r="Z70" s="130">
        <v>2.943310985180656E-3</v>
      </c>
      <c r="AA70" s="130">
        <v>2.9601098731268042E-3</v>
      </c>
      <c r="AB70" s="130">
        <v>2.9719780718752168E-3</v>
      </c>
      <c r="AC70" s="130">
        <v>2.980338671474984E-3</v>
      </c>
      <c r="AD70" s="130">
        <v>2.986216378370161E-3</v>
      </c>
      <c r="AE70" s="130">
        <v>2.9903426526279521E-3</v>
      </c>
      <c r="AF70" s="130">
        <v>2.993236480364331E-3</v>
      </c>
      <c r="AG70" s="130">
        <v>2.9952645447244219E-3</v>
      </c>
      <c r="AH70" s="130">
        <v>2.996685160550891E-3</v>
      </c>
      <c r="AI70" s="130">
        <v>2.9976799279655521E-3</v>
      </c>
      <c r="AJ70" s="130">
        <v>2.998376332198952E-3</v>
      </c>
      <c r="AK70" s="130">
        <v>2.9988637795439572E-3</v>
      </c>
      <c r="AL70" s="130">
        <v>2.999204927314111E-3</v>
      </c>
      <c r="AM70" s="130">
        <v>2.9994436651955229E-3</v>
      </c>
      <c r="AN70" s="130">
        <v>2.999610726135422E-3</v>
      </c>
      <c r="AO70" s="130">
        <v>2.9997276251530229E-3</v>
      </c>
      <c r="AP70" s="130">
        <v>2.999809421603156E-3</v>
      </c>
      <c r="AQ70" s="130">
        <v>2.999866654985469E-3</v>
      </c>
      <c r="AR70" s="130">
        <v>2.9999067009098819E-3</v>
      </c>
      <c r="AS70" s="130">
        <v>2.9999347205791672E-3</v>
      </c>
      <c r="AT70" s="130">
        <v>2.9999543254835008E-3</v>
      </c>
      <c r="AU70" s="130">
        <v>2.9999680426490249E-3</v>
      </c>
      <c r="AV70" s="130">
        <v>2.9999776402476219E-3</v>
      </c>
      <c r="AW70" s="130">
        <v>2.999984355460299E-3</v>
      </c>
      <c r="AX70" s="130">
        <v>2.999989053928068E-3</v>
      </c>
      <c r="AY70" s="130">
        <v>2.9999923413256851E-3</v>
      </c>
    </row>
    <row r="71" spans="1:51">
      <c r="A71" t="s">
        <v>30</v>
      </c>
      <c r="B71" t="s">
        <v>76</v>
      </c>
      <c r="C71" t="s">
        <v>61</v>
      </c>
      <c r="D71" t="s">
        <v>337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130">
        <v>0</v>
      </c>
      <c r="L71" s="130">
        <v>6.9996987850317119E-4</v>
      </c>
      <c r="M71" s="130">
        <v>1E-3</v>
      </c>
      <c r="N71" s="130">
        <v>1.4283728261970129E-3</v>
      </c>
      <c r="O71" s="130">
        <v>2.0397187676144861E-3</v>
      </c>
      <c r="P71" s="130">
        <v>2.9116420218176999E-3</v>
      </c>
      <c r="Q71" s="130">
        <v>4.1540919764280889E-3</v>
      </c>
      <c r="R71" s="130">
        <v>5.9222582089639561E-3</v>
      </c>
      <c r="S71" s="130">
        <v>8.4340034372050749E-3</v>
      </c>
      <c r="T71" s="130">
        <v>1.1992805871272929E-2</v>
      </c>
      <c r="U71" s="130">
        <v>1.7016696666036019E-2</v>
      </c>
      <c r="V71" s="130">
        <v>2.40722458767266E-2</v>
      </c>
      <c r="W71" s="130">
        <v>3.3909432719945197E-2</v>
      </c>
      <c r="X71" s="130">
        <v>4.7487083526113943E-2</v>
      </c>
      <c r="Y71" s="130">
        <v>6.5968517377613445E-2</v>
      </c>
      <c r="Z71" s="130">
        <v>9.0654026675444824E-2</v>
      </c>
      <c r="AA71" s="130">
        <v>0.12280721846060021</v>
      </c>
      <c r="AB71" s="130">
        <v>0.1633422298661012</v>
      </c>
      <c r="AC71" s="130">
        <v>0.2123923540169326</v>
      </c>
      <c r="AD71" s="130">
        <v>0.26888683086189391</v>
      </c>
      <c r="AE71" s="130">
        <v>0.33037109569086448</v>
      </c>
      <c r="AF71" s="130">
        <v>0.39329362759482961</v>
      </c>
      <c r="AG71" s="130">
        <v>0.45376181013906869</v>
      </c>
      <c r="AH71" s="130">
        <v>0.50845840136591569</v>
      </c>
      <c r="AI71" s="130">
        <v>0.55529094414054336</v>
      </c>
      <c r="AJ71" s="130">
        <v>0.59354154498709821</v>
      </c>
      <c r="AK71" s="130">
        <v>0.62359650619785745</v>
      </c>
      <c r="AL71" s="130">
        <v>0.64650145817820492</v>
      </c>
      <c r="AM71" s="130">
        <v>0.66355430984945274</v>
      </c>
      <c r="AN71" s="130">
        <v>0.67603069429546458</v>
      </c>
      <c r="AO71" s="130">
        <v>0.68504276911684481</v>
      </c>
      <c r="AP71" s="130">
        <v>0.69149248623494808</v>
      </c>
      <c r="AQ71" s="130">
        <v>0.69607786942763483</v>
      </c>
      <c r="AR71" s="130">
        <v>0.69932246429266054</v>
      </c>
      <c r="AS71" s="130">
        <v>0.70161066259249694</v>
      </c>
      <c r="AT71" s="130">
        <v>0.70322057622112777</v>
      </c>
      <c r="AU71" s="130">
        <v>0.704351388718368</v>
      </c>
      <c r="AV71" s="130">
        <v>0.70514475207148031</v>
      </c>
      <c r="AW71" s="130">
        <v>0.70570091017051251</v>
      </c>
      <c r="AX71" s="130">
        <v>0.70609056065582276</v>
      </c>
      <c r="AY71" s="130">
        <v>0.70636344435105836</v>
      </c>
    </row>
    <row r="72" spans="1:51">
      <c r="A72" t="s">
        <v>30</v>
      </c>
      <c r="B72" t="s">
        <v>77</v>
      </c>
      <c r="C72" t="s">
        <v>50</v>
      </c>
      <c r="D72" t="s">
        <v>337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130">
        <v>0</v>
      </c>
      <c r="L72" s="130">
        <v>0</v>
      </c>
      <c r="M72" s="130">
        <v>0</v>
      </c>
      <c r="N72" s="130">
        <v>0</v>
      </c>
      <c r="O72" s="130">
        <v>0</v>
      </c>
      <c r="P72" s="130">
        <v>0</v>
      </c>
      <c r="Q72" s="130">
        <v>0</v>
      </c>
      <c r="R72" s="130">
        <v>0</v>
      </c>
      <c r="S72" s="130">
        <v>0</v>
      </c>
      <c r="T72" s="130">
        <v>0</v>
      </c>
      <c r="U72" s="130">
        <v>0</v>
      </c>
      <c r="V72" s="130">
        <v>0</v>
      </c>
      <c r="W72" s="130">
        <v>0</v>
      </c>
      <c r="X72" s="130">
        <v>0</v>
      </c>
      <c r="Y72" s="130">
        <v>0</v>
      </c>
      <c r="Z72" s="130">
        <v>0</v>
      </c>
      <c r="AA72" s="130">
        <v>0</v>
      </c>
      <c r="AB72" s="130">
        <v>0</v>
      </c>
      <c r="AC72" s="130">
        <v>0</v>
      </c>
      <c r="AD72" s="130">
        <v>0</v>
      </c>
      <c r="AE72" s="130">
        <v>0</v>
      </c>
      <c r="AF72" s="130">
        <v>0</v>
      </c>
      <c r="AG72" s="130">
        <v>0</v>
      </c>
      <c r="AH72" s="130">
        <v>0</v>
      </c>
      <c r="AI72" s="130">
        <v>0</v>
      </c>
      <c r="AJ72" s="130">
        <v>0</v>
      </c>
      <c r="AK72" s="130">
        <v>0</v>
      </c>
      <c r="AL72" s="130">
        <v>0</v>
      </c>
      <c r="AM72" s="130">
        <v>0</v>
      </c>
      <c r="AN72" s="130">
        <v>0</v>
      </c>
      <c r="AO72" s="130">
        <v>0</v>
      </c>
      <c r="AP72" s="130">
        <v>0</v>
      </c>
      <c r="AQ72" s="130">
        <v>0</v>
      </c>
      <c r="AR72" s="130">
        <v>0</v>
      </c>
      <c r="AS72" s="130">
        <v>0</v>
      </c>
      <c r="AT72" s="130">
        <v>0</v>
      </c>
      <c r="AU72" s="130">
        <v>0</v>
      </c>
      <c r="AV72" s="130">
        <v>0</v>
      </c>
      <c r="AW72" s="130">
        <v>0</v>
      </c>
      <c r="AX72" s="130">
        <v>0</v>
      </c>
      <c r="AY72" s="130">
        <v>0</v>
      </c>
    </row>
    <row r="73" spans="1:51">
      <c r="A73" t="s">
        <v>30</v>
      </c>
      <c r="B73" t="s">
        <v>77</v>
      </c>
      <c r="C73" t="s">
        <v>53</v>
      </c>
      <c r="D73" t="s">
        <v>337</v>
      </c>
      <c r="E73" s="63">
        <v>1</v>
      </c>
      <c r="F73" s="63">
        <v>1</v>
      </c>
      <c r="G73" s="63">
        <v>1</v>
      </c>
      <c r="H73" s="63">
        <v>1</v>
      </c>
      <c r="I73" s="63">
        <v>1</v>
      </c>
      <c r="J73" s="63">
        <v>1</v>
      </c>
      <c r="K73" s="130">
        <v>1</v>
      </c>
      <c r="L73" s="130">
        <v>0.9985225218929743</v>
      </c>
      <c r="M73" s="130">
        <v>0.998</v>
      </c>
      <c r="N73" s="130">
        <v>0.99732128597379355</v>
      </c>
      <c r="O73" s="130">
        <v>0.99644442792240806</v>
      </c>
      <c r="P73" s="130">
        <v>0.99530798239260054</v>
      </c>
      <c r="Q73" s="130">
        <v>0.9938179246556097</v>
      </c>
      <c r="R73" s="130">
        <v>0.99183114734318845</v>
      </c>
      <c r="S73" s="130">
        <v>0.98913613518413346</v>
      </c>
      <c r="T73" s="130">
        <v>0.98543025089269443</v>
      </c>
      <c r="U73" s="130">
        <v>0.98029239514496935</v>
      </c>
      <c r="V73" s="130">
        <v>0.97315092266112391</v>
      </c>
      <c r="W73" s="130">
        <v>0.96325028036125193</v>
      </c>
      <c r="X73" s="130">
        <v>0.94962647905338404</v>
      </c>
      <c r="Y73" s="130">
        <v>0.93111185294288301</v>
      </c>
      <c r="Z73" s="130">
        <v>0.90640266233937461</v>
      </c>
      <c r="AA73" s="130">
        <v>0.87423267166627305</v>
      </c>
      <c r="AB73" s="130">
        <v>0.83368579206202365</v>
      </c>
      <c r="AC73" s="130">
        <v>0.78462730731159247</v>
      </c>
      <c r="AD73" s="130">
        <v>0.72812695275973605</v>
      </c>
      <c r="AE73" s="130">
        <v>0.66663856165650759</v>
      </c>
      <c r="AF73" s="130">
        <v>0.60371313592480613</v>
      </c>
      <c r="AG73" s="130">
        <v>0.54324292531620677</v>
      </c>
      <c r="AH73" s="130">
        <v>0.48854491347353329</v>
      </c>
      <c r="AI73" s="130">
        <v>0.44171137593149101</v>
      </c>
      <c r="AJ73" s="130">
        <v>0.40346007868070283</v>
      </c>
      <c r="AK73" s="130">
        <v>0.37340463002259849</v>
      </c>
      <c r="AL73" s="130">
        <v>0.35049933689448087</v>
      </c>
      <c r="AM73" s="130">
        <v>0.33344624648535159</v>
      </c>
      <c r="AN73" s="130">
        <v>0.32096969497839989</v>
      </c>
      <c r="AO73" s="130">
        <v>0.31195750325800209</v>
      </c>
      <c r="AP73" s="130">
        <v>0.30550770434344859</v>
      </c>
      <c r="AQ73" s="130">
        <v>0.30092226391737958</v>
      </c>
      <c r="AR73" s="130">
        <v>0.29767762900642952</v>
      </c>
      <c r="AS73" s="130">
        <v>0.29538940268692382</v>
      </c>
      <c r="AT73" s="130">
        <v>0.29377946945338862</v>
      </c>
      <c r="AU73" s="130">
        <v>0.29264864323898288</v>
      </c>
      <c r="AV73" s="130">
        <v>0.29185527028827202</v>
      </c>
      <c r="AW73" s="130">
        <v>0.29129910547402699</v>
      </c>
      <c r="AX73" s="130">
        <v>0.29090945029024912</v>
      </c>
      <c r="AY73" s="130">
        <v>0.29063656330761589</v>
      </c>
    </row>
    <row r="74" spans="1:51">
      <c r="A74" t="s">
        <v>30</v>
      </c>
      <c r="B74" t="s">
        <v>77</v>
      </c>
      <c r="C74" t="s">
        <v>56</v>
      </c>
      <c r="D74" t="s">
        <v>337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130">
        <v>0</v>
      </c>
      <c r="L74" s="130">
        <v>0</v>
      </c>
      <c r="M74" s="130">
        <v>0</v>
      </c>
      <c r="N74" s="130">
        <v>0</v>
      </c>
      <c r="O74" s="130">
        <v>0</v>
      </c>
      <c r="P74" s="130">
        <v>0</v>
      </c>
      <c r="Q74" s="130">
        <v>0</v>
      </c>
      <c r="R74" s="130">
        <v>0</v>
      </c>
      <c r="S74" s="130">
        <v>0</v>
      </c>
      <c r="T74" s="130">
        <v>0</v>
      </c>
      <c r="U74" s="130">
        <v>0</v>
      </c>
      <c r="V74" s="130">
        <v>0</v>
      </c>
      <c r="W74" s="130">
        <v>0</v>
      </c>
      <c r="X74" s="130">
        <v>0</v>
      </c>
      <c r="Y74" s="130">
        <v>0</v>
      </c>
      <c r="Z74" s="130">
        <v>0</v>
      </c>
      <c r="AA74" s="130">
        <v>0</v>
      </c>
      <c r="AB74" s="130">
        <v>0</v>
      </c>
      <c r="AC74" s="130">
        <v>0</v>
      </c>
      <c r="AD74" s="130">
        <v>0</v>
      </c>
      <c r="AE74" s="130">
        <v>0</v>
      </c>
      <c r="AF74" s="130">
        <v>0</v>
      </c>
      <c r="AG74" s="130">
        <v>0</v>
      </c>
      <c r="AH74" s="130">
        <v>0</v>
      </c>
      <c r="AI74" s="130">
        <v>0</v>
      </c>
      <c r="AJ74" s="130">
        <v>0</v>
      </c>
      <c r="AK74" s="130">
        <v>0</v>
      </c>
      <c r="AL74" s="130">
        <v>0</v>
      </c>
      <c r="AM74" s="130">
        <v>0</v>
      </c>
      <c r="AN74" s="130">
        <v>0</v>
      </c>
      <c r="AO74" s="130">
        <v>0</v>
      </c>
      <c r="AP74" s="130">
        <v>0</v>
      </c>
      <c r="AQ74" s="130">
        <v>0</v>
      </c>
      <c r="AR74" s="130">
        <v>0</v>
      </c>
      <c r="AS74" s="130">
        <v>0</v>
      </c>
      <c r="AT74" s="130">
        <v>0</v>
      </c>
      <c r="AU74" s="130">
        <v>0</v>
      </c>
      <c r="AV74" s="130">
        <v>0</v>
      </c>
      <c r="AW74" s="130">
        <v>0</v>
      </c>
      <c r="AX74" s="130">
        <v>0</v>
      </c>
      <c r="AY74" s="130">
        <v>0</v>
      </c>
    </row>
    <row r="75" spans="1:51">
      <c r="A75" t="s">
        <v>30</v>
      </c>
      <c r="B75" t="s">
        <v>77</v>
      </c>
      <c r="C75" t="s">
        <v>59</v>
      </c>
      <c r="D75" t="s">
        <v>337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130">
        <v>0</v>
      </c>
      <c r="L75" s="130">
        <v>0</v>
      </c>
      <c r="M75" s="130">
        <v>0</v>
      </c>
      <c r="N75" s="130">
        <v>0</v>
      </c>
      <c r="O75" s="130">
        <v>0</v>
      </c>
      <c r="P75" s="130">
        <v>0</v>
      </c>
      <c r="Q75" s="130">
        <v>0</v>
      </c>
      <c r="R75" s="130">
        <v>0</v>
      </c>
      <c r="S75" s="130">
        <v>0</v>
      </c>
      <c r="T75" s="130">
        <v>0</v>
      </c>
      <c r="U75" s="130">
        <v>0</v>
      </c>
      <c r="V75" s="130">
        <v>0</v>
      </c>
      <c r="W75" s="130">
        <v>0</v>
      </c>
      <c r="X75" s="130">
        <v>0</v>
      </c>
      <c r="Y75" s="130">
        <v>0</v>
      </c>
      <c r="Z75" s="130">
        <v>0</v>
      </c>
      <c r="AA75" s="130">
        <v>0</v>
      </c>
      <c r="AB75" s="130">
        <v>0</v>
      </c>
      <c r="AC75" s="130">
        <v>0</v>
      </c>
      <c r="AD75" s="130">
        <v>0</v>
      </c>
      <c r="AE75" s="130">
        <v>0</v>
      </c>
      <c r="AF75" s="130">
        <v>0</v>
      </c>
      <c r="AG75" s="130">
        <v>0</v>
      </c>
      <c r="AH75" s="130">
        <v>0</v>
      </c>
      <c r="AI75" s="130">
        <v>0</v>
      </c>
      <c r="AJ75" s="130">
        <v>0</v>
      </c>
      <c r="AK75" s="130">
        <v>0</v>
      </c>
      <c r="AL75" s="130">
        <v>0</v>
      </c>
      <c r="AM75" s="130">
        <v>0</v>
      </c>
      <c r="AN75" s="130">
        <v>0</v>
      </c>
      <c r="AO75" s="130">
        <v>0</v>
      </c>
      <c r="AP75" s="130">
        <v>0</v>
      </c>
      <c r="AQ75" s="130">
        <v>0</v>
      </c>
      <c r="AR75" s="130">
        <v>0</v>
      </c>
      <c r="AS75" s="130">
        <v>0</v>
      </c>
      <c r="AT75" s="130">
        <v>0</v>
      </c>
      <c r="AU75" s="130">
        <v>0</v>
      </c>
      <c r="AV75" s="130">
        <v>0</v>
      </c>
      <c r="AW75" s="130">
        <v>0</v>
      </c>
      <c r="AX75" s="130">
        <v>0</v>
      </c>
      <c r="AY75" s="130">
        <v>0</v>
      </c>
    </row>
    <row r="76" spans="1:51">
      <c r="A76" t="s">
        <v>30</v>
      </c>
      <c r="B76" t="s">
        <v>77</v>
      </c>
      <c r="C76" t="s">
        <v>60</v>
      </c>
      <c r="D76" t="s">
        <v>337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130">
        <v>0</v>
      </c>
      <c r="L76" s="130">
        <v>0</v>
      </c>
      <c r="M76" s="130">
        <v>0</v>
      </c>
      <c r="N76" s="130">
        <v>0</v>
      </c>
      <c r="O76" s="130">
        <v>0</v>
      </c>
      <c r="P76" s="130">
        <v>0</v>
      </c>
      <c r="Q76" s="130">
        <v>0</v>
      </c>
      <c r="R76" s="130">
        <v>0</v>
      </c>
      <c r="S76" s="130">
        <v>0</v>
      </c>
      <c r="T76" s="130">
        <v>0</v>
      </c>
      <c r="U76" s="130">
        <v>0</v>
      </c>
      <c r="V76" s="130">
        <v>0</v>
      </c>
      <c r="W76" s="130">
        <v>0</v>
      </c>
      <c r="X76" s="130">
        <v>0</v>
      </c>
      <c r="Y76" s="130">
        <v>0</v>
      </c>
      <c r="Z76" s="130">
        <v>0</v>
      </c>
      <c r="AA76" s="130">
        <v>0</v>
      </c>
      <c r="AB76" s="130">
        <v>0</v>
      </c>
      <c r="AC76" s="130">
        <v>0</v>
      </c>
      <c r="AD76" s="130">
        <v>0</v>
      </c>
      <c r="AE76" s="130">
        <v>0</v>
      </c>
      <c r="AF76" s="130">
        <v>0</v>
      </c>
      <c r="AG76" s="130">
        <v>0</v>
      </c>
      <c r="AH76" s="130">
        <v>0</v>
      </c>
      <c r="AI76" s="130">
        <v>0</v>
      </c>
      <c r="AJ76" s="130">
        <v>0</v>
      </c>
      <c r="AK76" s="130">
        <v>0</v>
      </c>
      <c r="AL76" s="130">
        <v>0</v>
      </c>
      <c r="AM76" s="130">
        <v>0</v>
      </c>
      <c r="AN76" s="130">
        <v>0</v>
      </c>
      <c r="AO76" s="130">
        <v>0</v>
      </c>
      <c r="AP76" s="130">
        <v>0</v>
      </c>
      <c r="AQ76" s="130">
        <v>0</v>
      </c>
      <c r="AR76" s="130">
        <v>0</v>
      </c>
      <c r="AS76" s="130">
        <v>0</v>
      </c>
      <c r="AT76" s="130">
        <v>0</v>
      </c>
      <c r="AU76" s="130">
        <v>0</v>
      </c>
      <c r="AV76" s="130">
        <v>0</v>
      </c>
      <c r="AW76" s="130">
        <v>0</v>
      </c>
      <c r="AX76" s="130">
        <v>0</v>
      </c>
      <c r="AY76" s="130">
        <v>0</v>
      </c>
    </row>
    <row r="77" spans="1:51">
      <c r="A77" t="s">
        <v>30</v>
      </c>
      <c r="B77" t="s">
        <v>77</v>
      </c>
      <c r="C77" t="s">
        <v>64</v>
      </c>
      <c r="D77" t="s">
        <v>337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130">
        <v>0</v>
      </c>
      <c r="L77" s="130">
        <v>7.7750822852250398E-4</v>
      </c>
      <c r="M77" s="130">
        <v>1E-3</v>
      </c>
      <c r="N77" s="130">
        <v>1.2503412000094481E-3</v>
      </c>
      <c r="O77" s="130">
        <v>1.515853309977464E-3</v>
      </c>
      <c r="P77" s="130">
        <v>1.7803755855818129E-3</v>
      </c>
      <c r="Q77" s="130">
        <v>2.0279833679623018E-3</v>
      </c>
      <c r="R77" s="130">
        <v>2.246594447847678E-3</v>
      </c>
      <c r="S77" s="130">
        <v>2.429861378661591E-3</v>
      </c>
      <c r="T77" s="130">
        <v>2.5769432360327701E-3</v>
      </c>
      <c r="U77" s="130">
        <v>2.6909081889947071E-3</v>
      </c>
      <c r="V77" s="130">
        <v>2.7768314621496129E-3</v>
      </c>
      <c r="W77" s="130">
        <v>2.84028691880296E-3</v>
      </c>
      <c r="X77" s="130">
        <v>2.8864374205020819E-3</v>
      </c>
      <c r="Y77" s="130">
        <v>2.9196296795036551E-3</v>
      </c>
      <c r="Z77" s="130">
        <v>2.943310985180656E-3</v>
      </c>
      <c r="AA77" s="130">
        <v>2.9601098731268042E-3</v>
      </c>
      <c r="AB77" s="130">
        <v>2.9719780718752168E-3</v>
      </c>
      <c r="AC77" s="130">
        <v>2.980338671474984E-3</v>
      </c>
      <c r="AD77" s="130">
        <v>2.986216378370161E-3</v>
      </c>
      <c r="AE77" s="130">
        <v>2.9903426526279521E-3</v>
      </c>
      <c r="AF77" s="130">
        <v>2.993236480364331E-3</v>
      </c>
      <c r="AG77" s="130">
        <v>2.9952645447244219E-3</v>
      </c>
      <c r="AH77" s="130">
        <v>2.996685160550891E-3</v>
      </c>
      <c r="AI77" s="130">
        <v>2.9976799279655521E-3</v>
      </c>
      <c r="AJ77" s="130">
        <v>2.998376332198952E-3</v>
      </c>
      <c r="AK77" s="130">
        <v>2.9988637795439572E-3</v>
      </c>
      <c r="AL77" s="130">
        <v>2.999204927314111E-3</v>
      </c>
      <c r="AM77" s="130">
        <v>2.9994436651955229E-3</v>
      </c>
      <c r="AN77" s="130">
        <v>2.999610726135422E-3</v>
      </c>
      <c r="AO77" s="130">
        <v>2.9997276251530229E-3</v>
      </c>
      <c r="AP77" s="130">
        <v>2.999809421603156E-3</v>
      </c>
      <c r="AQ77" s="130">
        <v>2.999866654985469E-3</v>
      </c>
      <c r="AR77" s="130">
        <v>2.9999067009098819E-3</v>
      </c>
      <c r="AS77" s="130">
        <v>2.9999347205791672E-3</v>
      </c>
      <c r="AT77" s="130">
        <v>2.9999543254835008E-3</v>
      </c>
      <c r="AU77" s="130">
        <v>2.9999680426490249E-3</v>
      </c>
      <c r="AV77" s="130">
        <v>2.9999776402476219E-3</v>
      </c>
      <c r="AW77" s="130">
        <v>2.999984355460299E-3</v>
      </c>
      <c r="AX77" s="130">
        <v>2.999989053928068E-3</v>
      </c>
      <c r="AY77" s="130">
        <v>2.9999923413256851E-3</v>
      </c>
    </row>
    <row r="78" spans="1:51">
      <c r="A78" t="s">
        <v>30</v>
      </c>
      <c r="B78" t="s">
        <v>77</v>
      </c>
      <c r="C78" t="s">
        <v>61</v>
      </c>
      <c r="D78" t="s">
        <v>337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130">
        <v>0</v>
      </c>
      <c r="L78" s="130">
        <v>6.9996987850317119E-4</v>
      </c>
      <c r="M78" s="130">
        <v>1E-3</v>
      </c>
      <c r="N78" s="130">
        <v>1.4283728261970129E-3</v>
      </c>
      <c r="O78" s="130">
        <v>2.0397187676144861E-3</v>
      </c>
      <c r="P78" s="130">
        <v>2.9116420218176999E-3</v>
      </c>
      <c r="Q78" s="130">
        <v>4.1540919764280889E-3</v>
      </c>
      <c r="R78" s="130">
        <v>5.9222582089639561E-3</v>
      </c>
      <c r="S78" s="130">
        <v>8.4340034372050749E-3</v>
      </c>
      <c r="T78" s="130">
        <v>1.1992805871272929E-2</v>
      </c>
      <c r="U78" s="130">
        <v>1.7016696666036019E-2</v>
      </c>
      <c r="V78" s="130">
        <v>2.40722458767266E-2</v>
      </c>
      <c r="W78" s="130">
        <v>3.3909432719945197E-2</v>
      </c>
      <c r="X78" s="130">
        <v>4.7487083526113943E-2</v>
      </c>
      <c r="Y78" s="130">
        <v>6.5968517377613445E-2</v>
      </c>
      <c r="Z78" s="130">
        <v>9.0654026675444824E-2</v>
      </c>
      <c r="AA78" s="130">
        <v>0.12280721846060021</v>
      </c>
      <c r="AB78" s="130">
        <v>0.1633422298661012</v>
      </c>
      <c r="AC78" s="130">
        <v>0.2123923540169326</v>
      </c>
      <c r="AD78" s="130">
        <v>0.26888683086189391</v>
      </c>
      <c r="AE78" s="130">
        <v>0.33037109569086448</v>
      </c>
      <c r="AF78" s="130">
        <v>0.39329362759482961</v>
      </c>
      <c r="AG78" s="130">
        <v>0.45376181013906869</v>
      </c>
      <c r="AH78" s="130">
        <v>0.50845840136591569</v>
      </c>
      <c r="AI78" s="130">
        <v>0.55529094414054336</v>
      </c>
      <c r="AJ78" s="130">
        <v>0.59354154498709821</v>
      </c>
      <c r="AK78" s="130">
        <v>0.62359650619785745</v>
      </c>
      <c r="AL78" s="130">
        <v>0.64650145817820492</v>
      </c>
      <c r="AM78" s="130">
        <v>0.66355430984945274</v>
      </c>
      <c r="AN78" s="130">
        <v>0.67603069429546458</v>
      </c>
      <c r="AO78" s="130">
        <v>0.68504276911684481</v>
      </c>
      <c r="AP78" s="130">
        <v>0.69149248623494808</v>
      </c>
      <c r="AQ78" s="130">
        <v>0.69607786942763483</v>
      </c>
      <c r="AR78" s="130">
        <v>0.69932246429266054</v>
      </c>
      <c r="AS78" s="130">
        <v>0.70161066259249694</v>
      </c>
      <c r="AT78" s="130">
        <v>0.70322057622112777</v>
      </c>
      <c r="AU78" s="130">
        <v>0.704351388718368</v>
      </c>
      <c r="AV78" s="130">
        <v>0.70514475207148031</v>
      </c>
      <c r="AW78" s="130">
        <v>0.70570091017051251</v>
      </c>
      <c r="AX78" s="130">
        <v>0.70609056065582276</v>
      </c>
      <c r="AY78" s="130">
        <v>0.70636344435105836</v>
      </c>
    </row>
    <row r="79" spans="1:51">
      <c r="A79" t="s">
        <v>30</v>
      </c>
      <c r="B79" t="s">
        <v>78</v>
      </c>
      <c r="C79" t="s">
        <v>53</v>
      </c>
      <c r="D79" t="s">
        <v>337</v>
      </c>
      <c r="E79" s="63">
        <v>1</v>
      </c>
      <c r="F79" s="63">
        <v>1</v>
      </c>
      <c r="G79" s="63">
        <v>1</v>
      </c>
      <c r="H79" s="63">
        <v>1</v>
      </c>
      <c r="I79" s="63">
        <v>1</v>
      </c>
      <c r="J79" s="63">
        <v>1</v>
      </c>
      <c r="K79" s="71">
        <v>1</v>
      </c>
      <c r="L79" s="71">
        <v>1</v>
      </c>
      <c r="M79" s="71">
        <v>1</v>
      </c>
      <c r="N79" s="71">
        <v>1</v>
      </c>
      <c r="O79" s="71">
        <v>1</v>
      </c>
      <c r="P79" s="71">
        <v>1</v>
      </c>
      <c r="Q79" s="71">
        <v>1</v>
      </c>
      <c r="R79" s="71">
        <v>1</v>
      </c>
      <c r="S79" s="71">
        <v>1</v>
      </c>
      <c r="T79" s="71">
        <v>1</v>
      </c>
      <c r="U79" s="71">
        <v>1</v>
      </c>
      <c r="V79" s="71">
        <v>1</v>
      </c>
      <c r="W79" s="71">
        <v>1</v>
      </c>
      <c r="X79" s="71">
        <v>1</v>
      </c>
      <c r="Y79" s="71">
        <v>1</v>
      </c>
      <c r="Z79" s="71">
        <v>1</v>
      </c>
      <c r="AA79" s="71">
        <v>1</v>
      </c>
      <c r="AB79" s="71">
        <v>1</v>
      </c>
      <c r="AC79" s="71">
        <v>1</v>
      </c>
      <c r="AD79" s="71">
        <v>1</v>
      </c>
      <c r="AE79" s="71">
        <v>1</v>
      </c>
      <c r="AF79" s="71">
        <v>1</v>
      </c>
      <c r="AG79" s="71">
        <v>1</v>
      </c>
      <c r="AH79" s="71">
        <v>1</v>
      </c>
      <c r="AI79" s="71">
        <v>1</v>
      </c>
      <c r="AJ79" s="71">
        <v>1</v>
      </c>
      <c r="AK79" s="71">
        <v>1</v>
      </c>
      <c r="AL79" s="71">
        <v>1</v>
      </c>
      <c r="AM79" s="71">
        <v>1</v>
      </c>
      <c r="AN79" s="71">
        <v>1</v>
      </c>
      <c r="AO79" s="71">
        <v>1</v>
      </c>
      <c r="AP79" s="71">
        <v>1</v>
      </c>
      <c r="AQ79" s="71">
        <v>1</v>
      </c>
      <c r="AR79" s="71">
        <v>1</v>
      </c>
      <c r="AS79" s="71">
        <v>1</v>
      </c>
      <c r="AT79" s="71">
        <v>1</v>
      </c>
      <c r="AU79" s="71">
        <v>1</v>
      </c>
      <c r="AV79" s="71">
        <v>1</v>
      </c>
      <c r="AW79" s="71">
        <v>1</v>
      </c>
      <c r="AX79" s="71">
        <v>1</v>
      </c>
      <c r="AY79" s="71">
        <v>1</v>
      </c>
    </row>
    <row r="80" spans="1:51">
      <c r="A80" t="s">
        <v>30</v>
      </c>
      <c r="B80" t="s">
        <v>78</v>
      </c>
      <c r="C80" t="s">
        <v>56</v>
      </c>
      <c r="D80" t="s">
        <v>337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</row>
    <row r="81" spans="1:51">
      <c r="A81" t="s">
        <v>30</v>
      </c>
      <c r="B81" t="s">
        <v>78</v>
      </c>
      <c r="C81" t="s">
        <v>61</v>
      </c>
      <c r="D81" t="s">
        <v>337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130">
        <v>0</v>
      </c>
      <c r="L81" s="130">
        <v>0</v>
      </c>
      <c r="M81" s="130">
        <v>0</v>
      </c>
      <c r="N81" s="130">
        <v>0</v>
      </c>
      <c r="O81" s="130">
        <v>0</v>
      </c>
      <c r="P81" s="130">
        <v>0</v>
      </c>
      <c r="Q81" s="130">
        <v>0</v>
      </c>
      <c r="R81" s="130">
        <v>0</v>
      </c>
      <c r="S81" s="130">
        <v>0</v>
      </c>
      <c r="T81" s="130">
        <v>0</v>
      </c>
      <c r="U81" s="130">
        <v>0</v>
      </c>
      <c r="V81" s="130">
        <v>0</v>
      </c>
      <c r="W81" s="130">
        <v>0</v>
      </c>
      <c r="X81" s="130">
        <v>0</v>
      </c>
      <c r="Y81" s="130">
        <v>0</v>
      </c>
      <c r="Z81" s="130">
        <v>0</v>
      </c>
      <c r="AA81" s="130">
        <v>0</v>
      </c>
      <c r="AB81" s="130">
        <v>0</v>
      </c>
      <c r="AC81" s="130">
        <v>0</v>
      </c>
      <c r="AD81" s="130">
        <v>0</v>
      </c>
      <c r="AE81" s="130">
        <v>0</v>
      </c>
      <c r="AF81" s="130">
        <v>0</v>
      </c>
      <c r="AG81" s="130">
        <v>0</v>
      </c>
      <c r="AH81" s="130">
        <v>0</v>
      </c>
      <c r="AI81" s="130">
        <v>0</v>
      </c>
      <c r="AJ81" s="130">
        <v>0</v>
      </c>
      <c r="AK81" s="130">
        <v>0</v>
      </c>
      <c r="AL81" s="130">
        <v>0</v>
      </c>
      <c r="AM81" s="130">
        <v>0</v>
      </c>
      <c r="AN81" s="130">
        <v>0</v>
      </c>
      <c r="AO81" s="130">
        <v>0</v>
      </c>
      <c r="AP81" s="130">
        <v>0</v>
      </c>
      <c r="AQ81" s="130">
        <v>0</v>
      </c>
      <c r="AR81" s="130">
        <v>0</v>
      </c>
      <c r="AS81" s="130">
        <v>0</v>
      </c>
      <c r="AT81" s="130">
        <v>0</v>
      </c>
      <c r="AU81" s="130">
        <v>0</v>
      </c>
      <c r="AV81" s="130">
        <v>0</v>
      </c>
      <c r="AW81" s="130">
        <v>0</v>
      </c>
      <c r="AX81" s="130">
        <v>0</v>
      </c>
      <c r="AY81" s="130">
        <v>0</v>
      </c>
    </row>
    <row r="82" spans="1:51">
      <c r="A82" t="s">
        <v>30</v>
      </c>
      <c r="B82" t="s">
        <v>79</v>
      </c>
      <c r="C82" t="s">
        <v>359</v>
      </c>
      <c r="D82" t="s">
        <v>337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130">
        <v>0</v>
      </c>
      <c r="L82" s="130">
        <v>0</v>
      </c>
      <c r="M82" s="130">
        <v>0</v>
      </c>
      <c r="N82" s="130">
        <v>0</v>
      </c>
      <c r="O82" s="130">
        <v>0</v>
      </c>
      <c r="P82" s="130">
        <v>0</v>
      </c>
      <c r="Q82" s="130">
        <v>0</v>
      </c>
      <c r="R82" s="130">
        <v>0</v>
      </c>
      <c r="S82" s="130">
        <v>0</v>
      </c>
      <c r="T82" s="130">
        <v>0</v>
      </c>
      <c r="U82" s="130">
        <v>0</v>
      </c>
      <c r="V82" s="130">
        <v>0</v>
      </c>
      <c r="W82" s="130">
        <v>0</v>
      </c>
      <c r="X82" s="130">
        <v>0</v>
      </c>
      <c r="Y82" s="130">
        <v>0</v>
      </c>
      <c r="Z82" s="130">
        <v>0</v>
      </c>
      <c r="AA82" s="130">
        <v>0</v>
      </c>
      <c r="AB82" s="130">
        <v>0</v>
      </c>
      <c r="AC82" s="130">
        <v>0</v>
      </c>
      <c r="AD82" s="130">
        <v>0</v>
      </c>
      <c r="AE82" s="130">
        <v>0</v>
      </c>
      <c r="AF82" s="130">
        <v>0</v>
      </c>
      <c r="AG82" s="130">
        <v>0</v>
      </c>
      <c r="AH82" s="130">
        <v>0</v>
      </c>
      <c r="AI82" s="130">
        <v>0</v>
      </c>
      <c r="AJ82" s="130">
        <v>0</v>
      </c>
      <c r="AK82" s="130">
        <v>0</v>
      </c>
      <c r="AL82" s="130">
        <v>0</v>
      </c>
      <c r="AM82" s="130">
        <v>0</v>
      </c>
      <c r="AN82" s="130">
        <v>0</v>
      </c>
      <c r="AO82" s="130">
        <v>0</v>
      </c>
      <c r="AP82" s="130">
        <v>0</v>
      </c>
      <c r="AQ82" s="130">
        <v>0</v>
      </c>
      <c r="AR82" s="130">
        <v>0</v>
      </c>
      <c r="AS82" s="130">
        <v>0</v>
      </c>
      <c r="AT82" s="130">
        <v>0</v>
      </c>
      <c r="AU82" s="130">
        <v>0</v>
      </c>
      <c r="AV82" s="130">
        <v>0</v>
      </c>
      <c r="AW82" s="130">
        <v>0</v>
      </c>
      <c r="AX82" s="130">
        <v>0</v>
      </c>
      <c r="AY82" s="130">
        <v>0</v>
      </c>
    </row>
    <row r="83" spans="1:51">
      <c r="A83" t="s">
        <v>30</v>
      </c>
      <c r="B83" t="s">
        <v>79</v>
      </c>
      <c r="C83" t="s">
        <v>61</v>
      </c>
      <c r="D83" t="s">
        <v>337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130">
        <v>0</v>
      </c>
      <c r="L83" s="130">
        <v>0</v>
      </c>
      <c r="M83" s="130">
        <v>0</v>
      </c>
      <c r="N83" s="130">
        <v>0</v>
      </c>
      <c r="O83" s="130">
        <v>0</v>
      </c>
      <c r="P83" s="130">
        <v>0</v>
      </c>
      <c r="Q83" s="130">
        <v>0</v>
      </c>
      <c r="R83" s="130">
        <v>0</v>
      </c>
      <c r="S83" s="130">
        <v>0</v>
      </c>
      <c r="T83" s="130">
        <v>0</v>
      </c>
      <c r="U83" s="130">
        <v>0</v>
      </c>
      <c r="V83" s="130">
        <v>0</v>
      </c>
      <c r="W83" s="130">
        <v>0</v>
      </c>
      <c r="X83" s="130">
        <v>0</v>
      </c>
      <c r="Y83" s="130">
        <v>0</v>
      </c>
      <c r="Z83" s="130">
        <v>0</v>
      </c>
      <c r="AA83" s="130">
        <v>0</v>
      </c>
      <c r="AB83" s="130">
        <v>0</v>
      </c>
      <c r="AC83" s="130">
        <v>0</v>
      </c>
      <c r="AD83" s="130">
        <v>0</v>
      </c>
      <c r="AE83" s="130">
        <v>0</v>
      </c>
      <c r="AF83" s="130">
        <v>0</v>
      </c>
      <c r="AG83" s="130">
        <v>0</v>
      </c>
      <c r="AH83" s="130">
        <v>0</v>
      </c>
      <c r="AI83" s="130">
        <v>0</v>
      </c>
      <c r="AJ83" s="130">
        <v>0</v>
      </c>
      <c r="AK83" s="130">
        <v>0</v>
      </c>
      <c r="AL83" s="130">
        <v>0</v>
      </c>
      <c r="AM83" s="130">
        <v>0</v>
      </c>
      <c r="AN83" s="130">
        <v>0</v>
      </c>
      <c r="AO83" s="130">
        <v>0</v>
      </c>
      <c r="AP83" s="130">
        <v>0</v>
      </c>
      <c r="AQ83" s="130">
        <v>0</v>
      </c>
      <c r="AR83" s="130">
        <v>0</v>
      </c>
      <c r="AS83" s="130">
        <v>0</v>
      </c>
      <c r="AT83" s="130">
        <v>0</v>
      </c>
      <c r="AU83" s="130">
        <v>0</v>
      </c>
      <c r="AV83" s="130">
        <v>0</v>
      </c>
      <c r="AW83" s="130">
        <v>0</v>
      </c>
      <c r="AX83" s="130">
        <v>0</v>
      </c>
      <c r="AY83" s="130">
        <v>0</v>
      </c>
    </row>
    <row r="84" spans="1:51">
      <c r="A84" t="s">
        <v>30</v>
      </c>
      <c r="B84" t="s">
        <v>80</v>
      </c>
      <c r="C84" t="s">
        <v>63</v>
      </c>
      <c r="D84" t="s">
        <v>337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130">
        <v>0</v>
      </c>
      <c r="L84" s="130">
        <v>0</v>
      </c>
      <c r="M84" s="130">
        <v>0</v>
      </c>
      <c r="N84" s="130">
        <v>0</v>
      </c>
      <c r="O84" s="130">
        <v>0</v>
      </c>
      <c r="P84" s="130">
        <v>0</v>
      </c>
      <c r="Q84" s="130">
        <v>0</v>
      </c>
      <c r="R84" s="130">
        <v>0</v>
      </c>
      <c r="S84" s="130">
        <v>0</v>
      </c>
      <c r="T84" s="130">
        <v>0</v>
      </c>
      <c r="U84" s="130">
        <v>0</v>
      </c>
      <c r="V84" s="130">
        <v>0</v>
      </c>
      <c r="W84" s="130">
        <v>0</v>
      </c>
      <c r="X84" s="130">
        <v>0</v>
      </c>
      <c r="Y84" s="130">
        <v>0</v>
      </c>
      <c r="Z84" s="130">
        <v>0</v>
      </c>
      <c r="AA84" s="130">
        <v>0</v>
      </c>
      <c r="AB84" s="130">
        <v>0</v>
      </c>
      <c r="AC84" s="130">
        <v>0</v>
      </c>
      <c r="AD84" s="130">
        <v>0</v>
      </c>
      <c r="AE84" s="130">
        <v>0</v>
      </c>
      <c r="AF84" s="130">
        <v>0</v>
      </c>
      <c r="AG84" s="130">
        <v>0</v>
      </c>
      <c r="AH84" s="130">
        <v>0</v>
      </c>
      <c r="AI84" s="130">
        <v>0</v>
      </c>
      <c r="AJ84" s="130">
        <v>0</v>
      </c>
      <c r="AK84" s="130">
        <v>0</v>
      </c>
      <c r="AL84" s="130">
        <v>0</v>
      </c>
      <c r="AM84" s="130">
        <v>0</v>
      </c>
      <c r="AN84" s="130">
        <v>0</v>
      </c>
      <c r="AO84" s="130">
        <v>0</v>
      </c>
      <c r="AP84" s="130">
        <v>0</v>
      </c>
      <c r="AQ84" s="130">
        <v>0</v>
      </c>
      <c r="AR84" s="130">
        <v>0</v>
      </c>
      <c r="AS84" s="130">
        <v>0</v>
      </c>
      <c r="AT84" s="130">
        <v>0</v>
      </c>
      <c r="AU84" s="130">
        <v>0</v>
      </c>
      <c r="AV84" s="130">
        <v>0</v>
      </c>
      <c r="AW84" s="130">
        <v>0</v>
      </c>
      <c r="AX84" s="130">
        <v>0</v>
      </c>
      <c r="AY84" s="130">
        <v>0</v>
      </c>
    </row>
    <row r="85" spans="1:51">
      <c r="A85" t="s">
        <v>30</v>
      </c>
      <c r="B85" t="s">
        <v>80</v>
      </c>
      <c r="C85" t="s">
        <v>61</v>
      </c>
      <c r="D85" t="s">
        <v>337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130">
        <v>0</v>
      </c>
      <c r="L85" s="130">
        <v>0</v>
      </c>
      <c r="M85" s="130">
        <v>0</v>
      </c>
      <c r="N85" s="130">
        <v>0</v>
      </c>
      <c r="O85" s="130">
        <v>0</v>
      </c>
      <c r="P85" s="130">
        <v>0</v>
      </c>
      <c r="Q85" s="130">
        <v>0</v>
      </c>
      <c r="R85" s="130">
        <v>0</v>
      </c>
      <c r="S85" s="130">
        <v>0</v>
      </c>
      <c r="T85" s="130">
        <v>0</v>
      </c>
      <c r="U85" s="130">
        <v>0</v>
      </c>
      <c r="V85" s="130">
        <v>0</v>
      </c>
      <c r="W85" s="130">
        <v>0</v>
      </c>
      <c r="X85" s="130">
        <v>0</v>
      </c>
      <c r="Y85" s="130">
        <v>0</v>
      </c>
      <c r="Z85" s="130">
        <v>0</v>
      </c>
      <c r="AA85" s="130">
        <v>0</v>
      </c>
      <c r="AB85" s="130">
        <v>0</v>
      </c>
      <c r="AC85" s="130">
        <v>0</v>
      </c>
      <c r="AD85" s="130">
        <v>0</v>
      </c>
      <c r="AE85" s="130">
        <v>0</v>
      </c>
      <c r="AF85" s="130">
        <v>0</v>
      </c>
      <c r="AG85" s="130">
        <v>0</v>
      </c>
      <c r="AH85" s="130">
        <v>0</v>
      </c>
      <c r="AI85" s="130">
        <v>0</v>
      </c>
      <c r="AJ85" s="130">
        <v>0</v>
      </c>
      <c r="AK85" s="130">
        <v>0</v>
      </c>
      <c r="AL85" s="130">
        <v>0</v>
      </c>
      <c r="AM85" s="130">
        <v>0</v>
      </c>
      <c r="AN85" s="130">
        <v>0</v>
      </c>
      <c r="AO85" s="130">
        <v>0</v>
      </c>
      <c r="AP85" s="130">
        <v>0</v>
      </c>
      <c r="AQ85" s="130">
        <v>0</v>
      </c>
      <c r="AR85" s="130">
        <v>0</v>
      </c>
      <c r="AS85" s="130">
        <v>0</v>
      </c>
      <c r="AT85" s="130">
        <v>0</v>
      </c>
      <c r="AU85" s="130">
        <v>0</v>
      </c>
      <c r="AV85" s="130">
        <v>0</v>
      </c>
      <c r="AW85" s="130">
        <v>0</v>
      </c>
      <c r="AX85" s="130">
        <v>0</v>
      </c>
      <c r="AY85" s="130">
        <v>0</v>
      </c>
    </row>
    <row r="86" spans="1:51">
      <c r="A86" t="s">
        <v>31</v>
      </c>
      <c r="B86" t="s">
        <v>75</v>
      </c>
      <c r="C86" t="s">
        <v>50</v>
      </c>
      <c r="D86" t="s">
        <v>337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130">
        <v>0</v>
      </c>
      <c r="L86" s="130">
        <v>0</v>
      </c>
      <c r="M86" s="130">
        <v>0</v>
      </c>
      <c r="N86" s="130">
        <v>0</v>
      </c>
      <c r="O86" s="130">
        <v>0</v>
      </c>
      <c r="P86" s="130">
        <v>0</v>
      </c>
      <c r="Q86" s="130">
        <v>0</v>
      </c>
      <c r="R86" s="130">
        <v>0</v>
      </c>
      <c r="S86" s="130">
        <v>0</v>
      </c>
      <c r="T86" s="130">
        <v>0</v>
      </c>
      <c r="U86" s="130">
        <v>0</v>
      </c>
      <c r="V86" s="130">
        <v>0</v>
      </c>
      <c r="W86" s="130">
        <v>0</v>
      </c>
      <c r="X86" s="130">
        <v>0</v>
      </c>
      <c r="Y86" s="130">
        <v>0</v>
      </c>
      <c r="Z86" s="130">
        <v>0</v>
      </c>
      <c r="AA86" s="130">
        <v>0</v>
      </c>
      <c r="AB86" s="130">
        <v>0</v>
      </c>
      <c r="AC86" s="130">
        <v>0</v>
      </c>
      <c r="AD86" s="130">
        <v>0</v>
      </c>
      <c r="AE86" s="130">
        <v>0</v>
      </c>
      <c r="AF86" s="130">
        <v>0</v>
      </c>
      <c r="AG86" s="130">
        <v>0</v>
      </c>
      <c r="AH86" s="130">
        <v>0</v>
      </c>
      <c r="AI86" s="130">
        <v>0</v>
      </c>
      <c r="AJ86" s="130">
        <v>0</v>
      </c>
      <c r="AK86" s="130">
        <v>0</v>
      </c>
      <c r="AL86" s="130">
        <v>0</v>
      </c>
      <c r="AM86" s="130">
        <v>0</v>
      </c>
      <c r="AN86" s="130">
        <v>0</v>
      </c>
      <c r="AO86" s="130">
        <v>0</v>
      </c>
      <c r="AP86" s="130">
        <v>0</v>
      </c>
      <c r="AQ86" s="130">
        <v>0</v>
      </c>
      <c r="AR86" s="130">
        <v>0</v>
      </c>
      <c r="AS86" s="130">
        <v>0</v>
      </c>
      <c r="AT86" s="130">
        <v>0</v>
      </c>
      <c r="AU86" s="130">
        <v>0</v>
      </c>
      <c r="AV86" s="130">
        <v>0</v>
      </c>
      <c r="AW86" s="130">
        <v>0</v>
      </c>
      <c r="AX86" s="130">
        <v>0</v>
      </c>
      <c r="AY86" s="130">
        <v>0</v>
      </c>
    </row>
    <row r="87" spans="1:51">
      <c r="A87" t="s">
        <v>31</v>
      </c>
      <c r="B87" t="s">
        <v>75</v>
      </c>
      <c r="C87" t="s">
        <v>53</v>
      </c>
      <c r="D87" t="s">
        <v>337</v>
      </c>
      <c r="E87" s="63">
        <v>1</v>
      </c>
      <c r="F87" s="63">
        <v>1</v>
      </c>
      <c r="G87" s="63">
        <v>0.99704905938767985</v>
      </c>
      <c r="H87" s="63">
        <v>0.99414298018949177</v>
      </c>
      <c r="I87" s="63">
        <v>0.99622706225347279</v>
      </c>
      <c r="J87" s="63">
        <v>0.99605911330049257</v>
      </c>
      <c r="K87" s="130">
        <v>0.99605911330049257</v>
      </c>
      <c r="L87" s="130">
        <v>0.99458163519346687</v>
      </c>
      <c r="M87" s="130">
        <v>0.99405911330049257</v>
      </c>
      <c r="N87" s="130">
        <v>0.99338039927428612</v>
      </c>
      <c r="O87" s="130">
        <v>0.99250354122290063</v>
      </c>
      <c r="P87" s="130">
        <v>0.99136709569309311</v>
      </c>
      <c r="Q87" s="130">
        <v>0.98987703795610227</v>
      </c>
      <c r="R87" s="130">
        <v>0.98789026064368102</v>
      </c>
      <c r="S87" s="130">
        <v>0.98519524848462603</v>
      </c>
      <c r="T87" s="130">
        <v>0.981489364193187</v>
      </c>
      <c r="U87" s="130">
        <v>0.97635150844546192</v>
      </c>
      <c r="V87" s="130">
        <v>0.96921003596161648</v>
      </c>
      <c r="W87" s="130">
        <v>0.9593093936617445</v>
      </c>
      <c r="X87" s="130">
        <v>0.94568559235387661</v>
      </c>
      <c r="Y87" s="130">
        <v>0.92717096624337558</v>
      </c>
      <c r="Z87" s="130">
        <v>0.90246177563986718</v>
      </c>
      <c r="AA87" s="130">
        <v>0.87029178496676562</v>
      </c>
      <c r="AB87" s="130">
        <v>0.82974490536251622</v>
      </c>
      <c r="AC87" s="130">
        <v>0.78068642061208504</v>
      </c>
      <c r="AD87" s="130">
        <v>0.72418606606022862</v>
      </c>
      <c r="AE87" s="130">
        <v>0.66269767495700016</v>
      </c>
      <c r="AF87" s="130">
        <v>0.5997722492252987</v>
      </c>
      <c r="AG87" s="130">
        <v>0.53930203861669934</v>
      </c>
      <c r="AH87" s="130">
        <v>0.48460402677402592</v>
      </c>
      <c r="AI87" s="130">
        <v>0.43777048923198358</v>
      </c>
      <c r="AJ87" s="130">
        <v>0.39951919198119529</v>
      </c>
      <c r="AK87" s="130">
        <v>0.36946374332309112</v>
      </c>
      <c r="AL87" s="130">
        <v>0.34655845019497339</v>
      </c>
      <c r="AM87" s="130">
        <v>0.32950535978584422</v>
      </c>
      <c r="AN87" s="130">
        <v>0.31702880827889252</v>
      </c>
      <c r="AO87" s="130">
        <v>0.30801661655849472</v>
      </c>
      <c r="AP87" s="130">
        <v>0.30156681764394122</v>
      </c>
      <c r="AQ87" s="130">
        <v>0.29698137721787221</v>
      </c>
      <c r="AR87" s="130">
        <v>0.29373674230692198</v>
      </c>
      <c r="AS87" s="130">
        <v>0.29144851598741639</v>
      </c>
      <c r="AT87" s="130">
        <v>0.28983858275388119</v>
      </c>
      <c r="AU87" s="130">
        <v>0.28870775653947539</v>
      </c>
      <c r="AV87" s="130">
        <v>0.28791438358876448</v>
      </c>
      <c r="AW87" s="130">
        <v>0.28735821877451961</v>
      </c>
      <c r="AX87" s="130">
        <v>0.28696856359074158</v>
      </c>
      <c r="AY87" s="130">
        <v>0.28669567660810852</v>
      </c>
    </row>
    <row r="88" spans="1:51">
      <c r="A88" t="s">
        <v>31</v>
      </c>
      <c r="B88" t="s">
        <v>75</v>
      </c>
      <c r="C88" t="s">
        <v>56</v>
      </c>
      <c r="D88" t="s">
        <v>337</v>
      </c>
      <c r="E88" s="63">
        <v>0</v>
      </c>
      <c r="F88" s="63">
        <v>0</v>
      </c>
      <c r="G88" s="63">
        <v>1.1066027296200659E-3</v>
      </c>
      <c r="H88" s="63">
        <v>1.03359173126615E-3</v>
      </c>
      <c r="I88" s="63">
        <v>1.0289830217801411E-3</v>
      </c>
      <c r="J88" s="63">
        <v>1.1822660098522171E-3</v>
      </c>
      <c r="K88" s="130">
        <v>1.1822660098522171E-3</v>
      </c>
      <c r="L88" s="130">
        <v>1.1800146631446721E-3</v>
      </c>
      <c r="M88" s="130">
        <v>1.179160255209308E-3</v>
      </c>
      <c r="N88" s="130">
        <v>1.1779829762614479E-3</v>
      </c>
      <c r="O88" s="130">
        <v>1.176362063491013E-3</v>
      </c>
      <c r="P88" s="130">
        <v>1.174132702811819E-3</v>
      </c>
      <c r="Q88" s="130">
        <v>1.171070957433028E-3</v>
      </c>
      <c r="R88" s="130">
        <v>1.1668744294349241E-3</v>
      </c>
      <c r="S88" s="130">
        <v>1.161138255021436E-3</v>
      </c>
      <c r="T88" s="130">
        <v>1.153326827821595E-3</v>
      </c>
      <c r="U88" s="130">
        <v>1.142743356407807E-3</v>
      </c>
      <c r="V88" s="130">
        <v>1.128502571323132E-3</v>
      </c>
      <c r="W88" s="130">
        <v>1.109517221233559E-3</v>
      </c>
      <c r="X88" s="130">
        <v>1.084516605999522E-3</v>
      </c>
      <c r="Y88" s="130">
        <v>1.052123845389366E-3</v>
      </c>
      <c r="Z88" s="130">
        <v>1.011022881988718E-3</v>
      </c>
      <c r="AA88" s="130">
        <v>9.6023613496934847E-4</v>
      </c>
      <c r="AB88" s="130">
        <v>8.9949602766505098E-4</v>
      </c>
      <c r="AC88" s="130">
        <v>8.2962403049982754E-4</v>
      </c>
      <c r="AD88" s="130">
        <v>7.5275548387265334E-4</v>
      </c>
      <c r="AE88" s="130">
        <v>6.722328267108244E-4</v>
      </c>
      <c r="AF88" s="130">
        <v>5.920972196847388E-4</v>
      </c>
      <c r="AG88" s="130">
        <v>5.1631360898992177E-4</v>
      </c>
      <c r="AH88" s="130">
        <v>4.4802596539324842E-4</v>
      </c>
      <c r="AI88" s="130">
        <v>3.8912032095129388E-4</v>
      </c>
      <c r="AJ88" s="130">
        <v>3.4019034914127479E-4</v>
      </c>
      <c r="AK88" s="130">
        <v>3.0080543569312759E-4</v>
      </c>
      <c r="AL88" s="130">
        <v>2.6989867315513263E-4</v>
      </c>
      <c r="AM88" s="130">
        <v>2.4612496559607908E-4</v>
      </c>
      <c r="AN88" s="130">
        <v>2.2811768697350931E-4</v>
      </c>
      <c r="AO88" s="130">
        <v>2.146367274162816E-4</v>
      </c>
      <c r="AP88" s="130">
        <v>2.0463244311704989E-4</v>
      </c>
      <c r="AQ88" s="130">
        <v>1.9725641627340139E-4</v>
      </c>
      <c r="AR88" s="130">
        <v>1.9184424457849899E-4</v>
      </c>
      <c r="AS88" s="130">
        <v>1.8788704421687631E-4</v>
      </c>
      <c r="AT88" s="130">
        <v>1.8500113014967661E-4</v>
      </c>
      <c r="AU88" s="130">
        <v>1.829004455450623E-4</v>
      </c>
      <c r="AV88" s="130">
        <v>1.8137343230681581E-4</v>
      </c>
      <c r="AW88" s="130">
        <v>1.8026453382569439E-4</v>
      </c>
      <c r="AX88" s="130">
        <v>1.794598480588084E-4</v>
      </c>
      <c r="AY88" s="130">
        <v>1.788762247349367E-4</v>
      </c>
    </row>
    <row r="89" spans="1:51">
      <c r="A89" t="s">
        <v>31</v>
      </c>
      <c r="B89" t="s">
        <v>75</v>
      </c>
      <c r="C89" t="s">
        <v>59</v>
      </c>
      <c r="D89" t="s">
        <v>337</v>
      </c>
      <c r="E89" s="63">
        <v>0</v>
      </c>
      <c r="F89" s="63">
        <v>0</v>
      </c>
      <c r="G89" s="63">
        <v>1.8443378827001111E-3</v>
      </c>
      <c r="H89" s="63">
        <v>4.8234280792420316E-3</v>
      </c>
      <c r="I89" s="63">
        <v>2.7439547247470422E-3</v>
      </c>
      <c r="J89" s="63">
        <v>2.7586206896551722E-3</v>
      </c>
      <c r="K89" s="130">
        <v>2.7586206896551722E-3</v>
      </c>
      <c r="L89" s="130">
        <v>2.7533675473375681E-3</v>
      </c>
      <c r="M89" s="130">
        <v>2.751373928821718E-3</v>
      </c>
      <c r="N89" s="130">
        <v>2.7486269446100461E-3</v>
      </c>
      <c r="O89" s="130">
        <v>2.7448448148123632E-3</v>
      </c>
      <c r="P89" s="130">
        <v>2.739642973227578E-3</v>
      </c>
      <c r="Q89" s="130">
        <v>2.7324989006770658E-3</v>
      </c>
      <c r="R89" s="130">
        <v>2.722707002014821E-3</v>
      </c>
      <c r="S89" s="130">
        <v>2.7093225950500159E-3</v>
      </c>
      <c r="T89" s="130">
        <v>2.691095931583723E-3</v>
      </c>
      <c r="U89" s="130">
        <v>2.6664011649515508E-3</v>
      </c>
      <c r="V89" s="130">
        <v>2.6331726664206418E-3</v>
      </c>
      <c r="W89" s="130">
        <v>2.5888735162116379E-3</v>
      </c>
      <c r="X89" s="130">
        <v>2.530538747332218E-3</v>
      </c>
      <c r="Y89" s="130">
        <v>2.4549556392418552E-3</v>
      </c>
      <c r="Z89" s="130">
        <v>2.3590533913070101E-3</v>
      </c>
      <c r="AA89" s="130">
        <v>2.2405509815951472E-3</v>
      </c>
      <c r="AB89" s="130">
        <v>2.0988240645517858E-3</v>
      </c>
      <c r="AC89" s="130">
        <v>1.9357894044995979E-3</v>
      </c>
      <c r="AD89" s="130">
        <v>1.7564294623695249E-3</v>
      </c>
      <c r="AE89" s="130">
        <v>1.5685432623252569E-3</v>
      </c>
      <c r="AF89" s="130">
        <v>1.3815601792643911E-3</v>
      </c>
      <c r="AG89" s="130">
        <v>1.2047317543098181E-3</v>
      </c>
      <c r="AH89" s="130">
        <v>1.0453939192509129E-3</v>
      </c>
      <c r="AI89" s="130">
        <v>9.079474155530195E-4</v>
      </c>
      <c r="AJ89" s="130">
        <v>7.9377748132964158E-4</v>
      </c>
      <c r="AK89" s="130">
        <v>7.0187934995063128E-4</v>
      </c>
      <c r="AL89" s="130">
        <v>6.2976357069530957E-4</v>
      </c>
      <c r="AM89" s="130">
        <v>5.7429158639085145E-4</v>
      </c>
      <c r="AN89" s="130">
        <v>5.3227460293818842E-4</v>
      </c>
      <c r="AO89" s="130">
        <v>5.0081903063799063E-4</v>
      </c>
      <c r="AP89" s="130">
        <v>4.7747570060645002E-4</v>
      </c>
      <c r="AQ89" s="130">
        <v>4.6026497130460331E-4</v>
      </c>
      <c r="AR89" s="130">
        <v>4.4763657068316452E-4</v>
      </c>
      <c r="AS89" s="130">
        <v>4.3840310317271139E-4</v>
      </c>
      <c r="AT89" s="130">
        <v>4.3166930368257879E-4</v>
      </c>
      <c r="AU89" s="130">
        <v>4.2676770627181202E-4</v>
      </c>
      <c r="AV89" s="130">
        <v>4.2320467538257012E-4</v>
      </c>
      <c r="AW89" s="130">
        <v>4.2061724559328678E-4</v>
      </c>
      <c r="AX89" s="130">
        <v>4.1873964547055288E-4</v>
      </c>
      <c r="AY89" s="130">
        <v>4.1737785771485218E-4</v>
      </c>
    </row>
    <row r="90" spans="1:51">
      <c r="A90" t="s">
        <v>31</v>
      </c>
      <c r="B90" t="s">
        <v>75</v>
      </c>
      <c r="C90" t="s">
        <v>60</v>
      </c>
      <c r="D90" t="s">
        <v>337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130">
        <v>0</v>
      </c>
      <c r="L90" s="130">
        <v>0</v>
      </c>
      <c r="M90" s="130">
        <v>0</v>
      </c>
      <c r="N90" s="130">
        <v>0</v>
      </c>
      <c r="O90" s="130">
        <v>0</v>
      </c>
      <c r="P90" s="130">
        <v>0</v>
      </c>
      <c r="Q90" s="130">
        <v>0</v>
      </c>
      <c r="R90" s="130">
        <v>0</v>
      </c>
      <c r="S90" s="130">
        <v>0</v>
      </c>
      <c r="T90" s="130">
        <v>0</v>
      </c>
      <c r="U90" s="130">
        <v>0</v>
      </c>
      <c r="V90" s="130">
        <v>0</v>
      </c>
      <c r="W90" s="130">
        <v>0</v>
      </c>
      <c r="X90" s="130">
        <v>0</v>
      </c>
      <c r="Y90" s="130">
        <v>0</v>
      </c>
      <c r="Z90" s="130">
        <v>0</v>
      </c>
      <c r="AA90" s="130">
        <v>0</v>
      </c>
      <c r="AB90" s="130">
        <v>0</v>
      </c>
      <c r="AC90" s="130">
        <v>0</v>
      </c>
      <c r="AD90" s="130">
        <v>0</v>
      </c>
      <c r="AE90" s="130">
        <v>0</v>
      </c>
      <c r="AF90" s="130">
        <v>0</v>
      </c>
      <c r="AG90" s="130">
        <v>0</v>
      </c>
      <c r="AH90" s="130">
        <v>0</v>
      </c>
      <c r="AI90" s="130">
        <v>0</v>
      </c>
      <c r="AJ90" s="130">
        <v>0</v>
      </c>
      <c r="AK90" s="130">
        <v>0</v>
      </c>
      <c r="AL90" s="130">
        <v>0</v>
      </c>
      <c r="AM90" s="130">
        <v>0</v>
      </c>
      <c r="AN90" s="130">
        <v>0</v>
      </c>
      <c r="AO90" s="130">
        <v>0</v>
      </c>
      <c r="AP90" s="130">
        <v>0</v>
      </c>
      <c r="AQ90" s="130">
        <v>0</v>
      </c>
      <c r="AR90" s="130">
        <v>0</v>
      </c>
      <c r="AS90" s="130">
        <v>0</v>
      </c>
      <c r="AT90" s="130">
        <v>0</v>
      </c>
      <c r="AU90" s="130">
        <v>0</v>
      </c>
      <c r="AV90" s="130">
        <v>0</v>
      </c>
      <c r="AW90" s="130">
        <v>0</v>
      </c>
      <c r="AX90" s="130">
        <v>0</v>
      </c>
      <c r="AY90" s="130">
        <v>0</v>
      </c>
    </row>
    <row r="91" spans="1:51">
      <c r="A91" t="s">
        <v>31</v>
      </c>
      <c r="B91" t="s">
        <v>75</v>
      </c>
      <c r="C91" t="s">
        <v>64</v>
      </c>
      <c r="D91" t="s">
        <v>337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71">
        <v>0</v>
      </c>
      <c r="L91" s="71">
        <v>7.7750822852250398E-4</v>
      </c>
      <c r="M91" s="71">
        <v>1E-3</v>
      </c>
      <c r="N91" s="71">
        <v>1.2503412000094481E-3</v>
      </c>
      <c r="O91" s="71">
        <v>1.515853309977464E-3</v>
      </c>
      <c r="P91" s="71">
        <v>1.7803755855818129E-3</v>
      </c>
      <c r="Q91" s="71">
        <v>2.0279833679623018E-3</v>
      </c>
      <c r="R91" s="71">
        <v>2.246594447847678E-3</v>
      </c>
      <c r="S91" s="71">
        <v>2.429861378661591E-3</v>
      </c>
      <c r="T91" s="71">
        <v>2.5769432360327701E-3</v>
      </c>
      <c r="U91" s="71">
        <v>2.6909081889947071E-3</v>
      </c>
      <c r="V91" s="71">
        <v>2.7768314621496129E-3</v>
      </c>
      <c r="W91" s="71">
        <v>2.84028691880296E-3</v>
      </c>
      <c r="X91" s="71">
        <v>2.8864374205020819E-3</v>
      </c>
      <c r="Y91" s="71">
        <v>2.9196296795036551E-3</v>
      </c>
      <c r="Z91" s="71">
        <v>2.943310985180656E-3</v>
      </c>
      <c r="AA91" s="71">
        <v>2.9601098731268042E-3</v>
      </c>
      <c r="AB91" s="71">
        <v>2.9719780718752168E-3</v>
      </c>
      <c r="AC91" s="71">
        <v>2.980338671474984E-3</v>
      </c>
      <c r="AD91" s="71">
        <v>2.986216378370161E-3</v>
      </c>
      <c r="AE91" s="71">
        <v>2.9903426526279521E-3</v>
      </c>
      <c r="AF91" s="71">
        <v>2.993236480364331E-3</v>
      </c>
      <c r="AG91" s="71">
        <v>2.9952645447244219E-3</v>
      </c>
      <c r="AH91" s="71">
        <v>2.996685160550891E-3</v>
      </c>
      <c r="AI91" s="71">
        <v>2.9976799279655521E-3</v>
      </c>
      <c r="AJ91" s="71">
        <v>2.998376332198952E-3</v>
      </c>
      <c r="AK91" s="71">
        <v>2.9988637795439572E-3</v>
      </c>
      <c r="AL91" s="71">
        <v>2.999204927314111E-3</v>
      </c>
      <c r="AM91" s="71">
        <v>2.9994436651955229E-3</v>
      </c>
      <c r="AN91" s="71">
        <v>2.999610726135422E-3</v>
      </c>
      <c r="AO91" s="71">
        <v>2.9997276251530229E-3</v>
      </c>
      <c r="AP91" s="71">
        <v>2.999809421603156E-3</v>
      </c>
      <c r="AQ91" s="71">
        <v>2.999866654985469E-3</v>
      </c>
      <c r="AR91" s="71">
        <v>2.9999067009098819E-3</v>
      </c>
      <c r="AS91" s="71">
        <v>2.9999347205791672E-3</v>
      </c>
      <c r="AT91" s="71">
        <v>2.9999543254835008E-3</v>
      </c>
      <c r="AU91" s="71">
        <v>2.9999680426490249E-3</v>
      </c>
      <c r="AV91" s="71">
        <v>2.9999776402476219E-3</v>
      </c>
      <c r="AW91" s="71">
        <v>2.999984355460299E-3</v>
      </c>
      <c r="AX91" s="71">
        <v>2.999989053928068E-3</v>
      </c>
      <c r="AY91" s="71">
        <v>2.9999923413256851E-3</v>
      </c>
    </row>
    <row r="92" spans="1:51">
      <c r="A92" t="s">
        <v>31</v>
      </c>
      <c r="B92" t="s">
        <v>75</v>
      </c>
      <c r="C92" t="s">
        <v>61</v>
      </c>
      <c r="D92" t="s">
        <v>337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130">
        <v>0</v>
      </c>
      <c r="L92" s="130">
        <v>6.9996987850317119E-4</v>
      </c>
      <c r="M92" s="130">
        <v>1E-3</v>
      </c>
      <c r="N92" s="130">
        <v>1.4283728261970129E-3</v>
      </c>
      <c r="O92" s="130">
        <v>2.0397187676144861E-3</v>
      </c>
      <c r="P92" s="130">
        <v>2.9116420218176999E-3</v>
      </c>
      <c r="Q92" s="130">
        <v>4.1540919764280889E-3</v>
      </c>
      <c r="R92" s="130">
        <v>5.9222582089639561E-3</v>
      </c>
      <c r="S92" s="130">
        <v>8.4340034372050749E-3</v>
      </c>
      <c r="T92" s="130">
        <v>1.1992805871272929E-2</v>
      </c>
      <c r="U92" s="130">
        <v>1.7016696666036019E-2</v>
      </c>
      <c r="V92" s="130">
        <v>2.40722458767266E-2</v>
      </c>
      <c r="W92" s="130">
        <v>3.3909432719945197E-2</v>
      </c>
      <c r="X92" s="130">
        <v>4.7487083526113943E-2</v>
      </c>
      <c r="Y92" s="130">
        <v>6.5968517377613445E-2</v>
      </c>
      <c r="Z92" s="130">
        <v>9.0654026675444824E-2</v>
      </c>
      <c r="AA92" s="130">
        <v>0.12280721846060021</v>
      </c>
      <c r="AB92" s="130">
        <v>0.1633422298661012</v>
      </c>
      <c r="AC92" s="130">
        <v>0.2123923540169326</v>
      </c>
      <c r="AD92" s="130">
        <v>0.26888683086189391</v>
      </c>
      <c r="AE92" s="130">
        <v>0.33037109569086448</v>
      </c>
      <c r="AF92" s="130">
        <v>0.39329362759482961</v>
      </c>
      <c r="AG92" s="130">
        <v>0.45376181013906869</v>
      </c>
      <c r="AH92" s="130">
        <v>0.50845840136591569</v>
      </c>
      <c r="AI92" s="130">
        <v>0.55529094414054336</v>
      </c>
      <c r="AJ92" s="130">
        <v>0.59354154498709821</v>
      </c>
      <c r="AK92" s="130">
        <v>0.62359650619785745</v>
      </c>
      <c r="AL92" s="130">
        <v>0.64650145817820492</v>
      </c>
      <c r="AM92" s="130">
        <v>0.66355430984945274</v>
      </c>
      <c r="AN92" s="130">
        <v>0.67603069429546458</v>
      </c>
      <c r="AO92" s="130">
        <v>0.68504276911684481</v>
      </c>
      <c r="AP92" s="130">
        <v>0.69149248623494808</v>
      </c>
      <c r="AQ92" s="130">
        <v>0.69607786942763483</v>
      </c>
      <c r="AR92" s="130">
        <v>0.69932246429266054</v>
      </c>
      <c r="AS92" s="130">
        <v>0.70161066259249694</v>
      </c>
      <c r="AT92" s="130">
        <v>0.70322057622112777</v>
      </c>
      <c r="AU92" s="130">
        <v>0.704351388718368</v>
      </c>
      <c r="AV92" s="130">
        <v>0.70514475207148031</v>
      </c>
      <c r="AW92" s="130">
        <v>0.70570091017051251</v>
      </c>
      <c r="AX92" s="130">
        <v>0.70609056065582276</v>
      </c>
      <c r="AY92" s="130">
        <v>0.70636344435105836</v>
      </c>
    </row>
    <row r="93" spans="1:51">
      <c r="A93" t="s">
        <v>31</v>
      </c>
      <c r="B93" t="s">
        <v>76</v>
      </c>
      <c r="C93" t="s">
        <v>50</v>
      </c>
      <c r="D93" t="s">
        <v>337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130">
        <v>0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0</v>
      </c>
      <c r="S93" s="130">
        <v>0</v>
      </c>
      <c r="T93" s="130">
        <v>0</v>
      </c>
      <c r="U93" s="130">
        <v>0</v>
      </c>
      <c r="V93" s="130">
        <v>0</v>
      </c>
      <c r="W93" s="130">
        <v>0</v>
      </c>
      <c r="X93" s="130">
        <v>0</v>
      </c>
      <c r="Y93" s="130">
        <v>0</v>
      </c>
      <c r="Z93" s="130">
        <v>0</v>
      </c>
      <c r="AA93" s="130">
        <v>0</v>
      </c>
      <c r="AB93" s="130">
        <v>0</v>
      </c>
      <c r="AC93" s="130">
        <v>0</v>
      </c>
      <c r="AD93" s="130">
        <v>0</v>
      </c>
      <c r="AE93" s="130">
        <v>0</v>
      </c>
      <c r="AF93" s="130">
        <v>0</v>
      </c>
      <c r="AG93" s="130">
        <v>0</v>
      </c>
      <c r="AH93" s="130">
        <v>0</v>
      </c>
      <c r="AI93" s="130">
        <v>0</v>
      </c>
      <c r="AJ93" s="130">
        <v>0</v>
      </c>
      <c r="AK93" s="130">
        <v>0</v>
      </c>
      <c r="AL93" s="130">
        <v>0</v>
      </c>
      <c r="AM93" s="130">
        <v>0</v>
      </c>
      <c r="AN93" s="130">
        <v>0</v>
      </c>
      <c r="AO93" s="130">
        <v>0</v>
      </c>
      <c r="AP93" s="130">
        <v>0</v>
      </c>
      <c r="AQ93" s="130">
        <v>0</v>
      </c>
      <c r="AR93" s="130">
        <v>0</v>
      </c>
      <c r="AS93" s="130">
        <v>0</v>
      </c>
      <c r="AT93" s="130">
        <v>0</v>
      </c>
      <c r="AU93" s="130">
        <v>0</v>
      </c>
      <c r="AV93" s="130">
        <v>0</v>
      </c>
      <c r="AW93" s="130">
        <v>0</v>
      </c>
      <c r="AX93" s="130">
        <v>0</v>
      </c>
      <c r="AY93" s="130">
        <v>0</v>
      </c>
    </row>
    <row r="94" spans="1:51">
      <c r="A94" t="s">
        <v>31</v>
      </c>
      <c r="B94" t="s">
        <v>76</v>
      </c>
      <c r="C94" t="s">
        <v>53</v>
      </c>
      <c r="D94" t="s">
        <v>337</v>
      </c>
      <c r="E94" s="63">
        <v>1</v>
      </c>
      <c r="F94" s="63">
        <v>1</v>
      </c>
      <c r="G94" s="63">
        <v>0.99704905938767985</v>
      </c>
      <c r="H94" s="63">
        <v>0.99414298018949177</v>
      </c>
      <c r="I94" s="63">
        <v>0.99622706225347279</v>
      </c>
      <c r="J94" s="63">
        <v>0.99605911330049257</v>
      </c>
      <c r="K94" s="130">
        <v>0.99605911330049257</v>
      </c>
      <c r="L94" s="130">
        <v>0.99458163519346687</v>
      </c>
      <c r="M94" s="130">
        <v>0.99405911330049257</v>
      </c>
      <c r="N94" s="130">
        <v>0.99338039927428612</v>
      </c>
      <c r="O94" s="130">
        <v>0.99250354122290063</v>
      </c>
      <c r="P94" s="130">
        <v>0.99136709569309311</v>
      </c>
      <c r="Q94" s="130">
        <v>0.98987703795610227</v>
      </c>
      <c r="R94" s="130">
        <v>0.98789026064368102</v>
      </c>
      <c r="S94" s="130">
        <v>0.98519524848462603</v>
      </c>
      <c r="T94" s="130">
        <v>0.981489364193187</v>
      </c>
      <c r="U94" s="130">
        <v>0.97635150844546192</v>
      </c>
      <c r="V94" s="130">
        <v>0.96921003596161648</v>
      </c>
      <c r="W94" s="130">
        <v>0.9593093936617445</v>
      </c>
      <c r="X94" s="130">
        <v>0.94568559235387661</v>
      </c>
      <c r="Y94" s="130">
        <v>0.92717096624337558</v>
      </c>
      <c r="Z94" s="130">
        <v>0.90246177563986718</v>
      </c>
      <c r="AA94" s="130">
        <v>0.87029178496676562</v>
      </c>
      <c r="AB94" s="130">
        <v>0.82974490536251622</v>
      </c>
      <c r="AC94" s="130">
        <v>0.78068642061208504</v>
      </c>
      <c r="AD94" s="130">
        <v>0.72418606606022862</v>
      </c>
      <c r="AE94" s="130">
        <v>0.66269767495700016</v>
      </c>
      <c r="AF94" s="130">
        <v>0.5997722492252987</v>
      </c>
      <c r="AG94" s="130">
        <v>0.53930203861669934</v>
      </c>
      <c r="AH94" s="130">
        <v>0.48460402677402592</v>
      </c>
      <c r="AI94" s="130">
        <v>0.43777048923198358</v>
      </c>
      <c r="AJ94" s="130">
        <v>0.39951919198119529</v>
      </c>
      <c r="AK94" s="130">
        <v>0.36946374332309112</v>
      </c>
      <c r="AL94" s="130">
        <v>0.34655845019497339</v>
      </c>
      <c r="AM94" s="130">
        <v>0.32950535978584422</v>
      </c>
      <c r="AN94" s="130">
        <v>0.31702880827889252</v>
      </c>
      <c r="AO94" s="130">
        <v>0.30801661655849472</v>
      </c>
      <c r="AP94" s="130">
        <v>0.30156681764394122</v>
      </c>
      <c r="AQ94" s="130">
        <v>0.29698137721787221</v>
      </c>
      <c r="AR94" s="130">
        <v>0.29373674230692198</v>
      </c>
      <c r="AS94" s="130">
        <v>0.29144851598741639</v>
      </c>
      <c r="AT94" s="130">
        <v>0.28983858275388119</v>
      </c>
      <c r="AU94" s="130">
        <v>0.28870775653947539</v>
      </c>
      <c r="AV94" s="130">
        <v>0.28791438358876448</v>
      </c>
      <c r="AW94" s="130">
        <v>0.28735821877451961</v>
      </c>
      <c r="AX94" s="130">
        <v>0.28696856359074158</v>
      </c>
      <c r="AY94" s="130">
        <v>0.28669567660810852</v>
      </c>
    </row>
    <row r="95" spans="1:51">
      <c r="A95" t="s">
        <v>31</v>
      </c>
      <c r="B95" t="s">
        <v>76</v>
      </c>
      <c r="C95" t="s">
        <v>56</v>
      </c>
      <c r="D95" t="s">
        <v>337</v>
      </c>
      <c r="E95" s="63">
        <v>0</v>
      </c>
      <c r="F95" s="63">
        <v>0</v>
      </c>
      <c r="G95" s="63">
        <v>1.1066027296200659E-3</v>
      </c>
      <c r="H95" s="63">
        <v>1.03359173126615E-3</v>
      </c>
      <c r="I95" s="63">
        <v>1.0289830217801411E-3</v>
      </c>
      <c r="J95" s="63">
        <v>1.1822660098522171E-3</v>
      </c>
      <c r="K95" s="130">
        <v>1.1822660098522171E-3</v>
      </c>
      <c r="L95" s="130">
        <v>1.1800146631446721E-3</v>
      </c>
      <c r="M95" s="130">
        <v>1.179160255209308E-3</v>
      </c>
      <c r="N95" s="130">
        <v>1.1779829762614479E-3</v>
      </c>
      <c r="O95" s="130">
        <v>1.176362063491013E-3</v>
      </c>
      <c r="P95" s="130">
        <v>1.174132702811819E-3</v>
      </c>
      <c r="Q95" s="130">
        <v>1.171070957433028E-3</v>
      </c>
      <c r="R95" s="130">
        <v>1.1668744294349241E-3</v>
      </c>
      <c r="S95" s="130">
        <v>1.161138255021436E-3</v>
      </c>
      <c r="T95" s="130">
        <v>1.153326827821595E-3</v>
      </c>
      <c r="U95" s="130">
        <v>1.142743356407807E-3</v>
      </c>
      <c r="V95" s="130">
        <v>1.128502571323132E-3</v>
      </c>
      <c r="W95" s="130">
        <v>1.109517221233559E-3</v>
      </c>
      <c r="X95" s="130">
        <v>1.084516605999522E-3</v>
      </c>
      <c r="Y95" s="130">
        <v>1.052123845389366E-3</v>
      </c>
      <c r="Z95" s="130">
        <v>1.011022881988718E-3</v>
      </c>
      <c r="AA95" s="130">
        <v>9.6023613496934847E-4</v>
      </c>
      <c r="AB95" s="130">
        <v>8.9949602766505098E-4</v>
      </c>
      <c r="AC95" s="130">
        <v>8.2962403049982754E-4</v>
      </c>
      <c r="AD95" s="130">
        <v>7.5275548387265334E-4</v>
      </c>
      <c r="AE95" s="130">
        <v>6.722328267108244E-4</v>
      </c>
      <c r="AF95" s="130">
        <v>5.920972196847388E-4</v>
      </c>
      <c r="AG95" s="130">
        <v>5.1631360898992177E-4</v>
      </c>
      <c r="AH95" s="130">
        <v>4.4802596539324842E-4</v>
      </c>
      <c r="AI95" s="130">
        <v>3.8912032095129388E-4</v>
      </c>
      <c r="AJ95" s="130">
        <v>3.4019034914127479E-4</v>
      </c>
      <c r="AK95" s="130">
        <v>3.0080543569312759E-4</v>
      </c>
      <c r="AL95" s="130">
        <v>2.6989867315513263E-4</v>
      </c>
      <c r="AM95" s="130">
        <v>2.4612496559607908E-4</v>
      </c>
      <c r="AN95" s="130">
        <v>2.2811768697350931E-4</v>
      </c>
      <c r="AO95" s="130">
        <v>2.146367274162816E-4</v>
      </c>
      <c r="AP95" s="130">
        <v>2.0463244311704989E-4</v>
      </c>
      <c r="AQ95" s="130">
        <v>1.9725641627340139E-4</v>
      </c>
      <c r="AR95" s="130">
        <v>1.9184424457849899E-4</v>
      </c>
      <c r="AS95" s="130">
        <v>1.8788704421687631E-4</v>
      </c>
      <c r="AT95" s="130">
        <v>1.8500113014967661E-4</v>
      </c>
      <c r="AU95" s="130">
        <v>1.829004455450623E-4</v>
      </c>
      <c r="AV95" s="130">
        <v>1.8137343230681581E-4</v>
      </c>
      <c r="AW95" s="130">
        <v>1.8026453382569439E-4</v>
      </c>
      <c r="AX95" s="130">
        <v>1.794598480588084E-4</v>
      </c>
      <c r="AY95" s="130">
        <v>1.788762247349367E-4</v>
      </c>
    </row>
    <row r="96" spans="1:51">
      <c r="A96" t="s">
        <v>31</v>
      </c>
      <c r="B96" t="s">
        <v>76</v>
      </c>
      <c r="C96" t="s">
        <v>59</v>
      </c>
      <c r="D96" t="s">
        <v>337</v>
      </c>
      <c r="E96" s="63">
        <v>0</v>
      </c>
      <c r="F96" s="63">
        <v>0</v>
      </c>
      <c r="G96" s="63">
        <v>1.8443378827001111E-3</v>
      </c>
      <c r="H96" s="63">
        <v>4.8234280792420316E-3</v>
      </c>
      <c r="I96" s="63">
        <v>2.7439547247470422E-3</v>
      </c>
      <c r="J96" s="63">
        <v>2.7586206896551722E-3</v>
      </c>
      <c r="K96" s="130">
        <v>2.7586206896551722E-3</v>
      </c>
      <c r="L96" s="130">
        <v>2.7533675473375681E-3</v>
      </c>
      <c r="M96" s="130">
        <v>2.751373928821718E-3</v>
      </c>
      <c r="N96" s="130">
        <v>2.7486269446100461E-3</v>
      </c>
      <c r="O96" s="130">
        <v>2.7448448148123632E-3</v>
      </c>
      <c r="P96" s="130">
        <v>2.739642973227578E-3</v>
      </c>
      <c r="Q96" s="130">
        <v>2.7324989006770658E-3</v>
      </c>
      <c r="R96" s="130">
        <v>2.722707002014821E-3</v>
      </c>
      <c r="S96" s="130">
        <v>2.7093225950500159E-3</v>
      </c>
      <c r="T96" s="130">
        <v>2.691095931583723E-3</v>
      </c>
      <c r="U96" s="130">
        <v>2.6664011649515508E-3</v>
      </c>
      <c r="V96" s="130">
        <v>2.6331726664206418E-3</v>
      </c>
      <c r="W96" s="130">
        <v>2.5888735162116379E-3</v>
      </c>
      <c r="X96" s="130">
        <v>2.530538747332218E-3</v>
      </c>
      <c r="Y96" s="130">
        <v>2.4549556392418552E-3</v>
      </c>
      <c r="Z96" s="130">
        <v>2.3590533913070101E-3</v>
      </c>
      <c r="AA96" s="130">
        <v>2.2405509815951472E-3</v>
      </c>
      <c r="AB96" s="130">
        <v>2.0988240645517858E-3</v>
      </c>
      <c r="AC96" s="130">
        <v>1.9357894044995979E-3</v>
      </c>
      <c r="AD96" s="130">
        <v>1.7564294623695249E-3</v>
      </c>
      <c r="AE96" s="130">
        <v>1.5685432623252569E-3</v>
      </c>
      <c r="AF96" s="130">
        <v>1.3815601792643911E-3</v>
      </c>
      <c r="AG96" s="130">
        <v>1.2047317543098181E-3</v>
      </c>
      <c r="AH96" s="130">
        <v>1.0453939192509129E-3</v>
      </c>
      <c r="AI96" s="130">
        <v>9.079474155530195E-4</v>
      </c>
      <c r="AJ96" s="130">
        <v>7.9377748132964158E-4</v>
      </c>
      <c r="AK96" s="130">
        <v>7.0187934995063128E-4</v>
      </c>
      <c r="AL96" s="130">
        <v>6.2976357069530957E-4</v>
      </c>
      <c r="AM96" s="130">
        <v>5.7429158639085145E-4</v>
      </c>
      <c r="AN96" s="130">
        <v>5.3227460293818842E-4</v>
      </c>
      <c r="AO96" s="130">
        <v>5.0081903063799063E-4</v>
      </c>
      <c r="AP96" s="130">
        <v>4.7747570060645002E-4</v>
      </c>
      <c r="AQ96" s="130">
        <v>4.6026497130460331E-4</v>
      </c>
      <c r="AR96" s="130">
        <v>4.4763657068316452E-4</v>
      </c>
      <c r="AS96" s="130">
        <v>4.3840310317271139E-4</v>
      </c>
      <c r="AT96" s="130">
        <v>4.3166930368257879E-4</v>
      </c>
      <c r="AU96" s="130">
        <v>4.2676770627181202E-4</v>
      </c>
      <c r="AV96" s="130">
        <v>4.2320467538257012E-4</v>
      </c>
      <c r="AW96" s="130">
        <v>4.2061724559328678E-4</v>
      </c>
      <c r="AX96" s="130">
        <v>4.1873964547055288E-4</v>
      </c>
      <c r="AY96" s="130">
        <v>4.1737785771485218E-4</v>
      </c>
    </row>
    <row r="97" spans="1:51">
      <c r="A97" t="s">
        <v>31</v>
      </c>
      <c r="B97" t="s">
        <v>76</v>
      </c>
      <c r="C97" t="s">
        <v>60</v>
      </c>
      <c r="D97" t="s">
        <v>337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130">
        <v>0</v>
      </c>
      <c r="L97" s="130">
        <v>0</v>
      </c>
      <c r="M97" s="130">
        <v>0</v>
      </c>
      <c r="N97" s="130">
        <v>0</v>
      </c>
      <c r="O97" s="130">
        <v>0</v>
      </c>
      <c r="P97" s="130">
        <v>0</v>
      </c>
      <c r="Q97" s="130">
        <v>0</v>
      </c>
      <c r="R97" s="130">
        <v>0</v>
      </c>
      <c r="S97" s="130">
        <v>0</v>
      </c>
      <c r="T97" s="130">
        <v>0</v>
      </c>
      <c r="U97" s="130">
        <v>0</v>
      </c>
      <c r="V97" s="130">
        <v>0</v>
      </c>
      <c r="W97" s="130">
        <v>0</v>
      </c>
      <c r="X97" s="130">
        <v>0</v>
      </c>
      <c r="Y97" s="130">
        <v>0</v>
      </c>
      <c r="Z97" s="130">
        <v>0</v>
      </c>
      <c r="AA97" s="130">
        <v>0</v>
      </c>
      <c r="AB97" s="130">
        <v>0</v>
      </c>
      <c r="AC97" s="130">
        <v>0</v>
      </c>
      <c r="AD97" s="130">
        <v>0</v>
      </c>
      <c r="AE97" s="130">
        <v>0</v>
      </c>
      <c r="AF97" s="130">
        <v>0</v>
      </c>
      <c r="AG97" s="130">
        <v>0</v>
      </c>
      <c r="AH97" s="130">
        <v>0</v>
      </c>
      <c r="AI97" s="130">
        <v>0</v>
      </c>
      <c r="AJ97" s="130">
        <v>0</v>
      </c>
      <c r="AK97" s="130">
        <v>0</v>
      </c>
      <c r="AL97" s="130">
        <v>0</v>
      </c>
      <c r="AM97" s="130">
        <v>0</v>
      </c>
      <c r="AN97" s="130">
        <v>0</v>
      </c>
      <c r="AO97" s="130">
        <v>0</v>
      </c>
      <c r="AP97" s="130">
        <v>0</v>
      </c>
      <c r="AQ97" s="130">
        <v>0</v>
      </c>
      <c r="AR97" s="130">
        <v>0</v>
      </c>
      <c r="AS97" s="130">
        <v>0</v>
      </c>
      <c r="AT97" s="130">
        <v>0</v>
      </c>
      <c r="AU97" s="130">
        <v>0</v>
      </c>
      <c r="AV97" s="130">
        <v>0</v>
      </c>
      <c r="AW97" s="130">
        <v>0</v>
      </c>
      <c r="AX97" s="130">
        <v>0</v>
      </c>
      <c r="AY97" s="130">
        <v>0</v>
      </c>
    </row>
    <row r="98" spans="1:51">
      <c r="A98" t="s">
        <v>31</v>
      </c>
      <c r="B98" t="s">
        <v>76</v>
      </c>
      <c r="C98" t="s">
        <v>64</v>
      </c>
      <c r="D98" t="s">
        <v>337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130">
        <v>0</v>
      </c>
      <c r="L98" s="130">
        <v>7.7750822852250398E-4</v>
      </c>
      <c r="M98" s="130">
        <v>1E-3</v>
      </c>
      <c r="N98" s="130">
        <v>1.2503412000094481E-3</v>
      </c>
      <c r="O98" s="130">
        <v>1.515853309977464E-3</v>
      </c>
      <c r="P98" s="130">
        <v>1.7803755855818129E-3</v>
      </c>
      <c r="Q98" s="130">
        <v>2.0279833679623018E-3</v>
      </c>
      <c r="R98" s="130">
        <v>2.246594447847678E-3</v>
      </c>
      <c r="S98" s="130">
        <v>2.429861378661591E-3</v>
      </c>
      <c r="T98" s="130">
        <v>2.5769432360327701E-3</v>
      </c>
      <c r="U98" s="130">
        <v>2.6909081889947071E-3</v>
      </c>
      <c r="V98" s="130">
        <v>2.7768314621496129E-3</v>
      </c>
      <c r="W98" s="130">
        <v>2.84028691880296E-3</v>
      </c>
      <c r="X98" s="130">
        <v>2.8864374205020819E-3</v>
      </c>
      <c r="Y98" s="130">
        <v>2.9196296795036551E-3</v>
      </c>
      <c r="Z98" s="130">
        <v>2.943310985180656E-3</v>
      </c>
      <c r="AA98" s="130">
        <v>2.9601098731268042E-3</v>
      </c>
      <c r="AB98" s="130">
        <v>2.9719780718752168E-3</v>
      </c>
      <c r="AC98" s="130">
        <v>2.980338671474984E-3</v>
      </c>
      <c r="AD98" s="130">
        <v>2.986216378370161E-3</v>
      </c>
      <c r="AE98" s="130">
        <v>2.9903426526279521E-3</v>
      </c>
      <c r="AF98" s="130">
        <v>2.993236480364331E-3</v>
      </c>
      <c r="AG98" s="130">
        <v>2.9952645447244219E-3</v>
      </c>
      <c r="AH98" s="130">
        <v>2.996685160550891E-3</v>
      </c>
      <c r="AI98" s="130">
        <v>2.9976799279655521E-3</v>
      </c>
      <c r="AJ98" s="130">
        <v>2.998376332198952E-3</v>
      </c>
      <c r="AK98" s="130">
        <v>2.9988637795439572E-3</v>
      </c>
      <c r="AL98" s="130">
        <v>2.999204927314111E-3</v>
      </c>
      <c r="AM98" s="130">
        <v>2.9994436651955229E-3</v>
      </c>
      <c r="AN98" s="130">
        <v>2.999610726135422E-3</v>
      </c>
      <c r="AO98" s="130">
        <v>2.9997276251530229E-3</v>
      </c>
      <c r="AP98" s="130">
        <v>2.999809421603156E-3</v>
      </c>
      <c r="AQ98" s="130">
        <v>2.999866654985469E-3</v>
      </c>
      <c r="AR98" s="130">
        <v>2.9999067009098819E-3</v>
      </c>
      <c r="AS98" s="130">
        <v>2.9999347205791672E-3</v>
      </c>
      <c r="AT98" s="130">
        <v>2.9999543254835008E-3</v>
      </c>
      <c r="AU98" s="130">
        <v>2.9999680426490249E-3</v>
      </c>
      <c r="AV98" s="130">
        <v>2.9999776402476219E-3</v>
      </c>
      <c r="AW98" s="130">
        <v>2.999984355460299E-3</v>
      </c>
      <c r="AX98" s="130">
        <v>2.999989053928068E-3</v>
      </c>
      <c r="AY98" s="130">
        <v>2.9999923413256851E-3</v>
      </c>
    </row>
    <row r="99" spans="1:51">
      <c r="A99" t="s">
        <v>31</v>
      </c>
      <c r="B99" t="s">
        <v>76</v>
      </c>
      <c r="C99" t="s">
        <v>61</v>
      </c>
      <c r="D99" t="s">
        <v>337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130">
        <v>0</v>
      </c>
      <c r="L99" s="130">
        <v>6.9996987850317119E-4</v>
      </c>
      <c r="M99" s="130">
        <v>1E-3</v>
      </c>
      <c r="N99" s="130">
        <v>1.4283728261970129E-3</v>
      </c>
      <c r="O99" s="130">
        <v>2.0397187676144861E-3</v>
      </c>
      <c r="P99" s="130">
        <v>2.9116420218176999E-3</v>
      </c>
      <c r="Q99" s="130">
        <v>4.1540919764280889E-3</v>
      </c>
      <c r="R99" s="130">
        <v>5.9222582089639561E-3</v>
      </c>
      <c r="S99" s="130">
        <v>8.4340034372050749E-3</v>
      </c>
      <c r="T99" s="130">
        <v>1.1992805871272929E-2</v>
      </c>
      <c r="U99" s="130">
        <v>1.7016696666036019E-2</v>
      </c>
      <c r="V99" s="130">
        <v>2.40722458767266E-2</v>
      </c>
      <c r="W99" s="130">
        <v>3.3909432719945197E-2</v>
      </c>
      <c r="X99" s="130">
        <v>4.7487083526113943E-2</v>
      </c>
      <c r="Y99" s="130">
        <v>6.5968517377613445E-2</v>
      </c>
      <c r="Z99" s="130">
        <v>9.0654026675444824E-2</v>
      </c>
      <c r="AA99" s="130">
        <v>0.12280721846060021</v>
      </c>
      <c r="AB99" s="130">
        <v>0.1633422298661012</v>
      </c>
      <c r="AC99" s="130">
        <v>0.2123923540169326</v>
      </c>
      <c r="AD99" s="130">
        <v>0.26888683086189391</v>
      </c>
      <c r="AE99" s="130">
        <v>0.33037109569086448</v>
      </c>
      <c r="AF99" s="130">
        <v>0.39329362759482961</v>
      </c>
      <c r="AG99" s="130">
        <v>0.45376181013906869</v>
      </c>
      <c r="AH99" s="130">
        <v>0.50845840136591569</v>
      </c>
      <c r="AI99" s="130">
        <v>0.55529094414054336</v>
      </c>
      <c r="AJ99" s="130">
        <v>0.59354154498709821</v>
      </c>
      <c r="AK99" s="130">
        <v>0.62359650619785745</v>
      </c>
      <c r="AL99" s="130">
        <v>0.64650145817820492</v>
      </c>
      <c r="AM99" s="130">
        <v>0.66355430984945274</v>
      </c>
      <c r="AN99" s="130">
        <v>0.67603069429546458</v>
      </c>
      <c r="AO99" s="130">
        <v>0.68504276911684481</v>
      </c>
      <c r="AP99" s="130">
        <v>0.69149248623494808</v>
      </c>
      <c r="AQ99" s="130">
        <v>0.69607786942763483</v>
      </c>
      <c r="AR99" s="130">
        <v>0.69932246429266054</v>
      </c>
      <c r="AS99" s="130">
        <v>0.70161066259249694</v>
      </c>
      <c r="AT99" s="130">
        <v>0.70322057622112777</v>
      </c>
      <c r="AU99" s="130">
        <v>0.704351388718368</v>
      </c>
      <c r="AV99" s="130">
        <v>0.70514475207148031</v>
      </c>
      <c r="AW99" s="130">
        <v>0.70570091017051251</v>
      </c>
      <c r="AX99" s="130">
        <v>0.70609056065582276</v>
      </c>
      <c r="AY99" s="130">
        <v>0.70636344435105836</v>
      </c>
    </row>
    <row r="100" spans="1:51">
      <c r="A100" t="s">
        <v>31</v>
      </c>
      <c r="B100" t="s">
        <v>77</v>
      </c>
      <c r="C100" t="s">
        <v>50</v>
      </c>
      <c r="D100" t="s">
        <v>337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130">
        <v>0</v>
      </c>
      <c r="L100" s="130">
        <v>0</v>
      </c>
      <c r="M100" s="130">
        <v>0</v>
      </c>
      <c r="N100" s="130">
        <v>0</v>
      </c>
      <c r="O100" s="130">
        <v>0</v>
      </c>
      <c r="P100" s="130">
        <v>0</v>
      </c>
      <c r="Q100" s="130">
        <v>0</v>
      </c>
      <c r="R100" s="130">
        <v>0</v>
      </c>
      <c r="S100" s="130">
        <v>0</v>
      </c>
      <c r="T100" s="130">
        <v>0</v>
      </c>
      <c r="U100" s="130">
        <v>0</v>
      </c>
      <c r="V100" s="130">
        <v>0</v>
      </c>
      <c r="W100" s="130">
        <v>0</v>
      </c>
      <c r="X100" s="130">
        <v>0</v>
      </c>
      <c r="Y100" s="130">
        <v>0</v>
      </c>
      <c r="Z100" s="130">
        <v>0</v>
      </c>
      <c r="AA100" s="130">
        <v>0</v>
      </c>
      <c r="AB100" s="130">
        <v>0</v>
      </c>
      <c r="AC100" s="130">
        <v>0</v>
      </c>
      <c r="AD100" s="130">
        <v>0</v>
      </c>
      <c r="AE100" s="130">
        <v>0</v>
      </c>
      <c r="AF100" s="130">
        <v>0</v>
      </c>
      <c r="AG100" s="130">
        <v>0</v>
      </c>
      <c r="AH100" s="130">
        <v>0</v>
      </c>
      <c r="AI100" s="130">
        <v>0</v>
      </c>
      <c r="AJ100" s="130">
        <v>0</v>
      </c>
      <c r="AK100" s="130">
        <v>0</v>
      </c>
      <c r="AL100" s="130">
        <v>0</v>
      </c>
      <c r="AM100" s="130">
        <v>0</v>
      </c>
      <c r="AN100" s="130">
        <v>0</v>
      </c>
      <c r="AO100" s="130">
        <v>0</v>
      </c>
      <c r="AP100" s="130">
        <v>0</v>
      </c>
      <c r="AQ100" s="130">
        <v>0</v>
      </c>
      <c r="AR100" s="130">
        <v>0</v>
      </c>
      <c r="AS100" s="130">
        <v>0</v>
      </c>
      <c r="AT100" s="130">
        <v>0</v>
      </c>
      <c r="AU100" s="130">
        <v>0</v>
      </c>
      <c r="AV100" s="130">
        <v>0</v>
      </c>
      <c r="AW100" s="130">
        <v>0</v>
      </c>
      <c r="AX100" s="130">
        <v>0</v>
      </c>
      <c r="AY100" s="130">
        <v>0</v>
      </c>
    </row>
    <row r="101" spans="1:51">
      <c r="A101" t="s">
        <v>31</v>
      </c>
      <c r="B101" t="s">
        <v>77</v>
      </c>
      <c r="C101" t="s">
        <v>53</v>
      </c>
      <c r="D101" t="s">
        <v>337</v>
      </c>
      <c r="E101" s="63">
        <v>1</v>
      </c>
      <c r="F101" s="63">
        <v>1</v>
      </c>
      <c r="G101" s="63">
        <v>1</v>
      </c>
      <c r="H101" s="63">
        <v>1</v>
      </c>
      <c r="I101" s="63">
        <v>1</v>
      </c>
      <c r="J101" s="63">
        <v>1</v>
      </c>
      <c r="K101" s="130">
        <v>1</v>
      </c>
      <c r="L101" s="130">
        <v>0.9985225218929743</v>
      </c>
      <c r="M101" s="130">
        <v>0.998</v>
      </c>
      <c r="N101" s="130">
        <v>0.99732128597379355</v>
      </c>
      <c r="O101" s="130">
        <v>0.99644442792240806</v>
      </c>
      <c r="P101" s="130">
        <v>0.99530798239260054</v>
      </c>
      <c r="Q101" s="130">
        <v>0.9938179246556097</v>
      </c>
      <c r="R101" s="130">
        <v>0.99183114734318845</v>
      </c>
      <c r="S101" s="130">
        <v>0.98913613518413346</v>
      </c>
      <c r="T101" s="130">
        <v>0.98543025089269443</v>
      </c>
      <c r="U101" s="130">
        <v>0.98029239514496935</v>
      </c>
      <c r="V101" s="130">
        <v>0.97315092266112391</v>
      </c>
      <c r="W101" s="130">
        <v>0.96325028036125193</v>
      </c>
      <c r="X101" s="130">
        <v>0.94962647905338404</v>
      </c>
      <c r="Y101" s="130">
        <v>0.93111185294288301</v>
      </c>
      <c r="Z101" s="130">
        <v>0.90640266233937461</v>
      </c>
      <c r="AA101" s="130">
        <v>0.87423267166627305</v>
      </c>
      <c r="AB101" s="130">
        <v>0.83368579206202365</v>
      </c>
      <c r="AC101" s="130">
        <v>0.78462730731159247</v>
      </c>
      <c r="AD101" s="130">
        <v>0.72812695275973605</v>
      </c>
      <c r="AE101" s="130">
        <v>0.66663856165650759</v>
      </c>
      <c r="AF101" s="130">
        <v>0.60371313592480613</v>
      </c>
      <c r="AG101" s="130">
        <v>0.54324292531620677</v>
      </c>
      <c r="AH101" s="130">
        <v>0.48854491347353329</v>
      </c>
      <c r="AI101" s="130">
        <v>0.44171137593149101</v>
      </c>
      <c r="AJ101" s="130">
        <v>0.40346007868070283</v>
      </c>
      <c r="AK101" s="130">
        <v>0.37340463002259849</v>
      </c>
      <c r="AL101" s="130">
        <v>0.35049933689448087</v>
      </c>
      <c r="AM101" s="130">
        <v>0.33344624648535159</v>
      </c>
      <c r="AN101" s="130">
        <v>0.32096969497839989</v>
      </c>
      <c r="AO101" s="130">
        <v>0.31195750325800209</v>
      </c>
      <c r="AP101" s="130">
        <v>0.30550770434344859</v>
      </c>
      <c r="AQ101" s="130">
        <v>0.30092226391737958</v>
      </c>
      <c r="AR101" s="130">
        <v>0.29767762900642952</v>
      </c>
      <c r="AS101" s="130">
        <v>0.29538940268692382</v>
      </c>
      <c r="AT101" s="130">
        <v>0.29377946945338862</v>
      </c>
      <c r="AU101" s="130">
        <v>0.29264864323898288</v>
      </c>
      <c r="AV101" s="130">
        <v>0.29185527028827202</v>
      </c>
      <c r="AW101" s="130">
        <v>0.29129910547402699</v>
      </c>
      <c r="AX101" s="130">
        <v>0.29090945029024912</v>
      </c>
      <c r="AY101" s="130">
        <v>0.29063656330761589</v>
      </c>
    </row>
    <row r="102" spans="1:51">
      <c r="A102" t="s">
        <v>31</v>
      </c>
      <c r="B102" t="s">
        <v>77</v>
      </c>
      <c r="C102" t="s">
        <v>56</v>
      </c>
      <c r="D102" t="s">
        <v>337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130">
        <v>0</v>
      </c>
      <c r="L102" s="130">
        <v>0</v>
      </c>
      <c r="M102" s="130">
        <v>0</v>
      </c>
      <c r="N102" s="130">
        <v>0</v>
      </c>
      <c r="O102" s="130">
        <v>0</v>
      </c>
      <c r="P102" s="130">
        <v>0</v>
      </c>
      <c r="Q102" s="130">
        <v>0</v>
      </c>
      <c r="R102" s="130">
        <v>0</v>
      </c>
      <c r="S102" s="130">
        <v>0</v>
      </c>
      <c r="T102" s="130">
        <v>0</v>
      </c>
      <c r="U102" s="130">
        <v>0</v>
      </c>
      <c r="V102" s="130">
        <v>0</v>
      </c>
      <c r="W102" s="130">
        <v>0</v>
      </c>
      <c r="X102" s="130">
        <v>0</v>
      </c>
      <c r="Y102" s="130">
        <v>0</v>
      </c>
      <c r="Z102" s="130">
        <v>0</v>
      </c>
      <c r="AA102" s="130">
        <v>0</v>
      </c>
      <c r="AB102" s="130">
        <v>0</v>
      </c>
      <c r="AC102" s="130">
        <v>0</v>
      </c>
      <c r="AD102" s="130">
        <v>0</v>
      </c>
      <c r="AE102" s="130">
        <v>0</v>
      </c>
      <c r="AF102" s="130">
        <v>0</v>
      </c>
      <c r="AG102" s="130">
        <v>0</v>
      </c>
      <c r="AH102" s="130">
        <v>0</v>
      </c>
      <c r="AI102" s="130">
        <v>0</v>
      </c>
      <c r="AJ102" s="130">
        <v>0</v>
      </c>
      <c r="AK102" s="130">
        <v>0</v>
      </c>
      <c r="AL102" s="130">
        <v>0</v>
      </c>
      <c r="AM102" s="130">
        <v>0</v>
      </c>
      <c r="AN102" s="130">
        <v>0</v>
      </c>
      <c r="AO102" s="130">
        <v>0</v>
      </c>
      <c r="AP102" s="130">
        <v>0</v>
      </c>
      <c r="AQ102" s="130">
        <v>0</v>
      </c>
      <c r="AR102" s="130">
        <v>0</v>
      </c>
      <c r="AS102" s="130">
        <v>0</v>
      </c>
      <c r="AT102" s="130">
        <v>0</v>
      </c>
      <c r="AU102" s="130">
        <v>0</v>
      </c>
      <c r="AV102" s="130">
        <v>0</v>
      </c>
      <c r="AW102" s="130">
        <v>0</v>
      </c>
      <c r="AX102" s="130">
        <v>0</v>
      </c>
      <c r="AY102" s="130">
        <v>0</v>
      </c>
    </row>
    <row r="103" spans="1:51">
      <c r="A103" t="s">
        <v>31</v>
      </c>
      <c r="B103" t="s">
        <v>77</v>
      </c>
      <c r="C103" t="s">
        <v>59</v>
      </c>
      <c r="D103" t="s">
        <v>337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130">
        <v>0</v>
      </c>
      <c r="L103" s="130">
        <v>0</v>
      </c>
      <c r="M103" s="130">
        <v>0</v>
      </c>
      <c r="N103" s="130">
        <v>0</v>
      </c>
      <c r="O103" s="130">
        <v>0</v>
      </c>
      <c r="P103" s="130">
        <v>0</v>
      </c>
      <c r="Q103" s="130">
        <v>0</v>
      </c>
      <c r="R103" s="130">
        <v>0</v>
      </c>
      <c r="S103" s="130">
        <v>0</v>
      </c>
      <c r="T103" s="130">
        <v>0</v>
      </c>
      <c r="U103" s="130">
        <v>0</v>
      </c>
      <c r="V103" s="130">
        <v>0</v>
      </c>
      <c r="W103" s="130">
        <v>0</v>
      </c>
      <c r="X103" s="130">
        <v>0</v>
      </c>
      <c r="Y103" s="130">
        <v>0</v>
      </c>
      <c r="Z103" s="130">
        <v>0</v>
      </c>
      <c r="AA103" s="130">
        <v>0</v>
      </c>
      <c r="AB103" s="130">
        <v>0</v>
      </c>
      <c r="AC103" s="130">
        <v>0</v>
      </c>
      <c r="AD103" s="130">
        <v>0</v>
      </c>
      <c r="AE103" s="130">
        <v>0</v>
      </c>
      <c r="AF103" s="130">
        <v>0</v>
      </c>
      <c r="AG103" s="130">
        <v>0</v>
      </c>
      <c r="AH103" s="130">
        <v>0</v>
      </c>
      <c r="AI103" s="130">
        <v>0</v>
      </c>
      <c r="AJ103" s="130">
        <v>0</v>
      </c>
      <c r="AK103" s="130">
        <v>0</v>
      </c>
      <c r="AL103" s="130">
        <v>0</v>
      </c>
      <c r="AM103" s="130">
        <v>0</v>
      </c>
      <c r="AN103" s="130">
        <v>0</v>
      </c>
      <c r="AO103" s="130">
        <v>0</v>
      </c>
      <c r="AP103" s="130">
        <v>0</v>
      </c>
      <c r="AQ103" s="130">
        <v>0</v>
      </c>
      <c r="AR103" s="130">
        <v>0</v>
      </c>
      <c r="AS103" s="130">
        <v>0</v>
      </c>
      <c r="AT103" s="130">
        <v>0</v>
      </c>
      <c r="AU103" s="130">
        <v>0</v>
      </c>
      <c r="AV103" s="130">
        <v>0</v>
      </c>
      <c r="AW103" s="130">
        <v>0</v>
      </c>
      <c r="AX103" s="130">
        <v>0</v>
      </c>
      <c r="AY103" s="130">
        <v>0</v>
      </c>
    </row>
    <row r="104" spans="1:51">
      <c r="A104" t="s">
        <v>31</v>
      </c>
      <c r="B104" t="s">
        <v>77</v>
      </c>
      <c r="C104" t="s">
        <v>60</v>
      </c>
      <c r="D104" t="s">
        <v>337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130">
        <v>0</v>
      </c>
      <c r="L104" s="130">
        <v>0</v>
      </c>
      <c r="M104" s="130">
        <v>0</v>
      </c>
      <c r="N104" s="130">
        <v>0</v>
      </c>
      <c r="O104" s="130">
        <v>0</v>
      </c>
      <c r="P104" s="130">
        <v>0</v>
      </c>
      <c r="Q104" s="130">
        <v>0</v>
      </c>
      <c r="R104" s="130">
        <v>0</v>
      </c>
      <c r="S104" s="130">
        <v>0</v>
      </c>
      <c r="T104" s="130">
        <v>0</v>
      </c>
      <c r="U104" s="130">
        <v>0</v>
      </c>
      <c r="V104" s="130">
        <v>0</v>
      </c>
      <c r="W104" s="130">
        <v>0</v>
      </c>
      <c r="X104" s="130">
        <v>0</v>
      </c>
      <c r="Y104" s="130">
        <v>0</v>
      </c>
      <c r="Z104" s="130">
        <v>0</v>
      </c>
      <c r="AA104" s="130">
        <v>0</v>
      </c>
      <c r="AB104" s="130">
        <v>0</v>
      </c>
      <c r="AC104" s="130">
        <v>0</v>
      </c>
      <c r="AD104" s="130">
        <v>0</v>
      </c>
      <c r="AE104" s="130">
        <v>0</v>
      </c>
      <c r="AF104" s="130">
        <v>0</v>
      </c>
      <c r="AG104" s="130">
        <v>0</v>
      </c>
      <c r="AH104" s="130">
        <v>0</v>
      </c>
      <c r="AI104" s="130">
        <v>0</v>
      </c>
      <c r="AJ104" s="130">
        <v>0</v>
      </c>
      <c r="AK104" s="130">
        <v>0</v>
      </c>
      <c r="AL104" s="130">
        <v>0</v>
      </c>
      <c r="AM104" s="130">
        <v>0</v>
      </c>
      <c r="AN104" s="130">
        <v>0</v>
      </c>
      <c r="AO104" s="130">
        <v>0</v>
      </c>
      <c r="AP104" s="130">
        <v>0</v>
      </c>
      <c r="AQ104" s="130">
        <v>0</v>
      </c>
      <c r="AR104" s="130">
        <v>0</v>
      </c>
      <c r="AS104" s="130">
        <v>0</v>
      </c>
      <c r="AT104" s="130">
        <v>0</v>
      </c>
      <c r="AU104" s="130">
        <v>0</v>
      </c>
      <c r="AV104" s="130">
        <v>0</v>
      </c>
      <c r="AW104" s="130">
        <v>0</v>
      </c>
      <c r="AX104" s="130">
        <v>0</v>
      </c>
      <c r="AY104" s="130">
        <v>0</v>
      </c>
    </row>
    <row r="105" spans="1:51">
      <c r="A105" t="s">
        <v>31</v>
      </c>
      <c r="B105" t="s">
        <v>77</v>
      </c>
      <c r="C105" t="s">
        <v>64</v>
      </c>
      <c r="D105" t="s">
        <v>337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130">
        <v>0</v>
      </c>
      <c r="L105" s="130">
        <v>7.7750822852250398E-4</v>
      </c>
      <c r="M105" s="130">
        <v>1E-3</v>
      </c>
      <c r="N105" s="130">
        <v>1.2503412000094481E-3</v>
      </c>
      <c r="O105" s="130">
        <v>1.515853309977464E-3</v>
      </c>
      <c r="P105" s="130">
        <v>1.7803755855818129E-3</v>
      </c>
      <c r="Q105" s="130">
        <v>2.0279833679623018E-3</v>
      </c>
      <c r="R105" s="130">
        <v>2.246594447847678E-3</v>
      </c>
      <c r="S105" s="130">
        <v>2.429861378661591E-3</v>
      </c>
      <c r="T105" s="130">
        <v>2.5769432360327701E-3</v>
      </c>
      <c r="U105" s="130">
        <v>2.6909081889947071E-3</v>
      </c>
      <c r="V105" s="130">
        <v>2.7768314621496129E-3</v>
      </c>
      <c r="W105" s="130">
        <v>2.84028691880296E-3</v>
      </c>
      <c r="X105" s="130">
        <v>2.8864374205020819E-3</v>
      </c>
      <c r="Y105" s="130">
        <v>2.9196296795036551E-3</v>
      </c>
      <c r="Z105" s="130">
        <v>2.943310985180656E-3</v>
      </c>
      <c r="AA105" s="130">
        <v>2.9601098731268042E-3</v>
      </c>
      <c r="AB105" s="130">
        <v>2.9719780718752168E-3</v>
      </c>
      <c r="AC105" s="130">
        <v>2.980338671474984E-3</v>
      </c>
      <c r="AD105" s="130">
        <v>2.986216378370161E-3</v>
      </c>
      <c r="AE105" s="130">
        <v>2.9903426526279521E-3</v>
      </c>
      <c r="AF105" s="130">
        <v>2.993236480364331E-3</v>
      </c>
      <c r="AG105" s="130">
        <v>2.9952645447244219E-3</v>
      </c>
      <c r="AH105" s="130">
        <v>2.996685160550891E-3</v>
      </c>
      <c r="AI105" s="130">
        <v>2.9976799279655521E-3</v>
      </c>
      <c r="AJ105" s="130">
        <v>2.998376332198952E-3</v>
      </c>
      <c r="AK105" s="130">
        <v>2.9988637795439572E-3</v>
      </c>
      <c r="AL105" s="130">
        <v>2.999204927314111E-3</v>
      </c>
      <c r="AM105" s="130">
        <v>2.9994436651955229E-3</v>
      </c>
      <c r="AN105" s="130">
        <v>2.999610726135422E-3</v>
      </c>
      <c r="AO105" s="130">
        <v>2.9997276251530229E-3</v>
      </c>
      <c r="AP105" s="130">
        <v>2.999809421603156E-3</v>
      </c>
      <c r="AQ105" s="130">
        <v>2.999866654985469E-3</v>
      </c>
      <c r="AR105" s="130">
        <v>2.9999067009098819E-3</v>
      </c>
      <c r="AS105" s="130">
        <v>2.9999347205791672E-3</v>
      </c>
      <c r="AT105" s="130">
        <v>2.9999543254835008E-3</v>
      </c>
      <c r="AU105" s="130">
        <v>2.9999680426490249E-3</v>
      </c>
      <c r="AV105" s="130">
        <v>2.9999776402476219E-3</v>
      </c>
      <c r="AW105" s="130">
        <v>2.999984355460299E-3</v>
      </c>
      <c r="AX105" s="130">
        <v>2.999989053928068E-3</v>
      </c>
      <c r="AY105" s="130">
        <v>2.9999923413256851E-3</v>
      </c>
    </row>
    <row r="106" spans="1:51">
      <c r="A106" t="s">
        <v>31</v>
      </c>
      <c r="B106" t="s">
        <v>77</v>
      </c>
      <c r="C106" t="s">
        <v>61</v>
      </c>
      <c r="D106" t="s">
        <v>337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130">
        <v>0</v>
      </c>
      <c r="L106" s="130">
        <v>6.9996987850317119E-4</v>
      </c>
      <c r="M106" s="130">
        <v>1E-3</v>
      </c>
      <c r="N106" s="130">
        <v>1.4283728261970129E-3</v>
      </c>
      <c r="O106" s="130">
        <v>2.0397187676144861E-3</v>
      </c>
      <c r="P106" s="130">
        <v>2.9116420218176999E-3</v>
      </c>
      <c r="Q106" s="130">
        <v>4.1540919764280889E-3</v>
      </c>
      <c r="R106" s="130">
        <v>5.9222582089639561E-3</v>
      </c>
      <c r="S106" s="130">
        <v>8.4340034372050749E-3</v>
      </c>
      <c r="T106" s="130">
        <v>1.1992805871272929E-2</v>
      </c>
      <c r="U106" s="130">
        <v>1.7016696666036019E-2</v>
      </c>
      <c r="V106" s="130">
        <v>2.40722458767266E-2</v>
      </c>
      <c r="W106" s="130">
        <v>3.3909432719945197E-2</v>
      </c>
      <c r="X106" s="130">
        <v>4.7487083526113943E-2</v>
      </c>
      <c r="Y106" s="130">
        <v>6.5968517377613445E-2</v>
      </c>
      <c r="Z106" s="130">
        <v>9.0654026675444824E-2</v>
      </c>
      <c r="AA106" s="130">
        <v>0.12280721846060021</v>
      </c>
      <c r="AB106" s="130">
        <v>0.1633422298661012</v>
      </c>
      <c r="AC106" s="130">
        <v>0.2123923540169326</v>
      </c>
      <c r="AD106" s="130">
        <v>0.26888683086189391</v>
      </c>
      <c r="AE106" s="130">
        <v>0.33037109569086448</v>
      </c>
      <c r="AF106" s="130">
        <v>0.39329362759482961</v>
      </c>
      <c r="AG106" s="130">
        <v>0.45376181013906869</v>
      </c>
      <c r="AH106" s="130">
        <v>0.50845840136591569</v>
      </c>
      <c r="AI106" s="130">
        <v>0.55529094414054336</v>
      </c>
      <c r="AJ106" s="130">
        <v>0.59354154498709821</v>
      </c>
      <c r="AK106" s="130">
        <v>0.62359650619785745</v>
      </c>
      <c r="AL106" s="130">
        <v>0.64650145817820492</v>
      </c>
      <c r="AM106" s="130">
        <v>0.66355430984945274</v>
      </c>
      <c r="AN106" s="130">
        <v>0.67603069429546458</v>
      </c>
      <c r="AO106" s="130">
        <v>0.68504276911684481</v>
      </c>
      <c r="AP106" s="130">
        <v>0.69149248623494808</v>
      </c>
      <c r="AQ106" s="130">
        <v>0.69607786942763483</v>
      </c>
      <c r="AR106" s="130">
        <v>0.69932246429266054</v>
      </c>
      <c r="AS106" s="130">
        <v>0.70161066259249694</v>
      </c>
      <c r="AT106" s="130">
        <v>0.70322057622112777</v>
      </c>
      <c r="AU106" s="130">
        <v>0.704351388718368</v>
      </c>
      <c r="AV106" s="130">
        <v>0.70514475207148031</v>
      </c>
      <c r="AW106" s="130">
        <v>0.70570091017051251</v>
      </c>
      <c r="AX106" s="130">
        <v>0.70609056065582276</v>
      </c>
      <c r="AY106" s="130">
        <v>0.70636344435105836</v>
      </c>
    </row>
    <row r="107" spans="1:51">
      <c r="A107" t="s">
        <v>31</v>
      </c>
      <c r="B107" t="s">
        <v>78</v>
      </c>
      <c r="C107" t="s">
        <v>53</v>
      </c>
      <c r="D107" t="s">
        <v>337</v>
      </c>
      <c r="E107" s="63">
        <v>1</v>
      </c>
      <c r="F107" s="63">
        <v>1</v>
      </c>
      <c r="G107" s="63">
        <v>1</v>
      </c>
      <c r="H107" s="63">
        <v>1</v>
      </c>
      <c r="I107" s="63">
        <v>1</v>
      </c>
      <c r="J107" s="63">
        <v>1</v>
      </c>
      <c r="K107" s="71">
        <v>1</v>
      </c>
      <c r="L107" s="71">
        <v>1</v>
      </c>
      <c r="M107" s="71">
        <v>1</v>
      </c>
      <c r="N107" s="71">
        <v>1</v>
      </c>
      <c r="O107" s="71">
        <v>1</v>
      </c>
      <c r="P107" s="71">
        <v>1</v>
      </c>
      <c r="Q107" s="71">
        <v>1</v>
      </c>
      <c r="R107" s="71">
        <v>1</v>
      </c>
      <c r="S107" s="71">
        <v>1</v>
      </c>
      <c r="T107" s="71">
        <v>1</v>
      </c>
      <c r="U107" s="71">
        <v>1</v>
      </c>
      <c r="V107" s="71">
        <v>1</v>
      </c>
      <c r="W107" s="71">
        <v>1</v>
      </c>
      <c r="X107" s="71">
        <v>1</v>
      </c>
      <c r="Y107" s="71">
        <v>1</v>
      </c>
      <c r="Z107" s="71">
        <v>1</v>
      </c>
      <c r="AA107" s="71">
        <v>1</v>
      </c>
      <c r="AB107" s="71">
        <v>1</v>
      </c>
      <c r="AC107" s="71">
        <v>1</v>
      </c>
      <c r="AD107" s="71">
        <v>1</v>
      </c>
      <c r="AE107" s="71">
        <v>1</v>
      </c>
      <c r="AF107" s="71">
        <v>1</v>
      </c>
      <c r="AG107" s="71">
        <v>1</v>
      </c>
      <c r="AH107" s="71">
        <v>1</v>
      </c>
      <c r="AI107" s="71">
        <v>1</v>
      </c>
      <c r="AJ107" s="71">
        <v>1</v>
      </c>
      <c r="AK107" s="71">
        <v>1</v>
      </c>
      <c r="AL107" s="71">
        <v>1</v>
      </c>
      <c r="AM107" s="71">
        <v>1</v>
      </c>
      <c r="AN107" s="71">
        <v>1</v>
      </c>
      <c r="AO107" s="71">
        <v>1</v>
      </c>
      <c r="AP107" s="71">
        <v>1</v>
      </c>
      <c r="AQ107" s="71">
        <v>1</v>
      </c>
      <c r="AR107" s="71">
        <v>1</v>
      </c>
      <c r="AS107" s="71">
        <v>1</v>
      </c>
      <c r="AT107" s="71">
        <v>1</v>
      </c>
      <c r="AU107" s="71">
        <v>1</v>
      </c>
      <c r="AV107" s="71">
        <v>1</v>
      </c>
      <c r="AW107" s="71">
        <v>1</v>
      </c>
      <c r="AX107" s="71">
        <v>1</v>
      </c>
      <c r="AY107" s="71">
        <v>1</v>
      </c>
    </row>
    <row r="108" spans="1:51">
      <c r="A108" t="s">
        <v>31</v>
      </c>
      <c r="B108" t="s">
        <v>78</v>
      </c>
      <c r="C108" t="s">
        <v>56</v>
      </c>
      <c r="D108" t="s">
        <v>337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</row>
    <row r="109" spans="1:51">
      <c r="A109" t="s">
        <v>31</v>
      </c>
      <c r="B109" t="s">
        <v>78</v>
      </c>
      <c r="C109" t="s">
        <v>61</v>
      </c>
      <c r="D109" t="s">
        <v>337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130">
        <v>0</v>
      </c>
      <c r="L109" s="130">
        <v>0</v>
      </c>
      <c r="M109" s="130">
        <v>0</v>
      </c>
      <c r="N109" s="130">
        <v>0</v>
      </c>
      <c r="O109" s="130">
        <v>0</v>
      </c>
      <c r="P109" s="130">
        <v>0</v>
      </c>
      <c r="Q109" s="130">
        <v>0</v>
      </c>
      <c r="R109" s="130">
        <v>0</v>
      </c>
      <c r="S109" s="130">
        <v>0</v>
      </c>
      <c r="T109" s="130">
        <v>0</v>
      </c>
      <c r="U109" s="130">
        <v>0</v>
      </c>
      <c r="V109" s="130">
        <v>0</v>
      </c>
      <c r="W109" s="130">
        <v>0</v>
      </c>
      <c r="X109" s="130">
        <v>0</v>
      </c>
      <c r="Y109" s="130">
        <v>0</v>
      </c>
      <c r="Z109" s="130">
        <v>0</v>
      </c>
      <c r="AA109" s="130">
        <v>0</v>
      </c>
      <c r="AB109" s="130">
        <v>0</v>
      </c>
      <c r="AC109" s="130">
        <v>0</v>
      </c>
      <c r="AD109" s="130">
        <v>0</v>
      </c>
      <c r="AE109" s="130">
        <v>0</v>
      </c>
      <c r="AF109" s="130">
        <v>0</v>
      </c>
      <c r="AG109" s="130">
        <v>0</v>
      </c>
      <c r="AH109" s="130">
        <v>0</v>
      </c>
      <c r="AI109" s="130">
        <v>0</v>
      </c>
      <c r="AJ109" s="130">
        <v>0</v>
      </c>
      <c r="AK109" s="130">
        <v>0</v>
      </c>
      <c r="AL109" s="130">
        <v>0</v>
      </c>
      <c r="AM109" s="130">
        <v>0</v>
      </c>
      <c r="AN109" s="130">
        <v>0</v>
      </c>
      <c r="AO109" s="130">
        <v>0</v>
      </c>
      <c r="AP109" s="130">
        <v>0</v>
      </c>
      <c r="AQ109" s="130">
        <v>0</v>
      </c>
      <c r="AR109" s="130">
        <v>0</v>
      </c>
      <c r="AS109" s="130">
        <v>0</v>
      </c>
      <c r="AT109" s="130">
        <v>0</v>
      </c>
      <c r="AU109" s="130">
        <v>0</v>
      </c>
      <c r="AV109" s="130">
        <v>0</v>
      </c>
      <c r="AW109" s="130">
        <v>0</v>
      </c>
      <c r="AX109" s="130">
        <v>0</v>
      </c>
      <c r="AY109" s="130">
        <v>0</v>
      </c>
    </row>
    <row r="110" spans="1:51">
      <c r="A110" t="s">
        <v>31</v>
      </c>
      <c r="B110" t="s">
        <v>79</v>
      </c>
      <c r="C110" t="s">
        <v>359</v>
      </c>
      <c r="D110" t="s">
        <v>337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130">
        <v>0</v>
      </c>
      <c r="L110" s="130">
        <v>0</v>
      </c>
      <c r="M110" s="130">
        <v>0</v>
      </c>
      <c r="N110" s="130">
        <v>0</v>
      </c>
      <c r="O110" s="130">
        <v>0</v>
      </c>
      <c r="P110" s="130">
        <v>0</v>
      </c>
      <c r="Q110" s="130">
        <v>0</v>
      </c>
      <c r="R110" s="130">
        <v>0</v>
      </c>
      <c r="S110" s="130">
        <v>0</v>
      </c>
      <c r="T110" s="130">
        <v>0</v>
      </c>
      <c r="U110" s="130">
        <v>0</v>
      </c>
      <c r="V110" s="130">
        <v>0</v>
      </c>
      <c r="W110" s="130">
        <v>0</v>
      </c>
      <c r="X110" s="130">
        <v>0</v>
      </c>
      <c r="Y110" s="130">
        <v>0</v>
      </c>
      <c r="Z110" s="130">
        <v>0</v>
      </c>
      <c r="AA110" s="130">
        <v>0</v>
      </c>
      <c r="AB110" s="130">
        <v>0</v>
      </c>
      <c r="AC110" s="130">
        <v>0</v>
      </c>
      <c r="AD110" s="130">
        <v>0</v>
      </c>
      <c r="AE110" s="130">
        <v>0</v>
      </c>
      <c r="AF110" s="130">
        <v>0</v>
      </c>
      <c r="AG110" s="130">
        <v>0</v>
      </c>
      <c r="AH110" s="130">
        <v>0</v>
      </c>
      <c r="AI110" s="130">
        <v>0</v>
      </c>
      <c r="AJ110" s="130">
        <v>0</v>
      </c>
      <c r="AK110" s="130">
        <v>0</v>
      </c>
      <c r="AL110" s="130">
        <v>0</v>
      </c>
      <c r="AM110" s="130">
        <v>0</v>
      </c>
      <c r="AN110" s="130">
        <v>0</v>
      </c>
      <c r="AO110" s="130">
        <v>0</v>
      </c>
      <c r="AP110" s="130">
        <v>0</v>
      </c>
      <c r="AQ110" s="130">
        <v>0</v>
      </c>
      <c r="AR110" s="130">
        <v>0</v>
      </c>
      <c r="AS110" s="130">
        <v>0</v>
      </c>
      <c r="AT110" s="130">
        <v>0</v>
      </c>
      <c r="AU110" s="130">
        <v>0</v>
      </c>
      <c r="AV110" s="130">
        <v>0</v>
      </c>
      <c r="AW110" s="130">
        <v>0</v>
      </c>
      <c r="AX110" s="130">
        <v>0</v>
      </c>
      <c r="AY110" s="130">
        <v>0</v>
      </c>
    </row>
    <row r="111" spans="1:51">
      <c r="A111" t="s">
        <v>31</v>
      </c>
      <c r="B111" t="s">
        <v>79</v>
      </c>
      <c r="C111" t="s">
        <v>61</v>
      </c>
      <c r="D111" t="s">
        <v>337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130">
        <v>0</v>
      </c>
      <c r="L111" s="130">
        <v>0</v>
      </c>
      <c r="M111" s="130">
        <v>0</v>
      </c>
      <c r="N111" s="130">
        <v>0</v>
      </c>
      <c r="O111" s="130">
        <v>0</v>
      </c>
      <c r="P111" s="130">
        <v>0</v>
      </c>
      <c r="Q111" s="130">
        <v>0</v>
      </c>
      <c r="R111" s="130">
        <v>0</v>
      </c>
      <c r="S111" s="130">
        <v>0</v>
      </c>
      <c r="T111" s="130">
        <v>0</v>
      </c>
      <c r="U111" s="130">
        <v>0</v>
      </c>
      <c r="V111" s="130">
        <v>0</v>
      </c>
      <c r="W111" s="130">
        <v>0</v>
      </c>
      <c r="X111" s="130">
        <v>0</v>
      </c>
      <c r="Y111" s="130">
        <v>0</v>
      </c>
      <c r="Z111" s="130">
        <v>0</v>
      </c>
      <c r="AA111" s="130">
        <v>0</v>
      </c>
      <c r="AB111" s="130">
        <v>0</v>
      </c>
      <c r="AC111" s="130">
        <v>0</v>
      </c>
      <c r="AD111" s="130">
        <v>0</v>
      </c>
      <c r="AE111" s="130">
        <v>0</v>
      </c>
      <c r="AF111" s="130">
        <v>0</v>
      </c>
      <c r="AG111" s="130">
        <v>0</v>
      </c>
      <c r="AH111" s="130">
        <v>0</v>
      </c>
      <c r="AI111" s="130">
        <v>0</v>
      </c>
      <c r="AJ111" s="130">
        <v>0</v>
      </c>
      <c r="AK111" s="130">
        <v>0</v>
      </c>
      <c r="AL111" s="130">
        <v>0</v>
      </c>
      <c r="AM111" s="130">
        <v>0</v>
      </c>
      <c r="AN111" s="130">
        <v>0</v>
      </c>
      <c r="AO111" s="130">
        <v>0</v>
      </c>
      <c r="AP111" s="130">
        <v>0</v>
      </c>
      <c r="AQ111" s="130">
        <v>0</v>
      </c>
      <c r="AR111" s="130">
        <v>0</v>
      </c>
      <c r="AS111" s="130">
        <v>0</v>
      </c>
      <c r="AT111" s="130">
        <v>0</v>
      </c>
      <c r="AU111" s="130">
        <v>0</v>
      </c>
      <c r="AV111" s="130">
        <v>0</v>
      </c>
      <c r="AW111" s="130">
        <v>0</v>
      </c>
      <c r="AX111" s="130">
        <v>0</v>
      </c>
      <c r="AY111" s="130">
        <v>0</v>
      </c>
    </row>
    <row r="112" spans="1:51">
      <c r="A112" t="s">
        <v>31</v>
      </c>
      <c r="B112" t="s">
        <v>80</v>
      </c>
      <c r="C112" t="s">
        <v>63</v>
      </c>
      <c r="D112" t="s">
        <v>337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130">
        <v>0</v>
      </c>
      <c r="L112" s="130">
        <v>0</v>
      </c>
      <c r="M112" s="130">
        <v>0</v>
      </c>
      <c r="N112" s="130">
        <v>0</v>
      </c>
      <c r="O112" s="130">
        <v>0</v>
      </c>
      <c r="P112" s="130">
        <v>0</v>
      </c>
      <c r="Q112" s="130">
        <v>0</v>
      </c>
      <c r="R112" s="130">
        <v>0</v>
      </c>
      <c r="S112" s="130">
        <v>0</v>
      </c>
      <c r="T112" s="130">
        <v>0</v>
      </c>
      <c r="U112" s="130">
        <v>0</v>
      </c>
      <c r="V112" s="130">
        <v>0</v>
      </c>
      <c r="W112" s="130">
        <v>0</v>
      </c>
      <c r="X112" s="130">
        <v>0</v>
      </c>
      <c r="Y112" s="130">
        <v>0</v>
      </c>
      <c r="Z112" s="130">
        <v>0</v>
      </c>
      <c r="AA112" s="130">
        <v>0</v>
      </c>
      <c r="AB112" s="130">
        <v>0</v>
      </c>
      <c r="AC112" s="130">
        <v>0</v>
      </c>
      <c r="AD112" s="130">
        <v>0</v>
      </c>
      <c r="AE112" s="130">
        <v>0</v>
      </c>
      <c r="AF112" s="130">
        <v>0</v>
      </c>
      <c r="AG112" s="130">
        <v>0</v>
      </c>
      <c r="AH112" s="130">
        <v>0</v>
      </c>
      <c r="AI112" s="130">
        <v>0</v>
      </c>
      <c r="AJ112" s="130">
        <v>0</v>
      </c>
      <c r="AK112" s="130">
        <v>0</v>
      </c>
      <c r="AL112" s="130">
        <v>0</v>
      </c>
      <c r="AM112" s="130">
        <v>0</v>
      </c>
      <c r="AN112" s="130">
        <v>0</v>
      </c>
      <c r="AO112" s="130">
        <v>0</v>
      </c>
      <c r="AP112" s="130">
        <v>0</v>
      </c>
      <c r="AQ112" s="130">
        <v>0</v>
      </c>
      <c r="AR112" s="130">
        <v>0</v>
      </c>
      <c r="AS112" s="130">
        <v>0</v>
      </c>
      <c r="AT112" s="130">
        <v>0</v>
      </c>
      <c r="AU112" s="130">
        <v>0</v>
      </c>
      <c r="AV112" s="130">
        <v>0</v>
      </c>
      <c r="AW112" s="130">
        <v>0</v>
      </c>
      <c r="AX112" s="130">
        <v>0</v>
      </c>
      <c r="AY112" s="130">
        <v>0</v>
      </c>
    </row>
    <row r="113" spans="1:51">
      <c r="A113" t="s">
        <v>31</v>
      </c>
      <c r="B113" t="s">
        <v>80</v>
      </c>
      <c r="C113" t="s">
        <v>61</v>
      </c>
      <c r="D113" t="s">
        <v>337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130">
        <v>0</v>
      </c>
      <c r="L113" s="130">
        <v>0</v>
      </c>
      <c r="M113" s="130">
        <v>0</v>
      </c>
      <c r="N113" s="130">
        <v>0</v>
      </c>
      <c r="O113" s="130">
        <v>0</v>
      </c>
      <c r="P113" s="130">
        <v>0</v>
      </c>
      <c r="Q113" s="130">
        <v>0</v>
      </c>
      <c r="R113" s="130">
        <v>0</v>
      </c>
      <c r="S113" s="130">
        <v>0</v>
      </c>
      <c r="T113" s="130">
        <v>0</v>
      </c>
      <c r="U113" s="130">
        <v>0</v>
      </c>
      <c r="V113" s="130">
        <v>0</v>
      </c>
      <c r="W113" s="130">
        <v>0</v>
      </c>
      <c r="X113" s="130">
        <v>0</v>
      </c>
      <c r="Y113" s="130">
        <v>0</v>
      </c>
      <c r="Z113" s="130">
        <v>0</v>
      </c>
      <c r="AA113" s="130">
        <v>0</v>
      </c>
      <c r="AB113" s="130">
        <v>0</v>
      </c>
      <c r="AC113" s="130">
        <v>0</v>
      </c>
      <c r="AD113" s="130">
        <v>0</v>
      </c>
      <c r="AE113" s="130">
        <v>0</v>
      </c>
      <c r="AF113" s="130">
        <v>0</v>
      </c>
      <c r="AG113" s="130">
        <v>0</v>
      </c>
      <c r="AH113" s="130">
        <v>0</v>
      </c>
      <c r="AI113" s="130">
        <v>0</v>
      </c>
      <c r="AJ113" s="130">
        <v>0</v>
      </c>
      <c r="AK113" s="130">
        <v>0</v>
      </c>
      <c r="AL113" s="130">
        <v>0</v>
      </c>
      <c r="AM113" s="130">
        <v>0</v>
      </c>
      <c r="AN113" s="130">
        <v>0</v>
      </c>
      <c r="AO113" s="130">
        <v>0</v>
      </c>
      <c r="AP113" s="130">
        <v>0</v>
      </c>
      <c r="AQ113" s="130">
        <v>0</v>
      </c>
      <c r="AR113" s="130">
        <v>0</v>
      </c>
      <c r="AS113" s="130">
        <v>0</v>
      </c>
      <c r="AT113" s="130">
        <v>0</v>
      </c>
      <c r="AU113" s="130">
        <v>0</v>
      </c>
      <c r="AV113" s="130">
        <v>0</v>
      </c>
      <c r="AW113" s="130">
        <v>0</v>
      </c>
      <c r="AX113" s="130">
        <v>0</v>
      </c>
      <c r="AY113" s="130">
        <v>0</v>
      </c>
    </row>
    <row r="114" spans="1:51">
      <c r="A114" t="s">
        <v>32</v>
      </c>
      <c r="B114" t="s">
        <v>75</v>
      </c>
      <c r="C114" t="s">
        <v>50</v>
      </c>
      <c r="D114" t="s">
        <v>337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130">
        <v>0</v>
      </c>
      <c r="L114" s="130">
        <v>0</v>
      </c>
      <c r="M114" s="130">
        <v>0</v>
      </c>
      <c r="N114" s="130">
        <v>0</v>
      </c>
      <c r="O114" s="130">
        <v>0</v>
      </c>
      <c r="P114" s="130">
        <v>0</v>
      </c>
      <c r="Q114" s="130">
        <v>0</v>
      </c>
      <c r="R114" s="130">
        <v>0</v>
      </c>
      <c r="S114" s="130">
        <v>0</v>
      </c>
      <c r="T114" s="130">
        <v>0</v>
      </c>
      <c r="U114" s="130">
        <v>0</v>
      </c>
      <c r="V114" s="130">
        <v>0</v>
      </c>
      <c r="W114" s="130">
        <v>0</v>
      </c>
      <c r="X114" s="130">
        <v>0</v>
      </c>
      <c r="Y114" s="130">
        <v>0</v>
      </c>
      <c r="Z114" s="130">
        <v>0</v>
      </c>
      <c r="AA114" s="130">
        <v>0</v>
      </c>
      <c r="AB114" s="130">
        <v>0</v>
      </c>
      <c r="AC114" s="130">
        <v>0</v>
      </c>
      <c r="AD114" s="130">
        <v>0</v>
      </c>
      <c r="AE114" s="130">
        <v>0</v>
      </c>
      <c r="AF114" s="130">
        <v>0</v>
      </c>
      <c r="AG114" s="130">
        <v>0</v>
      </c>
      <c r="AH114" s="130">
        <v>0</v>
      </c>
      <c r="AI114" s="130">
        <v>0</v>
      </c>
      <c r="AJ114" s="130">
        <v>0</v>
      </c>
      <c r="AK114" s="130">
        <v>0</v>
      </c>
      <c r="AL114" s="130">
        <v>0</v>
      </c>
      <c r="AM114" s="130">
        <v>0</v>
      </c>
      <c r="AN114" s="130">
        <v>0</v>
      </c>
      <c r="AO114" s="130">
        <v>0</v>
      </c>
      <c r="AP114" s="130">
        <v>0</v>
      </c>
      <c r="AQ114" s="130">
        <v>0</v>
      </c>
      <c r="AR114" s="130">
        <v>0</v>
      </c>
      <c r="AS114" s="130">
        <v>0</v>
      </c>
      <c r="AT114" s="130">
        <v>0</v>
      </c>
      <c r="AU114" s="130">
        <v>0</v>
      </c>
      <c r="AV114" s="130">
        <v>0</v>
      </c>
      <c r="AW114" s="130">
        <v>0</v>
      </c>
      <c r="AX114" s="130">
        <v>0</v>
      </c>
      <c r="AY114" s="130">
        <v>0</v>
      </c>
    </row>
    <row r="115" spans="1:51">
      <c r="A115" t="s">
        <v>32</v>
      </c>
      <c r="B115" t="s">
        <v>75</v>
      </c>
      <c r="C115" t="s">
        <v>53</v>
      </c>
      <c r="D115" t="s">
        <v>337</v>
      </c>
      <c r="E115" s="63">
        <v>1</v>
      </c>
      <c r="F115" s="63">
        <v>1</v>
      </c>
      <c r="G115" s="63">
        <v>0.99463533018265426</v>
      </c>
      <c r="H115" s="63">
        <v>0.99443460662787753</v>
      </c>
      <c r="I115" s="63">
        <v>0.99503663436539824</v>
      </c>
      <c r="J115" s="63">
        <v>0.99605476908795543</v>
      </c>
      <c r="K115" s="130">
        <v>0.99605476908795543</v>
      </c>
      <c r="L115" s="130">
        <v>0.99457729098092973</v>
      </c>
      <c r="M115" s="130">
        <v>0.99405476908795543</v>
      </c>
      <c r="N115" s="130">
        <v>0.99337605506174897</v>
      </c>
      <c r="O115" s="130">
        <v>0.99249919701036349</v>
      </c>
      <c r="P115" s="130">
        <v>0.99136275148055597</v>
      </c>
      <c r="Q115" s="130">
        <v>0.98987269374356512</v>
      </c>
      <c r="R115" s="130">
        <v>0.98788591643114387</v>
      </c>
      <c r="S115" s="130">
        <v>0.98519090427208889</v>
      </c>
      <c r="T115" s="130">
        <v>0.98148501998064985</v>
      </c>
      <c r="U115" s="130">
        <v>0.97634716423292478</v>
      </c>
      <c r="V115" s="130">
        <v>0.96920569174907933</v>
      </c>
      <c r="W115" s="130">
        <v>0.95930504944920736</v>
      </c>
      <c r="X115" s="130">
        <v>0.94568124814133947</v>
      </c>
      <c r="Y115" s="130">
        <v>0.92716662203083844</v>
      </c>
      <c r="Z115" s="130">
        <v>0.90245743142733004</v>
      </c>
      <c r="AA115" s="130">
        <v>0.87028744075422848</v>
      </c>
      <c r="AB115" s="130">
        <v>0.82974056114997907</v>
      </c>
      <c r="AC115" s="130">
        <v>0.7806820763995479</v>
      </c>
      <c r="AD115" s="130">
        <v>0.72418172184769147</v>
      </c>
      <c r="AE115" s="130">
        <v>0.66269333074446313</v>
      </c>
      <c r="AF115" s="130">
        <v>0.59976790501276167</v>
      </c>
      <c r="AG115" s="130">
        <v>0.53929769440416231</v>
      </c>
      <c r="AH115" s="130">
        <v>0.48459968256148889</v>
      </c>
      <c r="AI115" s="130">
        <v>0.43776614501944661</v>
      </c>
      <c r="AJ115" s="130">
        <v>0.39951484776865831</v>
      </c>
      <c r="AK115" s="130">
        <v>0.36945939911055398</v>
      </c>
      <c r="AL115" s="130">
        <v>0.34655410598243641</v>
      </c>
      <c r="AM115" s="130">
        <v>0.32950101557330708</v>
      </c>
      <c r="AN115" s="130">
        <v>0.31702446406635543</v>
      </c>
      <c r="AO115" s="130">
        <v>0.30801227234595763</v>
      </c>
      <c r="AP115" s="130">
        <v>0.30156247343140419</v>
      </c>
      <c r="AQ115" s="130">
        <v>0.29697703300533518</v>
      </c>
      <c r="AR115" s="130">
        <v>0.29373239809438501</v>
      </c>
      <c r="AS115" s="130">
        <v>0.29144417177487941</v>
      </c>
      <c r="AT115" s="130">
        <v>0.28983423854134421</v>
      </c>
      <c r="AU115" s="130">
        <v>0.28870341232693841</v>
      </c>
      <c r="AV115" s="130">
        <v>0.2879100393762275</v>
      </c>
      <c r="AW115" s="130">
        <v>0.28735387456198258</v>
      </c>
      <c r="AX115" s="130">
        <v>0.2869642193782046</v>
      </c>
      <c r="AY115" s="130">
        <v>0.28669133239557137</v>
      </c>
    </row>
    <row r="116" spans="1:51">
      <c r="A116" t="s">
        <v>32</v>
      </c>
      <c r="B116" t="s">
        <v>75</v>
      </c>
      <c r="C116" t="s">
        <v>56</v>
      </c>
      <c r="D116" t="s">
        <v>337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2.3207240659085641E-4</v>
      </c>
      <c r="K116" s="130">
        <v>2.3207240659085641E-4</v>
      </c>
      <c r="L116" s="130">
        <v>2.3163047944067499E-4</v>
      </c>
      <c r="M116" s="130">
        <v>2.3146276379621089E-4</v>
      </c>
      <c r="N116" s="130">
        <v>2.3123167032284561E-4</v>
      </c>
      <c r="O116" s="130">
        <v>2.3091349393582769E-4</v>
      </c>
      <c r="P116" s="130">
        <v>2.3047588252378669E-4</v>
      </c>
      <c r="Q116" s="130">
        <v>2.2987487850903611E-4</v>
      </c>
      <c r="R116" s="130">
        <v>2.2905112281976629E-4</v>
      </c>
      <c r="S116" s="130">
        <v>2.279251428882876E-4</v>
      </c>
      <c r="T116" s="130">
        <v>2.263918020884427E-4</v>
      </c>
      <c r="U116" s="130">
        <v>2.2431432404152639E-4</v>
      </c>
      <c r="V116" s="130">
        <v>2.2151893515374399E-4</v>
      </c>
      <c r="W116" s="130">
        <v>2.1779221388413061E-4</v>
      </c>
      <c r="X116" s="130">
        <v>2.128847286859896E-4</v>
      </c>
      <c r="Y116" s="130">
        <v>2.0652620543633619E-4</v>
      </c>
      <c r="Z116" s="130">
        <v>1.9845830920139039E-4</v>
      </c>
      <c r="AA116" s="130">
        <v>1.884891461657556E-4</v>
      </c>
      <c r="AB116" s="130">
        <v>1.765661924808592E-4</v>
      </c>
      <c r="AC116" s="130">
        <v>1.628506983362971E-4</v>
      </c>
      <c r="AD116" s="130">
        <v>1.477618194729526E-4</v>
      </c>
      <c r="AE116" s="130">
        <v>1.3195565852701461E-4</v>
      </c>
      <c r="AF116" s="130">
        <v>1.162254734238435E-4</v>
      </c>
      <c r="AG116" s="130">
        <v>1.013495616006751E-4</v>
      </c>
      <c r="AH116" s="130">
        <v>8.7945067470052453E-5</v>
      </c>
      <c r="AI116" s="130">
        <v>7.6382208897184844E-5</v>
      </c>
      <c r="AJ116" s="130">
        <v>6.6777520766301922E-5</v>
      </c>
      <c r="AK116" s="130">
        <v>5.9046475831307438E-5</v>
      </c>
      <c r="AL116" s="130">
        <v>5.2979645945010353E-5</v>
      </c>
      <c r="AM116" s="130">
        <v>4.8312996070244502E-5</v>
      </c>
      <c r="AN116" s="130">
        <v>4.4778264925758472E-5</v>
      </c>
      <c r="AO116" s="130">
        <v>4.2132025668663622E-5</v>
      </c>
      <c r="AP116" s="130">
        <v>4.0168238911542817E-5</v>
      </c>
      <c r="AQ116" s="130">
        <v>3.8720364840547369E-5</v>
      </c>
      <c r="AR116" s="130">
        <v>3.7657984885738457E-5</v>
      </c>
      <c r="AS116" s="130">
        <v>3.6881207913694089E-5</v>
      </c>
      <c r="AT116" s="130">
        <v>3.6314718631918023E-5</v>
      </c>
      <c r="AU116" s="130">
        <v>3.5902365635537658E-5</v>
      </c>
      <c r="AV116" s="130">
        <v>3.5602621217493993E-5</v>
      </c>
      <c r="AW116" s="130">
        <v>3.5384950458938603E-5</v>
      </c>
      <c r="AX116" s="130">
        <v>3.5226995006515533E-5</v>
      </c>
      <c r="AY116" s="130">
        <v>3.5112432912887889E-5</v>
      </c>
    </row>
    <row r="117" spans="1:51">
      <c r="A117" t="s">
        <v>32</v>
      </c>
      <c r="B117" t="s">
        <v>75</v>
      </c>
      <c r="C117" t="s">
        <v>59</v>
      </c>
      <c r="D117" t="s">
        <v>337</v>
      </c>
      <c r="E117" s="63">
        <v>0</v>
      </c>
      <c r="F117" s="63">
        <v>0</v>
      </c>
      <c r="G117" s="63">
        <v>5.3646698173457656E-3</v>
      </c>
      <c r="H117" s="63">
        <v>5.5653933721224388E-3</v>
      </c>
      <c r="I117" s="63">
        <v>4.9633656346017487E-3</v>
      </c>
      <c r="J117" s="63">
        <v>3.7131585054537022E-3</v>
      </c>
      <c r="K117" s="130">
        <v>3.7131585054537022E-3</v>
      </c>
      <c r="L117" s="130">
        <v>3.7060876710507998E-3</v>
      </c>
      <c r="M117" s="130">
        <v>3.7034042207393751E-3</v>
      </c>
      <c r="N117" s="130">
        <v>3.6997067251655288E-3</v>
      </c>
      <c r="O117" s="130">
        <v>3.694615902973244E-3</v>
      </c>
      <c r="P117" s="130">
        <v>3.687614120380588E-3</v>
      </c>
      <c r="Q117" s="130">
        <v>3.6779980561445769E-3</v>
      </c>
      <c r="R117" s="130">
        <v>3.6648179651162611E-3</v>
      </c>
      <c r="S117" s="130">
        <v>3.6468022862126011E-3</v>
      </c>
      <c r="T117" s="130">
        <v>3.6222688334150831E-3</v>
      </c>
      <c r="U117" s="130">
        <v>3.5890291846644219E-3</v>
      </c>
      <c r="V117" s="130">
        <v>3.5443029624599031E-3</v>
      </c>
      <c r="W117" s="130">
        <v>3.4846754221460898E-3</v>
      </c>
      <c r="X117" s="130">
        <v>3.4061556589758328E-3</v>
      </c>
      <c r="Y117" s="130">
        <v>3.304419286981379E-3</v>
      </c>
      <c r="Z117" s="130">
        <v>3.1753329472222458E-3</v>
      </c>
      <c r="AA117" s="130">
        <v>3.0158263386520891E-3</v>
      </c>
      <c r="AB117" s="130">
        <v>2.8250590796937481E-3</v>
      </c>
      <c r="AC117" s="130">
        <v>2.6056111733807541E-3</v>
      </c>
      <c r="AD117" s="130">
        <v>2.364189111567242E-3</v>
      </c>
      <c r="AE117" s="130">
        <v>2.1112905364322329E-3</v>
      </c>
      <c r="AF117" s="130">
        <v>1.8596075747814959E-3</v>
      </c>
      <c r="AG117" s="130">
        <v>1.6215929856108009E-3</v>
      </c>
      <c r="AH117" s="130">
        <v>1.407121079520839E-3</v>
      </c>
      <c r="AI117" s="130">
        <v>1.2221153423549571E-3</v>
      </c>
      <c r="AJ117" s="130">
        <v>1.068440332260831E-3</v>
      </c>
      <c r="AK117" s="130">
        <v>9.4474361330091901E-4</v>
      </c>
      <c r="AL117" s="130">
        <v>8.4767433512016564E-4</v>
      </c>
      <c r="AM117" s="130">
        <v>7.7300793712391203E-4</v>
      </c>
      <c r="AN117" s="130">
        <v>7.1645223881213545E-4</v>
      </c>
      <c r="AO117" s="130">
        <v>6.7411241069861784E-4</v>
      </c>
      <c r="AP117" s="130">
        <v>6.4269182258468519E-4</v>
      </c>
      <c r="AQ117" s="130">
        <v>6.1952583744875791E-4</v>
      </c>
      <c r="AR117" s="130">
        <v>6.0252775817181542E-4</v>
      </c>
      <c r="AS117" s="130">
        <v>5.9009932661910542E-4</v>
      </c>
      <c r="AT117" s="130">
        <v>5.8103549811068837E-4</v>
      </c>
      <c r="AU117" s="130">
        <v>5.7443785016860263E-4</v>
      </c>
      <c r="AV117" s="130">
        <v>5.6964193947990388E-4</v>
      </c>
      <c r="AW117" s="130">
        <v>5.6615920734301764E-4</v>
      </c>
      <c r="AX117" s="130">
        <v>5.6363192010424842E-4</v>
      </c>
      <c r="AY117" s="130">
        <v>5.6179892660620622E-4</v>
      </c>
    </row>
    <row r="118" spans="1:51">
      <c r="A118" t="s">
        <v>32</v>
      </c>
      <c r="B118" t="s">
        <v>75</v>
      </c>
      <c r="C118" t="s">
        <v>60</v>
      </c>
      <c r="D118" t="s">
        <v>337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130">
        <v>0</v>
      </c>
      <c r="L118" s="130">
        <v>0</v>
      </c>
      <c r="M118" s="130">
        <v>0</v>
      </c>
      <c r="N118" s="130">
        <v>0</v>
      </c>
      <c r="O118" s="130">
        <v>0</v>
      </c>
      <c r="P118" s="130">
        <v>0</v>
      </c>
      <c r="Q118" s="130">
        <v>0</v>
      </c>
      <c r="R118" s="130">
        <v>0</v>
      </c>
      <c r="S118" s="130">
        <v>0</v>
      </c>
      <c r="T118" s="130">
        <v>0</v>
      </c>
      <c r="U118" s="130">
        <v>0</v>
      </c>
      <c r="V118" s="130">
        <v>0</v>
      </c>
      <c r="W118" s="130">
        <v>0</v>
      </c>
      <c r="X118" s="130">
        <v>0</v>
      </c>
      <c r="Y118" s="130">
        <v>0</v>
      </c>
      <c r="Z118" s="130">
        <v>0</v>
      </c>
      <c r="AA118" s="130">
        <v>0</v>
      </c>
      <c r="AB118" s="130">
        <v>0</v>
      </c>
      <c r="AC118" s="130">
        <v>0</v>
      </c>
      <c r="AD118" s="130">
        <v>0</v>
      </c>
      <c r="AE118" s="130">
        <v>0</v>
      </c>
      <c r="AF118" s="130">
        <v>0</v>
      </c>
      <c r="AG118" s="130">
        <v>0</v>
      </c>
      <c r="AH118" s="130">
        <v>0</v>
      </c>
      <c r="AI118" s="130">
        <v>0</v>
      </c>
      <c r="AJ118" s="130">
        <v>0</v>
      </c>
      <c r="AK118" s="130">
        <v>0</v>
      </c>
      <c r="AL118" s="130">
        <v>0</v>
      </c>
      <c r="AM118" s="130">
        <v>0</v>
      </c>
      <c r="AN118" s="130">
        <v>0</v>
      </c>
      <c r="AO118" s="130">
        <v>0</v>
      </c>
      <c r="AP118" s="130">
        <v>0</v>
      </c>
      <c r="AQ118" s="130">
        <v>0</v>
      </c>
      <c r="AR118" s="130">
        <v>0</v>
      </c>
      <c r="AS118" s="130">
        <v>0</v>
      </c>
      <c r="AT118" s="130">
        <v>0</v>
      </c>
      <c r="AU118" s="130">
        <v>0</v>
      </c>
      <c r="AV118" s="130">
        <v>0</v>
      </c>
      <c r="AW118" s="130">
        <v>0</v>
      </c>
      <c r="AX118" s="130">
        <v>0</v>
      </c>
      <c r="AY118" s="130">
        <v>0</v>
      </c>
    </row>
    <row r="119" spans="1:51">
      <c r="A119" t="s">
        <v>32</v>
      </c>
      <c r="B119" t="s">
        <v>75</v>
      </c>
      <c r="C119" t="s">
        <v>64</v>
      </c>
      <c r="D119" t="s">
        <v>337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71">
        <v>0</v>
      </c>
      <c r="L119" s="71">
        <v>7.7750822852250398E-4</v>
      </c>
      <c r="M119" s="71">
        <v>1E-3</v>
      </c>
      <c r="N119" s="71">
        <v>1.2503412000094481E-3</v>
      </c>
      <c r="O119" s="71">
        <v>1.515853309977464E-3</v>
      </c>
      <c r="P119" s="71">
        <v>1.7803755855818129E-3</v>
      </c>
      <c r="Q119" s="71">
        <v>2.0279833679623018E-3</v>
      </c>
      <c r="R119" s="71">
        <v>2.246594447847678E-3</v>
      </c>
      <c r="S119" s="71">
        <v>2.429861378661591E-3</v>
      </c>
      <c r="T119" s="71">
        <v>2.5769432360327701E-3</v>
      </c>
      <c r="U119" s="71">
        <v>2.6909081889947071E-3</v>
      </c>
      <c r="V119" s="71">
        <v>2.7768314621496129E-3</v>
      </c>
      <c r="W119" s="71">
        <v>2.84028691880296E-3</v>
      </c>
      <c r="X119" s="71">
        <v>2.8864374205020819E-3</v>
      </c>
      <c r="Y119" s="71">
        <v>2.9196296795036551E-3</v>
      </c>
      <c r="Z119" s="71">
        <v>2.943310985180656E-3</v>
      </c>
      <c r="AA119" s="71">
        <v>2.9601098731268042E-3</v>
      </c>
      <c r="AB119" s="71">
        <v>2.9719780718752168E-3</v>
      </c>
      <c r="AC119" s="71">
        <v>2.980338671474984E-3</v>
      </c>
      <c r="AD119" s="71">
        <v>2.986216378370161E-3</v>
      </c>
      <c r="AE119" s="71">
        <v>2.9903426526279521E-3</v>
      </c>
      <c r="AF119" s="71">
        <v>2.993236480364331E-3</v>
      </c>
      <c r="AG119" s="71">
        <v>2.9952645447244219E-3</v>
      </c>
      <c r="AH119" s="71">
        <v>2.996685160550891E-3</v>
      </c>
      <c r="AI119" s="71">
        <v>2.9976799279655521E-3</v>
      </c>
      <c r="AJ119" s="71">
        <v>2.998376332198952E-3</v>
      </c>
      <c r="AK119" s="71">
        <v>2.9988637795439572E-3</v>
      </c>
      <c r="AL119" s="71">
        <v>2.999204927314111E-3</v>
      </c>
      <c r="AM119" s="71">
        <v>2.9994436651955229E-3</v>
      </c>
      <c r="AN119" s="71">
        <v>2.999610726135422E-3</v>
      </c>
      <c r="AO119" s="71">
        <v>2.9997276251530229E-3</v>
      </c>
      <c r="AP119" s="71">
        <v>2.999809421603156E-3</v>
      </c>
      <c r="AQ119" s="71">
        <v>2.999866654985469E-3</v>
      </c>
      <c r="AR119" s="71">
        <v>2.9999067009098819E-3</v>
      </c>
      <c r="AS119" s="71">
        <v>2.9999347205791672E-3</v>
      </c>
      <c r="AT119" s="71">
        <v>2.9999543254835008E-3</v>
      </c>
      <c r="AU119" s="71">
        <v>2.9999680426490249E-3</v>
      </c>
      <c r="AV119" s="71">
        <v>2.9999776402476219E-3</v>
      </c>
      <c r="AW119" s="71">
        <v>2.999984355460299E-3</v>
      </c>
      <c r="AX119" s="71">
        <v>2.999989053928068E-3</v>
      </c>
      <c r="AY119" s="71">
        <v>2.9999923413256851E-3</v>
      </c>
    </row>
    <row r="120" spans="1:51">
      <c r="A120" t="s">
        <v>32</v>
      </c>
      <c r="B120" t="s">
        <v>75</v>
      </c>
      <c r="C120" t="s">
        <v>61</v>
      </c>
      <c r="D120" t="s">
        <v>337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130">
        <v>0</v>
      </c>
      <c r="L120" s="130">
        <v>6.9996987850317119E-4</v>
      </c>
      <c r="M120" s="130">
        <v>1E-3</v>
      </c>
      <c r="N120" s="130">
        <v>1.4283728261970129E-3</v>
      </c>
      <c r="O120" s="130">
        <v>2.0397187676144861E-3</v>
      </c>
      <c r="P120" s="130">
        <v>2.9116420218176999E-3</v>
      </c>
      <c r="Q120" s="130">
        <v>4.1540919764280889E-3</v>
      </c>
      <c r="R120" s="130">
        <v>5.9222582089639561E-3</v>
      </c>
      <c r="S120" s="130">
        <v>8.4340034372050749E-3</v>
      </c>
      <c r="T120" s="130">
        <v>1.1992805871272929E-2</v>
      </c>
      <c r="U120" s="130">
        <v>1.7016696666036019E-2</v>
      </c>
      <c r="V120" s="130">
        <v>2.40722458767266E-2</v>
      </c>
      <c r="W120" s="130">
        <v>3.3909432719945197E-2</v>
      </c>
      <c r="X120" s="130">
        <v>4.7487083526113943E-2</v>
      </c>
      <c r="Y120" s="130">
        <v>6.5968517377613445E-2</v>
      </c>
      <c r="Z120" s="130">
        <v>9.0654026675444824E-2</v>
      </c>
      <c r="AA120" s="130">
        <v>0.12280721846060021</v>
      </c>
      <c r="AB120" s="130">
        <v>0.1633422298661012</v>
      </c>
      <c r="AC120" s="130">
        <v>0.2123923540169326</v>
      </c>
      <c r="AD120" s="130">
        <v>0.26888683086189391</v>
      </c>
      <c r="AE120" s="130">
        <v>0.33037109569086448</v>
      </c>
      <c r="AF120" s="130">
        <v>0.39329362759482961</v>
      </c>
      <c r="AG120" s="130">
        <v>0.45376181013906869</v>
      </c>
      <c r="AH120" s="130">
        <v>0.50845840136591569</v>
      </c>
      <c r="AI120" s="130">
        <v>0.55529094414054336</v>
      </c>
      <c r="AJ120" s="130">
        <v>0.59354154498709821</v>
      </c>
      <c r="AK120" s="130">
        <v>0.62359650619785745</v>
      </c>
      <c r="AL120" s="130">
        <v>0.64650145817820492</v>
      </c>
      <c r="AM120" s="130">
        <v>0.66355430984945274</v>
      </c>
      <c r="AN120" s="130">
        <v>0.67603069429546458</v>
      </c>
      <c r="AO120" s="130">
        <v>0.68504276911684481</v>
      </c>
      <c r="AP120" s="130">
        <v>0.69149248623494808</v>
      </c>
      <c r="AQ120" s="130">
        <v>0.69607786942763483</v>
      </c>
      <c r="AR120" s="130">
        <v>0.69932246429266054</v>
      </c>
      <c r="AS120" s="130">
        <v>0.70161066259249694</v>
      </c>
      <c r="AT120" s="130">
        <v>0.70322057622112777</v>
      </c>
      <c r="AU120" s="130">
        <v>0.704351388718368</v>
      </c>
      <c r="AV120" s="130">
        <v>0.70514475207148031</v>
      </c>
      <c r="AW120" s="130">
        <v>0.70570091017051251</v>
      </c>
      <c r="AX120" s="130">
        <v>0.70609056065582276</v>
      </c>
      <c r="AY120" s="130">
        <v>0.70636344435105836</v>
      </c>
    </row>
    <row r="121" spans="1:51">
      <c r="A121" t="s">
        <v>32</v>
      </c>
      <c r="B121" t="s">
        <v>76</v>
      </c>
      <c r="C121" t="s">
        <v>50</v>
      </c>
      <c r="D121" t="s">
        <v>337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130">
        <v>0</v>
      </c>
      <c r="L121" s="130">
        <v>0</v>
      </c>
      <c r="M121" s="130">
        <v>0</v>
      </c>
      <c r="N121" s="130">
        <v>0</v>
      </c>
      <c r="O121" s="130">
        <v>0</v>
      </c>
      <c r="P121" s="130">
        <v>0</v>
      </c>
      <c r="Q121" s="130">
        <v>0</v>
      </c>
      <c r="R121" s="130">
        <v>0</v>
      </c>
      <c r="S121" s="130">
        <v>0</v>
      </c>
      <c r="T121" s="130">
        <v>0</v>
      </c>
      <c r="U121" s="130">
        <v>0</v>
      </c>
      <c r="V121" s="130">
        <v>0</v>
      </c>
      <c r="W121" s="130">
        <v>0</v>
      </c>
      <c r="X121" s="130">
        <v>0</v>
      </c>
      <c r="Y121" s="130">
        <v>0</v>
      </c>
      <c r="Z121" s="130">
        <v>0</v>
      </c>
      <c r="AA121" s="130">
        <v>0</v>
      </c>
      <c r="AB121" s="130">
        <v>0</v>
      </c>
      <c r="AC121" s="130">
        <v>0</v>
      </c>
      <c r="AD121" s="130">
        <v>0</v>
      </c>
      <c r="AE121" s="130">
        <v>0</v>
      </c>
      <c r="AF121" s="130">
        <v>0</v>
      </c>
      <c r="AG121" s="130">
        <v>0</v>
      </c>
      <c r="AH121" s="130">
        <v>0</v>
      </c>
      <c r="AI121" s="130">
        <v>0</v>
      </c>
      <c r="AJ121" s="130">
        <v>0</v>
      </c>
      <c r="AK121" s="130">
        <v>0</v>
      </c>
      <c r="AL121" s="130">
        <v>0</v>
      </c>
      <c r="AM121" s="130">
        <v>0</v>
      </c>
      <c r="AN121" s="130">
        <v>0</v>
      </c>
      <c r="AO121" s="130">
        <v>0</v>
      </c>
      <c r="AP121" s="130">
        <v>0</v>
      </c>
      <c r="AQ121" s="130">
        <v>0</v>
      </c>
      <c r="AR121" s="130">
        <v>0</v>
      </c>
      <c r="AS121" s="130">
        <v>0</v>
      </c>
      <c r="AT121" s="130">
        <v>0</v>
      </c>
      <c r="AU121" s="130">
        <v>0</v>
      </c>
      <c r="AV121" s="130">
        <v>0</v>
      </c>
      <c r="AW121" s="130">
        <v>0</v>
      </c>
      <c r="AX121" s="130">
        <v>0</v>
      </c>
      <c r="AY121" s="130">
        <v>0</v>
      </c>
    </row>
    <row r="122" spans="1:51">
      <c r="A122" t="s">
        <v>32</v>
      </c>
      <c r="B122" t="s">
        <v>76</v>
      </c>
      <c r="C122" t="s">
        <v>53</v>
      </c>
      <c r="D122" t="s">
        <v>337</v>
      </c>
      <c r="E122" s="63">
        <v>1</v>
      </c>
      <c r="F122" s="63">
        <v>1</v>
      </c>
      <c r="G122" s="63">
        <v>0.99463533018265426</v>
      </c>
      <c r="H122" s="63">
        <v>0.99443460662787753</v>
      </c>
      <c r="I122" s="63">
        <v>0.99503663436539824</v>
      </c>
      <c r="J122" s="63">
        <v>0.99605476908795543</v>
      </c>
      <c r="K122" s="130">
        <v>0.99605476908795543</v>
      </c>
      <c r="L122" s="130">
        <v>0.99457729098092973</v>
      </c>
      <c r="M122" s="130">
        <v>0.99405476908795543</v>
      </c>
      <c r="N122" s="130">
        <v>0.99337605506174897</v>
      </c>
      <c r="O122" s="130">
        <v>0.99249919701036349</v>
      </c>
      <c r="P122" s="130">
        <v>0.99136275148055597</v>
      </c>
      <c r="Q122" s="130">
        <v>0.98987269374356512</v>
      </c>
      <c r="R122" s="130">
        <v>0.98788591643114387</v>
      </c>
      <c r="S122" s="130">
        <v>0.98519090427208889</v>
      </c>
      <c r="T122" s="130">
        <v>0.98148501998064985</v>
      </c>
      <c r="U122" s="130">
        <v>0.97634716423292478</v>
      </c>
      <c r="V122" s="130">
        <v>0.96920569174907933</v>
      </c>
      <c r="W122" s="130">
        <v>0.95930504944920736</v>
      </c>
      <c r="X122" s="130">
        <v>0.94568124814133947</v>
      </c>
      <c r="Y122" s="130">
        <v>0.92716662203083844</v>
      </c>
      <c r="Z122" s="130">
        <v>0.90245743142733004</v>
      </c>
      <c r="AA122" s="130">
        <v>0.87028744075422848</v>
      </c>
      <c r="AB122" s="130">
        <v>0.82974056114997907</v>
      </c>
      <c r="AC122" s="130">
        <v>0.7806820763995479</v>
      </c>
      <c r="AD122" s="130">
        <v>0.72418172184769147</v>
      </c>
      <c r="AE122" s="130">
        <v>0.66269333074446313</v>
      </c>
      <c r="AF122" s="130">
        <v>0.59976790501276167</v>
      </c>
      <c r="AG122" s="130">
        <v>0.53929769440416231</v>
      </c>
      <c r="AH122" s="130">
        <v>0.48459968256148889</v>
      </c>
      <c r="AI122" s="130">
        <v>0.43776614501944661</v>
      </c>
      <c r="AJ122" s="130">
        <v>0.39951484776865831</v>
      </c>
      <c r="AK122" s="130">
        <v>0.36945939911055398</v>
      </c>
      <c r="AL122" s="130">
        <v>0.34655410598243641</v>
      </c>
      <c r="AM122" s="130">
        <v>0.32950101557330708</v>
      </c>
      <c r="AN122" s="130">
        <v>0.31702446406635543</v>
      </c>
      <c r="AO122" s="130">
        <v>0.30801227234595763</v>
      </c>
      <c r="AP122" s="130">
        <v>0.30156247343140419</v>
      </c>
      <c r="AQ122" s="130">
        <v>0.29697703300533518</v>
      </c>
      <c r="AR122" s="130">
        <v>0.29373239809438501</v>
      </c>
      <c r="AS122" s="130">
        <v>0.29144417177487941</v>
      </c>
      <c r="AT122" s="130">
        <v>0.28983423854134421</v>
      </c>
      <c r="AU122" s="130">
        <v>0.28870341232693841</v>
      </c>
      <c r="AV122" s="130">
        <v>0.2879100393762275</v>
      </c>
      <c r="AW122" s="130">
        <v>0.28735387456198258</v>
      </c>
      <c r="AX122" s="130">
        <v>0.2869642193782046</v>
      </c>
      <c r="AY122" s="130">
        <v>0.28669133239557137</v>
      </c>
    </row>
    <row r="123" spans="1:51">
      <c r="A123" t="s">
        <v>32</v>
      </c>
      <c r="B123" t="s">
        <v>76</v>
      </c>
      <c r="C123" t="s">
        <v>56</v>
      </c>
      <c r="D123" t="s">
        <v>337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2.3207240659085641E-4</v>
      </c>
      <c r="K123" s="130">
        <v>2.3207240659085641E-4</v>
      </c>
      <c r="L123" s="130">
        <v>2.3163047944067499E-4</v>
      </c>
      <c r="M123" s="130">
        <v>2.3146276379621089E-4</v>
      </c>
      <c r="N123" s="130">
        <v>2.3123167032284561E-4</v>
      </c>
      <c r="O123" s="130">
        <v>2.3091349393582769E-4</v>
      </c>
      <c r="P123" s="130">
        <v>2.3047588252378669E-4</v>
      </c>
      <c r="Q123" s="130">
        <v>2.2987487850903611E-4</v>
      </c>
      <c r="R123" s="130">
        <v>2.2905112281976629E-4</v>
      </c>
      <c r="S123" s="130">
        <v>2.279251428882876E-4</v>
      </c>
      <c r="T123" s="130">
        <v>2.263918020884427E-4</v>
      </c>
      <c r="U123" s="130">
        <v>2.2431432404152639E-4</v>
      </c>
      <c r="V123" s="130">
        <v>2.2151893515374399E-4</v>
      </c>
      <c r="W123" s="130">
        <v>2.1779221388413061E-4</v>
      </c>
      <c r="X123" s="130">
        <v>2.128847286859896E-4</v>
      </c>
      <c r="Y123" s="130">
        <v>2.0652620543633619E-4</v>
      </c>
      <c r="Z123" s="130">
        <v>1.9845830920139039E-4</v>
      </c>
      <c r="AA123" s="130">
        <v>1.884891461657556E-4</v>
      </c>
      <c r="AB123" s="130">
        <v>1.765661924808592E-4</v>
      </c>
      <c r="AC123" s="130">
        <v>1.628506983362971E-4</v>
      </c>
      <c r="AD123" s="130">
        <v>1.477618194729526E-4</v>
      </c>
      <c r="AE123" s="130">
        <v>1.3195565852701461E-4</v>
      </c>
      <c r="AF123" s="130">
        <v>1.162254734238435E-4</v>
      </c>
      <c r="AG123" s="130">
        <v>1.013495616006751E-4</v>
      </c>
      <c r="AH123" s="130">
        <v>8.7945067470052453E-5</v>
      </c>
      <c r="AI123" s="130">
        <v>7.6382208897184844E-5</v>
      </c>
      <c r="AJ123" s="130">
        <v>6.6777520766301922E-5</v>
      </c>
      <c r="AK123" s="130">
        <v>5.9046475831307438E-5</v>
      </c>
      <c r="AL123" s="130">
        <v>5.2979645945010353E-5</v>
      </c>
      <c r="AM123" s="130">
        <v>4.8312996070244502E-5</v>
      </c>
      <c r="AN123" s="130">
        <v>4.4778264925758472E-5</v>
      </c>
      <c r="AO123" s="130">
        <v>4.2132025668663622E-5</v>
      </c>
      <c r="AP123" s="130">
        <v>4.0168238911542817E-5</v>
      </c>
      <c r="AQ123" s="130">
        <v>3.8720364840547369E-5</v>
      </c>
      <c r="AR123" s="130">
        <v>3.7657984885738457E-5</v>
      </c>
      <c r="AS123" s="130">
        <v>3.6881207913694089E-5</v>
      </c>
      <c r="AT123" s="130">
        <v>3.6314718631918023E-5</v>
      </c>
      <c r="AU123" s="130">
        <v>3.5902365635537658E-5</v>
      </c>
      <c r="AV123" s="130">
        <v>3.5602621217493993E-5</v>
      </c>
      <c r="AW123" s="130">
        <v>3.5384950458938603E-5</v>
      </c>
      <c r="AX123" s="130">
        <v>3.5226995006515533E-5</v>
      </c>
      <c r="AY123" s="130">
        <v>3.5112432912887889E-5</v>
      </c>
    </row>
    <row r="124" spans="1:51">
      <c r="A124" t="s">
        <v>32</v>
      </c>
      <c r="B124" t="s">
        <v>76</v>
      </c>
      <c r="C124" t="s">
        <v>59</v>
      </c>
      <c r="D124" t="s">
        <v>337</v>
      </c>
      <c r="E124" s="63">
        <v>0</v>
      </c>
      <c r="F124" s="63">
        <v>0</v>
      </c>
      <c r="G124" s="63">
        <v>5.3646698173457656E-3</v>
      </c>
      <c r="H124" s="63">
        <v>5.5653933721224388E-3</v>
      </c>
      <c r="I124" s="63">
        <v>4.9633656346017487E-3</v>
      </c>
      <c r="J124" s="63">
        <v>3.7131585054537022E-3</v>
      </c>
      <c r="K124" s="130">
        <v>3.7131585054537022E-3</v>
      </c>
      <c r="L124" s="130">
        <v>3.7060876710507998E-3</v>
      </c>
      <c r="M124" s="130">
        <v>3.7034042207393751E-3</v>
      </c>
      <c r="N124" s="130">
        <v>3.6997067251655288E-3</v>
      </c>
      <c r="O124" s="130">
        <v>3.694615902973244E-3</v>
      </c>
      <c r="P124" s="130">
        <v>3.687614120380588E-3</v>
      </c>
      <c r="Q124" s="130">
        <v>3.6779980561445769E-3</v>
      </c>
      <c r="R124" s="130">
        <v>3.6648179651162611E-3</v>
      </c>
      <c r="S124" s="130">
        <v>3.6468022862126011E-3</v>
      </c>
      <c r="T124" s="130">
        <v>3.6222688334150831E-3</v>
      </c>
      <c r="U124" s="130">
        <v>3.5890291846644219E-3</v>
      </c>
      <c r="V124" s="130">
        <v>3.5443029624599031E-3</v>
      </c>
      <c r="W124" s="130">
        <v>3.4846754221460898E-3</v>
      </c>
      <c r="X124" s="130">
        <v>3.4061556589758328E-3</v>
      </c>
      <c r="Y124" s="130">
        <v>3.304419286981379E-3</v>
      </c>
      <c r="Z124" s="130">
        <v>3.1753329472222458E-3</v>
      </c>
      <c r="AA124" s="130">
        <v>3.0158263386520891E-3</v>
      </c>
      <c r="AB124" s="130">
        <v>2.8250590796937481E-3</v>
      </c>
      <c r="AC124" s="130">
        <v>2.6056111733807541E-3</v>
      </c>
      <c r="AD124" s="130">
        <v>2.364189111567242E-3</v>
      </c>
      <c r="AE124" s="130">
        <v>2.1112905364322329E-3</v>
      </c>
      <c r="AF124" s="130">
        <v>1.8596075747814959E-3</v>
      </c>
      <c r="AG124" s="130">
        <v>1.6215929856108009E-3</v>
      </c>
      <c r="AH124" s="130">
        <v>1.407121079520839E-3</v>
      </c>
      <c r="AI124" s="130">
        <v>1.2221153423549571E-3</v>
      </c>
      <c r="AJ124" s="130">
        <v>1.068440332260831E-3</v>
      </c>
      <c r="AK124" s="130">
        <v>9.4474361330091901E-4</v>
      </c>
      <c r="AL124" s="130">
        <v>8.4767433512016564E-4</v>
      </c>
      <c r="AM124" s="130">
        <v>7.7300793712391203E-4</v>
      </c>
      <c r="AN124" s="130">
        <v>7.1645223881213545E-4</v>
      </c>
      <c r="AO124" s="130">
        <v>6.7411241069861784E-4</v>
      </c>
      <c r="AP124" s="130">
        <v>6.4269182258468519E-4</v>
      </c>
      <c r="AQ124" s="130">
        <v>6.1952583744875791E-4</v>
      </c>
      <c r="AR124" s="130">
        <v>6.0252775817181542E-4</v>
      </c>
      <c r="AS124" s="130">
        <v>5.9009932661910542E-4</v>
      </c>
      <c r="AT124" s="130">
        <v>5.8103549811068837E-4</v>
      </c>
      <c r="AU124" s="130">
        <v>5.7443785016860263E-4</v>
      </c>
      <c r="AV124" s="130">
        <v>5.6964193947990388E-4</v>
      </c>
      <c r="AW124" s="130">
        <v>5.6615920734301764E-4</v>
      </c>
      <c r="AX124" s="130">
        <v>5.6363192010424842E-4</v>
      </c>
      <c r="AY124" s="130">
        <v>5.6179892660620622E-4</v>
      </c>
    </row>
    <row r="125" spans="1:51">
      <c r="A125" t="s">
        <v>32</v>
      </c>
      <c r="B125" t="s">
        <v>76</v>
      </c>
      <c r="C125" t="s">
        <v>60</v>
      </c>
      <c r="D125" t="s">
        <v>337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130">
        <v>0</v>
      </c>
      <c r="L125" s="130">
        <v>0</v>
      </c>
      <c r="M125" s="130">
        <v>0</v>
      </c>
      <c r="N125" s="130">
        <v>0</v>
      </c>
      <c r="O125" s="130">
        <v>0</v>
      </c>
      <c r="P125" s="130">
        <v>0</v>
      </c>
      <c r="Q125" s="130">
        <v>0</v>
      </c>
      <c r="R125" s="130">
        <v>0</v>
      </c>
      <c r="S125" s="130">
        <v>0</v>
      </c>
      <c r="T125" s="130">
        <v>0</v>
      </c>
      <c r="U125" s="130">
        <v>0</v>
      </c>
      <c r="V125" s="130">
        <v>0</v>
      </c>
      <c r="W125" s="130">
        <v>0</v>
      </c>
      <c r="X125" s="130">
        <v>0</v>
      </c>
      <c r="Y125" s="130">
        <v>0</v>
      </c>
      <c r="Z125" s="130">
        <v>0</v>
      </c>
      <c r="AA125" s="130">
        <v>0</v>
      </c>
      <c r="AB125" s="130">
        <v>0</v>
      </c>
      <c r="AC125" s="130">
        <v>0</v>
      </c>
      <c r="AD125" s="130">
        <v>0</v>
      </c>
      <c r="AE125" s="130">
        <v>0</v>
      </c>
      <c r="AF125" s="130">
        <v>0</v>
      </c>
      <c r="AG125" s="130">
        <v>0</v>
      </c>
      <c r="AH125" s="130">
        <v>0</v>
      </c>
      <c r="AI125" s="130">
        <v>0</v>
      </c>
      <c r="AJ125" s="130">
        <v>0</v>
      </c>
      <c r="AK125" s="130">
        <v>0</v>
      </c>
      <c r="AL125" s="130">
        <v>0</v>
      </c>
      <c r="AM125" s="130">
        <v>0</v>
      </c>
      <c r="AN125" s="130">
        <v>0</v>
      </c>
      <c r="AO125" s="130">
        <v>0</v>
      </c>
      <c r="AP125" s="130">
        <v>0</v>
      </c>
      <c r="AQ125" s="130">
        <v>0</v>
      </c>
      <c r="AR125" s="130">
        <v>0</v>
      </c>
      <c r="AS125" s="130">
        <v>0</v>
      </c>
      <c r="AT125" s="130">
        <v>0</v>
      </c>
      <c r="AU125" s="130">
        <v>0</v>
      </c>
      <c r="AV125" s="130">
        <v>0</v>
      </c>
      <c r="AW125" s="130">
        <v>0</v>
      </c>
      <c r="AX125" s="130">
        <v>0</v>
      </c>
      <c r="AY125" s="130">
        <v>0</v>
      </c>
    </row>
    <row r="126" spans="1:51">
      <c r="A126" t="s">
        <v>32</v>
      </c>
      <c r="B126" t="s">
        <v>76</v>
      </c>
      <c r="C126" t="s">
        <v>64</v>
      </c>
      <c r="D126" t="s">
        <v>337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130">
        <v>0</v>
      </c>
      <c r="L126" s="130">
        <v>7.7750822852250398E-4</v>
      </c>
      <c r="M126" s="130">
        <v>1E-3</v>
      </c>
      <c r="N126" s="130">
        <v>1.2503412000094481E-3</v>
      </c>
      <c r="O126" s="130">
        <v>1.515853309977464E-3</v>
      </c>
      <c r="P126" s="130">
        <v>1.7803755855818129E-3</v>
      </c>
      <c r="Q126" s="130">
        <v>2.0279833679623018E-3</v>
      </c>
      <c r="R126" s="130">
        <v>2.246594447847678E-3</v>
      </c>
      <c r="S126" s="130">
        <v>2.429861378661591E-3</v>
      </c>
      <c r="T126" s="130">
        <v>2.5769432360327701E-3</v>
      </c>
      <c r="U126" s="130">
        <v>2.6909081889947071E-3</v>
      </c>
      <c r="V126" s="130">
        <v>2.7768314621496129E-3</v>
      </c>
      <c r="W126" s="130">
        <v>2.84028691880296E-3</v>
      </c>
      <c r="X126" s="130">
        <v>2.8864374205020819E-3</v>
      </c>
      <c r="Y126" s="130">
        <v>2.9196296795036551E-3</v>
      </c>
      <c r="Z126" s="130">
        <v>2.943310985180656E-3</v>
      </c>
      <c r="AA126" s="130">
        <v>2.9601098731268042E-3</v>
      </c>
      <c r="AB126" s="130">
        <v>2.9719780718752168E-3</v>
      </c>
      <c r="AC126" s="130">
        <v>2.980338671474984E-3</v>
      </c>
      <c r="AD126" s="130">
        <v>2.986216378370161E-3</v>
      </c>
      <c r="AE126" s="130">
        <v>2.9903426526279521E-3</v>
      </c>
      <c r="AF126" s="130">
        <v>2.993236480364331E-3</v>
      </c>
      <c r="AG126" s="130">
        <v>2.9952645447244219E-3</v>
      </c>
      <c r="AH126" s="130">
        <v>2.996685160550891E-3</v>
      </c>
      <c r="AI126" s="130">
        <v>2.9976799279655521E-3</v>
      </c>
      <c r="AJ126" s="130">
        <v>2.998376332198952E-3</v>
      </c>
      <c r="AK126" s="130">
        <v>2.9988637795439572E-3</v>
      </c>
      <c r="AL126" s="130">
        <v>2.999204927314111E-3</v>
      </c>
      <c r="AM126" s="130">
        <v>2.9994436651955229E-3</v>
      </c>
      <c r="AN126" s="130">
        <v>2.999610726135422E-3</v>
      </c>
      <c r="AO126" s="130">
        <v>2.9997276251530229E-3</v>
      </c>
      <c r="AP126" s="130">
        <v>2.999809421603156E-3</v>
      </c>
      <c r="AQ126" s="130">
        <v>2.999866654985469E-3</v>
      </c>
      <c r="AR126" s="130">
        <v>2.9999067009098819E-3</v>
      </c>
      <c r="AS126" s="130">
        <v>2.9999347205791672E-3</v>
      </c>
      <c r="AT126" s="130">
        <v>2.9999543254835008E-3</v>
      </c>
      <c r="AU126" s="130">
        <v>2.9999680426490249E-3</v>
      </c>
      <c r="AV126" s="130">
        <v>2.9999776402476219E-3</v>
      </c>
      <c r="AW126" s="130">
        <v>2.999984355460299E-3</v>
      </c>
      <c r="AX126" s="130">
        <v>2.999989053928068E-3</v>
      </c>
      <c r="AY126" s="130">
        <v>2.9999923413256851E-3</v>
      </c>
    </row>
    <row r="127" spans="1:51">
      <c r="A127" t="s">
        <v>32</v>
      </c>
      <c r="B127" t="s">
        <v>76</v>
      </c>
      <c r="C127" t="s">
        <v>61</v>
      </c>
      <c r="D127" t="s">
        <v>337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130">
        <v>0</v>
      </c>
      <c r="L127" s="130">
        <v>6.9996987850317119E-4</v>
      </c>
      <c r="M127" s="130">
        <v>1E-3</v>
      </c>
      <c r="N127" s="130">
        <v>1.4283728261970129E-3</v>
      </c>
      <c r="O127" s="130">
        <v>2.0397187676144861E-3</v>
      </c>
      <c r="P127" s="130">
        <v>2.9116420218176999E-3</v>
      </c>
      <c r="Q127" s="130">
        <v>4.1540919764280889E-3</v>
      </c>
      <c r="R127" s="130">
        <v>5.9222582089639561E-3</v>
      </c>
      <c r="S127" s="130">
        <v>8.4340034372050749E-3</v>
      </c>
      <c r="T127" s="130">
        <v>1.1992805871272929E-2</v>
      </c>
      <c r="U127" s="130">
        <v>1.7016696666036019E-2</v>
      </c>
      <c r="V127" s="130">
        <v>2.40722458767266E-2</v>
      </c>
      <c r="W127" s="130">
        <v>3.3909432719945197E-2</v>
      </c>
      <c r="X127" s="130">
        <v>4.7487083526113943E-2</v>
      </c>
      <c r="Y127" s="130">
        <v>6.5968517377613445E-2</v>
      </c>
      <c r="Z127" s="130">
        <v>9.0654026675444824E-2</v>
      </c>
      <c r="AA127" s="130">
        <v>0.12280721846060021</v>
      </c>
      <c r="AB127" s="130">
        <v>0.1633422298661012</v>
      </c>
      <c r="AC127" s="130">
        <v>0.2123923540169326</v>
      </c>
      <c r="AD127" s="130">
        <v>0.26888683086189391</v>
      </c>
      <c r="AE127" s="130">
        <v>0.33037109569086448</v>
      </c>
      <c r="AF127" s="130">
        <v>0.39329362759482961</v>
      </c>
      <c r="AG127" s="130">
        <v>0.45376181013906869</v>
      </c>
      <c r="AH127" s="130">
        <v>0.50845840136591569</v>
      </c>
      <c r="AI127" s="130">
        <v>0.55529094414054336</v>
      </c>
      <c r="AJ127" s="130">
        <v>0.59354154498709821</v>
      </c>
      <c r="AK127" s="130">
        <v>0.62359650619785745</v>
      </c>
      <c r="AL127" s="130">
        <v>0.64650145817820492</v>
      </c>
      <c r="AM127" s="130">
        <v>0.66355430984945274</v>
      </c>
      <c r="AN127" s="130">
        <v>0.67603069429546458</v>
      </c>
      <c r="AO127" s="130">
        <v>0.68504276911684481</v>
      </c>
      <c r="AP127" s="130">
        <v>0.69149248623494808</v>
      </c>
      <c r="AQ127" s="130">
        <v>0.69607786942763483</v>
      </c>
      <c r="AR127" s="130">
        <v>0.69932246429266054</v>
      </c>
      <c r="AS127" s="130">
        <v>0.70161066259249694</v>
      </c>
      <c r="AT127" s="130">
        <v>0.70322057622112777</v>
      </c>
      <c r="AU127" s="130">
        <v>0.704351388718368</v>
      </c>
      <c r="AV127" s="130">
        <v>0.70514475207148031</v>
      </c>
      <c r="AW127" s="130">
        <v>0.70570091017051251</v>
      </c>
      <c r="AX127" s="130">
        <v>0.70609056065582276</v>
      </c>
      <c r="AY127" s="130">
        <v>0.70636344435105836</v>
      </c>
    </row>
    <row r="128" spans="1:51">
      <c r="A128" t="s">
        <v>32</v>
      </c>
      <c r="B128" t="s">
        <v>77</v>
      </c>
      <c r="C128" t="s">
        <v>50</v>
      </c>
      <c r="D128" t="s">
        <v>337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130">
        <v>0</v>
      </c>
      <c r="L128" s="130">
        <v>0</v>
      </c>
      <c r="M128" s="130">
        <v>0</v>
      </c>
      <c r="N128" s="130">
        <v>0</v>
      </c>
      <c r="O128" s="130">
        <v>0</v>
      </c>
      <c r="P128" s="130">
        <v>0</v>
      </c>
      <c r="Q128" s="130">
        <v>0</v>
      </c>
      <c r="R128" s="130">
        <v>0</v>
      </c>
      <c r="S128" s="130">
        <v>0</v>
      </c>
      <c r="T128" s="130">
        <v>0</v>
      </c>
      <c r="U128" s="130">
        <v>0</v>
      </c>
      <c r="V128" s="130">
        <v>0</v>
      </c>
      <c r="W128" s="130">
        <v>0</v>
      </c>
      <c r="X128" s="130">
        <v>0</v>
      </c>
      <c r="Y128" s="130">
        <v>0</v>
      </c>
      <c r="Z128" s="130">
        <v>0</v>
      </c>
      <c r="AA128" s="130">
        <v>0</v>
      </c>
      <c r="AB128" s="130">
        <v>0</v>
      </c>
      <c r="AC128" s="130">
        <v>0</v>
      </c>
      <c r="AD128" s="130">
        <v>0</v>
      </c>
      <c r="AE128" s="130">
        <v>0</v>
      </c>
      <c r="AF128" s="130">
        <v>0</v>
      </c>
      <c r="AG128" s="130">
        <v>0</v>
      </c>
      <c r="AH128" s="130">
        <v>0</v>
      </c>
      <c r="AI128" s="130">
        <v>0</v>
      </c>
      <c r="AJ128" s="130">
        <v>0</v>
      </c>
      <c r="AK128" s="130">
        <v>0</v>
      </c>
      <c r="AL128" s="130">
        <v>0</v>
      </c>
      <c r="AM128" s="130">
        <v>0</v>
      </c>
      <c r="AN128" s="130">
        <v>0</v>
      </c>
      <c r="AO128" s="130">
        <v>0</v>
      </c>
      <c r="AP128" s="130">
        <v>0</v>
      </c>
      <c r="AQ128" s="130">
        <v>0</v>
      </c>
      <c r="AR128" s="130">
        <v>0</v>
      </c>
      <c r="AS128" s="130">
        <v>0</v>
      </c>
      <c r="AT128" s="130">
        <v>0</v>
      </c>
      <c r="AU128" s="130">
        <v>0</v>
      </c>
      <c r="AV128" s="130">
        <v>0</v>
      </c>
      <c r="AW128" s="130">
        <v>0</v>
      </c>
      <c r="AX128" s="130">
        <v>0</v>
      </c>
      <c r="AY128" s="130">
        <v>0</v>
      </c>
    </row>
    <row r="129" spans="1:51">
      <c r="A129" t="s">
        <v>32</v>
      </c>
      <c r="B129" t="s">
        <v>77</v>
      </c>
      <c r="C129" t="s">
        <v>53</v>
      </c>
      <c r="D129" t="s">
        <v>337</v>
      </c>
      <c r="E129" s="63">
        <v>1</v>
      </c>
      <c r="F129" s="63">
        <v>1</v>
      </c>
      <c r="G129" s="63">
        <v>1</v>
      </c>
      <c r="H129" s="63">
        <v>1</v>
      </c>
      <c r="I129" s="63">
        <v>1</v>
      </c>
      <c r="J129" s="63">
        <v>1</v>
      </c>
      <c r="K129" s="130">
        <v>1</v>
      </c>
      <c r="L129" s="130">
        <v>0.9985225218929743</v>
      </c>
      <c r="M129" s="130">
        <v>0.998</v>
      </c>
      <c r="N129" s="130">
        <v>0.99732128597379355</v>
      </c>
      <c r="O129" s="130">
        <v>0.99644442792240806</v>
      </c>
      <c r="P129" s="130">
        <v>0.99530798239260054</v>
      </c>
      <c r="Q129" s="130">
        <v>0.9938179246556097</v>
      </c>
      <c r="R129" s="130">
        <v>0.99183114734318845</v>
      </c>
      <c r="S129" s="130">
        <v>0.98913613518413346</v>
      </c>
      <c r="T129" s="130">
        <v>0.98543025089269443</v>
      </c>
      <c r="U129" s="130">
        <v>0.98029239514496935</v>
      </c>
      <c r="V129" s="130">
        <v>0.97315092266112391</v>
      </c>
      <c r="W129" s="130">
        <v>0.96325028036125193</v>
      </c>
      <c r="X129" s="130">
        <v>0.94962647905338404</v>
      </c>
      <c r="Y129" s="130">
        <v>0.93111185294288301</v>
      </c>
      <c r="Z129" s="130">
        <v>0.90640266233937461</v>
      </c>
      <c r="AA129" s="130">
        <v>0.87423267166627305</v>
      </c>
      <c r="AB129" s="130">
        <v>0.83368579206202365</v>
      </c>
      <c r="AC129" s="130">
        <v>0.78462730731159247</v>
      </c>
      <c r="AD129" s="130">
        <v>0.72812695275973605</v>
      </c>
      <c r="AE129" s="130">
        <v>0.66663856165650759</v>
      </c>
      <c r="AF129" s="130">
        <v>0.60371313592480613</v>
      </c>
      <c r="AG129" s="130">
        <v>0.54324292531620677</v>
      </c>
      <c r="AH129" s="130">
        <v>0.48854491347353329</v>
      </c>
      <c r="AI129" s="130">
        <v>0.44171137593149101</v>
      </c>
      <c r="AJ129" s="130">
        <v>0.40346007868070283</v>
      </c>
      <c r="AK129" s="130">
        <v>0.37340463002259849</v>
      </c>
      <c r="AL129" s="130">
        <v>0.35049933689448087</v>
      </c>
      <c r="AM129" s="130">
        <v>0.33344624648535159</v>
      </c>
      <c r="AN129" s="130">
        <v>0.32096969497839989</v>
      </c>
      <c r="AO129" s="130">
        <v>0.31195750325800209</v>
      </c>
      <c r="AP129" s="130">
        <v>0.30550770434344859</v>
      </c>
      <c r="AQ129" s="130">
        <v>0.30092226391737958</v>
      </c>
      <c r="AR129" s="130">
        <v>0.29767762900642952</v>
      </c>
      <c r="AS129" s="130">
        <v>0.29538940268692382</v>
      </c>
      <c r="AT129" s="130">
        <v>0.29377946945338862</v>
      </c>
      <c r="AU129" s="130">
        <v>0.29264864323898288</v>
      </c>
      <c r="AV129" s="130">
        <v>0.29185527028827202</v>
      </c>
      <c r="AW129" s="130">
        <v>0.29129910547402699</v>
      </c>
      <c r="AX129" s="130">
        <v>0.29090945029024912</v>
      </c>
      <c r="AY129" s="130">
        <v>0.29063656330761589</v>
      </c>
    </row>
    <row r="130" spans="1:51">
      <c r="A130" t="s">
        <v>32</v>
      </c>
      <c r="B130" t="s">
        <v>77</v>
      </c>
      <c r="C130" t="s">
        <v>56</v>
      </c>
      <c r="D130" t="s">
        <v>337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130">
        <v>0</v>
      </c>
      <c r="L130" s="130">
        <v>0</v>
      </c>
      <c r="M130" s="130">
        <v>0</v>
      </c>
      <c r="N130" s="130">
        <v>0</v>
      </c>
      <c r="O130" s="130">
        <v>0</v>
      </c>
      <c r="P130" s="130">
        <v>0</v>
      </c>
      <c r="Q130" s="130">
        <v>0</v>
      </c>
      <c r="R130" s="130">
        <v>0</v>
      </c>
      <c r="S130" s="130">
        <v>0</v>
      </c>
      <c r="T130" s="130">
        <v>0</v>
      </c>
      <c r="U130" s="130">
        <v>0</v>
      </c>
      <c r="V130" s="130">
        <v>0</v>
      </c>
      <c r="W130" s="130">
        <v>0</v>
      </c>
      <c r="X130" s="130">
        <v>0</v>
      </c>
      <c r="Y130" s="130">
        <v>0</v>
      </c>
      <c r="Z130" s="130">
        <v>0</v>
      </c>
      <c r="AA130" s="130">
        <v>0</v>
      </c>
      <c r="AB130" s="130">
        <v>0</v>
      </c>
      <c r="AC130" s="130">
        <v>0</v>
      </c>
      <c r="AD130" s="130">
        <v>0</v>
      </c>
      <c r="AE130" s="130">
        <v>0</v>
      </c>
      <c r="AF130" s="130">
        <v>0</v>
      </c>
      <c r="AG130" s="130">
        <v>0</v>
      </c>
      <c r="AH130" s="130">
        <v>0</v>
      </c>
      <c r="AI130" s="130">
        <v>0</v>
      </c>
      <c r="AJ130" s="130">
        <v>0</v>
      </c>
      <c r="AK130" s="130">
        <v>0</v>
      </c>
      <c r="AL130" s="130">
        <v>0</v>
      </c>
      <c r="AM130" s="130">
        <v>0</v>
      </c>
      <c r="AN130" s="130">
        <v>0</v>
      </c>
      <c r="AO130" s="130">
        <v>0</v>
      </c>
      <c r="AP130" s="130">
        <v>0</v>
      </c>
      <c r="AQ130" s="130">
        <v>0</v>
      </c>
      <c r="AR130" s="130">
        <v>0</v>
      </c>
      <c r="AS130" s="130">
        <v>0</v>
      </c>
      <c r="AT130" s="130">
        <v>0</v>
      </c>
      <c r="AU130" s="130">
        <v>0</v>
      </c>
      <c r="AV130" s="130">
        <v>0</v>
      </c>
      <c r="AW130" s="130">
        <v>0</v>
      </c>
      <c r="AX130" s="130">
        <v>0</v>
      </c>
      <c r="AY130" s="130">
        <v>0</v>
      </c>
    </row>
    <row r="131" spans="1:51">
      <c r="A131" t="s">
        <v>32</v>
      </c>
      <c r="B131" t="s">
        <v>77</v>
      </c>
      <c r="C131" t="s">
        <v>59</v>
      </c>
      <c r="D131" t="s">
        <v>337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130">
        <v>0</v>
      </c>
      <c r="L131" s="130">
        <v>0</v>
      </c>
      <c r="M131" s="130">
        <v>0</v>
      </c>
      <c r="N131" s="130">
        <v>0</v>
      </c>
      <c r="O131" s="130">
        <v>0</v>
      </c>
      <c r="P131" s="130">
        <v>0</v>
      </c>
      <c r="Q131" s="130">
        <v>0</v>
      </c>
      <c r="R131" s="130">
        <v>0</v>
      </c>
      <c r="S131" s="130">
        <v>0</v>
      </c>
      <c r="T131" s="130">
        <v>0</v>
      </c>
      <c r="U131" s="130">
        <v>0</v>
      </c>
      <c r="V131" s="130">
        <v>0</v>
      </c>
      <c r="W131" s="130">
        <v>0</v>
      </c>
      <c r="X131" s="130">
        <v>0</v>
      </c>
      <c r="Y131" s="130">
        <v>0</v>
      </c>
      <c r="Z131" s="130">
        <v>0</v>
      </c>
      <c r="AA131" s="130">
        <v>0</v>
      </c>
      <c r="AB131" s="130">
        <v>0</v>
      </c>
      <c r="AC131" s="130">
        <v>0</v>
      </c>
      <c r="AD131" s="130">
        <v>0</v>
      </c>
      <c r="AE131" s="130">
        <v>0</v>
      </c>
      <c r="AF131" s="130">
        <v>0</v>
      </c>
      <c r="AG131" s="130">
        <v>0</v>
      </c>
      <c r="AH131" s="130">
        <v>0</v>
      </c>
      <c r="AI131" s="130">
        <v>0</v>
      </c>
      <c r="AJ131" s="130">
        <v>0</v>
      </c>
      <c r="AK131" s="130">
        <v>0</v>
      </c>
      <c r="AL131" s="130">
        <v>0</v>
      </c>
      <c r="AM131" s="130">
        <v>0</v>
      </c>
      <c r="AN131" s="130">
        <v>0</v>
      </c>
      <c r="AO131" s="130">
        <v>0</v>
      </c>
      <c r="AP131" s="130">
        <v>0</v>
      </c>
      <c r="AQ131" s="130">
        <v>0</v>
      </c>
      <c r="AR131" s="130">
        <v>0</v>
      </c>
      <c r="AS131" s="130">
        <v>0</v>
      </c>
      <c r="AT131" s="130">
        <v>0</v>
      </c>
      <c r="AU131" s="130">
        <v>0</v>
      </c>
      <c r="AV131" s="130">
        <v>0</v>
      </c>
      <c r="AW131" s="130">
        <v>0</v>
      </c>
      <c r="AX131" s="130">
        <v>0</v>
      </c>
      <c r="AY131" s="130">
        <v>0</v>
      </c>
    </row>
    <row r="132" spans="1:51">
      <c r="A132" t="s">
        <v>32</v>
      </c>
      <c r="B132" t="s">
        <v>77</v>
      </c>
      <c r="C132" t="s">
        <v>60</v>
      </c>
      <c r="D132" t="s">
        <v>337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130">
        <v>0</v>
      </c>
      <c r="L132" s="130">
        <v>0</v>
      </c>
      <c r="M132" s="130">
        <v>0</v>
      </c>
      <c r="N132" s="130">
        <v>0</v>
      </c>
      <c r="O132" s="130">
        <v>0</v>
      </c>
      <c r="P132" s="130">
        <v>0</v>
      </c>
      <c r="Q132" s="130">
        <v>0</v>
      </c>
      <c r="R132" s="130">
        <v>0</v>
      </c>
      <c r="S132" s="130">
        <v>0</v>
      </c>
      <c r="T132" s="130">
        <v>0</v>
      </c>
      <c r="U132" s="130">
        <v>0</v>
      </c>
      <c r="V132" s="130">
        <v>0</v>
      </c>
      <c r="W132" s="130">
        <v>0</v>
      </c>
      <c r="X132" s="130">
        <v>0</v>
      </c>
      <c r="Y132" s="130">
        <v>0</v>
      </c>
      <c r="Z132" s="130">
        <v>0</v>
      </c>
      <c r="AA132" s="130">
        <v>0</v>
      </c>
      <c r="AB132" s="130">
        <v>0</v>
      </c>
      <c r="AC132" s="130">
        <v>0</v>
      </c>
      <c r="AD132" s="130">
        <v>0</v>
      </c>
      <c r="AE132" s="130">
        <v>0</v>
      </c>
      <c r="AF132" s="130">
        <v>0</v>
      </c>
      <c r="AG132" s="130">
        <v>0</v>
      </c>
      <c r="AH132" s="130">
        <v>0</v>
      </c>
      <c r="AI132" s="130">
        <v>0</v>
      </c>
      <c r="AJ132" s="130">
        <v>0</v>
      </c>
      <c r="AK132" s="130">
        <v>0</v>
      </c>
      <c r="AL132" s="130">
        <v>0</v>
      </c>
      <c r="AM132" s="130">
        <v>0</v>
      </c>
      <c r="AN132" s="130">
        <v>0</v>
      </c>
      <c r="AO132" s="130">
        <v>0</v>
      </c>
      <c r="AP132" s="130">
        <v>0</v>
      </c>
      <c r="AQ132" s="130">
        <v>0</v>
      </c>
      <c r="AR132" s="130">
        <v>0</v>
      </c>
      <c r="AS132" s="130">
        <v>0</v>
      </c>
      <c r="AT132" s="130">
        <v>0</v>
      </c>
      <c r="AU132" s="130">
        <v>0</v>
      </c>
      <c r="AV132" s="130">
        <v>0</v>
      </c>
      <c r="AW132" s="130">
        <v>0</v>
      </c>
      <c r="AX132" s="130">
        <v>0</v>
      </c>
      <c r="AY132" s="130">
        <v>0</v>
      </c>
    </row>
    <row r="133" spans="1:51">
      <c r="A133" t="s">
        <v>32</v>
      </c>
      <c r="B133" t="s">
        <v>77</v>
      </c>
      <c r="C133" t="s">
        <v>64</v>
      </c>
      <c r="D133" t="s">
        <v>337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130">
        <v>0</v>
      </c>
      <c r="L133" s="130">
        <v>7.7750822852250398E-4</v>
      </c>
      <c r="M133" s="130">
        <v>1E-3</v>
      </c>
      <c r="N133" s="130">
        <v>1.2503412000094481E-3</v>
      </c>
      <c r="O133" s="130">
        <v>1.515853309977464E-3</v>
      </c>
      <c r="P133" s="130">
        <v>1.7803755855818129E-3</v>
      </c>
      <c r="Q133" s="130">
        <v>2.0279833679623018E-3</v>
      </c>
      <c r="R133" s="130">
        <v>2.246594447847678E-3</v>
      </c>
      <c r="S133" s="130">
        <v>2.429861378661591E-3</v>
      </c>
      <c r="T133" s="130">
        <v>2.5769432360327701E-3</v>
      </c>
      <c r="U133" s="130">
        <v>2.6909081889947071E-3</v>
      </c>
      <c r="V133" s="130">
        <v>2.7768314621496129E-3</v>
      </c>
      <c r="W133" s="130">
        <v>2.84028691880296E-3</v>
      </c>
      <c r="X133" s="130">
        <v>2.8864374205020819E-3</v>
      </c>
      <c r="Y133" s="130">
        <v>2.9196296795036551E-3</v>
      </c>
      <c r="Z133" s="130">
        <v>2.943310985180656E-3</v>
      </c>
      <c r="AA133" s="130">
        <v>2.9601098731268042E-3</v>
      </c>
      <c r="AB133" s="130">
        <v>2.9719780718752168E-3</v>
      </c>
      <c r="AC133" s="130">
        <v>2.980338671474984E-3</v>
      </c>
      <c r="AD133" s="130">
        <v>2.986216378370161E-3</v>
      </c>
      <c r="AE133" s="130">
        <v>2.9903426526279521E-3</v>
      </c>
      <c r="AF133" s="130">
        <v>2.993236480364331E-3</v>
      </c>
      <c r="AG133" s="130">
        <v>2.9952645447244219E-3</v>
      </c>
      <c r="AH133" s="130">
        <v>2.996685160550891E-3</v>
      </c>
      <c r="AI133" s="130">
        <v>2.9976799279655521E-3</v>
      </c>
      <c r="AJ133" s="130">
        <v>2.998376332198952E-3</v>
      </c>
      <c r="AK133" s="130">
        <v>2.9988637795439572E-3</v>
      </c>
      <c r="AL133" s="130">
        <v>2.999204927314111E-3</v>
      </c>
      <c r="AM133" s="130">
        <v>2.9994436651955229E-3</v>
      </c>
      <c r="AN133" s="130">
        <v>2.999610726135422E-3</v>
      </c>
      <c r="AO133" s="130">
        <v>2.9997276251530229E-3</v>
      </c>
      <c r="AP133" s="130">
        <v>2.999809421603156E-3</v>
      </c>
      <c r="AQ133" s="130">
        <v>2.999866654985469E-3</v>
      </c>
      <c r="AR133" s="130">
        <v>2.9999067009098819E-3</v>
      </c>
      <c r="AS133" s="130">
        <v>2.9999347205791672E-3</v>
      </c>
      <c r="AT133" s="130">
        <v>2.9999543254835008E-3</v>
      </c>
      <c r="AU133" s="130">
        <v>2.9999680426490249E-3</v>
      </c>
      <c r="AV133" s="130">
        <v>2.9999776402476219E-3</v>
      </c>
      <c r="AW133" s="130">
        <v>2.999984355460299E-3</v>
      </c>
      <c r="AX133" s="130">
        <v>2.999989053928068E-3</v>
      </c>
      <c r="AY133" s="130">
        <v>2.9999923413256851E-3</v>
      </c>
    </row>
    <row r="134" spans="1:51">
      <c r="A134" t="s">
        <v>32</v>
      </c>
      <c r="B134" t="s">
        <v>77</v>
      </c>
      <c r="C134" t="s">
        <v>61</v>
      </c>
      <c r="D134" t="s">
        <v>337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130">
        <v>0</v>
      </c>
      <c r="L134" s="130">
        <v>6.9996987850317119E-4</v>
      </c>
      <c r="M134" s="130">
        <v>1E-3</v>
      </c>
      <c r="N134" s="130">
        <v>1.4283728261970129E-3</v>
      </c>
      <c r="O134" s="130">
        <v>2.0397187676144861E-3</v>
      </c>
      <c r="P134" s="130">
        <v>2.9116420218176999E-3</v>
      </c>
      <c r="Q134" s="130">
        <v>4.1540919764280889E-3</v>
      </c>
      <c r="R134" s="130">
        <v>5.9222582089639561E-3</v>
      </c>
      <c r="S134" s="130">
        <v>8.4340034372050749E-3</v>
      </c>
      <c r="T134" s="130">
        <v>1.1992805871272929E-2</v>
      </c>
      <c r="U134" s="130">
        <v>1.7016696666036019E-2</v>
      </c>
      <c r="V134" s="130">
        <v>2.40722458767266E-2</v>
      </c>
      <c r="W134" s="130">
        <v>3.3909432719945197E-2</v>
      </c>
      <c r="X134" s="130">
        <v>4.7487083526113943E-2</v>
      </c>
      <c r="Y134" s="130">
        <v>6.5968517377613445E-2</v>
      </c>
      <c r="Z134" s="130">
        <v>9.0654026675444824E-2</v>
      </c>
      <c r="AA134" s="130">
        <v>0.12280721846060021</v>
      </c>
      <c r="AB134" s="130">
        <v>0.1633422298661012</v>
      </c>
      <c r="AC134" s="130">
        <v>0.2123923540169326</v>
      </c>
      <c r="AD134" s="130">
        <v>0.26888683086189391</v>
      </c>
      <c r="AE134" s="130">
        <v>0.33037109569086448</v>
      </c>
      <c r="AF134" s="130">
        <v>0.39329362759482961</v>
      </c>
      <c r="AG134" s="130">
        <v>0.45376181013906869</v>
      </c>
      <c r="AH134" s="130">
        <v>0.50845840136591569</v>
      </c>
      <c r="AI134" s="130">
        <v>0.55529094414054336</v>
      </c>
      <c r="AJ134" s="130">
        <v>0.59354154498709821</v>
      </c>
      <c r="AK134" s="130">
        <v>0.62359650619785745</v>
      </c>
      <c r="AL134" s="130">
        <v>0.64650145817820492</v>
      </c>
      <c r="AM134" s="130">
        <v>0.66355430984945274</v>
      </c>
      <c r="AN134" s="130">
        <v>0.67603069429546458</v>
      </c>
      <c r="AO134" s="130">
        <v>0.68504276911684481</v>
      </c>
      <c r="AP134" s="130">
        <v>0.69149248623494808</v>
      </c>
      <c r="AQ134" s="130">
        <v>0.69607786942763483</v>
      </c>
      <c r="AR134" s="130">
        <v>0.69932246429266054</v>
      </c>
      <c r="AS134" s="130">
        <v>0.70161066259249694</v>
      </c>
      <c r="AT134" s="130">
        <v>0.70322057622112777</v>
      </c>
      <c r="AU134" s="130">
        <v>0.704351388718368</v>
      </c>
      <c r="AV134" s="130">
        <v>0.70514475207148031</v>
      </c>
      <c r="AW134" s="130">
        <v>0.70570091017051251</v>
      </c>
      <c r="AX134" s="130">
        <v>0.70609056065582276</v>
      </c>
      <c r="AY134" s="130">
        <v>0.70636344435105836</v>
      </c>
    </row>
    <row r="135" spans="1:51">
      <c r="A135" t="s">
        <v>32</v>
      </c>
      <c r="B135" t="s">
        <v>78</v>
      </c>
      <c r="C135" t="s">
        <v>53</v>
      </c>
      <c r="D135" t="s">
        <v>337</v>
      </c>
      <c r="E135" s="63">
        <v>1</v>
      </c>
      <c r="F135" s="63">
        <v>1</v>
      </c>
      <c r="G135" s="63">
        <v>1</v>
      </c>
      <c r="H135" s="63">
        <v>1</v>
      </c>
      <c r="I135" s="63">
        <v>1</v>
      </c>
      <c r="J135" s="63">
        <v>1</v>
      </c>
      <c r="K135" s="71">
        <v>1</v>
      </c>
      <c r="L135" s="71">
        <v>1</v>
      </c>
      <c r="M135" s="71">
        <v>1</v>
      </c>
      <c r="N135" s="71">
        <v>1</v>
      </c>
      <c r="O135" s="71">
        <v>1</v>
      </c>
      <c r="P135" s="71">
        <v>1</v>
      </c>
      <c r="Q135" s="71">
        <v>1</v>
      </c>
      <c r="R135" s="71">
        <v>1</v>
      </c>
      <c r="S135" s="71">
        <v>1</v>
      </c>
      <c r="T135" s="71">
        <v>1</v>
      </c>
      <c r="U135" s="71">
        <v>1</v>
      </c>
      <c r="V135" s="71">
        <v>1</v>
      </c>
      <c r="W135" s="71">
        <v>1</v>
      </c>
      <c r="X135" s="71">
        <v>1</v>
      </c>
      <c r="Y135" s="71">
        <v>1</v>
      </c>
      <c r="Z135" s="71">
        <v>1</v>
      </c>
      <c r="AA135" s="71">
        <v>1</v>
      </c>
      <c r="AB135" s="71">
        <v>1</v>
      </c>
      <c r="AC135" s="71">
        <v>1</v>
      </c>
      <c r="AD135" s="71">
        <v>1</v>
      </c>
      <c r="AE135" s="71">
        <v>1</v>
      </c>
      <c r="AF135" s="71">
        <v>1</v>
      </c>
      <c r="AG135" s="71">
        <v>1</v>
      </c>
      <c r="AH135" s="71">
        <v>1</v>
      </c>
      <c r="AI135" s="71">
        <v>1</v>
      </c>
      <c r="AJ135" s="71">
        <v>1</v>
      </c>
      <c r="AK135" s="71">
        <v>1</v>
      </c>
      <c r="AL135" s="71">
        <v>1</v>
      </c>
      <c r="AM135" s="71">
        <v>1</v>
      </c>
      <c r="AN135" s="71">
        <v>1</v>
      </c>
      <c r="AO135" s="71">
        <v>1</v>
      </c>
      <c r="AP135" s="71">
        <v>1</v>
      </c>
      <c r="AQ135" s="71">
        <v>1</v>
      </c>
      <c r="AR135" s="71">
        <v>1</v>
      </c>
      <c r="AS135" s="71">
        <v>1</v>
      </c>
      <c r="AT135" s="71">
        <v>1</v>
      </c>
      <c r="AU135" s="71">
        <v>1</v>
      </c>
      <c r="AV135" s="71">
        <v>1</v>
      </c>
      <c r="AW135" s="71">
        <v>1</v>
      </c>
      <c r="AX135" s="71">
        <v>1</v>
      </c>
      <c r="AY135" s="71">
        <v>1</v>
      </c>
    </row>
    <row r="136" spans="1:51">
      <c r="A136" t="s">
        <v>32</v>
      </c>
      <c r="B136" t="s">
        <v>78</v>
      </c>
      <c r="C136" t="s">
        <v>56</v>
      </c>
      <c r="D136" t="s">
        <v>337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</row>
    <row r="137" spans="1:51">
      <c r="A137" t="s">
        <v>32</v>
      </c>
      <c r="B137" t="s">
        <v>78</v>
      </c>
      <c r="C137" t="s">
        <v>61</v>
      </c>
      <c r="D137" t="s">
        <v>337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130">
        <v>0</v>
      </c>
      <c r="L137" s="130">
        <v>0</v>
      </c>
      <c r="M137" s="130">
        <v>0</v>
      </c>
      <c r="N137" s="130">
        <v>0</v>
      </c>
      <c r="O137" s="130">
        <v>0</v>
      </c>
      <c r="P137" s="130">
        <v>0</v>
      </c>
      <c r="Q137" s="130">
        <v>0</v>
      </c>
      <c r="R137" s="130">
        <v>0</v>
      </c>
      <c r="S137" s="130">
        <v>0</v>
      </c>
      <c r="T137" s="130">
        <v>0</v>
      </c>
      <c r="U137" s="130">
        <v>0</v>
      </c>
      <c r="V137" s="130">
        <v>0</v>
      </c>
      <c r="W137" s="130">
        <v>0</v>
      </c>
      <c r="X137" s="130">
        <v>0</v>
      </c>
      <c r="Y137" s="130">
        <v>0</v>
      </c>
      <c r="Z137" s="130">
        <v>0</v>
      </c>
      <c r="AA137" s="130">
        <v>0</v>
      </c>
      <c r="AB137" s="130">
        <v>0</v>
      </c>
      <c r="AC137" s="130">
        <v>0</v>
      </c>
      <c r="AD137" s="130">
        <v>0</v>
      </c>
      <c r="AE137" s="130">
        <v>0</v>
      </c>
      <c r="AF137" s="130">
        <v>0</v>
      </c>
      <c r="AG137" s="130">
        <v>0</v>
      </c>
      <c r="AH137" s="130">
        <v>0</v>
      </c>
      <c r="AI137" s="130">
        <v>0</v>
      </c>
      <c r="AJ137" s="130">
        <v>0</v>
      </c>
      <c r="AK137" s="130">
        <v>0</v>
      </c>
      <c r="AL137" s="130">
        <v>0</v>
      </c>
      <c r="AM137" s="130">
        <v>0</v>
      </c>
      <c r="AN137" s="130">
        <v>0</v>
      </c>
      <c r="AO137" s="130">
        <v>0</v>
      </c>
      <c r="AP137" s="130">
        <v>0</v>
      </c>
      <c r="AQ137" s="130">
        <v>0</v>
      </c>
      <c r="AR137" s="130">
        <v>0</v>
      </c>
      <c r="AS137" s="130">
        <v>0</v>
      </c>
      <c r="AT137" s="130">
        <v>0</v>
      </c>
      <c r="AU137" s="130">
        <v>0</v>
      </c>
      <c r="AV137" s="130">
        <v>0</v>
      </c>
      <c r="AW137" s="130">
        <v>0</v>
      </c>
      <c r="AX137" s="130">
        <v>0</v>
      </c>
      <c r="AY137" s="130">
        <v>0</v>
      </c>
    </row>
    <row r="138" spans="1:51">
      <c r="A138" t="s">
        <v>32</v>
      </c>
      <c r="B138" t="s">
        <v>79</v>
      </c>
      <c r="C138" t="s">
        <v>359</v>
      </c>
      <c r="D138" t="s">
        <v>337</v>
      </c>
      <c r="E138" s="63">
        <v>0</v>
      </c>
      <c r="F138" s="63">
        <v>0</v>
      </c>
      <c r="G138" s="63">
        <v>0</v>
      </c>
      <c r="H138" s="63">
        <v>0</v>
      </c>
      <c r="I138" s="63">
        <v>0</v>
      </c>
      <c r="J138" s="63">
        <v>0</v>
      </c>
      <c r="K138" s="130">
        <v>0</v>
      </c>
      <c r="L138" s="130">
        <v>0</v>
      </c>
      <c r="M138" s="130">
        <v>0</v>
      </c>
      <c r="N138" s="130">
        <v>0</v>
      </c>
      <c r="O138" s="130">
        <v>0</v>
      </c>
      <c r="P138" s="130">
        <v>0</v>
      </c>
      <c r="Q138" s="130">
        <v>0</v>
      </c>
      <c r="R138" s="130">
        <v>0</v>
      </c>
      <c r="S138" s="130">
        <v>0</v>
      </c>
      <c r="T138" s="130">
        <v>0</v>
      </c>
      <c r="U138" s="130">
        <v>0</v>
      </c>
      <c r="V138" s="130">
        <v>0</v>
      </c>
      <c r="W138" s="130">
        <v>0</v>
      </c>
      <c r="X138" s="130">
        <v>0</v>
      </c>
      <c r="Y138" s="130">
        <v>0</v>
      </c>
      <c r="Z138" s="130">
        <v>0</v>
      </c>
      <c r="AA138" s="130">
        <v>0</v>
      </c>
      <c r="AB138" s="130">
        <v>0</v>
      </c>
      <c r="AC138" s="130">
        <v>0</v>
      </c>
      <c r="AD138" s="130">
        <v>0</v>
      </c>
      <c r="AE138" s="130">
        <v>0</v>
      </c>
      <c r="AF138" s="130">
        <v>0</v>
      </c>
      <c r="AG138" s="130">
        <v>0</v>
      </c>
      <c r="AH138" s="130">
        <v>0</v>
      </c>
      <c r="AI138" s="130">
        <v>0</v>
      </c>
      <c r="AJ138" s="130">
        <v>0</v>
      </c>
      <c r="AK138" s="130">
        <v>0</v>
      </c>
      <c r="AL138" s="130">
        <v>0</v>
      </c>
      <c r="AM138" s="130">
        <v>0</v>
      </c>
      <c r="AN138" s="130">
        <v>0</v>
      </c>
      <c r="AO138" s="130">
        <v>0</v>
      </c>
      <c r="AP138" s="130">
        <v>0</v>
      </c>
      <c r="AQ138" s="130">
        <v>0</v>
      </c>
      <c r="AR138" s="130">
        <v>0</v>
      </c>
      <c r="AS138" s="130">
        <v>0</v>
      </c>
      <c r="AT138" s="130">
        <v>0</v>
      </c>
      <c r="AU138" s="130">
        <v>0</v>
      </c>
      <c r="AV138" s="130">
        <v>0</v>
      </c>
      <c r="AW138" s="130">
        <v>0</v>
      </c>
      <c r="AX138" s="130">
        <v>0</v>
      </c>
      <c r="AY138" s="130">
        <v>0</v>
      </c>
    </row>
    <row r="139" spans="1:51">
      <c r="A139" t="s">
        <v>32</v>
      </c>
      <c r="B139" t="s">
        <v>79</v>
      </c>
      <c r="C139" t="s">
        <v>61</v>
      </c>
      <c r="D139" t="s">
        <v>337</v>
      </c>
      <c r="E139" s="63">
        <v>0</v>
      </c>
      <c r="F139" s="63">
        <v>0</v>
      </c>
      <c r="G139" s="63">
        <v>0</v>
      </c>
      <c r="H139" s="63">
        <v>0</v>
      </c>
      <c r="I139" s="63">
        <v>0</v>
      </c>
      <c r="J139" s="63">
        <v>0</v>
      </c>
      <c r="K139" s="130">
        <v>0</v>
      </c>
      <c r="L139" s="130">
        <v>0</v>
      </c>
      <c r="M139" s="130">
        <v>0</v>
      </c>
      <c r="N139" s="130">
        <v>0</v>
      </c>
      <c r="O139" s="130">
        <v>0</v>
      </c>
      <c r="P139" s="130">
        <v>0</v>
      </c>
      <c r="Q139" s="130">
        <v>0</v>
      </c>
      <c r="R139" s="130">
        <v>0</v>
      </c>
      <c r="S139" s="130">
        <v>0</v>
      </c>
      <c r="T139" s="130">
        <v>0</v>
      </c>
      <c r="U139" s="130">
        <v>0</v>
      </c>
      <c r="V139" s="130">
        <v>0</v>
      </c>
      <c r="W139" s="130">
        <v>0</v>
      </c>
      <c r="X139" s="130">
        <v>0</v>
      </c>
      <c r="Y139" s="130">
        <v>0</v>
      </c>
      <c r="Z139" s="130">
        <v>0</v>
      </c>
      <c r="AA139" s="130">
        <v>0</v>
      </c>
      <c r="AB139" s="130">
        <v>0</v>
      </c>
      <c r="AC139" s="130">
        <v>0</v>
      </c>
      <c r="AD139" s="130">
        <v>0</v>
      </c>
      <c r="AE139" s="130">
        <v>0</v>
      </c>
      <c r="AF139" s="130">
        <v>0</v>
      </c>
      <c r="AG139" s="130">
        <v>0</v>
      </c>
      <c r="AH139" s="130">
        <v>0</v>
      </c>
      <c r="AI139" s="130">
        <v>0</v>
      </c>
      <c r="AJ139" s="130">
        <v>0</v>
      </c>
      <c r="AK139" s="130">
        <v>0</v>
      </c>
      <c r="AL139" s="130">
        <v>0</v>
      </c>
      <c r="AM139" s="130">
        <v>0</v>
      </c>
      <c r="AN139" s="130">
        <v>0</v>
      </c>
      <c r="AO139" s="130">
        <v>0</v>
      </c>
      <c r="AP139" s="130">
        <v>0</v>
      </c>
      <c r="AQ139" s="130">
        <v>0</v>
      </c>
      <c r="AR139" s="130">
        <v>0</v>
      </c>
      <c r="AS139" s="130">
        <v>0</v>
      </c>
      <c r="AT139" s="130">
        <v>0</v>
      </c>
      <c r="AU139" s="130">
        <v>0</v>
      </c>
      <c r="AV139" s="130">
        <v>0</v>
      </c>
      <c r="AW139" s="130">
        <v>0</v>
      </c>
      <c r="AX139" s="130">
        <v>0</v>
      </c>
      <c r="AY139" s="130">
        <v>0</v>
      </c>
    </row>
    <row r="140" spans="1:51">
      <c r="A140" t="s">
        <v>32</v>
      </c>
      <c r="B140" t="s">
        <v>80</v>
      </c>
      <c r="C140" t="s">
        <v>63</v>
      </c>
      <c r="D140" t="s">
        <v>337</v>
      </c>
      <c r="E140" s="63">
        <v>0</v>
      </c>
      <c r="F140" s="63">
        <v>0</v>
      </c>
      <c r="G140" s="63">
        <v>0</v>
      </c>
      <c r="H140" s="63">
        <v>0</v>
      </c>
      <c r="I140" s="63">
        <v>0</v>
      </c>
      <c r="J140" s="63">
        <v>0</v>
      </c>
      <c r="K140" s="130">
        <v>0</v>
      </c>
      <c r="L140" s="130">
        <v>0</v>
      </c>
      <c r="M140" s="130">
        <v>0</v>
      </c>
      <c r="N140" s="130">
        <v>0</v>
      </c>
      <c r="O140" s="130">
        <v>0</v>
      </c>
      <c r="P140" s="130">
        <v>0</v>
      </c>
      <c r="Q140" s="130">
        <v>0</v>
      </c>
      <c r="R140" s="130">
        <v>0</v>
      </c>
      <c r="S140" s="130">
        <v>0</v>
      </c>
      <c r="T140" s="130">
        <v>0</v>
      </c>
      <c r="U140" s="130">
        <v>0</v>
      </c>
      <c r="V140" s="130">
        <v>0</v>
      </c>
      <c r="W140" s="130">
        <v>0</v>
      </c>
      <c r="X140" s="130">
        <v>0</v>
      </c>
      <c r="Y140" s="130">
        <v>0</v>
      </c>
      <c r="Z140" s="130">
        <v>0</v>
      </c>
      <c r="AA140" s="130">
        <v>0</v>
      </c>
      <c r="AB140" s="130">
        <v>0</v>
      </c>
      <c r="AC140" s="130">
        <v>0</v>
      </c>
      <c r="AD140" s="130">
        <v>0</v>
      </c>
      <c r="AE140" s="130">
        <v>0</v>
      </c>
      <c r="AF140" s="130">
        <v>0</v>
      </c>
      <c r="AG140" s="130">
        <v>0</v>
      </c>
      <c r="AH140" s="130">
        <v>0</v>
      </c>
      <c r="AI140" s="130">
        <v>0</v>
      </c>
      <c r="AJ140" s="130">
        <v>0</v>
      </c>
      <c r="AK140" s="130">
        <v>0</v>
      </c>
      <c r="AL140" s="130">
        <v>0</v>
      </c>
      <c r="AM140" s="130">
        <v>0</v>
      </c>
      <c r="AN140" s="130">
        <v>0</v>
      </c>
      <c r="AO140" s="130">
        <v>0</v>
      </c>
      <c r="AP140" s="130">
        <v>0</v>
      </c>
      <c r="AQ140" s="130">
        <v>0</v>
      </c>
      <c r="AR140" s="130">
        <v>0</v>
      </c>
      <c r="AS140" s="130">
        <v>0</v>
      </c>
      <c r="AT140" s="130">
        <v>0</v>
      </c>
      <c r="AU140" s="130">
        <v>0</v>
      </c>
      <c r="AV140" s="130">
        <v>0</v>
      </c>
      <c r="AW140" s="130">
        <v>0</v>
      </c>
      <c r="AX140" s="130">
        <v>0</v>
      </c>
      <c r="AY140" s="130">
        <v>0</v>
      </c>
    </row>
    <row r="141" spans="1:51">
      <c r="A141" t="s">
        <v>32</v>
      </c>
      <c r="B141" t="s">
        <v>80</v>
      </c>
      <c r="C141" t="s">
        <v>61</v>
      </c>
      <c r="D141" t="s">
        <v>337</v>
      </c>
      <c r="E141" s="63">
        <v>0</v>
      </c>
      <c r="F141" s="63">
        <v>0</v>
      </c>
      <c r="G141" s="63">
        <v>0</v>
      </c>
      <c r="H141" s="63">
        <v>0</v>
      </c>
      <c r="I141" s="63">
        <v>0</v>
      </c>
      <c r="J141" s="63">
        <v>0</v>
      </c>
      <c r="K141" s="130">
        <v>0</v>
      </c>
      <c r="L141" s="130">
        <v>0</v>
      </c>
      <c r="M141" s="130">
        <v>0</v>
      </c>
      <c r="N141" s="130">
        <v>0</v>
      </c>
      <c r="O141" s="130">
        <v>0</v>
      </c>
      <c r="P141" s="130">
        <v>0</v>
      </c>
      <c r="Q141" s="130">
        <v>0</v>
      </c>
      <c r="R141" s="130">
        <v>0</v>
      </c>
      <c r="S141" s="130">
        <v>0</v>
      </c>
      <c r="T141" s="130">
        <v>0</v>
      </c>
      <c r="U141" s="130">
        <v>0</v>
      </c>
      <c r="V141" s="130">
        <v>0</v>
      </c>
      <c r="W141" s="130">
        <v>0</v>
      </c>
      <c r="X141" s="130">
        <v>0</v>
      </c>
      <c r="Y141" s="130">
        <v>0</v>
      </c>
      <c r="Z141" s="130">
        <v>0</v>
      </c>
      <c r="AA141" s="130">
        <v>0</v>
      </c>
      <c r="AB141" s="130">
        <v>0</v>
      </c>
      <c r="AC141" s="130">
        <v>0</v>
      </c>
      <c r="AD141" s="130">
        <v>0</v>
      </c>
      <c r="AE141" s="130">
        <v>0</v>
      </c>
      <c r="AF141" s="130">
        <v>0</v>
      </c>
      <c r="AG141" s="130">
        <v>0</v>
      </c>
      <c r="AH141" s="130">
        <v>0</v>
      </c>
      <c r="AI141" s="130">
        <v>0</v>
      </c>
      <c r="AJ141" s="130">
        <v>0</v>
      </c>
      <c r="AK141" s="130">
        <v>0</v>
      </c>
      <c r="AL141" s="130">
        <v>0</v>
      </c>
      <c r="AM141" s="130">
        <v>0</v>
      </c>
      <c r="AN141" s="130">
        <v>0</v>
      </c>
      <c r="AO141" s="130">
        <v>0</v>
      </c>
      <c r="AP141" s="130">
        <v>0</v>
      </c>
      <c r="AQ141" s="130">
        <v>0</v>
      </c>
      <c r="AR141" s="130">
        <v>0</v>
      </c>
      <c r="AS141" s="130">
        <v>0</v>
      </c>
      <c r="AT141" s="130">
        <v>0</v>
      </c>
      <c r="AU141" s="130">
        <v>0</v>
      </c>
      <c r="AV141" s="130">
        <v>0</v>
      </c>
      <c r="AW141" s="130">
        <v>0</v>
      </c>
      <c r="AX141" s="130">
        <v>0</v>
      </c>
      <c r="AY141" s="130">
        <v>0</v>
      </c>
    </row>
    <row r="142" spans="1:51">
      <c r="A142" t="s">
        <v>33</v>
      </c>
      <c r="B142" t="s">
        <v>75</v>
      </c>
      <c r="C142" t="s">
        <v>50</v>
      </c>
      <c r="D142" t="s">
        <v>337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130">
        <v>0</v>
      </c>
      <c r="L142" s="130">
        <v>0</v>
      </c>
      <c r="M142" s="130">
        <v>0</v>
      </c>
      <c r="N142" s="130">
        <v>0</v>
      </c>
      <c r="O142" s="130">
        <v>0</v>
      </c>
      <c r="P142" s="130">
        <v>0</v>
      </c>
      <c r="Q142" s="130">
        <v>0</v>
      </c>
      <c r="R142" s="130">
        <v>0</v>
      </c>
      <c r="S142" s="130">
        <v>0</v>
      </c>
      <c r="T142" s="130">
        <v>0</v>
      </c>
      <c r="U142" s="130">
        <v>0</v>
      </c>
      <c r="V142" s="130">
        <v>0</v>
      </c>
      <c r="W142" s="130">
        <v>0</v>
      </c>
      <c r="X142" s="130">
        <v>0</v>
      </c>
      <c r="Y142" s="130">
        <v>0</v>
      </c>
      <c r="Z142" s="130">
        <v>0</v>
      </c>
      <c r="AA142" s="130">
        <v>0</v>
      </c>
      <c r="AB142" s="130">
        <v>0</v>
      </c>
      <c r="AC142" s="130">
        <v>0</v>
      </c>
      <c r="AD142" s="130">
        <v>0</v>
      </c>
      <c r="AE142" s="130">
        <v>0</v>
      </c>
      <c r="AF142" s="130">
        <v>0</v>
      </c>
      <c r="AG142" s="130">
        <v>0</v>
      </c>
      <c r="AH142" s="130">
        <v>0</v>
      </c>
      <c r="AI142" s="130">
        <v>0</v>
      </c>
      <c r="AJ142" s="130">
        <v>0</v>
      </c>
      <c r="AK142" s="130">
        <v>0</v>
      </c>
      <c r="AL142" s="130">
        <v>0</v>
      </c>
      <c r="AM142" s="130">
        <v>0</v>
      </c>
      <c r="AN142" s="130">
        <v>0</v>
      </c>
      <c r="AO142" s="130">
        <v>0</v>
      </c>
      <c r="AP142" s="130">
        <v>0</v>
      </c>
      <c r="AQ142" s="130">
        <v>0</v>
      </c>
      <c r="AR142" s="130">
        <v>0</v>
      </c>
      <c r="AS142" s="130">
        <v>0</v>
      </c>
      <c r="AT142" s="130">
        <v>0</v>
      </c>
      <c r="AU142" s="130">
        <v>0</v>
      </c>
      <c r="AV142" s="130">
        <v>0</v>
      </c>
      <c r="AW142" s="130">
        <v>0</v>
      </c>
      <c r="AX142" s="130">
        <v>0</v>
      </c>
      <c r="AY142" s="130">
        <v>0</v>
      </c>
    </row>
    <row r="143" spans="1:51">
      <c r="A143" t="s">
        <v>33</v>
      </c>
      <c r="B143" t="s">
        <v>75</v>
      </c>
      <c r="C143" t="s">
        <v>53</v>
      </c>
      <c r="D143" t="s">
        <v>337</v>
      </c>
      <c r="E143" s="63">
        <v>1</v>
      </c>
      <c r="F143" s="63">
        <v>1</v>
      </c>
      <c r="G143" s="63">
        <v>0.99435339484919427</v>
      </c>
      <c r="H143" s="63">
        <v>0.99209893507385782</v>
      </c>
      <c r="I143" s="63">
        <v>0.99516016047888933</v>
      </c>
      <c r="J143" s="63">
        <v>0.99456185885551851</v>
      </c>
      <c r="K143" s="130">
        <v>0.99456185885551851</v>
      </c>
      <c r="L143" s="130">
        <v>0.99308438074849281</v>
      </c>
      <c r="M143" s="130">
        <v>0.99256185885551851</v>
      </c>
      <c r="N143" s="130">
        <v>0.99188314482931206</v>
      </c>
      <c r="O143" s="130">
        <v>0.99100628677792657</v>
      </c>
      <c r="P143" s="130">
        <v>0.98986984124811905</v>
      </c>
      <c r="Q143" s="130">
        <v>0.98837978351112821</v>
      </c>
      <c r="R143" s="130">
        <v>0.98639300619870696</v>
      </c>
      <c r="S143" s="130">
        <v>0.98369799403965197</v>
      </c>
      <c r="T143" s="130">
        <v>0.97999210974821294</v>
      </c>
      <c r="U143" s="130">
        <v>0.97485425400048786</v>
      </c>
      <c r="V143" s="130">
        <v>0.96771278151664242</v>
      </c>
      <c r="W143" s="130">
        <v>0.95781213921677044</v>
      </c>
      <c r="X143" s="130">
        <v>0.94418833790890255</v>
      </c>
      <c r="Y143" s="130">
        <v>0.92567371179840152</v>
      </c>
      <c r="Z143" s="130">
        <v>0.90096452119489312</v>
      </c>
      <c r="AA143" s="130">
        <v>0.86879453052179156</v>
      </c>
      <c r="AB143" s="130">
        <v>0.82824765091754216</v>
      </c>
      <c r="AC143" s="130">
        <v>0.77918916616711098</v>
      </c>
      <c r="AD143" s="130">
        <v>0.72268881161525456</v>
      </c>
      <c r="AE143" s="130">
        <v>0.6612004205120261</v>
      </c>
      <c r="AF143" s="130">
        <v>0.59827499478032464</v>
      </c>
      <c r="AG143" s="130">
        <v>0.53780478417172528</v>
      </c>
      <c r="AH143" s="130">
        <v>0.48310677232905191</v>
      </c>
      <c r="AI143" s="130">
        <v>0.43627323478700952</v>
      </c>
      <c r="AJ143" s="130">
        <v>0.39802193753622128</v>
      </c>
      <c r="AK143" s="130">
        <v>0.367966488878117</v>
      </c>
      <c r="AL143" s="130">
        <v>0.34506119574999938</v>
      </c>
      <c r="AM143" s="130">
        <v>0.3280081053408701</v>
      </c>
      <c r="AN143" s="130">
        <v>0.3155315538339184</v>
      </c>
      <c r="AO143" s="130">
        <v>0.3065193621135206</v>
      </c>
      <c r="AP143" s="130">
        <v>0.30006956319896722</v>
      </c>
      <c r="AQ143" s="130">
        <v>0.29548412277289821</v>
      </c>
      <c r="AR143" s="130">
        <v>0.29223948786194798</v>
      </c>
      <c r="AS143" s="130">
        <v>0.28995126154244227</v>
      </c>
      <c r="AT143" s="130">
        <v>0.28834132830890707</v>
      </c>
      <c r="AU143" s="130">
        <v>0.28721050209450139</v>
      </c>
      <c r="AV143" s="130">
        <v>0.28641712914379053</v>
      </c>
      <c r="AW143" s="130">
        <v>0.28586096432954561</v>
      </c>
      <c r="AX143" s="130">
        <v>0.28547130914576763</v>
      </c>
      <c r="AY143" s="130">
        <v>0.2851984221631344</v>
      </c>
    </row>
    <row r="144" spans="1:51">
      <c r="A144" t="s">
        <v>33</v>
      </c>
      <c r="B144" t="s">
        <v>75</v>
      </c>
      <c r="C144" t="s">
        <v>56</v>
      </c>
      <c r="D144" t="s">
        <v>337</v>
      </c>
      <c r="E144" s="63">
        <v>0</v>
      </c>
      <c r="F144" s="63">
        <v>0</v>
      </c>
      <c r="G144" s="63">
        <v>1.1017766147913509E-3</v>
      </c>
      <c r="H144" s="63">
        <v>1.545860529027825E-3</v>
      </c>
      <c r="I144" s="63">
        <v>1.1462777813156719E-3</v>
      </c>
      <c r="J144" s="63">
        <v>1.112347052280311E-3</v>
      </c>
      <c r="K144" s="130">
        <v>1.112347052280311E-3</v>
      </c>
      <c r="L144" s="130">
        <v>1.11022884973289E-3</v>
      </c>
      <c r="M144" s="130">
        <v>1.1094249712990799E-3</v>
      </c>
      <c r="N144" s="130">
        <v>1.1083173163750179E-3</v>
      </c>
      <c r="O144" s="130">
        <v>1.1067922640372429E-3</v>
      </c>
      <c r="P144" s="130">
        <v>1.1046947472691849E-3</v>
      </c>
      <c r="Q144" s="130">
        <v>1.1018140728536561E-3</v>
      </c>
      <c r="R144" s="130">
        <v>1.09786572661888E-3</v>
      </c>
      <c r="S144" s="130">
        <v>1.09246878832662E-3</v>
      </c>
      <c r="T144" s="130">
        <v>1.0851193272515009E-3</v>
      </c>
      <c r="U144" s="130">
        <v>1.0751617600611089E-3</v>
      </c>
      <c r="V144" s="130">
        <v>1.0617631719438069E-3</v>
      </c>
      <c r="W144" s="130">
        <v>1.043900611375661E-3</v>
      </c>
      <c r="X144" s="130">
        <v>1.0203785271500881E-3</v>
      </c>
      <c r="Y144" s="130">
        <v>9.8990146743623193E-4</v>
      </c>
      <c r="Z144" s="130">
        <v>9.5123120617218151E-4</v>
      </c>
      <c r="AA144" s="130">
        <v>9.0344797644965587E-4</v>
      </c>
      <c r="AB144" s="130">
        <v>8.4630002602894584E-4</v>
      </c>
      <c r="AC144" s="130">
        <v>7.8056024374983783E-4</v>
      </c>
      <c r="AD144" s="130">
        <v>7.0823768643932445E-4</v>
      </c>
      <c r="AE144" s="130">
        <v>6.3247712190534562E-4</v>
      </c>
      <c r="AF144" s="130">
        <v>5.5708071744531892E-4</v>
      </c>
      <c r="AG144" s="130">
        <v>4.8577893318944268E-4</v>
      </c>
      <c r="AH144" s="130">
        <v>4.2152980614956179E-4</v>
      </c>
      <c r="AI144" s="130">
        <v>3.6610782885202403E-4</v>
      </c>
      <c r="AJ144" s="130">
        <v>3.2007156505227478E-4</v>
      </c>
      <c r="AK144" s="130">
        <v>2.830158669155771E-4</v>
      </c>
      <c r="AL144" s="130">
        <v>2.5393692366746349E-4</v>
      </c>
      <c r="AM144" s="130">
        <v>2.3156918806082721E-4</v>
      </c>
      <c r="AN144" s="130">
        <v>2.1462685602346301E-4</v>
      </c>
      <c r="AO144" s="130">
        <v>2.019431575153188E-4</v>
      </c>
      <c r="AP144" s="130">
        <v>1.9253052443808459E-4</v>
      </c>
      <c r="AQ144" s="130">
        <v>1.8559071423572711E-4</v>
      </c>
      <c r="AR144" s="130">
        <v>1.804986172109534E-4</v>
      </c>
      <c r="AS144" s="130">
        <v>1.7677544482770619E-4</v>
      </c>
      <c r="AT144" s="130">
        <v>1.7406020309781401E-4</v>
      </c>
      <c r="AU144" s="130">
        <v>1.7208375252895651E-4</v>
      </c>
      <c r="AV144" s="130">
        <v>1.7064704652522991E-4</v>
      </c>
      <c r="AW144" s="130">
        <v>1.6960372806180919E-4</v>
      </c>
      <c r="AX144" s="130">
        <v>1.688466312381262E-4</v>
      </c>
      <c r="AY144" s="130">
        <v>1.6829752327211789E-4</v>
      </c>
    </row>
    <row r="145" spans="1:51">
      <c r="A145" t="s">
        <v>33</v>
      </c>
      <c r="B145" t="s">
        <v>75</v>
      </c>
      <c r="C145" t="s">
        <v>59</v>
      </c>
      <c r="D145" t="s">
        <v>337</v>
      </c>
      <c r="E145" s="63">
        <v>0</v>
      </c>
      <c r="F145" s="63">
        <v>0</v>
      </c>
      <c r="G145" s="63">
        <v>4.5448285360143231E-3</v>
      </c>
      <c r="H145" s="63">
        <v>6.355204397114394E-3</v>
      </c>
      <c r="I145" s="63">
        <v>3.6935617397949442E-3</v>
      </c>
      <c r="J145" s="63">
        <v>4.3257940922012111E-3</v>
      </c>
      <c r="K145" s="130">
        <v>4.3257940922012111E-3</v>
      </c>
      <c r="L145" s="130">
        <v>4.3175566378501297E-3</v>
      </c>
      <c r="M145" s="130">
        <v>4.314430443940866E-3</v>
      </c>
      <c r="N145" s="130">
        <v>4.3101228970139609E-3</v>
      </c>
      <c r="O145" s="130">
        <v>4.3041921379226127E-3</v>
      </c>
      <c r="P145" s="130">
        <v>4.2960351282690518E-3</v>
      </c>
      <c r="Q145" s="130">
        <v>4.2848325055419943E-3</v>
      </c>
      <c r="R145" s="130">
        <v>4.2694778257400881E-3</v>
      </c>
      <c r="S145" s="130">
        <v>4.2484897323812991E-3</v>
      </c>
      <c r="T145" s="130">
        <v>4.2199084948669491E-3</v>
      </c>
      <c r="U145" s="130">
        <v>4.1811846224598694E-3</v>
      </c>
      <c r="V145" s="130">
        <v>4.1290790020036949E-3</v>
      </c>
      <c r="W145" s="130">
        <v>4.0596134886831236E-3</v>
      </c>
      <c r="X145" s="130">
        <v>3.9681387166947864E-3</v>
      </c>
      <c r="Y145" s="130">
        <v>3.8496168178075679E-3</v>
      </c>
      <c r="Z145" s="130">
        <v>3.6992324684473718E-3</v>
      </c>
      <c r="AA145" s="130">
        <v>3.513408797304217E-3</v>
      </c>
      <c r="AB145" s="130">
        <v>3.2911667678903449E-3</v>
      </c>
      <c r="AC145" s="130">
        <v>3.0355120590271471E-3</v>
      </c>
      <c r="AD145" s="130">
        <v>2.754257669486262E-3</v>
      </c>
      <c r="AE145" s="130">
        <v>2.459633251854121E-3</v>
      </c>
      <c r="AF145" s="130">
        <v>2.1664250122873509E-3</v>
      </c>
      <c r="AG145" s="130">
        <v>1.889140295736721E-3</v>
      </c>
      <c r="AH145" s="130">
        <v>1.6392825794705179E-3</v>
      </c>
      <c r="AI145" s="130">
        <v>1.4237526677578711E-3</v>
      </c>
      <c r="AJ145" s="130">
        <v>1.244722752981069E-3</v>
      </c>
      <c r="AK145" s="130">
        <v>1.100617260227244E-3</v>
      </c>
      <c r="AL145" s="130">
        <v>9.8753248092902464E-4</v>
      </c>
      <c r="AM145" s="130">
        <v>9.0054684245877235E-4</v>
      </c>
      <c r="AN145" s="130">
        <v>8.3465999564680076E-4</v>
      </c>
      <c r="AO145" s="130">
        <v>7.8533450144846191E-4</v>
      </c>
      <c r="AP145" s="130">
        <v>7.4872981725921804E-4</v>
      </c>
      <c r="AQ145" s="130">
        <v>7.2174166647227215E-4</v>
      </c>
      <c r="AR145" s="130">
        <v>7.0193906693148548E-4</v>
      </c>
      <c r="AS145" s="130">
        <v>6.8746006321885754E-4</v>
      </c>
      <c r="AT145" s="130">
        <v>6.769007898248323E-4</v>
      </c>
      <c r="AU145" s="130">
        <v>6.692145931681639E-4</v>
      </c>
      <c r="AV145" s="130">
        <v>6.6362740315367165E-4</v>
      </c>
      <c r="AW145" s="130">
        <v>6.5957005357370239E-4</v>
      </c>
      <c r="AX145" s="130">
        <v>6.5662578814826842E-4</v>
      </c>
      <c r="AY145" s="130">
        <v>6.544903682804583E-4</v>
      </c>
    </row>
    <row r="146" spans="1:51">
      <c r="A146" t="s">
        <v>33</v>
      </c>
      <c r="B146" t="s">
        <v>75</v>
      </c>
      <c r="C146" t="s">
        <v>60</v>
      </c>
      <c r="D146" t="s">
        <v>337</v>
      </c>
      <c r="E146" s="63">
        <v>0</v>
      </c>
      <c r="F146" s="63">
        <v>0</v>
      </c>
      <c r="G146" s="63">
        <v>0</v>
      </c>
      <c r="H146" s="63">
        <v>0</v>
      </c>
      <c r="I146" s="63">
        <v>0</v>
      </c>
      <c r="J146" s="63">
        <v>0</v>
      </c>
      <c r="K146" s="130">
        <v>0</v>
      </c>
      <c r="L146" s="130">
        <v>0</v>
      </c>
      <c r="M146" s="130">
        <v>0</v>
      </c>
      <c r="N146" s="130">
        <v>0</v>
      </c>
      <c r="O146" s="130">
        <v>0</v>
      </c>
      <c r="P146" s="130">
        <v>0</v>
      </c>
      <c r="Q146" s="130">
        <v>0</v>
      </c>
      <c r="R146" s="130">
        <v>0</v>
      </c>
      <c r="S146" s="130">
        <v>0</v>
      </c>
      <c r="T146" s="130">
        <v>0</v>
      </c>
      <c r="U146" s="130">
        <v>0</v>
      </c>
      <c r="V146" s="130">
        <v>0</v>
      </c>
      <c r="W146" s="130">
        <v>0</v>
      </c>
      <c r="X146" s="130">
        <v>0</v>
      </c>
      <c r="Y146" s="130">
        <v>0</v>
      </c>
      <c r="Z146" s="130">
        <v>0</v>
      </c>
      <c r="AA146" s="130">
        <v>0</v>
      </c>
      <c r="AB146" s="130">
        <v>0</v>
      </c>
      <c r="AC146" s="130">
        <v>0</v>
      </c>
      <c r="AD146" s="130">
        <v>0</v>
      </c>
      <c r="AE146" s="130">
        <v>0</v>
      </c>
      <c r="AF146" s="130">
        <v>0</v>
      </c>
      <c r="AG146" s="130">
        <v>0</v>
      </c>
      <c r="AH146" s="130">
        <v>0</v>
      </c>
      <c r="AI146" s="130">
        <v>0</v>
      </c>
      <c r="AJ146" s="130">
        <v>0</v>
      </c>
      <c r="AK146" s="130">
        <v>0</v>
      </c>
      <c r="AL146" s="130">
        <v>0</v>
      </c>
      <c r="AM146" s="130">
        <v>0</v>
      </c>
      <c r="AN146" s="130">
        <v>0</v>
      </c>
      <c r="AO146" s="130">
        <v>0</v>
      </c>
      <c r="AP146" s="130">
        <v>0</v>
      </c>
      <c r="AQ146" s="130">
        <v>0</v>
      </c>
      <c r="AR146" s="130">
        <v>0</v>
      </c>
      <c r="AS146" s="130">
        <v>0</v>
      </c>
      <c r="AT146" s="130">
        <v>0</v>
      </c>
      <c r="AU146" s="130">
        <v>0</v>
      </c>
      <c r="AV146" s="130">
        <v>0</v>
      </c>
      <c r="AW146" s="130">
        <v>0</v>
      </c>
      <c r="AX146" s="130">
        <v>0</v>
      </c>
      <c r="AY146" s="130">
        <v>0</v>
      </c>
    </row>
    <row r="147" spans="1:51">
      <c r="A147" t="s">
        <v>33</v>
      </c>
      <c r="B147" t="s">
        <v>75</v>
      </c>
      <c r="C147" t="s">
        <v>64</v>
      </c>
      <c r="D147" t="s">
        <v>337</v>
      </c>
      <c r="E147" s="63">
        <v>0</v>
      </c>
      <c r="F147" s="63">
        <v>0</v>
      </c>
      <c r="G147" s="63">
        <v>0</v>
      </c>
      <c r="H147" s="63">
        <v>0</v>
      </c>
      <c r="I147" s="63">
        <v>0</v>
      </c>
      <c r="J147" s="63">
        <v>0</v>
      </c>
      <c r="K147" s="71">
        <v>0</v>
      </c>
      <c r="L147" s="71">
        <v>7.7750822852250398E-4</v>
      </c>
      <c r="M147" s="71">
        <v>1E-3</v>
      </c>
      <c r="N147" s="71">
        <v>1.2503412000094481E-3</v>
      </c>
      <c r="O147" s="71">
        <v>1.515853309977464E-3</v>
      </c>
      <c r="P147" s="71">
        <v>1.7803755855818129E-3</v>
      </c>
      <c r="Q147" s="71">
        <v>2.0279833679623018E-3</v>
      </c>
      <c r="R147" s="71">
        <v>2.246594447847678E-3</v>
      </c>
      <c r="S147" s="71">
        <v>2.429861378661591E-3</v>
      </c>
      <c r="T147" s="71">
        <v>2.5769432360327701E-3</v>
      </c>
      <c r="U147" s="71">
        <v>2.6909081889947071E-3</v>
      </c>
      <c r="V147" s="71">
        <v>2.7768314621496129E-3</v>
      </c>
      <c r="W147" s="71">
        <v>2.84028691880296E-3</v>
      </c>
      <c r="X147" s="71">
        <v>2.8864374205020819E-3</v>
      </c>
      <c r="Y147" s="71">
        <v>2.9196296795036551E-3</v>
      </c>
      <c r="Z147" s="71">
        <v>2.943310985180656E-3</v>
      </c>
      <c r="AA147" s="71">
        <v>2.9601098731268042E-3</v>
      </c>
      <c r="AB147" s="71">
        <v>2.9719780718752168E-3</v>
      </c>
      <c r="AC147" s="71">
        <v>2.980338671474984E-3</v>
      </c>
      <c r="AD147" s="71">
        <v>2.986216378370161E-3</v>
      </c>
      <c r="AE147" s="71">
        <v>2.9903426526279521E-3</v>
      </c>
      <c r="AF147" s="71">
        <v>2.993236480364331E-3</v>
      </c>
      <c r="AG147" s="71">
        <v>2.9952645447244219E-3</v>
      </c>
      <c r="AH147" s="71">
        <v>2.996685160550891E-3</v>
      </c>
      <c r="AI147" s="71">
        <v>2.9976799279655521E-3</v>
      </c>
      <c r="AJ147" s="71">
        <v>2.998376332198952E-3</v>
      </c>
      <c r="AK147" s="71">
        <v>2.9988637795439572E-3</v>
      </c>
      <c r="AL147" s="71">
        <v>2.999204927314111E-3</v>
      </c>
      <c r="AM147" s="71">
        <v>2.9994436651955229E-3</v>
      </c>
      <c r="AN147" s="71">
        <v>2.999610726135422E-3</v>
      </c>
      <c r="AO147" s="71">
        <v>2.9997276251530229E-3</v>
      </c>
      <c r="AP147" s="71">
        <v>2.999809421603156E-3</v>
      </c>
      <c r="AQ147" s="71">
        <v>2.999866654985469E-3</v>
      </c>
      <c r="AR147" s="71">
        <v>2.9999067009098819E-3</v>
      </c>
      <c r="AS147" s="71">
        <v>2.9999347205791672E-3</v>
      </c>
      <c r="AT147" s="71">
        <v>2.9999543254835008E-3</v>
      </c>
      <c r="AU147" s="71">
        <v>2.9999680426490249E-3</v>
      </c>
      <c r="AV147" s="71">
        <v>2.9999776402476219E-3</v>
      </c>
      <c r="AW147" s="71">
        <v>2.999984355460299E-3</v>
      </c>
      <c r="AX147" s="71">
        <v>2.999989053928068E-3</v>
      </c>
      <c r="AY147" s="71">
        <v>2.9999923413256851E-3</v>
      </c>
    </row>
    <row r="148" spans="1:51">
      <c r="A148" t="s">
        <v>33</v>
      </c>
      <c r="B148" t="s">
        <v>75</v>
      </c>
      <c r="C148" t="s">
        <v>61</v>
      </c>
      <c r="D148" t="s">
        <v>337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130">
        <v>0</v>
      </c>
      <c r="L148" s="130">
        <v>6.9996987850317119E-4</v>
      </c>
      <c r="M148" s="130">
        <v>1E-3</v>
      </c>
      <c r="N148" s="130">
        <v>1.4283728261970129E-3</v>
      </c>
      <c r="O148" s="130">
        <v>2.0397187676144861E-3</v>
      </c>
      <c r="P148" s="130">
        <v>2.9116420218176999E-3</v>
      </c>
      <c r="Q148" s="130">
        <v>4.1540919764280889E-3</v>
      </c>
      <c r="R148" s="130">
        <v>5.9222582089639561E-3</v>
      </c>
      <c r="S148" s="130">
        <v>8.4340034372050749E-3</v>
      </c>
      <c r="T148" s="130">
        <v>1.1992805871272929E-2</v>
      </c>
      <c r="U148" s="130">
        <v>1.7016696666036019E-2</v>
      </c>
      <c r="V148" s="130">
        <v>2.40722458767266E-2</v>
      </c>
      <c r="W148" s="130">
        <v>3.3909432719945197E-2</v>
      </c>
      <c r="X148" s="130">
        <v>4.7487083526113943E-2</v>
      </c>
      <c r="Y148" s="130">
        <v>6.5968517377613445E-2</v>
      </c>
      <c r="Z148" s="130">
        <v>9.0654026675444824E-2</v>
      </c>
      <c r="AA148" s="130">
        <v>0.12280721846060021</v>
      </c>
      <c r="AB148" s="130">
        <v>0.1633422298661012</v>
      </c>
      <c r="AC148" s="130">
        <v>0.2123923540169326</v>
      </c>
      <c r="AD148" s="130">
        <v>0.26888683086189391</v>
      </c>
      <c r="AE148" s="130">
        <v>0.33037109569086448</v>
      </c>
      <c r="AF148" s="130">
        <v>0.39329362759482961</v>
      </c>
      <c r="AG148" s="130">
        <v>0.45376181013906869</v>
      </c>
      <c r="AH148" s="130">
        <v>0.50845840136591569</v>
      </c>
      <c r="AI148" s="130">
        <v>0.55529094414054336</v>
      </c>
      <c r="AJ148" s="130">
        <v>0.59354154498709821</v>
      </c>
      <c r="AK148" s="130">
        <v>0.62359650619785745</v>
      </c>
      <c r="AL148" s="130">
        <v>0.64650145817820492</v>
      </c>
      <c r="AM148" s="130">
        <v>0.66355430984945274</v>
      </c>
      <c r="AN148" s="130">
        <v>0.67603069429546458</v>
      </c>
      <c r="AO148" s="130">
        <v>0.68504276911684481</v>
      </c>
      <c r="AP148" s="130">
        <v>0.69149248623494808</v>
      </c>
      <c r="AQ148" s="130">
        <v>0.69607786942763483</v>
      </c>
      <c r="AR148" s="130">
        <v>0.69932246429266054</v>
      </c>
      <c r="AS148" s="130">
        <v>0.70161066259249694</v>
      </c>
      <c r="AT148" s="130">
        <v>0.70322057622112777</v>
      </c>
      <c r="AU148" s="130">
        <v>0.704351388718368</v>
      </c>
      <c r="AV148" s="130">
        <v>0.70514475207148031</v>
      </c>
      <c r="AW148" s="130">
        <v>0.70570091017051251</v>
      </c>
      <c r="AX148" s="130">
        <v>0.70609056065582276</v>
      </c>
      <c r="AY148" s="130">
        <v>0.70636344435105836</v>
      </c>
    </row>
    <row r="149" spans="1:51">
      <c r="A149" t="s">
        <v>33</v>
      </c>
      <c r="B149" t="s">
        <v>76</v>
      </c>
      <c r="C149" t="s">
        <v>50</v>
      </c>
      <c r="D149" t="s">
        <v>337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130">
        <v>0</v>
      </c>
      <c r="L149" s="130">
        <v>0</v>
      </c>
      <c r="M149" s="130">
        <v>0</v>
      </c>
      <c r="N149" s="130">
        <v>0</v>
      </c>
      <c r="O149" s="130">
        <v>0</v>
      </c>
      <c r="P149" s="130">
        <v>0</v>
      </c>
      <c r="Q149" s="130">
        <v>0</v>
      </c>
      <c r="R149" s="130">
        <v>0</v>
      </c>
      <c r="S149" s="130">
        <v>0</v>
      </c>
      <c r="T149" s="130">
        <v>0</v>
      </c>
      <c r="U149" s="130">
        <v>0</v>
      </c>
      <c r="V149" s="130">
        <v>0</v>
      </c>
      <c r="W149" s="130">
        <v>0</v>
      </c>
      <c r="X149" s="130">
        <v>0</v>
      </c>
      <c r="Y149" s="130">
        <v>0</v>
      </c>
      <c r="Z149" s="130">
        <v>0</v>
      </c>
      <c r="AA149" s="130">
        <v>0</v>
      </c>
      <c r="AB149" s="130">
        <v>0</v>
      </c>
      <c r="AC149" s="130">
        <v>0</v>
      </c>
      <c r="AD149" s="130">
        <v>0</v>
      </c>
      <c r="AE149" s="130">
        <v>0</v>
      </c>
      <c r="AF149" s="130">
        <v>0</v>
      </c>
      <c r="AG149" s="130">
        <v>0</v>
      </c>
      <c r="AH149" s="130">
        <v>0</v>
      </c>
      <c r="AI149" s="130">
        <v>0</v>
      </c>
      <c r="AJ149" s="130">
        <v>0</v>
      </c>
      <c r="AK149" s="130">
        <v>0</v>
      </c>
      <c r="AL149" s="130">
        <v>0</v>
      </c>
      <c r="AM149" s="130">
        <v>0</v>
      </c>
      <c r="AN149" s="130">
        <v>0</v>
      </c>
      <c r="AO149" s="130">
        <v>0</v>
      </c>
      <c r="AP149" s="130">
        <v>0</v>
      </c>
      <c r="AQ149" s="130">
        <v>0</v>
      </c>
      <c r="AR149" s="130">
        <v>0</v>
      </c>
      <c r="AS149" s="130">
        <v>0</v>
      </c>
      <c r="AT149" s="130">
        <v>0</v>
      </c>
      <c r="AU149" s="130">
        <v>0</v>
      </c>
      <c r="AV149" s="130">
        <v>0</v>
      </c>
      <c r="AW149" s="130">
        <v>0</v>
      </c>
      <c r="AX149" s="130">
        <v>0</v>
      </c>
      <c r="AY149" s="130">
        <v>0</v>
      </c>
    </row>
    <row r="150" spans="1:51">
      <c r="A150" t="s">
        <v>33</v>
      </c>
      <c r="B150" t="s">
        <v>76</v>
      </c>
      <c r="C150" t="s">
        <v>53</v>
      </c>
      <c r="D150" t="s">
        <v>337</v>
      </c>
      <c r="E150" s="63">
        <v>1</v>
      </c>
      <c r="F150" s="63">
        <v>1</v>
      </c>
      <c r="G150" s="63">
        <v>0.99435339484919427</v>
      </c>
      <c r="H150" s="63">
        <v>0.99209893507385782</v>
      </c>
      <c r="I150" s="63">
        <v>0.99516016047888933</v>
      </c>
      <c r="J150" s="63">
        <v>0.99456185885551851</v>
      </c>
      <c r="K150" s="130">
        <v>0.99456185885551851</v>
      </c>
      <c r="L150" s="130">
        <v>0.99308438074849281</v>
      </c>
      <c r="M150" s="130">
        <v>0.99256185885551851</v>
      </c>
      <c r="N150" s="130">
        <v>0.99188314482931206</v>
      </c>
      <c r="O150" s="130">
        <v>0.99100628677792657</v>
      </c>
      <c r="P150" s="130">
        <v>0.98986984124811905</v>
      </c>
      <c r="Q150" s="130">
        <v>0.98837978351112821</v>
      </c>
      <c r="R150" s="130">
        <v>0.98639300619870696</v>
      </c>
      <c r="S150" s="130">
        <v>0.98369799403965197</v>
      </c>
      <c r="T150" s="130">
        <v>0.97999210974821294</v>
      </c>
      <c r="U150" s="130">
        <v>0.97485425400048786</v>
      </c>
      <c r="V150" s="130">
        <v>0.96771278151664242</v>
      </c>
      <c r="W150" s="130">
        <v>0.95781213921677044</v>
      </c>
      <c r="X150" s="130">
        <v>0.94418833790890255</v>
      </c>
      <c r="Y150" s="130">
        <v>0.92567371179840152</v>
      </c>
      <c r="Z150" s="130">
        <v>0.90096452119489312</v>
      </c>
      <c r="AA150" s="130">
        <v>0.86879453052179156</v>
      </c>
      <c r="AB150" s="130">
        <v>0.82824765091754216</v>
      </c>
      <c r="AC150" s="130">
        <v>0.77918916616711098</v>
      </c>
      <c r="AD150" s="130">
        <v>0.72268881161525456</v>
      </c>
      <c r="AE150" s="130">
        <v>0.6612004205120261</v>
      </c>
      <c r="AF150" s="130">
        <v>0.59827499478032464</v>
      </c>
      <c r="AG150" s="130">
        <v>0.53780478417172528</v>
      </c>
      <c r="AH150" s="130">
        <v>0.48310677232905191</v>
      </c>
      <c r="AI150" s="130">
        <v>0.43627323478700952</v>
      </c>
      <c r="AJ150" s="130">
        <v>0.39802193753622128</v>
      </c>
      <c r="AK150" s="130">
        <v>0.367966488878117</v>
      </c>
      <c r="AL150" s="130">
        <v>0.34506119574999938</v>
      </c>
      <c r="AM150" s="130">
        <v>0.3280081053408701</v>
      </c>
      <c r="AN150" s="130">
        <v>0.3155315538339184</v>
      </c>
      <c r="AO150" s="130">
        <v>0.3065193621135206</v>
      </c>
      <c r="AP150" s="130">
        <v>0.30006956319896722</v>
      </c>
      <c r="AQ150" s="130">
        <v>0.29548412277289821</v>
      </c>
      <c r="AR150" s="130">
        <v>0.29223948786194798</v>
      </c>
      <c r="AS150" s="130">
        <v>0.28995126154244227</v>
      </c>
      <c r="AT150" s="130">
        <v>0.28834132830890707</v>
      </c>
      <c r="AU150" s="130">
        <v>0.28721050209450139</v>
      </c>
      <c r="AV150" s="130">
        <v>0.28641712914379053</v>
      </c>
      <c r="AW150" s="130">
        <v>0.28586096432954561</v>
      </c>
      <c r="AX150" s="130">
        <v>0.28547130914576763</v>
      </c>
      <c r="AY150" s="130">
        <v>0.2851984221631344</v>
      </c>
    </row>
    <row r="151" spans="1:51">
      <c r="A151" t="s">
        <v>33</v>
      </c>
      <c r="B151" t="s">
        <v>76</v>
      </c>
      <c r="C151" t="s">
        <v>56</v>
      </c>
      <c r="D151" t="s">
        <v>337</v>
      </c>
      <c r="E151" s="63">
        <v>0</v>
      </c>
      <c r="F151" s="63">
        <v>0</v>
      </c>
      <c r="G151" s="63">
        <v>1.1017766147913509E-3</v>
      </c>
      <c r="H151" s="63">
        <v>1.545860529027825E-3</v>
      </c>
      <c r="I151" s="63">
        <v>1.1462777813156719E-3</v>
      </c>
      <c r="J151" s="63">
        <v>1.112347052280311E-3</v>
      </c>
      <c r="K151" s="130">
        <v>1.112347052280311E-3</v>
      </c>
      <c r="L151" s="130">
        <v>1.11022884973289E-3</v>
      </c>
      <c r="M151" s="130">
        <v>1.1094249712990799E-3</v>
      </c>
      <c r="N151" s="130">
        <v>1.1083173163750179E-3</v>
      </c>
      <c r="O151" s="130">
        <v>1.1067922640372429E-3</v>
      </c>
      <c r="P151" s="130">
        <v>1.1046947472691849E-3</v>
      </c>
      <c r="Q151" s="130">
        <v>1.1018140728536561E-3</v>
      </c>
      <c r="R151" s="130">
        <v>1.09786572661888E-3</v>
      </c>
      <c r="S151" s="130">
        <v>1.09246878832662E-3</v>
      </c>
      <c r="T151" s="130">
        <v>1.0851193272515009E-3</v>
      </c>
      <c r="U151" s="130">
        <v>1.0751617600611089E-3</v>
      </c>
      <c r="V151" s="130">
        <v>1.0617631719438069E-3</v>
      </c>
      <c r="W151" s="130">
        <v>1.043900611375661E-3</v>
      </c>
      <c r="X151" s="130">
        <v>1.0203785271500881E-3</v>
      </c>
      <c r="Y151" s="130">
        <v>9.8990146743623193E-4</v>
      </c>
      <c r="Z151" s="130">
        <v>9.5123120617218151E-4</v>
      </c>
      <c r="AA151" s="130">
        <v>9.0344797644965587E-4</v>
      </c>
      <c r="AB151" s="130">
        <v>8.4630002602894584E-4</v>
      </c>
      <c r="AC151" s="130">
        <v>7.8056024374983783E-4</v>
      </c>
      <c r="AD151" s="130">
        <v>7.0823768643932445E-4</v>
      </c>
      <c r="AE151" s="130">
        <v>6.3247712190534562E-4</v>
      </c>
      <c r="AF151" s="130">
        <v>5.5708071744531892E-4</v>
      </c>
      <c r="AG151" s="130">
        <v>4.8577893318944268E-4</v>
      </c>
      <c r="AH151" s="130">
        <v>4.2152980614956179E-4</v>
      </c>
      <c r="AI151" s="130">
        <v>3.6610782885202403E-4</v>
      </c>
      <c r="AJ151" s="130">
        <v>3.2007156505227478E-4</v>
      </c>
      <c r="AK151" s="130">
        <v>2.830158669155771E-4</v>
      </c>
      <c r="AL151" s="130">
        <v>2.5393692366746349E-4</v>
      </c>
      <c r="AM151" s="130">
        <v>2.3156918806082721E-4</v>
      </c>
      <c r="AN151" s="130">
        <v>2.1462685602346301E-4</v>
      </c>
      <c r="AO151" s="130">
        <v>2.019431575153188E-4</v>
      </c>
      <c r="AP151" s="130">
        <v>1.9253052443808459E-4</v>
      </c>
      <c r="AQ151" s="130">
        <v>1.8559071423572711E-4</v>
      </c>
      <c r="AR151" s="130">
        <v>1.804986172109534E-4</v>
      </c>
      <c r="AS151" s="130">
        <v>1.7677544482770619E-4</v>
      </c>
      <c r="AT151" s="130">
        <v>1.7406020309781401E-4</v>
      </c>
      <c r="AU151" s="130">
        <v>1.7208375252895651E-4</v>
      </c>
      <c r="AV151" s="130">
        <v>1.7064704652522991E-4</v>
      </c>
      <c r="AW151" s="130">
        <v>1.6960372806180919E-4</v>
      </c>
      <c r="AX151" s="130">
        <v>1.688466312381262E-4</v>
      </c>
      <c r="AY151" s="130">
        <v>1.6829752327211789E-4</v>
      </c>
    </row>
    <row r="152" spans="1:51">
      <c r="A152" t="s">
        <v>33</v>
      </c>
      <c r="B152" t="s">
        <v>76</v>
      </c>
      <c r="C152" t="s">
        <v>59</v>
      </c>
      <c r="D152" t="s">
        <v>337</v>
      </c>
      <c r="E152" s="63">
        <v>0</v>
      </c>
      <c r="F152" s="63">
        <v>0</v>
      </c>
      <c r="G152" s="63">
        <v>4.5448285360143231E-3</v>
      </c>
      <c r="H152" s="63">
        <v>6.355204397114394E-3</v>
      </c>
      <c r="I152" s="63">
        <v>3.6935617397949442E-3</v>
      </c>
      <c r="J152" s="63">
        <v>4.3257940922012111E-3</v>
      </c>
      <c r="K152" s="130">
        <v>4.3257940922012111E-3</v>
      </c>
      <c r="L152" s="130">
        <v>4.3175566378501297E-3</v>
      </c>
      <c r="M152" s="130">
        <v>4.314430443940866E-3</v>
      </c>
      <c r="N152" s="130">
        <v>4.3101228970139609E-3</v>
      </c>
      <c r="O152" s="130">
        <v>4.3041921379226127E-3</v>
      </c>
      <c r="P152" s="130">
        <v>4.2960351282690518E-3</v>
      </c>
      <c r="Q152" s="130">
        <v>4.2848325055419943E-3</v>
      </c>
      <c r="R152" s="130">
        <v>4.2694778257400881E-3</v>
      </c>
      <c r="S152" s="130">
        <v>4.2484897323812991E-3</v>
      </c>
      <c r="T152" s="130">
        <v>4.2199084948669491E-3</v>
      </c>
      <c r="U152" s="130">
        <v>4.1811846224598694E-3</v>
      </c>
      <c r="V152" s="130">
        <v>4.1290790020036949E-3</v>
      </c>
      <c r="W152" s="130">
        <v>4.0596134886831236E-3</v>
      </c>
      <c r="X152" s="130">
        <v>3.9681387166947864E-3</v>
      </c>
      <c r="Y152" s="130">
        <v>3.8496168178075679E-3</v>
      </c>
      <c r="Z152" s="130">
        <v>3.6992324684473718E-3</v>
      </c>
      <c r="AA152" s="130">
        <v>3.513408797304217E-3</v>
      </c>
      <c r="AB152" s="130">
        <v>3.2911667678903449E-3</v>
      </c>
      <c r="AC152" s="130">
        <v>3.0355120590271471E-3</v>
      </c>
      <c r="AD152" s="130">
        <v>2.754257669486262E-3</v>
      </c>
      <c r="AE152" s="130">
        <v>2.459633251854121E-3</v>
      </c>
      <c r="AF152" s="130">
        <v>2.1664250122873509E-3</v>
      </c>
      <c r="AG152" s="130">
        <v>1.889140295736721E-3</v>
      </c>
      <c r="AH152" s="130">
        <v>1.6392825794705179E-3</v>
      </c>
      <c r="AI152" s="130">
        <v>1.4237526677578711E-3</v>
      </c>
      <c r="AJ152" s="130">
        <v>1.244722752981069E-3</v>
      </c>
      <c r="AK152" s="130">
        <v>1.100617260227244E-3</v>
      </c>
      <c r="AL152" s="130">
        <v>9.8753248092902464E-4</v>
      </c>
      <c r="AM152" s="130">
        <v>9.0054684245877235E-4</v>
      </c>
      <c r="AN152" s="130">
        <v>8.3465999564680076E-4</v>
      </c>
      <c r="AO152" s="130">
        <v>7.8533450144846191E-4</v>
      </c>
      <c r="AP152" s="130">
        <v>7.4872981725921804E-4</v>
      </c>
      <c r="AQ152" s="130">
        <v>7.2174166647227215E-4</v>
      </c>
      <c r="AR152" s="130">
        <v>7.0193906693148548E-4</v>
      </c>
      <c r="AS152" s="130">
        <v>6.8746006321885754E-4</v>
      </c>
      <c r="AT152" s="130">
        <v>6.769007898248323E-4</v>
      </c>
      <c r="AU152" s="130">
        <v>6.692145931681639E-4</v>
      </c>
      <c r="AV152" s="130">
        <v>6.6362740315367165E-4</v>
      </c>
      <c r="AW152" s="130">
        <v>6.5957005357370239E-4</v>
      </c>
      <c r="AX152" s="130">
        <v>6.5662578814826842E-4</v>
      </c>
      <c r="AY152" s="130">
        <v>6.544903682804583E-4</v>
      </c>
    </row>
    <row r="153" spans="1:51">
      <c r="A153" t="s">
        <v>33</v>
      </c>
      <c r="B153" t="s">
        <v>76</v>
      </c>
      <c r="C153" t="s">
        <v>60</v>
      </c>
      <c r="D153" t="s">
        <v>337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130">
        <v>0</v>
      </c>
      <c r="L153" s="130">
        <v>0</v>
      </c>
      <c r="M153" s="130">
        <v>0</v>
      </c>
      <c r="N153" s="130">
        <v>0</v>
      </c>
      <c r="O153" s="130">
        <v>0</v>
      </c>
      <c r="P153" s="130">
        <v>0</v>
      </c>
      <c r="Q153" s="130">
        <v>0</v>
      </c>
      <c r="R153" s="130">
        <v>0</v>
      </c>
      <c r="S153" s="130">
        <v>0</v>
      </c>
      <c r="T153" s="130">
        <v>0</v>
      </c>
      <c r="U153" s="130">
        <v>0</v>
      </c>
      <c r="V153" s="130">
        <v>0</v>
      </c>
      <c r="W153" s="130">
        <v>0</v>
      </c>
      <c r="X153" s="130">
        <v>0</v>
      </c>
      <c r="Y153" s="130">
        <v>0</v>
      </c>
      <c r="Z153" s="130">
        <v>0</v>
      </c>
      <c r="AA153" s="130">
        <v>0</v>
      </c>
      <c r="AB153" s="130">
        <v>0</v>
      </c>
      <c r="AC153" s="130">
        <v>0</v>
      </c>
      <c r="AD153" s="130">
        <v>0</v>
      </c>
      <c r="AE153" s="130">
        <v>0</v>
      </c>
      <c r="AF153" s="130">
        <v>0</v>
      </c>
      <c r="AG153" s="130">
        <v>0</v>
      </c>
      <c r="AH153" s="130">
        <v>0</v>
      </c>
      <c r="AI153" s="130">
        <v>0</v>
      </c>
      <c r="AJ153" s="130">
        <v>0</v>
      </c>
      <c r="AK153" s="130">
        <v>0</v>
      </c>
      <c r="AL153" s="130">
        <v>0</v>
      </c>
      <c r="AM153" s="130">
        <v>0</v>
      </c>
      <c r="AN153" s="130">
        <v>0</v>
      </c>
      <c r="AO153" s="130">
        <v>0</v>
      </c>
      <c r="AP153" s="130">
        <v>0</v>
      </c>
      <c r="AQ153" s="130">
        <v>0</v>
      </c>
      <c r="AR153" s="130">
        <v>0</v>
      </c>
      <c r="AS153" s="130">
        <v>0</v>
      </c>
      <c r="AT153" s="130">
        <v>0</v>
      </c>
      <c r="AU153" s="130">
        <v>0</v>
      </c>
      <c r="AV153" s="130">
        <v>0</v>
      </c>
      <c r="AW153" s="130">
        <v>0</v>
      </c>
      <c r="AX153" s="130">
        <v>0</v>
      </c>
      <c r="AY153" s="130">
        <v>0</v>
      </c>
    </row>
    <row r="154" spans="1:51">
      <c r="A154" t="s">
        <v>33</v>
      </c>
      <c r="B154" t="s">
        <v>76</v>
      </c>
      <c r="C154" t="s">
        <v>64</v>
      </c>
      <c r="D154" t="s">
        <v>337</v>
      </c>
      <c r="E154" s="63">
        <v>0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130">
        <v>0</v>
      </c>
      <c r="L154" s="130">
        <v>7.7750822852250398E-4</v>
      </c>
      <c r="M154" s="130">
        <v>1E-3</v>
      </c>
      <c r="N154" s="130">
        <v>1.2503412000094481E-3</v>
      </c>
      <c r="O154" s="130">
        <v>1.515853309977464E-3</v>
      </c>
      <c r="P154" s="130">
        <v>1.7803755855818129E-3</v>
      </c>
      <c r="Q154" s="130">
        <v>2.0279833679623018E-3</v>
      </c>
      <c r="R154" s="130">
        <v>2.246594447847678E-3</v>
      </c>
      <c r="S154" s="130">
        <v>2.429861378661591E-3</v>
      </c>
      <c r="T154" s="130">
        <v>2.5769432360327701E-3</v>
      </c>
      <c r="U154" s="130">
        <v>2.6909081889947071E-3</v>
      </c>
      <c r="V154" s="130">
        <v>2.7768314621496129E-3</v>
      </c>
      <c r="W154" s="130">
        <v>2.84028691880296E-3</v>
      </c>
      <c r="X154" s="130">
        <v>2.8864374205020819E-3</v>
      </c>
      <c r="Y154" s="130">
        <v>2.9196296795036551E-3</v>
      </c>
      <c r="Z154" s="130">
        <v>2.943310985180656E-3</v>
      </c>
      <c r="AA154" s="130">
        <v>2.9601098731268042E-3</v>
      </c>
      <c r="AB154" s="130">
        <v>2.9719780718752168E-3</v>
      </c>
      <c r="AC154" s="130">
        <v>2.980338671474984E-3</v>
      </c>
      <c r="AD154" s="130">
        <v>2.986216378370161E-3</v>
      </c>
      <c r="AE154" s="130">
        <v>2.9903426526279521E-3</v>
      </c>
      <c r="AF154" s="130">
        <v>2.993236480364331E-3</v>
      </c>
      <c r="AG154" s="130">
        <v>2.9952645447244219E-3</v>
      </c>
      <c r="AH154" s="130">
        <v>2.996685160550891E-3</v>
      </c>
      <c r="AI154" s="130">
        <v>2.9976799279655521E-3</v>
      </c>
      <c r="AJ154" s="130">
        <v>2.998376332198952E-3</v>
      </c>
      <c r="AK154" s="130">
        <v>2.9988637795439572E-3</v>
      </c>
      <c r="AL154" s="130">
        <v>2.999204927314111E-3</v>
      </c>
      <c r="AM154" s="130">
        <v>2.9994436651955229E-3</v>
      </c>
      <c r="AN154" s="130">
        <v>2.999610726135422E-3</v>
      </c>
      <c r="AO154" s="130">
        <v>2.9997276251530229E-3</v>
      </c>
      <c r="AP154" s="130">
        <v>2.999809421603156E-3</v>
      </c>
      <c r="AQ154" s="130">
        <v>2.999866654985469E-3</v>
      </c>
      <c r="AR154" s="130">
        <v>2.9999067009098819E-3</v>
      </c>
      <c r="AS154" s="130">
        <v>2.9999347205791672E-3</v>
      </c>
      <c r="AT154" s="130">
        <v>2.9999543254835008E-3</v>
      </c>
      <c r="AU154" s="130">
        <v>2.9999680426490249E-3</v>
      </c>
      <c r="AV154" s="130">
        <v>2.9999776402476219E-3</v>
      </c>
      <c r="AW154" s="130">
        <v>2.999984355460299E-3</v>
      </c>
      <c r="AX154" s="130">
        <v>2.999989053928068E-3</v>
      </c>
      <c r="AY154" s="130">
        <v>2.9999923413256851E-3</v>
      </c>
    </row>
    <row r="155" spans="1:51">
      <c r="A155" t="s">
        <v>33</v>
      </c>
      <c r="B155" t="s">
        <v>76</v>
      </c>
      <c r="C155" t="s">
        <v>61</v>
      </c>
      <c r="D155" t="s">
        <v>337</v>
      </c>
      <c r="E155" s="63">
        <v>0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130">
        <v>0</v>
      </c>
      <c r="L155" s="130">
        <v>6.9996987850317119E-4</v>
      </c>
      <c r="M155" s="130">
        <v>1E-3</v>
      </c>
      <c r="N155" s="130">
        <v>1.4283728261970129E-3</v>
      </c>
      <c r="O155" s="130">
        <v>2.0397187676144861E-3</v>
      </c>
      <c r="P155" s="130">
        <v>2.9116420218176999E-3</v>
      </c>
      <c r="Q155" s="130">
        <v>4.1540919764280889E-3</v>
      </c>
      <c r="R155" s="130">
        <v>5.9222582089639561E-3</v>
      </c>
      <c r="S155" s="130">
        <v>8.4340034372050749E-3</v>
      </c>
      <c r="T155" s="130">
        <v>1.1992805871272929E-2</v>
      </c>
      <c r="U155" s="130">
        <v>1.7016696666036019E-2</v>
      </c>
      <c r="V155" s="130">
        <v>2.40722458767266E-2</v>
      </c>
      <c r="W155" s="130">
        <v>3.3909432719945197E-2</v>
      </c>
      <c r="X155" s="130">
        <v>4.7487083526113943E-2</v>
      </c>
      <c r="Y155" s="130">
        <v>6.5968517377613445E-2</v>
      </c>
      <c r="Z155" s="130">
        <v>9.0654026675444824E-2</v>
      </c>
      <c r="AA155" s="130">
        <v>0.12280721846060021</v>
      </c>
      <c r="AB155" s="130">
        <v>0.1633422298661012</v>
      </c>
      <c r="AC155" s="130">
        <v>0.2123923540169326</v>
      </c>
      <c r="AD155" s="130">
        <v>0.26888683086189391</v>
      </c>
      <c r="AE155" s="130">
        <v>0.33037109569086448</v>
      </c>
      <c r="AF155" s="130">
        <v>0.39329362759482961</v>
      </c>
      <c r="AG155" s="130">
        <v>0.45376181013906869</v>
      </c>
      <c r="AH155" s="130">
        <v>0.50845840136591569</v>
      </c>
      <c r="AI155" s="130">
        <v>0.55529094414054336</v>
      </c>
      <c r="AJ155" s="130">
        <v>0.59354154498709821</v>
      </c>
      <c r="AK155" s="130">
        <v>0.62359650619785745</v>
      </c>
      <c r="AL155" s="130">
        <v>0.64650145817820492</v>
      </c>
      <c r="AM155" s="130">
        <v>0.66355430984945274</v>
      </c>
      <c r="AN155" s="130">
        <v>0.67603069429546458</v>
      </c>
      <c r="AO155" s="130">
        <v>0.68504276911684481</v>
      </c>
      <c r="AP155" s="130">
        <v>0.69149248623494808</v>
      </c>
      <c r="AQ155" s="130">
        <v>0.69607786942763483</v>
      </c>
      <c r="AR155" s="130">
        <v>0.69932246429266054</v>
      </c>
      <c r="AS155" s="130">
        <v>0.70161066259249694</v>
      </c>
      <c r="AT155" s="130">
        <v>0.70322057622112777</v>
      </c>
      <c r="AU155" s="130">
        <v>0.704351388718368</v>
      </c>
      <c r="AV155" s="130">
        <v>0.70514475207148031</v>
      </c>
      <c r="AW155" s="130">
        <v>0.70570091017051251</v>
      </c>
      <c r="AX155" s="130">
        <v>0.70609056065582276</v>
      </c>
      <c r="AY155" s="130">
        <v>0.70636344435105836</v>
      </c>
    </row>
    <row r="156" spans="1:51">
      <c r="A156" t="s">
        <v>33</v>
      </c>
      <c r="B156" t="s">
        <v>77</v>
      </c>
      <c r="C156" t="s">
        <v>50</v>
      </c>
      <c r="D156" t="s">
        <v>337</v>
      </c>
      <c r="E156" s="63">
        <v>0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  <c r="AT156" s="130">
        <v>0</v>
      </c>
      <c r="AU156" s="130">
        <v>0</v>
      </c>
      <c r="AV156" s="130">
        <v>0</v>
      </c>
      <c r="AW156" s="130">
        <v>0</v>
      </c>
      <c r="AX156" s="130">
        <v>0</v>
      </c>
      <c r="AY156" s="130">
        <v>0</v>
      </c>
    </row>
    <row r="157" spans="1:51">
      <c r="A157" t="s">
        <v>33</v>
      </c>
      <c r="B157" t="s">
        <v>77</v>
      </c>
      <c r="C157" t="s">
        <v>53</v>
      </c>
      <c r="D157" t="s">
        <v>337</v>
      </c>
      <c r="E157" s="63">
        <v>1</v>
      </c>
      <c r="F157" s="63">
        <v>1</v>
      </c>
      <c r="G157" s="63">
        <v>1</v>
      </c>
      <c r="H157" s="63">
        <v>1</v>
      </c>
      <c r="I157" s="63">
        <v>1</v>
      </c>
      <c r="J157" s="63">
        <v>1</v>
      </c>
      <c r="K157" s="130">
        <v>1</v>
      </c>
      <c r="L157" s="130">
        <v>0.9985225218929743</v>
      </c>
      <c r="M157" s="130">
        <v>0.998</v>
      </c>
      <c r="N157" s="130">
        <v>0.99732128597379355</v>
      </c>
      <c r="O157" s="130">
        <v>0.99644442792240806</v>
      </c>
      <c r="P157" s="130">
        <v>0.99530798239260054</v>
      </c>
      <c r="Q157" s="130">
        <v>0.9938179246556097</v>
      </c>
      <c r="R157" s="130">
        <v>0.99183114734318845</v>
      </c>
      <c r="S157" s="130">
        <v>0.98913613518413346</v>
      </c>
      <c r="T157" s="130">
        <v>0.98543025089269443</v>
      </c>
      <c r="U157" s="130">
        <v>0.98029239514496935</v>
      </c>
      <c r="V157" s="130">
        <v>0.97315092266112391</v>
      </c>
      <c r="W157" s="130">
        <v>0.96325028036125193</v>
      </c>
      <c r="X157" s="130">
        <v>0.94962647905338404</v>
      </c>
      <c r="Y157" s="130">
        <v>0.93111185294288301</v>
      </c>
      <c r="Z157" s="130">
        <v>0.90640266233937461</v>
      </c>
      <c r="AA157" s="130">
        <v>0.87423267166627305</v>
      </c>
      <c r="AB157" s="130">
        <v>0.83368579206202365</v>
      </c>
      <c r="AC157" s="130">
        <v>0.78462730731159247</v>
      </c>
      <c r="AD157" s="130">
        <v>0.72812695275973605</v>
      </c>
      <c r="AE157" s="130">
        <v>0.66663856165650759</v>
      </c>
      <c r="AF157" s="130">
        <v>0.60371313592480613</v>
      </c>
      <c r="AG157" s="130">
        <v>0.54324292531620677</v>
      </c>
      <c r="AH157" s="130">
        <v>0.48854491347353329</v>
      </c>
      <c r="AI157" s="130">
        <v>0.44171137593149101</v>
      </c>
      <c r="AJ157" s="130">
        <v>0.40346007868070283</v>
      </c>
      <c r="AK157" s="130">
        <v>0.37340463002259849</v>
      </c>
      <c r="AL157" s="130">
        <v>0.35049933689448087</v>
      </c>
      <c r="AM157" s="130">
        <v>0.33344624648535159</v>
      </c>
      <c r="AN157" s="130">
        <v>0.32096969497839989</v>
      </c>
      <c r="AO157" s="130">
        <v>0.31195750325800209</v>
      </c>
      <c r="AP157" s="130">
        <v>0.30550770434344859</v>
      </c>
      <c r="AQ157" s="130">
        <v>0.30092226391737958</v>
      </c>
      <c r="AR157" s="130">
        <v>0.29767762900642952</v>
      </c>
      <c r="AS157" s="130">
        <v>0.29538940268692382</v>
      </c>
      <c r="AT157" s="130">
        <v>0.29377946945338862</v>
      </c>
      <c r="AU157" s="130">
        <v>0.29264864323898288</v>
      </c>
      <c r="AV157" s="130">
        <v>0.29185527028827202</v>
      </c>
      <c r="AW157" s="130">
        <v>0.29129910547402699</v>
      </c>
      <c r="AX157" s="130">
        <v>0.29090945029024912</v>
      </c>
      <c r="AY157" s="130">
        <v>0.29063656330761589</v>
      </c>
    </row>
    <row r="158" spans="1:51">
      <c r="A158" t="s">
        <v>33</v>
      </c>
      <c r="B158" t="s">
        <v>77</v>
      </c>
      <c r="C158" t="s">
        <v>56</v>
      </c>
      <c r="D158" t="s">
        <v>337</v>
      </c>
      <c r="E158" s="63">
        <v>0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130">
        <v>0</v>
      </c>
      <c r="L158" s="130">
        <v>0</v>
      </c>
      <c r="M158" s="130">
        <v>0</v>
      </c>
      <c r="N158" s="130">
        <v>0</v>
      </c>
      <c r="O158" s="130">
        <v>0</v>
      </c>
      <c r="P158" s="130">
        <v>0</v>
      </c>
      <c r="Q158" s="130">
        <v>0</v>
      </c>
      <c r="R158" s="130">
        <v>0</v>
      </c>
      <c r="S158" s="130">
        <v>0</v>
      </c>
      <c r="T158" s="130">
        <v>0</v>
      </c>
      <c r="U158" s="130">
        <v>0</v>
      </c>
      <c r="V158" s="130">
        <v>0</v>
      </c>
      <c r="W158" s="130">
        <v>0</v>
      </c>
      <c r="X158" s="130">
        <v>0</v>
      </c>
      <c r="Y158" s="130">
        <v>0</v>
      </c>
      <c r="Z158" s="130">
        <v>0</v>
      </c>
      <c r="AA158" s="130">
        <v>0</v>
      </c>
      <c r="AB158" s="130">
        <v>0</v>
      </c>
      <c r="AC158" s="130">
        <v>0</v>
      </c>
      <c r="AD158" s="130">
        <v>0</v>
      </c>
      <c r="AE158" s="130">
        <v>0</v>
      </c>
      <c r="AF158" s="130">
        <v>0</v>
      </c>
      <c r="AG158" s="130">
        <v>0</v>
      </c>
      <c r="AH158" s="130">
        <v>0</v>
      </c>
      <c r="AI158" s="130">
        <v>0</v>
      </c>
      <c r="AJ158" s="130">
        <v>0</v>
      </c>
      <c r="AK158" s="130">
        <v>0</v>
      </c>
      <c r="AL158" s="130">
        <v>0</v>
      </c>
      <c r="AM158" s="130">
        <v>0</v>
      </c>
      <c r="AN158" s="130">
        <v>0</v>
      </c>
      <c r="AO158" s="130">
        <v>0</v>
      </c>
      <c r="AP158" s="130">
        <v>0</v>
      </c>
      <c r="AQ158" s="130">
        <v>0</v>
      </c>
      <c r="AR158" s="130">
        <v>0</v>
      </c>
      <c r="AS158" s="130">
        <v>0</v>
      </c>
      <c r="AT158" s="130">
        <v>0</v>
      </c>
      <c r="AU158" s="130">
        <v>0</v>
      </c>
      <c r="AV158" s="130">
        <v>0</v>
      </c>
      <c r="AW158" s="130">
        <v>0</v>
      </c>
      <c r="AX158" s="130">
        <v>0</v>
      </c>
      <c r="AY158" s="130">
        <v>0</v>
      </c>
    </row>
    <row r="159" spans="1:51">
      <c r="A159" t="s">
        <v>33</v>
      </c>
      <c r="B159" t="s">
        <v>77</v>
      </c>
      <c r="C159" t="s">
        <v>59</v>
      </c>
      <c r="D159" t="s">
        <v>337</v>
      </c>
      <c r="E159" s="63">
        <v>0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130">
        <v>0</v>
      </c>
      <c r="L159" s="130">
        <v>0</v>
      </c>
      <c r="M159" s="130">
        <v>0</v>
      </c>
      <c r="N159" s="130">
        <v>0</v>
      </c>
      <c r="O159" s="130">
        <v>0</v>
      </c>
      <c r="P159" s="130">
        <v>0</v>
      </c>
      <c r="Q159" s="130">
        <v>0</v>
      </c>
      <c r="R159" s="130">
        <v>0</v>
      </c>
      <c r="S159" s="130">
        <v>0</v>
      </c>
      <c r="T159" s="130">
        <v>0</v>
      </c>
      <c r="U159" s="130">
        <v>0</v>
      </c>
      <c r="V159" s="130">
        <v>0</v>
      </c>
      <c r="W159" s="130">
        <v>0</v>
      </c>
      <c r="X159" s="130">
        <v>0</v>
      </c>
      <c r="Y159" s="130">
        <v>0</v>
      </c>
      <c r="Z159" s="130">
        <v>0</v>
      </c>
      <c r="AA159" s="130">
        <v>0</v>
      </c>
      <c r="AB159" s="130">
        <v>0</v>
      </c>
      <c r="AC159" s="130">
        <v>0</v>
      </c>
      <c r="AD159" s="130">
        <v>0</v>
      </c>
      <c r="AE159" s="130">
        <v>0</v>
      </c>
      <c r="AF159" s="130">
        <v>0</v>
      </c>
      <c r="AG159" s="130">
        <v>0</v>
      </c>
      <c r="AH159" s="130">
        <v>0</v>
      </c>
      <c r="AI159" s="130">
        <v>0</v>
      </c>
      <c r="AJ159" s="130">
        <v>0</v>
      </c>
      <c r="AK159" s="130">
        <v>0</v>
      </c>
      <c r="AL159" s="130">
        <v>0</v>
      </c>
      <c r="AM159" s="130">
        <v>0</v>
      </c>
      <c r="AN159" s="130">
        <v>0</v>
      </c>
      <c r="AO159" s="130">
        <v>0</v>
      </c>
      <c r="AP159" s="130">
        <v>0</v>
      </c>
      <c r="AQ159" s="130">
        <v>0</v>
      </c>
      <c r="AR159" s="130">
        <v>0</v>
      </c>
      <c r="AS159" s="130">
        <v>0</v>
      </c>
      <c r="AT159" s="130">
        <v>0</v>
      </c>
      <c r="AU159" s="130">
        <v>0</v>
      </c>
      <c r="AV159" s="130">
        <v>0</v>
      </c>
      <c r="AW159" s="130">
        <v>0</v>
      </c>
      <c r="AX159" s="130">
        <v>0</v>
      </c>
      <c r="AY159" s="130">
        <v>0</v>
      </c>
    </row>
    <row r="160" spans="1:51">
      <c r="A160" t="s">
        <v>33</v>
      </c>
      <c r="B160" t="s">
        <v>77</v>
      </c>
      <c r="C160" t="s">
        <v>60</v>
      </c>
      <c r="D160" t="s">
        <v>337</v>
      </c>
      <c r="E160" s="63">
        <v>0</v>
      </c>
      <c r="F160" s="63">
        <v>0</v>
      </c>
      <c r="G160" s="63">
        <v>0</v>
      </c>
      <c r="H160" s="63">
        <v>0</v>
      </c>
      <c r="I160" s="63">
        <v>0</v>
      </c>
      <c r="J160" s="63">
        <v>0</v>
      </c>
      <c r="K160" s="130">
        <v>0</v>
      </c>
      <c r="L160" s="130">
        <v>0</v>
      </c>
      <c r="M160" s="130">
        <v>0</v>
      </c>
      <c r="N160" s="130">
        <v>0</v>
      </c>
      <c r="O160" s="130">
        <v>0</v>
      </c>
      <c r="P160" s="130">
        <v>0</v>
      </c>
      <c r="Q160" s="130">
        <v>0</v>
      </c>
      <c r="R160" s="130">
        <v>0</v>
      </c>
      <c r="S160" s="130">
        <v>0</v>
      </c>
      <c r="T160" s="130">
        <v>0</v>
      </c>
      <c r="U160" s="130">
        <v>0</v>
      </c>
      <c r="V160" s="130">
        <v>0</v>
      </c>
      <c r="W160" s="130">
        <v>0</v>
      </c>
      <c r="X160" s="130">
        <v>0</v>
      </c>
      <c r="Y160" s="130">
        <v>0</v>
      </c>
      <c r="Z160" s="130">
        <v>0</v>
      </c>
      <c r="AA160" s="130">
        <v>0</v>
      </c>
      <c r="AB160" s="130">
        <v>0</v>
      </c>
      <c r="AC160" s="130">
        <v>0</v>
      </c>
      <c r="AD160" s="130">
        <v>0</v>
      </c>
      <c r="AE160" s="130">
        <v>0</v>
      </c>
      <c r="AF160" s="130">
        <v>0</v>
      </c>
      <c r="AG160" s="130">
        <v>0</v>
      </c>
      <c r="AH160" s="130">
        <v>0</v>
      </c>
      <c r="AI160" s="130">
        <v>0</v>
      </c>
      <c r="AJ160" s="130">
        <v>0</v>
      </c>
      <c r="AK160" s="130">
        <v>0</v>
      </c>
      <c r="AL160" s="130">
        <v>0</v>
      </c>
      <c r="AM160" s="130">
        <v>0</v>
      </c>
      <c r="AN160" s="130">
        <v>0</v>
      </c>
      <c r="AO160" s="130">
        <v>0</v>
      </c>
      <c r="AP160" s="130">
        <v>0</v>
      </c>
      <c r="AQ160" s="130">
        <v>0</v>
      </c>
      <c r="AR160" s="130">
        <v>0</v>
      </c>
      <c r="AS160" s="130">
        <v>0</v>
      </c>
      <c r="AT160" s="130">
        <v>0</v>
      </c>
      <c r="AU160" s="130">
        <v>0</v>
      </c>
      <c r="AV160" s="130">
        <v>0</v>
      </c>
      <c r="AW160" s="130">
        <v>0</v>
      </c>
      <c r="AX160" s="130">
        <v>0</v>
      </c>
      <c r="AY160" s="130">
        <v>0</v>
      </c>
    </row>
    <row r="161" spans="1:51">
      <c r="A161" t="s">
        <v>33</v>
      </c>
      <c r="B161" t="s">
        <v>77</v>
      </c>
      <c r="C161" t="s">
        <v>64</v>
      </c>
      <c r="D161" t="s">
        <v>337</v>
      </c>
      <c r="E161" s="63">
        <v>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130">
        <v>0</v>
      </c>
      <c r="L161" s="130">
        <v>7.7750822852250398E-4</v>
      </c>
      <c r="M161" s="130">
        <v>1E-3</v>
      </c>
      <c r="N161" s="130">
        <v>1.2503412000094481E-3</v>
      </c>
      <c r="O161" s="130">
        <v>1.515853309977464E-3</v>
      </c>
      <c r="P161" s="130">
        <v>1.7803755855818129E-3</v>
      </c>
      <c r="Q161" s="130">
        <v>2.0279833679623018E-3</v>
      </c>
      <c r="R161" s="130">
        <v>2.246594447847678E-3</v>
      </c>
      <c r="S161" s="130">
        <v>2.429861378661591E-3</v>
      </c>
      <c r="T161" s="130">
        <v>2.5769432360327701E-3</v>
      </c>
      <c r="U161" s="130">
        <v>2.6909081889947071E-3</v>
      </c>
      <c r="V161" s="130">
        <v>2.7768314621496129E-3</v>
      </c>
      <c r="W161" s="130">
        <v>2.84028691880296E-3</v>
      </c>
      <c r="X161" s="130">
        <v>2.8864374205020819E-3</v>
      </c>
      <c r="Y161" s="130">
        <v>2.9196296795036551E-3</v>
      </c>
      <c r="Z161" s="130">
        <v>2.943310985180656E-3</v>
      </c>
      <c r="AA161" s="130">
        <v>2.9601098731268042E-3</v>
      </c>
      <c r="AB161" s="130">
        <v>2.9719780718752168E-3</v>
      </c>
      <c r="AC161" s="130">
        <v>2.980338671474984E-3</v>
      </c>
      <c r="AD161" s="130">
        <v>2.986216378370161E-3</v>
      </c>
      <c r="AE161" s="130">
        <v>2.9903426526279521E-3</v>
      </c>
      <c r="AF161" s="130">
        <v>2.993236480364331E-3</v>
      </c>
      <c r="AG161" s="130">
        <v>2.9952645447244219E-3</v>
      </c>
      <c r="AH161" s="130">
        <v>2.996685160550891E-3</v>
      </c>
      <c r="AI161" s="130">
        <v>2.9976799279655521E-3</v>
      </c>
      <c r="AJ161" s="130">
        <v>2.998376332198952E-3</v>
      </c>
      <c r="AK161" s="130">
        <v>2.9988637795439572E-3</v>
      </c>
      <c r="AL161" s="130">
        <v>2.999204927314111E-3</v>
      </c>
      <c r="AM161" s="130">
        <v>2.9994436651955229E-3</v>
      </c>
      <c r="AN161" s="130">
        <v>2.999610726135422E-3</v>
      </c>
      <c r="AO161" s="130">
        <v>2.9997276251530229E-3</v>
      </c>
      <c r="AP161" s="130">
        <v>2.999809421603156E-3</v>
      </c>
      <c r="AQ161" s="130">
        <v>2.999866654985469E-3</v>
      </c>
      <c r="AR161" s="130">
        <v>2.9999067009098819E-3</v>
      </c>
      <c r="AS161" s="130">
        <v>2.9999347205791672E-3</v>
      </c>
      <c r="AT161" s="130">
        <v>2.9999543254835008E-3</v>
      </c>
      <c r="AU161" s="130">
        <v>2.9999680426490249E-3</v>
      </c>
      <c r="AV161" s="130">
        <v>2.9999776402476219E-3</v>
      </c>
      <c r="AW161" s="130">
        <v>2.999984355460299E-3</v>
      </c>
      <c r="AX161" s="130">
        <v>2.999989053928068E-3</v>
      </c>
      <c r="AY161" s="130">
        <v>2.9999923413256851E-3</v>
      </c>
    </row>
    <row r="162" spans="1:51">
      <c r="A162" t="s">
        <v>33</v>
      </c>
      <c r="B162" t="s">
        <v>77</v>
      </c>
      <c r="C162" t="s">
        <v>61</v>
      </c>
      <c r="D162" t="s">
        <v>337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130">
        <v>0</v>
      </c>
      <c r="L162" s="130">
        <v>6.9996987850317119E-4</v>
      </c>
      <c r="M162" s="130">
        <v>1E-3</v>
      </c>
      <c r="N162" s="130">
        <v>1.4283728261970129E-3</v>
      </c>
      <c r="O162" s="130">
        <v>2.0397187676144861E-3</v>
      </c>
      <c r="P162" s="130">
        <v>2.9116420218176999E-3</v>
      </c>
      <c r="Q162" s="130">
        <v>4.1540919764280889E-3</v>
      </c>
      <c r="R162" s="130">
        <v>5.9222582089639561E-3</v>
      </c>
      <c r="S162" s="130">
        <v>8.4340034372050749E-3</v>
      </c>
      <c r="T162" s="130">
        <v>1.1992805871272929E-2</v>
      </c>
      <c r="U162" s="130">
        <v>1.7016696666036019E-2</v>
      </c>
      <c r="V162" s="130">
        <v>2.40722458767266E-2</v>
      </c>
      <c r="W162" s="130">
        <v>3.3909432719945197E-2</v>
      </c>
      <c r="X162" s="130">
        <v>4.7487083526113943E-2</v>
      </c>
      <c r="Y162" s="130">
        <v>6.5968517377613445E-2</v>
      </c>
      <c r="Z162" s="130">
        <v>9.0654026675444824E-2</v>
      </c>
      <c r="AA162" s="130">
        <v>0.12280721846060021</v>
      </c>
      <c r="AB162" s="130">
        <v>0.1633422298661012</v>
      </c>
      <c r="AC162" s="130">
        <v>0.2123923540169326</v>
      </c>
      <c r="AD162" s="130">
        <v>0.26888683086189391</v>
      </c>
      <c r="AE162" s="130">
        <v>0.33037109569086448</v>
      </c>
      <c r="AF162" s="130">
        <v>0.39329362759482961</v>
      </c>
      <c r="AG162" s="130">
        <v>0.45376181013906869</v>
      </c>
      <c r="AH162" s="130">
        <v>0.50845840136591569</v>
      </c>
      <c r="AI162" s="130">
        <v>0.55529094414054336</v>
      </c>
      <c r="AJ162" s="130">
        <v>0.59354154498709821</v>
      </c>
      <c r="AK162" s="130">
        <v>0.62359650619785745</v>
      </c>
      <c r="AL162" s="130">
        <v>0.64650145817820492</v>
      </c>
      <c r="AM162" s="130">
        <v>0.66355430984945274</v>
      </c>
      <c r="AN162" s="130">
        <v>0.67603069429546458</v>
      </c>
      <c r="AO162" s="130">
        <v>0.68504276911684481</v>
      </c>
      <c r="AP162" s="130">
        <v>0.69149248623494808</v>
      </c>
      <c r="AQ162" s="130">
        <v>0.69607786942763483</v>
      </c>
      <c r="AR162" s="130">
        <v>0.69932246429266054</v>
      </c>
      <c r="AS162" s="130">
        <v>0.70161066259249694</v>
      </c>
      <c r="AT162" s="130">
        <v>0.70322057622112777</v>
      </c>
      <c r="AU162" s="130">
        <v>0.704351388718368</v>
      </c>
      <c r="AV162" s="130">
        <v>0.70514475207148031</v>
      </c>
      <c r="AW162" s="130">
        <v>0.70570091017051251</v>
      </c>
      <c r="AX162" s="130">
        <v>0.70609056065582276</v>
      </c>
      <c r="AY162" s="130">
        <v>0.70636344435105836</v>
      </c>
    </row>
    <row r="163" spans="1:51">
      <c r="A163" t="s">
        <v>33</v>
      </c>
      <c r="B163" t="s">
        <v>78</v>
      </c>
      <c r="C163" t="s">
        <v>53</v>
      </c>
      <c r="D163" t="s">
        <v>337</v>
      </c>
      <c r="E163" s="63">
        <v>1</v>
      </c>
      <c r="F163" s="63">
        <v>1</v>
      </c>
      <c r="G163" s="63">
        <v>1</v>
      </c>
      <c r="H163" s="63">
        <v>1</v>
      </c>
      <c r="I163" s="63">
        <v>1</v>
      </c>
      <c r="J163" s="63">
        <v>1</v>
      </c>
      <c r="K163" s="71">
        <v>1</v>
      </c>
      <c r="L163" s="71">
        <v>1</v>
      </c>
      <c r="M163" s="71">
        <v>1</v>
      </c>
      <c r="N163" s="71">
        <v>1</v>
      </c>
      <c r="O163" s="71">
        <v>1</v>
      </c>
      <c r="P163" s="71">
        <v>1</v>
      </c>
      <c r="Q163" s="71">
        <v>1</v>
      </c>
      <c r="R163" s="71">
        <v>1</v>
      </c>
      <c r="S163" s="71">
        <v>1</v>
      </c>
      <c r="T163" s="71">
        <v>1</v>
      </c>
      <c r="U163" s="71">
        <v>1</v>
      </c>
      <c r="V163" s="71">
        <v>1</v>
      </c>
      <c r="W163" s="71">
        <v>1</v>
      </c>
      <c r="X163" s="71">
        <v>1</v>
      </c>
      <c r="Y163" s="71">
        <v>1</v>
      </c>
      <c r="Z163" s="71">
        <v>1</v>
      </c>
      <c r="AA163" s="71">
        <v>1</v>
      </c>
      <c r="AB163" s="71">
        <v>1</v>
      </c>
      <c r="AC163" s="71">
        <v>1</v>
      </c>
      <c r="AD163" s="71">
        <v>1</v>
      </c>
      <c r="AE163" s="71">
        <v>1</v>
      </c>
      <c r="AF163" s="71">
        <v>1</v>
      </c>
      <c r="AG163" s="71">
        <v>1</v>
      </c>
      <c r="AH163" s="71">
        <v>1</v>
      </c>
      <c r="AI163" s="71">
        <v>1</v>
      </c>
      <c r="AJ163" s="71">
        <v>1</v>
      </c>
      <c r="AK163" s="71">
        <v>1</v>
      </c>
      <c r="AL163" s="71">
        <v>1</v>
      </c>
      <c r="AM163" s="71">
        <v>1</v>
      </c>
      <c r="AN163" s="71">
        <v>1</v>
      </c>
      <c r="AO163" s="71">
        <v>1</v>
      </c>
      <c r="AP163" s="71">
        <v>1</v>
      </c>
      <c r="AQ163" s="71">
        <v>1</v>
      </c>
      <c r="AR163" s="71">
        <v>1</v>
      </c>
      <c r="AS163" s="71">
        <v>1</v>
      </c>
      <c r="AT163" s="71">
        <v>1</v>
      </c>
      <c r="AU163" s="71">
        <v>1</v>
      </c>
      <c r="AV163" s="71">
        <v>1</v>
      </c>
      <c r="AW163" s="71">
        <v>1</v>
      </c>
      <c r="AX163" s="71">
        <v>1</v>
      </c>
      <c r="AY163" s="71">
        <v>1</v>
      </c>
    </row>
    <row r="164" spans="1:51">
      <c r="A164" t="s">
        <v>33</v>
      </c>
      <c r="B164" t="s">
        <v>78</v>
      </c>
      <c r="C164" t="s">
        <v>56</v>
      </c>
      <c r="D164" t="s">
        <v>337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0</v>
      </c>
      <c r="K164" s="71">
        <v>0</v>
      </c>
      <c r="L164" s="71">
        <v>0</v>
      </c>
      <c r="M164" s="71">
        <v>0</v>
      </c>
      <c r="N164" s="71">
        <v>0</v>
      </c>
      <c r="O164" s="71">
        <v>0</v>
      </c>
      <c r="P164" s="71">
        <v>0</v>
      </c>
      <c r="Q164" s="71">
        <v>0</v>
      </c>
      <c r="R164" s="71">
        <v>0</v>
      </c>
      <c r="S164" s="71">
        <v>0</v>
      </c>
      <c r="T164" s="71">
        <v>0</v>
      </c>
      <c r="U164" s="71">
        <v>0</v>
      </c>
      <c r="V164" s="71">
        <v>0</v>
      </c>
      <c r="W164" s="71">
        <v>0</v>
      </c>
      <c r="X164" s="71">
        <v>0</v>
      </c>
      <c r="Y164" s="71">
        <v>0</v>
      </c>
      <c r="Z164" s="71">
        <v>0</v>
      </c>
      <c r="AA164" s="71">
        <v>0</v>
      </c>
      <c r="AB164" s="71">
        <v>0</v>
      </c>
      <c r="AC164" s="71">
        <v>0</v>
      </c>
      <c r="AD164" s="71">
        <v>0</v>
      </c>
      <c r="AE164" s="71">
        <v>0</v>
      </c>
      <c r="AF164" s="71">
        <v>0</v>
      </c>
      <c r="AG164" s="71">
        <v>0</v>
      </c>
      <c r="AH164" s="71">
        <v>0</v>
      </c>
      <c r="AI164" s="71">
        <v>0</v>
      </c>
      <c r="AJ164" s="71">
        <v>0</v>
      </c>
      <c r="AK164" s="71">
        <v>0</v>
      </c>
      <c r="AL164" s="71">
        <v>0</v>
      </c>
      <c r="AM164" s="71">
        <v>0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</row>
    <row r="165" spans="1:51">
      <c r="A165" t="s">
        <v>33</v>
      </c>
      <c r="B165" t="s">
        <v>78</v>
      </c>
      <c r="C165" t="s">
        <v>61</v>
      </c>
      <c r="D165" t="s">
        <v>337</v>
      </c>
      <c r="E165" s="63">
        <v>0</v>
      </c>
      <c r="F165" s="63">
        <v>0</v>
      </c>
      <c r="G165" s="63">
        <v>0</v>
      </c>
      <c r="H165" s="63">
        <v>0</v>
      </c>
      <c r="I165" s="63">
        <v>0</v>
      </c>
      <c r="J165" s="63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  <c r="AT165" s="130">
        <v>0</v>
      </c>
      <c r="AU165" s="130">
        <v>0</v>
      </c>
      <c r="AV165" s="130">
        <v>0</v>
      </c>
      <c r="AW165" s="130">
        <v>0</v>
      </c>
      <c r="AX165" s="130">
        <v>0</v>
      </c>
      <c r="AY165" s="130">
        <v>0</v>
      </c>
    </row>
    <row r="166" spans="1:51">
      <c r="A166" t="s">
        <v>33</v>
      </c>
      <c r="B166" t="s">
        <v>79</v>
      </c>
      <c r="C166" t="s">
        <v>359</v>
      </c>
      <c r="D166" t="s">
        <v>337</v>
      </c>
      <c r="E166" s="63">
        <v>0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  <c r="AT166" s="130">
        <v>0</v>
      </c>
      <c r="AU166" s="130">
        <v>0</v>
      </c>
      <c r="AV166" s="130">
        <v>0</v>
      </c>
      <c r="AW166" s="130">
        <v>0</v>
      </c>
      <c r="AX166" s="130">
        <v>0</v>
      </c>
      <c r="AY166" s="130">
        <v>0</v>
      </c>
    </row>
    <row r="167" spans="1:51">
      <c r="A167" t="s">
        <v>33</v>
      </c>
      <c r="B167" t="s">
        <v>79</v>
      </c>
      <c r="C167" t="s">
        <v>61</v>
      </c>
      <c r="D167" t="s">
        <v>337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  <c r="AT167" s="130">
        <v>0</v>
      </c>
      <c r="AU167" s="130">
        <v>0</v>
      </c>
      <c r="AV167" s="130">
        <v>0</v>
      </c>
      <c r="AW167" s="130">
        <v>0</v>
      </c>
      <c r="AX167" s="130">
        <v>0</v>
      </c>
      <c r="AY167" s="130">
        <v>0</v>
      </c>
    </row>
    <row r="168" spans="1:51">
      <c r="A168" t="s">
        <v>33</v>
      </c>
      <c r="B168" t="s">
        <v>80</v>
      </c>
      <c r="C168" t="s">
        <v>63</v>
      </c>
      <c r="D168" t="s">
        <v>337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  <c r="AT168" s="130">
        <v>0</v>
      </c>
      <c r="AU168" s="130">
        <v>0</v>
      </c>
      <c r="AV168" s="130">
        <v>0</v>
      </c>
      <c r="AW168" s="130">
        <v>0</v>
      </c>
      <c r="AX168" s="130">
        <v>0</v>
      </c>
      <c r="AY168" s="130">
        <v>0</v>
      </c>
    </row>
    <row r="169" spans="1:51">
      <c r="A169" t="s">
        <v>33</v>
      </c>
      <c r="B169" t="s">
        <v>80</v>
      </c>
      <c r="C169" t="s">
        <v>61</v>
      </c>
      <c r="D169" t="s">
        <v>337</v>
      </c>
      <c r="E169" s="63">
        <v>0</v>
      </c>
      <c r="F169" s="63">
        <v>0</v>
      </c>
      <c r="G169" s="63">
        <v>0</v>
      </c>
      <c r="H169" s="63">
        <v>0</v>
      </c>
      <c r="I169" s="63">
        <v>0</v>
      </c>
      <c r="J169" s="63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  <c r="AT169" s="130">
        <v>0</v>
      </c>
      <c r="AU169" s="130">
        <v>0</v>
      </c>
      <c r="AV169" s="130">
        <v>0</v>
      </c>
      <c r="AW169" s="130">
        <v>0</v>
      </c>
      <c r="AX169" s="130">
        <v>0</v>
      </c>
      <c r="AY169" s="130">
        <v>0</v>
      </c>
    </row>
    <row r="170" spans="1:51">
      <c r="A170" t="s">
        <v>34</v>
      </c>
      <c r="B170" t="s">
        <v>75</v>
      </c>
      <c r="C170" t="s">
        <v>50</v>
      </c>
      <c r="D170" t="s">
        <v>337</v>
      </c>
      <c r="E170" s="63">
        <v>0</v>
      </c>
      <c r="F170" s="63">
        <v>0</v>
      </c>
      <c r="G170" s="63">
        <v>0</v>
      </c>
      <c r="H170" s="63">
        <v>0</v>
      </c>
      <c r="I170" s="63">
        <v>0</v>
      </c>
      <c r="J170" s="63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  <c r="AT170" s="130">
        <v>0</v>
      </c>
      <c r="AU170" s="130">
        <v>0</v>
      </c>
      <c r="AV170" s="130">
        <v>0</v>
      </c>
      <c r="AW170" s="130">
        <v>0</v>
      </c>
      <c r="AX170" s="130">
        <v>0</v>
      </c>
      <c r="AY170" s="130">
        <v>0</v>
      </c>
    </row>
    <row r="171" spans="1:51">
      <c r="A171" t="s">
        <v>34</v>
      </c>
      <c r="B171" t="s">
        <v>75</v>
      </c>
      <c r="C171" t="s">
        <v>53</v>
      </c>
      <c r="D171" t="s">
        <v>337</v>
      </c>
      <c r="E171" s="63">
        <v>1</v>
      </c>
      <c r="F171" s="63">
        <v>1</v>
      </c>
      <c r="G171" s="63">
        <v>0.99890909090909086</v>
      </c>
      <c r="H171" s="63">
        <v>0.99784395634011591</v>
      </c>
      <c r="I171" s="63">
        <v>0.9978167641325536</v>
      </c>
      <c r="J171" s="63">
        <v>0.99675925925925923</v>
      </c>
      <c r="K171" s="130">
        <v>0.99675925925925923</v>
      </c>
      <c r="L171" s="130">
        <v>0.99528178115223354</v>
      </c>
      <c r="M171" s="130">
        <v>0.99475925925925923</v>
      </c>
      <c r="N171" s="130">
        <v>0.99408054523305278</v>
      </c>
      <c r="O171" s="130">
        <v>0.99320368718166729</v>
      </c>
      <c r="P171" s="130">
        <v>0.99206724165185978</v>
      </c>
      <c r="Q171" s="130">
        <v>0.99057718391486893</v>
      </c>
      <c r="R171" s="130">
        <v>0.98859040660244768</v>
      </c>
      <c r="S171" s="130">
        <v>0.98589539444339269</v>
      </c>
      <c r="T171" s="130">
        <v>0.98218951015195366</v>
      </c>
      <c r="U171" s="130">
        <v>0.97705165440422859</v>
      </c>
      <c r="V171" s="130">
        <v>0.96991018192038314</v>
      </c>
      <c r="W171" s="130">
        <v>0.96000953962051117</v>
      </c>
      <c r="X171" s="130">
        <v>0.94638573831264328</v>
      </c>
      <c r="Y171" s="130">
        <v>0.92787111220214225</v>
      </c>
      <c r="Z171" s="130">
        <v>0.90316192159863384</v>
      </c>
      <c r="AA171" s="130">
        <v>0.87099193092553229</v>
      </c>
      <c r="AB171" s="130">
        <v>0.83044505132128288</v>
      </c>
      <c r="AC171" s="130">
        <v>0.7813865665708517</v>
      </c>
      <c r="AD171" s="130">
        <v>0.72488621201899528</v>
      </c>
      <c r="AE171" s="130">
        <v>0.66339782091576693</v>
      </c>
      <c r="AF171" s="130">
        <v>0.60047239518406548</v>
      </c>
      <c r="AG171" s="130">
        <v>0.54000218457546612</v>
      </c>
      <c r="AH171" s="130">
        <v>0.48530417273279269</v>
      </c>
      <c r="AI171" s="130">
        <v>0.43847063519075041</v>
      </c>
      <c r="AJ171" s="130">
        <v>0.40021933793996212</v>
      </c>
      <c r="AK171" s="130">
        <v>0.37016388928185778</v>
      </c>
      <c r="AL171" s="130">
        <v>0.34725859615374022</v>
      </c>
      <c r="AM171" s="130">
        <v>0.33020550574461088</v>
      </c>
      <c r="AN171" s="130">
        <v>0.31772895423765918</v>
      </c>
      <c r="AO171" s="130">
        <v>0.30871676251726138</v>
      </c>
      <c r="AP171" s="130">
        <v>0.30226696360270799</v>
      </c>
      <c r="AQ171" s="130">
        <v>0.29768152317663898</v>
      </c>
      <c r="AR171" s="130">
        <v>0.29443688826568881</v>
      </c>
      <c r="AS171" s="130">
        <v>0.29214866194618322</v>
      </c>
      <c r="AT171" s="130">
        <v>0.29053872871264802</v>
      </c>
      <c r="AU171" s="130">
        <v>0.28940790249824222</v>
      </c>
      <c r="AV171" s="130">
        <v>0.28861452954753131</v>
      </c>
      <c r="AW171" s="130">
        <v>0.28805836473328639</v>
      </c>
      <c r="AX171" s="130">
        <v>0.28766870954950841</v>
      </c>
      <c r="AY171" s="130">
        <v>0.28739582256687518</v>
      </c>
    </row>
    <row r="172" spans="1:51">
      <c r="A172" t="s">
        <v>34</v>
      </c>
      <c r="B172" t="s">
        <v>75</v>
      </c>
      <c r="C172" t="s">
        <v>56</v>
      </c>
      <c r="D172" t="s">
        <v>337</v>
      </c>
      <c r="E172" s="63">
        <v>0</v>
      </c>
      <c r="F172" s="63">
        <v>0</v>
      </c>
      <c r="G172" s="63">
        <v>0</v>
      </c>
      <c r="H172" s="63">
        <v>5.3901091497102812E-4</v>
      </c>
      <c r="I172" s="63">
        <v>9.3567251461988308E-4</v>
      </c>
      <c r="J172" s="63">
        <v>9.2592592592592596E-4</v>
      </c>
      <c r="K172" s="130">
        <v>9.2592592592592596E-4</v>
      </c>
      <c r="L172" s="130">
        <v>9.2416271843506347E-4</v>
      </c>
      <c r="M172" s="130">
        <v>9.2349356407210451E-4</v>
      </c>
      <c r="N172" s="130">
        <v>9.2257154390846456E-4</v>
      </c>
      <c r="O172" s="130">
        <v>9.2130207904581648E-4</v>
      </c>
      <c r="P172" s="130">
        <v>9.195560905509234E-4</v>
      </c>
      <c r="Q172" s="130">
        <v>9.1715819582910798E-4</v>
      </c>
      <c r="R172" s="130">
        <v>9.1387156317627137E-4</v>
      </c>
      <c r="S172" s="130">
        <v>9.0937911176447342E-4</v>
      </c>
      <c r="T172" s="130">
        <v>9.0326136592509235E-4</v>
      </c>
      <c r="U172" s="130">
        <v>8.9497261323605315E-4</v>
      </c>
      <c r="V172" s="130">
        <v>8.8381952923841014E-4</v>
      </c>
      <c r="W172" s="130">
        <v>8.689506015062213E-4</v>
      </c>
      <c r="X172" s="130">
        <v>8.4937064435919372E-4</v>
      </c>
      <c r="Y172" s="130">
        <v>8.240013140973821E-4</v>
      </c>
      <c r="Z172" s="130">
        <v>7.9181190217480677E-4</v>
      </c>
      <c r="AA172" s="130">
        <v>7.5203678780392668E-4</v>
      </c>
      <c r="AB172" s="130">
        <v>7.0446641055557635E-4</v>
      </c>
      <c r="AC172" s="130">
        <v>6.4974412882509659E-4</v>
      </c>
      <c r="AD172" s="130">
        <v>5.8954229639717848E-4</v>
      </c>
      <c r="AE172" s="130">
        <v>5.2647864128972752E-4</v>
      </c>
      <c r="AF172" s="130">
        <v>4.6371811572531638E-4</v>
      </c>
      <c r="AG172" s="130">
        <v>4.0436598234936012E-4</v>
      </c>
      <c r="AH172" s="130">
        <v>3.508845330819038E-4</v>
      </c>
      <c r="AI172" s="130">
        <v>3.047508686462681E-4</v>
      </c>
      <c r="AJ172" s="130">
        <v>2.6642994164999538E-4</v>
      </c>
      <c r="AK172" s="130">
        <v>2.355845040343554E-4</v>
      </c>
      <c r="AL172" s="130">
        <v>2.1137897627504599E-4</v>
      </c>
      <c r="AM172" s="130">
        <v>1.927599074691515E-4</v>
      </c>
      <c r="AN172" s="130">
        <v>1.786569847824938E-4</v>
      </c>
      <c r="AO172" s="130">
        <v>1.6809898019099219E-4</v>
      </c>
      <c r="AP172" s="130">
        <v>1.6026383469429451E-4</v>
      </c>
      <c r="AQ172" s="130">
        <v>1.5448708527585059E-4</v>
      </c>
      <c r="AR172" s="130">
        <v>1.502483859931918E-4</v>
      </c>
      <c r="AS172" s="130">
        <v>1.4714918972232209E-4</v>
      </c>
      <c r="AT172" s="130">
        <v>1.448890023934582E-4</v>
      </c>
      <c r="AU172" s="130">
        <v>1.432437902995665E-4</v>
      </c>
      <c r="AV172" s="130">
        <v>1.420478655797978E-4</v>
      </c>
      <c r="AW172" s="130">
        <v>1.4117939956256149E-4</v>
      </c>
      <c r="AX172" s="130">
        <v>1.4054918655840321E-4</v>
      </c>
      <c r="AY172" s="130">
        <v>1.4009210502003141E-4</v>
      </c>
    </row>
    <row r="173" spans="1:51">
      <c r="A173" t="s">
        <v>34</v>
      </c>
      <c r="B173" t="s">
        <v>75</v>
      </c>
      <c r="C173" t="s">
        <v>59</v>
      </c>
      <c r="D173" t="s">
        <v>337</v>
      </c>
      <c r="E173" s="63">
        <v>0</v>
      </c>
      <c r="F173" s="63">
        <v>0</v>
      </c>
      <c r="G173" s="63">
        <v>1.090909090909091E-3</v>
      </c>
      <c r="H173" s="63">
        <v>1.617032744913085E-3</v>
      </c>
      <c r="I173" s="63">
        <v>1.247563352826511E-3</v>
      </c>
      <c r="J173" s="63">
        <v>2.3148148148148151E-3</v>
      </c>
      <c r="K173" s="130">
        <v>2.3148148148148151E-3</v>
      </c>
      <c r="L173" s="130">
        <v>2.310406796087659E-3</v>
      </c>
      <c r="M173" s="130">
        <v>2.3087339101802609E-3</v>
      </c>
      <c r="N173" s="130">
        <v>2.3064288597711611E-3</v>
      </c>
      <c r="O173" s="130">
        <v>2.3032551976145412E-3</v>
      </c>
      <c r="P173" s="130">
        <v>2.298890226377308E-3</v>
      </c>
      <c r="Q173" s="130">
        <v>2.29289548957277E-3</v>
      </c>
      <c r="R173" s="130">
        <v>2.284678907940678E-3</v>
      </c>
      <c r="S173" s="130">
        <v>2.2734477794111828E-3</v>
      </c>
      <c r="T173" s="130">
        <v>2.2581534148127312E-3</v>
      </c>
      <c r="U173" s="130">
        <v>2.237431533090133E-3</v>
      </c>
      <c r="V173" s="130">
        <v>2.2095488230960249E-3</v>
      </c>
      <c r="W173" s="130">
        <v>2.1723765037655529E-3</v>
      </c>
      <c r="X173" s="130">
        <v>2.123426610897984E-3</v>
      </c>
      <c r="Y173" s="130">
        <v>2.0600032852434551E-3</v>
      </c>
      <c r="Z173" s="130">
        <v>1.979529755437017E-3</v>
      </c>
      <c r="AA173" s="130">
        <v>1.8800919695098159E-3</v>
      </c>
      <c r="AB173" s="130">
        <v>1.7611660263889409E-3</v>
      </c>
      <c r="AC173" s="130">
        <v>1.6243603220627411E-3</v>
      </c>
      <c r="AD173" s="130">
        <v>1.4738557409929461E-3</v>
      </c>
      <c r="AE173" s="130">
        <v>1.316196603224319E-3</v>
      </c>
      <c r="AF173" s="130">
        <v>1.1592952893132911E-3</v>
      </c>
      <c r="AG173" s="130">
        <v>1.0109149558734001E-3</v>
      </c>
      <c r="AH173" s="130">
        <v>8.772113327047595E-4</v>
      </c>
      <c r="AI173" s="130">
        <v>7.6187717161567024E-4</v>
      </c>
      <c r="AJ173" s="130">
        <v>6.6607485412498862E-4</v>
      </c>
      <c r="AK173" s="130">
        <v>5.8896126008588852E-4</v>
      </c>
      <c r="AL173" s="130">
        <v>5.2844744068761512E-4</v>
      </c>
      <c r="AM173" s="130">
        <v>4.8189976867287892E-4</v>
      </c>
      <c r="AN173" s="130">
        <v>4.4664246195623457E-4</v>
      </c>
      <c r="AO173" s="130">
        <v>4.2024745047748063E-4</v>
      </c>
      <c r="AP173" s="130">
        <v>4.0065958673573643E-4</v>
      </c>
      <c r="AQ173" s="130">
        <v>3.8621771318962672E-4</v>
      </c>
      <c r="AR173" s="130">
        <v>3.7562096498297949E-4</v>
      </c>
      <c r="AS173" s="130">
        <v>3.678729743058054E-4</v>
      </c>
      <c r="AT173" s="130">
        <v>3.6222250598364549E-4</v>
      </c>
      <c r="AU173" s="130">
        <v>3.581094757489164E-4</v>
      </c>
      <c r="AV173" s="130">
        <v>3.5511966394949471E-4</v>
      </c>
      <c r="AW173" s="130">
        <v>3.5294849890640399E-4</v>
      </c>
      <c r="AX173" s="130">
        <v>3.5137296639600811E-4</v>
      </c>
      <c r="AY173" s="130">
        <v>3.5023026255007872E-4</v>
      </c>
    </row>
    <row r="174" spans="1:51">
      <c r="A174" t="s">
        <v>34</v>
      </c>
      <c r="B174" t="s">
        <v>75</v>
      </c>
      <c r="C174" t="s">
        <v>60</v>
      </c>
      <c r="D174" t="s">
        <v>337</v>
      </c>
      <c r="E174" s="63">
        <v>0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130">
        <v>0</v>
      </c>
      <c r="L174" s="130">
        <v>0</v>
      </c>
      <c r="M174" s="130">
        <v>0</v>
      </c>
      <c r="N174" s="130">
        <v>0</v>
      </c>
      <c r="O174" s="130">
        <v>0</v>
      </c>
      <c r="P174" s="130">
        <v>0</v>
      </c>
      <c r="Q174" s="130">
        <v>0</v>
      </c>
      <c r="R174" s="130">
        <v>0</v>
      </c>
      <c r="S174" s="130">
        <v>0</v>
      </c>
      <c r="T174" s="130">
        <v>0</v>
      </c>
      <c r="U174" s="130">
        <v>0</v>
      </c>
      <c r="V174" s="130">
        <v>0</v>
      </c>
      <c r="W174" s="130">
        <v>0</v>
      </c>
      <c r="X174" s="130">
        <v>0</v>
      </c>
      <c r="Y174" s="130">
        <v>0</v>
      </c>
      <c r="Z174" s="130">
        <v>0</v>
      </c>
      <c r="AA174" s="130">
        <v>0</v>
      </c>
      <c r="AB174" s="130">
        <v>0</v>
      </c>
      <c r="AC174" s="130">
        <v>0</v>
      </c>
      <c r="AD174" s="130">
        <v>0</v>
      </c>
      <c r="AE174" s="130">
        <v>0</v>
      </c>
      <c r="AF174" s="130">
        <v>0</v>
      </c>
      <c r="AG174" s="130">
        <v>0</v>
      </c>
      <c r="AH174" s="130">
        <v>0</v>
      </c>
      <c r="AI174" s="130">
        <v>0</v>
      </c>
      <c r="AJ174" s="130">
        <v>0</v>
      </c>
      <c r="AK174" s="130">
        <v>0</v>
      </c>
      <c r="AL174" s="130">
        <v>0</v>
      </c>
      <c r="AM174" s="130">
        <v>0</v>
      </c>
      <c r="AN174" s="130">
        <v>0</v>
      </c>
      <c r="AO174" s="130">
        <v>0</v>
      </c>
      <c r="AP174" s="130">
        <v>0</v>
      </c>
      <c r="AQ174" s="130">
        <v>0</v>
      </c>
      <c r="AR174" s="130">
        <v>0</v>
      </c>
      <c r="AS174" s="130">
        <v>0</v>
      </c>
      <c r="AT174" s="130">
        <v>0</v>
      </c>
      <c r="AU174" s="130">
        <v>0</v>
      </c>
      <c r="AV174" s="130">
        <v>0</v>
      </c>
      <c r="AW174" s="130">
        <v>0</v>
      </c>
      <c r="AX174" s="130">
        <v>0</v>
      </c>
      <c r="AY174" s="130">
        <v>0</v>
      </c>
    </row>
    <row r="175" spans="1:51">
      <c r="A175" t="s">
        <v>34</v>
      </c>
      <c r="B175" t="s">
        <v>75</v>
      </c>
      <c r="C175" t="s">
        <v>64</v>
      </c>
      <c r="D175" t="s">
        <v>337</v>
      </c>
      <c r="E175" s="63">
        <v>0</v>
      </c>
      <c r="F175" s="63">
        <v>0</v>
      </c>
      <c r="G175" s="63">
        <v>0</v>
      </c>
      <c r="H175" s="63">
        <v>0</v>
      </c>
      <c r="I175" s="63">
        <v>0</v>
      </c>
      <c r="J175" s="63">
        <v>0</v>
      </c>
      <c r="K175" s="71">
        <v>0</v>
      </c>
      <c r="L175" s="71">
        <v>7.7750822852250398E-4</v>
      </c>
      <c r="M175" s="71">
        <v>1E-3</v>
      </c>
      <c r="N175" s="71">
        <v>1.2503412000094481E-3</v>
      </c>
      <c r="O175" s="71">
        <v>1.515853309977464E-3</v>
      </c>
      <c r="P175" s="71">
        <v>1.7803755855818129E-3</v>
      </c>
      <c r="Q175" s="71">
        <v>2.0279833679623018E-3</v>
      </c>
      <c r="R175" s="71">
        <v>2.246594447847678E-3</v>
      </c>
      <c r="S175" s="71">
        <v>2.429861378661591E-3</v>
      </c>
      <c r="T175" s="71">
        <v>2.5769432360327701E-3</v>
      </c>
      <c r="U175" s="71">
        <v>2.6909081889947071E-3</v>
      </c>
      <c r="V175" s="71">
        <v>2.7768314621496129E-3</v>
      </c>
      <c r="W175" s="71">
        <v>2.84028691880296E-3</v>
      </c>
      <c r="X175" s="71">
        <v>2.8864374205020819E-3</v>
      </c>
      <c r="Y175" s="71">
        <v>2.9196296795036551E-3</v>
      </c>
      <c r="Z175" s="71">
        <v>2.943310985180656E-3</v>
      </c>
      <c r="AA175" s="71">
        <v>2.9601098731268042E-3</v>
      </c>
      <c r="AB175" s="71">
        <v>2.9719780718752168E-3</v>
      </c>
      <c r="AC175" s="71">
        <v>2.980338671474984E-3</v>
      </c>
      <c r="AD175" s="71">
        <v>2.986216378370161E-3</v>
      </c>
      <c r="AE175" s="71">
        <v>2.9903426526279521E-3</v>
      </c>
      <c r="AF175" s="71">
        <v>2.993236480364331E-3</v>
      </c>
      <c r="AG175" s="71">
        <v>2.9952645447244219E-3</v>
      </c>
      <c r="AH175" s="71">
        <v>2.996685160550891E-3</v>
      </c>
      <c r="AI175" s="71">
        <v>2.9976799279655521E-3</v>
      </c>
      <c r="AJ175" s="71">
        <v>2.998376332198952E-3</v>
      </c>
      <c r="AK175" s="71">
        <v>2.9988637795439572E-3</v>
      </c>
      <c r="AL175" s="71">
        <v>2.999204927314111E-3</v>
      </c>
      <c r="AM175" s="71">
        <v>2.9994436651955229E-3</v>
      </c>
      <c r="AN175" s="71">
        <v>2.999610726135422E-3</v>
      </c>
      <c r="AO175" s="71">
        <v>2.9997276251530229E-3</v>
      </c>
      <c r="AP175" s="71">
        <v>2.999809421603156E-3</v>
      </c>
      <c r="AQ175" s="71">
        <v>2.999866654985469E-3</v>
      </c>
      <c r="AR175" s="71">
        <v>2.9999067009098819E-3</v>
      </c>
      <c r="AS175" s="71">
        <v>2.9999347205791672E-3</v>
      </c>
      <c r="AT175" s="71">
        <v>2.9999543254835008E-3</v>
      </c>
      <c r="AU175" s="71">
        <v>2.9999680426490249E-3</v>
      </c>
      <c r="AV175" s="71">
        <v>2.9999776402476219E-3</v>
      </c>
      <c r="AW175" s="71">
        <v>2.999984355460299E-3</v>
      </c>
      <c r="AX175" s="71">
        <v>2.999989053928068E-3</v>
      </c>
      <c r="AY175" s="71">
        <v>2.9999923413256851E-3</v>
      </c>
    </row>
    <row r="176" spans="1:51">
      <c r="A176" t="s">
        <v>34</v>
      </c>
      <c r="B176" t="s">
        <v>75</v>
      </c>
      <c r="C176" t="s">
        <v>61</v>
      </c>
      <c r="D176" t="s">
        <v>337</v>
      </c>
      <c r="E176" s="63">
        <v>0</v>
      </c>
      <c r="F176" s="63">
        <v>0</v>
      </c>
      <c r="G176" s="63">
        <v>0</v>
      </c>
      <c r="H176" s="63">
        <v>0</v>
      </c>
      <c r="I176" s="63">
        <v>0</v>
      </c>
      <c r="J176" s="63">
        <v>0</v>
      </c>
      <c r="K176" s="130">
        <v>0</v>
      </c>
      <c r="L176" s="130">
        <v>6.9996987850317119E-4</v>
      </c>
      <c r="M176" s="130">
        <v>1E-3</v>
      </c>
      <c r="N176" s="130">
        <v>1.4283728261970129E-3</v>
      </c>
      <c r="O176" s="130">
        <v>2.0397187676144861E-3</v>
      </c>
      <c r="P176" s="130">
        <v>2.9116420218176999E-3</v>
      </c>
      <c r="Q176" s="130">
        <v>4.1540919764280889E-3</v>
      </c>
      <c r="R176" s="130">
        <v>5.9222582089639561E-3</v>
      </c>
      <c r="S176" s="130">
        <v>8.4340034372050749E-3</v>
      </c>
      <c r="T176" s="130">
        <v>1.1992805871272929E-2</v>
      </c>
      <c r="U176" s="130">
        <v>1.7016696666036019E-2</v>
      </c>
      <c r="V176" s="130">
        <v>2.40722458767266E-2</v>
      </c>
      <c r="W176" s="130">
        <v>3.3909432719945197E-2</v>
      </c>
      <c r="X176" s="130">
        <v>4.7487083526113943E-2</v>
      </c>
      <c r="Y176" s="130">
        <v>6.5968517377613445E-2</v>
      </c>
      <c r="Z176" s="130">
        <v>9.0654026675444824E-2</v>
      </c>
      <c r="AA176" s="130">
        <v>0.12280721846060021</v>
      </c>
      <c r="AB176" s="130">
        <v>0.1633422298661012</v>
      </c>
      <c r="AC176" s="130">
        <v>0.2123923540169326</v>
      </c>
      <c r="AD176" s="130">
        <v>0.26888683086189391</v>
      </c>
      <c r="AE176" s="130">
        <v>0.33037109569086448</v>
      </c>
      <c r="AF176" s="130">
        <v>0.39329362759482961</v>
      </c>
      <c r="AG176" s="130">
        <v>0.45376181013906869</v>
      </c>
      <c r="AH176" s="130">
        <v>0.50845840136591569</v>
      </c>
      <c r="AI176" s="130">
        <v>0.55529094414054336</v>
      </c>
      <c r="AJ176" s="130">
        <v>0.59354154498709821</v>
      </c>
      <c r="AK176" s="130">
        <v>0.62359650619785745</v>
      </c>
      <c r="AL176" s="130">
        <v>0.64650145817820492</v>
      </c>
      <c r="AM176" s="130">
        <v>0.66355430984945274</v>
      </c>
      <c r="AN176" s="130">
        <v>0.67603069429546458</v>
      </c>
      <c r="AO176" s="130">
        <v>0.68504276911684481</v>
      </c>
      <c r="AP176" s="130">
        <v>0.69149248623494808</v>
      </c>
      <c r="AQ176" s="130">
        <v>0.69607786942763483</v>
      </c>
      <c r="AR176" s="130">
        <v>0.69932246429266054</v>
      </c>
      <c r="AS176" s="130">
        <v>0.70161066259249694</v>
      </c>
      <c r="AT176" s="130">
        <v>0.70322057622112777</v>
      </c>
      <c r="AU176" s="130">
        <v>0.704351388718368</v>
      </c>
      <c r="AV176" s="130">
        <v>0.70514475207148031</v>
      </c>
      <c r="AW176" s="130">
        <v>0.70570091017051251</v>
      </c>
      <c r="AX176" s="130">
        <v>0.70609056065582276</v>
      </c>
      <c r="AY176" s="130">
        <v>0.70636344435105836</v>
      </c>
    </row>
    <row r="177" spans="1:51">
      <c r="A177" t="s">
        <v>34</v>
      </c>
      <c r="B177" t="s">
        <v>76</v>
      </c>
      <c r="C177" t="s">
        <v>50</v>
      </c>
      <c r="D177" t="s">
        <v>337</v>
      </c>
      <c r="E177" s="63">
        <v>0</v>
      </c>
      <c r="F177" s="63">
        <v>0</v>
      </c>
      <c r="G177" s="63">
        <v>0</v>
      </c>
      <c r="H177" s="63">
        <v>0</v>
      </c>
      <c r="I177" s="63">
        <v>0</v>
      </c>
      <c r="J177" s="63">
        <v>0</v>
      </c>
      <c r="K177" s="130">
        <v>0</v>
      </c>
      <c r="L177" s="130">
        <v>0</v>
      </c>
      <c r="M177" s="130">
        <v>0</v>
      </c>
      <c r="N177" s="130">
        <v>0</v>
      </c>
      <c r="O177" s="130">
        <v>0</v>
      </c>
      <c r="P177" s="130">
        <v>0</v>
      </c>
      <c r="Q177" s="130">
        <v>0</v>
      </c>
      <c r="R177" s="130">
        <v>0</v>
      </c>
      <c r="S177" s="130">
        <v>0</v>
      </c>
      <c r="T177" s="130">
        <v>0</v>
      </c>
      <c r="U177" s="130">
        <v>0</v>
      </c>
      <c r="V177" s="130">
        <v>0</v>
      </c>
      <c r="W177" s="130">
        <v>0</v>
      </c>
      <c r="X177" s="130">
        <v>0</v>
      </c>
      <c r="Y177" s="130">
        <v>0</v>
      </c>
      <c r="Z177" s="130">
        <v>0</v>
      </c>
      <c r="AA177" s="130">
        <v>0</v>
      </c>
      <c r="AB177" s="130">
        <v>0</v>
      </c>
      <c r="AC177" s="130">
        <v>0</v>
      </c>
      <c r="AD177" s="130">
        <v>0</v>
      </c>
      <c r="AE177" s="130">
        <v>0</v>
      </c>
      <c r="AF177" s="130">
        <v>0</v>
      </c>
      <c r="AG177" s="130">
        <v>0</v>
      </c>
      <c r="AH177" s="130">
        <v>0</v>
      </c>
      <c r="AI177" s="130">
        <v>0</v>
      </c>
      <c r="AJ177" s="130">
        <v>0</v>
      </c>
      <c r="AK177" s="130">
        <v>0</v>
      </c>
      <c r="AL177" s="130">
        <v>0</v>
      </c>
      <c r="AM177" s="130">
        <v>0</v>
      </c>
      <c r="AN177" s="130">
        <v>0</v>
      </c>
      <c r="AO177" s="130">
        <v>0</v>
      </c>
      <c r="AP177" s="130">
        <v>0</v>
      </c>
      <c r="AQ177" s="130">
        <v>0</v>
      </c>
      <c r="AR177" s="130">
        <v>0</v>
      </c>
      <c r="AS177" s="130">
        <v>0</v>
      </c>
      <c r="AT177" s="130">
        <v>0</v>
      </c>
      <c r="AU177" s="130">
        <v>0</v>
      </c>
      <c r="AV177" s="130">
        <v>0</v>
      </c>
      <c r="AW177" s="130">
        <v>0</v>
      </c>
      <c r="AX177" s="130">
        <v>0</v>
      </c>
      <c r="AY177" s="130">
        <v>0</v>
      </c>
    </row>
    <row r="178" spans="1:51">
      <c r="A178" t="s">
        <v>34</v>
      </c>
      <c r="B178" t="s">
        <v>76</v>
      </c>
      <c r="C178" t="s">
        <v>53</v>
      </c>
      <c r="D178" t="s">
        <v>337</v>
      </c>
      <c r="E178" s="63">
        <v>1</v>
      </c>
      <c r="F178" s="63">
        <v>1</v>
      </c>
      <c r="G178" s="63">
        <v>0.99890909090909086</v>
      </c>
      <c r="H178" s="63">
        <v>0.99784395634011591</v>
      </c>
      <c r="I178" s="63">
        <v>0.9978167641325536</v>
      </c>
      <c r="J178" s="63">
        <v>0.99675925925925923</v>
      </c>
      <c r="K178" s="130">
        <v>0.99675925925925923</v>
      </c>
      <c r="L178" s="130">
        <v>0.99528178115223354</v>
      </c>
      <c r="M178" s="130">
        <v>0.99475925925925923</v>
      </c>
      <c r="N178" s="130">
        <v>0.99408054523305278</v>
      </c>
      <c r="O178" s="130">
        <v>0.99320368718166729</v>
      </c>
      <c r="P178" s="130">
        <v>0.99206724165185978</v>
      </c>
      <c r="Q178" s="130">
        <v>0.99057718391486893</v>
      </c>
      <c r="R178" s="130">
        <v>0.98859040660244768</v>
      </c>
      <c r="S178" s="130">
        <v>0.98589539444339269</v>
      </c>
      <c r="T178" s="130">
        <v>0.98218951015195366</v>
      </c>
      <c r="U178" s="130">
        <v>0.97705165440422859</v>
      </c>
      <c r="V178" s="130">
        <v>0.96991018192038314</v>
      </c>
      <c r="W178" s="130">
        <v>0.96000953962051117</v>
      </c>
      <c r="X178" s="130">
        <v>0.94638573831264328</v>
      </c>
      <c r="Y178" s="130">
        <v>0.92787111220214225</v>
      </c>
      <c r="Z178" s="130">
        <v>0.90316192159863384</v>
      </c>
      <c r="AA178" s="130">
        <v>0.87099193092553229</v>
      </c>
      <c r="AB178" s="130">
        <v>0.83044505132128288</v>
      </c>
      <c r="AC178" s="130">
        <v>0.7813865665708517</v>
      </c>
      <c r="AD178" s="130">
        <v>0.72488621201899528</v>
      </c>
      <c r="AE178" s="130">
        <v>0.66339782091576693</v>
      </c>
      <c r="AF178" s="130">
        <v>0.60047239518406548</v>
      </c>
      <c r="AG178" s="130">
        <v>0.54000218457546612</v>
      </c>
      <c r="AH178" s="130">
        <v>0.48530417273279269</v>
      </c>
      <c r="AI178" s="130">
        <v>0.43847063519075041</v>
      </c>
      <c r="AJ178" s="130">
        <v>0.40021933793996212</v>
      </c>
      <c r="AK178" s="130">
        <v>0.37016388928185778</v>
      </c>
      <c r="AL178" s="130">
        <v>0.34725859615374022</v>
      </c>
      <c r="AM178" s="130">
        <v>0.33020550574461088</v>
      </c>
      <c r="AN178" s="130">
        <v>0.31772895423765918</v>
      </c>
      <c r="AO178" s="130">
        <v>0.30871676251726138</v>
      </c>
      <c r="AP178" s="130">
        <v>0.30226696360270799</v>
      </c>
      <c r="AQ178" s="130">
        <v>0.29768152317663898</v>
      </c>
      <c r="AR178" s="130">
        <v>0.29443688826568881</v>
      </c>
      <c r="AS178" s="130">
        <v>0.29214866194618322</v>
      </c>
      <c r="AT178" s="130">
        <v>0.29053872871264802</v>
      </c>
      <c r="AU178" s="130">
        <v>0.28940790249824222</v>
      </c>
      <c r="AV178" s="130">
        <v>0.28861452954753131</v>
      </c>
      <c r="AW178" s="130">
        <v>0.28805836473328639</v>
      </c>
      <c r="AX178" s="130">
        <v>0.28766870954950841</v>
      </c>
      <c r="AY178" s="130">
        <v>0.28739582256687518</v>
      </c>
    </row>
    <row r="179" spans="1:51">
      <c r="A179" t="s">
        <v>34</v>
      </c>
      <c r="B179" t="s">
        <v>76</v>
      </c>
      <c r="C179" t="s">
        <v>56</v>
      </c>
      <c r="D179" t="s">
        <v>337</v>
      </c>
      <c r="E179" s="63">
        <v>0</v>
      </c>
      <c r="F179" s="63">
        <v>0</v>
      </c>
      <c r="G179" s="63">
        <v>0</v>
      </c>
      <c r="H179" s="63">
        <v>5.3901091497102812E-4</v>
      </c>
      <c r="I179" s="63">
        <v>9.3567251461988308E-4</v>
      </c>
      <c r="J179" s="63">
        <v>9.2592592592592596E-4</v>
      </c>
      <c r="K179" s="130">
        <v>9.2592592592592596E-4</v>
      </c>
      <c r="L179" s="130">
        <v>9.2416271843506347E-4</v>
      </c>
      <c r="M179" s="130">
        <v>9.2349356407210451E-4</v>
      </c>
      <c r="N179" s="130">
        <v>9.2257154390846456E-4</v>
      </c>
      <c r="O179" s="130">
        <v>9.2130207904581648E-4</v>
      </c>
      <c r="P179" s="130">
        <v>9.195560905509234E-4</v>
      </c>
      <c r="Q179" s="130">
        <v>9.1715819582910798E-4</v>
      </c>
      <c r="R179" s="130">
        <v>9.1387156317627137E-4</v>
      </c>
      <c r="S179" s="130">
        <v>9.0937911176447342E-4</v>
      </c>
      <c r="T179" s="130">
        <v>9.0326136592509235E-4</v>
      </c>
      <c r="U179" s="130">
        <v>8.9497261323605315E-4</v>
      </c>
      <c r="V179" s="130">
        <v>8.8381952923841014E-4</v>
      </c>
      <c r="W179" s="130">
        <v>8.689506015062213E-4</v>
      </c>
      <c r="X179" s="130">
        <v>8.4937064435919372E-4</v>
      </c>
      <c r="Y179" s="130">
        <v>8.240013140973821E-4</v>
      </c>
      <c r="Z179" s="130">
        <v>7.9181190217480677E-4</v>
      </c>
      <c r="AA179" s="130">
        <v>7.5203678780392668E-4</v>
      </c>
      <c r="AB179" s="130">
        <v>7.0446641055557635E-4</v>
      </c>
      <c r="AC179" s="130">
        <v>6.4974412882509659E-4</v>
      </c>
      <c r="AD179" s="130">
        <v>5.8954229639717848E-4</v>
      </c>
      <c r="AE179" s="130">
        <v>5.2647864128972752E-4</v>
      </c>
      <c r="AF179" s="130">
        <v>4.6371811572531638E-4</v>
      </c>
      <c r="AG179" s="130">
        <v>4.0436598234936012E-4</v>
      </c>
      <c r="AH179" s="130">
        <v>3.508845330819038E-4</v>
      </c>
      <c r="AI179" s="130">
        <v>3.047508686462681E-4</v>
      </c>
      <c r="AJ179" s="130">
        <v>2.6642994164999538E-4</v>
      </c>
      <c r="AK179" s="130">
        <v>2.355845040343554E-4</v>
      </c>
      <c r="AL179" s="130">
        <v>2.1137897627504599E-4</v>
      </c>
      <c r="AM179" s="130">
        <v>1.927599074691515E-4</v>
      </c>
      <c r="AN179" s="130">
        <v>1.786569847824938E-4</v>
      </c>
      <c r="AO179" s="130">
        <v>1.6809898019099219E-4</v>
      </c>
      <c r="AP179" s="130">
        <v>1.6026383469429451E-4</v>
      </c>
      <c r="AQ179" s="130">
        <v>1.5448708527585059E-4</v>
      </c>
      <c r="AR179" s="130">
        <v>1.502483859931918E-4</v>
      </c>
      <c r="AS179" s="130">
        <v>1.4714918972232209E-4</v>
      </c>
      <c r="AT179" s="130">
        <v>1.448890023934582E-4</v>
      </c>
      <c r="AU179" s="130">
        <v>1.432437902995665E-4</v>
      </c>
      <c r="AV179" s="130">
        <v>1.420478655797978E-4</v>
      </c>
      <c r="AW179" s="130">
        <v>1.4117939956256149E-4</v>
      </c>
      <c r="AX179" s="130">
        <v>1.4054918655840321E-4</v>
      </c>
      <c r="AY179" s="130">
        <v>1.4009210502003141E-4</v>
      </c>
    </row>
    <row r="180" spans="1:51">
      <c r="A180" t="s">
        <v>34</v>
      </c>
      <c r="B180" t="s">
        <v>76</v>
      </c>
      <c r="C180" t="s">
        <v>59</v>
      </c>
      <c r="D180" t="s">
        <v>337</v>
      </c>
      <c r="E180" s="63">
        <v>0</v>
      </c>
      <c r="F180" s="63">
        <v>0</v>
      </c>
      <c r="G180" s="63">
        <v>1.090909090909091E-3</v>
      </c>
      <c r="H180" s="63">
        <v>1.617032744913085E-3</v>
      </c>
      <c r="I180" s="63">
        <v>1.247563352826511E-3</v>
      </c>
      <c r="J180" s="63">
        <v>2.3148148148148151E-3</v>
      </c>
      <c r="K180" s="130">
        <v>2.3148148148148151E-3</v>
      </c>
      <c r="L180" s="130">
        <v>2.310406796087659E-3</v>
      </c>
      <c r="M180" s="130">
        <v>2.3087339101802609E-3</v>
      </c>
      <c r="N180" s="130">
        <v>2.3064288597711611E-3</v>
      </c>
      <c r="O180" s="130">
        <v>2.3032551976145412E-3</v>
      </c>
      <c r="P180" s="130">
        <v>2.298890226377308E-3</v>
      </c>
      <c r="Q180" s="130">
        <v>2.29289548957277E-3</v>
      </c>
      <c r="R180" s="130">
        <v>2.284678907940678E-3</v>
      </c>
      <c r="S180" s="130">
        <v>2.2734477794111828E-3</v>
      </c>
      <c r="T180" s="130">
        <v>2.2581534148127312E-3</v>
      </c>
      <c r="U180" s="130">
        <v>2.237431533090133E-3</v>
      </c>
      <c r="V180" s="130">
        <v>2.2095488230960249E-3</v>
      </c>
      <c r="W180" s="130">
        <v>2.1723765037655529E-3</v>
      </c>
      <c r="X180" s="130">
        <v>2.123426610897984E-3</v>
      </c>
      <c r="Y180" s="130">
        <v>2.0600032852434551E-3</v>
      </c>
      <c r="Z180" s="130">
        <v>1.979529755437017E-3</v>
      </c>
      <c r="AA180" s="130">
        <v>1.8800919695098159E-3</v>
      </c>
      <c r="AB180" s="130">
        <v>1.7611660263889409E-3</v>
      </c>
      <c r="AC180" s="130">
        <v>1.6243603220627411E-3</v>
      </c>
      <c r="AD180" s="130">
        <v>1.4738557409929461E-3</v>
      </c>
      <c r="AE180" s="130">
        <v>1.316196603224319E-3</v>
      </c>
      <c r="AF180" s="130">
        <v>1.1592952893132911E-3</v>
      </c>
      <c r="AG180" s="130">
        <v>1.0109149558734001E-3</v>
      </c>
      <c r="AH180" s="130">
        <v>8.772113327047595E-4</v>
      </c>
      <c r="AI180" s="130">
        <v>7.6187717161567024E-4</v>
      </c>
      <c r="AJ180" s="130">
        <v>6.6607485412498862E-4</v>
      </c>
      <c r="AK180" s="130">
        <v>5.8896126008588852E-4</v>
      </c>
      <c r="AL180" s="130">
        <v>5.2844744068761512E-4</v>
      </c>
      <c r="AM180" s="130">
        <v>4.8189976867287892E-4</v>
      </c>
      <c r="AN180" s="130">
        <v>4.4664246195623457E-4</v>
      </c>
      <c r="AO180" s="130">
        <v>4.2024745047748063E-4</v>
      </c>
      <c r="AP180" s="130">
        <v>4.0065958673573643E-4</v>
      </c>
      <c r="AQ180" s="130">
        <v>3.8621771318962672E-4</v>
      </c>
      <c r="AR180" s="130">
        <v>3.7562096498297949E-4</v>
      </c>
      <c r="AS180" s="130">
        <v>3.678729743058054E-4</v>
      </c>
      <c r="AT180" s="130">
        <v>3.6222250598364549E-4</v>
      </c>
      <c r="AU180" s="130">
        <v>3.581094757489164E-4</v>
      </c>
      <c r="AV180" s="130">
        <v>3.5511966394949471E-4</v>
      </c>
      <c r="AW180" s="130">
        <v>3.5294849890640399E-4</v>
      </c>
      <c r="AX180" s="130">
        <v>3.5137296639600811E-4</v>
      </c>
      <c r="AY180" s="130">
        <v>3.5023026255007872E-4</v>
      </c>
    </row>
    <row r="181" spans="1:51">
      <c r="A181" t="s">
        <v>34</v>
      </c>
      <c r="B181" t="s">
        <v>76</v>
      </c>
      <c r="C181" t="s">
        <v>60</v>
      </c>
      <c r="D181" t="s">
        <v>337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130">
        <v>0</v>
      </c>
      <c r="L181" s="130">
        <v>0</v>
      </c>
      <c r="M181" s="130">
        <v>0</v>
      </c>
      <c r="N181" s="130">
        <v>0</v>
      </c>
      <c r="O181" s="130">
        <v>0</v>
      </c>
      <c r="P181" s="130">
        <v>0</v>
      </c>
      <c r="Q181" s="130">
        <v>0</v>
      </c>
      <c r="R181" s="130">
        <v>0</v>
      </c>
      <c r="S181" s="130">
        <v>0</v>
      </c>
      <c r="T181" s="130">
        <v>0</v>
      </c>
      <c r="U181" s="130">
        <v>0</v>
      </c>
      <c r="V181" s="130">
        <v>0</v>
      </c>
      <c r="W181" s="130">
        <v>0</v>
      </c>
      <c r="X181" s="130">
        <v>0</v>
      </c>
      <c r="Y181" s="130">
        <v>0</v>
      </c>
      <c r="Z181" s="130">
        <v>0</v>
      </c>
      <c r="AA181" s="130">
        <v>0</v>
      </c>
      <c r="AB181" s="130">
        <v>0</v>
      </c>
      <c r="AC181" s="130">
        <v>0</v>
      </c>
      <c r="AD181" s="130">
        <v>0</v>
      </c>
      <c r="AE181" s="130">
        <v>0</v>
      </c>
      <c r="AF181" s="130">
        <v>0</v>
      </c>
      <c r="AG181" s="130">
        <v>0</v>
      </c>
      <c r="AH181" s="130">
        <v>0</v>
      </c>
      <c r="AI181" s="130">
        <v>0</v>
      </c>
      <c r="AJ181" s="130">
        <v>0</v>
      </c>
      <c r="AK181" s="130">
        <v>0</v>
      </c>
      <c r="AL181" s="130">
        <v>0</v>
      </c>
      <c r="AM181" s="130">
        <v>0</v>
      </c>
      <c r="AN181" s="130">
        <v>0</v>
      </c>
      <c r="AO181" s="130">
        <v>0</v>
      </c>
      <c r="AP181" s="130">
        <v>0</v>
      </c>
      <c r="AQ181" s="130">
        <v>0</v>
      </c>
      <c r="AR181" s="130">
        <v>0</v>
      </c>
      <c r="AS181" s="130">
        <v>0</v>
      </c>
      <c r="AT181" s="130">
        <v>0</v>
      </c>
      <c r="AU181" s="130">
        <v>0</v>
      </c>
      <c r="AV181" s="130">
        <v>0</v>
      </c>
      <c r="AW181" s="130">
        <v>0</v>
      </c>
      <c r="AX181" s="130">
        <v>0</v>
      </c>
      <c r="AY181" s="130">
        <v>0</v>
      </c>
    </row>
    <row r="182" spans="1:51">
      <c r="A182" t="s">
        <v>34</v>
      </c>
      <c r="B182" t="s">
        <v>76</v>
      </c>
      <c r="C182" t="s">
        <v>64</v>
      </c>
      <c r="D182" t="s">
        <v>337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130">
        <v>0</v>
      </c>
      <c r="L182" s="130">
        <v>7.7750822852250398E-4</v>
      </c>
      <c r="M182" s="130">
        <v>1E-3</v>
      </c>
      <c r="N182" s="130">
        <v>1.2503412000094481E-3</v>
      </c>
      <c r="O182" s="130">
        <v>1.515853309977464E-3</v>
      </c>
      <c r="P182" s="130">
        <v>1.7803755855818129E-3</v>
      </c>
      <c r="Q182" s="130">
        <v>2.0279833679623018E-3</v>
      </c>
      <c r="R182" s="130">
        <v>2.246594447847678E-3</v>
      </c>
      <c r="S182" s="130">
        <v>2.429861378661591E-3</v>
      </c>
      <c r="T182" s="130">
        <v>2.5769432360327701E-3</v>
      </c>
      <c r="U182" s="130">
        <v>2.6909081889947071E-3</v>
      </c>
      <c r="V182" s="130">
        <v>2.7768314621496129E-3</v>
      </c>
      <c r="W182" s="130">
        <v>2.84028691880296E-3</v>
      </c>
      <c r="X182" s="130">
        <v>2.8864374205020819E-3</v>
      </c>
      <c r="Y182" s="130">
        <v>2.9196296795036551E-3</v>
      </c>
      <c r="Z182" s="130">
        <v>2.943310985180656E-3</v>
      </c>
      <c r="AA182" s="130">
        <v>2.9601098731268042E-3</v>
      </c>
      <c r="AB182" s="130">
        <v>2.9719780718752168E-3</v>
      </c>
      <c r="AC182" s="130">
        <v>2.980338671474984E-3</v>
      </c>
      <c r="AD182" s="130">
        <v>2.986216378370161E-3</v>
      </c>
      <c r="AE182" s="130">
        <v>2.9903426526279521E-3</v>
      </c>
      <c r="AF182" s="130">
        <v>2.993236480364331E-3</v>
      </c>
      <c r="AG182" s="130">
        <v>2.9952645447244219E-3</v>
      </c>
      <c r="AH182" s="130">
        <v>2.996685160550891E-3</v>
      </c>
      <c r="AI182" s="130">
        <v>2.9976799279655521E-3</v>
      </c>
      <c r="AJ182" s="130">
        <v>2.998376332198952E-3</v>
      </c>
      <c r="AK182" s="130">
        <v>2.9988637795439572E-3</v>
      </c>
      <c r="AL182" s="130">
        <v>2.999204927314111E-3</v>
      </c>
      <c r="AM182" s="130">
        <v>2.9994436651955229E-3</v>
      </c>
      <c r="AN182" s="130">
        <v>2.999610726135422E-3</v>
      </c>
      <c r="AO182" s="130">
        <v>2.9997276251530229E-3</v>
      </c>
      <c r="AP182" s="130">
        <v>2.999809421603156E-3</v>
      </c>
      <c r="AQ182" s="130">
        <v>2.999866654985469E-3</v>
      </c>
      <c r="AR182" s="130">
        <v>2.9999067009098819E-3</v>
      </c>
      <c r="AS182" s="130">
        <v>2.9999347205791672E-3</v>
      </c>
      <c r="AT182" s="130">
        <v>2.9999543254835008E-3</v>
      </c>
      <c r="AU182" s="130">
        <v>2.9999680426490249E-3</v>
      </c>
      <c r="AV182" s="130">
        <v>2.9999776402476219E-3</v>
      </c>
      <c r="AW182" s="130">
        <v>2.999984355460299E-3</v>
      </c>
      <c r="AX182" s="130">
        <v>2.999989053928068E-3</v>
      </c>
      <c r="AY182" s="130">
        <v>2.9999923413256851E-3</v>
      </c>
    </row>
    <row r="183" spans="1:51">
      <c r="A183" t="s">
        <v>34</v>
      </c>
      <c r="B183" t="s">
        <v>76</v>
      </c>
      <c r="C183" t="s">
        <v>61</v>
      </c>
      <c r="D183" t="s">
        <v>337</v>
      </c>
      <c r="E183" s="63">
        <v>0</v>
      </c>
      <c r="F183" s="63">
        <v>0</v>
      </c>
      <c r="G183" s="63">
        <v>0</v>
      </c>
      <c r="H183" s="63">
        <v>0</v>
      </c>
      <c r="I183" s="63">
        <v>0</v>
      </c>
      <c r="J183" s="63">
        <v>0</v>
      </c>
      <c r="K183" s="130">
        <v>0</v>
      </c>
      <c r="L183" s="130">
        <v>6.9996987850317119E-4</v>
      </c>
      <c r="M183" s="130">
        <v>1E-3</v>
      </c>
      <c r="N183" s="130">
        <v>1.4283728261970129E-3</v>
      </c>
      <c r="O183" s="130">
        <v>2.0397187676144861E-3</v>
      </c>
      <c r="P183" s="130">
        <v>2.9116420218176999E-3</v>
      </c>
      <c r="Q183" s="130">
        <v>4.1540919764280889E-3</v>
      </c>
      <c r="R183" s="130">
        <v>5.9222582089639561E-3</v>
      </c>
      <c r="S183" s="130">
        <v>8.4340034372050749E-3</v>
      </c>
      <c r="T183" s="130">
        <v>1.1992805871272929E-2</v>
      </c>
      <c r="U183" s="130">
        <v>1.7016696666036019E-2</v>
      </c>
      <c r="V183" s="130">
        <v>2.40722458767266E-2</v>
      </c>
      <c r="W183" s="130">
        <v>3.3909432719945197E-2</v>
      </c>
      <c r="X183" s="130">
        <v>4.7487083526113943E-2</v>
      </c>
      <c r="Y183" s="130">
        <v>6.5968517377613445E-2</v>
      </c>
      <c r="Z183" s="130">
        <v>9.0654026675444824E-2</v>
      </c>
      <c r="AA183" s="130">
        <v>0.12280721846060021</v>
      </c>
      <c r="AB183" s="130">
        <v>0.1633422298661012</v>
      </c>
      <c r="AC183" s="130">
        <v>0.2123923540169326</v>
      </c>
      <c r="AD183" s="130">
        <v>0.26888683086189391</v>
      </c>
      <c r="AE183" s="130">
        <v>0.33037109569086448</v>
      </c>
      <c r="AF183" s="130">
        <v>0.39329362759482961</v>
      </c>
      <c r="AG183" s="130">
        <v>0.45376181013906869</v>
      </c>
      <c r="AH183" s="130">
        <v>0.50845840136591569</v>
      </c>
      <c r="AI183" s="130">
        <v>0.55529094414054336</v>
      </c>
      <c r="AJ183" s="130">
        <v>0.59354154498709821</v>
      </c>
      <c r="AK183" s="130">
        <v>0.62359650619785745</v>
      </c>
      <c r="AL183" s="130">
        <v>0.64650145817820492</v>
      </c>
      <c r="AM183" s="130">
        <v>0.66355430984945274</v>
      </c>
      <c r="AN183" s="130">
        <v>0.67603069429546458</v>
      </c>
      <c r="AO183" s="130">
        <v>0.68504276911684481</v>
      </c>
      <c r="AP183" s="130">
        <v>0.69149248623494808</v>
      </c>
      <c r="AQ183" s="130">
        <v>0.69607786942763483</v>
      </c>
      <c r="AR183" s="130">
        <v>0.69932246429266054</v>
      </c>
      <c r="AS183" s="130">
        <v>0.70161066259249694</v>
      </c>
      <c r="AT183" s="130">
        <v>0.70322057622112777</v>
      </c>
      <c r="AU183" s="130">
        <v>0.704351388718368</v>
      </c>
      <c r="AV183" s="130">
        <v>0.70514475207148031</v>
      </c>
      <c r="AW183" s="130">
        <v>0.70570091017051251</v>
      </c>
      <c r="AX183" s="130">
        <v>0.70609056065582276</v>
      </c>
      <c r="AY183" s="130">
        <v>0.70636344435105836</v>
      </c>
    </row>
    <row r="184" spans="1:51">
      <c r="A184" t="s">
        <v>34</v>
      </c>
      <c r="B184" t="s">
        <v>77</v>
      </c>
      <c r="C184" t="s">
        <v>50</v>
      </c>
      <c r="D184" t="s">
        <v>337</v>
      </c>
      <c r="E184" s="63">
        <v>0</v>
      </c>
      <c r="F184" s="63">
        <v>0</v>
      </c>
      <c r="G184" s="63">
        <v>0</v>
      </c>
      <c r="H184" s="63">
        <v>0</v>
      </c>
      <c r="I184" s="63">
        <v>0</v>
      </c>
      <c r="J184" s="63">
        <v>0</v>
      </c>
      <c r="K184" s="130">
        <v>0</v>
      </c>
      <c r="L184" s="130">
        <v>0</v>
      </c>
      <c r="M184" s="130">
        <v>0</v>
      </c>
      <c r="N184" s="130">
        <v>0</v>
      </c>
      <c r="O184" s="130">
        <v>0</v>
      </c>
      <c r="P184" s="130">
        <v>0</v>
      </c>
      <c r="Q184" s="130">
        <v>0</v>
      </c>
      <c r="R184" s="130">
        <v>0</v>
      </c>
      <c r="S184" s="130">
        <v>0</v>
      </c>
      <c r="T184" s="130">
        <v>0</v>
      </c>
      <c r="U184" s="130">
        <v>0</v>
      </c>
      <c r="V184" s="130">
        <v>0</v>
      </c>
      <c r="W184" s="130">
        <v>0</v>
      </c>
      <c r="X184" s="130">
        <v>0</v>
      </c>
      <c r="Y184" s="130">
        <v>0</v>
      </c>
      <c r="Z184" s="130">
        <v>0</v>
      </c>
      <c r="AA184" s="130">
        <v>0</v>
      </c>
      <c r="AB184" s="130">
        <v>0</v>
      </c>
      <c r="AC184" s="130">
        <v>0</v>
      </c>
      <c r="AD184" s="130">
        <v>0</v>
      </c>
      <c r="AE184" s="130">
        <v>0</v>
      </c>
      <c r="AF184" s="130">
        <v>0</v>
      </c>
      <c r="AG184" s="130">
        <v>0</v>
      </c>
      <c r="AH184" s="130">
        <v>0</v>
      </c>
      <c r="AI184" s="130">
        <v>0</v>
      </c>
      <c r="AJ184" s="130">
        <v>0</v>
      </c>
      <c r="AK184" s="130">
        <v>0</v>
      </c>
      <c r="AL184" s="130">
        <v>0</v>
      </c>
      <c r="AM184" s="130">
        <v>0</v>
      </c>
      <c r="AN184" s="130">
        <v>0</v>
      </c>
      <c r="AO184" s="130">
        <v>0</v>
      </c>
      <c r="AP184" s="130">
        <v>0</v>
      </c>
      <c r="AQ184" s="130">
        <v>0</v>
      </c>
      <c r="AR184" s="130">
        <v>0</v>
      </c>
      <c r="AS184" s="130">
        <v>0</v>
      </c>
      <c r="AT184" s="130">
        <v>0</v>
      </c>
      <c r="AU184" s="130">
        <v>0</v>
      </c>
      <c r="AV184" s="130">
        <v>0</v>
      </c>
      <c r="AW184" s="130">
        <v>0</v>
      </c>
      <c r="AX184" s="130">
        <v>0</v>
      </c>
      <c r="AY184" s="130">
        <v>0</v>
      </c>
    </row>
    <row r="185" spans="1:51">
      <c r="A185" t="s">
        <v>34</v>
      </c>
      <c r="B185" t="s">
        <v>77</v>
      </c>
      <c r="C185" t="s">
        <v>53</v>
      </c>
      <c r="D185" t="s">
        <v>337</v>
      </c>
      <c r="E185" s="63">
        <v>1</v>
      </c>
      <c r="F185" s="63">
        <v>1</v>
      </c>
      <c r="G185" s="63">
        <v>1</v>
      </c>
      <c r="H185" s="63">
        <v>1</v>
      </c>
      <c r="I185" s="63">
        <v>1</v>
      </c>
      <c r="J185" s="63">
        <v>1</v>
      </c>
      <c r="K185" s="130">
        <v>1</v>
      </c>
      <c r="L185" s="130">
        <v>0.9985225218929743</v>
      </c>
      <c r="M185" s="130">
        <v>0.998</v>
      </c>
      <c r="N185" s="130">
        <v>0.99732128597379355</v>
      </c>
      <c r="O185" s="130">
        <v>0.99644442792240806</v>
      </c>
      <c r="P185" s="130">
        <v>0.99530798239260054</v>
      </c>
      <c r="Q185" s="130">
        <v>0.9938179246556097</v>
      </c>
      <c r="R185" s="130">
        <v>0.99183114734318845</v>
      </c>
      <c r="S185" s="130">
        <v>0.98913613518413346</v>
      </c>
      <c r="T185" s="130">
        <v>0.98543025089269443</v>
      </c>
      <c r="U185" s="130">
        <v>0.98029239514496935</v>
      </c>
      <c r="V185" s="130">
        <v>0.97315092266112391</v>
      </c>
      <c r="W185" s="130">
        <v>0.96325028036125193</v>
      </c>
      <c r="X185" s="130">
        <v>0.94962647905338404</v>
      </c>
      <c r="Y185" s="130">
        <v>0.93111185294288301</v>
      </c>
      <c r="Z185" s="130">
        <v>0.90640266233937461</v>
      </c>
      <c r="AA185" s="130">
        <v>0.87423267166627305</v>
      </c>
      <c r="AB185" s="130">
        <v>0.83368579206202365</v>
      </c>
      <c r="AC185" s="130">
        <v>0.78462730731159247</v>
      </c>
      <c r="AD185" s="130">
        <v>0.72812695275973605</v>
      </c>
      <c r="AE185" s="130">
        <v>0.66663856165650759</v>
      </c>
      <c r="AF185" s="130">
        <v>0.60371313592480613</v>
      </c>
      <c r="AG185" s="130">
        <v>0.54324292531620677</v>
      </c>
      <c r="AH185" s="130">
        <v>0.48854491347353329</v>
      </c>
      <c r="AI185" s="130">
        <v>0.44171137593149101</v>
      </c>
      <c r="AJ185" s="130">
        <v>0.40346007868070283</v>
      </c>
      <c r="AK185" s="130">
        <v>0.37340463002259849</v>
      </c>
      <c r="AL185" s="130">
        <v>0.35049933689448087</v>
      </c>
      <c r="AM185" s="130">
        <v>0.33344624648535159</v>
      </c>
      <c r="AN185" s="130">
        <v>0.32096969497839989</v>
      </c>
      <c r="AO185" s="130">
        <v>0.31195750325800209</v>
      </c>
      <c r="AP185" s="130">
        <v>0.30550770434344859</v>
      </c>
      <c r="AQ185" s="130">
        <v>0.30092226391737958</v>
      </c>
      <c r="AR185" s="130">
        <v>0.29767762900642952</v>
      </c>
      <c r="AS185" s="130">
        <v>0.29538940268692382</v>
      </c>
      <c r="AT185" s="130">
        <v>0.29377946945338862</v>
      </c>
      <c r="AU185" s="130">
        <v>0.29264864323898288</v>
      </c>
      <c r="AV185" s="130">
        <v>0.29185527028827202</v>
      </c>
      <c r="AW185" s="130">
        <v>0.29129910547402699</v>
      </c>
      <c r="AX185" s="130">
        <v>0.29090945029024912</v>
      </c>
      <c r="AY185" s="130">
        <v>0.29063656330761589</v>
      </c>
    </row>
    <row r="186" spans="1:51">
      <c r="A186" t="s">
        <v>34</v>
      </c>
      <c r="B186" t="s">
        <v>77</v>
      </c>
      <c r="C186" t="s">
        <v>56</v>
      </c>
      <c r="D186" t="s">
        <v>337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30">
        <v>0</v>
      </c>
      <c r="R186" s="130">
        <v>0</v>
      </c>
      <c r="S186" s="130">
        <v>0</v>
      </c>
      <c r="T186" s="130">
        <v>0</v>
      </c>
      <c r="U186" s="130">
        <v>0</v>
      </c>
      <c r="V186" s="130">
        <v>0</v>
      </c>
      <c r="W186" s="130">
        <v>0</v>
      </c>
      <c r="X186" s="130">
        <v>0</v>
      </c>
      <c r="Y186" s="130">
        <v>0</v>
      </c>
      <c r="Z186" s="130">
        <v>0</v>
      </c>
      <c r="AA186" s="130">
        <v>0</v>
      </c>
      <c r="AB186" s="130">
        <v>0</v>
      </c>
      <c r="AC186" s="130">
        <v>0</v>
      </c>
      <c r="AD186" s="130">
        <v>0</v>
      </c>
      <c r="AE186" s="130">
        <v>0</v>
      </c>
      <c r="AF186" s="130">
        <v>0</v>
      </c>
      <c r="AG186" s="130">
        <v>0</v>
      </c>
      <c r="AH186" s="130">
        <v>0</v>
      </c>
      <c r="AI186" s="130">
        <v>0</v>
      </c>
      <c r="AJ186" s="130">
        <v>0</v>
      </c>
      <c r="AK186" s="130">
        <v>0</v>
      </c>
      <c r="AL186" s="130">
        <v>0</v>
      </c>
      <c r="AM186" s="130">
        <v>0</v>
      </c>
      <c r="AN186" s="130">
        <v>0</v>
      </c>
      <c r="AO186" s="130">
        <v>0</v>
      </c>
      <c r="AP186" s="130">
        <v>0</v>
      </c>
      <c r="AQ186" s="130">
        <v>0</v>
      </c>
      <c r="AR186" s="130">
        <v>0</v>
      </c>
      <c r="AS186" s="130">
        <v>0</v>
      </c>
      <c r="AT186" s="130">
        <v>0</v>
      </c>
      <c r="AU186" s="130">
        <v>0</v>
      </c>
      <c r="AV186" s="130">
        <v>0</v>
      </c>
      <c r="AW186" s="130">
        <v>0</v>
      </c>
      <c r="AX186" s="130">
        <v>0</v>
      </c>
      <c r="AY186" s="130">
        <v>0</v>
      </c>
    </row>
    <row r="187" spans="1:51">
      <c r="A187" t="s">
        <v>34</v>
      </c>
      <c r="B187" t="s">
        <v>77</v>
      </c>
      <c r="C187" t="s">
        <v>59</v>
      </c>
      <c r="D187" t="s">
        <v>337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130">
        <v>0</v>
      </c>
      <c r="L187" s="130">
        <v>0</v>
      </c>
      <c r="M187" s="130">
        <v>0</v>
      </c>
      <c r="N187" s="130">
        <v>0</v>
      </c>
      <c r="O187" s="130">
        <v>0</v>
      </c>
      <c r="P187" s="130">
        <v>0</v>
      </c>
      <c r="Q187" s="130">
        <v>0</v>
      </c>
      <c r="R187" s="130">
        <v>0</v>
      </c>
      <c r="S187" s="130">
        <v>0</v>
      </c>
      <c r="T187" s="130">
        <v>0</v>
      </c>
      <c r="U187" s="130">
        <v>0</v>
      </c>
      <c r="V187" s="130">
        <v>0</v>
      </c>
      <c r="W187" s="130">
        <v>0</v>
      </c>
      <c r="X187" s="130">
        <v>0</v>
      </c>
      <c r="Y187" s="130">
        <v>0</v>
      </c>
      <c r="Z187" s="130">
        <v>0</v>
      </c>
      <c r="AA187" s="130">
        <v>0</v>
      </c>
      <c r="AB187" s="130">
        <v>0</v>
      </c>
      <c r="AC187" s="130">
        <v>0</v>
      </c>
      <c r="AD187" s="130">
        <v>0</v>
      </c>
      <c r="AE187" s="130">
        <v>0</v>
      </c>
      <c r="AF187" s="130">
        <v>0</v>
      </c>
      <c r="AG187" s="130">
        <v>0</v>
      </c>
      <c r="AH187" s="130">
        <v>0</v>
      </c>
      <c r="AI187" s="130">
        <v>0</v>
      </c>
      <c r="AJ187" s="130">
        <v>0</v>
      </c>
      <c r="AK187" s="130">
        <v>0</v>
      </c>
      <c r="AL187" s="130">
        <v>0</v>
      </c>
      <c r="AM187" s="130">
        <v>0</v>
      </c>
      <c r="AN187" s="130">
        <v>0</v>
      </c>
      <c r="AO187" s="130">
        <v>0</v>
      </c>
      <c r="AP187" s="130">
        <v>0</v>
      </c>
      <c r="AQ187" s="130">
        <v>0</v>
      </c>
      <c r="AR187" s="130">
        <v>0</v>
      </c>
      <c r="AS187" s="130">
        <v>0</v>
      </c>
      <c r="AT187" s="130">
        <v>0</v>
      </c>
      <c r="AU187" s="130">
        <v>0</v>
      </c>
      <c r="AV187" s="130">
        <v>0</v>
      </c>
      <c r="AW187" s="130">
        <v>0</v>
      </c>
      <c r="AX187" s="130">
        <v>0</v>
      </c>
      <c r="AY187" s="130">
        <v>0</v>
      </c>
    </row>
    <row r="188" spans="1:51">
      <c r="A188" t="s">
        <v>34</v>
      </c>
      <c r="B188" t="s">
        <v>77</v>
      </c>
      <c r="C188" t="s">
        <v>60</v>
      </c>
      <c r="D188" t="s">
        <v>337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  <c r="AT188" s="130">
        <v>0</v>
      </c>
      <c r="AU188" s="130">
        <v>0</v>
      </c>
      <c r="AV188" s="130">
        <v>0</v>
      </c>
      <c r="AW188" s="130">
        <v>0</v>
      </c>
      <c r="AX188" s="130">
        <v>0</v>
      </c>
      <c r="AY188" s="130">
        <v>0</v>
      </c>
    </row>
    <row r="189" spans="1:51">
      <c r="A189" t="s">
        <v>34</v>
      </c>
      <c r="B189" t="s">
        <v>77</v>
      </c>
      <c r="C189" t="s">
        <v>64</v>
      </c>
      <c r="D189" t="s">
        <v>337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130">
        <v>0</v>
      </c>
      <c r="L189" s="130">
        <v>7.7750822852250398E-4</v>
      </c>
      <c r="M189" s="130">
        <v>1E-3</v>
      </c>
      <c r="N189" s="130">
        <v>1.2503412000094481E-3</v>
      </c>
      <c r="O189" s="130">
        <v>1.515853309977464E-3</v>
      </c>
      <c r="P189" s="130">
        <v>1.7803755855818129E-3</v>
      </c>
      <c r="Q189" s="130">
        <v>2.0279833679623018E-3</v>
      </c>
      <c r="R189" s="130">
        <v>2.246594447847678E-3</v>
      </c>
      <c r="S189" s="130">
        <v>2.429861378661591E-3</v>
      </c>
      <c r="T189" s="130">
        <v>2.5769432360327701E-3</v>
      </c>
      <c r="U189" s="130">
        <v>2.6909081889947071E-3</v>
      </c>
      <c r="V189" s="130">
        <v>2.7768314621496129E-3</v>
      </c>
      <c r="W189" s="130">
        <v>2.84028691880296E-3</v>
      </c>
      <c r="X189" s="130">
        <v>2.8864374205020819E-3</v>
      </c>
      <c r="Y189" s="130">
        <v>2.9196296795036551E-3</v>
      </c>
      <c r="Z189" s="130">
        <v>2.943310985180656E-3</v>
      </c>
      <c r="AA189" s="130">
        <v>2.9601098731268042E-3</v>
      </c>
      <c r="AB189" s="130">
        <v>2.9719780718752168E-3</v>
      </c>
      <c r="AC189" s="130">
        <v>2.980338671474984E-3</v>
      </c>
      <c r="AD189" s="130">
        <v>2.986216378370161E-3</v>
      </c>
      <c r="AE189" s="130">
        <v>2.9903426526279521E-3</v>
      </c>
      <c r="AF189" s="130">
        <v>2.993236480364331E-3</v>
      </c>
      <c r="AG189" s="130">
        <v>2.9952645447244219E-3</v>
      </c>
      <c r="AH189" s="130">
        <v>2.996685160550891E-3</v>
      </c>
      <c r="AI189" s="130">
        <v>2.9976799279655521E-3</v>
      </c>
      <c r="AJ189" s="130">
        <v>2.998376332198952E-3</v>
      </c>
      <c r="AK189" s="130">
        <v>2.9988637795439572E-3</v>
      </c>
      <c r="AL189" s="130">
        <v>2.999204927314111E-3</v>
      </c>
      <c r="AM189" s="130">
        <v>2.9994436651955229E-3</v>
      </c>
      <c r="AN189" s="130">
        <v>2.999610726135422E-3</v>
      </c>
      <c r="AO189" s="130">
        <v>2.9997276251530229E-3</v>
      </c>
      <c r="AP189" s="130">
        <v>2.999809421603156E-3</v>
      </c>
      <c r="AQ189" s="130">
        <v>2.999866654985469E-3</v>
      </c>
      <c r="AR189" s="130">
        <v>2.9999067009098819E-3</v>
      </c>
      <c r="AS189" s="130">
        <v>2.9999347205791672E-3</v>
      </c>
      <c r="AT189" s="130">
        <v>2.9999543254835008E-3</v>
      </c>
      <c r="AU189" s="130">
        <v>2.9999680426490249E-3</v>
      </c>
      <c r="AV189" s="130">
        <v>2.9999776402476219E-3</v>
      </c>
      <c r="AW189" s="130">
        <v>2.999984355460299E-3</v>
      </c>
      <c r="AX189" s="130">
        <v>2.999989053928068E-3</v>
      </c>
      <c r="AY189" s="130">
        <v>2.9999923413256851E-3</v>
      </c>
    </row>
    <row r="190" spans="1:51">
      <c r="A190" t="s">
        <v>34</v>
      </c>
      <c r="B190" t="s">
        <v>77</v>
      </c>
      <c r="C190" t="s">
        <v>61</v>
      </c>
      <c r="D190" t="s">
        <v>337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130">
        <v>0</v>
      </c>
      <c r="L190" s="130">
        <v>6.9996987850317119E-4</v>
      </c>
      <c r="M190" s="130">
        <v>1E-3</v>
      </c>
      <c r="N190" s="130">
        <v>1.4283728261970129E-3</v>
      </c>
      <c r="O190" s="130">
        <v>2.0397187676144861E-3</v>
      </c>
      <c r="P190" s="130">
        <v>2.9116420218176999E-3</v>
      </c>
      <c r="Q190" s="130">
        <v>4.1540919764280889E-3</v>
      </c>
      <c r="R190" s="130">
        <v>5.9222582089639561E-3</v>
      </c>
      <c r="S190" s="130">
        <v>8.4340034372050749E-3</v>
      </c>
      <c r="T190" s="130">
        <v>1.1992805871272929E-2</v>
      </c>
      <c r="U190" s="130">
        <v>1.7016696666036019E-2</v>
      </c>
      <c r="V190" s="130">
        <v>2.40722458767266E-2</v>
      </c>
      <c r="W190" s="130">
        <v>3.3909432719945197E-2</v>
      </c>
      <c r="X190" s="130">
        <v>4.7487083526113943E-2</v>
      </c>
      <c r="Y190" s="130">
        <v>6.5968517377613445E-2</v>
      </c>
      <c r="Z190" s="130">
        <v>9.0654026675444824E-2</v>
      </c>
      <c r="AA190" s="130">
        <v>0.12280721846060021</v>
      </c>
      <c r="AB190" s="130">
        <v>0.1633422298661012</v>
      </c>
      <c r="AC190" s="130">
        <v>0.2123923540169326</v>
      </c>
      <c r="AD190" s="130">
        <v>0.26888683086189391</v>
      </c>
      <c r="AE190" s="130">
        <v>0.33037109569086448</v>
      </c>
      <c r="AF190" s="130">
        <v>0.39329362759482961</v>
      </c>
      <c r="AG190" s="130">
        <v>0.45376181013906869</v>
      </c>
      <c r="AH190" s="130">
        <v>0.50845840136591569</v>
      </c>
      <c r="AI190" s="130">
        <v>0.55529094414054336</v>
      </c>
      <c r="AJ190" s="130">
        <v>0.59354154498709821</v>
      </c>
      <c r="AK190" s="130">
        <v>0.62359650619785745</v>
      </c>
      <c r="AL190" s="130">
        <v>0.64650145817820492</v>
      </c>
      <c r="AM190" s="130">
        <v>0.66355430984945274</v>
      </c>
      <c r="AN190" s="130">
        <v>0.67603069429546458</v>
      </c>
      <c r="AO190" s="130">
        <v>0.68504276911684481</v>
      </c>
      <c r="AP190" s="130">
        <v>0.69149248623494808</v>
      </c>
      <c r="AQ190" s="130">
        <v>0.69607786942763483</v>
      </c>
      <c r="AR190" s="130">
        <v>0.69932246429266054</v>
      </c>
      <c r="AS190" s="130">
        <v>0.70161066259249694</v>
      </c>
      <c r="AT190" s="130">
        <v>0.70322057622112777</v>
      </c>
      <c r="AU190" s="130">
        <v>0.704351388718368</v>
      </c>
      <c r="AV190" s="130">
        <v>0.70514475207148031</v>
      </c>
      <c r="AW190" s="130">
        <v>0.70570091017051251</v>
      </c>
      <c r="AX190" s="130">
        <v>0.70609056065582276</v>
      </c>
      <c r="AY190" s="130">
        <v>0.70636344435105836</v>
      </c>
    </row>
    <row r="191" spans="1:51">
      <c r="A191" t="s">
        <v>34</v>
      </c>
      <c r="B191" t="s">
        <v>78</v>
      </c>
      <c r="C191" t="s">
        <v>53</v>
      </c>
      <c r="D191" t="s">
        <v>337</v>
      </c>
      <c r="E191" s="63">
        <v>1</v>
      </c>
      <c r="F191" s="63">
        <v>1</v>
      </c>
      <c r="G191" s="63">
        <v>1</v>
      </c>
      <c r="H191" s="63">
        <v>1</v>
      </c>
      <c r="I191" s="63">
        <v>1</v>
      </c>
      <c r="J191" s="63">
        <v>1</v>
      </c>
      <c r="K191" s="71">
        <v>1</v>
      </c>
      <c r="L191" s="71">
        <v>1</v>
      </c>
      <c r="M191" s="71">
        <v>1</v>
      </c>
      <c r="N191" s="71">
        <v>1</v>
      </c>
      <c r="O191" s="71">
        <v>1</v>
      </c>
      <c r="P191" s="71">
        <v>1</v>
      </c>
      <c r="Q191" s="71">
        <v>1</v>
      </c>
      <c r="R191" s="71">
        <v>1</v>
      </c>
      <c r="S191" s="71">
        <v>1</v>
      </c>
      <c r="T191" s="71">
        <v>1</v>
      </c>
      <c r="U191" s="71">
        <v>1</v>
      </c>
      <c r="V191" s="71">
        <v>1</v>
      </c>
      <c r="W191" s="71">
        <v>1</v>
      </c>
      <c r="X191" s="71">
        <v>1</v>
      </c>
      <c r="Y191" s="71">
        <v>1</v>
      </c>
      <c r="Z191" s="71">
        <v>1</v>
      </c>
      <c r="AA191" s="71">
        <v>1</v>
      </c>
      <c r="AB191" s="71">
        <v>1</v>
      </c>
      <c r="AC191" s="71">
        <v>1</v>
      </c>
      <c r="AD191" s="71">
        <v>1</v>
      </c>
      <c r="AE191" s="71">
        <v>1</v>
      </c>
      <c r="AF191" s="71">
        <v>1</v>
      </c>
      <c r="AG191" s="71">
        <v>1</v>
      </c>
      <c r="AH191" s="71">
        <v>1</v>
      </c>
      <c r="AI191" s="71">
        <v>1</v>
      </c>
      <c r="AJ191" s="71">
        <v>1</v>
      </c>
      <c r="AK191" s="71">
        <v>1</v>
      </c>
      <c r="AL191" s="71">
        <v>1</v>
      </c>
      <c r="AM191" s="71">
        <v>1</v>
      </c>
      <c r="AN191" s="71">
        <v>1</v>
      </c>
      <c r="AO191" s="71">
        <v>1</v>
      </c>
      <c r="AP191" s="71">
        <v>1</v>
      </c>
      <c r="AQ191" s="71">
        <v>1</v>
      </c>
      <c r="AR191" s="71">
        <v>1</v>
      </c>
      <c r="AS191" s="71">
        <v>1</v>
      </c>
      <c r="AT191" s="71">
        <v>1</v>
      </c>
      <c r="AU191" s="71">
        <v>1</v>
      </c>
      <c r="AV191" s="71">
        <v>1</v>
      </c>
      <c r="AW191" s="71">
        <v>1</v>
      </c>
      <c r="AX191" s="71">
        <v>1</v>
      </c>
      <c r="AY191" s="71">
        <v>1</v>
      </c>
    </row>
    <row r="192" spans="1:51">
      <c r="A192" t="s">
        <v>34</v>
      </c>
      <c r="B192" t="s">
        <v>78</v>
      </c>
      <c r="C192" t="s">
        <v>56</v>
      </c>
      <c r="D192" t="s">
        <v>337</v>
      </c>
      <c r="E192" s="63">
        <v>0</v>
      </c>
      <c r="F192" s="63">
        <v>0</v>
      </c>
      <c r="G192" s="63">
        <v>0</v>
      </c>
      <c r="H192" s="63">
        <v>0</v>
      </c>
      <c r="I192" s="63">
        <v>0</v>
      </c>
      <c r="J192" s="63">
        <v>0</v>
      </c>
      <c r="K192" s="71">
        <v>0</v>
      </c>
      <c r="L192" s="71">
        <v>0</v>
      </c>
      <c r="M192" s="71">
        <v>0</v>
      </c>
      <c r="N192" s="71">
        <v>0</v>
      </c>
      <c r="O192" s="71">
        <v>0</v>
      </c>
      <c r="P192" s="71">
        <v>0</v>
      </c>
      <c r="Q192" s="71">
        <v>0</v>
      </c>
      <c r="R192" s="71">
        <v>0</v>
      </c>
      <c r="S192" s="71">
        <v>0</v>
      </c>
      <c r="T192" s="71">
        <v>0</v>
      </c>
      <c r="U192" s="71">
        <v>0</v>
      </c>
      <c r="V192" s="71">
        <v>0</v>
      </c>
      <c r="W192" s="71">
        <v>0</v>
      </c>
      <c r="X192" s="71">
        <v>0</v>
      </c>
      <c r="Y192" s="71">
        <v>0</v>
      </c>
      <c r="Z192" s="71">
        <v>0</v>
      </c>
      <c r="AA192" s="71">
        <v>0</v>
      </c>
      <c r="AB192" s="71">
        <v>0</v>
      </c>
      <c r="AC192" s="71">
        <v>0</v>
      </c>
      <c r="AD192" s="71">
        <v>0</v>
      </c>
      <c r="AE192" s="71">
        <v>0</v>
      </c>
      <c r="AF192" s="71">
        <v>0</v>
      </c>
      <c r="AG192" s="71">
        <v>0</v>
      </c>
      <c r="AH192" s="71">
        <v>0</v>
      </c>
      <c r="AI192" s="71">
        <v>0</v>
      </c>
      <c r="AJ192" s="71">
        <v>0</v>
      </c>
      <c r="AK192" s="71">
        <v>0</v>
      </c>
      <c r="AL192" s="71">
        <v>0</v>
      </c>
      <c r="AM192" s="71">
        <v>0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</row>
    <row r="193" spans="1:51">
      <c r="A193" t="s">
        <v>34</v>
      </c>
      <c r="B193" t="s">
        <v>78</v>
      </c>
      <c r="C193" t="s">
        <v>61</v>
      </c>
      <c r="D193" t="s">
        <v>337</v>
      </c>
      <c r="E193" s="63">
        <v>0</v>
      </c>
      <c r="F193" s="63">
        <v>0</v>
      </c>
      <c r="G193" s="63">
        <v>0</v>
      </c>
      <c r="H193" s="63">
        <v>0</v>
      </c>
      <c r="I193" s="63">
        <v>0</v>
      </c>
      <c r="J193" s="63">
        <v>0</v>
      </c>
      <c r="K193" s="130">
        <v>0</v>
      </c>
      <c r="L193" s="130">
        <v>0</v>
      </c>
      <c r="M193" s="130">
        <v>0</v>
      </c>
      <c r="N193" s="130">
        <v>0</v>
      </c>
      <c r="O193" s="130">
        <v>0</v>
      </c>
      <c r="P193" s="130">
        <v>0</v>
      </c>
      <c r="Q193" s="130">
        <v>0</v>
      </c>
      <c r="R193" s="130">
        <v>0</v>
      </c>
      <c r="S193" s="130">
        <v>0</v>
      </c>
      <c r="T193" s="130">
        <v>0</v>
      </c>
      <c r="U193" s="130">
        <v>0</v>
      </c>
      <c r="V193" s="130">
        <v>0</v>
      </c>
      <c r="W193" s="130">
        <v>0</v>
      </c>
      <c r="X193" s="130">
        <v>0</v>
      </c>
      <c r="Y193" s="130">
        <v>0</v>
      </c>
      <c r="Z193" s="130">
        <v>0</v>
      </c>
      <c r="AA193" s="130">
        <v>0</v>
      </c>
      <c r="AB193" s="130">
        <v>0</v>
      </c>
      <c r="AC193" s="130">
        <v>0</v>
      </c>
      <c r="AD193" s="130">
        <v>0</v>
      </c>
      <c r="AE193" s="130">
        <v>0</v>
      </c>
      <c r="AF193" s="130">
        <v>0</v>
      </c>
      <c r="AG193" s="130">
        <v>0</v>
      </c>
      <c r="AH193" s="130">
        <v>0</v>
      </c>
      <c r="AI193" s="130">
        <v>0</v>
      </c>
      <c r="AJ193" s="130">
        <v>0</v>
      </c>
      <c r="AK193" s="130">
        <v>0</v>
      </c>
      <c r="AL193" s="130">
        <v>0</v>
      </c>
      <c r="AM193" s="130">
        <v>0</v>
      </c>
      <c r="AN193" s="130">
        <v>0</v>
      </c>
      <c r="AO193" s="130">
        <v>0</v>
      </c>
      <c r="AP193" s="130">
        <v>0</v>
      </c>
      <c r="AQ193" s="130">
        <v>0</v>
      </c>
      <c r="AR193" s="130">
        <v>0</v>
      </c>
      <c r="AS193" s="130">
        <v>0</v>
      </c>
      <c r="AT193" s="130">
        <v>0</v>
      </c>
      <c r="AU193" s="130">
        <v>0</v>
      </c>
      <c r="AV193" s="130">
        <v>0</v>
      </c>
      <c r="AW193" s="130">
        <v>0</v>
      </c>
      <c r="AX193" s="130">
        <v>0</v>
      </c>
      <c r="AY193" s="130">
        <v>0</v>
      </c>
    </row>
    <row r="194" spans="1:51">
      <c r="A194" t="s">
        <v>34</v>
      </c>
      <c r="B194" t="s">
        <v>79</v>
      </c>
      <c r="C194" t="s">
        <v>359</v>
      </c>
      <c r="D194" t="s">
        <v>337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0</v>
      </c>
      <c r="K194" s="130">
        <v>0</v>
      </c>
      <c r="L194" s="130">
        <v>0</v>
      </c>
      <c r="M194" s="130">
        <v>0</v>
      </c>
      <c r="N194" s="130">
        <v>0</v>
      </c>
      <c r="O194" s="130">
        <v>0</v>
      </c>
      <c r="P194" s="130">
        <v>0</v>
      </c>
      <c r="Q194" s="130">
        <v>0</v>
      </c>
      <c r="R194" s="130">
        <v>0</v>
      </c>
      <c r="S194" s="130">
        <v>0</v>
      </c>
      <c r="T194" s="130">
        <v>0</v>
      </c>
      <c r="U194" s="130">
        <v>0</v>
      </c>
      <c r="V194" s="130">
        <v>0</v>
      </c>
      <c r="W194" s="130">
        <v>0</v>
      </c>
      <c r="X194" s="130">
        <v>0</v>
      </c>
      <c r="Y194" s="130">
        <v>0</v>
      </c>
      <c r="Z194" s="130">
        <v>0</v>
      </c>
      <c r="AA194" s="130">
        <v>0</v>
      </c>
      <c r="AB194" s="130">
        <v>0</v>
      </c>
      <c r="AC194" s="130">
        <v>0</v>
      </c>
      <c r="AD194" s="130">
        <v>0</v>
      </c>
      <c r="AE194" s="130">
        <v>0</v>
      </c>
      <c r="AF194" s="130">
        <v>0</v>
      </c>
      <c r="AG194" s="130">
        <v>0</v>
      </c>
      <c r="AH194" s="130">
        <v>0</v>
      </c>
      <c r="AI194" s="130">
        <v>0</v>
      </c>
      <c r="AJ194" s="130">
        <v>0</v>
      </c>
      <c r="AK194" s="130">
        <v>0</v>
      </c>
      <c r="AL194" s="130">
        <v>0</v>
      </c>
      <c r="AM194" s="130">
        <v>0</v>
      </c>
      <c r="AN194" s="130">
        <v>0</v>
      </c>
      <c r="AO194" s="130">
        <v>0</v>
      </c>
      <c r="AP194" s="130">
        <v>0</v>
      </c>
      <c r="AQ194" s="130">
        <v>0</v>
      </c>
      <c r="AR194" s="130">
        <v>0</v>
      </c>
      <c r="AS194" s="130">
        <v>0</v>
      </c>
      <c r="AT194" s="130">
        <v>0</v>
      </c>
      <c r="AU194" s="130">
        <v>0</v>
      </c>
      <c r="AV194" s="130">
        <v>0</v>
      </c>
      <c r="AW194" s="130">
        <v>0</v>
      </c>
      <c r="AX194" s="130">
        <v>0</v>
      </c>
      <c r="AY194" s="130">
        <v>0</v>
      </c>
    </row>
    <row r="195" spans="1:51">
      <c r="A195" t="s">
        <v>34</v>
      </c>
      <c r="B195" t="s">
        <v>79</v>
      </c>
      <c r="C195" t="s">
        <v>61</v>
      </c>
      <c r="D195" t="s">
        <v>337</v>
      </c>
      <c r="E195" s="63">
        <v>0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30">
        <v>0</v>
      </c>
      <c r="AR195" s="130">
        <v>0</v>
      </c>
      <c r="AS195" s="130">
        <v>0</v>
      </c>
      <c r="AT195" s="130">
        <v>0</v>
      </c>
      <c r="AU195" s="130">
        <v>0</v>
      </c>
      <c r="AV195" s="130">
        <v>0</v>
      </c>
      <c r="AW195" s="130">
        <v>0</v>
      </c>
      <c r="AX195" s="130">
        <v>0</v>
      </c>
      <c r="AY195" s="130">
        <v>0</v>
      </c>
    </row>
    <row r="196" spans="1:51">
      <c r="A196" t="s">
        <v>34</v>
      </c>
      <c r="B196" t="s">
        <v>80</v>
      </c>
      <c r="C196" t="s">
        <v>63</v>
      </c>
      <c r="D196" t="s">
        <v>337</v>
      </c>
      <c r="E196" s="63">
        <v>0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130">
        <v>0</v>
      </c>
      <c r="L196" s="130">
        <v>0</v>
      </c>
      <c r="M196" s="130">
        <v>0</v>
      </c>
      <c r="N196" s="130">
        <v>0</v>
      </c>
      <c r="O196" s="130"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v>0</v>
      </c>
      <c r="AR196" s="130">
        <v>0</v>
      </c>
      <c r="AS196" s="130">
        <v>0</v>
      </c>
      <c r="AT196" s="130">
        <v>0</v>
      </c>
      <c r="AU196" s="130">
        <v>0</v>
      </c>
      <c r="AV196" s="130">
        <v>0</v>
      </c>
      <c r="AW196" s="130">
        <v>0</v>
      </c>
      <c r="AX196" s="130">
        <v>0</v>
      </c>
      <c r="AY196" s="130">
        <v>0</v>
      </c>
    </row>
    <row r="197" spans="1:51">
      <c r="A197" t="s">
        <v>34</v>
      </c>
      <c r="B197" t="s">
        <v>80</v>
      </c>
      <c r="C197" t="s">
        <v>61</v>
      </c>
      <c r="D197" t="s">
        <v>337</v>
      </c>
      <c r="E197" s="63">
        <v>0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130">
        <v>0</v>
      </c>
      <c r="L197" s="130">
        <v>0</v>
      </c>
      <c r="M197" s="130">
        <v>0</v>
      </c>
      <c r="N197" s="130">
        <v>0</v>
      </c>
      <c r="O197" s="130">
        <v>0</v>
      </c>
      <c r="P197" s="130">
        <v>0</v>
      </c>
      <c r="Q197" s="130">
        <v>0</v>
      </c>
      <c r="R197" s="130">
        <v>0</v>
      </c>
      <c r="S197" s="130">
        <v>0</v>
      </c>
      <c r="T197" s="130">
        <v>0</v>
      </c>
      <c r="U197" s="130">
        <v>0</v>
      </c>
      <c r="V197" s="130">
        <v>0</v>
      </c>
      <c r="W197" s="130">
        <v>0</v>
      </c>
      <c r="X197" s="130">
        <v>0</v>
      </c>
      <c r="Y197" s="130">
        <v>0</v>
      </c>
      <c r="Z197" s="130">
        <v>0</v>
      </c>
      <c r="AA197" s="130">
        <v>0</v>
      </c>
      <c r="AB197" s="130">
        <v>0</v>
      </c>
      <c r="AC197" s="130">
        <v>0</v>
      </c>
      <c r="AD197" s="130">
        <v>0</v>
      </c>
      <c r="AE197" s="130">
        <v>0</v>
      </c>
      <c r="AF197" s="130">
        <v>0</v>
      </c>
      <c r="AG197" s="130">
        <v>0</v>
      </c>
      <c r="AH197" s="130">
        <v>0</v>
      </c>
      <c r="AI197" s="130">
        <v>0</v>
      </c>
      <c r="AJ197" s="130">
        <v>0</v>
      </c>
      <c r="AK197" s="130">
        <v>0</v>
      </c>
      <c r="AL197" s="130">
        <v>0</v>
      </c>
      <c r="AM197" s="130">
        <v>0</v>
      </c>
      <c r="AN197" s="130">
        <v>0</v>
      </c>
      <c r="AO197" s="130">
        <v>0</v>
      </c>
      <c r="AP197" s="130">
        <v>0</v>
      </c>
      <c r="AQ197" s="130">
        <v>0</v>
      </c>
      <c r="AR197" s="130">
        <v>0</v>
      </c>
      <c r="AS197" s="130">
        <v>0</v>
      </c>
      <c r="AT197" s="130">
        <v>0</v>
      </c>
      <c r="AU197" s="130">
        <v>0</v>
      </c>
      <c r="AV197" s="130">
        <v>0</v>
      </c>
      <c r="AW197" s="130">
        <v>0</v>
      </c>
      <c r="AX197" s="130">
        <v>0</v>
      </c>
      <c r="AY197" s="130">
        <v>0</v>
      </c>
    </row>
    <row r="198" spans="1:51">
      <c r="A198" t="s">
        <v>35</v>
      </c>
      <c r="B198" t="s">
        <v>75</v>
      </c>
      <c r="C198" t="s">
        <v>50</v>
      </c>
      <c r="D198" t="s">
        <v>337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130">
        <v>0</v>
      </c>
      <c r="L198" s="130">
        <v>0</v>
      </c>
      <c r="M198" s="130">
        <v>0</v>
      </c>
      <c r="N198" s="130">
        <v>0</v>
      </c>
      <c r="O198" s="130">
        <v>0</v>
      </c>
      <c r="P198" s="130">
        <v>0</v>
      </c>
      <c r="Q198" s="130">
        <v>0</v>
      </c>
      <c r="R198" s="130">
        <v>0</v>
      </c>
      <c r="S198" s="130">
        <v>0</v>
      </c>
      <c r="T198" s="130">
        <v>0</v>
      </c>
      <c r="U198" s="130">
        <v>0</v>
      </c>
      <c r="V198" s="130">
        <v>0</v>
      </c>
      <c r="W198" s="130">
        <v>0</v>
      </c>
      <c r="X198" s="130">
        <v>0</v>
      </c>
      <c r="Y198" s="130">
        <v>0</v>
      </c>
      <c r="Z198" s="130">
        <v>0</v>
      </c>
      <c r="AA198" s="130">
        <v>0</v>
      </c>
      <c r="AB198" s="130">
        <v>0</v>
      </c>
      <c r="AC198" s="130">
        <v>0</v>
      </c>
      <c r="AD198" s="130">
        <v>0</v>
      </c>
      <c r="AE198" s="130">
        <v>0</v>
      </c>
      <c r="AF198" s="130">
        <v>0</v>
      </c>
      <c r="AG198" s="130">
        <v>0</v>
      </c>
      <c r="AH198" s="130">
        <v>0</v>
      </c>
      <c r="AI198" s="130">
        <v>0</v>
      </c>
      <c r="AJ198" s="130">
        <v>0</v>
      </c>
      <c r="AK198" s="130">
        <v>0</v>
      </c>
      <c r="AL198" s="130">
        <v>0</v>
      </c>
      <c r="AM198" s="130">
        <v>0</v>
      </c>
      <c r="AN198" s="130">
        <v>0</v>
      </c>
      <c r="AO198" s="130">
        <v>0</v>
      </c>
      <c r="AP198" s="130">
        <v>0</v>
      </c>
      <c r="AQ198" s="130">
        <v>0</v>
      </c>
      <c r="AR198" s="130">
        <v>0</v>
      </c>
      <c r="AS198" s="130">
        <v>0</v>
      </c>
      <c r="AT198" s="130">
        <v>0</v>
      </c>
      <c r="AU198" s="130">
        <v>0</v>
      </c>
      <c r="AV198" s="130">
        <v>0</v>
      </c>
      <c r="AW198" s="130">
        <v>0</v>
      </c>
      <c r="AX198" s="130">
        <v>0</v>
      </c>
      <c r="AY198" s="130">
        <v>0</v>
      </c>
    </row>
    <row r="199" spans="1:51">
      <c r="A199" t="s">
        <v>35</v>
      </c>
      <c r="B199" t="s">
        <v>75</v>
      </c>
      <c r="C199" t="s">
        <v>53</v>
      </c>
      <c r="D199" t="s">
        <v>337</v>
      </c>
      <c r="E199" s="63">
        <v>1</v>
      </c>
      <c r="F199" s="63">
        <v>1</v>
      </c>
      <c r="G199" s="63">
        <v>0.99742268041237114</v>
      </c>
      <c r="H199" s="63">
        <v>0.99694144344136948</v>
      </c>
      <c r="I199" s="63">
        <v>0.99695882245605494</v>
      </c>
      <c r="J199" s="63">
        <v>0.99700719424460427</v>
      </c>
      <c r="K199" s="130">
        <v>0.99700719424460427</v>
      </c>
      <c r="L199" s="130">
        <v>0.99552971613757857</v>
      </c>
      <c r="M199" s="130">
        <v>0.99500719424460426</v>
      </c>
      <c r="N199" s="130">
        <v>0.99432848021839781</v>
      </c>
      <c r="O199" s="130">
        <v>0.99345162216701233</v>
      </c>
      <c r="P199" s="130">
        <v>0.99231517663720481</v>
      </c>
      <c r="Q199" s="130">
        <v>0.99082511890021396</v>
      </c>
      <c r="R199" s="130">
        <v>0.98883834158779271</v>
      </c>
      <c r="S199" s="130">
        <v>0.98614332942873772</v>
      </c>
      <c r="T199" s="130">
        <v>0.98243744513729869</v>
      </c>
      <c r="U199" s="130">
        <v>0.97729958938957362</v>
      </c>
      <c r="V199" s="130">
        <v>0.97015811690572817</v>
      </c>
      <c r="W199" s="130">
        <v>0.9602574746058562</v>
      </c>
      <c r="X199" s="130">
        <v>0.94663367329798831</v>
      </c>
      <c r="Y199" s="130">
        <v>0.92811904718748728</v>
      </c>
      <c r="Z199" s="130">
        <v>0.90340985658397888</v>
      </c>
      <c r="AA199" s="130">
        <v>0.87123986591087732</v>
      </c>
      <c r="AB199" s="130">
        <v>0.83069298630662791</v>
      </c>
      <c r="AC199" s="130">
        <v>0.78163450155619674</v>
      </c>
      <c r="AD199" s="130">
        <v>0.72513414700434031</v>
      </c>
      <c r="AE199" s="130">
        <v>0.66364575590111197</v>
      </c>
      <c r="AF199" s="130">
        <v>0.60072033016941051</v>
      </c>
      <c r="AG199" s="130">
        <v>0.54025011956081115</v>
      </c>
      <c r="AH199" s="130">
        <v>0.48555210771813773</v>
      </c>
      <c r="AI199" s="130">
        <v>0.43871857017609539</v>
      </c>
      <c r="AJ199" s="130">
        <v>0.40046727292530709</v>
      </c>
      <c r="AK199" s="130">
        <v>0.37041182426720293</v>
      </c>
      <c r="AL199" s="130">
        <v>0.34750653113908531</v>
      </c>
      <c r="AM199" s="130">
        <v>0.33045344072995603</v>
      </c>
      <c r="AN199" s="130">
        <v>0.31797688922300432</v>
      </c>
      <c r="AO199" s="130">
        <v>0.30896469750260652</v>
      </c>
      <c r="AP199" s="130">
        <v>0.30251489858805303</v>
      </c>
      <c r="AQ199" s="130">
        <v>0.29792945816198402</v>
      </c>
      <c r="AR199" s="130">
        <v>0.29468482325103379</v>
      </c>
      <c r="AS199" s="130">
        <v>0.2923965969315282</v>
      </c>
      <c r="AT199" s="130">
        <v>0.290786663697993</v>
      </c>
      <c r="AU199" s="130">
        <v>0.28965583748358731</v>
      </c>
      <c r="AV199" s="130">
        <v>0.28886246453287628</v>
      </c>
      <c r="AW199" s="130">
        <v>0.28830629971863142</v>
      </c>
      <c r="AX199" s="130">
        <v>0.28791664453485338</v>
      </c>
      <c r="AY199" s="130">
        <v>0.28764375755222032</v>
      </c>
    </row>
    <row r="200" spans="1:51">
      <c r="A200" t="s">
        <v>35</v>
      </c>
      <c r="B200" t="s">
        <v>75</v>
      </c>
      <c r="C200" t="s">
        <v>56</v>
      </c>
      <c r="D200" t="s">
        <v>337</v>
      </c>
      <c r="E200" s="63">
        <v>0</v>
      </c>
      <c r="F200" s="63">
        <v>0</v>
      </c>
      <c r="G200" s="63">
        <v>0</v>
      </c>
      <c r="H200" s="63">
        <v>3.9465245917813633E-4</v>
      </c>
      <c r="I200" s="63">
        <v>4.8658840703120251E-4</v>
      </c>
      <c r="J200" s="63">
        <v>5.7553956834532373E-4</v>
      </c>
      <c r="K200" s="130">
        <v>5.7553956834532373E-4</v>
      </c>
      <c r="L200" s="130">
        <v>5.7444358901287396E-4</v>
      </c>
      <c r="M200" s="130">
        <v>5.7402765421460302E-4</v>
      </c>
      <c r="N200" s="130">
        <v>5.7345454240065698E-4</v>
      </c>
      <c r="O200" s="130">
        <v>5.7266546496085268E-4</v>
      </c>
      <c r="P200" s="130">
        <v>5.7158018865899102E-4</v>
      </c>
      <c r="Q200" s="130">
        <v>5.7008969870240938E-4</v>
      </c>
      <c r="R200" s="130">
        <v>5.6804678459302033E-4</v>
      </c>
      <c r="S200" s="130">
        <v>5.652543543629531E-4</v>
      </c>
      <c r="T200" s="130">
        <v>5.6145166917933784E-4</v>
      </c>
      <c r="U200" s="130">
        <v>5.5629952362298537E-4</v>
      </c>
      <c r="V200" s="130">
        <v>5.4936695918128499E-4</v>
      </c>
      <c r="W200" s="130">
        <v>5.401246904326439E-4</v>
      </c>
      <c r="X200" s="130">
        <v>5.2795412714125409E-4</v>
      </c>
      <c r="Y200" s="130">
        <v>5.121849894821136E-4</v>
      </c>
      <c r="Z200" s="130">
        <v>4.9217660681944808E-4</v>
      </c>
      <c r="AA200" s="130">
        <v>4.674530824910737E-4</v>
      </c>
      <c r="AB200" s="130">
        <v>4.3788415735253078E-4</v>
      </c>
      <c r="AC200" s="130">
        <v>4.0386973187401669E-4</v>
      </c>
      <c r="AD200" s="130">
        <v>3.6644931229292229E-4</v>
      </c>
      <c r="AE200" s="130">
        <v>3.2725003314699601E-4</v>
      </c>
      <c r="AF200" s="130">
        <v>2.8823917409113179E-4</v>
      </c>
      <c r="AG200" s="130">
        <v>2.5134691276967408E-4</v>
      </c>
      <c r="AH200" s="130">
        <v>2.1810376732573009E-4</v>
      </c>
      <c r="AI200" s="130">
        <v>1.8942787806501839E-4</v>
      </c>
      <c r="AJ200" s="130">
        <v>1.656082515004287E-4</v>
      </c>
      <c r="AK200" s="130">
        <v>1.464352600616424E-4</v>
      </c>
      <c r="AL200" s="130">
        <v>1.313895219436257E-4</v>
      </c>
      <c r="AM200" s="130">
        <v>1.198162302542064E-4</v>
      </c>
      <c r="AN200" s="130">
        <v>1.1105009701588099E-4</v>
      </c>
      <c r="AO200" s="130">
        <v>1.044874236582858E-4</v>
      </c>
      <c r="AP200" s="130">
        <v>9.9617232500626206E-5</v>
      </c>
      <c r="AQ200" s="130">
        <v>9.6026504804557481E-5</v>
      </c>
      <c r="AR200" s="130">
        <v>9.3391802516631396E-5</v>
      </c>
      <c r="AS200" s="130">
        <v>9.1465395625961346E-5</v>
      </c>
      <c r="AT200" s="130">
        <v>9.0060502207156695E-5</v>
      </c>
      <c r="AU200" s="130">
        <v>8.9037866776133407E-5</v>
      </c>
      <c r="AV200" s="130">
        <v>8.8294500619385104E-5</v>
      </c>
      <c r="AW200" s="130">
        <v>8.7754677138167736E-5</v>
      </c>
      <c r="AX200" s="130">
        <v>8.736294761615851E-5</v>
      </c>
      <c r="AY200" s="130">
        <v>8.7078833623961983E-5</v>
      </c>
    </row>
    <row r="201" spans="1:51">
      <c r="A201" t="s">
        <v>35</v>
      </c>
      <c r="B201" t="s">
        <v>75</v>
      </c>
      <c r="C201" t="s">
        <v>59</v>
      </c>
      <c r="D201" t="s">
        <v>337</v>
      </c>
      <c r="E201" s="63">
        <v>0</v>
      </c>
      <c r="F201" s="63">
        <v>0</v>
      </c>
      <c r="G201" s="63">
        <v>2.5773195876288659E-3</v>
      </c>
      <c r="H201" s="63">
        <v>2.6639040994524202E-3</v>
      </c>
      <c r="I201" s="63">
        <v>2.5545891369138131E-3</v>
      </c>
      <c r="J201" s="63">
        <v>2.41726618705036E-3</v>
      </c>
      <c r="K201" s="130">
        <v>2.41726618705036E-3</v>
      </c>
      <c r="L201" s="130">
        <v>2.4126630738540711E-3</v>
      </c>
      <c r="M201" s="130">
        <v>2.4109161477013329E-3</v>
      </c>
      <c r="N201" s="130">
        <v>2.40850907808276E-3</v>
      </c>
      <c r="O201" s="130">
        <v>2.405194952835582E-3</v>
      </c>
      <c r="P201" s="130">
        <v>2.4006367923677628E-3</v>
      </c>
      <c r="Q201" s="130">
        <v>2.3943767345501201E-3</v>
      </c>
      <c r="R201" s="130">
        <v>2.385796495290686E-3</v>
      </c>
      <c r="S201" s="130">
        <v>2.374068288324403E-3</v>
      </c>
      <c r="T201" s="130">
        <v>2.3580970105532189E-3</v>
      </c>
      <c r="U201" s="130">
        <v>2.3364579992165391E-3</v>
      </c>
      <c r="V201" s="130">
        <v>2.3073412285613969E-3</v>
      </c>
      <c r="W201" s="130">
        <v>2.2685236998171042E-3</v>
      </c>
      <c r="X201" s="130">
        <v>2.2174073339932669E-3</v>
      </c>
      <c r="Y201" s="130">
        <v>2.151176955824877E-3</v>
      </c>
      <c r="Z201" s="130">
        <v>2.0671417486416818E-3</v>
      </c>
      <c r="AA201" s="130">
        <v>1.96330294646251E-3</v>
      </c>
      <c r="AB201" s="130">
        <v>1.8391134608806291E-3</v>
      </c>
      <c r="AC201" s="130">
        <v>1.6962528738708701E-3</v>
      </c>
      <c r="AD201" s="130">
        <v>1.539087111630274E-3</v>
      </c>
      <c r="AE201" s="130">
        <v>1.374450139217383E-3</v>
      </c>
      <c r="AF201" s="130">
        <v>1.2106045311827539E-3</v>
      </c>
      <c r="AG201" s="130">
        <v>1.055657033632631E-3</v>
      </c>
      <c r="AH201" s="130">
        <v>9.1603582276806629E-4</v>
      </c>
      <c r="AI201" s="130">
        <v>7.955970878730773E-4</v>
      </c>
      <c r="AJ201" s="130">
        <v>6.955546563018008E-4</v>
      </c>
      <c r="AK201" s="130">
        <v>6.1502809225889821E-4</v>
      </c>
      <c r="AL201" s="130">
        <v>5.5183599216322775E-4</v>
      </c>
      <c r="AM201" s="130">
        <v>5.0322816706766665E-4</v>
      </c>
      <c r="AN201" s="130">
        <v>4.6641040746669998E-4</v>
      </c>
      <c r="AO201" s="130">
        <v>4.3884717936480011E-4</v>
      </c>
      <c r="AP201" s="130">
        <v>4.1839237650262992E-4</v>
      </c>
      <c r="AQ201" s="130">
        <v>4.0331132017914129E-4</v>
      </c>
      <c r="AR201" s="130">
        <v>3.9224557056985172E-4</v>
      </c>
      <c r="AS201" s="130">
        <v>3.8415466162903752E-4</v>
      </c>
      <c r="AT201" s="130">
        <v>3.7825410927005802E-4</v>
      </c>
      <c r="AU201" s="130">
        <v>3.7395904045976021E-4</v>
      </c>
      <c r="AV201" s="130">
        <v>3.7083690260141731E-4</v>
      </c>
      <c r="AW201" s="130">
        <v>3.6856964398030432E-4</v>
      </c>
      <c r="AX201" s="130">
        <v>3.6692437998786553E-4</v>
      </c>
      <c r="AY201" s="130">
        <v>3.657311012206401E-4</v>
      </c>
    </row>
    <row r="202" spans="1:51">
      <c r="A202" t="s">
        <v>35</v>
      </c>
      <c r="B202" t="s">
        <v>75</v>
      </c>
      <c r="C202" t="s">
        <v>60</v>
      </c>
      <c r="D202" t="s">
        <v>337</v>
      </c>
      <c r="E202" s="63">
        <v>0</v>
      </c>
      <c r="F202" s="63">
        <v>0</v>
      </c>
      <c r="G202" s="63">
        <v>0</v>
      </c>
      <c r="H202" s="63">
        <v>0</v>
      </c>
      <c r="I202" s="63">
        <v>0</v>
      </c>
      <c r="J202" s="63">
        <v>0</v>
      </c>
      <c r="K202" s="130">
        <v>0</v>
      </c>
      <c r="L202" s="130">
        <v>0</v>
      </c>
      <c r="M202" s="130">
        <v>0</v>
      </c>
      <c r="N202" s="130">
        <v>0</v>
      </c>
      <c r="O202" s="130">
        <v>0</v>
      </c>
      <c r="P202" s="130">
        <v>0</v>
      </c>
      <c r="Q202" s="130">
        <v>0</v>
      </c>
      <c r="R202" s="130">
        <v>0</v>
      </c>
      <c r="S202" s="130">
        <v>0</v>
      </c>
      <c r="T202" s="130">
        <v>0</v>
      </c>
      <c r="U202" s="130">
        <v>0</v>
      </c>
      <c r="V202" s="130">
        <v>0</v>
      </c>
      <c r="W202" s="130">
        <v>0</v>
      </c>
      <c r="X202" s="130">
        <v>0</v>
      </c>
      <c r="Y202" s="130">
        <v>0</v>
      </c>
      <c r="Z202" s="130">
        <v>0</v>
      </c>
      <c r="AA202" s="130">
        <v>0</v>
      </c>
      <c r="AB202" s="130">
        <v>0</v>
      </c>
      <c r="AC202" s="130">
        <v>0</v>
      </c>
      <c r="AD202" s="130">
        <v>0</v>
      </c>
      <c r="AE202" s="130">
        <v>0</v>
      </c>
      <c r="AF202" s="130">
        <v>0</v>
      </c>
      <c r="AG202" s="130">
        <v>0</v>
      </c>
      <c r="AH202" s="130">
        <v>0</v>
      </c>
      <c r="AI202" s="130">
        <v>0</v>
      </c>
      <c r="AJ202" s="130">
        <v>0</v>
      </c>
      <c r="AK202" s="130">
        <v>0</v>
      </c>
      <c r="AL202" s="130">
        <v>0</v>
      </c>
      <c r="AM202" s="130">
        <v>0</v>
      </c>
      <c r="AN202" s="130">
        <v>0</v>
      </c>
      <c r="AO202" s="130">
        <v>0</v>
      </c>
      <c r="AP202" s="130">
        <v>0</v>
      </c>
      <c r="AQ202" s="130">
        <v>0</v>
      </c>
      <c r="AR202" s="130">
        <v>0</v>
      </c>
      <c r="AS202" s="130">
        <v>0</v>
      </c>
      <c r="AT202" s="130">
        <v>0</v>
      </c>
      <c r="AU202" s="130">
        <v>0</v>
      </c>
      <c r="AV202" s="130">
        <v>0</v>
      </c>
      <c r="AW202" s="130">
        <v>0</v>
      </c>
      <c r="AX202" s="130">
        <v>0</v>
      </c>
      <c r="AY202" s="130">
        <v>0</v>
      </c>
    </row>
    <row r="203" spans="1:51">
      <c r="A203" t="s">
        <v>35</v>
      </c>
      <c r="B203" t="s">
        <v>75</v>
      </c>
      <c r="C203" t="s">
        <v>64</v>
      </c>
      <c r="D203" t="s">
        <v>337</v>
      </c>
      <c r="E203" s="63">
        <v>0</v>
      </c>
      <c r="F203" s="63">
        <v>0</v>
      </c>
      <c r="G203" s="63">
        <v>0</v>
      </c>
      <c r="H203" s="63">
        <v>0</v>
      </c>
      <c r="I203" s="63">
        <v>0</v>
      </c>
      <c r="J203" s="63">
        <v>0</v>
      </c>
      <c r="K203" s="71">
        <v>0</v>
      </c>
      <c r="L203" s="71">
        <v>7.7750822852250398E-4</v>
      </c>
      <c r="M203" s="71">
        <v>1E-3</v>
      </c>
      <c r="N203" s="71">
        <v>1.2503412000094481E-3</v>
      </c>
      <c r="O203" s="71">
        <v>1.515853309977464E-3</v>
      </c>
      <c r="P203" s="71">
        <v>1.7803755855818129E-3</v>
      </c>
      <c r="Q203" s="71">
        <v>2.0279833679623018E-3</v>
      </c>
      <c r="R203" s="71">
        <v>2.246594447847678E-3</v>
      </c>
      <c r="S203" s="71">
        <v>2.429861378661591E-3</v>
      </c>
      <c r="T203" s="71">
        <v>2.5769432360327701E-3</v>
      </c>
      <c r="U203" s="71">
        <v>2.6909081889947071E-3</v>
      </c>
      <c r="V203" s="71">
        <v>2.7768314621496129E-3</v>
      </c>
      <c r="W203" s="71">
        <v>2.84028691880296E-3</v>
      </c>
      <c r="X203" s="71">
        <v>2.8864374205020819E-3</v>
      </c>
      <c r="Y203" s="71">
        <v>2.9196296795036551E-3</v>
      </c>
      <c r="Z203" s="71">
        <v>2.943310985180656E-3</v>
      </c>
      <c r="AA203" s="71">
        <v>2.9601098731268042E-3</v>
      </c>
      <c r="AB203" s="71">
        <v>2.9719780718752168E-3</v>
      </c>
      <c r="AC203" s="71">
        <v>2.980338671474984E-3</v>
      </c>
      <c r="AD203" s="71">
        <v>2.986216378370161E-3</v>
      </c>
      <c r="AE203" s="71">
        <v>2.9903426526279521E-3</v>
      </c>
      <c r="AF203" s="71">
        <v>2.993236480364331E-3</v>
      </c>
      <c r="AG203" s="71">
        <v>2.9952645447244219E-3</v>
      </c>
      <c r="AH203" s="71">
        <v>2.996685160550891E-3</v>
      </c>
      <c r="AI203" s="71">
        <v>2.9976799279655521E-3</v>
      </c>
      <c r="AJ203" s="71">
        <v>2.998376332198952E-3</v>
      </c>
      <c r="AK203" s="71">
        <v>2.9988637795439572E-3</v>
      </c>
      <c r="AL203" s="71">
        <v>2.999204927314111E-3</v>
      </c>
      <c r="AM203" s="71">
        <v>2.9994436651955229E-3</v>
      </c>
      <c r="AN203" s="71">
        <v>2.999610726135422E-3</v>
      </c>
      <c r="AO203" s="71">
        <v>2.9997276251530229E-3</v>
      </c>
      <c r="AP203" s="71">
        <v>2.999809421603156E-3</v>
      </c>
      <c r="AQ203" s="71">
        <v>2.999866654985469E-3</v>
      </c>
      <c r="AR203" s="71">
        <v>2.9999067009098819E-3</v>
      </c>
      <c r="AS203" s="71">
        <v>2.9999347205791672E-3</v>
      </c>
      <c r="AT203" s="71">
        <v>2.9999543254835008E-3</v>
      </c>
      <c r="AU203" s="71">
        <v>2.9999680426490249E-3</v>
      </c>
      <c r="AV203" s="71">
        <v>2.9999776402476219E-3</v>
      </c>
      <c r="AW203" s="71">
        <v>2.999984355460299E-3</v>
      </c>
      <c r="AX203" s="71">
        <v>2.999989053928068E-3</v>
      </c>
      <c r="AY203" s="71">
        <v>2.9999923413256851E-3</v>
      </c>
    </row>
    <row r="204" spans="1:51">
      <c r="A204" t="s">
        <v>35</v>
      </c>
      <c r="B204" t="s">
        <v>75</v>
      </c>
      <c r="C204" t="s">
        <v>61</v>
      </c>
      <c r="D204" t="s">
        <v>337</v>
      </c>
      <c r="E204" s="63">
        <v>0</v>
      </c>
      <c r="F204" s="63">
        <v>0</v>
      </c>
      <c r="G204" s="63">
        <v>0</v>
      </c>
      <c r="H204" s="63">
        <v>0</v>
      </c>
      <c r="I204" s="63">
        <v>0</v>
      </c>
      <c r="J204" s="63">
        <v>0</v>
      </c>
      <c r="K204" s="130">
        <v>0</v>
      </c>
      <c r="L204" s="130">
        <v>6.9996987850317119E-4</v>
      </c>
      <c r="M204" s="130">
        <v>1E-3</v>
      </c>
      <c r="N204" s="130">
        <v>1.4283728261970129E-3</v>
      </c>
      <c r="O204" s="130">
        <v>2.0397187676144861E-3</v>
      </c>
      <c r="P204" s="130">
        <v>2.9116420218176999E-3</v>
      </c>
      <c r="Q204" s="130">
        <v>4.1540919764280889E-3</v>
      </c>
      <c r="R204" s="130">
        <v>5.9222582089639561E-3</v>
      </c>
      <c r="S204" s="130">
        <v>8.4340034372050749E-3</v>
      </c>
      <c r="T204" s="130">
        <v>1.1992805871272929E-2</v>
      </c>
      <c r="U204" s="130">
        <v>1.7016696666036019E-2</v>
      </c>
      <c r="V204" s="130">
        <v>2.40722458767266E-2</v>
      </c>
      <c r="W204" s="130">
        <v>3.3909432719945197E-2</v>
      </c>
      <c r="X204" s="130">
        <v>4.7487083526113943E-2</v>
      </c>
      <c r="Y204" s="130">
        <v>6.5968517377613445E-2</v>
      </c>
      <c r="Z204" s="130">
        <v>9.0654026675444824E-2</v>
      </c>
      <c r="AA204" s="130">
        <v>0.12280721846060021</v>
      </c>
      <c r="AB204" s="130">
        <v>0.1633422298661012</v>
      </c>
      <c r="AC204" s="130">
        <v>0.2123923540169326</v>
      </c>
      <c r="AD204" s="130">
        <v>0.26888683086189391</v>
      </c>
      <c r="AE204" s="130">
        <v>0.33037109569086448</v>
      </c>
      <c r="AF204" s="130">
        <v>0.39329362759482961</v>
      </c>
      <c r="AG204" s="130">
        <v>0.45376181013906869</v>
      </c>
      <c r="AH204" s="130">
        <v>0.50845840136591569</v>
      </c>
      <c r="AI204" s="130">
        <v>0.55529094414054336</v>
      </c>
      <c r="AJ204" s="130">
        <v>0.59354154498709821</v>
      </c>
      <c r="AK204" s="130">
        <v>0.62359650619785745</v>
      </c>
      <c r="AL204" s="130">
        <v>0.64650145817820492</v>
      </c>
      <c r="AM204" s="130">
        <v>0.66355430984945274</v>
      </c>
      <c r="AN204" s="130">
        <v>0.67603069429546458</v>
      </c>
      <c r="AO204" s="130">
        <v>0.68504276911684481</v>
      </c>
      <c r="AP204" s="130">
        <v>0.69149248623494808</v>
      </c>
      <c r="AQ204" s="130">
        <v>0.69607786942763483</v>
      </c>
      <c r="AR204" s="130">
        <v>0.69932246429266054</v>
      </c>
      <c r="AS204" s="130">
        <v>0.70161066259249694</v>
      </c>
      <c r="AT204" s="130">
        <v>0.70322057622112777</v>
      </c>
      <c r="AU204" s="130">
        <v>0.704351388718368</v>
      </c>
      <c r="AV204" s="130">
        <v>0.70514475207148031</v>
      </c>
      <c r="AW204" s="130">
        <v>0.70570091017051251</v>
      </c>
      <c r="AX204" s="130">
        <v>0.70609056065582276</v>
      </c>
      <c r="AY204" s="130">
        <v>0.70636344435105836</v>
      </c>
    </row>
    <row r="205" spans="1:51">
      <c r="A205" t="s">
        <v>35</v>
      </c>
      <c r="B205" t="s">
        <v>76</v>
      </c>
      <c r="C205" t="s">
        <v>50</v>
      </c>
      <c r="D205" t="s">
        <v>337</v>
      </c>
      <c r="E205" s="63">
        <v>0</v>
      </c>
      <c r="F205" s="63">
        <v>0</v>
      </c>
      <c r="G205" s="63">
        <v>0</v>
      </c>
      <c r="H205" s="63">
        <v>0</v>
      </c>
      <c r="I205" s="63">
        <v>0</v>
      </c>
      <c r="J205" s="63">
        <v>0</v>
      </c>
      <c r="K205" s="130">
        <v>0</v>
      </c>
      <c r="L205" s="130">
        <v>0</v>
      </c>
      <c r="M205" s="130">
        <v>0</v>
      </c>
      <c r="N205" s="130">
        <v>0</v>
      </c>
      <c r="O205" s="130">
        <v>0</v>
      </c>
      <c r="P205" s="130">
        <v>0</v>
      </c>
      <c r="Q205" s="130">
        <v>0</v>
      </c>
      <c r="R205" s="130">
        <v>0</v>
      </c>
      <c r="S205" s="130">
        <v>0</v>
      </c>
      <c r="T205" s="130">
        <v>0</v>
      </c>
      <c r="U205" s="130">
        <v>0</v>
      </c>
      <c r="V205" s="130">
        <v>0</v>
      </c>
      <c r="W205" s="130">
        <v>0</v>
      </c>
      <c r="X205" s="130">
        <v>0</v>
      </c>
      <c r="Y205" s="130">
        <v>0</v>
      </c>
      <c r="Z205" s="130">
        <v>0</v>
      </c>
      <c r="AA205" s="130">
        <v>0</v>
      </c>
      <c r="AB205" s="130">
        <v>0</v>
      </c>
      <c r="AC205" s="130">
        <v>0</v>
      </c>
      <c r="AD205" s="130">
        <v>0</v>
      </c>
      <c r="AE205" s="130">
        <v>0</v>
      </c>
      <c r="AF205" s="130">
        <v>0</v>
      </c>
      <c r="AG205" s="130">
        <v>0</v>
      </c>
      <c r="AH205" s="130">
        <v>0</v>
      </c>
      <c r="AI205" s="130">
        <v>0</v>
      </c>
      <c r="AJ205" s="130">
        <v>0</v>
      </c>
      <c r="AK205" s="130">
        <v>0</v>
      </c>
      <c r="AL205" s="130">
        <v>0</v>
      </c>
      <c r="AM205" s="130">
        <v>0</v>
      </c>
      <c r="AN205" s="130">
        <v>0</v>
      </c>
      <c r="AO205" s="130">
        <v>0</v>
      </c>
      <c r="AP205" s="130">
        <v>0</v>
      </c>
      <c r="AQ205" s="130">
        <v>0</v>
      </c>
      <c r="AR205" s="130">
        <v>0</v>
      </c>
      <c r="AS205" s="130">
        <v>0</v>
      </c>
      <c r="AT205" s="130">
        <v>0</v>
      </c>
      <c r="AU205" s="130">
        <v>0</v>
      </c>
      <c r="AV205" s="130">
        <v>0</v>
      </c>
      <c r="AW205" s="130">
        <v>0</v>
      </c>
      <c r="AX205" s="130">
        <v>0</v>
      </c>
      <c r="AY205" s="130">
        <v>0</v>
      </c>
    </row>
    <row r="206" spans="1:51">
      <c r="A206" t="s">
        <v>35</v>
      </c>
      <c r="B206" t="s">
        <v>76</v>
      </c>
      <c r="C206" t="s">
        <v>53</v>
      </c>
      <c r="D206" t="s">
        <v>337</v>
      </c>
      <c r="E206" s="63">
        <v>1</v>
      </c>
      <c r="F206" s="63">
        <v>1</v>
      </c>
      <c r="G206" s="63">
        <v>0.99742268041237114</v>
      </c>
      <c r="H206" s="63">
        <v>0.99694144344136948</v>
      </c>
      <c r="I206" s="63">
        <v>0.99695882245605494</v>
      </c>
      <c r="J206" s="63">
        <v>0.99700719424460427</v>
      </c>
      <c r="K206" s="130">
        <v>0.99700719424460427</v>
      </c>
      <c r="L206" s="130">
        <v>0.99552971613757857</v>
      </c>
      <c r="M206" s="130">
        <v>0.99500719424460426</v>
      </c>
      <c r="N206" s="130">
        <v>0.99432848021839781</v>
      </c>
      <c r="O206" s="130">
        <v>0.99345162216701233</v>
      </c>
      <c r="P206" s="130">
        <v>0.99231517663720481</v>
      </c>
      <c r="Q206" s="130">
        <v>0.99082511890021396</v>
      </c>
      <c r="R206" s="130">
        <v>0.98883834158779271</v>
      </c>
      <c r="S206" s="130">
        <v>0.98614332942873772</v>
      </c>
      <c r="T206" s="130">
        <v>0.98243744513729869</v>
      </c>
      <c r="U206" s="130">
        <v>0.97729958938957362</v>
      </c>
      <c r="V206" s="130">
        <v>0.97015811690572817</v>
      </c>
      <c r="W206" s="130">
        <v>0.9602574746058562</v>
      </c>
      <c r="X206" s="130">
        <v>0.94663367329798831</v>
      </c>
      <c r="Y206" s="130">
        <v>0.92811904718748728</v>
      </c>
      <c r="Z206" s="130">
        <v>0.90340985658397888</v>
      </c>
      <c r="AA206" s="130">
        <v>0.87123986591087732</v>
      </c>
      <c r="AB206" s="130">
        <v>0.83069298630662791</v>
      </c>
      <c r="AC206" s="130">
        <v>0.78163450155619674</v>
      </c>
      <c r="AD206" s="130">
        <v>0.72513414700434031</v>
      </c>
      <c r="AE206" s="130">
        <v>0.66364575590111197</v>
      </c>
      <c r="AF206" s="130">
        <v>0.60072033016941051</v>
      </c>
      <c r="AG206" s="130">
        <v>0.54025011956081115</v>
      </c>
      <c r="AH206" s="130">
        <v>0.48555210771813773</v>
      </c>
      <c r="AI206" s="130">
        <v>0.43871857017609539</v>
      </c>
      <c r="AJ206" s="130">
        <v>0.40046727292530709</v>
      </c>
      <c r="AK206" s="130">
        <v>0.37041182426720293</v>
      </c>
      <c r="AL206" s="130">
        <v>0.34750653113908531</v>
      </c>
      <c r="AM206" s="130">
        <v>0.33045344072995603</v>
      </c>
      <c r="AN206" s="130">
        <v>0.31797688922300432</v>
      </c>
      <c r="AO206" s="130">
        <v>0.30896469750260652</v>
      </c>
      <c r="AP206" s="130">
        <v>0.30251489858805303</v>
      </c>
      <c r="AQ206" s="130">
        <v>0.29792945816198402</v>
      </c>
      <c r="AR206" s="130">
        <v>0.29468482325103379</v>
      </c>
      <c r="AS206" s="130">
        <v>0.2923965969315282</v>
      </c>
      <c r="AT206" s="130">
        <v>0.290786663697993</v>
      </c>
      <c r="AU206" s="130">
        <v>0.28965583748358731</v>
      </c>
      <c r="AV206" s="130">
        <v>0.28886246453287628</v>
      </c>
      <c r="AW206" s="130">
        <v>0.28830629971863142</v>
      </c>
      <c r="AX206" s="130">
        <v>0.28791664453485338</v>
      </c>
      <c r="AY206" s="130">
        <v>0.28764375755222032</v>
      </c>
    </row>
    <row r="207" spans="1:51">
      <c r="A207" t="s">
        <v>35</v>
      </c>
      <c r="B207" t="s">
        <v>76</v>
      </c>
      <c r="C207" t="s">
        <v>56</v>
      </c>
      <c r="D207" t="s">
        <v>337</v>
      </c>
      <c r="E207" s="63">
        <v>0</v>
      </c>
      <c r="F207" s="63">
        <v>0</v>
      </c>
      <c r="G207" s="63">
        <v>0</v>
      </c>
      <c r="H207" s="63">
        <v>3.9465245917813633E-4</v>
      </c>
      <c r="I207" s="63">
        <v>4.8658840703120251E-4</v>
      </c>
      <c r="J207" s="63">
        <v>5.7553956834532373E-4</v>
      </c>
      <c r="K207" s="130">
        <v>5.7553956834532373E-4</v>
      </c>
      <c r="L207" s="130">
        <v>5.7444358901287396E-4</v>
      </c>
      <c r="M207" s="130">
        <v>5.7402765421460302E-4</v>
      </c>
      <c r="N207" s="130">
        <v>5.7345454240065698E-4</v>
      </c>
      <c r="O207" s="130">
        <v>5.7266546496085268E-4</v>
      </c>
      <c r="P207" s="130">
        <v>5.7158018865899102E-4</v>
      </c>
      <c r="Q207" s="130">
        <v>5.7008969870240938E-4</v>
      </c>
      <c r="R207" s="130">
        <v>5.6804678459302033E-4</v>
      </c>
      <c r="S207" s="130">
        <v>5.652543543629531E-4</v>
      </c>
      <c r="T207" s="130">
        <v>5.6145166917933784E-4</v>
      </c>
      <c r="U207" s="130">
        <v>5.5629952362298537E-4</v>
      </c>
      <c r="V207" s="130">
        <v>5.4936695918128499E-4</v>
      </c>
      <c r="W207" s="130">
        <v>5.401246904326439E-4</v>
      </c>
      <c r="X207" s="130">
        <v>5.2795412714125409E-4</v>
      </c>
      <c r="Y207" s="130">
        <v>5.121849894821136E-4</v>
      </c>
      <c r="Z207" s="130">
        <v>4.9217660681944808E-4</v>
      </c>
      <c r="AA207" s="130">
        <v>4.674530824910737E-4</v>
      </c>
      <c r="AB207" s="130">
        <v>4.3788415735253078E-4</v>
      </c>
      <c r="AC207" s="130">
        <v>4.0386973187401669E-4</v>
      </c>
      <c r="AD207" s="130">
        <v>3.6644931229292229E-4</v>
      </c>
      <c r="AE207" s="130">
        <v>3.2725003314699601E-4</v>
      </c>
      <c r="AF207" s="130">
        <v>2.8823917409113179E-4</v>
      </c>
      <c r="AG207" s="130">
        <v>2.5134691276967408E-4</v>
      </c>
      <c r="AH207" s="130">
        <v>2.1810376732573009E-4</v>
      </c>
      <c r="AI207" s="130">
        <v>1.8942787806501839E-4</v>
      </c>
      <c r="AJ207" s="130">
        <v>1.656082515004287E-4</v>
      </c>
      <c r="AK207" s="130">
        <v>1.464352600616424E-4</v>
      </c>
      <c r="AL207" s="130">
        <v>1.313895219436257E-4</v>
      </c>
      <c r="AM207" s="130">
        <v>1.198162302542064E-4</v>
      </c>
      <c r="AN207" s="130">
        <v>1.1105009701588099E-4</v>
      </c>
      <c r="AO207" s="130">
        <v>1.044874236582858E-4</v>
      </c>
      <c r="AP207" s="130">
        <v>9.9617232500626206E-5</v>
      </c>
      <c r="AQ207" s="130">
        <v>9.6026504804557481E-5</v>
      </c>
      <c r="AR207" s="130">
        <v>9.3391802516631396E-5</v>
      </c>
      <c r="AS207" s="130">
        <v>9.1465395625961346E-5</v>
      </c>
      <c r="AT207" s="130">
        <v>9.0060502207156695E-5</v>
      </c>
      <c r="AU207" s="130">
        <v>8.9037866776133407E-5</v>
      </c>
      <c r="AV207" s="130">
        <v>8.8294500619385104E-5</v>
      </c>
      <c r="AW207" s="130">
        <v>8.7754677138167736E-5</v>
      </c>
      <c r="AX207" s="130">
        <v>8.736294761615851E-5</v>
      </c>
      <c r="AY207" s="130">
        <v>8.7078833623961983E-5</v>
      </c>
    </row>
    <row r="208" spans="1:51">
      <c r="A208" t="s">
        <v>35</v>
      </c>
      <c r="B208" t="s">
        <v>76</v>
      </c>
      <c r="C208" t="s">
        <v>59</v>
      </c>
      <c r="D208" t="s">
        <v>337</v>
      </c>
      <c r="E208" s="63">
        <v>0</v>
      </c>
      <c r="F208" s="63">
        <v>0</v>
      </c>
      <c r="G208" s="63">
        <v>2.5773195876288659E-3</v>
      </c>
      <c r="H208" s="63">
        <v>2.6639040994524202E-3</v>
      </c>
      <c r="I208" s="63">
        <v>2.5545891369138131E-3</v>
      </c>
      <c r="J208" s="63">
        <v>2.41726618705036E-3</v>
      </c>
      <c r="K208" s="130">
        <v>2.41726618705036E-3</v>
      </c>
      <c r="L208" s="130">
        <v>2.4126630738540711E-3</v>
      </c>
      <c r="M208" s="130">
        <v>2.4109161477013329E-3</v>
      </c>
      <c r="N208" s="130">
        <v>2.40850907808276E-3</v>
      </c>
      <c r="O208" s="130">
        <v>2.405194952835582E-3</v>
      </c>
      <c r="P208" s="130">
        <v>2.4006367923677628E-3</v>
      </c>
      <c r="Q208" s="130">
        <v>2.3943767345501201E-3</v>
      </c>
      <c r="R208" s="130">
        <v>2.385796495290686E-3</v>
      </c>
      <c r="S208" s="130">
        <v>2.374068288324403E-3</v>
      </c>
      <c r="T208" s="130">
        <v>2.3580970105532189E-3</v>
      </c>
      <c r="U208" s="130">
        <v>2.3364579992165391E-3</v>
      </c>
      <c r="V208" s="130">
        <v>2.3073412285613969E-3</v>
      </c>
      <c r="W208" s="130">
        <v>2.2685236998171042E-3</v>
      </c>
      <c r="X208" s="130">
        <v>2.2174073339932669E-3</v>
      </c>
      <c r="Y208" s="130">
        <v>2.151176955824877E-3</v>
      </c>
      <c r="Z208" s="130">
        <v>2.0671417486416818E-3</v>
      </c>
      <c r="AA208" s="130">
        <v>1.96330294646251E-3</v>
      </c>
      <c r="AB208" s="130">
        <v>1.8391134608806291E-3</v>
      </c>
      <c r="AC208" s="130">
        <v>1.6962528738708701E-3</v>
      </c>
      <c r="AD208" s="130">
        <v>1.539087111630274E-3</v>
      </c>
      <c r="AE208" s="130">
        <v>1.374450139217383E-3</v>
      </c>
      <c r="AF208" s="130">
        <v>1.2106045311827539E-3</v>
      </c>
      <c r="AG208" s="130">
        <v>1.055657033632631E-3</v>
      </c>
      <c r="AH208" s="130">
        <v>9.1603582276806629E-4</v>
      </c>
      <c r="AI208" s="130">
        <v>7.955970878730773E-4</v>
      </c>
      <c r="AJ208" s="130">
        <v>6.955546563018008E-4</v>
      </c>
      <c r="AK208" s="130">
        <v>6.1502809225889821E-4</v>
      </c>
      <c r="AL208" s="130">
        <v>5.5183599216322775E-4</v>
      </c>
      <c r="AM208" s="130">
        <v>5.0322816706766665E-4</v>
      </c>
      <c r="AN208" s="130">
        <v>4.6641040746669998E-4</v>
      </c>
      <c r="AO208" s="130">
        <v>4.3884717936480011E-4</v>
      </c>
      <c r="AP208" s="130">
        <v>4.1839237650262992E-4</v>
      </c>
      <c r="AQ208" s="130">
        <v>4.0331132017914129E-4</v>
      </c>
      <c r="AR208" s="130">
        <v>3.9224557056985172E-4</v>
      </c>
      <c r="AS208" s="130">
        <v>3.8415466162903752E-4</v>
      </c>
      <c r="AT208" s="130">
        <v>3.7825410927005802E-4</v>
      </c>
      <c r="AU208" s="130">
        <v>3.7395904045976021E-4</v>
      </c>
      <c r="AV208" s="130">
        <v>3.7083690260141731E-4</v>
      </c>
      <c r="AW208" s="130">
        <v>3.6856964398030432E-4</v>
      </c>
      <c r="AX208" s="130">
        <v>3.6692437998786553E-4</v>
      </c>
      <c r="AY208" s="130">
        <v>3.657311012206401E-4</v>
      </c>
    </row>
    <row r="209" spans="1:51">
      <c r="A209" t="s">
        <v>35</v>
      </c>
      <c r="B209" t="s">
        <v>76</v>
      </c>
      <c r="C209" t="s">
        <v>60</v>
      </c>
      <c r="D209" t="s">
        <v>337</v>
      </c>
      <c r="E209" s="63">
        <v>0</v>
      </c>
      <c r="F209" s="63">
        <v>0</v>
      </c>
      <c r="G209" s="63">
        <v>0</v>
      </c>
      <c r="H209" s="63">
        <v>0</v>
      </c>
      <c r="I209" s="63">
        <v>0</v>
      </c>
      <c r="J209" s="63">
        <v>0</v>
      </c>
      <c r="K209" s="130">
        <v>0</v>
      </c>
      <c r="L209" s="130">
        <v>0</v>
      </c>
      <c r="M209" s="130">
        <v>0</v>
      </c>
      <c r="N209" s="130">
        <v>0</v>
      </c>
      <c r="O209" s="130">
        <v>0</v>
      </c>
      <c r="P209" s="130">
        <v>0</v>
      </c>
      <c r="Q209" s="130">
        <v>0</v>
      </c>
      <c r="R209" s="130">
        <v>0</v>
      </c>
      <c r="S209" s="130">
        <v>0</v>
      </c>
      <c r="T209" s="130">
        <v>0</v>
      </c>
      <c r="U209" s="130">
        <v>0</v>
      </c>
      <c r="V209" s="130">
        <v>0</v>
      </c>
      <c r="W209" s="130">
        <v>0</v>
      </c>
      <c r="X209" s="130">
        <v>0</v>
      </c>
      <c r="Y209" s="130">
        <v>0</v>
      </c>
      <c r="Z209" s="130">
        <v>0</v>
      </c>
      <c r="AA209" s="130">
        <v>0</v>
      </c>
      <c r="AB209" s="130">
        <v>0</v>
      </c>
      <c r="AC209" s="130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0">
        <v>0</v>
      </c>
      <c r="AJ209" s="130">
        <v>0</v>
      </c>
      <c r="AK209" s="130">
        <v>0</v>
      </c>
      <c r="AL209" s="130">
        <v>0</v>
      </c>
      <c r="AM209" s="130">
        <v>0</v>
      </c>
      <c r="AN209" s="130">
        <v>0</v>
      </c>
      <c r="AO209" s="130">
        <v>0</v>
      </c>
      <c r="AP209" s="130">
        <v>0</v>
      </c>
      <c r="AQ209" s="130">
        <v>0</v>
      </c>
      <c r="AR209" s="130">
        <v>0</v>
      </c>
      <c r="AS209" s="130">
        <v>0</v>
      </c>
      <c r="AT209" s="130">
        <v>0</v>
      </c>
      <c r="AU209" s="130">
        <v>0</v>
      </c>
      <c r="AV209" s="130">
        <v>0</v>
      </c>
      <c r="AW209" s="130">
        <v>0</v>
      </c>
      <c r="AX209" s="130">
        <v>0</v>
      </c>
      <c r="AY209" s="130">
        <v>0</v>
      </c>
    </row>
    <row r="210" spans="1:51">
      <c r="A210" t="s">
        <v>35</v>
      </c>
      <c r="B210" t="s">
        <v>76</v>
      </c>
      <c r="C210" t="s">
        <v>64</v>
      </c>
      <c r="D210" t="s">
        <v>337</v>
      </c>
      <c r="E210" s="63">
        <v>0</v>
      </c>
      <c r="F210" s="63">
        <v>0</v>
      </c>
      <c r="G210" s="63">
        <v>0</v>
      </c>
      <c r="H210" s="63">
        <v>0</v>
      </c>
      <c r="I210" s="63">
        <v>0</v>
      </c>
      <c r="J210" s="63">
        <v>0</v>
      </c>
      <c r="K210" s="130">
        <v>0</v>
      </c>
      <c r="L210" s="130">
        <v>7.7750822852250398E-4</v>
      </c>
      <c r="M210" s="130">
        <v>1E-3</v>
      </c>
      <c r="N210" s="130">
        <v>1.2503412000094481E-3</v>
      </c>
      <c r="O210" s="130">
        <v>1.515853309977464E-3</v>
      </c>
      <c r="P210" s="130">
        <v>1.7803755855818129E-3</v>
      </c>
      <c r="Q210" s="130">
        <v>2.0279833679623018E-3</v>
      </c>
      <c r="R210" s="130">
        <v>2.246594447847678E-3</v>
      </c>
      <c r="S210" s="130">
        <v>2.429861378661591E-3</v>
      </c>
      <c r="T210" s="130">
        <v>2.5769432360327701E-3</v>
      </c>
      <c r="U210" s="130">
        <v>2.6909081889947071E-3</v>
      </c>
      <c r="V210" s="130">
        <v>2.7768314621496129E-3</v>
      </c>
      <c r="W210" s="130">
        <v>2.84028691880296E-3</v>
      </c>
      <c r="X210" s="130">
        <v>2.8864374205020819E-3</v>
      </c>
      <c r="Y210" s="130">
        <v>2.9196296795036551E-3</v>
      </c>
      <c r="Z210" s="130">
        <v>2.943310985180656E-3</v>
      </c>
      <c r="AA210" s="130">
        <v>2.9601098731268042E-3</v>
      </c>
      <c r="AB210" s="130">
        <v>2.9719780718752168E-3</v>
      </c>
      <c r="AC210" s="130">
        <v>2.980338671474984E-3</v>
      </c>
      <c r="AD210" s="130">
        <v>2.986216378370161E-3</v>
      </c>
      <c r="AE210" s="130">
        <v>2.9903426526279521E-3</v>
      </c>
      <c r="AF210" s="130">
        <v>2.993236480364331E-3</v>
      </c>
      <c r="AG210" s="130">
        <v>2.9952645447244219E-3</v>
      </c>
      <c r="AH210" s="130">
        <v>2.996685160550891E-3</v>
      </c>
      <c r="AI210" s="130">
        <v>2.9976799279655521E-3</v>
      </c>
      <c r="AJ210" s="130">
        <v>2.998376332198952E-3</v>
      </c>
      <c r="AK210" s="130">
        <v>2.9988637795439572E-3</v>
      </c>
      <c r="AL210" s="130">
        <v>2.999204927314111E-3</v>
      </c>
      <c r="AM210" s="130">
        <v>2.9994436651955229E-3</v>
      </c>
      <c r="AN210" s="130">
        <v>2.999610726135422E-3</v>
      </c>
      <c r="AO210" s="130">
        <v>2.9997276251530229E-3</v>
      </c>
      <c r="AP210" s="130">
        <v>2.999809421603156E-3</v>
      </c>
      <c r="AQ210" s="130">
        <v>2.999866654985469E-3</v>
      </c>
      <c r="AR210" s="130">
        <v>2.9999067009098819E-3</v>
      </c>
      <c r="AS210" s="130">
        <v>2.9999347205791672E-3</v>
      </c>
      <c r="AT210" s="130">
        <v>2.9999543254835008E-3</v>
      </c>
      <c r="AU210" s="130">
        <v>2.9999680426490249E-3</v>
      </c>
      <c r="AV210" s="130">
        <v>2.9999776402476219E-3</v>
      </c>
      <c r="AW210" s="130">
        <v>2.999984355460299E-3</v>
      </c>
      <c r="AX210" s="130">
        <v>2.999989053928068E-3</v>
      </c>
      <c r="AY210" s="130">
        <v>2.9999923413256851E-3</v>
      </c>
    </row>
    <row r="211" spans="1:51">
      <c r="A211" t="s">
        <v>35</v>
      </c>
      <c r="B211" t="s">
        <v>76</v>
      </c>
      <c r="C211" t="s">
        <v>61</v>
      </c>
      <c r="D211" t="s">
        <v>337</v>
      </c>
      <c r="E211" s="63">
        <v>0</v>
      </c>
      <c r="F211" s="63">
        <v>0</v>
      </c>
      <c r="G211" s="63">
        <v>0</v>
      </c>
      <c r="H211" s="63">
        <v>0</v>
      </c>
      <c r="I211" s="63">
        <v>0</v>
      </c>
      <c r="J211" s="63">
        <v>0</v>
      </c>
      <c r="K211" s="130">
        <v>0</v>
      </c>
      <c r="L211" s="130">
        <v>6.9996987850317119E-4</v>
      </c>
      <c r="M211" s="130">
        <v>1E-3</v>
      </c>
      <c r="N211" s="130">
        <v>1.4283728261970129E-3</v>
      </c>
      <c r="O211" s="130">
        <v>2.0397187676144861E-3</v>
      </c>
      <c r="P211" s="130">
        <v>2.9116420218176999E-3</v>
      </c>
      <c r="Q211" s="130">
        <v>4.1540919764280889E-3</v>
      </c>
      <c r="R211" s="130">
        <v>5.9222582089639561E-3</v>
      </c>
      <c r="S211" s="130">
        <v>8.4340034372050749E-3</v>
      </c>
      <c r="T211" s="130">
        <v>1.1992805871272929E-2</v>
      </c>
      <c r="U211" s="130">
        <v>1.7016696666036019E-2</v>
      </c>
      <c r="V211" s="130">
        <v>2.40722458767266E-2</v>
      </c>
      <c r="W211" s="130">
        <v>3.3909432719945197E-2</v>
      </c>
      <c r="X211" s="130">
        <v>4.7487083526113943E-2</v>
      </c>
      <c r="Y211" s="130">
        <v>6.5968517377613445E-2</v>
      </c>
      <c r="Z211" s="130">
        <v>9.0654026675444824E-2</v>
      </c>
      <c r="AA211" s="130">
        <v>0.12280721846060021</v>
      </c>
      <c r="AB211" s="130">
        <v>0.1633422298661012</v>
      </c>
      <c r="AC211" s="130">
        <v>0.2123923540169326</v>
      </c>
      <c r="AD211" s="130">
        <v>0.26888683086189391</v>
      </c>
      <c r="AE211" s="130">
        <v>0.33037109569086448</v>
      </c>
      <c r="AF211" s="130">
        <v>0.39329362759482961</v>
      </c>
      <c r="AG211" s="130">
        <v>0.45376181013906869</v>
      </c>
      <c r="AH211" s="130">
        <v>0.50845840136591569</v>
      </c>
      <c r="AI211" s="130">
        <v>0.55529094414054336</v>
      </c>
      <c r="AJ211" s="130">
        <v>0.59354154498709821</v>
      </c>
      <c r="AK211" s="130">
        <v>0.62359650619785745</v>
      </c>
      <c r="AL211" s="130">
        <v>0.64650145817820492</v>
      </c>
      <c r="AM211" s="130">
        <v>0.66355430984945274</v>
      </c>
      <c r="AN211" s="130">
        <v>0.67603069429546458</v>
      </c>
      <c r="AO211" s="130">
        <v>0.68504276911684481</v>
      </c>
      <c r="AP211" s="130">
        <v>0.69149248623494808</v>
      </c>
      <c r="AQ211" s="130">
        <v>0.69607786942763483</v>
      </c>
      <c r="AR211" s="130">
        <v>0.69932246429266054</v>
      </c>
      <c r="AS211" s="130">
        <v>0.70161066259249694</v>
      </c>
      <c r="AT211" s="130">
        <v>0.70322057622112777</v>
      </c>
      <c r="AU211" s="130">
        <v>0.704351388718368</v>
      </c>
      <c r="AV211" s="130">
        <v>0.70514475207148031</v>
      </c>
      <c r="AW211" s="130">
        <v>0.70570091017051251</v>
      </c>
      <c r="AX211" s="130">
        <v>0.70609056065582276</v>
      </c>
      <c r="AY211" s="130">
        <v>0.70636344435105836</v>
      </c>
    </row>
    <row r="212" spans="1:51">
      <c r="A212" t="s">
        <v>35</v>
      </c>
      <c r="B212" t="s">
        <v>77</v>
      </c>
      <c r="C212" t="s">
        <v>50</v>
      </c>
      <c r="D212" t="s">
        <v>337</v>
      </c>
      <c r="E212" s="63">
        <v>0</v>
      </c>
      <c r="F212" s="63">
        <v>0</v>
      </c>
      <c r="G212" s="63">
        <v>0</v>
      </c>
      <c r="H212" s="63">
        <v>0</v>
      </c>
      <c r="I212" s="63">
        <v>0</v>
      </c>
      <c r="J212" s="63">
        <v>0</v>
      </c>
      <c r="K212" s="130">
        <v>0</v>
      </c>
      <c r="L212" s="130">
        <v>0</v>
      </c>
      <c r="M212" s="130">
        <v>0</v>
      </c>
      <c r="N212" s="130">
        <v>0</v>
      </c>
      <c r="O212" s="130">
        <v>0</v>
      </c>
      <c r="P212" s="130">
        <v>0</v>
      </c>
      <c r="Q212" s="130">
        <v>0</v>
      </c>
      <c r="R212" s="130">
        <v>0</v>
      </c>
      <c r="S212" s="130">
        <v>0</v>
      </c>
      <c r="T212" s="130">
        <v>0</v>
      </c>
      <c r="U212" s="130">
        <v>0</v>
      </c>
      <c r="V212" s="130">
        <v>0</v>
      </c>
      <c r="W212" s="130">
        <v>0</v>
      </c>
      <c r="X212" s="130">
        <v>0</v>
      </c>
      <c r="Y212" s="130">
        <v>0</v>
      </c>
      <c r="Z212" s="130">
        <v>0</v>
      </c>
      <c r="AA212" s="130">
        <v>0</v>
      </c>
      <c r="AB212" s="130">
        <v>0</v>
      </c>
      <c r="AC212" s="130">
        <v>0</v>
      </c>
      <c r="AD212" s="130">
        <v>0</v>
      </c>
      <c r="AE212" s="130">
        <v>0</v>
      </c>
      <c r="AF212" s="130">
        <v>0</v>
      </c>
      <c r="AG212" s="130">
        <v>0</v>
      </c>
      <c r="AH212" s="130">
        <v>0</v>
      </c>
      <c r="AI212" s="130">
        <v>0</v>
      </c>
      <c r="AJ212" s="130">
        <v>0</v>
      </c>
      <c r="AK212" s="130">
        <v>0</v>
      </c>
      <c r="AL212" s="130">
        <v>0</v>
      </c>
      <c r="AM212" s="130">
        <v>0</v>
      </c>
      <c r="AN212" s="130">
        <v>0</v>
      </c>
      <c r="AO212" s="130">
        <v>0</v>
      </c>
      <c r="AP212" s="130">
        <v>0</v>
      </c>
      <c r="AQ212" s="130">
        <v>0</v>
      </c>
      <c r="AR212" s="130">
        <v>0</v>
      </c>
      <c r="AS212" s="130">
        <v>0</v>
      </c>
      <c r="AT212" s="130">
        <v>0</v>
      </c>
      <c r="AU212" s="130">
        <v>0</v>
      </c>
      <c r="AV212" s="130">
        <v>0</v>
      </c>
      <c r="AW212" s="130">
        <v>0</v>
      </c>
      <c r="AX212" s="130">
        <v>0</v>
      </c>
      <c r="AY212" s="130">
        <v>0</v>
      </c>
    </row>
    <row r="213" spans="1:51">
      <c r="A213" t="s">
        <v>35</v>
      </c>
      <c r="B213" t="s">
        <v>77</v>
      </c>
      <c r="C213" t="s">
        <v>53</v>
      </c>
      <c r="D213" t="s">
        <v>337</v>
      </c>
      <c r="E213" s="63">
        <v>1</v>
      </c>
      <c r="F213" s="63">
        <v>1</v>
      </c>
      <c r="G213" s="63">
        <v>1</v>
      </c>
      <c r="H213" s="63">
        <v>1</v>
      </c>
      <c r="I213" s="63">
        <v>1</v>
      </c>
      <c r="J213" s="63">
        <v>1</v>
      </c>
      <c r="K213" s="130">
        <v>1</v>
      </c>
      <c r="L213" s="130">
        <v>0.9985225218929743</v>
      </c>
      <c r="M213" s="130">
        <v>0.998</v>
      </c>
      <c r="N213" s="130">
        <v>0.99732128597379355</v>
      </c>
      <c r="O213" s="130">
        <v>0.99644442792240806</v>
      </c>
      <c r="P213" s="130">
        <v>0.99530798239260054</v>
      </c>
      <c r="Q213" s="130">
        <v>0.9938179246556097</v>
      </c>
      <c r="R213" s="130">
        <v>0.99183114734318845</v>
      </c>
      <c r="S213" s="130">
        <v>0.98913613518413346</v>
      </c>
      <c r="T213" s="130">
        <v>0.98543025089269443</v>
      </c>
      <c r="U213" s="130">
        <v>0.98029239514496935</v>
      </c>
      <c r="V213" s="130">
        <v>0.97315092266112391</v>
      </c>
      <c r="W213" s="130">
        <v>0.96325028036125193</v>
      </c>
      <c r="X213" s="130">
        <v>0.94962647905338404</v>
      </c>
      <c r="Y213" s="130">
        <v>0.93111185294288301</v>
      </c>
      <c r="Z213" s="130">
        <v>0.90640266233937461</v>
      </c>
      <c r="AA213" s="130">
        <v>0.87423267166627305</v>
      </c>
      <c r="AB213" s="130">
        <v>0.83368579206202365</v>
      </c>
      <c r="AC213" s="130">
        <v>0.78462730731159247</v>
      </c>
      <c r="AD213" s="130">
        <v>0.72812695275973605</v>
      </c>
      <c r="AE213" s="130">
        <v>0.66663856165650759</v>
      </c>
      <c r="AF213" s="130">
        <v>0.60371313592480613</v>
      </c>
      <c r="AG213" s="130">
        <v>0.54324292531620677</v>
      </c>
      <c r="AH213" s="130">
        <v>0.48854491347353329</v>
      </c>
      <c r="AI213" s="130">
        <v>0.44171137593149101</v>
      </c>
      <c r="AJ213" s="130">
        <v>0.40346007868070283</v>
      </c>
      <c r="AK213" s="130">
        <v>0.37340463002259849</v>
      </c>
      <c r="AL213" s="130">
        <v>0.35049933689448087</v>
      </c>
      <c r="AM213" s="130">
        <v>0.33344624648535159</v>
      </c>
      <c r="AN213" s="130">
        <v>0.32096969497839989</v>
      </c>
      <c r="AO213" s="130">
        <v>0.31195750325800209</v>
      </c>
      <c r="AP213" s="130">
        <v>0.30550770434344859</v>
      </c>
      <c r="AQ213" s="130">
        <v>0.30092226391737958</v>
      </c>
      <c r="AR213" s="130">
        <v>0.29767762900642952</v>
      </c>
      <c r="AS213" s="130">
        <v>0.29538940268692382</v>
      </c>
      <c r="AT213" s="130">
        <v>0.29377946945338862</v>
      </c>
      <c r="AU213" s="130">
        <v>0.29264864323898288</v>
      </c>
      <c r="AV213" s="130">
        <v>0.29185527028827202</v>
      </c>
      <c r="AW213" s="130">
        <v>0.29129910547402699</v>
      </c>
      <c r="AX213" s="130">
        <v>0.29090945029024912</v>
      </c>
      <c r="AY213" s="130">
        <v>0.29063656330761589</v>
      </c>
    </row>
    <row r="214" spans="1:51">
      <c r="A214" t="s">
        <v>35</v>
      </c>
      <c r="B214" t="s">
        <v>77</v>
      </c>
      <c r="C214" t="s">
        <v>56</v>
      </c>
      <c r="D214" t="s">
        <v>337</v>
      </c>
      <c r="E214" s="63">
        <v>0</v>
      </c>
      <c r="F214" s="63">
        <v>0</v>
      </c>
      <c r="G214" s="63">
        <v>0</v>
      </c>
      <c r="H214" s="63">
        <v>0</v>
      </c>
      <c r="I214" s="63">
        <v>0</v>
      </c>
      <c r="J214" s="63">
        <v>0</v>
      </c>
      <c r="K214" s="130">
        <v>0</v>
      </c>
      <c r="L214" s="130">
        <v>0</v>
      </c>
      <c r="M214" s="130">
        <v>0</v>
      </c>
      <c r="N214" s="130">
        <v>0</v>
      </c>
      <c r="O214" s="130">
        <v>0</v>
      </c>
      <c r="P214" s="130">
        <v>0</v>
      </c>
      <c r="Q214" s="130">
        <v>0</v>
      </c>
      <c r="R214" s="130">
        <v>0</v>
      </c>
      <c r="S214" s="130">
        <v>0</v>
      </c>
      <c r="T214" s="130">
        <v>0</v>
      </c>
      <c r="U214" s="130">
        <v>0</v>
      </c>
      <c r="V214" s="130">
        <v>0</v>
      </c>
      <c r="W214" s="130">
        <v>0</v>
      </c>
      <c r="X214" s="130">
        <v>0</v>
      </c>
      <c r="Y214" s="130">
        <v>0</v>
      </c>
      <c r="Z214" s="130">
        <v>0</v>
      </c>
      <c r="AA214" s="130">
        <v>0</v>
      </c>
      <c r="AB214" s="130">
        <v>0</v>
      </c>
      <c r="AC214" s="130">
        <v>0</v>
      </c>
      <c r="AD214" s="130">
        <v>0</v>
      </c>
      <c r="AE214" s="130">
        <v>0</v>
      </c>
      <c r="AF214" s="130">
        <v>0</v>
      </c>
      <c r="AG214" s="130">
        <v>0</v>
      </c>
      <c r="AH214" s="130">
        <v>0</v>
      </c>
      <c r="AI214" s="130">
        <v>0</v>
      </c>
      <c r="AJ214" s="130">
        <v>0</v>
      </c>
      <c r="AK214" s="130">
        <v>0</v>
      </c>
      <c r="AL214" s="130">
        <v>0</v>
      </c>
      <c r="AM214" s="130">
        <v>0</v>
      </c>
      <c r="AN214" s="130">
        <v>0</v>
      </c>
      <c r="AO214" s="130">
        <v>0</v>
      </c>
      <c r="AP214" s="130">
        <v>0</v>
      </c>
      <c r="AQ214" s="130">
        <v>0</v>
      </c>
      <c r="AR214" s="130">
        <v>0</v>
      </c>
      <c r="AS214" s="130">
        <v>0</v>
      </c>
      <c r="AT214" s="130">
        <v>0</v>
      </c>
      <c r="AU214" s="130">
        <v>0</v>
      </c>
      <c r="AV214" s="130">
        <v>0</v>
      </c>
      <c r="AW214" s="130">
        <v>0</v>
      </c>
      <c r="AX214" s="130">
        <v>0</v>
      </c>
      <c r="AY214" s="130">
        <v>0</v>
      </c>
    </row>
    <row r="215" spans="1:51">
      <c r="A215" t="s">
        <v>35</v>
      </c>
      <c r="B215" t="s">
        <v>77</v>
      </c>
      <c r="C215" t="s">
        <v>59</v>
      </c>
      <c r="D215" t="s">
        <v>337</v>
      </c>
      <c r="E215" s="63">
        <v>0</v>
      </c>
      <c r="F215" s="63">
        <v>0</v>
      </c>
      <c r="G215" s="63">
        <v>0</v>
      </c>
      <c r="H215" s="63">
        <v>0</v>
      </c>
      <c r="I215" s="63">
        <v>0</v>
      </c>
      <c r="J215" s="63">
        <v>0</v>
      </c>
      <c r="K215" s="130">
        <v>0</v>
      </c>
      <c r="L215" s="130">
        <v>0</v>
      </c>
      <c r="M215" s="130">
        <v>0</v>
      </c>
      <c r="N215" s="130">
        <v>0</v>
      </c>
      <c r="O215" s="130">
        <v>0</v>
      </c>
      <c r="P215" s="130">
        <v>0</v>
      </c>
      <c r="Q215" s="130">
        <v>0</v>
      </c>
      <c r="R215" s="130">
        <v>0</v>
      </c>
      <c r="S215" s="130">
        <v>0</v>
      </c>
      <c r="T215" s="130">
        <v>0</v>
      </c>
      <c r="U215" s="130">
        <v>0</v>
      </c>
      <c r="V215" s="130">
        <v>0</v>
      </c>
      <c r="W215" s="130">
        <v>0</v>
      </c>
      <c r="X215" s="130">
        <v>0</v>
      </c>
      <c r="Y215" s="130">
        <v>0</v>
      </c>
      <c r="Z215" s="130">
        <v>0</v>
      </c>
      <c r="AA215" s="130">
        <v>0</v>
      </c>
      <c r="AB215" s="130">
        <v>0</v>
      </c>
      <c r="AC215" s="130">
        <v>0</v>
      </c>
      <c r="AD215" s="130">
        <v>0</v>
      </c>
      <c r="AE215" s="130">
        <v>0</v>
      </c>
      <c r="AF215" s="130">
        <v>0</v>
      </c>
      <c r="AG215" s="130">
        <v>0</v>
      </c>
      <c r="AH215" s="130">
        <v>0</v>
      </c>
      <c r="AI215" s="130">
        <v>0</v>
      </c>
      <c r="AJ215" s="130">
        <v>0</v>
      </c>
      <c r="AK215" s="130">
        <v>0</v>
      </c>
      <c r="AL215" s="130">
        <v>0</v>
      </c>
      <c r="AM215" s="130">
        <v>0</v>
      </c>
      <c r="AN215" s="130">
        <v>0</v>
      </c>
      <c r="AO215" s="130">
        <v>0</v>
      </c>
      <c r="AP215" s="130">
        <v>0</v>
      </c>
      <c r="AQ215" s="130">
        <v>0</v>
      </c>
      <c r="AR215" s="130">
        <v>0</v>
      </c>
      <c r="AS215" s="130">
        <v>0</v>
      </c>
      <c r="AT215" s="130">
        <v>0</v>
      </c>
      <c r="AU215" s="130">
        <v>0</v>
      </c>
      <c r="AV215" s="130">
        <v>0</v>
      </c>
      <c r="AW215" s="130">
        <v>0</v>
      </c>
      <c r="AX215" s="130">
        <v>0</v>
      </c>
      <c r="AY215" s="130">
        <v>0</v>
      </c>
    </row>
    <row r="216" spans="1:51" ht="21" customHeight="1">
      <c r="A216" t="s">
        <v>35</v>
      </c>
      <c r="B216" t="s">
        <v>77</v>
      </c>
      <c r="C216" t="s">
        <v>60</v>
      </c>
      <c r="D216" t="s">
        <v>337</v>
      </c>
      <c r="E216" s="63">
        <v>0</v>
      </c>
      <c r="F216" s="63">
        <v>0</v>
      </c>
      <c r="G216" s="63">
        <v>0</v>
      </c>
      <c r="H216" s="63">
        <v>0</v>
      </c>
      <c r="I216" s="63">
        <v>0</v>
      </c>
      <c r="J216" s="63">
        <v>0</v>
      </c>
      <c r="K216" s="130">
        <v>0</v>
      </c>
      <c r="L216" s="130">
        <v>0</v>
      </c>
      <c r="M216" s="130">
        <v>0</v>
      </c>
      <c r="N216" s="130">
        <v>0</v>
      </c>
      <c r="O216" s="130">
        <v>0</v>
      </c>
      <c r="P216" s="130">
        <v>0</v>
      </c>
      <c r="Q216" s="130">
        <v>0</v>
      </c>
      <c r="R216" s="130">
        <v>0</v>
      </c>
      <c r="S216" s="130">
        <v>0</v>
      </c>
      <c r="T216" s="130">
        <v>0</v>
      </c>
      <c r="U216" s="130">
        <v>0</v>
      </c>
      <c r="V216" s="130">
        <v>0</v>
      </c>
      <c r="W216" s="130">
        <v>0</v>
      </c>
      <c r="X216" s="130">
        <v>0</v>
      </c>
      <c r="Y216" s="130">
        <v>0</v>
      </c>
      <c r="Z216" s="130">
        <v>0</v>
      </c>
      <c r="AA216" s="130">
        <v>0</v>
      </c>
      <c r="AB216" s="130">
        <v>0</v>
      </c>
      <c r="AC216" s="130">
        <v>0</v>
      </c>
      <c r="AD216" s="130">
        <v>0</v>
      </c>
      <c r="AE216" s="130">
        <v>0</v>
      </c>
      <c r="AF216" s="130">
        <v>0</v>
      </c>
      <c r="AG216" s="130">
        <v>0</v>
      </c>
      <c r="AH216" s="130">
        <v>0</v>
      </c>
      <c r="AI216" s="130">
        <v>0</v>
      </c>
      <c r="AJ216" s="130">
        <v>0</v>
      </c>
      <c r="AK216" s="130">
        <v>0</v>
      </c>
      <c r="AL216" s="130">
        <v>0</v>
      </c>
      <c r="AM216" s="130">
        <v>0</v>
      </c>
      <c r="AN216" s="130">
        <v>0</v>
      </c>
      <c r="AO216" s="130">
        <v>0</v>
      </c>
      <c r="AP216" s="130">
        <v>0</v>
      </c>
      <c r="AQ216" s="130">
        <v>0</v>
      </c>
      <c r="AR216" s="130">
        <v>0</v>
      </c>
      <c r="AS216" s="130">
        <v>0</v>
      </c>
      <c r="AT216" s="130">
        <v>0</v>
      </c>
      <c r="AU216" s="130">
        <v>0</v>
      </c>
      <c r="AV216" s="130">
        <v>0</v>
      </c>
      <c r="AW216" s="130">
        <v>0</v>
      </c>
      <c r="AX216" s="130">
        <v>0</v>
      </c>
      <c r="AY216" s="130">
        <v>0</v>
      </c>
    </row>
    <row r="217" spans="1:51">
      <c r="A217" t="s">
        <v>35</v>
      </c>
      <c r="B217" t="s">
        <v>77</v>
      </c>
      <c r="C217" t="s">
        <v>64</v>
      </c>
      <c r="D217" t="s">
        <v>337</v>
      </c>
      <c r="E217" s="63">
        <v>0</v>
      </c>
      <c r="F217" s="63">
        <v>0</v>
      </c>
      <c r="G217" s="63">
        <v>0</v>
      </c>
      <c r="H217" s="63">
        <v>0</v>
      </c>
      <c r="I217" s="63">
        <v>0</v>
      </c>
      <c r="J217" s="63">
        <v>0</v>
      </c>
      <c r="K217" s="130">
        <v>0</v>
      </c>
      <c r="L217" s="130">
        <v>7.7750822852250398E-4</v>
      </c>
      <c r="M217" s="130">
        <v>1E-3</v>
      </c>
      <c r="N217" s="130">
        <v>1.2503412000094481E-3</v>
      </c>
      <c r="O217" s="130">
        <v>1.515853309977464E-3</v>
      </c>
      <c r="P217" s="130">
        <v>1.7803755855818129E-3</v>
      </c>
      <c r="Q217" s="130">
        <v>2.0279833679623018E-3</v>
      </c>
      <c r="R217" s="130">
        <v>2.246594447847678E-3</v>
      </c>
      <c r="S217" s="130">
        <v>2.429861378661591E-3</v>
      </c>
      <c r="T217" s="130">
        <v>2.5769432360327701E-3</v>
      </c>
      <c r="U217" s="130">
        <v>2.6909081889947071E-3</v>
      </c>
      <c r="V217" s="130">
        <v>2.7768314621496129E-3</v>
      </c>
      <c r="W217" s="130">
        <v>2.84028691880296E-3</v>
      </c>
      <c r="X217" s="130">
        <v>2.8864374205020819E-3</v>
      </c>
      <c r="Y217" s="130">
        <v>2.9196296795036551E-3</v>
      </c>
      <c r="Z217" s="130">
        <v>2.943310985180656E-3</v>
      </c>
      <c r="AA217" s="130">
        <v>2.9601098731268042E-3</v>
      </c>
      <c r="AB217" s="130">
        <v>2.9719780718752168E-3</v>
      </c>
      <c r="AC217" s="130">
        <v>2.980338671474984E-3</v>
      </c>
      <c r="AD217" s="130">
        <v>2.986216378370161E-3</v>
      </c>
      <c r="AE217" s="130">
        <v>2.9903426526279521E-3</v>
      </c>
      <c r="AF217" s="130">
        <v>2.993236480364331E-3</v>
      </c>
      <c r="AG217" s="130">
        <v>2.9952645447244219E-3</v>
      </c>
      <c r="AH217" s="130">
        <v>2.996685160550891E-3</v>
      </c>
      <c r="AI217" s="130">
        <v>2.9976799279655521E-3</v>
      </c>
      <c r="AJ217" s="130">
        <v>2.998376332198952E-3</v>
      </c>
      <c r="AK217" s="130">
        <v>2.9988637795439572E-3</v>
      </c>
      <c r="AL217" s="130">
        <v>2.999204927314111E-3</v>
      </c>
      <c r="AM217" s="130">
        <v>2.9994436651955229E-3</v>
      </c>
      <c r="AN217" s="130">
        <v>2.999610726135422E-3</v>
      </c>
      <c r="AO217" s="130">
        <v>2.9997276251530229E-3</v>
      </c>
      <c r="AP217" s="130">
        <v>2.999809421603156E-3</v>
      </c>
      <c r="AQ217" s="130">
        <v>2.999866654985469E-3</v>
      </c>
      <c r="AR217" s="130">
        <v>2.9999067009098819E-3</v>
      </c>
      <c r="AS217" s="130">
        <v>2.9999347205791672E-3</v>
      </c>
      <c r="AT217" s="130">
        <v>2.9999543254835008E-3</v>
      </c>
      <c r="AU217" s="130">
        <v>2.9999680426490249E-3</v>
      </c>
      <c r="AV217" s="130">
        <v>2.9999776402476219E-3</v>
      </c>
      <c r="AW217" s="130">
        <v>2.999984355460299E-3</v>
      </c>
      <c r="AX217" s="130">
        <v>2.999989053928068E-3</v>
      </c>
      <c r="AY217" s="130">
        <v>2.9999923413256851E-3</v>
      </c>
    </row>
    <row r="218" spans="1:51" ht="15.75" customHeight="1">
      <c r="A218" t="s">
        <v>35</v>
      </c>
      <c r="B218" t="s">
        <v>77</v>
      </c>
      <c r="C218" t="s">
        <v>61</v>
      </c>
      <c r="D218" t="s">
        <v>337</v>
      </c>
      <c r="E218" s="63">
        <v>0</v>
      </c>
      <c r="F218" s="63">
        <v>0</v>
      </c>
      <c r="G218" s="63">
        <v>0</v>
      </c>
      <c r="H218" s="63">
        <v>0</v>
      </c>
      <c r="I218" s="63">
        <v>0</v>
      </c>
      <c r="J218" s="63">
        <v>0</v>
      </c>
      <c r="K218" s="130">
        <v>0</v>
      </c>
      <c r="L218" s="130">
        <v>6.9996987850317119E-4</v>
      </c>
      <c r="M218" s="130">
        <v>1E-3</v>
      </c>
      <c r="N218" s="130">
        <v>1.4283728261970129E-3</v>
      </c>
      <c r="O218" s="130">
        <v>2.0397187676144861E-3</v>
      </c>
      <c r="P218" s="130">
        <v>2.9116420218176999E-3</v>
      </c>
      <c r="Q218" s="130">
        <v>4.1540919764280889E-3</v>
      </c>
      <c r="R218" s="130">
        <v>5.9222582089639561E-3</v>
      </c>
      <c r="S218" s="130">
        <v>8.4340034372050749E-3</v>
      </c>
      <c r="T218" s="130">
        <v>1.1992805871272929E-2</v>
      </c>
      <c r="U218" s="130">
        <v>1.7016696666036019E-2</v>
      </c>
      <c r="V218" s="130">
        <v>2.40722458767266E-2</v>
      </c>
      <c r="W218" s="130">
        <v>3.3909432719945197E-2</v>
      </c>
      <c r="X218" s="130">
        <v>4.7487083526113943E-2</v>
      </c>
      <c r="Y218" s="130">
        <v>6.5968517377613445E-2</v>
      </c>
      <c r="Z218" s="130">
        <v>9.0654026675444824E-2</v>
      </c>
      <c r="AA218" s="130">
        <v>0.12280721846060021</v>
      </c>
      <c r="AB218" s="130">
        <v>0.1633422298661012</v>
      </c>
      <c r="AC218" s="130">
        <v>0.2123923540169326</v>
      </c>
      <c r="AD218" s="130">
        <v>0.26888683086189391</v>
      </c>
      <c r="AE218" s="130">
        <v>0.33037109569086448</v>
      </c>
      <c r="AF218" s="130">
        <v>0.39329362759482961</v>
      </c>
      <c r="AG218" s="130">
        <v>0.45376181013906869</v>
      </c>
      <c r="AH218" s="130">
        <v>0.50845840136591569</v>
      </c>
      <c r="AI218" s="130">
        <v>0.55529094414054336</v>
      </c>
      <c r="AJ218" s="130">
        <v>0.59354154498709821</v>
      </c>
      <c r="AK218" s="130">
        <v>0.62359650619785745</v>
      </c>
      <c r="AL218" s="130">
        <v>0.64650145817820492</v>
      </c>
      <c r="AM218" s="130">
        <v>0.66355430984945274</v>
      </c>
      <c r="AN218" s="130">
        <v>0.67603069429546458</v>
      </c>
      <c r="AO218" s="130">
        <v>0.68504276911684481</v>
      </c>
      <c r="AP218" s="130">
        <v>0.69149248623494808</v>
      </c>
      <c r="AQ218" s="130">
        <v>0.69607786942763483</v>
      </c>
      <c r="AR218" s="130">
        <v>0.69932246429266054</v>
      </c>
      <c r="AS218" s="130">
        <v>0.70161066259249694</v>
      </c>
      <c r="AT218" s="130">
        <v>0.70322057622112777</v>
      </c>
      <c r="AU218" s="130">
        <v>0.704351388718368</v>
      </c>
      <c r="AV218" s="130">
        <v>0.70514475207148031</v>
      </c>
      <c r="AW218" s="130">
        <v>0.70570091017051251</v>
      </c>
      <c r="AX218" s="130">
        <v>0.70609056065582276</v>
      </c>
      <c r="AY218" s="130">
        <v>0.70636344435105836</v>
      </c>
    </row>
    <row r="219" spans="1:51">
      <c r="A219" t="s">
        <v>35</v>
      </c>
      <c r="B219" t="s">
        <v>78</v>
      </c>
      <c r="C219" t="s">
        <v>53</v>
      </c>
      <c r="D219" t="s">
        <v>337</v>
      </c>
      <c r="E219" s="63">
        <v>1</v>
      </c>
      <c r="F219" s="63">
        <v>1</v>
      </c>
      <c r="G219" s="63">
        <v>1</v>
      </c>
      <c r="H219" s="63">
        <v>1</v>
      </c>
      <c r="I219" s="63">
        <v>1</v>
      </c>
      <c r="J219" s="63">
        <v>1</v>
      </c>
      <c r="K219" s="71">
        <v>1</v>
      </c>
      <c r="L219" s="71">
        <v>1</v>
      </c>
      <c r="M219" s="71">
        <v>1</v>
      </c>
      <c r="N219" s="71">
        <v>1</v>
      </c>
      <c r="O219" s="71">
        <v>1</v>
      </c>
      <c r="P219" s="71">
        <v>1</v>
      </c>
      <c r="Q219" s="71">
        <v>1</v>
      </c>
      <c r="R219" s="71">
        <v>1</v>
      </c>
      <c r="S219" s="71">
        <v>1</v>
      </c>
      <c r="T219" s="71">
        <v>1</v>
      </c>
      <c r="U219" s="71">
        <v>1</v>
      </c>
      <c r="V219" s="71">
        <v>1</v>
      </c>
      <c r="W219" s="71">
        <v>1</v>
      </c>
      <c r="X219" s="71">
        <v>1</v>
      </c>
      <c r="Y219" s="71">
        <v>1</v>
      </c>
      <c r="Z219" s="71">
        <v>1</v>
      </c>
      <c r="AA219" s="71">
        <v>1</v>
      </c>
      <c r="AB219" s="71">
        <v>1</v>
      </c>
      <c r="AC219" s="71">
        <v>1</v>
      </c>
      <c r="AD219" s="71">
        <v>1</v>
      </c>
      <c r="AE219" s="71">
        <v>1</v>
      </c>
      <c r="AF219" s="71">
        <v>1</v>
      </c>
      <c r="AG219" s="71">
        <v>1</v>
      </c>
      <c r="AH219" s="71">
        <v>1</v>
      </c>
      <c r="AI219" s="71">
        <v>1</v>
      </c>
      <c r="AJ219" s="71">
        <v>1</v>
      </c>
      <c r="AK219" s="71">
        <v>1</v>
      </c>
      <c r="AL219" s="71">
        <v>1</v>
      </c>
      <c r="AM219" s="71">
        <v>1</v>
      </c>
      <c r="AN219" s="71">
        <v>1</v>
      </c>
      <c r="AO219" s="71">
        <v>1</v>
      </c>
      <c r="AP219" s="71">
        <v>1</v>
      </c>
      <c r="AQ219" s="71">
        <v>1</v>
      </c>
      <c r="AR219" s="71">
        <v>1</v>
      </c>
      <c r="AS219" s="71">
        <v>1</v>
      </c>
      <c r="AT219" s="71">
        <v>1</v>
      </c>
      <c r="AU219" s="71">
        <v>1</v>
      </c>
      <c r="AV219" s="71">
        <v>1</v>
      </c>
      <c r="AW219" s="71">
        <v>1</v>
      </c>
      <c r="AX219" s="71">
        <v>1</v>
      </c>
      <c r="AY219" s="71">
        <v>1</v>
      </c>
    </row>
    <row r="220" spans="1:51">
      <c r="A220" t="s">
        <v>35</v>
      </c>
      <c r="B220" t="s">
        <v>78</v>
      </c>
      <c r="C220" t="s">
        <v>56</v>
      </c>
      <c r="D220" t="s">
        <v>337</v>
      </c>
      <c r="E220" s="63">
        <v>0</v>
      </c>
      <c r="F220" s="63">
        <v>0</v>
      </c>
      <c r="G220" s="63">
        <v>0</v>
      </c>
      <c r="H220" s="63">
        <v>0</v>
      </c>
      <c r="I220" s="63">
        <v>0</v>
      </c>
      <c r="J220" s="63">
        <v>0</v>
      </c>
      <c r="K220" s="71">
        <v>0</v>
      </c>
      <c r="L220" s="71">
        <v>0</v>
      </c>
      <c r="M220" s="71">
        <v>0</v>
      </c>
      <c r="N220" s="71">
        <v>0</v>
      </c>
      <c r="O220" s="71">
        <v>0</v>
      </c>
      <c r="P220" s="71">
        <v>0</v>
      </c>
      <c r="Q220" s="71">
        <v>0</v>
      </c>
      <c r="R220" s="71">
        <v>0</v>
      </c>
      <c r="S220" s="71">
        <v>0</v>
      </c>
      <c r="T220" s="71">
        <v>0</v>
      </c>
      <c r="U220" s="71">
        <v>0</v>
      </c>
      <c r="V220" s="71">
        <v>0</v>
      </c>
      <c r="W220" s="71">
        <v>0</v>
      </c>
      <c r="X220" s="71">
        <v>0</v>
      </c>
      <c r="Y220" s="71">
        <v>0</v>
      </c>
      <c r="Z220" s="71">
        <v>0</v>
      </c>
      <c r="AA220" s="71">
        <v>0</v>
      </c>
      <c r="AB220" s="71">
        <v>0</v>
      </c>
      <c r="AC220" s="71">
        <v>0</v>
      </c>
      <c r="AD220" s="71">
        <v>0</v>
      </c>
      <c r="AE220" s="71">
        <v>0</v>
      </c>
      <c r="AF220" s="71">
        <v>0</v>
      </c>
      <c r="AG220" s="71">
        <v>0</v>
      </c>
      <c r="AH220" s="71">
        <v>0</v>
      </c>
      <c r="AI220" s="71">
        <v>0</v>
      </c>
      <c r="AJ220" s="71">
        <v>0</v>
      </c>
      <c r="AK220" s="71">
        <v>0</v>
      </c>
      <c r="AL220" s="71">
        <v>0</v>
      </c>
      <c r="AM220" s="71">
        <v>0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</row>
    <row r="221" spans="1:51">
      <c r="A221" t="s">
        <v>35</v>
      </c>
      <c r="B221" t="s">
        <v>78</v>
      </c>
      <c r="C221" t="s">
        <v>61</v>
      </c>
      <c r="D221" t="s">
        <v>337</v>
      </c>
      <c r="E221" s="63">
        <v>0</v>
      </c>
      <c r="F221" s="63">
        <v>0</v>
      </c>
      <c r="G221" s="63">
        <v>0</v>
      </c>
      <c r="H221" s="63">
        <v>0</v>
      </c>
      <c r="I221" s="63">
        <v>0</v>
      </c>
      <c r="J221" s="63">
        <v>0</v>
      </c>
      <c r="K221" s="130">
        <v>0</v>
      </c>
      <c r="L221" s="130">
        <v>0</v>
      </c>
      <c r="M221" s="130">
        <v>0</v>
      </c>
      <c r="N221" s="130">
        <v>0</v>
      </c>
      <c r="O221" s="130">
        <v>0</v>
      </c>
      <c r="P221" s="130">
        <v>0</v>
      </c>
      <c r="Q221" s="130">
        <v>0</v>
      </c>
      <c r="R221" s="130">
        <v>0</v>
      </c>
      <c r="S221" s="130">
        <v>0</v>
      </c>
      <c r="T221" s="130">
        <v>0</v>
      </c>
      <c r="U221" s="130">
        <v>0</v>
      </c>
      <c r="V221" s="130">
        <v>0</v>
      </c>
      <c r="W221" s="130">
        <v>0</v>
      </c>
      <c r="X221" s="130">
        <v>0</v>
      </c>
      <c r="Y221" s="130">
        <v>0</v>
      </c>
      <c r="Z221" s="130">
        <v>0</v>
      </c>
      <c r="AA221" s="130">
        <v>0</v>
      </c>
      <c r="AB221" s="130">
        <v>0</v>
      </c>
      <c r="AC221" s="130">
        <v>0</v>
      </c>
      <c r="AD221" s="130">
        <v>0</v>
      </c>
      <c r="AE221" s="130">
        <v>0</v>
      </c>
      <c r="AF221" s="130">
        <v>0</v>
      </c>
      <c r="AG221" s="130">
        <v>0</v>
      </c>
      <c r="AH221" s="130">
        <v>0</v>
      </c>
      <c r="AI221" s="130">
        <v>0</v>
      </c>
      <c r="AJ221" s="130">
        <v>0</v>
      </c>
      <c r="AK221" s="130">
        <v>0</v>
      </c>
      <c r="AL221" s="130">
        <v>0</v>
      </c>
      <c r="AM221" s="130">
        <v>0</v>
      </c>
      <c r="AN221" s="130">
        <v>0</v>
      </c>
      <c r="AO221" s="130">
        <v>0</v>
      </c>
      <c r="AP221" s="130">
        <v>0</v>
      </c>
      <c r="AQ221" s="130">
        <v>0</v>
      </c>
      <c r="AR221" s="130">
        <v>0</v>
      </c>
      <c r="AS221" s="130">
        <v>0</v>
      </c>
      <c r="AT221" s="130">
        <v>0</v>
      </c>
      <c r="AU221" s="130">
        <v>0</v>
      </c>
      <c r="AV221" s="130">
        <v>0</v>
      </c>
      <c r="AW221" s="130">
        <v>0</v>
      </c>
      <c r="AX221" s="130">
        <v>0</v>
      </c>
      <c r="AY221" s="130">
        <v>0</v>
      </c>
    </row>
    <row r="222" spans="1:51">
      <c r="A222" t="s">
        <v>35</v>
      </c>
      <c r="B222" t="s">
        <v>79</v>
      </c>
      <c r="C222" t="s">
        <v>359</v>
      </c>
      <c r="D222" t="s">
        <v>337</v>
      </c>
      <c r="E222" s="63">
        <v>0</v>
      </c>
      <c r="F222" s="63">
        <v>0</v>
      </c>
      <c r="G222" s="63">
        <v>0</v>
      </c>
      <c r="H222" s="63">
        <v>0</v>
      </c>
      <c r="I222" s="63">
        <v>0</v>
      </c>
      <c r="J222" s="63">
        <v>0</v>
      </c>
      <c r="K222" s="130">
        <v>0</v>
      </c>
      <c r="L222" s="130">
        <v>0</v>
      </c>
      <c r="M222" s="130">
        <v>0</v>
      </c>
      <c r="N222" s="130">
        <v>0</v>
      </c>
      <c r="O222" s="130">
        <v>0</v>
      </c>
      <c r="P222" s="130">
        <v>0</v>
      </c>
      <c r="Q222" s="130">
        <v>0</v>
      </c>
      <c r="R222" s="130">
        <v>0</v>
      </c>
      <c r="S222" s="130">
        <v>0</v>
      </c>
      <c r="T222" s="130">
        <v>0</v>
      </c>
      <c r="U222" s="130">
        <v>0</v>
      </c>
      <c r="V222" s="130">
        <v>0</v>
      </c>
      <c r="W222" s="130">
        <v>0</v>
      </c>
      <c r="X222" s="130">
        <v>0</v>
      </c>
      <c r="Y222" s="130">
        <v>0</v>
      </c>
      <c r="Z222" s="130">
        <v>0</v>
      </c>
      <c r="AA222" s="130">
        <v>0</v>
      </c>
      <c r="AB222" s="130">
        <v>0</v>
      </c>
      <c r="AC222" s="130">
        <v>0</v>
      </c>
      <c r="AD222" s="130">
        <v>0</v>
      </c>
      <c r="AE222" s="130">
        <v>0</v>
      </c>
      <c r="AF222" s="130">
        <v>0</v>
      </c>
      <c r="AG222" s="130">
        <v>0</v>
      </c>
      <c r="AH222" s="130">
        <v>0</v>
      </c>
      <c r="AI222" s="130">
        <v>0</v>
      </c>
      <c r="AJ222" s="130">
        <v>0</v>
      </c>
      <c r="AK222" s="130">
        <v>0</v>
      </c>
      <c r="AL222" s="130">
        <v>0</v>
      </c>
      <c r="AM222" s="130">
        <v>0</v>
      </c>
      <c r="AN222" s="130">
        <v>0</v>
      </c>
      <c r="AO222" s="130">
        <v>0</v>
      </c>
      <c r="AP222" s="130">
        <v>0</v>
      </c>
      <c r="AQ222" s="130">
        <v>0</v>
      </c>
      <c r="AR222" s="130">
        <v>0</v>
      </c>
      <c r="AS222" s="130">
        <v>0</v>
      </c>
      <c r="AT222" s="130">
        <v>0</v>
      </c>
      <c r="AU222" s="130">
        <v>0</v>
      </c>
      <c r="AV222" s="130">
        <v>0</v>
      </c>
      <c r="AW222" s="130">
        <v>0</v>
      </c>
      <c r="AX222" s="130">
        <v>0</v>
      </c>
      <c r="AY222" s="130">
        <v>0</v>
      </c>
    </row>
    <row r="223" spans="1:51">
      <c r="A223" t="s">
        <v>35</v>
      </c>
      <c r="B223" t="s">
        <v>79</v>
      </c>
      <c r="C223" t="s">
        <v>61</v>
      </c>
      <c r="D223" t="s">
        <v>337</v>
      </c>
      <c r="E223" s="63">
        <v>0</v>
      </c>
      <c r="F223" s="63">
        <v>0</v>
      </c>
      <c r="G223" s="63">
        <v>0</v>
      </c>
      <c r="H223" s="63">
        <v>0</v>
      </c>
      <c r="I223" s="63">
        <v>0</v>
      </c>
      <c r="J223" s="63">
        <v>0</v>
      </c>
      <c r="K223" s="130">
        <v>0</v>
      </c>
      <c r="L223" s="130">
        <v>0</v>
      </c>
      <c r="M223" s="130">
        <v>0</v>
      </c>
      <c r="N223" s="130">
        <v>0</v>
      </c>
      <c r="O223" s="130">
        <v>0</v>
      </c>
      <c r="P223" s="130">
        <v>0</v>
      </c>
      <c r="Q223" s="130">
        <v>0</v>
      </c>
      <c r="R223" s="130">
        <v>0</v>
      </c>
      <c r="S223" s="130">
        <v>0</v>
      </c>
      <c r="T223" s="130">
        <v>0</v>
      </c>
      <c r="U223" s="130">
        <v>0</v>
      </c>
      <c r="V223" s="130">
        <v>0</v>
      </c>
      <c r="W223" s="130">
        <v>0</v>
      </c>
      <c r="X223" s="130">
        <v>0</v>
      </c>
      <c r="Y223" s="130">
        <v>0</v>
      </c>
      <c r="Z223" s="130">
        <v>0</v>
      </c>
      <c r="AA223" s="130">
        <v>0</v>
      </c>
      <c r="AB223" s="130">
        <v>0</v>
      </c>
      <c r="AC223" s="130">
        <v>0</v>
      </c>
      <c r="AD223" s="130">
        <v>0</v>
      </c>
      <c r="AE223" s="130">
        <v>0</v>
      </c>
      <c r="AF223" s="130">
        <v>0</v>
      </c>
      <c r="AG223" s="130">
        <v>0</v>
      </c>
      <c r="AH223" s="130">
        <v>0</v>
      </c>
      <c r="AI223" s="130">
        <v>0</v>
      </c>
      <c r="AJ223" s="130">
        <v>0</v>
      </c>
      <c r="AK223" s="130">
        <v>0</v>
      </c>
      <c r="AL223" s="130">
        <v>0</v>
      </c>
      <c r="AM223" s="130">
        <v>0</v>
      </c>
      <c r="AN223" s="130">
        <v>0</v>
      </c>
      <c r="AO223" s="130">
        <v>0</v>
      </c>
      <c r="AP223" s="130">
        <v>0</v>
      </c>
      <c r="AQ223" s="130">
        <v>0</v>
      </c>
      <c r="AR223" s="130">
        <v>0</v>
      </c>
      <c r="AS223" s="130">
        <v>0</v>
      </c>
      <c r="AT223" s="130">
        <v>0</v>
      </c>
      <c r="AU223" s="130">
        <v>0</v>
      </c>
      <c r="AV223" s="130">
        <v>0</v>
      </c>
      <c r="AW223" s="130">
        <v>0</v>
      </c>
      <c r="AX223" s="130">
        <v>0</v>
      </c>
      <c r="AY223" s="130">
        <v>0</v>
      </c>
    </row>
    <row r="224" spans="1:51">
      <c r="A224" t="s">
        <v>35</v>
      </c>
      <c r="B224" t="s">
        <v>80</v>
      </c>
      <c r="C224" t="s">
        <v>63</v>
      </c>
      <c r="D224" t="s">
        <v>337</v>
      </c>
      <c r="E224" s="63">
        <v>0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130">
        <v>0</v>
      </c>
      <c r="L224" s="130">
        <v>0</v>
      </c>
      <c r="M224" s="130">
        <v>0</v>
      </c>
      <c r="N224" s="130">
        <v>0</v>
      </c>
      <c r="O224" s="130">
        <v>0</v>
      </c>
      <c r="P224" s="130">
        <v>0</v>
      </c>
      <c r="Q224" s="130">
        <v>0</v>
      </c>
      <c r="R224" s="130">
        <v>0</v>
      </c>
      <c r="S224" s="130">
        <v>0</v>
      </c>
      <c r="T224" s="130">
        <v>0</v>
      </c>
      <c r="U224" s="130">
        <v>0</v>
      </c>
      <c r="V224" s="130">
        <v>0</v>
      </c>
      <c r="W224" s="130">
        <v>0</v>
      </c>
      <c r="X224" s="130">
        <v>0</v>
      </c>
      <c r="Y224" s="130">
        <v>0</v>
      </c>
      <c r="Z224" s="130">
        <v>0</v>
      </c>
      <c r="AA224" s="130">
        <v>0</v>
      </c>
      <c r="AB224" s="130">
        <v>0</v>
      </c>
      <c r="AC224" s="130">
        <v>0</v>
      </c>
      <c r="AD224" s="130">
        <v>0</v>
      </c>
      <c r="AE224" s="130">
        <v>0</v>
      </c>
      <c r="AF224" s="130">
        <v>0</v>
      </c>
      <c r="AG224" s="130">
        <v>0</v>
      </c>
      <c r="AH224" s="130">
        <v>0</v>
      </c>
      <c r="AI224" s="130">
        <v>0</v>
      </c>
      <c r="AJ224" s="130">
        <v>0</v>
      </c>
      <c r="AK224" s="130">
        <v>0</v>
      </c>
      <c r="AL224" s="130">
        <v>0</v>
      </c>
      <c r="AM224" s="130">
        <v>0</v>
      </c>
      <c r="AN224" s="130">
        <v>0</v>
      </c>
      <c r="AO224" s="130">
        <v>0</v>
      </c>
      <c r="AP224" s="130">
        <v>0</v>
      </c>
      <c r="AQ224" s="130">
        <v>0</v>
      </c>
      <c r="AR224" s="130">
        <v>0</v>
      </c>
      <c r="AS224" s="130">
        <v>0</v>
      </c>
      <c r="AT224" s="130">
        <v>0</v>
      </c>
      <c r="AU224" s="130">
        <v>0</v>
      </c>
      <c r="AV224" s="130">
        <v>0</v>
      </c>
      <c r="AW224" s="130">
        <v>0</v>
      </c>
      <c r="AX224" s="130">
        <v>0</v>
      </c>
      <c r="AY224" s="130">
        <v>0</v>
      </c>
    </row>
    <row r="225" spans="1:51">
      <c r="A225" t="s">
        <v>35</v>
      </c>
      <c r="B225" t="s">
        <v>80</v>
      </c>
      <c r="C225" t="s">
        <v>61</v>
      </c>
      <c r="D225" t="s">
        <v>337</v>
      </c>
      <c r="E225" s="63">
        <v>0</v>
      </c>
      <c r="F225" s="63">
        <v>0</v>
      </c>
      <c r="G225" s="63">
        <v>0</v>
      </c>
      <c r="H225" s="63">
        <v>0</v>
      </c>
      <c r="I225" s="63">
        <v>0</v>
      </c>
      <c r="J225" s="63">
        <v>0</v>
      </c>
      <c r="K225" s="130">
        <v>0</v>
      </c>
      <c r="L225" s="130">
        <v>0</v>
      </c>
      <c r="M225" s="130">
        <v>0</v>
      </c>
      <c r="N225" s="130">
        <v>0</v>
      </c>
      <c r="O225" s="130">
        <v>0</v>
      </c>
      <c r="P225" s="130">
        <v>0</v>
      </c>
      <c r="Q225" s="130">
        <v>0</v>
      </c>
      <c r="R225" s="130">
        <v>0</v>
      </c>
      <c r="S225" s="130">
        <v>0</v>
      </c>
      <c r="T225" s="130">
        <v>0</v>
      </c>
      <c r="U225" s="130">
        <v>0</v>
      </c>
      <c r="V225" s="130">
        <v>0</v>
      </c>
      <c r="W225" s="130">
        <v>0</v>
      </c>
      <c r="X225" s="130">
        <v>0</v>
      </c>
      <c r="Y225" s="130">
        <v>0</v>
      </c>
      <c r="Z225" s="130">
        <v>0</v>
      </c>
      <c r="AA225" s="130">
        <v>0</v>
      </c>
      <c r="AB225" s="130">
        <v>0</v>
      </c>
      <c r="AC225" s="130">
        <v>0</v>
      </c>
      <c r="AD225" s="130">
        <v>0</v>
      </c>
      <c r="AE225" s="130">
        <v>0</v>
      </c>
      <c r="AF225" s="130">
        <v>0</v>
      </c>
      <c r="AG225" s="130">
        <v>0</v>
      </c>
      <c r="AH225" s="130">
        <v>0</v>
      </c>
      <c r="AI225" s="130">
        <v>0</v>
      </c>
      <c r="AJ225" s="130">
        <v>0</v>
      </c>
      <c r="AK225" s="130">
        <v>0</v>
      </c>
      <c r="AL225" s="130">
        <v>0</v>
      </c>
      <c r="AM225" s="130">
        <v>0</v>
      </c>
      <c r="AN225" s="130">
        <v>0</v>
      </c>
      <c r="AO225" s="130">
        <v>0</v>
      </c>
      <c r="AP225" s="130">
        <v>0</v>
      </c>
      <c r="AQ225" s="130">
        <v>0</v>
      </c>
      <c r="AR225" s="130">
        <v>0</v>
      </c>
      <c r="AS225" s="130">
        <v>0</v>
      </c>
      <c r="AT225" s="130">
        <v>0</v>
      </c>
      <c r="AU225" s="130">
        <v>0</v>
      </c>
      <c r="AV225" s="130">
        <v>0</v>
      </c>
      <c r="AW225" s="130">
        <v>0</v>
      </c>
      <c r="AX225" s="130">
        <v>0</v>
      </c>
      <c r="AY225" s="130">
        <v>0</v>
      </c>
    </row>
    <row r="226" spans="1:51">
      <c r="A226" t="s">
        <v>36</v>
      </c>
      <c r="B226" t="s">
        <v>75</v>
      </c>
      <c r="C226" t="s">
        <v>50</v>
      </c>
      <c r="D226" t="s">
        <v>337</v>
      </c>
      <c r="E226" s="63">
        <v>0</v>
      </c>
      <c r="F226" s="63">
        <v>0</v>
      </c>
      <c r="G226" s="63">
        <v>0</v>
      </c>
      <c r="H226" s="63">
        <v>0</v>
      </c>
      <c r="I226" s="63">
        <v>0</v>
      </c>
      <c r="J226" s="63">
        <v>0</v>
      </c>
      <c r="K226" s="130">
        <v>0</v>
      </c>
      <c r="L226" s="130">
        <v>0</v>
      </c>
      <c r="M226" s="130">
        <v>0</v>
      </c>
      <c r="N226" s="130">
        <v>0</v>
      </c>
      <c r="O226" s="130">
        <v>0</v>
      </c>
      <c r="P226" s="130">
        <v>0</v>
      </c>
      <c r="Q226" s="130">
        <v>0</v>
      </c>
      <c r="R226" s="130">
        <v>0</v>
      </c>
      <c r="S226" s="130">
        <v>0</v>
      </c>
      <c r="T226" s="130">
        <v>0</v>
      </c>
      <c r="U226" s="130">
        <v>0</v>
      </c>
      <c r="V226" s="130">
        <v>0</v>
      </c>
      <c r="W226" s="130">
        <v>0</v>
      </c>
      <c r="X226" s="130">
        <v>0</v>
      </c>
      <c r="Y226" s="130">
        <v>0</v>
      </c>
      <c r="Z226" s="130">
        <v>0</v>
      </c>
      <c r="AA226" s="130">
        <v>0</v>
      </c>
      <c r="AB226" s="130">
        <v>0</v>
      </c>
      <c r="AC226" s="130">
        <v>0</v>
      </c>
      <c r="AD226" s="130">
        <v>0</v>
      </c>
      <c r="AE226" s="130">
        <v>0</v>
      </c>
      <c r="AF226" s="130">
        <v>0</v>
      </c>
      <c r="AG226" s="130">
        <v>0</v>
      </c>
      <c r="AH226" s="130">
        <v>0</v>
      </c>
      <c r="AI226" s="130">
        <v>0</v>
      </c>
      <c r="AJ226" s="130">
        <v>0</v>
      </c>
      <c r="AK226" s="130">
        <v>0</v>
      </c>
      <c r="AL226" s="130">
        <v>0</v>
      </c>
      <c r="AM226" s="130">
        <v>0</v>
      </c>
      <c r="AN226" s="130">
        <v>0</v>
      </c>
      <c r="AO226" s="130">
        <v>0</v>
      </c>
      <c r="AP226" s="130">
        <v>0</v>
      </c>
      <c r="AQ226" s="130">
        <v>0</v>
      </c>
      <c r="AR226" s="130">
        <v>0</v>
      </c>
      <c r="AS226" s="130">
        <v>0</v>
      </c>
      <c r="AT226" s="130">
        <v>0</v>
      </c>
      <c r="AU226" s="130">
        <v>0</v>
      </c>
      <c r="AV226" s="130">
        <v>0</v>
      </c>
      <c r="AW226" s="130">
        <v>0</v>
      </c>
      <c r="AX226" s="130">
        <v>0</v>
      </c>
      <c r="AY226" s="130">
        <v>0</v>
      </c>
    </row>
    <row r="227" spans="1:51">
      <c r="A227" t="s">
        <v>36</v>
      </c>
      <c r="B227" t="s">
        <v>75</v>
      </c>
      <c r="C227" t="s">
        <v>53</v>
      </c>
      <c r="D227" t="s">
        <v>337</v>
      </c>
      <c r="E227" s="63">
        <v>1</v>
      </c>
      <c r="F227" s="63">
        <v>1</v>
      </c>
      <c r="G227" s="63">
        <v>0.99425317381537015</v>
      </c>
      <c r="H227" s="63">
        <v>0.9842012873025161</v>
      </c>
      <c r="I227" s="63">
        <v>0.99443800695249129</v>
      </c>
      <c r="J227" s="63">
        <v>0.99431766107597841</v>
      </c>
      <c r="K227" s="130">
        <v>0.99431766107597841</v>
      </c>
      <c r="L227" s="130">
        <v>0.99284018296895271</v>
      </c>
      <c r="M227" s="130">
        <v>0.99231766107597841</v>
      </c>
      <c r="N227" s="130">
        <v>0.99163894704977196</v>
      </c>
      <c r="O227" s="130">
        <v>0.99076208899838647</v>
      </c>
      <c r="P227" s="130">
        <v>0.98962564346857895</v>
      </c>
      <c r="Q227" s="130">
        <v>0.98813558573158811</v>
      </c>
      <c r="R227" s="130">
        <v>0.98614880841916686</v>
      </c>
      <c r="S227" s="130">
        <v>0.98345379626011187</v>
      </c>
      <c r="T227" s="130">
        <v>0.97974791196867284</v>
      </c>
      <c r="U227" s="130">
        <v>0.97461005622094776</v>
      </c>
      <c r="V227" s="130">
        <v>0.96746858373710232</v>
      </c>
      <c r="W227" s="130">
        <v>0.95756794143723034</v>
      </c>
      <c r="X227" s="130">
        <v>0.94394414012936245</v>
      </c>
      <c r="Y227" s="130">
        <v>0.92542951401886142</v>
      </c>
      <c r="Z227" s="130">
        <v>0.90072032341535302</v>
      </c>
      <c r="AA227" s="130">
        <v>0.86855033274225146</v>
      </c>
      <c r="AB227" s="130">
        <v>0.82800345313800205</v>
      </c>
      <c r="AC227" s="130">
        <v>0.77894496838757088</v>
      </c>
      <c r="AD227" s="130">
        <v>0.72244461383571446</v>
      </c>
      <c r="AE227" s="130">
        <v>0.66095622273248611</v>
      </c>
      <c r="AF227" s="130">
        <v>0.59803079700078465</v>
      </c>
      <c r="AG227" s="130">
        <v>0.53756058639218529</v>
      </c>
      <c r="AH227" s="130">
        <v>0.48286257454951192</v>
      </c>
      <c r="AI227" s="130">
        <v>0.43602903700746948</v>
      </c>
      <c r="AJ227" s="130">
        <v>0.39777773975668129</v>
      </c>
      <c r="AK227" s="130">
        <v>0.36772229109857701</v>
      </c>
      <c r="AL227" s="130">
        <v>0.34481699797045939</v>
      </c>
      <c r="AM227" s="130">
        <v>0.32776390756133011</v>
      </c>
      <c r="AN227" s="130">
        <v>0.31528735605437841</v>
      </c>
      <c r="AO227" s="130">
        <v>0.30627516433398061</v>
      </c>
      <c r="AP227" s="130">
        <v>0.29982536541942723</v>
      </c>
      <c r="AQ227" s="130">
        <v>0.29523992499335822</v>
      </c>
      <c r="AR227" s="130">
        <v>0.29199529008240799</v>
      </c>
      <c r="AS227" s="130">
        <v>0.28970706376290228</v>
      </c>
      <c r="AT227" s="130">
        <v>0.28809713052936708</v>
      </c>
      <c r="AU227" s="130">
        <v>0.2869663043149614</v>
      </c>
      <c r="AV227" s="130">
        <v>0.28617293136425048</v>
      </c>
      <c r="AW227" s="130">
        <v>0.28561676655000562</v>
      </c>
      <c r="AX227" s="130">
        <v>0.28522711136622758</v>
      </c>
      <c r="AY227" s="130">
        <v>0.28495422438359441</v>
      </c>
    </row>
    <row r="228" spans="1:51">
      <c r="A228" t="s">
        <v>36</v>
      </c>
      <c r="B228" t="s">
        <v>75</v>
      </c>
      <c r="C228" t="s">
        <v>56</v>
      </c>
      <c r="D228" t="s">
        <v>337</v>
      </c>
      <c r="E228" s="63">
        <v>0</v>
      </c>
      <c r="F228" s="63">
        <v>0</v>
      </c>
      <c r="G228" s="63">
        <v>0</v>
      </c>
      <c r="H228" s="63">
        <v>7.8018334308562517E-4</v>
      </c>
      <c r="I228" s="63">
        <v>3.7079953650057942E-4</v>
      </c>
      <c r="J228" s="63">
        <v>0</v>
      </c>
      <c r="K228" s="130">
        <v>0</v>
      </c>
      <c r="L228" s="130">
        <v>0</v>
      </c>
      <c r="M228" s="130">
        <v>0</v>
      </c>
      <c r="N228" s="130">
        <v>0</v>
      </c>
      <c r="O228" s="130">
        <v>0</v>
      </c>
      <c r="P228" s="130">
        <v>0</v>
      </c>
      <c r="Q228" s="130">
        <v>0</v>
      </c>
      <c r="R228" s="130">
        <v>0</v>
      </c>
      <c r="S228" s="130">
        <v>0</v>
      </c>
      <c r="T228" s="130">
        <v>0</v>
      </c>
      <c r="U228" s="130">
        <v>0</v>
      </c>
      <c r="V228" s="130">
        <v>0</v>
      </c>
      <c r="W228" s="130">
        <v>0</v>
      </c>
      <c r="X228" s="130">
        <v>0</v>
      </c>
      <c r="Y228" s="130">
        <v>0</v>
      </c>
      <c r="Z228" s="130">
        <v>0</v>
      </c>
      <c r="AA228" s="130">
        <v>0</v>
      </c>
      <c r="AB228" s="130">
        <v>0</v>
      </c>
      <c r="AC228" s="130">
        <v>0</v>
      </c>
      <c r="AD228" s="130">
        <v>0</v>
      </c>
      <c r="AE228" s="130">
        <v>0</v>
      </c>
      <c r="AF228" s="130">
        <v>0</v>
      </c>
      <c r="AG228" s="130">
        <v>0</v>
      </c>
      <c r="AH228" s="130">
        <v>0</v>
      </c>
      <c r="AI228" s="130">
        <v>0</v>
      </c>
      <c r="AJ228" s="130">
        <v>0</v>
      </c>
      <c r="AK228" s="130">
        <v>0</v>
      </c>
      <c r="AL228" s="130">
        <v>0</v>
      </c>
      <c r="AM228" s="130">
        <v>0</v>
      </c>
      <c r="AN228" s="130">
        <v>0</v>
      </c>
      <c r="AO228" s="130">
        <v>0</v>
      </c>
      <c r="AP228" s="130">
        <v>0</v>
      </c>
      <c r="AQ228" s="130">
        <v>0</v>
      </c>
      <c r="AR228" s="130">
        <v>0</v>
      </c>
      <c r="AS228" s="130">
        <v>0</v>
      </c>
      <c r="AT228" s="130">
        <v>0</v>
      </c>
      <c r="AU228" s="130">
        <v>0</v>
      </c>
      <c r="AV228" s="130">
        <v>0</v>
      </c>
      <c r="AW228" s="130">
        <v>0</v>
      </c>
      <c r="AX228" s="130">
        <v>0</v>
      </c>
      <c r="AY228" s="130">
        <v>0</v>
      </c>
    </row>
    <row r="229" spans="1:51">
      <c r="A229" t="s">
        <v>36</v>
      </c>
      <c r="B229" t="s">
        <v>75</v>
      </c>
      <c r="C229" t="s">
        <v>59</v>
      </c>
      <c r="D229" t="s">
        <v>337</v>
      </c>
      <c r="E229" s="63">
        <v>0</v>
      </c>
      <c r="F229" s="63">
        <v>0</v>
      </c>
      <c r="G229" s="63">
        <v>5.7468261846298522E-3</v>
      </c>
      <c r="H229" s="63">
        <v>1.5018529354398281E-2</v>
      </c>
      <c r="I229" s="63">
        <v>5.191193511008111E-3</v>
      </c>
      <c r="J229" s="63">
        <v>5.6823389240216286E-3</v>
      </c>
      <c r="K229" s="130">
        <v>5.6823389240216286E-3</v>
      </c>
      <c r="L229" s="130">
        <v>5.6715182500606583E-3</v>
      </c>
      <c r="M229" s="130">
        <v>5.6674116992272124E-3</v>
      </c>
      <c r="N229" s="130">
        <v>5.6617533296774601E-3</v>
      </c>
      <c r="O229" s="130">
        <v>5.653962717707621E-3</v>
      </c>
      <c r="P229" s="130">
        <v>5.6432477154513619E-3</v>
      </c>
      <c r="Q229" s="130">
        <v>5.6285320128968063E-3</v>
      </c>
      <c r="R229" s="130">
        <v>5.6083621913924587E-3</v>
      </c>
      <c r="S229" s="130">
        <v>5.5807923493492E-3</v>
      </c>
      <c r="T229" s="130">
        <v>5.5432481956139831E-3</v>
      </c>
      <c r="U229" s="130">
        <v>5.4923807334145451E-3</v>
      </c>
      <c r="V229" s="130">
        <v>5.4239350818260403E-3</v>
      </c>
      <c r="W229" s="130">
        <v>5.3326855720700729E-3</v>
      </c>
      <c r="X229" s="130">
        <v>5.212524823232664E-3</v>
      </c>
      <c r="Y229" s="130">
        <v>5.0568351197837679E-3</v>
      </c>
      <c r="Z229" s="130">
        <v>4.8592910796100312E-3</v>
      </c>
      <c r="AA229" s="130">
        <v>4.6151941445652022E-3</v>
      </c>
      <c r="AB229" s="130">
        <v>4.3232582577950127E-3</v>
      </c>
      <c r="AC229" s="130">
        <v>3.9874316621875596E-3</v>
      </c>
      <c r="AD229" s="130">
        <v>3.617977469228767E-3</v>
      </c>
      <c r="AE229" s="130">
        <v>3.2309604821519709E-3</v>
      </c>
      <c r="AF229" s="130">
        <v>2.8458037786607271E-3</v>
      </c>
      <c r="AG229" s="130">
        <v>2.4815641259383339E-3</v>
      </c>
      <c r="AH229" s="130">
        <v>2.153352427381934E-3</v>
      </c>
      <c r="AI229" s="130">
        <v>1.87023354088114E-3</v>
      </c>
      <c r="AJ229" s="130">
        <v>1.6350608461995881E-3</v>
      </c>
      <c r="AK229" s="130">
        <v>1.4457646769444089E-3</v>
      </c>
      <c r="AL229" s="130">
        <v>1.297217143376143E-3</v>
      </c>
      <c r="AM229" s="130">
        <v>1.1829532952189899E-3</v>
      </c>
      <c r="AN229" s="130">
        <v>1.0964047017721381E-3</v>
      </c>
      <c r="AO229" s="130">
        <v>1.031611008485826E-3</v>
      </c>
      <c r="AP229" s="130">
        <v>9.8352730007606761E-4</v>
      </c>
      <c r="AQ229" s="130">
        <v>9.4807581615534507E-4</v>
      </c>
      <c r="AR229" s="130">
        <v>9.2206323216058404E-4</v>
      </c>
      <c r="AS229" s="130">
        <v>9.0304369386918712E-4</v>
      </c>
      <c r="AT229" s="130">
        <v>8.8917309140005218E-4</v>
      </c>
      <c r="AU229" s="130">
        <v>8.7907654646310926E-4</v>
      </c>
      <c r="AV229" s="130">
        <v>8.7173724491094074E-4</v>
      </c>
      <c r="AW229" s="130">
        <v>8.664075331966944E-4</v>
      </c>
      <c r="AX229" s="130">
        <v>8.6253996260202441E-4</v>
      </c>
      <c r="AY229" s="130">
        <v>8.597348870077277E-4</v>
      </c>
    </row>
    <row r="230" spans="1:51">
      <c r="A230" t="s">
        <v>36</v>
      </c>
      <c r="B230" t="s">
        <v>75</v>
      </c>
      <c r="C230" t="s">
        <v>60</v>
      </c>
      <c r="D230" t="s">
        <v>337</v>
      </c>
      <c r="E230" s="63">
        <v>0</v>
      </c>
      <c r="F230" s="63">
        <v>0</v>
      </c>
      <c r="G230" s="63">
        <v>0</v>
      </c>
      <c r="H230" s="63">
        <v>0</v>
      </c>
      <c r="I230" s="63">
        <v>0</v>
      </c>
      <c r="J230" s="63">
        <v>0</v>
      </c>
      <c r="K230" s="130">
        <v>0</v>
      </c>
      <c r="L230" s="130">
        <v>0</v>
      </c>
      <c r="M230" s="130">
        <v>0</v>
      </c>
      <c r="N230" s="130">
        <v>0</v>
      </c>
      <c r="O230" s="130">
        <v>0</v>
      </c>
      <c r="P230" s="130">
        <v>0</v>
      </c>
      <c r="Q230" s="130">
        <v>0</v>
      </c>
      <c r="R230" s="130">
        <v>0</v>
      </c>
      <c r="S230" s="130">
        <v>0</v>
      </c>
      <c r="T230" s="130">
        <v>0</v>
      </c>
      <c r="U230" s="130">
        <v>0</v>
      </c>
      <c r="V230" s="130">
        <v>0</v>
      </c>
      <c r="W230" s="130">
        <v>0</v>
      </c>
      <c r="X230" s="130">
        <v>0</v>
      </c>
      <c r="Y230" s="130">
        <v>0</v>
      </c>
      <c r="Z230" s="130">
        <v>0</v>
      </c>
      <c r="AA230" s="130">
        <v>0</v>
      </c>
      <c r="AB230" s="130">
        <v>0</v>
      </c>
      <c r="AC230" s="130">
        <v>0</v>
      </c>
      <c r="AD230" s="130">
        <v>0</v>
      </c>
      <c r="AE230" s="130">
        <v>0</v>
      </c>
      <c r="AF230" s="130">
        <v>0</v>
      </c>
      <c r="AG230" s="130">
        <v>0</v>
      </c>
      <c r="AH230" s="130">
        <v>0</v>
      </c>
      <c r="AI230" s="130">
        <v>0</v>
      </c>
      <c r="AJ230" s="130">
        <v>0</v>
      </c>
      <c r="AK230" s="130">
        <v>0</v>
      </c>
      <c r="AL230" s="130">
        <v>0</v>
      </c>
      <c r="AM230" s="130">
        <v>0</v>
      </c>
      <c r="AN230" s="130">
        <v>0</v>
      </c>
      <c r="AO230" s="130">
        <v>0</v>
      </c>
      <c r="AP230" s="130">
        <v>0</v>
      </c>
      <c r="AQ230" s="130">
        <v>0</v>
      </c>
      <c r="AR230" s="130">
        <v>0</v>
      </c>
      <c r="AS230" s="130">
        <v>0</v>
      </c>
      <c r="AT230" s="130">
        <v>0</v>
      </c>
      <c r="AU230" s="130">
        <v>0</v>
      </c>
      <c r="AV230" s="130">
        <v>0</v>
      </c>
      <c r="AW230" s="130">
        <v>0</v>
      </c>
      <c r="AX230" s="130">
        <v>0</v>
      </c>
      <c r="AY230" s="130">
        <v>0</v>
      </c>
    </row>
    <row r="231" spans="1:51">
      <c r="A231" t="s">
        <v>36</v>
      </c>
      <c r="B231" t="s">
        <v>75</v>
      </c>
      <c r="C231" t="s">
        <v>64</v>
      </c>
      <c r="D231" t="s">
        <v>337</v>
      </c>
      <c r="E231" s="63">
        <v>0</v>
      </c>
      <c r="F231" s="63">
        <v>0</v>
      </c>
      <c r="G231" s="63">
        <v>0</v>
      </c>
      <c r="H231" s="63">
        <v>0</v>
      </c>
      <c r="I231" s="63">
        <v>0</v>
      </c>
      <c r="J231" s="63">
        <v>0</v>
      </c>
      <c r="K231" s="71">
        <v>0</v>
      </c>
      <c r="L231" s="71">
        <v>7.7750822852250398E-4</v>
      </c>
      <c r="M231" s="71">
        <v>1E-3</v>
      </c>
      <c r="N231" s="71">
        <v>1.2503412000094481E-3</v>
      </c>
      <c r="O231" s="71">
        <v>1.515853309977464E-3</v>
      </c>
      <c r="P231" s="71">
        <v>1.7803755855818129E-3</v>
      </c>
      <c r="Q231" s="71">
        <v>2.0279833679623018E-3</v>
      </c>
      <c r="R231" s="71">
        <v>2.246594447847678E-3</v>
      </c>
      <c r="S231" s="71">
        <v>2.429861378661591E-3</v>
      </c>
      <c r="T231" s="71">
        <v>2.5769432360327701E-3</v>
      </c>
      <c r="U231" s="71">
        <v>2.6909081889947071E-3</v>
      </c>
      <c r="V231" s="71">
        <v>2.7768314621496129E-3</v>
      </c>
      <c r="W231" s="71">
        <v>2.84028691880296E-3</v>
      </c>
      <c r="X231" s="71">
        <v>2.8864374205020819E-3</v>
      </c>
      <c r="Y231" s="71">
        <v>2.9196296795036551E-3</v>
      </c>
      <c r="Z231" s="71">
        <v>2.943310985180656E-3</v>
      </c>
      <c r="AA231" s="71">
        <v>2.9601098731268042E-3</v>
      </c>
      <c r="AB231" s="71">
        <v>2.9719780718752168E-3</v>
      </c>
      <c r="AC231" s="71">
        <v>2.980338671474984E-3</v>
      </c>
      <c r="AD231" s="71">
        <v>2.986216378370161E-3</v>
      </c>
      <c r="AE231" s="71">
        <v>2.9903426526279521E-3</v>
      </c>
      <c r="AF231" s="71">
        <v>2.993236480364331E-3</v>
      </c>
      <c r="AG231" s="71">
        <v>2.9952645447244219E-3</v>
      </c>
      <c r="AH231" s="71">
        <v>2.996685160550891E-3</v>
      </c>
      <c r="AI231" s="71">
        <v>2.9976799279655521E-3</v>
      </c>
      <c r="AJ231" s="71">
        <v>2.998376332198952E-3</v>
      </c>
      <c r="AK231" s="71">
        <v>2.9988637795439572E-3</v>
      </c>
      <c r="AL231" s="71">
        <v>2.999204927314111E-3</v>
      </c>
      <c r="AM231" s="71">
        <v>2.9994436651955229E-3</v>
      </c>
      <c r="AN231" s="71">
        <v>2.999610726135422E-3</v>
      </c>
      <c r="AO231" s="71">
        <v>2.9997276251530229E-3</v>
      </c>
      <c r="AP231" s="71">
        <v>2.999809421603156E-3</v>
      </c>
      <c r="AQ231" s="71">
        <v>2.999866654985469E-3</v>
      </c>
      <c r="AR231" s="71">
        <v>2.9999067009098819E-3</v>
      </c>
      <c r="AS231" s="71">
        <v>2.9999347205791672E-3</v>
      </c>
      <c r="AT231" s="71">
        <v>2.9999543254835008E-3</v>
      </c>
      <c r="AU231" s="71">
        <v>2.9999680426490249E-3</v>
      </c>
      <c r="AV231" s="71">
        <v>2.9999776402476219E-3</v>
      </c>
      <c r="AW231" s="71">
        <v>2.999984355460299E-3</v>
      </c>
      <c r="AX231" s="71">
        <v>2.999989053928068E-3</v>
      </c>
      <c r="AY231" s="71">
        <v>2.9999923413256851E-3</v>
      </c>
    </row>
    <row r="232" spans="1:51">
      <c r="A232" t="s">
        <v>36</v>
      </c>
      <c r="B232" t="s">
        <v>75</v>
      </c>
      <c r="C232" t="s">
        <v>61</v>
      </c>
      <c r="D232" t="s">
        <v>337</v>
      </c>
      <c r="E232" s="63">
        <v>0</v>
      </c>
      <c r="F232" s="63">
        <v>0</v>
      </c>
      <c r="G232" s="63">
        <v>0</v>
      </c>
      <c r="H232" s="63">
        <v>0</v>
      </c>
      <c r="I232" s="63">
        <v>0</v>
      </c>
      <c r="J232" s="63">
        <v>0</v>
      </c>
      <c r="K232" s="130">
        <v>0</v>
      </c>
      <c r="L232" s="130">
        <v>6.9996987850317119E-4</v>
      </c>
      <c r="M232" s="130">
        <v>1E-3</v>
      </c>
      <c r="N232" s="130">
        <v>1.4283728261970129E-3</v>
      </c>
      <c r="O232" s="130">
        <v>2.0397187676144861E-3</v>
      </c>
      <c r="P232" s="130">
        <v>2.9116420218176999E-3</v>
      </c>
      <c r="Q232" s="130">
        <v>4.1540919764280889E-3</v>
      </c>
      <c r="R232" s="130">
        <v>5.9222582089639561E-3</v>
      </c>
      <c r="S232" s="130">
        <v>8.4340034372050749E-3</v>
      </c>
      <c r="T232" s="130">
        <v>1.1992805871272929E-2</v>
      </c>
      <c r="U232" s="130">
        <v>1.7016696666036019E-2</v>
      </c>
      <c r="V232" s="130">
        <v>2.40722458767266E-2</v>
      </c>
      <c r="W232" s="130">
        <v>3.3909432719945197E-2</v>
      </c>
      <c r="X232" s="130">
        <v>4.7487083526113943E-2</v>
      </c>
      <c r="Y232" s="130">
        <v>6.5968517377613445E-2</v>
      </c>
      <c r="Z232" s="130">
        <v>9.0654026675444824E-2</v>
      </c>
      <c r="AA232" s="130">
        <v>0.12280721846060021</v>
      </c>
      <c r="AB232" s="130">
        <v>0.1633422298661012</v>
      </c>
      <c r="AC232" s="130">
        <v>0.2123923540169326</v>
      </c>
      <c r="AD232" s="130">
        <v>0.26888683086189391</v>
      </c>
      <c r="AE232" s="130">
        <v>0.33037109569086448</v>
      </c>
      <c r="AF232" s="130">
        <v>0.39329362759482961</v>
      </c>
      <c r="AG232" s="130">
        <v>0.45376181013906869</v>
      </c>
      <c r="AH232" s="130">
        <v>0.50845840136591569</v>
      </c>
      <c r="AI232" s="130">
        <v>0.55529094414054336</v>
      </c>
      <c r="AJ232" s="130">
        <v>0.59354154498709821</v>
      </c>
      <c r="AK232" s="130">
        <v>0.62359650619785745</v>
      </c>
      <c r="AL232" s="130">
        <v>0.64650145817820492</v>
      </c>
      <c r="AM232" s="130">
        <v>0.66355430984945274</v>
      </c>
      <c r="AN232" s="130">
        <v>0.67603069429546458</v>
      </c>
      <c r="AO232" s="130">
        <v>0.68504276911684481</v>
      </c>
      <c r="AP232" s="130">
        <v>0.69149248623494808</v>
      </c>
      <c r="AQ232" s="130">
        <v>0.69607786942763483</v>
      </c>
      <c r="AR232" s="130">
        <v>0.69932246429266054</v>
      </c>
      <c r="AS232" s="130">
        <v>0.70161066259249694</v>
      </c>
      <c r="AT232" s="130">
        <v>0.70322057622112777</v>
      </c>
      <c r="AU232" s="130">
        <v>0.704351388718368</v>
      </c>
      <c r="AV232" s="130">
        <v>0.70514475207148031</v>
      </c>
      <c r="AW232" s="130">
        <v>0.70570091017051251</v>
      </c>
      <c r="AX232" s="130">
        <v>0.70609056065582276</v>
      </c>
      <c r="AY232" s="130">
        <v>0.70636344435105836</v>
      </c>
    </row>
    <row r="233" spans="1:51">
      <c r="A233" t="s">
        <v>36</v>
      </c>
      <c r="B233" t="s">
        <v>76</v>
      </c>
      <c r="C233" t="s">
        <v>50</v>
      </c>
      <c r="D233" t="s">
        <v>337</v>
      </c>
      <c r="E233" s="63">
        <v>0</v>
      </c>
      <c r="F233" s="63">
        <v>0</v>
      </c>
      <c r="G233" s="63">
        <v>0</v>
      </c>
      <c r="H233" s="63">
        <v>0</v>
      </c>
      <c r="I233" s="63">
        <v>0</v>
      </c>
      <c r="J233" s="63">
        <v>0</v>
      </c>
      <c r="K233" s="130">
        <v>0</v>
      </c>
      <c r="L233" s="130">
        <v>0</v>
      </c>
      <c r="M233" s="130">
        <v>0</v>
      </c>
      <c r="N233" s="130">
        <v>0</v>
      </c>
      <c r="O233" s="130">
        <v>0</v>
      </c>
      <c r="P233" s="130">
        <v>0</v>
      </c>
      <c r="Q233" s="130">
        <v>0</v>
      </c>
      <c r="R233" s="130">
        <v>0</v>
      </c>
      <c r="S233" s="130">
        <v>0</v>
      </c>
      <c r="T233" s="130">
        <v>0</v>
      </c>
      <c r="U233" s="130">
        <v>0</v>
      </c>
      <c r="V233" s="130">
        <v>0</v>
      </c>
      <c r="W233" s="130">
        <v>0</v>
      </c>
      <c r="X233" s="130">
        <v>0</v>
      </c>
      <c r="Y233" s="130">
        <v>0</v>
      </c>
      <c r="Z233" s="130">
        <v>0</v>
      </c>
      <c r="AA233" s="130">
        <v>0</v>
      </c>
      <c r="AB233" s="130">
        <v>0</v>
      </c>
      <c r="AC233" s="130">
        <v>0</v>
      </c>
      <c r="AD233" s="130">
        <v>0</v>
      </c>
      <c r="AE233" s="130">
        <v>0</v>
      </c>
      <c r="AF233" s="130">
        <v>0</v>
      </c>
      <c r="AG233" s="130">
        <v>0</v>
      </c>
      <c r="AH233" s="130">
        <v>0</v>
      </c>
      <c r="AI233" s="130">
        <v>0</v>
      </c>
      <c r="AJ233" s="130">
        <v>0</v>
      </c>
      <c r="AK233" s="130">
        <v>0</v>
      </c>
      <c r="AL233" s="130">
        <v>0</v>
      </c>
      <c r="AM233" s="130">
        <v>0</v>
      </c>
      <c r="AN233" s="130">
        <v>0</v>
      </c>
      <c r="AO233" s="130">
        <v>0</v>
      </c>
      <c r="AP233" s="130">
        <v>0</v>
      </c>
      <c r="AQ233" s="130">
        <v>0</v>
      </c>
      <c r="AR233" s="130">
        <v>0</v>
      </c>
      <c r="AS233" s="130">
        <v>0</v>
      </c>
      <c r="AT233" s="130">
        <v>0</v>
      </c>
      <c r="AU233" s="130">
        <v>0</v>
      </c>
      <c r="AV233" s="130">
        <v>0</v>
      </c>
      <c r="AW233" s="130">
        <v>0</v>
      </c>
      <c r="AX233" s="130">
        <v>0</v>
      </c>
      <c r="AY233" s="130">
        <v>0</v>
      </c>
    </row>
    <row r="234" spans="1:51">
      <c r="A234" t="s">
        <v>36</v>
      </c>
      <c r="B234" t="s">
        <v>76</v>
      </c>
      <c r="C234" t="s">
        <v>53</v>
      </c>
      <c r="D234" t="s">
        <v>337</v>
      </c>
      <c r="E234" s="63">
        <v>1</v>
      </c>
      <c r="F234" s="63">
        <v>1</v>
      </c>
      <c r="G234" s="63">
        <v>0.99425317381537015</v>
      </c>
      <c r="H234" s="63">
        <v>0.9842012873025161</v>
      </c>
      <c r="I234" s="63">
        <v>0.99443800695249129</v>
      </c>
      <c r="J234" s="63">
        <v>0.99431766107597841</v>
      </c>
      <c r="K234" s="130">
        <v>0.99431766107597841</v>
      </c>
      <c r="L234" s="130">
        <v>0.99284018296895271</v>
      </c>
      <c r="M234" s="130">
        <v>0.99231766107597841</v>
      </c>
      <c r="N234" s="130">
        <v>0.99163894704977196</v>
      </c>
      <c r="O234" s="130">
        <v>0.99076208899838647</v>
      </c>
      <c r="P234" s="130">
        <v>0.98962564346857895</v>
      </c>
      <c r="Q234" s="130">
        <v>0.98813558573158811</v>
      </c>
      <c r="R234" s="130">
        <v>0.98614880841916686</v>
      </c>
      <c r="S234" s="130">
        <v>0.98345379626011187</v>
      </c>
      <c r="T234" s="130">
        <v>0.97974791196867284</v>
      </c>
      <c r="U234" s="130">
        <v>0.97461005622094776</v>
      </c>
      <c r="V234" s="130">
        <v>0.96746858373710232</v>
      </c>
      <c r="W234" s="130">
        <v>0.95756794143723034</v>
      </c>
      <c r="X234" s="130">
        <v>0.94394414012936245</v>
      </c>
      <c r="Y234" s="130">
        <v>0.92542951401886142</v>
      </c>
      <c r="Z234" s="130">
        <v>0.90072032341535302</v>
      </c>
      <c r="AA234" s="130">
        <v>0.86855033274225146</v>
      </c>
      <c r="AB234" s="130">
        <v>0.82800345313800205</v>
      </c>
      <c r="AC234" s="130">
        <v>0.77894496838757088</v>
      </c>
      <c r="AD234" s="130">
        <v>0.72244461383571446</v>
      </c>
      <c r="AE234" s="130">
        <v>0.66095622273248611</v>
      </c>
      <c r="AF234" s="130">
        <v>0.59803079700078465</v>
      </c>
      <c r="AG234" s="130">
        <v>0.53756058639218529</v>
      </c>
      <c r="AH234" s="130">
        <v>0.48286257454951192</v>
      </c>
      <c r="AI234" s="130">
        <v>0.43602903700746948</v>
      </c>
      <c r="AJ234" s="130">
        <v>0.39777773975668129</v>
      </c>
      <c r="AK234" s="130">
        <v>0.36772229109857701</v>
      </c>
      <c r="AL234" s="130">
        <v>0.34481699797045939</v>
      </c>
      <c r="AM234" s="130">
        <v>0.32776390756133011</v>
      </c>
      <c r="AN234" s="130">
        <v>0.31528735605437841</v>
      </c>
      <c r="AO234" s="130">
        <v>0.30627516433398061</v>
      </c>
      <c r="AP234" s="130">
        <v>0.29982536541942723</v>
      </c>
      <c r="AQ234" s="130">
        <v>0.29523992499335822</v>
      </c>
      <c r="AR234" s="130">
        <v>0.29199529008240799</v>
      </c>
      <c r="AS234" s="130">
        <v>0.28970706376290228</v>
      </c>
      <c r="AT234" s="130">
        <v>0.28809713052936708</v>
      </c>
      <c r="AU234" s="130">
        <v>0.2869663043149614</v>
      </c>
      <c r="AV234" s="130">
        <v>0.28617293136425048</v>
      </c>
      <c r="AW234" s="130">
        <v>0.28561676655000562</v>
      </c>
      <c r="AX234" s="130">
        <v>0.28522711136622758</v>
      </c>
      <c r="AY234" s="130">
        <v>0.28495422438359441</v>
      </c>
    </row>
    <row r="235" spans="1:51">
      <c r="A235" t="s">
        <v>36</v>
      </c>
      <c r="B235" t="s">
        <v>76</v>
      </c>
      <c r="C235" t="s">
        <v>56</v>
      </c>
      <c r="D235" t="s">
        <v>337</v>
      </c>
      <c r="E235" s="63">
        <v>0</v>
      </c>
      <c r="F235" s="63">
        <v>0</v>
      </c>
      <c r="G235" s="63">
        <v>0</v>
      </c>
      <c r="H235" s="63">
        <v>7.8018334308562517E-4</v>
      </c>
      <c r="I235" s="63">
        <v>3.7079953650057942E-4</v>
      </c>
      <c r="J235" s="63">
        <v>0</v>
      </c>
      <c r="K235" s="130">
        <v>0</v>
      </c>
      <c r="L235" s="130">
        <v>0</v>
      </c>
      <c r="M235" s="130">
        <v>0</v>
      </c>
      <c r="N235" s="130">
        <v>0</v>
      </c>
      <c r="O235" s="130">
        <v>0</v>
      </c>
      <c r="P235" s="130">
        <v>0</v>
      </c>
      <c r="Q235" s="130">
        <v>0</v>
      </c>
      <c r="R235" s="130">
        <v>0</v>
      </c>
      <c r="S235" s="130">
        <v>0</v>
      </c>
      <c r="T235" s="130">
        <v>0</v>
      </c>
      <c r="U235" s="130">
        <v>0</v>
      </c>
      <c r="V235" s="130">
        <v>0</v>
      </c>
      <c r="W235" s="130">
        <v>0</v>
      </c>
      <c r="X235" s="130">
        <v>0</v>
      </c>
      <c r="Y235" s="130">
        <v>0</v>
      </c>
      <c r="Z235" s="130">
        <v>0</v>
      </c>
      <c r="AA235" s="130">
        <v>0</v>
      </c>
      <c r="AB235" s="130">
        <v>0</v>
      </c>
      <c r="AC235" s="130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0">
        <v>0</v>
      </c>
      <c r="AJ235" s="130">
        <v>0</v>
      </c>
      <c r="AK235" s="130">
        <v>0</v>
      </c>
      <c r="AL235" s="130">
        <v>0</v>
      </c>
      <c r="AM235" s="130">
        <v>0</v>
      </c>
      <c r="AN235" s="130">
        <v>0</v>
      </c>
      <c r="AO235" s="130">
        <v>0</v>
      </c>
      <c r="AP235" s="130">
        <v>0</v>
      </c>
      <c r="AQ235" s="130">
        <v>0</v>
      </c>
      <c r="AR235" s="130">
        <v>0</v>
      </c>
      <c r="AS235" s="130">
        <v>0</v>
      </c>
      <c r="AT235" s="130">
        <v>0</v>
      </c>
      <c r="AU235" s="130">
        <v>0</v>
      </c>
      <c r="AV235" s="130">
        <v>0</v>
      </c>
      <c r="AW235" s="130">
        <v>0</v>
      </c>
      <c r="AX235" s="130">
        <v>0</v>
      </c>
      <c r="AY235" s="130">
        <v>0</v>
      </c>
    </row>
    <row r="236" spans="1:51">
      <c r="A236" t="s">
        <v>36</v>
      </c>
      <c r="B236" t="s">
        <v>76</v>
      </c>
      <c r="C236" t="s">
        <v>59</v>
      </c>
      <c r="D236" t="s">
        <v>337</v>
      </c>
      <c r="E236" s="63">
        <v>0</v>
      </c>
      <c r="F236" s="63">
        <v>0</v>
      </c>
      <c r="G236" s="63">
        <v>5.7468261846298522E-3</v>
      </c>
      <c r="H236" s="63">
        <v>1.5018529354398281E-2</v>
      </c>
      <c r="I236" s="63">
        <v>5.191193511008111E-3</v>
      </c>
      <c r="J236" s="63">
        <v>5.6823389240216286E-3</v>
      </c>
      <c r="K236" s="130">
        <v>5.6823389240216286E-3</v>
      </c>
      <c r="L236" s="130">
        <v>5.6715182500606583E-3</v>
      </c>
      <c r="M236" s="130">
        <v>5.6674116992272124E-3</v>
      </c>
      <c r="N236" s="130">
        <v>5.6617533296774601E-3</v>
      </c>
      <c r="O236" s="130">
        <v>5.653962717707621E-3</v>
      </c>
      <c r="P236" s="130">
        <v>5.6432477154513619E-3</v>
      </c>
      <c r="Q236" s="130">
        <v>5.6285320128968063E-3</v>
      </c>
      <c r="R236" s="130">
        <v>5.6083621913924587E-3</v>
      </c>
      <c r="S236" s="130">
        <v>5.5807923493492E-3</v>
      </c>
      <c r="T236" s="130">
        <v>5.5432481956139831E-3</v>
      </c>
      <c r="U236" s="130">
        <v>5.4923807334145451E-3</v>
      </c>
      <c r="V236" s="130">
        <v>5.4239350818260403E-3</v>
      </c>
      <c r="W236" s="130">
        <v>5.3326855720700729E-3</v>
      </c>
      <c r="X236" s="130">
        <v>5.212524823232664E-3</v>
      </c>
      <c r="Y236" s="130">
        <v>5.0568351197837679E-3</v>
      </c>
      <c r="Z236" s="130">
        <v>4.8592910796100312E-3</v>
      </c>
      <c r="AA236" s="130">
        <v>4.6151941445652022E-3</v>
      </c>
      <c r="AB236" s="130">
        <v>4.3232582577950127E-3</v>
      </c>
      <c r="AC236" s="130">
        <v>3.9874316621875596E-3</v>
      </c>
      <c r="AD236" s="130">
        <v>3.617977469228767E-3</v>
      </c>
      <c r="AE236" s="130">
        <v>3.2309604821519709E-3</v>
      </c>
      <c r="AF236" s="130">
        <v>2.8458037786607271E-3</v>
      </c>
      <c r="AG236" s="130">
        <v>2.4815641259383339E-3</v>
      </c>
      <c r="AH236" s="130">
        <v>2.153352427381934E-3</v>
      </c>
      <c r="AI236" s="130">
        <v>1.87023354088114E-3</v>
      </c>
      <c r="AJ236" s="130">
        <v>1.6350608461995881E-3</v>
      </c>
      <c r="AK236" s="130">
        <v>1.4457646769444089E-3</v>
      </c>
      <c r="AL236" s="130">
        <v>1.297217143376143E-3</v>
      </c>
      <c r="AM236" s="130">
        <v>1.1829532952189899E-3</v>
      </c>
      <c r="AN236" s="130">
        <v>1.0964047017721381E-3</v>
      </c>
      <c r="AO236" s="130">
        <v>1.031611008485826E-3</v>
      </c>
      <c r="AP236" s="130">
        <v>9.8352730007606761E-4</v>
      </c>
      <c r="AQ236" s="130">
        <v>9.4807581615534507E-4</v>
      </c>
      <c r="AR236" s="130">
        <v>9.2206323216058404E-4</v>
      </c>
      <c r="AS236" s="130">
        <v>9.0304369386918712E-4</v>
      </c>
      <c r="AT236" s="130">
        <v>8.8917309140005218E-4</v>
      </c>
      <c r="AU236" s="130">
        <v>8.7907654646310926E-4</v>
      </c>
      <c r="AV236" s="130">
        <v>8.7173724491094074E-4</v>
      </c>
      <c r="AW236" s="130">
        <v>8.664075331966944E-4</v>
      </c>
      <c r="AX236" s="130">
        <v>8.6253996260202441E-4</v>
      </c>
      <c r="AY236" s="130">
        <v>8.597348870077277E-4</v>
      </c>
    </row>
    <row r="237" spans="1:51">
      <c r="A237" t="s">
        <v>36</v>
      </c>
      <c r="B237" t="s">
        <v>76</v>
      </c>
      <c r="C237" t="s">
        <v>60</v>
      </c>
      <c r="D237" t="s">
        <v>337</v>
      </c>
      <c r="E237" s="63">
        <v>0</v>
      </c>
      <c r="F237" s="63">
        <v>0</v>
      </c>
      <c r="G237" s="63">
        <v>0</v>
      </c>
      <c r="H237" s="63">
        <v>0</v>
      </c>
      <c r="I237" s="63">
        <v>0</v>
      </c>
      <c r="J237" s="63">
        <v>0</v>
      </c>
      <c r="K237" s="130">
        <v>0</v>
      </c>
      <c r="L237" s="130">
        <v>0</v>
      </c>
      <c r="M237" s="130">
        <v>0</v>
      </c>
      <c r="N237" s="130">
        <v>0</v>
      </c>
      <c r="O237" s="130">
        <v>0</v>
      </c>
      <c r="P237" s="130">
        <v>0</v>
      </c>
      <c r="Q237" s="130">
        <v>0</v>
      </c>
      <c r="R237" s="130">
        <v>0</v>
      </c>
      <c r="S237" s="130">
        <v>0</v>
      </c>
      <c r="T237" s="130">
        <v>0</v>
      </c>
      <c r="U237" s="130">
        <v>0</v>
      </c>
      <c r="V237" s="130">
        <v>0</v>
      </c>
      <c r="W237" s="130">
        <v>0</v>
      </c>
      <c r="X237" s="130">
        <v>0</v>
      </c>
      <c r="Y237" s="130">
        <v>0</v>
      </c>
      <c r="Z237" s="130">
        <v>0</v>
      </c>
      <c r="AA237" s="130">
        <v>0</v>
      </c>
      <c r="AB237" s="130">
        <v>0</v>
      </c>
      <c r="AC237" s="130">
        <v>0</v>
      </c>
      <c r="AD237" s="130">
        <v>0</v>
      </c>
      <c r="AE237" s="130">
        <v>0</v>
      </c>
      <c r="AF237" s="130">
        <v>0</v>
      </c>
      <c r="AG237" s="130">
        <v>0</v>
      </c>
      <c r="AH237" s="130">
        <v>0</v>
      </c>
      <c r="AI237" s="130">
        <v>0</v>
      </c>
      <c r="AJ237" s="130">
        <v>0</v>
      </c>
      <c r="AK237" s="130">
        <v>0</v>
      </c>
      <c r="AL237" s="130">
        <v>0</v>
      </c>
      <c r="AM237" s="130">
        <v>0</v>
      </c>
      <c r="AN237" s="130">
        <v>0</v>
      </c>
      <c r="AO237" s="130">
        <v>0</v>
      </c>
      <c r="AP237" s="130">
        <v>0</v>
      </c>
      <c r="AQ237" s="130">
        <v>0</v>
      </c>
      <c r="AR237" s="130">
        <v>0</v>
      </c>
      <c r="AS237" s="130">
        <v>0</v>
      </c>
      <c r="AT237" s="130">
        <v>0</v>
      </c>
      <c r="AU237" s="130">
        <v>0</v>
      </c>
      <c r="AV237" s="130">
        <v>0</v>
      </c>
      <c r="AW237" s="130">
        <v>0</v>
      </c>
      <c r="AX237" s="130">
        <v>0</v>
      </c>
      <c r="AY237" s="130">
        <v>0</v>
      </c>
    </row>
    <row r="238" spans="1:51">
      <c r="A238" t="s">
        <v>36</v>
      </c>
      <c r="B238" t="s">
        <v>76</v>
      </c>
      <c r="C238" t="s">
        <v>64</v>
      </c>
      <c r="D238" t="s">
        <v>337</v>
      </c>
      <c r="E238" s="63">
        <v>0</v>
      </c>
      <c r="F238" s="63">
        <v>0</v>
      </c>
      <c r="G238" s="63">
        <v>0</v>
      </c>
      <c r="H238" s="63">
        <v>0</v>
      </c>
      <c r="I238" s="63">
        <v>0</v>
      </c>
      <c r="J238" s="63">
        <v>0</v>
      </c>
      <c r="K238" s="130">
        <v>0</v>
      </c>
      <c r="L238" s="130">
        <v>7.7750822852250398E-4</v>
      </c>
      <c r="M238" s="130">
        <v>1E-3</v>
      </c>
      <c r="N238" s="130">
        <v>1.2503412000094481E-3</v>
      </c>
      <c r="O238" s="130">
        <v>1.515853309977464E-3</v>
      </c>
      <c r="P238" s="130">
        <v>1.7803755855818129E-3</v>
      </c>
      <c r="Q238" s="130">
        <v>2.0279833679623018E-3</v>
      </c>
      <c r="R238" s="130">
        <v>2.246594447847678E-3</v>
      </c>
      <c r="S238" s="130">
        <v>2.429861378661591E-3</v>
      </c>
      <c r="T238" s="130">
        <v>2.5769432360327701E-3</v>
      </c>
      <c r="U238" s="130">
        <v>2.6909081889947071E-3</v>
      </c>
      <c r="V238" s="130">
        <v>2.7768314621496129E-3</v>
      </c>
      <c r="W238" s="130">
        <v>2.84028691880296E-3</v>
      </c>
      <c r="X238" s="130">
        <v>2.8864374205020819E-3</v>
      </c>
      <c r="Y238" s="130">
        <v>2.9196296795036551E-3</v>
      </c>
      <c r="Z238" s="130">
        <v>2.943310985180656E-3</v>
      </c>
      <c r="AA238" s="130">
        <v>2.9601098731268042E-3</v>
      </c>
      <c r="AB238" s="130">
        <v>2.9719780718752168E-3</v>
      </c>
      <c r="AC238" s="130">
        <v>2.980338671474984E-3</v>
      </c>
      <c r="AD238" s="130">
        <v>2.986216378370161E-3</v>
      </c>
      <c r="AE238" s="130">
        <v>2.9903426526279521E-3</v>
      </c>
      <c r="AF238" s="130">
        <v>2.993236480364331E-3</v>
      </c>
      <c r="AG238" s="130">
        <v>2.9952645447244219E-3</v>
      </c>
      <c r="AH238" s="130">
        <v>2.996685160550891E-3</v>
      </c>
      <c r="AI238" s="130">
        <v>2.9976799279655521E-3</v>
      </c>
      <c r="AJ238" s="130">
        <v>2.998376332198952E-3</v>
      </c>
      <c r="AK238" s="130">
        <v>2.9988637795439572E-3</v>
      </c>
      <c r="AL238" s="130">
        <v>2.999204927314111E-3</v>
      </c>
      <c r="AM238" s="130">
        <v>2.9994436651955229E-3</v>
      </c>
      <c r="AN238" s="130">
        <v>2.999610726135422E-3</v>
      </c>
      <c r="AO238" s="130">
        <v>2.9997276251530229E-3</v>
      </c>
      <c r="AP238" s="130">
        <v>2.999809421603156E-3</v>
      </c>
      <c r="AQ238" s="130">
        <v>2.999866654985469E-3</v>
      </c>
      <c r="AR238" s="130">
        <v>2.9999067009098819E-3</v>
      </c>
      <c r="AS238" s="130">
        <v>2.9999347205791672E-3</v>
      </c>
      <c r="AT238" s="130">
        <v>2.9999543254835008E-3</v>
      </c>
      <c r="AU238" s="130">
        <v>2.9999680426490249E-3</v>
      </c>
      <c r="AV238" s="130">
        <v>2.9999776402476219E-3</v>
      </c>
      <c r="AW238" s="130">
        <v>2.999984355460299E-3</v>
      </c>
      <c r="AX238" s="130">
        <v>2.999989053928068E-3</v>
      </c>
      <c r="AY238" s="130">
        <v>2.9999923413256851E-3</v>
      </c>
    </row>
    <row r="239" spans="1:51">
      <c r="A239" t="s">
        <v>36</v>
      </c>
      <c r="B239" t="s">
        <v>76</v>
      </c>
      <c r="C239" t="s">
        <v>61</v>
      </c>
      <c r="D239" t="s">
        <v>337</v>
      </c>
      <c r="E239" s="63">
        <v>0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130">
        <v>0</v>
      </c>
      <c r="L239" s="130">
        <v>6.9996987850317119E-4</v>
      </c>
      <c r="M239" s="130">
        <v>1E-3</v>
      </c>
      <c r="N239" s="130">
        <v>1.4283728261970129E-3</v>
      </c>
      <c r="O239" s="130">
        <v>2.0397187676144861E-3</v>
      </c>
      <c r="P239" s="130">
        <v>2.9116420218176999E-3</v>
      </c>
      <c r="Q239" s="130">
        <v>4.1540919764280889E-3</v>
      </c>
      <c r="R239" s="130">
        <v>5.9222582089639561E-3</v>
      </c>
      <c r="S239" s="130">
        <v>8.4340034372050749E-3</v>
      </c>
      <c r="T239" s="130">
        <v>1.1992805871272929E-2</v>
      </c>
      <c r="U239" s="130">
        <v>1.7016696666036019E-2</v>
      </c>
      <c r="V239" s="130">
        <v>2.40722458767266E-2</v>
      </c>
      <c r="W239" s="130">
        <v>3.3909432719945197E-2</v>
      </c>
      <c r="X239" s="130">
        <v>4.7487083526113943E-2</v>
      </c>
      <c r="Y239" s="130">
        <v>6.5968517377613445E-2</v>
      </c>
      <c r="Z239" s="130">
        <v>9.0654026675444824E-2</v>
      </c>
      <c r="AA239" s="130">
        <v>0.12280721846060021</v>
      </c>
      <c r="AB239" s="130">
        <v>0.1633422298661012</v>
      </c>
      <c r="AC239" s="130">
        <v>0.2123923540169326</v>
      </c>
      <c r="AD239" s="130">
        <v>0.26888683086189391</v>
      </c>
      <c r="AE239" s="130">
        <v>0.33037109569086448</v>
      </c>
      <c r="AF239" s="130">
        <v>0.39329362759482961</v>
      </c>
      <c r="AG239" s="130">
        <v>0.45376181013906869</v>
      </c>
      <c r="AH239" s="130">
        <v>0.50845840136591569</v>
      </c>
      <c r="AI239" s="130">
        <v>0.55529094414054336</v>
      </c>
      <c r="AJ239" s="130">
        <v>0.59354154498709821</v>
      </c>
      <c r="AK239" s="130">
        <v>0.62359650619785745</v>
      </c>
      <c r="AL239" s="130">
        <v>0.64650145817820492</v>
      </c>
      <c r="AM239" s="130">
        <v>0.66355430984945274</v>
      </c>
      <c r="AN239" s="130">
        <v>0.67603069429546458</v>
      </c>
      <c r="AO239" s="130">
        <v>0.68504276911684481</v>
      </c>
      <c r="AP239" s="130">
        <v>0.69149248623494808</v>
      </c>
      <c r="AQ239" s="130">
        <v>0.69607786942763483</v>
      </c>
      <c r="AR239" s="130">
        <v>0.69932246429266054</v>
      </c>
      <c r="AS239" s="130">
        <v>0.70161066259249694</v>
      </c>
      <c r="AT239" s="130">
        <v>0.70322057622112777</v>
      </c>
      <c r="AU239" s="130">
        <v>0.704351388718368</v>
      </c>
      <c r="AV239" s="130">
        <v>0.70514475207148031</v>
      </c>
      <c r="AW239" s="130">
        <v>0.70570091017051251</v>
      </c>
      <c r="AX239" s="130">
        <v>0.70609056065582276</v>
      </c>
      <c r="AY239" s="130">
        <v>0.70636344435105836</v>
      </c>
    </row>
    <row r="240" spans="1:51">
      <c r="A240" t="s">
        <v>36</v>
      </c>
      <c r="B240" t="s">
        <v>77</v>
      </c>
      <c r="C240" t="s">
        <v>50</v>
      </c>
      <c r="D240" t="s">
        <v>337</v>
      </c>
      <c r="E240" s="63">
        <v>0</v>
      </c>
      <c r="F240" s="63">
        <v>0</v>
      </c>
      <c r="G240" s="63">
        <v>0</v>
      </c>
      <c r="H240" s="63">
        <v>0</v>
      </c>
      <c r="I240" s="63">
        <v>0</v>
      </c>
      <c r="J240" s="63">
        <v>0</v>
      </c>
      <c r="K240" s="130">
        <v>0</v>
      </c>
      <c r="L240" s="130">
        <v>0</v>
      </c>
      <c r="M240" s="130">
        <v>0</v>
      </c>
      <c r="N240" s="130">
        <v>0</v>
      </c>
      <c r="O240" s="130">
        <v>0</v>
      </c>
      <c r="P240" s="130">
        <v>0</v>
      </c>
      <c r="Q240" s="130">
        <v>0</v>
      </c>
      <c r="R240" s="130">
        <v>0</v>
      </c>
      <c r="S240" s="130">
        <v>0</v>
      </c>
      <c r="T240" s="130">
        <v>0</v>
      </c>
      <c r="U240" s="130">
        <v>0</v>
      </c>
      <c r="V240" s="130">
        <v>0</v>
      </c>
      <c r="W240" s="130">
        <v>0</v>
      </c>
      <c r="X240" s="130">
        <v>0</v>
      </c>
      <c r="Y240" s="130">
        <v>0</v>
      </c>
      <c r="Z240" s="130">
        <v>0</v>
      </c>
      <c r="AA240" s="130">
        <v>0</v>
      </c>
      <c r="AB240" s="130">
        <v>0</v>
      </c>
      <c r="AC240" s="130">
        <v>0</v>
      </c>
      <c r="AD240" s="130">
        <v>0</v>
      </c>
      <c r="AE240" s="130">
        <v>0</v>
      </c>
      <c r="AF240" s="130">
        <v>0</v>
      </c>
      <c r="AG240" s="130">
        <v>0</v>
      </c>
      <c r="AH240" s="130">
        <v>0</v>
      </c>
      <c r="AI240" s="130">
        <v>0</v>
      </c>
      <c r="AJ240" s="130">
        <v>0</v>
      </c>
      <c r="AK240" s="130">
        <v>0</v>
      </c>
      <c r="AL240" s="130">
        <v>0</v>
      </c>
      <c r="AM240" s="130">
        <v>0</v>
      </c>
      <c r="AN240" s="130">
        <v>0</v>
      </c>
      <c r="AO240" s="130">
        <v>0</v>
      </c>
      <c r="AP240" s="130">
        <v>0</v>
      </c>
      <c r="AQ240" s="130">
        <v>0</v>
      </c>
      <c r="AR240" s="130">
        <v>0</v>
      </c>
      <c r="AS240" s="130">
        <v>0</v>
      </c>
      <c r="AT240" s="130">
        <v>0</v>
      </c>
      <c r="AU240" s="130">
        <v>0</v>
      </c>
      <c r="AV240" s="130">
        <v>0</v>
      </c>
      <c r="AW240" s="130">
        <v>0</v>
      </c>
      <c r="AX240" s="130">
        <v>0</v>
      </c>
      <c r="AY240" s="130">
        <v>0</v>
      </c>
    </row>
    <row r="241" spans="1:51">
      <c r="A241" t="s">
        <v>36</v>
      </c>
      <c r="B241" t="s">
        <v>77</v>
      </c>
      <c r="C241" t="s">
        <v>53</v>
      </c>
      <c r="D241" t="s">
        <v>337</v>
      </c>
      <c r="E241" s="63">
        <v>1</v>
      </c>
      <c r="F241" s="63">
        <v>1</v>
      </c>
      <c r="G241" s="63">
        <v>1</v>
      </c>
      <c r="H241" s="63">
        <v>1</v>
      </c>
      <c r="I241" s="63">
        <v>1</v>
      </c>
      <c r="J241" s="63">
        <v>1</v>
      </c>
      <c r="K241" s="130">
        <v>1</v>
      </c>
      <c r="L241" s="130">
        <v>0.9985225218929743</v>
      </c>
      <c r="M241" s="130">
        <v>0.998</v>
      </c>
      <c r="N241" s="130">
        <v>0.99732128597379355</v>
      </c>
      <c r="O241" s="130">
        <v>0.99644442792240806</v>
      </c>
      <c r="P241" s="130">
        <v>0.99530798239260054</v>
      </c>
      <c r="Q241" s="130">
        <v>0.9938179246556097</v>
      </c>
      <c r="R241" s="130">
        <v>0.99183114734318845</v>
      </c>
      <c r="S241" s="130">
        <v>0.98913613518413346</v>
      </c>
      <c r="T241" s="130">
        <v>0.98543025089269443</v>
      </c>
      <c r="U241" s="130">
        <v>0.98029239514496935</v>
      </c>
      <c r="V241" s="130">
        <v>0.97315092266112391</v>
      </c>
      <c r="W241" s="130">
        <v>0.96325028036125193</v>
      </c>
      <c r="X241" s="130">
        <v>0.94962647905338404</v>
      </c>
      <c r="Y241" s="130">
        <v>0.93111185294288301</v>
      </c>
      <c r="Z241" s="130">
        <v>0.90640266233937461</v>
      </c>
      <c r="AA241" s="130">
        <v>0.87423267166627305</v>
      </c>
      <c r="AB241" s="130">
        <v>0.83368579206202365</v>
      </c>
      <c r="AC241" s="130">
        <v>0.78462730731159247</v>
      </c>
      <c r="AD241" s="130">
        <v>0.72812695275973605</v>
      </c>
      <c r="AE241" s="130">
        <v>0.66663856165650759</v>
      </c>
      <c r="AF241" s="130">
        <v>0.60371313592480613</v>
      </c>
      <c r="AG241" s="130">
        <v>0.54324292531620677</v>
      </c>
      <c r="AH241" s="130">
        <v>0.48854491347353329</v>
      </c>
      <c r="AI241" s="130">
        <v>0.44171137593149101</v>
      </c>
      <c r="AJ241" s="130">
        <v>0.40346007868070283</v>
      </c>
      <c r="AK241" s="130">
        <v>0.37340463002259849</v>
      </c>
      <c r="AL241" s="130">
        <v>0.35049933689448087</v>
      </c>
      <c r="AM241" s="130">
        <v>0.33344624648535159</v>
      </c>
      <c r="AN241" s="130">
        <v>0.32096969497839989</v>
      </c>
      <c r="AO241" s="130">
        <v>0.31195750325800209</v>
      </c>
      <c r="AP241" s="130">
        <v>0.30550770434344859</v>
      </c>
      <c r="AQ241" s="130">
        <v>0.30092226391737958</v>
      </c>
      <c r="AR241" s="130">
        <v>0.29767762900642952</v>
      </c>
      <c r="AS241" s="130">
        <v>0.29538940268692382</v>
      </c>
      <c r="AT241" s="130">
        <v>0.29377946945338862</v>
      </c>
      <c r="AU241" s="130">
        <v>0.29264864323898288</v>
      </c>
      <c r="AV241" s="130">
        <v>0.29185527028827202</v>
      </c>
      <c r="AW241" s="130">
        <v>0.29129910547402699</v>
      </c>
      <c r="AX241" s="130">
        <v>0.29090945029024912</v>
      </c>
      <c r="AY241" s="130">
        <v>0.29063656330761589</v>
      </c>
    </row>
    <row r="242" spans="1:51">
      <c r="A242" t="s">
        <v>36</v>
      </c>
      <c r="B242" t="s">
        <v>77</v>
      </c>
      <c r="C242" t="s">
        <v>56</v>
      </c>
      <c r="D242" t="s">
        <v>337</v>
      </c>
      <c r="E242" s="63">
        <v>0</v>
      </c>
      <c r="F242" s="63">
        <v>0</v>
      </c>
      <c r="G242" s="63">
        <v>0</v>
      </c>
      <c r="H242" s="63">
        <v>0</v>
      </c>
      <c r="I242" s="63">
        <v>0</v>
      </c>
      <c r="J242" s="63">
        <v>0</v>
      </c>
      <c r="K242" s="130">
        <v>0</v>
      </c>
      <c r="L242" s="130">
        <v>0</v>
      </c>
      <c r="M242" s="130">
        <v>0</v>
      </c>
      <c r="N242" s="130">
        <v>0</v>
      </c>
      <c r="O242" s="130">
        <v>0</v>
      </c>
      <c r="P242" s="130">
        <v>0</v>
      </c>
      <c r="Q242" s="130">
        <v>0</v>
      </c>
      <c r="R242" s="130">
        <v>0</v>
      </c>
      <c r="S242" s="130">
        <v>0</v>
      </c>
      <c r="T242" s="130">
        <v>0</v>
      </c>
      <c r="U242" s="130">
        <v>0</v>
      </c>
      <c r="V242" s="130">
        <v>0</v>
      </c>
      <c r="W242" s="130">
        <v>0</v>
      </c>
      <c r="X242" s="130">
        <v>0</v>
      </c>
      <c r="Y242" s="130">
        <v>0</v>
      </c>
      <c r="Z242" s="130">
        <v>0</v>
      </c>
      <c r="AA242" s="130">
        <v>0</v>
      </c>
      <c r="AB242" s="130">
        <v>0</v>
      </c>
      <c r="AC242" s="130">
        <v>0</v>
      </c>
      <c r="AD242" s="130">
        <v>0</v>
      </c>
      <c r="AE242" s="130">
        <v>0</v>
      </c>
      <c r="AF242" s="130">
        <v>0</v>
      </c>
      <c r="AG242" s="130">
        <v>0</v>
      </c>
      <c r="AH242" s="130">
        <v>0</v>
      </c>
      <c r="AI242" s="130">
        <v>0</v>
      </c>
      <c r="AJ242" s="130">
        <v>0</v>
      </c>
      <c r="AK242" s="130">
        <v>0</v>
      </c>
      <c r="AL242" s="130">
        <v>0</v>
      </c>
      <c r="AM242" s="130">
        <v>0</v>
      </c>
      <c r="AN242" s="130">
        <v>0</v>
      </c>
      <c r="AO242" s="130">
        <v>0</v>
      </c>
      <c r="AP242" s="130">
        <v>0</v>
      </c>
      <c r="AQ242" s="130">
        <v>0</v>
      </c>
      <c r="AR242" s="130">
        <v>0</v>
      </c>
      <c r="AS242" s="130">
        <v>0</v>
      </c>
      <c r="AT242" s="130">
        <v>0</v>
      </c>
      <c r="AU242" s="130">
        <v>0</v>
      </c>
      <c r="AV242" s="130">
        <v>0</v>
      </c>
      <c r="AW242" s="130">
        <v>0</v>
      </c>
      <c r="AX242" s="130">
        <v>0</v>
      </c>
      <c r="AY242" s="130">
        <v>0</v>
      </c>
    </row>
    <row r="243" spans="1:51">
      <c r="A243" t="s">
        <v>36</v>
      </c>
      <c r="B243" t="s">
        <v>77</v>
      </c>
      <c r="C243" t="s">
        <v>59</v>
      </c>
      <c r="D243" t="s">
        <v>337</v>
      </c>
      <c r="E243" s="63">
        <v>0</v>
      </c>
      <c r="F243" s="63">
        <v>0</v>
      </c>
      <c r="G243" s="63">
        <v>0</v>
      </c>
      <c r="H243" s="63">
        <v>0</v>
      </c>
      <c r="I243" s="63">
        <v>0</v>
      </c>
      <c r="J243" s="63">
        <v>0</v>
      </c>
      <c r="K243" s="130">
        <v>0</v>
      </c>
      <c r="L243" s="130">
        <v>0</v>
      </c>
      <c r="M243" s="130">
        <v>0</v>
      </c>
      <c r="N243" s="130">
        <v>0</v>
      </c>
      <c r="O243" s="130">
        <v>0</v>
      </c>
      <c r="P243" s="130">
        <v>0</v>
      </c>
      <c r="Q243" s="130">
        <v>0</v>
      </c>
      <c r="R243" s="130">
        <v>0</v>
      </c>
      <c r="S243" s="130">
        <v>0</v>
      </c>
      <c r="T243" s="130">
        <v>0</v>
      </c>
      <c r="U243" s="130">
        <v>0</v>
      </c>
      <c r="V243" s="130">
        <v>0</v>
      </c>
      <c r="W243" s="130">
        <v>0</v>
      </c>
      <c r="X243" s="130">
        <v>0</v>
      </c>
      <c r="Y243" s="130">
        <v>0</v>
      </c>
      <c r="Z243" s="130">
        <v>0</v>
      </c>
      <c r="AA243" s="130">
        <v>0</v>
      </c>
      <c r="AB243" s="130">
        <v>0</v>
      </c>
      <c r="AC243" s="130">
        <v>0</v>
      </c>
      <c r="AD243" s="130">
        <v>0</v>
      </c>
      <c r="AE243" s="130">
        <v>0</v>
      </c>
      <c r="AF243" s="130">
        <v>0</v>
      </c>
      <c r="AG243" s="130">
        <v>0</v>
      </c>
      <c r="AH243" s="130">
        <v>0</v>
      </c>
      <c r="AI243" s="130">
        <v>0</v>
      </c>
      <c r="AJ243" s="130">
        <v>0</v>
      </c>
      <c r="AK243" s="130">
        <v>0</v>
      </c>
      <c r="AL243" s="130">
        <v>0</v>
      </c>
      <c r="AM243" s="130">
        <v>0</v>
      </c>
      <c r="AN243" s="130">
        <v>0</v>
      </c>
      <c r="AO243" s="130">
        <v>0</v>
      </c>
      <c r="AP243" s="130">
        <v>0</v>
      </c>
      <c r="AQ243" s="130">
        <v>0</v>
      </c>
      <c r="AR243" s="130">
        <v>0</v>
      </c>
      <c r="AS243" s="130">
        <v>0</v>
      </c>
      <c r="AT243" s="130">
        <v>0</v>
      </c>
      <c r="AU243" s="130">
        <v>0</v>
      </c>
      <c r="AV243" s="130">
        <v>0</v>
      </c>
      <c r="AW243" s="130">
        <v>0</v>
      </c>
      <c r="AX243" s="130">
        <v>0</v>
      </c>
      <c r="AY243" s="130">
        <v>0</v>
      </c>
    </row>
    <row r="244" spans="1:51">
      <c r="A244" t="s">
        <v>36</v>
      </c>
      <c r="B244" t="s">
        <v>77</v>
      </c>
      <c r="C244" t="s">
        <v>60</v>
      </c>
      <c r="D244" t="s">
        <v>337</v>
      </c>
      <c r="E244" s="63">
        <v>0</v>
      </c>
      <c r="F244" s="63">
        <v>0</v>
      </c>
      <c r="G244" s="63">
        <v>0</v>
      </c>
      <c r="H244" s="63">
        <v>0</v>
      </c>
      <c r="I244" s="63">
        <v>0</v>
      </c>
      <c r="J244" s="63">
        <v>0</v>
      </c>
      <c r="K244" s="130">
        <v>0</v>
      </c>
      <c r="L244" s="130">
        <v>0</v>
      </c>
      <c r="M244" s="130">
        <v>0</v>
      </c>
      <c r="N244" s="130">
        <v>0</v>
      </c>
      <c r="O244" s="130">
        <v>0</v>
      </c>
      <c r="P244" s="130">
        <v>0</v>
      </c>
      <c r="Q244" s="130">
        <v>0</v>
      </c>
      <c r="R244" s="130">
        <v>0</v>
      </c>
      <c r="S244" s="130">
        <v>0</v>
      </c>
      <c r="T244" s="130">
        <v>0</v>
      </c>
      <c r="U244" s="130">
        <v>0</v>
      </c>
      <c r="V244" s="130">
        <v>0</v>
      </c>
      <c r="W244" s="130">
        <v>0</v>
      </c>
      <c r="X244" s="130">
        <v>0</v>
      </c>
      <c r="Y244" s="130">
        <v>0</v>
      </c>
      <c r="Z244" s="130">
        <v>0</v>
      </c>
      <c r="AA244" s="130">
        <v>0</v>
      </c>
      <c r="AB244" s="130">
        <v>0</v>
      </c>
      <c r="AC244" s="130">
        <v>0</v>
      </c>
      <c r="AD244" s="130">
        <v>0</v>
      </c>
      <c r="AE244" s="130">
        <v>0</v>
      </c>
      <c r="AF244" s="130">
        <v>0</v>
      </c>
      <c r="AG244" s="130">
        <v>0</v>
      </c>
      <c r="AH244" s="130">
        <v>0</v>
      </c>
      <c r="AI244" s="130">
        <v>0</v>
      </c>
      <c r="AJ244" s="130">
        <v>0</v>
      </c>
      <c r="AK244" s="130">
        <v>0</v>
      </c>
      <c r="AL244" s="130">
        <v>0</v>
      </c>
      <c r="AM244" s="130">
        <v>0</v>
      </c>
      <c r="AN244" s="130">
        <v>0</v>
      </c>
      <c r="AO244" s="130">
        <v>0</v>
      </c>
      <c r="AP244" s="130">
        <v>0</v>
      </c>
      <c r="AQ244" s="130">
        <v>0</v>
      </c>
      <c r="AR244" s="130">
        <v>0</v>
      </c>
      <c r="AS244" s="130">
        <v>0</v>
      </c>
      <c r="AT244" s="130">
        <v>0</v>
      </c>
      <c r="AU244" s="130">
        <v>0</v>
      </c>
      <c r="AV244" s="130">
        <v>0</v>
      </c>
      <c r="AW244" s="130">
        <v>0</v>
      </c>
      <c r="AX244" s="130">
        <v>0</v>
      </c>
      <c r="AY244" s="130">
        <v>0</v>
      </c>
    </row>
    <row r="245" spans="1:51">
      <c r="A245" t="s">
        <v>36</v>
      </c>
      <c r="B245" t="s">
        <v>77</v>
      </c>
      <c r="C245" t="s">
        <v>64</v>
      </c>
      <c r="D245" t="s">
        <v>337</v>
      </c>
      <c r="E245" s="63">
        <v>0</v>
      </c>
      <c r="F245" s="63">
        <v>0</v>
      </c>
      <c r="G245" s="63">
        <v>0</v>
      </c>
      <c r="H245" s="63">
        <v>0</v>
      </c>
      <c r="I245" s="63">
        <v>0</v>
      </c>
      <c r="J245" s="63">
        <v>0</v>
      </c>
      <c r="K245" s="130">
        <v>0</v>
      </c>
      <c r="L245" s="130">
        <v>7.7750822852250398E-4</v>
      </c>
      <c r="M245" s="130">
        <v>1E-3</v>
      </c>
      <c r="N245" s="130">
        <v>1.2503412000094481E-3</v>
      </c>
      <c r="O245" s="130">
        <v>1.515853309977464E-3</v>
      </c>
      <c r="P245" s="130">
        <v>1.7803755855818129E-3</v>
      </c>
      <c r="Q245" s="130">
        <v>2.0279833679623018E-3</v>
      </c>
      <c r="R245" s="130">
        <v>2.246594447847678E-3</v>
      </c>
      <c r="S245" s="130">
        <v>2.429861378661591E-3</v>
      </c>
      <c r="T245" s="130">
        <v>2.5769432360327701E-3</v>
      </c>
      <c r="U245" s="130">
        <v>2.6909081889947071E-3</v>
      </c>
      <c r="V245" s="130">
        <v>2.7768314621496129E-3</v>
      </c>
      <c r="W245" s="130">
        <v>2.84028691880296E-3</v>
      </c>
      <c r="X245" s="130">
        <v>2.8864374205020819E-3</v>
      </c>
      <c r="Y245" s="130">
        <v>2.9196296795036551E-3</v>
      </c>
      <c r="Z245" s="130">
        <v>2.943310985180656E-3</v>
      </c>
      <c r="AA245" s="130">
        <v>2.9601098731268042E-3</v>
      </c>
      <c r="AB245" s="130">
        <v>2.9719780718752168E-3</v>
      </c>
      <c r="AC245" s="130">
        <v>2.980338671474984E-3</v>
      </c>
      <c r="AD245" s="130">
        <v>2.986216378370161E-3</v>
      </c>
      <c r="AE245" s="130">
        <v>2.9903426526279521E-3</v>
      </c>
      <c r="AF245" s="130">
        <v>2.993236480364331E-3</v>
      </c>
      <c r="AG245" s="130">
        <v>2.9952645447244219E-3</v>
      </c>
      <c r="AH245" s="130">
        <v>2.996685160550891E-3</v>
      </c>
      <c r="AI245" s="130">
        <v>2.9976799279655521E-3</v>
      </c>
      <c r="AJ245" s="130">
        <v>2.998376332198952E-3</v>
      </c>
      <c r="AK245" s="130">
        <v>2.9988637795439572E-3</v>
      </c>
      <c r="AL245" s="130">
        <v>2.999204927314111E-3</v>
      </c>
      <c r="AM245" s="130">
        <v>2.9994436651955229E-3</v>
      </c>
      <c r="AN245" s="130">
        <v>2.999610726135422E-3</v>
      </c>
      <c r="AO245" s="130">
        <v>2.9997276251530229E-3</v>
      </c>
      <c r="AP245" s="130">
        <v>2.999809421603156E-3</v>
      </c>
      <c r="AQ245" s="130">
        <v>2.999866654985469E-3</v>
      </c>
      <c r="AR245" s="130">
        <v>2.9999067009098819E-3</v>
      </c>
      <c r="AS245" s="130">
        <v>2.9999347205791672E-3</v>
      </c>
      <c r="AT245" s="130">
        <v>2.9999543254835008E-3</v>
      </c>
      <c r="AU245" s="130">
        <v>2.9999680426490249E-3</v>
      </c>
      <c r="AV245" s="130">
        <v>2.9999776402476219E-3</v>
      </c>
      <c r="AW245" s="130">
        <v>2.999984355460299E-3</v>
      </c>
      <c r="AX245" s="130">
        <v>2.999989053928068E-3</v>
      </c>
      <c r="AY245" s="130">
        <v>2.9999923413256851E-3</v>
      </c>
    </row>
    <row r="246" spans="1:51">
      <c r="A246" t="s">
        <v>36</v>
      </c>
      <c r="B246" t="s">
        <v>77</v>
      </c>
      <c r="C246" t="s">
        <v>61</v>
      </c>
      <c r="D246" t="s">
        <v>337</v>
      </c>
      <c r="E246" s="63">
        <v>0</v>
      </c>
      <c r="F246" s="63">
        <v>0</v>
      </c>
      <c r="G246" s="63">
        <v>0</v>
      </c>
      <c r="H246" s="63">
        <v>0</v>
      </c>
      <c r="I246" s="63">
        <v>0</v>
      </c>
      <c r="J246" s="63">
        <v>0</v>
      </c>
      <c r="K246" s="130">
        <v>0</v>
      </c>
      <c r="L246" s="130">
        <v>6.9996987850317119E-4</v>
      </c>
      <c r="M246" s="130">
        <v>1E-3</v>
      </c>
      <c r="N246" s="130">
        <v>1.4283728261970129E-3</v>
      </c>
      <c r="O246" s="130">
        <v>2.0397187676144861E-3</v>
      </c>
      <c r="P246" s="130">
        <v>2.9116420218176999E-3</v>
      </c>
      <c r="Q246" s="130">
        <v>4.1540919764280889E-3</v>
      </c>
      <c r="R246" s="130">
        <v>5.9222582089639561E-3</v>
      </c>
      <c r="S246" s="130">
        <v>8.4340034372050749E-3</v>
      </c>
      <c r="T246" s="130">
        <v>1.1992805871272929E-2</v>
      </c>
      <c r="U246" s="130">
        <v>1.7016696666036019E-2</v>
      </c>
      <c r="V246" s="130">
        <v>2.40722458767266E-2</v>
      </c>
      <c r="W246" s="130">
        <v>3.3909432719945197E-2</v>
      </c>
      <c r="X246" s="130">
        <v>4.7487083526113943E-2</v>
      </c>
      <c r="Y246" s="130">
        <v>6.5968517377613445E-2</v>
      </c>
      <c r="Z246" s="130">
        <v>9.0654026675444824E-2</v>
      </c>
      <c r="AA246" s="130">
        <v>0.12280721846060021</v>
      </c>
      <c r="AB246" s="130">
        <v>0.1633422298661012</v>
      </c>
      <c r="AC246" s="130">
        <v>0.2123923540169326</v>
      </c>
      <c r="AD246" s="130">
        <v>0.26888683086189391</v>
      </c>
      <c r="AE246" s="130">
        <v>0.33037109569086448</v>
      </c>
      <c r="AF246" s="130">
        <v>0.39329362759482961</v>
      </c>
      <c r="AG246" s="130">
        <v>0.45376181013906869</v>
      </c>
      <c r="AH246" s="130">
        <v>0.50845840136591569</v>
      </c>
      <c r="AI246" s="130">
        <v>0.55529094414054336</v>
      </c>
      <c r="AJ246" s="130">
        <v>0.59354154498709821</v>
      </c>
      <c r="AK246" s="130">
        <v>0.62359650619785745</v>
      </c>
      <c r="AL246" s="130">
        <v>0.64650145817820492</v>
      </c>
      <c r="AM246" s="130">
        <v>0.66355430984945274</v>
      </c>
      <c r="AN246" s="130">
        <v>0.67603069429546458</v>
      </c>
      <c r="AO246" s="130">
        <v>0.68504276911684481</v>
      </c>
      <c r="AP246" s="130">
        <v>0.69149248623494808</v>
      </c>
      <c r="AQ246" s="130">
        <v>0.69607786942763483</v>
      </c>
      <c r="AR246" s="130">
        <v>0.69932246429266054</v>
      </c>
      <c r="AS246" s="130">
        <v>0.70161066259249694</v>
      </c>
      <c r="AT246" s="130">
        <v>0.70322057622112777</v>
      </c>
      <c r="AU246" s="130">
        <v>0.704351388718368</v>
      </c>
      <c r="AV246" s="130">
        <v>0.70514475207148031</v>
      </c>
      <c r="AW246" s="130">
        <v>0.70570091017051251</v>
      </c>
      <c r="AX246" s="130">
        <v>0.70609056065582276</v>
      </c>
      <c r="AY246" s="130">
        <v>0.70636344435105836</v>
      </c>
    </row>
    <row r="247" spans="1:51">
      <c r="A247" t="s">
        <v>36</v>
      </c>
      <c r="B247" t="s">
        <v>78</v>
      </c>
      <c r="C247" t="s">
        <v>53</v>
      </c>
      <c r="D247" t="s">
        <v>337</v>
      </c>
      <c r="E247" s="63">
        <v>1</v>
      </c>
      <c r="F247" s="63">
        <v>1</v>
      </c>
      <c r="G247" s="63">
        <v>1</v>
      </c>
      <c r="H247" s="63">
        <v>1</v>
      </c>
      <c r="I247" s="63">
        <v>1</v>
      </c>
      <c r="J247" s="63">
        <v>1</v>
      </c>
      <c r="K247" s="71">
        <v>1</v>
      </c>
      <c r="L247" s="71">
        <v>1</v>
      </c>
      <c r="M247" s="71">
        <v>1</v>
      </c>
      <c r="N247" s="71">
        <v>1</v>
      </c>
      <c r="O247" s="71">
        <v>1</v>
      </c>
      <c r="P247" s="71">
        <v>1</v>
      </c>
      <c r="Q247" s="71">
        <v>1</v>
      </c>
      <c r="R247" s="71">
        <v>1</v>
      </c>
      <c r="S247" s="71">
        <v>1</v>
      </c>
      <c r="T247" s="71">
        <v>1</v>
      </c>
      <c r="U247" s="71">
        <v>1</v>
      </c>
      <c r="V247" s="71">
        <v>1</v>
      </c>
      <c r="W247" s="71">
        <v>1</v>
      </c>
      <c r="X247" s="71">
        <v>1</v>
      </c>
      <c r="Y247" s="71">
        <v>1</v>
      </c>
      <c r="Z247" s="71">
        <v>1</v>
      </c>
      <c r="AA247" s="71">
        <v>1</v>
      </c>
      <c r="AB247" s="71">
        <v>1</v>
      </c>
      <c r="AC247" s="71">
        <v>1</v>
      </c>
      <c r="AD247" s="71">
        <v>1</v>
      </c>
      <c r="AE247" s="71">
        <v>1</v>
      </c>
      <c r="AF247" s="71">
        <v>1</v>
      </c>
      <c r="AG247" s="71">
        <v>1</v>
      </c>
      <c r="AH247" s="71">
        <v>1</v>
      </c>
      <c r="AI247" s="71">
        <v>1</v>
      </c>
      <c r="AJ247" s="71">
        <v>1</v>
      </c>
      <c r="AK247" s="71">
        <v>1</v>
      </c>
      <c r="AL247" s="71">
        <v>1</v>
      </c>
      <c r="AM247" s="71">
        <v>1</v>
      </c>
      <c r="AN247" s="71">
        <v>1</v>
      </c>
      <c r="AO247" s="71">
        <v>1</v>
      </c>
      <c r="AP247" s="71">
        <v>1</v>
      </c>
      <c r="AQ247" s="71">
        <v>1</v>
      </c>
      <c r="AR247" s="71">
        <v>1</v>
      </c>
      <c r="AS247" s="71">
        <v>1</v>
      </c>
      <c r="AT247" s="71">
        <v>1</v>
      </c>
      <c r="AU247" s="71">
        <v>1</v>
      </c>
      <c r="AV247" s="71">
        <v>1</v>
      </c>
      <c r="AW247" s="71">
        <v>1</v>
      </c>
      <c r="AX247" s="71">
        <v>1</v>
      </c>
      <c r="AY247" s="71">
        <v>1</v>
      </c>
    </row>
    <row r="248" spans="1:51">
      <c r="A248" t="s">
        <v>36</v>
      </c>
      <c r="B248" t="s">
        <v>78</v>
      </c>
      <c r="C248" t="s">
        <v>56</v>
      </c>
      <c r="D248" t="s">
        <v>337</v>
      </c>
      <c r="E248" s="63">
        <v>0</v>
      </c>
      <c r="F248" s="63">
        <v>0</v>
      </c>
      <c r="G248" s="63">
        <v>0</v>
      </c>
      <c r="H248" s="63">
        <v>0</v>
      </c>
      <c r="I248" s="63">
        <v>0</v>
      </c>
      <c r="J248" s="63">
        <v>0</v>
      </c>
      <c r="K248" s="71">
        <v>0</v>
      </c>
      <c r="L248" s="71">
        <v>0</v>
      </c>
      <c r="M248" s="71">
        <v>0</v>
      </c>
      <c r="N248" s="71">
        <v>0</v>
      </c>
      <c r="O248" s="71">
        <v>0</v>
      </c>
      <c r="P248" s="71">
        <v>0</v>
      </c>
      <c r="Q248" s="71">
        <v>0</v>
      </c>
      <c r="R248" s="71">
        <v>0</v>
      </c>
      <c r="S248" s="71">
        <v>0</v>
      </c>
      <c r="T248" s="71">
        <v>0</v>
      </c>
      <c r="U248" s="71">
        <v>0</v>
      </c>
      <c r="V248" s="71">
        <v>0</v>
      </c>
      <c r="W248" s="71">
        <v>0</v>
      </c>
      <c r="X248" s="71">
        <v>0</v>
      </c>
      <c r="Y248" s="71">
        <v>0</v>
      </c>
      <c r="Z248" s="71">
        <v>0</v>
      </c>
      <c r="AA248" s="71">
        <v>0</v>
      </c>
      <c r="AB248" s="71">
        <v>0</v>
      </c>
      <c r="AC248" s="71">
        <v>0</v>
      </c>
      <c r="AD248" s="71">
        <v>0</v>
      </c>
      <c r="AE248" s="71">
        <v>0</v>
      </c>
      <c r="AF248" s="71">
        <v>0</v>
      </c>
      <c r="AG248" s="71">
        <v>0</v>
      </c>
      <c r="AH248" s="71">
        <v>0</v>
      </c>
      <c r="AI248" s="71">
        <v>0</v>
      </c>
      <c r="AJ248" s="71">
        <v>0</v>
      </c>
      <c r="AK248" s="71">
        <v>0</v>
      </c>
      <c r="AL248" s="71">
        <v>0</v>
      </c>
      <c r="AM248" s="71">
        <v>0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</row>
    <row r="249" spans="1:51">
      <c r="A249" t="s">
        <v>36</v>
      </c>
      <c r="B249" t="s">
        <v>78</v>
      </c>
      <c r="C249" t="s">
        <v>61</v>
      </c>
      <c r="D249" t="s">
        <v>337</v>
      </c>
      <c r="E249" s="63">
        <v>0</v>
      </c>
      <c r="F249" s="63">
        <v>0</v>
      </c>
      <c r="G249" s="63">
        <v>0</v>
      </c>
      <c r="H249" s="63">
        <v>0</v>
      </c>
      <c r="I249" s="63">
        <v>0</v>
      </c>
      <c r="J249" s="63">
        <v>0</v>
      </c>
      <c r="K249" s="130">
        <v>0</v>
      </c>
      <c r="L249" s="130">
        <v>0</v>
      </c>
      <c r="M249" s="130">
        <v>0</v>
      </c>
      <c r="N249" s="130">
        <v>0</v>
      </c>
      <c r="O249" s="130">
        <v>0</v>
      </c>
      <c r="P249" s="130">
        <v>0</v>
      </c>
      <c r="Q249" s="130">
        <v>0</v>
      </c>
      <c r="R249" s="130">
        <v>0</v>
      </c>
      <c r="S249" s="130">
        <v>0</v>
      </c>
      <c r="T249" s="130">
        <v>0</v>
      </c>
      <c r="U249" s="130">
        <v>0</v>
      </c>
      <c r="V249" s="130">
        <v>0</v>
      </c>
      <c r="W249" s="130">
        <v>0</v>
      </c>
      <c r="X249" s="130">
        <v>0</v>
      </c>
      <c r="Y249" s="130">
        <v>0</v>
      </c>
      <c r="Z249" s="130">
        <v>0</v>
      </c>
      <c r="AA249" s="130">
        <v>0</v>
      </c>
      <c r="AB249" s="130">
        <v>0</v>
      </c>
      <c r="AC249" s="130">
        <v>0</v>
      </c>
      <c r="AD249" s="130">
        <v>0</v>
      </c>
      <c r="AE249" s="130">
        <v>0</v>
      </c>
      <c r="AF249" s="130">
        <v>0</v>
      </c>
      <c r="AG249" s="130">
        <v>0</v>
      </c>
      <c r="AH249" s="130">
        <v>0</v>
      </c>
      <c r="AI249" s="130">
        <v>0</v>
      </c>
      <c r="AJ249" s="130">
        <v>0</v>
      </c>
      <c r="AK249" s="130">
        <v>0</v>
      </c>
      <c r="AL249" s="130">
        <v>0</v>
      </c>
      <c r="AM249" s="130">
        <v>0</v>
      </c>
      <c r="AN249" s="130">
        <v>0</v>
      </c>
      <c r="AO249" s="130">
        <v>0</v>
      </c>
      <c r="AP249" s="130">
        <v>0</v>
      </c>
      <c r="AQ249" s="130">
        <v>0</v>
      </c>
      <c r="AR249" s="130">
        <v>0</v>
      </c>
      <c r="AS249" s="130">
        <v>0</v>
      </c>
      <c r="AT249" s="130">
        <v>0</v>
      </c>
      <c r="AU249" s="130">
        <v>0</v>
      </c>
      <c r="AV249" s="130">
        <v>0</v>
      </c>
      <c r="AW249" s="130">
        <v>0</v>
      </c>
      <c r="AX249" s="130">
        <v>0</v>
      </c>
      <c r="AY249" s="130">
        <v>0</v>
      </c>
    </row>
    <row r="250" spans="1:51">
      <c r="A250" t="s">
        <v>36</v>
      </c>
      <c r="B250" t="s">
        <v>79</v>
      </c>
      <c r="C250" t="s">
        <v>359</v>
      </c>
      <c r="D250" t="s">
        <v>337</v>
      </c>
      <c r="E250" s="63">
        <v>0</v>
      </c>
      <c r="F250" s="63">
        <v>0</v>
      </c>
      <c r="G250" s="63">
        <v>0</v>
      </c>
      <c r="H250" s="63">
        <v>0</v>
      </c>
      <c r="I250" s="63">
        <v>0</v>
      </c>
      <c r="J250" s="63">
        <v>0</v>
      </c>
      <c r="K250" s="130">
        <v>0</v>
      </c>
      <c r="L250" s="130">
        <v>0</v>
      </c>
      <c r="M250" s="130">
        <v>0</v>
      </c>
      <c r="N250" s="130">
        <v>0</v>
      </c>
      <c r="O250" s="130">
        <v>0</v>
      </c>
      <c r="P250" s="130">
        <v>0</v>
      </c>
      <c r="Q250" s="130">
        <v>0</v>
      </c>
      <c r="R250" s="130">
        <v>0</v>
      </c>
      <c r="S250" s="130">
        <v>0</v>
      </c>
      <c r="T250" s="130">
        <v>0</v>
      </c>
      <c r="U250" s="130">
        <v>0</v>
      </c>
      <c r="V250" s="130">
        <v>0</v>
      </c>
      <c r="W250" s="130">
        <v>0</v>
      </c>
      <c r="X250" s="130">
        <v>0</v>
      </c>
      <c r="Y250" s="130">
        <v>0</v>
      </c>
      <c r="Z250" s="130">
        <v>0</v>
      </c>
      <c r="AA250" s="130">
        <v>0</v>
      </c>
      <c r="AB250" s="130">
        <v>0</v>
      </c>
      <c r="AC250" s="130">
        <v>0</v>
      </c>
      <c r="AD250" s="130">
        <v>0</v>
      </c>
      <c r="AE250" s="130">
        <v>0</v>
      </c>
      <c r="AF250" s="130">
        <v>0</v>
      </c>
      <c r="AG250" s="130">
        <v>0</v>
      </c>
      <c r="AH250" s="130">
        <v>0</v>
      </c>
      <c r="AI250" s="130">
        <v>0</v>
      </c>
      <c r="AJ250" s="130">
        <v>0</v>
      </c>
      <c r="AK250" s="130">
        <v>0</v>
      </c>
      <c r="AL250" s="130">
        <v>0</v>
      </c>
      <c r="AM250" s="130">
        <v>0</v>
      </c>
      <c r="AN250" s="130">
        <v>0</v>
      </c>
      <c r="AO250" s="130">
        <v>0</v>
      </c>
      <c r="AP250" s="130">
        <v>0</v>
      </c>
      <c r="AQ250" s="130">
        <v>0</v>
      </c>
      <c r="AR250" s="130">
        <v>0</v>
      </c>
      <c r="AS250" s="130">
        <v>0</v>
      </c>
      <c r="AT250" s="130">
        <v>0</v>
      </c>
      <c r="AU250" s="130">
        <v>0</v>
      </c>
      <c r="AV250" s="130">
        <v>0</v>
      </c>
      <c r="AW250" s="130">
        <v>0</v>
      </c>
      <c r="AX250" s="130">
        <v>0</v>
      </c>
      <c r="AY250" s="130">
        <v>0</v>
      </c>
    </row>
    <row r="251" spans="1:51">
      <c r="A251" t="s">
        <v>36</v>
      </c>
      <c r="B251" t="s">
        <v>79</v>
      </c>
      <c r="C251" t="s">
        <v>61</v>
      </c>
      <c r="D251" t="s">
        <v>337</v>
      </c>
      <c r="E251" s="63">
        <v>0</v>
      </c>
      <c r="F251" s="63">
        <v>0</v>
      </c>
      <c r="G251" s="63">
        <v>0</v>
      </c>
      <c r="H251" s="63">
        <v>0</v>
      </c>
      <c r="I251" s="63">
        <v>0</v>
      </c>
      <c r="J251" s="63">
        <v>0</v>
      </c>
      <c r="K251" s="130">
        <v>0</v>
      </c>
      <c r="L251" s="130">
        <v>0</v>
      </c>
      <c r="M251" s="130">
        <v>0</v>
      </c>
      <c r="N251" s="130">
        <v>0</v>
      </c>
      <c r="O251" s="130">
        <v>0</v>
      </c>
      <c r="P251" s="130">
        <v>0</v>
      </c>
      <c r="Q251" s="130">
        <v>0</v>
      </c>
      <c r="R251" s="130">
        <v>0</v>
      </c>
      <c r="S251" s="130">
        <v>0</v>
      </c>
      <c r="T251" s="130">
        <v>0</v>
      </c>
      <c r="U251" s="130">
        <v>0</v>
      </c>
      <c r="V251" s="130">
        <v>0</v>
      </c>
      <c r="W251" s="130">
        <v>0</v>
      </c>
      <c r="X251" s="130">
        <v>0</v>
      </c>
      <c r="Y251" s="130">
        <v>0</v>
      </c>
      <c r="Z251" s="130">
        <v>0</v>
      </c>
      <c r="AA251" s="130">
        <v>0</v>
      </c>
      <c r="AB251" s="130">
        <v>0</v>
      </c>
      <c r="AC251" s="130">
        <v>0</v>
      </c>
      <c r="AD251" s="130">
        <v>0</v>
      </c>
      <c r="AE251" s="130">
        <v>0</v>
      </c>
      <c r="AF251" s="130">
        <v>0</v>
      </c>
      <c r="AG251" s="130">
        <v>0</v>
      </c>
      <c r="AH251" s="130">
        <v>0</v>
      </c>
      <c r="AI251" s="130">
        <v>0</v>
      </c>
      <c r="AJ251" s="130">
        <v>0</v>
      </c>
      <c r="AK251" s="130">
        <v>0</v>
      </c>
      <c r="AL251" s="130">
        <v>0</v>
      </c>
      <c r="AM251" s="130">
        <v>0</v>
      </c>
      <c r="AN251" s="130">
        <v>0</v>
      </c>
      <c r="AO251" s="130">
        <v>0</v>
      </c>
      <c r="AP251" s="130">
        <v>0</v>
      </c>
      <c r="AQ251" s="130">
        <v>0</v>
      </c>
      <c r="AR251" s="130">
        <v>0</v>
      </c>
      <c r="AS251" s="130">
        <v>0</v>
      </c>
      <c r="AT251" s="130">
        <v>0</v>
      </c>
      <c r="AU251" s="130">
        <v>0</v>
      </c>
      <c r="AV251" s="130">
        <v>0</v>
      </c>
      <c r="AW251" s="130">
        <v>0</v>
      </c>
      <c r="AX251" s="130">
        <v>0</v>
      </c>
      <c r="AY251" s="130">
        <v>0</v>
      </c>
    </row>
    <row r="252" spans="1:51">
      <c r="A252" t="s">
        <v>36</v>
      </c>
      <c r="B252" t="s">
        <v>80</v>
      </c>
      <c r="C252" t="s">
        <v>63</v>
      </c>
      <c r="D252" t="s">
        <v>337</v>
      </c>
      <c r="E252" s="63">
        <v>0</v>
      </c>
      <c r="F252" s="63">
        <v>0</v>
      </c>
      <c r="G252" s="63">
        <v>0</v>
      </c>
      <c r="H252" s="63">
        <v>0</v>
      </c>
      <c r="I252" s="63">
        <v>0</v>
      </c>
      <c r="J252" s="63">
        <v>0</v>
      </c>
      <c r="K252" s="130">
        <v>0</v>
      </c>
      <c r="L252" s="130">
        <v>0</v>
      </c>
      <c r="M252" s="130">
        <v>0</v>
      </c>
      <c r="N252" s="130">
        <v>0</v>
      </c>
      <c r="O252" s="130">
        <v>0</v>
      </c>
      <c r="P252" s="130">
        <v>0</v>
      </c>
      <c r="Q252" s="130">
        <v>0</v>
      </c>
      <c r="R252" s="130">
        <v>0</v>
      </c>
      <c r="S252" s="130">
        <v>0</v>
      </c>
      <c r="T252" s="130">
        <v>0</v>
      </c>
      <c r="U252" s="130">
        <v>0</v>
      </c>
      <c r="V252" s="130">
        <v>0</v>
      </c>
      <c r="W252" s="130">
        <v>0</v>
      </c>
      <c r="X252" s="130">
        <v>0</v>
      </c>
      <c r="Y252" s="130">
        <v>0</v>
      </c>
      <c r="Z252" s="130">
        <v>0</v>
      </c>
      <c r="AA252" s="130">
        <v>0</v>
      </c>
      <c r="AB252" s="130">
        <v>0</v>
      </c>
      <c r="AC252" s="130">
        <v>0</v>
      </c>
      <c r="AD252" s="130">
        <v>0</v>
      </c>
      <c r="AE252" s="130">
        <v>0</v>
      </c>
      <c r="AF252" s="130">
        <v>0</v>
      </c>
      <c r="AG252" s="130">
        <v>0</v>
      </c>
      <c r="AH252" s="130">
        <v>0</v>
      </c>
      <c r="AI252" s="130">
        <v>0</v>
      </c>
      <c r="AJ252" s="130">
        <v>0</v>
      </c>
      <c r="AK252" s="130">
        <v>0</v>
      </c>
      <c r="AL252" s="130">
        <v>0</v>
      </c>
      <c r="AM252" s="130">
        <v>0</v>
      </c>
      <c r="AN252" s="130">
        <v>0</v>
      </c>
      <c r="AO252" s="130">
        <v>0</v>
      </c>
      <c r="AP252" s="130">
        <v>0</v>
      </c>
      <c r="AQ252" s="130">
        <v>0</v>
      </c>
      <c r="AR252" s="130">
        <v>0</v>
      </c>
      <c r="AS252" s="130">
        <v>0</v>
      </c>
      <c r="AT252" s="130">
        <v>0</v>
      </c>
      <c r="AU252" s="130">
        <v>0</v>
      </c>
      <c r="AV252" s="130">
        <v>0</v>
      </c>
      <c r="AW252" s="130">
        <v>0</v>
      </c>
      <c r="AX252" s="130">
        <v>0</v>
      </c>
      <c r="AY252" s="130">
        <v>0</v>
      </c>
    </row>
    <row r="253" spans="1:51">
      <c r="A253" t="s">
        <v>36</v>
      </c>
      <c r="B253" t="s">
        <v>80</v>
      </c>
      <c r="C253" t="s">
        <v>61</v>
      </c>
      <c r="D253" t="s">
        <v>337</v>
      </c>
      <c r="E253" s="63">
        <v>0</v>
      </c>
      <c r="F253" s="63">
        <v>0</v>
      </c>
      <c r="G253" s="63">
        <v>0</v>
      </c>
      <c r="H253" s="63">
        <v>0</v>
      </c>
      <c r="I253" s="63">
        <v>0</v>
      </c>
      <c r="J253" s="63">
        <v>0</v>
      </c>
      <c r="K253" s="130">
        <v>0</v>
      </c>
      <c r="L253" s="130">
        <v>0</v>
      </c>
      <c r="M253" s="130">
        <v>0</v>
      </c>
      <c r="N253" s="130">
        <v>0</v>
      </c>
      <c r="O253" s="130">
        <v>0</v>
      </c>
      <c r="P253" s="130">
        <v>0</v>
      </c>
      <c r="Q253" s="130">
        <v>0</v>
      </c>
      <c r="R253" s="130">
        <v>0</v>
      </c>
      <c r="S253" s="130">
        <v>0</v>
      </c>
      <c r="T253" s="130">
        <v>0</v>
      </c>
      <c r="U253" s="130">
        <v>0</v>
      </c>
      <c r="V253" s="130">
        <v>0</v>
      </c>
      <c r="W253" s="130">
        <v>0</v>
      </c>
      <c r="X253" s="130">
        <v>0</v>
      </c>
      <c r="Y253" s="130">
        <v>0</v>
      </c>
      <c r="Z253" s="130">
        <v>0</v>
      </c>
      <c r="AA253" s="130">
        <v>0</v>
      </c>
      <c r="AB253" s="130">
        <v>0</v>
      </c>
      <c r="AC253" s="130">
        <v>0</v>
      </c>
      <c r="AD253" s="130">
        <v>0</v>
      </c>
      <c r="AE253" s="130">
        <v>0</v>
      </c>
      <c r="AF253" s="130">
        <v>0</v>
      </c>
      <c r="AG253" s="130">
        <v>0</v>
      </c>
      <c r="AH253" s="130">
        <v>0</v>
      </c>
      <c r="AI253" s="130">
        <v>0</v>
      </c>
      <c r="AJ253" s="130">
        <v>0</v>
      </c>
      <c r="AK253" s="130">
        <v>0</v>
      </c>
      <c r="AL253" s="130">
        <v>0</v>
      </c>
      <c r="AM253" s="130">
        <v>0</v>
      </c>
      <c r="AN253" s="130">
        <v>0</v>
      </c>
      <c r="AO253" s="130">
        <v>0</v>
      </c>
      <c r="AP253" s="130">
        <v>0</v>
      </c>
      <c r="AQ253" s="130">
        <v>0</v>
      </c>
      <c r="AR253" s="130">
        <v>0</v>
      </c>
      <c r="AS253" s="130">
        <v>0</v>
      </c>
      <c r="AT253" s="130">
        <v>0</v>
      </c>
      <c r="AU253" s="130">
        <v>0</v>
      </c>
      <c r="AV253" s="130">
        <v>0</v>
      </c>
      <c r="AW253" s="130">
        <v>0</v>
      </c>
      <c r="AX253" s="130">
        <v>0</v>
      </c>
      <c r="AY253" s="130">
        <v>0</v>
      </c>
    </row>
    <row r="254" spans="1:51">
      <c r="A254" t="s">
        <v>37</v>
      </c>
      <c r="B254" t="s">
        <v>75</v>
      </c>
      <c r="C254" t="s">
        <v>50</v>
      </c>
      <c r="D254" t="s">
        <v>337</v>
      </c>
      <c r="E254" s="63">
        <v>0</v>
      </c>
      <c r="F254" s="63">
        <v>0</v>
      </c>
      <c r="G254" s="63">
        <v>0</v>
      </c>
      <c r="H254" s="63">
        <v>0</v>
      </c>
      <c r="I254" s="63">
        <v>0</v>
      </c>
      <c r="J254" s="63">
        <v>0</v>
      </c>
      <c r="K254" s="130">
        <v>0</v>
      </c>
      <c r="L254" s="130">
        <v>0</v>
      </c>
      <c r="M254" s="130">
        <v>0</v>
      </c>
      <c r="N254" s="130">
        <v>0</v>
      </c>
      <c r="O254" s="130">
        <v>0</v>
      </c>
      <c r="P254" s="130">
        <v>0</v>
      </c>
      <c r="Q254" s="130">
        <v>0</v>
      </c>
      <c r="R254" s="130">
        <v>0</v>
      </c>
      <c r="S254" s="130">
        <v>0</v>
      </c>
      <c r="T254" s="130">
        <v>0</v>
      </c>
      <c r="U254" s="130">
        <v>0</v>
      </c>
      <c r="V254" s="130">
        <v>0</v>
      </c>
      <c r="W254" s="130">
        <v>0</v>
      </c>
      <c r="X254" s="130">
        <v>0</v>
      </c>
      <c r="Y254" s="130">
        <v>0</v>
      </c>
      <c r="Z254" s="130">
        <v>0</v>
      </c>
      <c r="AA254" s="130">
        <v>0</v>
      </c>
      <c r="AB254" s="130">
        <v>0</v>
      </c>
      <c r="AC254" s="130">
        <v>0</v>
      </c>
      <c r="AD254" s="130">
        <v>0</v>
      </c>
      <c r="AE254" s="130">
        <v>0</v>
      </c>
      <c r="AF254" s="130">
        <v>0</v>
      </c>
      <c r="AG254" s="130">
        <v>0</v>
      </c>
      <c r="AH254" s="130">
        <v>0</v>
      </c>
      <c r="AI254" s="130">
        <v>0</v>
      </c>
      <c r="AJ254" s="130">
        <v>0</v>
      </c>
      <c r="AK254" s="130">
        <v>0</v>
      </c>
      <c r="AL254" s="130">
        <v>0</v>
      </c>
      <c r="AM254" s="130">
        <v>0</v>
      </c>
      <c r="AN254" s="130">
        <v>0</v>
      </c>
      <c r="AO254" s="130">
        <v>0</v>
      </c>
      <c r="AP254" s="130">
        <v>0</v>
      </c>
      <c r="AQ254" s="130">
        <v>0</v>
      </c>
      <c r="AR254" s="130">
        <v>0</v>
      </c>
      <c r="AS254" s="130">
        <v>0</v>
      </c>
      <c r="AT254" s="130">
        <v>0</v>
      </c>
      <c r="AU254" s="130">
        <v>0</v>
      </c>
      <c r="AV254" s="130">
        <v>0</v>
      </c>
      <c r="AW254" s="130">
        <v>0</v>
      </c>
      <c r="AX254" s="130">
        <v>0</v>
      </c>
      <c r="AY254" s="130">
        <v>0</v>
      </c>
    </row>
    <row r="255" spans="1:51">
      <c r="A255" t="s">
        <v>37</v>
      </c>
      <c r="B255" t="s">
        <v>75</v>
      </c>
      <c r="C255" t="s">
        <v>53</v>
      </c>
      <c r="D255" t="s">
        <v>337</v>
      </c>
      <c r="E255" s="63">
        <v>1</v>
      </c>
      <c r="F255" s="63">
        <v>1</v>
      </c>
      <c r="G255" s="63">
        <v>0.99718706047819972</v>
      </c>
      <c r="H255" s="63">
        <v>0.99659678736727475</v>
      </c>
      <c r="I255" s="63">
        <v>0.99557481331243658</v>
      </c>
      <c r="J255" s="63">
        <v>0.99496597371119599</v>
      </c>
      <c r="K255" s="130">
        <v>0.99496597371119599</v>
      </c>
      <c r="L255" s="130">
        <v>0.9934884956041703</v>
      </c>
      <c r="M255" s="130">
        <v>0.99296597371119599</v>
      </c>
      <c r="N255" s="130">
        <v>0.99228725968498954</v>
      </c>
      <c r="O255" s="130">
        <v>0.99141040163360405</v>
      </c>
      <c r="P255" s="130">
        <v>0.99027395610379654</v>
      </c>
      <c r="Q255" s="130">
        <v>0.98878389836680569</v>
      </c>
      <c r="R255" s="130">
        <v>0.98679712105438444</v>
      </c>
      <c r="S255" s="130">
        <v>0.98410210889532945</v>
      </c>
      <c r="T255" s="130">
        <v>0.98039622460389042</v>
      </c>
      <c r="U255" s="130">
        <v>0.97525836885616535</v>
      </c>
      <c r="V255" s="130">
        <v>0.9681168963723199</v>
      </c>
      <c r="W255" s="130">
        <v>0.95821625407244793</v>
      </c>
      <c r="X255" s="130">
        <v>0.94459245276458004</v>
      </c>
      <c r="Y255" s="130">
        <v>0.92607782665407901</v>
      </c>
      <c r="Z255" s="130">
        <v>0.9013686360505706</v>
      </c>
      <c r="AA255" s="130">
        <v>0.86919864537746905</v>
      </c>
      <c r="AB255" s="130">
        <v>0.82865176577321964</v>
      </c>
      <c r="AC255" s="130">
        <v>0.77959328102278846</v>
      </c>
      <c r="AD255" s="130">
        <v>0.72309292647093204</v>
      </c>
      <c r="AE255" s="130">
        <v>0.66160453536770358</v>
      </c>
      <c r="AF255" s="130">
        <v>0.59867910963600213</v>
      </c>
      <c r="AG255" s="130">
        <v>0.53820889902740277</v>
      </c>
      <c r="AH255" s="130">
        <v>0.48351088718472929</v>
      </c>
      <c r="AI255" s="130">
        <v>0.43667734964268701</v>
      </c>
      <c r="AJ255" s="130">
        <v>0.39842605239189882</v>
      </c>
      <c r="AK255" s="130">
        <v>0.36837060373379449</v>
      </c>
      <c r="AL255" s="130">
        <v>0.34546531060567692</v>
      </c>
      <c r="AM255" s="130">
        <v>0.32841222019654759</v>
      </c>
      <c r="AN255" s="130">
        <v>0.31593566868959588</v>
      </c>
      <c r="AO255" s="130">
        <v>0.30692347696919808</v>
      </c>
      <c r="AP255" s="130">
        <v>0.30047367805464459</v>
      </c>
      <c r="AQ255" s="130">
        <v>0.29588823762857558</v>
      </c>
      <c r="AR255" s="130">
        <v>0.29264360271762552</v>
      </c>
      <c r="AS255" s="130">
        <v>0.29035537639811981</v>
      </c>
      <c r="AT255" s="130">
        <v>0.28874544316458461</v>
      </c>
      <c r="AU255" s="130">
        <v>0.28761461695017893</v>
      </c>
      <c r="AV255" s="130">
        <v>0.28682124399946801</v>
      </c>
      <c r="AW255" s="130">
        <v>0.28626507918522298</v>
      </c>
      <c r="AX255" s="130">
        <v>0.28587542400144511</v>
      </c>
      <c r="AY255" s="130">
        <v>0.28560253701881189</v>
      </c>
    </row>
    <row r="256" spans="1:51">
      <c r="A256" t="s">
        <v>37</v>
      </c>
      <c r="B256" t="s">
        <v>75</v>
      </c>
      <c r="C256" t="s">
        <v>56</v>
      </c>
      <c r="D256" t="s">
        <v>337</v>
      </c>
      <c r="E256" s="63">
        <v>0</v>
      </c>
      <c r="F256" s="63">
        <v>0</v>
      </c>
      <c r="G256" s="63">
        <v>2.0092425155716299E-4</v>
      </c>
      <c r="H256" s="63">
        <v>0</v>
      </c>
      <c r="I256" s="63">
        <v>0</v>
      </c>
      <c r="J256" s="63">
        <v>3.7289083620770021E-4</v>
      </c>
      <c r="K256" s="130">
        <v>3.7289083620770021E-4</v>
      </c>
      <c r="L256" s="130">
        <v>3.7218075357877079E-4</v>
      </c>
      <c r="M256" s="130">
        <v>3.7191127032641847E-4</v>
      </c>
      <c r="N256" s="130">
        <v>3.7153995242701279E-4</v>
      </c>
      <c r="O256" s="130">
        <v>3.7102871086771021E-4</v>
      </c>
      <c r="P256" s="130">
        <v>3.7032556270905092E-4</v>
      </c>
      <c r="Q256" s="130">
        <v>3.6935987750365859E-4</v>
      </c>
      <c r="R256" s="130">
        <v>3.6803627788957699E-4</v>
      </c>
      <c r="S256" s="130">
        <v>3.6622706840892382E-4</v>
      </c>
      <c r="T256" s="130">
        <v>3.6376331693823062E-4</v>
      </c>
      <c r="U256" s="130">
        <v>3.6042525302318909E-4</v>
      </c>
      <c r="V256" s="130">
        <v>3.5593365957955927E-4</v>
      </c>
      <c r="W256" s="130">
        <v>3.4994561373234608E-4</v>
      </c>
      <c r="X256" s="130">
        <v>3.4206033221140269E-4</v>
      </c>
      <c r="Y256" s="130">
        <v>3.3184354217401799E-4</v>
      </c>
      <c r="Z256" s="130">
        <v>3.1888015450686733E-4</v>
      </c>
      <c r="AA256" s="130">
        <v>3.0286183679621178E-4</v>
      </c>
      <c r="AB256" s="130">
        <v>2.8370419442529039E-4</v>
      </c>
      <c r="AC256" s="130">
        <v>2.6166632204012468E-4</v>
      </c>
      <c r="AD256" s="130">
        <v>2.3742171347401991E-4</v>
      </c>
      <c r="AE256" s="130">
        <v>2.1202458565970211E-4</v>
      </c>
      <c r="AF256" s="130">
        <v>1.8674953481247021E-4</v>
      </c>
      <c r="AG256" s="130">
        <v>1.6284711883557721E-4</v>
      </c>
      <c r="AH256" s="130">
        <v>1.4130895710952039E-4</v>
      </c>
      <c r="AI256" s="130">
        <v>1.2272991074409239E-4</v>
      </c>
      <c r="AJ256" s="130">
        <v>1.072972264312465E-4</v>
      </c>
      <c r="AK256" s="130">
        <v>9.4875086923502944E-5</v>
      </c>
      <c r="AL256" s="130">
        <v>8.5126985877523971E-5</v>
      </c>
      <c r="AM256" s="130">
        <v>7.7628675330170173E-5</v>
      </c>
      <c r="AN256" s="130">
        <v>7.1949116645881795E-5</v>
      </c>
      <c r="AO256" s="130">
        <v>6.769717483220725E-5</v>
      </c>
      <c r="AP256" s="130">
        <v>6.4541788559648844E-5</v>
      </c>
      <c r="AQ256" s="130">
        <v>6.2215363884746486E-5</v>
      </c>
      <c r="AR256" s="130">
        <v>6.0508345995207349E-5</v>
      </c>
      <c r="AS256" s="130">
        <v>5.9260231155069673E-5</v>
      </c>
      <c r="AT256" s="130">
        <v>5.8350003760579849E-5</v>
      </c>
      <c r="AU256" s="130">
        <v>5.7687440486075151E-5</v>
      </c>
      <c r="AV256" s="130">
        <v>5.7205815167775463E-5</v>
      </c>
      <c r="AW256" s="130">
        <v>5.6856064706839441E-5</v>
      </c>
      <c r="AX256" s="130">
        <v>5.6602264000401087E-5</v>
      </c>
      <c r="AY256" s="130">
        <v>5.6418187161977872E-5</v>
      </c>
    </row>
    <row r="257" spans="1:51">
      <c r="A257" t="s">
        <v>37</v>
      </c>
      <c r="B257" t="s">
        <v>75</v>
      </c>
      <c r="C257" t="s">
        <v>59</v>
      </c>
      <c r="D257" t="s">
        <v>337</v>
      </c>
      <c r="E257" s="63">
        <v>0</v>
      </c>
      <c r="F257" s="63">
        <v>0</v>
      </c>
      <c r="G257" s="63">
        <v>2.6120152702431179E-3</v>
      </c>
      <c r="H257" s="63">
        <v>3.4032126327252928E-3</v>
      </c>
      <c r="I257" s="63">
        <v>4.4251866875633806E-3</v>
      </c>
      <c r="J257" s="63">
        <v>4.6611354525962524E-3</v>
      </c>
      <c r="K257" s="130">
        <v>4.6611354525962524E-3</v>
      </c>
      <c r="L257" s="130">
        <v>4.6522594197346348E-3</v>
      </c>
      <c r="M257" s="130">
        <v>4.6488908790802306E-3</v>
      </c>
      <c r="N257" s="130">
        <v>4.6442494053376606E-3</v>
      </c>
      <c r="O257" s="130">
        <v>4.6378588858463771E-3</v>
      </c>
      <c r="P257" s="130">
        <v>4.6290695338631364E-3</v>
      </c>
      <c r="Q257" s="130">
        <v>4.6169984687957329E-3</v>
      </c>
      <c r="R257" s="130">
        <v>4.600453473619712E-3</v>
      </c>
      <c r="S257" s="130">
        <v>4.5778383551115468E-3</v>
      </c>
      <c r="T257" s="130">
        <v>4.5470414617278824E-3</v>
      </c>
      <c r="U257" s="130">
        <v>4.505315662789864E-3</v>
      </c>
      <c r="V257" s="130">
        <v>4.4491707447444906E-3</v>
      </c>
      <c r="W257" s="130">
        <v>4.3743201716543263E-3</v>
      </c>
      <c r="X257" s="130">
        <v>4.2757541526425354E-3</v>
      </c>
      <c r="Y257" s="130">
        <v>4.1480442771752246E-3</v>
      </c>
      <c r="Z257" s="130">
        <v>3.9860019313358412E-3</v>
      </c>
      <c r="AA257" s="130">
        <v>3.7857729599526471E-3</v>
      </c>
      <c r="AB257" s="130">
        <v>3.5463024303161298E-3</v>
      </c>
      <c r="AC257" s="130">
        <v>3.270829025501559E-3</v>
      </c>
      <c r="AD257" s="130">
        <v>2.967771418425249E-3</v>
      </c>
      <c r="AE257" s="130">
        <v>2.6503073207462752E-3</v>
      </c>
      <c r="AF257" s="130">
        <v>2.3343691851558769E-3</v>
      </c>
      <c r="AG257" s="130">
        <v>2.035588985444715E-3</v>
      </c>
      <c r="AH257" s="130">
        <v>1.7663619638690049E-3</v>
      </c>
      <c r="AI257" s="130">
        <v>1.534123884301155E-3</v>
      </c>
      <c r="AJ257" s="130">
        <v>1.341215330390581E-3</v>
      </c>
      <c r="AK257" s="130">
        <v>1.1859385865437869E-3</v>
      </c>
      <c r="AL257" s="130">
        <v>1.06408732346905E-3</v>
      </c>
      <c r="AM257" s="130">
        <v>9.7035844162712706E-4</v>
      </c>
      <c r="AN257" s="130">
        <v>8.9936395807352235E-4</v>
      </c>
      <c r="AO257" s="130">
        <v>8.4621468540259056E-4</v>
      </c>
      <c r="AP257" s="130">
        <v>8.0677235699561057E-4</v>
      </c>
      <c r="AQ257" s="130">
        <v>7.77692048559331E-4</v>
      </c>
      <c r="AR257" s="130">
        <v>7.5635432494009186E-4</v>
      </c>
      <c r="AS257" s="130">
        <v>7.4075288943837084E-4</v>
      </c>
      <c r="AT257" s="130">
        <v>7.2937504700724802E-4</v>
      </c>
      <c r="AU257" s="130">
        <v>7.2109300607593925E-4</v>
      </c>
      <c r="AV257" s="130">
        <v>7.1507268959719312E-4</v>
      </c>
      <c r="AW257" s="130">
        <v>7.1070080883549281E-4</v>
      </c>
      <c r="AX257" s="130">
        <v>7.0752830000501347E-4</v>
      </c>
      <c r="AY257" s="130">
        <v>7.0522733952472323E-4</v>
      </c>
    </row>
    <row r="258" spans="1:51">
      <c r="A258" t="s">
        <v>37</v>
      </c>
      <c r="B258" t="s">
        <v>75</v>
      </c>
      <c r="C258" t="s">
        <v>60</v>
      </c>
      <c r="D258" t="s">
        <v>337</v>
      </c>
      <c r="E258" s="63">
        <v>0</v>
      </c>
      <c r="F258" s="63">
        <v>0</v>
      </c>
      <c r="G258" s="63">
        <v>0</v>
      </c>
      <c r="H258" s="63">
        <v>0</v>
      </c>
      <c r="I258" s="63">
        <v>0</v>
      </c>
      <c r="J258" s="63">
        <v>0</v>
      </c>
      <c r="K258" s="130">
        <v>0</v>
      </c>
      <c r="L258" s="130">
        <v>0</v>
      </c>
      <c r="M258" s="130">
        <v>0</v>
      </c>
      <c r="N258" s="130">
        <v>0</v>
      </c>
      <c r="O258" s="130">
        <v>0</v>
      </c>
      <c r="P258" s="130">
        <v>0</v>
      </c>
      <c r="Q258" s="130">
        <v>0</v>
      </c>
      <c r="R258" s="130">
        <v>0</v>
      </c>
      <c r="S258" s="130">
        <v>0</v>
      </c>
      <c r="T258" s="130">
        <v>0</v>
      </c>
      <c r="U258" s="130">
        <v>0</v>
      </c>
      <c r="V258" s="130">
        <v>0</v>
      </c>
      <c r="W258" s="130">
        <v>0</v>
      </c>
      <c r="X258" s="130">
        <v>0</v>
      </c>
      <c r="Y258" s="130">
        <v>0</v>
      </c>
      <c r="Z258" s="130">
        <v>0</v>
      </c>
      <c r="AA258" s="130">
        <v>0</v>
      </c>
      <c r="AB258" s="130">
        <v>0</v>
      </c>
      <c r="AC258" s="130">
        <v>0</v>
      </c>
      <c r="AD258" s="130">
        <v>0</v>
      </c>
      <c r="AE258" s="130">
        <v>0</v>
      </c>
      <c r="AF258" s="130">
        <v>0</v>
      </c>
      <c r="AG258" s="130">
        <v>0</v>
      </c>
      <c r="AH258" s="130">
        <v>0</v>
      </c>
      <c r="AI258" s="130">
        <v>0</v>
      </c>
      <c r="AJ258" s="130">
        <v>0</v>
      </c>
      <c r="AK258" s="130">
        <v>0</v>
      </c>
      <c r="AL258" s="130">
        <v>0</v>
      </c>
      <c r="AM258" s="130">
        <v>0</v>
      </c>
      <c r="AN258" s="130">
        <v>0</v>
      </c>
      <c r="AO258" s="130">
        <v>0</v>
      </c>
      <c r="AP258" s="130">
        <v>0</v>
      </c>
      <c r="AQ258" s="130">
        <v>0</v>
      </c>
      <c r="AR258" s="130">
        <v>0</v>
      </c>
      <c r="AS258" s="130">
        <v>0</v>
      </c>
      <c r="AT258" s="130">
        <v>0</v>
      </c>
      <c r="AU258" s="130">
        <v>0</v>
      </c>
      <c r="AV258" s="130">
        <v>0</v>
      </c>
      <c r="AW258" s="130">
        <v>0</v>
      </c>
      <c r="AX258" s="130">
        <v>0</v>
      </c>
      <c r="AY258" s="130">
        <v>0</v>
      </c>
    </row>
    <row r="259" spans="1:51">
      <c r="A259" t="s">
        <v>37</v>
      </c>
      <c r="B259" t="s">
        <v>75</v>
      </c>
      <c r="C259" t="s">
        <v>64</v>
      </c>
      <c r="D259" t="s">
        <v>337</v>
      </c>
      <c r="E259" s="63">
        <v>0</v>
      </c>
      <c r="F259" s="63">
        <v>0</v>
      </c>
      <c r="G259" s="63">
        <v>0</v>
      </c>
      <c r="H259" s="63">
        <v>0</v>
      </c>
      <c r="I259" s="63">
        <v>0</v>
      </c>
      <c r="J259" s="63">
        <v>0</v>
      </c>
      <c r="K259" s="71">
        <v>0</v>
      </c>
      <c r="L259" s="71">
        <v>7.7750822852250398E-4</v>
      </c>
      <c r="M259" s="71">
        <v>1E-3</v>
      </c>
      <c r="N259" s="71">
        <v>1.2503412000094481E-3</v>
      </c>
      <c r="O259" s="71">
        <v>1.515853309977464E-3</v>
      </c>
      <c r="P259" s="71">
        <v>1.7803755855818129E-3</v>
      </c>
      <c r="Q259" s="71">
        <v>2.0279833679623018E-3</v>
      </c>
      <c r="R259" s="71">
        <v>2.246594447847678E-3</v>
      </c>
      <c r="S259" s="71">
        <v>2.429861378661591E-3</v>
      </c>
      <c r="T259" s="71">
        <v>2.5769432360327701E-3</v>
      </c>
      <c r="U259" s="71">
        <v>2.6909081889947071E-3</v>
      </c>
      <c r="V259" s="71">
        <v>2.7768314621496129E-3</v>
      </c>
      <c r="W259" s="71">
        <v>2.84028691880296E-3</v>
      </c>
      <c r="X259" s="71">
        <v>2.8864374205020819E-3</v>
      </c>
      <c r="Y259" s="71">
        <v>2.9196296795036551E-3</v>
      </c>
      <c r="Z259" s="71">
        <v>2.943310985180656E-3</v>
      </c>
      <c r="AA259" s="71">
        <v>2.9601098731268042E-3</v>
      </c>
      <c r="AB259" s="71">
        <v>2.9719780718752168E-3</v>
      </c>
      <c r="AC259" s="71">
        <v>2.980338671474984E-3</v>
      </c>
      <c r="AD259" s="71">
        <v>2.986216378370161E-3</v>
      </c>
      <c r="AE259" s="71">
        <v>2.9903426526279521E-3</v>
      </c>
      <c r="AF259" s="71">
        <v>2.993236480364331E-3</v>
      </c>
      <c r="AG259" s="71">
        <v>2.9952645447244219E-3</v>
      </c>
      <c r="AH259" s="71">
        <v>2.996685160550891E-3</v>
      </c>
      <c r="AI259" s="71">
        <v>2.9976799279655521E-3</v>
      </c>
      <c r="AJ259" s="71">
        <v>2.998376332198952E-3</v>
      </c>
      <c r="AK259" s="71">
        <v>2.9988637795439572E-3</v>
      </c>
      <c r="AL259" s="71">
        <v>2.999204927314111E-3</v>
      </c>
      <c r="AM259" s="71">
        <v>2.9994436651955229E-3</v>
      </c>
      <c r="AN259" s="71">
        <v>2.999610726135422E-3</v>
      </c>
      <c r="AO259" s="71">
        <v>2.9997276251530229E-3</v>
      </c>
      <c r="AP259" s="71">
        <v>2.999809421603156E-3</v>
      </c>
      <c r="AQ259" s="71">
        <v>2.999866654985469E-3</v>
      </c>
      <c r="AR259" s="71">
        <v>2.9999067009098819E-3</v>
      </c>
      <c r="AS259" s="71">
        <v>2.9999347205791672E-3</v>
      </c>
      <c r="AT259" s="71">
        <v>2.9999543254835008E-3</v>
      </c>
      <c r="AU259" s="71">
        <v>2.9999680426490249E-3</v>
      </c>
      <c r="AV259" s="71">
        <v>2.9999776402476219E-3</v>
      </c>
      <c r="AW259" s="71">
        <v>2.999984355460299E-3</v>
      </c>
      <c r="AX259" s="71">
        <v>2.999989053928068E-3</v>
      </c>
      <c r="AY259" s="71">
        <v>2.9999923413256851E-3</v>
      </c>
    </row>
    <row r="260" spans="1:51">
      <c r="A260" t="s">
        <v>37</v>
      </c>
      <c r="B260" t="s">
        <v>75</v>
      </c>
      <c r="C260" t="s">
        <v>61</v>
      </c>
      <c r="D260" t="s">
        <v>337</v>
      </c>
      <c r="E260" s="63">
        <v>0</v>
      </c>
      <c r="F260" s="63">
        <v>0</v>
      </c>
      <c r="G260" s="63">
        <v>0</v>
      </c>
      <c r="H260" s="63">
        <v>0</v>
      </c>
      <c r="I260" s="63">
        <v>0</v>
      </c>
      <c r="J260" s="63">
        <v>0</v>
      </c>
      <c r="K260" s="130">
        <v>0</v>
      </c>
      <c r="L260" s="130">
        <v>6.9996987850317119E-4</v>
      </c>
      <c r="M260" s="130">
        <v>1E-3</v>
      </c>
      <c r="N260" s="130">
        <v>1.4283728261970129E-3</v>
      </c>
      <c r="O260" s="130">
        <v>2.0397187676144861E-3</v>
      </c>
      <c r="P260" s="130">
        <v>2.9116420218176999E-3</v>
      </c>
      <c r="Q260" s="130">
        <v>4.1540919764280889E-3</v>
      </c>
      <c r="R260" s="130">
        <v>5.9222582089639561E-3</v>
      </c>
      <c r="S260" s="130">
        <v>8.4340034372050749E-3</v>
      </c>
      <c r="T260" s="130">
        <v>1.1992805871272929E-2</v>
      </c>
      <c r="U260" s="130">
        <v>1.7016696666036019E-2</v>
      </c>
      <c r="V260" s="130">
        <v>2.40722458767266E-2</v>
      </c>
      <c r="W260" s="130">
        <v>3.3909432719945197E-2</v>
      </c>
      <c r="X260" s="130">
        <v>4.7487083526113943E-2</v>
      </c>
      <c r="Y260" s="130">
        <v>6.5968517377613445E-2</v>
      </c>
      <c r="Z260" s="130">
        <v>9.0654026675444824E-2</v>
      </c>
      <c r="AA260" s="130">
        <v>0.12280721846060021</v>
      </c>
      <c r="AB260" s="130">
        <v>0.1633422298661012</v>
      </c>
      <c r="AC260" s="130">
        <v>0.2123923540169326</v>
      </c>
      <c r="AD260" s="130">
        <v>0.26888683086189391</v>
      </c>
      <c r="AE260" s="130">
        <v>0.33037109569086448</v>
      </c>
      <c r="AF260" s="130">
        <v>0.39329362759482961</v>
      </c>
      <c r="AG260" s="130">
        <v>0.45376181013906869</v>
      </c>
      <c r="AH260" s="130">
        <v>0.50845840136591569</v>
      </c>
      <c r="AI260" s="130">
        <v>0.55529094414054336</v>
      </c>
      <c r="AJ260" s="130">
        <v>0.59354154498709821</v>
      </c>
      <c r="AK260" s="130">
        <v>0.62359650619785745</v>
      </c>
      <c r="AL260" s="130">
        <v>0.64650145817820492</v>
      </c>
      <c r="AM260" s="130">
        <v>0.66355430984945274</v>
      </c>
      <c r="AN260" s="130">
        <v>0.67603069429546458</v>
      </c>
      <c r="AO260" s="130">
        <v>0.68504276911684481</v>
      </c>
      <c r="AP260" s="130">
        <v>0.69149248623494808</v>
      </c>
      <c r="AQ260" s="130">
        <v>0.69607786942763483</v>
      </c>
      <c r="AR260" s="130">
        <v>0.69932246429266054</v>
      </c>
      <c r="AS260" s="130">
        <v>0.70161066259249694</v>
      </c>
      <c r="AT260" s="130">
        <v>0.70322057622112777</v>
      </c>
      <c r="AU260" s="130">
        <v>0.704351388718368</v>
      </c>
      <c r="AV260" s="130">
        <v>0.70514475207148031</v>
      </c>
      <c r="AW260" s="130">
        <v>0.70570091017051251</v>
      </c>
      <c r="AX260" s="130">
        <v>0.70609056065582276</v>
      </c>
      <c r="AY260" s="130">
        <v>0.70636344435105836</v>
      </c>
    </row>
    <row r="261" spans="1:51">
      <c r="A261" t="s">
        <v>37</v>
      </c>
      <c r="B261" t="s">
        <v>76</v>
      </c>
      <c r="C261" t="s">
        <v>50</v>
      </c>
      <c r="D261" t="s">
        <v>337</v>
      </c>
      <c r="E261" s="63">
        <v>0</v>
      </c>
      <c r="F261" s="63">
        <v>0</v>
      </c>
      <c r="G261" s="63">
        <v>0</v>
      </c>
      <c r="H261" s="63">
        <v>0</v>
      </c>
      <c r="I261" s="63">
        <v>0</v>
      </c>
      <c r="J261" s="63">
        <v>0</v>
      </c>
      <c r="K261" s="130">
        <v>0</v>
      </c>
      <c r="L261" s="130">
        <v>0</v>
      </c>
      <c r="M261" s="130">
        <v>0</v>
      </c>
      <c r="N261" s="130">
        <v>0</v>
      </c>
      <c r="O261" s="130">
        <v>0</v>
      </c>
      <c r="P261" s="130">
        <v>0</v>
      </c>
      <c r="Q261" s="130">
        <v>0</v>
      </c>
      <c r="R261" s="130">
        <v>0</v>
      </c>
      <c r="S261" s="130">
        <v>0</v>
      </c>
      <c r="T261" s="130">
        <v>0</v>
      </c>
      <c r="U261" s="130">
        <v>0</v>
      </c>
      <c r="V261" s="130">
        <v>0</v>
      </c>
      <c r="W261" s="130">
        <v>0</v>
      </c>
      <c r="X261" s="130">
        <v>0</v>
      </c>
      <c r="Y261" s="130">
        <v>0</v>
      </c>
      <c r="Z261" s="130">
        <v>0</v>
      </c>
      <c r="AA261" s="130">
        <v>0</v>
      </c>
      <c r="AB261" s="130">
        <v>0</v>
      </c>
      <c r="AC261" s="130">
        <v>0</v>
      </c>
      <c r="AD261" s="130">
        <v>0</v>
      </c>
      <c r="AE261" s="130">
        <v>0</v>
      </c>
      <c r="AF261" s="130">
        <v>0</v>
      </c>
      <c r="AG261" s="130">
        <v>0</v>
      </c>
      <c r="AH261" s="130">
        <v>0</v>
      </c>
      <c r="AI261" s="130">
        <v>0</v>
      </c>
      <c r="AJ261" s="130">
        <v>0</v>
      </c>
      <c r="AK261" s="130">
        <v>0</v>
      </c>
      <c r="AL261" s="130">
        <v>0</v>
      </c>
      <c r="AM261" s="130">
        <v>0</v>
      </c>
      <c r="AN261" s="130">
        <v>0</v>
      </c>
      <c r="AO261" s="130">
        <v>0</v>
      </c>
      <c r="AP261" s="130">
        <v>0</v>
      </c>
      <c r="AQ261" s="130">
        <v>0</v>
      </c>
      <c r="AR261" s="130">
        <v>0</v>
      </c>
      <c r="AS261" s="130">
        <v>0</v>
      </c>
      <c r="AT261" s="130">
        <v>0</v>
      </c>
      <c r="AU261" s="130">
        <v>0</v>
      </c>
      <c r="AV261" s="130">
        <v>0</v>
      </c>
      <c r="AW261" s="130">
        <v>0</v>
      </c>
      <c r="AX261" s="130">
        <v>0</v>
      </c>
      <c r="AY261" s="130">
        <v>0</v>
      </c>
    </row>
    <row r="262" spans="1:51">
      <c r="A262" t="s">
        <v>37</v>
      </c>
      <c r="B262" t="s">
        <v>76</v>
      </c>
      <c r="C262" t="s">
        <v>53</v>
      </c>
      <c r="D262" t="s">
        <v>337</v>
      </c>
      <c r="E262" s="63">
        <v>1</v>
      </c>
      <c r="F262" s="63">
        <v>1</v>
      </c>
      <c r="G262" s="63">
        <v>0.99718706047819972</v>
      </c>
      <c r="H262" s="63">
        <v>0.99659678736727475</v>
      </c>
      <c r="I262" s="63">
        <v>0.99557481331243658</v>
      </c>
      <c r="J262" s="63">
        <v>0.99496597371119599</v>
      </c>
      <c r="K262" s="130">
        <v>0.99496597371119599</v>
      </c>
      <c r="L262" s="130">
        <v>0.9934884956041703</v>
      </c>
      <c r="M262" s="130">
        <v>0.99296597371119599</v>
      </c>
      <c r="N262" s="130">
        <v>0.99228725968498954</v>
      </c>
      <c r="O262" s="130">
        <v>0.99141040163360405</v>
      </c>
      <c r="P262" s="130">
        <v>0.99027395610379654</v>
      </c>
      <c r="Q262" s="130">
        <v>0.98878389836680569</v>
      </c>
      <c r="R262" s="130">
        <v>0.98679712105438444</v>
      </c>
      <c r="S262" s="130">
        <v>0.98410210889532945</v>
      </c>
      <c r="T262" s="130">
        <v>0.98039622460389042</v>
      </c>
      <c r="U262" s="130">
        <v>0.97525836885616535</v>
      </c>
      <c r="V262" s="130">
        <v>0.9681168963723199</v>
      </c>
      <c r="W262" s="130">
        <v>0.95821625407244793</v>
      </c>
      <c r="X262" s="130">
        <v>0.94459245276458004</v>
      </c>
      <c r="Y262" s="130">
        <v>0.92607782665407901</v>
      </c>
      <c r="Z262" s="130">
        <v>0.9013686360505706</v>
      </c>
      <c r="AA262" s="130">
        <v>0.86919864537746905</v>
      </c>
      <c r="AB262" s="130">
        <v>0.82865176577321964</v>
      </c>
      <c r="AC262" s="130">
        <v>0.77959328102278846</v>
      </c>
      <c r="AD262" s="130">
        <v>0.72309292647093204</v>
      </c>
      <c r="AE262" s="130">
        <v>0.66160453536770358</v>
      </c>
      <c r="AF262" s="130">
        <v>0.59867910963600213</v>
      </c>
      <c r="AG262" s="130">
        <v>0.53820889902740277</v>
      </c>
      <c r="AH262" s="130">
        <v>0.48351088718472929</v>
      </c>
      <c r="AI262" s="130">
        <v>0.43667734964268701</v>
      </c>
      <c r="AJ262" s="130">
        <v>0.39842605239189882</v>
      </c>
      <c r="AK262" s="130">
        <v>0.36837060373379449</v>
      </c>
      <c r="AL262" s="130">
        <v>0.34546531060567692</v>
      </c>
      <c r="AM262" s="130">
        <v>0.32841222019654759</v>
      </c>
      <c r="AN262" s="130">
        <v>0.31593566868959588</v>
      </c>
      <c r="AO262" s="130">
        <v>0.30692347696919808</v>
      </c>
      <c r="AP262" s="130">
        <v>0.30047367805464459</v>
      </c>
      <c r="AQ262" s="130">
        <v>0.29588823762857558</v>
      </c>
      <c r="AR262" s="130">
        <v>0.29264360271762552</v>
      </c>
      <c r="AS262" s="130">
        <v>0.29035537639811981</v>
      </c>
      <c r="AT262" s="130">
        <v>0.28874544316458461</v>
      </c>
      <c r="AU262" s="130">
        <v>0.28761461695017893</v>
      </c>
      <c r="AV262" s="130">
        <v>0.28682124399946801</v>
      </c>
      <c r="AW262" s="130">
        <v>0.28626507918522298</v>
      </c>
      <c r="AX262" s="130">
        <v>0.28587542400144511</v>
      </c>
      <c r="AY262" s="130">
        <v>0.28560253701881189</v>
      </c>
    </row>
    <row r="263" spans="1:51">
      <c r="A263" t="s">
        <v>37</v>
      </c>
      <c r="B263" t="s">
        <v>76</v>
      </c>
      <c r="C263" t="s">
        <v>56</v>
      </c>
      <c r="D263" t="s">
        <v>337</v>
      </c>
      <c r="E263" s="63">
        <v>0</v>
      </c>
      <c r="F263" s="63">
        <v>0</v>
      </c>
      <c r="G263" s="63">
        <v>2.0092425155716299E-4</v>
      </c>
      <c r="H263" s="63">
        <v>0</v>
      </c>
      <c r="I263" s="63">
        <v>0</v>
      </c>
      <c r="J263" s="63">
        <v>3.7289083620770021E-4</v>
      </c>
      <c r="K263" s="130">
        <v>3.7289083620770021E-4</v>
      </c>
      <c r="L263" s="130">
        <v>3.7218075357877079E-4</v>
      </c>
      <c r="M263" s="130">
        <v>3.7191127032641847E-4</v>
      </c>
      <c r="N263" s="130">
        <v>3.7153995242701279E-4</v>
      </c>
      <c r="O263" s="130">
        <v>3.7102871086771021E-4</v>
      </c>
      <c r="P263" s="130">
        <v>3.7032556270905092E-4</v>
      </c>
      <c r="Q263" s="130">
        <v>3.6935987750365859E-4</v>
      </c>
      <c r="R263" s="130">
        <v>3.6803627788957699E-4</v>
      </c>
      <c r="S263" s="130">
        <v>3.6622706840892382E-4</v>
      </c>
      <c r="T263" s="130">
        <v>3.6376331693823062E-4</v>
      </c>
      <c r="U263" s="130">
        <v>3.6042525302318909E-4</v>
      </c>
      <c r="V263" s="130">
        <v>3.5593365957955927E-4</v>
      </c>
      <c r="W263" s="130">
        <v>3.4994561373234608E-4</v>
      </c>
      <c r="X263" s="130">
        <v>3.4206033221140269E-4</v>
      </c>
      <c r="Y263" s="130">
        <v>3.3184354217401799E-4</v>
      </c>
      <c r="Z263" s="130">
        <v>3.1888015450686733E-4</v>
      </c>
      <c r="AA263" s="130">
        <v>3.0286183679621178E-4</v>
      </c>
      <c r="AB263" s="130">
        <v>2.8370419442529039E-4</v>
      </c>
      <c r="AC263" s="130">
        <v>2.6166632204012468E-4</v>
      </c>
      <c r="AD263" s="130">
        <v>2.3742171347401991E-4</v>
      </c>
      <c r="AE263" s="130">
        <v>2.1202458565970211E-4</v>
      </c>
      <c r="AF263" s="130">
        <v>1.8674953481247021E-4</v>
      </c>
      <c r="AG263" s="130">
        <v>1.6284711883557721E-4</v>
      </c>
      <c r="AH263" s="130">
        <v>1.4130895710952039E-4</v>
      </c>
      <c r="AI263" s="130">
        <v>1.2272991074409239E-4</v>
      </c>
      <c r="AJ263" s="130">
        <v>1.072972264312465E-4</v>
      </c>
      <c r="AK263" s="130">
        <v>9.4875086923502944E-5</v>
      </c>
      <c r="AL263" s="130">
        <v>8.5126985877523971E-5</v>
      </c>
      <c r="AM263" s="130">
        <v>7.7628675330170173E-5</v>
      </c>
      <c r="AN263" s="130">
        <v>7.1949116645881795E-5</v>
      </c>
      <c r="AO263" s="130">
        <v>6.769717483220725E-5</v>
      </c>
      <c r="AP263" s="130">
        <v>6.4541788559648844E-5</v>
      </c>
      <c r="AQ263" s="130">
        <v>6.2215363884746486E-5</v>
      </c>
      <c r="AR263" s="130">
        <v>6.0508345995207349E-5</v>
      </c>
      <c r="AS263" s="130">
        <v>5.9260231155069673E-5</v>
      </c>
      <c r="AT263" s="130">
        <v>5.8350003760579849E-5</v>
      </c>
      <c r="AU263" s="130">
        <v>5.7687440486075151E-5</v>
      </c>
      <c r="AV263" s="130">
        <v>5.7205815167775463E-5</v>
      </c>
      <c r="AW263" s="130">
        <v>5.6856064706839441E-5</v>
      </c>
      <c r="AX263" s="130">
        <v>5.6602264000401087E-5</v>
      </c>
      <c r="AY263" s="130">
        <v>5.6418187161977872E-5</v>
      </c>
    </row>
    <row r="264" spans="1:51">
      <c r="A264" t="s">
        <v>37</v>
      </c>
      <c r="B264" t="s">
        <v>76</v>
      </c>
      <c r="C264" t="s">
        <v>59</v>
      </c>
      <c r="D264" t="s">
        <v>337</v>
      </c>
      <c r="E264" s="63">
        <v>0</v>
      </c>
      <c r="F264" s="63">
        <v>0</v>
      </c>
      <c r="G264" s="63">
        <v>2.6120152702431179E-3</v>
      </c>
      <c r="H264" s="63">
        <v>3.4032126327252928E-3</v>
      </c>
      <c r="I264" s="63">
        <v>4.4251866875633806E-3</v>
      </c>
      <c r="J264" s="63">
        <v>4.6611354525962524E-3</v>
      </c>
      <c r="K264" s="130">
        <v>4.6611354525962524E-3</v>
      </c>
      <c r="L264" s="130">
        <v>4.6522594197346348E-3</v>
      </c>
      <c r="M264" s="130">
        <v>4.6488908790802306E-3</v>
      </c>
      <c r="N264" s="130">
        <v>4.6442494053376606E-3</v>
      </c>
      <c r="O264" s="130">
        <v>4.6378588858463771E-3</v>
      </c>
      <c r="P264" s="130">
        <v>4.6290695338631364E-3</v>
      </c>
      <c r="Q264" s="130">
        <v>4.6169984687957329E-3</v>
      </c>
      <c r="R264" s="130">
        <v>4.600453473619712E-3</v>
      </c>
      <c r="S264" s="130">
        <v>4.5778383551115468E-3</v>
      </c>
      <c r="T264" s="130">
        <v>4.5470414617278824E-3</v>
      </c>
      <c r="U264" s="130">
        <v>4.505315662789864E-3</v>
      </c>
      <c r="V264" s="130">
        <v>4.4491707447444906E-3</v>
      </c>
      <c r="W264" s="130">
        <v>4.3743201716543263E-3</v>
      </c>
      <c r="X264" s="130">
        <v>4.2757541526425354E-3</v>
      </c>
      <c r="Y264" s="130">
        <v>4.1480442771752246E-3</v>
      </c>
      <c r="Z264" s="130">
        <v>3.9860019313358412E-3</v>
      </c>
      <c r="AA264" s="130">
        <v>3.7857729599526471E-3</v>
      </c>
      <c r="AB264" s="130">
        <v>3.5463024303161298E-3</v>
      </c>
      <c r="AC264" s="130">
        <v>3.270829025501559E-3</v>
      </c>
      <c r="AD264" s="130">
        <v>2.967771418425249E-3</v>
      </c>
      <c r="AE264" s="130">
        <v>2.6503073207462752E-3</v>
      </c>
      <c r="AF264" s="130">
        <v>2.3343691851558769E-3</v>
      </c>
      <c r="AG264" s="130">
        <v>2.035588985444715E-3</v>
      </c>
      <c r="AH264" s="130">
        <v>1.7663619638690049E-3</v>
      </c>
      <c r="AI264" s="130">
        <v>1.534123884301155E-3</v>
      </c>
      <c r="AJ264" s="130">
        <v>1.341215330390581E-3</v>
      </c>
      <c r="AK264" s="130">
        <v>1.1859385865437869E-3</v>
      </c>
      <c r="AL264" s="130">
        <v>1.06408732346905E-3</v>
      </c>
      <c r="AM264" s="130">
        <v>9.7035844162712706E-4</v>
      </c>
      <c r="AN264" s="130">
        <v>8.9936395807352235E-4</v>
      </c>
      <c r="AO264" s="130">
        <v>8.4621468540259056E-4</v>
      </c>
      <c r="AP264" s="130">
        <v>8.0677235699561057E-4</v>
      </c>
      <c r="AQ264" s="130">
        <v>7.77692048559331E-4</v>
      </c>
      <c r="AR264" s="130">
        <v>7.5635432494009186E-4</v>
      </c>
      <c r="AS264" s="130">
        <v>7.4075288943837084E-4</v>
      </c>
      <c r="AT264" s="130">
        <v>7.2937504700724802E-4</v>
      </c>
      <c r="AU264" s="130">
        <v>7.2109300607593925E-4</v>
      </c>
      <c r="AV264" s="130">
        <v>7.1507268959719312E-4</v>
      </c>
      <c r="AW264" s="130">
        <v>7.1070080883549281E-4</v>
      </c>
      <c r="AX264" s="130">
        <v>7.0752830000501347E-4</v>
      </c>
      <c r="AY264" s="130">
        <v>7.0522733952472323E-4</v>
      </c>
    </row>
    <row r="265" spans="1:51">
      <c r="A265" t="s">
        <v>37</v>
      </c>
      <c r="B265" t="s">
        <v>76</v>
      </c>
      <c r="C265" t="s">
        <v>60</v>
      </c>
      <c r="D265" t="s">
        <v>337</v>
      </c>
      <c r="E265" s="63">
        <v>0</v>
      </c>
      <c r="F265" s="63">
        <v>0</v>
      </c>
      <c r="G265" s="63">
        <v>0</v>
      </c>
      <c r="H265" s="63">
        <v>0</v>
      </c>
      <c r="I265" s="63">
        <v>0</v>
      </c>
      <c r="J265" s="63">
        <v>0</v>
      </c>
      <c r="K265" s="130">
        <v>0</v>
      </c>
      <c r="L265" s="130">
        <v>0</v>
      </c>
      <c r="M265" s="130">
        <v>0</v>
      </c>
      <c r="N265" s="130">
        <v>0</v>
      </c>
      <c r="O265" s="130">
        <v>0</v>
      </c>
      <c r="P265" s="130">
        <v>0</v>
      </c>
      <c r="Q265" s="130">
        <v>0</v>
      </c>
      <c r="R265" s="130">
        <v>0</v>
      </c>
      <c r="S265" s="130">
        <v>0</v>
      </c>
      <c r="T265" s="130">
        <v>0</v>
      </c>
      <c r="U265" s="130">
        <v>0</v>
      </c>
      <c r="V265" s="130">
        <v>0</v>
      </c>
      <c r="W265" s="130">
        <v>0</v>
      </c>
      <c r="X265" s="130">
        <v>0</v>
      </c>
      <c r="Y265" s="130">
        <v>0</v>
      </c>
      <c r="Z265" s="130">
        <v>0</v>
      </c>
      <c r="AA265" s="130">
        <v>0</v>
      </c>
      <c r="AB265" s="130">
        <v>0</v>
      </c>
      <c r="AC265" s="130">
        <v>0</v>
      </c>
      <c r="AD265" s="130">
        <v>0</v>
      </c>
      <c r="AE265" s="130">
        <v>0</v>
      </c>
      <c r="AF265" s="130">
        <v>0</v>
      </c>
      <c r="AG265" s="130">
        <v>0</v>
      </c>
      <c r="AH265" s="130">
        <v>0</v>
      </c>
      <c r="AI265" s="130">
        <v>0</v>
      </c>
      <c r="AJ265" s="130">
        <v>0</v>
      </c>
      <c r="AK265" s="130">
        <v>0</v>
      </c>
      <c r="AL265" s="130">
        <v>0</v>
      </c>
      <c r="AM265" s="130">
        <v>0</v>
      </c>
      <c r="AN265" s="130">
        <v>0</v>
      </c>
      <c r="AO265" s="130">
        <v>0</v>
      </c>
      <c r="AP265" s="130">
        <v>0</v>
      </c>
      <c r="AQ265" s="130">
        <v>0</v>
      </c>
      <c r="AR265" s="130">
        <v>0</v>
      </c>
      <c r="AS265" s="130">
        <v>0</v>
      </c>
      <c r="AT265" s="130">
        <v>0</v>
      </c>
      <c r="AU265" s="130">
        <v>0</v>
      </c>
      <c r="AV265" s="130">
        <v>0</v>
      </c>
      <c r="AW265" s="130">
        <v>0</v>
      </c>
      <c r="AX265" s="130">
        <v>0</v>
      </c>
      <c r="AY265" s="130">
        <v>0</v>
      </c>
    </row>
    <row r="266" spans="1:51">
      <c r="A266" t="s">
        <v>37</v>
      </c>
      <c r="B266" t="s">
        <v>76</v>
      </c>
      <c r="C266" t="s">
        <v>64</v>
      </c>
      <c r="D266" t="s">
        <v>337</v>
      </c>
      <c r="E266" s="63">
        <v>0</v>
      </c>
      <c r="F266" s="63">
        <v>0</v>
      </c>
      <c r="G266" s="63">
        <v>0</v>
      </c>
      <c r="H266" s="63">
        <v>0</v>
      </c>
      <c r="I266" s="63">
        <v>0</v>
      </c>
      <c r="J266" s="63">
        <v>0</v>
      </c>
      <c r="K266" s="130">
        <v>0</v>
      </c>
      <c r="L266" s="130">
        <v>7.7750822852250398E-4</v>
      </c>
      <c r="M266" s="130">
        <v>1E-3</v>
      </c>
      <c r="N266" s="130">
        <v>1.2503412000094481E-3</v>
      </c>
      <c r="O266" s="130">
        <v>1.515853309977464E-3</v>
      </c>
      <c r="P266" s="130">
        <v>1.7803755855818129E-3</v>
      </c>
      <c r="Q266" s="130">
        <v>2.0279833679623018E-3</v>
      </c>
      <c r="R266" s="130">
        <v>2.246594447847678E-3</v>
      </c>
      <c r="S266" s="130">
        <v>2.429861378661591E-3</v>
      </c>
      <c r="T266" s="130">
        <v>2.5769432360327701E-3</v>
      </c>
      <c r="U266" s="130">
        <v>2.6909081889947071E-3</v>
      </c>
      <c r="V266" s="130">
        <v>2.7768314621496129E-3</v>
      </c>
      <c r="W266" s="130">
        <v>2.84028691880296E-3</v>
      </c>
      <c r="X266" s="130">
        <v>2.8864374205020819E-3</v>
      </c>
      <c r="Y266" s="130">
        <v>2.9196296795036551E-3</v>
      </c>
      <c r="Z266" s="130">
        <v>2.943310985180656E-3</v>
      </c>
      <c r="AA266" s="130">
        <v>2.9601098731268042E-3</v>
      </c>
      <c r="AB266" s="130">
        <v>2.9719780718752168E-3</v>
      </c>
      <c r="AC266" s="130">
        <v>2.980338671474984E-3</v>
      </c>
      <c r="AD266" s="130">
        <v>2.986216378370161E-3</v>
      </c>
      <c r="AE266" s="130">
        <v>2.9903426526279521E-3</v>
      </c>
      <c r="AF266" s="130">
        <v>2.993236480364331E-3</v>
      </c>
      <c r="AG266" s="130">
        <v>2.9952645447244219E-3</v>
      </c>
      <c r="AH266" s="130">
        <v>2.996685160550891E-3</v>
      </c>
      <c r="AI266" s="130">
        <v>2.9976799279655521E-3</v>
      </c>
      <c r="AJ266" s="130">
        <v>2.998376332198952E-3</v>
      </c>
      <c r="AK266" s="130">
        <v>2.9988637795439572E-3</v>
      </c>
      <c r="AL266" s="130">
        <v>2.999204927314111E-3</v>
      </c>
      <c r="AM266" s="130">
        <v>2.9994436651955229E-3</v>
      </c>
      <c r="AN266" s="130">
        <v>2.999610726135422E-3</v>
      </c>
      <c r="AO266" s="130">
        <v>2.9997276251530229E-3</v>
      </c>
      <c r="AP266" s="130">
        <v>2.999809421603156E-3</v>
      </c>
      <c r="AQ266" s="130">
        <v>2.999866654985469E-3</v>
      </c>
      <c r="AR266" s="130">
        <v>2.9999067009098819E-3</v>
      </c>
      <c r="AS266" s="130">
        <v>2.9999347205791672E-3</v>
      </c>
      <c r="AT266" s="130">
        <v>2.9999543254835008E-3</v>
      </c>
      <c r="AU266" s="130">
        <v>2.9999680426490249E-3</v>
      </c>
      <c r="AV266" s="130">
        <v>2.9999776402476219E-3</v>
      </c>
      <c r="AW266" s="130">
        <v>2.999984355460299E-3</v>
      </c>
      <c r="AX266" s="130">
        <v>2.999989053928068E-3</v>
      </c>
      <c r="AY266" s="130">
        <v>2.9999923413256851E-3</v>
      </c>
    </row>
    <row r="267" spans="1:51">
      <c r="A267" t="s">
        <v>37</v>
      </c>
      <c r="B267" t="s">
        <v>76</v>
      </c>
      <c r="C267" t="s">
        <v>61</v>
      </c>
      <c r="D267" t="s">
        <v>337</v>
      </c>
      <c r="E267" s="63">
        <v>0</v>
      </c>
      <c r="F267" s="63">
        <v>0</v>
      </c>
      <c r="G267" s="63">
        <v>0</v>
      </c>
      <c r="H267" s="63">
        <v>0</v>
      </c>
      <c r="I267" s="63">
        <v>0</v>
      </c>
      <c r="J267" s="63">
        <v>0</v>
      </c>
      <c r="K267" s="130">
        <v>0</v>
      </c>
      <c r="L267" s="130">
        <v>6.9996987850317119E-4</v>
      </c>
      <c r="M267" s="130">
        <v>1E-3</v>
      </c>
      <c r="N267" s="130">
        <v>1.4283728261970129E-3</v>
      </c>
      <c r="O267" s="130">
        <v>2.0397187676144861E-3</v>
      </c>
      <c r="P267" s="130">
        <v>2.9116420218176999E-3</v>
      </c>
      <c r="Q267" s="130">
        <v>4.1540919764280889E-3</v>
      </c>
      <c r="R267" s="130">
        <v>5.9222582089639561E-3</v>
      </c>
      <c r="S267" s="130">
        <v>8.4340034372050749E-3</v>
      </c>
      <c r="T267" s="130">
        <v>1.1992805871272929E-2</v>
      </c>
      <c r="U267" s="130">
        <v>1.7016696666036019E-2</v>
      </c>
      <c r="V267" s="130">
        <v>2.40722458767266E-2</v>
      </c>
      <c r="W267" s="130">
        <v>3.3909432719945197E-2</v>
      </c>
      <c r="X267" s="130">
        <v>4.7487083526113943E-2</v>
      </c>
      <c r="Y267" s="130">
        <v>6.5968517377613445E-2</v>
      </c>
      <c r="Z267" s="130">
        <v>9.0654026675444824E-2</v>
      </c>
      <c r="AA267" s="130">
        <v>0.12280721846060021</v>
      </c>
      <c r="AB267" s="130">
        <v>0.1633422298661012</v>
      </c>
      <c r="AC267" s="130">
        <v>0.2123923540169326</v>
      </c>
      <c r="AD267" s="130">
        <v>0.26888683086189391</v>
      </c>
      <c r="AE267" s="130">
        <v>0.33037109569086448</v>
      </c>
      <c r="AF267" s="130">
        <v>0.39329362759482961</v>
      </c>
      <c r="AG267" s="130">
        <v>0.45376181013906869</v>
      </c>
      <c r="AH267" s="130">
        <v>0.50845840136591569</v>
      </c>
      <c r="AI267" s="130">
        <v>0.55529094414054336</v>
      </c>
      <c r="AJ267" s="130">
        <v>0.59354154498709821</v>
      </c>
      <c r="AK267" s="130">
        <v>0.62359650619785745</v>
      </c>
      <c r="AL267" s="130">
        <v>0.64650145817820492</v>
      </c>
      <c r="AM267" s="130">
        <v>0.66355430984945274</v>
      </c>
      <c r="AN267" s="130">
        <v>0.67603069429546458</v>
      </c>
      <c r="AO267" s="130">
        <v>0.68504276911684481</v>
      </c>
      <c r="AP267" s="130">
        <v>0.69149248623494808</v>
      </c>
      <c r="AQ267" s="130">
        <v>0.69607786942763483</v>
      </c>
      <c r="AR267" s="130">
        <v>0.69932246429266054</v>
      </c>
      <c r="AS267" s="130">
        <v>0.70161066259249694</v>
      </c>
      <c r="AT267" s="130">
        <v>0.70322057622112777</v>
      </c>
      <c r="AU267" s="130">
        <v>0.704351388718368</v>
      </c>
      <c r="AV267" s="130">
        <v>0.70514475207148031</v>
      </c>
      <c r="AW267" s="130">
        <v>0.70570091017051251</v>
      </c>
      <c r="AX267" s="130">
        <v>0.70609056065582276</v>
      </c>
      <c r="AY267" s="130">
        <v>0.70636344435105836</v>
      </c>
    </row>
    <row r="268" spans="1:51">
      <c r="A268" t="s">
        <v>37</v>
      </c>
      <c r="B268" t="s">
        <v>77</v>
      </c>
      <c r="C268" t="s">
        <v>50</v>
      </c>
      <c r="D268" t="s">
        <v>337</v>
      </c>
      <c r="E268" s="63">
        <v>0</v>
      </c>
      <c r="F268" s="63">
        <v>0</v>
      </c>
      <c r="G268" s="63">
        <v>0</v>
      </c>
      <c r="H268" s="63">
        <v>0</v>
      </c>
      <c r="I268" s="63">
        <v>0</v>
      </c>
      <c r="J268" s="63">
        <v>0</v>
      </c>
      <c r="K268" s="130">
        <v>0</v>
      </c>
      <c r="L268" s="130">
        <v>0</v>
      </c>
      <c r="M268" s="130">
        <v>0</v>
      </c>
      <c r="N268" s="130">
        <v>0</v>
      </c>
      <c r="O268" s="130">
        <v>0</v>
      </c>
      <c r="P268" s="130">
        <v>0</v>
      </c>
      <c r="Q268" s="130">
        <v>0</v>
      </c>
      <c r="R268" s="130">
        <v>0</v>
      </c>
      <c r="S268" s="130">
        <v>0</v>
      </c>
      <c r="T268" s="130">
        <v>0</v>
      </c>
      <c r="U268" s="130">
        <v>0</v>
      </c>
      <c r="V268" s="130">
        <v>0</v>
      </c>
      <c r="W268" s="130">
        <v>0</v>
      </c>
      <c r="X268" s="130">
        <v>0</v>
      </c>
      <c r="Y268" s="130">
        <v>0</v>
      </c>
      <c r="Z268" s="130">
        <v>0</v>
      </c>
      <c r="AA268" s="130">
        <v>0</v>
      </c>
      <c r="AB268" s="130">
        <v>0</v>
      </c>
      <c r="AC268" s="130">
        <v>0</v>
      </c>
      <c r="AD268" s="130">
        <v>0</v>
      </c>
      <c r="AE268" s="130">
        <v>0</v>
      </c>
      <c r="AF268" s="130">
        <v>0</v>
      </c>
      <c r="AG268" s="130">
        <v>0</v>
      </c>
      <c r="AH268" s="130">
        <v>0</v>
      </c>
      <c r="AI268" s="130">
        <v>0</v>
      </c>
      <c r="AJ268" s="130">
        <v>0</v>
      </c>
      <c r="AK268" s="130">
        <v>0</v>
      </c>
      <c r="AL268" s="130">
        <v>0</v>
      </c>
      <c r="AM268" s="130">
        <v>0</v>
      </c>
      <c r="AN268" s="130">
        <v>0</v>
      </c>
      <c r="AO268" s="130">
        <v>0</v>
      </c>
      <c r="AP268" s="130">
        <v>0</v>
      </c>
      <c r="AQ268" s="130">
        <v>0</v>
      </c>
      <c r="AR268" s="130">
        <v>0</v>
      </c>
      <c r="AS268" s="130">
        <v>0</v>
      </c>
      <c r="AT268" s="130">
        <v>0</v>
      </c>
      <c r="AU268" s="130">
        <v>0</v>
      </c>
      <c r="AV268" s="130">
        <v>0</v>
      </c>
      <c r="AW268" s="130">
        <v>0</v>
      </c>
      <c r="AX268" s="130">
        <v>0</v>
      </c>
      <c r="AY268" s="130">
        <v>0</v>
      </c>
    </row>
    <row r="269" spans="1:51">
      <c r="A269" t="s">
        <v>37</v>
      </c>
      <c r="B269" t="s">
        <v>77</v>
      </c>
      <c r="C269" t="s">
        <v>53</v>
      </c>
      <c r="D269" t="s">
        <v>337</v>
      </c>
      <c r="E269" s="63">
        <v>1</v>
      </c>
      <c r="F269" s="63">
        <v>1</v>
      </c>
      <c r="G269" s="63">
        <v>1</v>
      </c>
      <c r="H269" s="63">
        <v>1</v>
      </c>
      <c r="I269" s="63">
        <v>1</v>
      </c>
      <c r="J269" s="63">
        <v>1</v>
      </c>
      <c r="K269" s="130">
        <v>1</v>
      </c>
      <c r="L269" s="130">
        <v>0.9985225218929743</v>
      </c>
      <c r="M269" s="130">
        <v>0.998</v>
      </c>
      <c r="N269" s="130">
        <v>0.99732128597379355</v>
      </c>
      <c r="O269" s="130">
        <v>0.99644442792240806</v>
      </c>
      <c r="P269" s="130">
        <v>0.99530798239260054</v>
      </c>
      <c r="Q269" s="130">
        <v>0.9938179246556097</v>
      </c>
      <c r="R269" s="130">
        <v>0.99183114734318845</v>
      </c>
      <c r="S269" s="130">
        <v>0.98913613518413346</v>
      </c>
      <c r="T269" s="130">
        <v>0.98543025089269443</v>
      </c>
      <c r="U269" s="130">
        <v>0.98029239514496935</v>
      </c>
      <c r="V269" s="130">
        <v>0.97315092266112391</v>
      </c>
      <c r="W269" s="130">
        <v>0.96325028036125193</v>
      </c>
      <c r="X269" s="130">
        <v>0.94962647905338404</v>
      </c>
      <c r="Y269" s="130">
        <v>0.93111185294288301</v>
      </c>
      <c r="Z269" s="130">
        <v>0.90640266233937461</v>
      </c>
      <c r="AA269" s="130">
        <v>0.87423267166627305</v>
      </c>
      <c r="AB269" s="130">
        <v>0.83368579206202365</v>
      </c>
      <c r="AC269" s="130">
        <v>0.78462730731159247</v>
      </c>
      <c r="AD269" s="130">
        <v>0.72812695275973605</v>
      </c>
      <c r="AE269" s="130">
        <v>0.66663856165650759</v>
      </c>
      <c r="AF269" s="130">
        <v>0.60371313592480613</v>
      </c>
      <c r="AG269" s="130">
        <v>0.54324292531620677</v>
      </c>
      <c r="AH269" s="130">
        <v>0.48854491347353329</v>
      </c>
      <c r="AI269" s="130">
        <v>0.44171137593149101</v>
      </c>
      <c r="AJ269" s="130">
        <v>0.40346007868070283</v>
      </c>
      <c r="AK269" s="130">
        <v>0.37340463002259849</v>
      </c>
      <c r="AL269" s="130">
        <v>0.35049933689448087</v>
      </c>
      <c r="AM269" s="130">
        <v>0.33344624648535159</v>
      </c>
      <c r="AN269" s="130">
        <v>0.32096969497839989</v>
      </c>
      <c r="AO269" s="130">
        <v>0.31195750325800209</v>
      </c>
      <c r="AP269" s="130">
        <v>0.30550770434344859</v>
      </c>
      <c r="AQ269" s="130">
        <v>0.30092226391737958</v>
      </c>
      <c r="AR269" s="130">
        <v>0.29767762900642952</v>
      </c>
      <c r="AS269" s="130">
        <v>0.29538940268692382</v>
      </c>
      <c r="AT269" s="130">
        <v>0.29377946945338862</v>
      </c>
      <c r="AU269" s="130">
        <v>0.29264864323898288</v>
      </c>
      <c r="AV269" s="130">
        <v>0.29185527028827202</v>
      </c>
      <c r="AW269" s="130">
        <v>0.29129910547402699</v>
      </c>
      <c r="AX269" s="130">
        <v>0.29090945029024912</v>
      </c>
      <c r="AY269" s="130">
        <v>0.29063656330761589</v>
      </c>
    </row>
    <row r="270" spans="1:51">
      <c r="A270" t="s">
        <v>37</v>
      </c>
      <c r="B270" t="s">
        <v>77</v>
      </c>
      <c r="C270" t="s">
        <v>56</v>
      </c>
      <c r="D270" t="s">
        <v>337</v>
      </c>
      <c r="E270" s="63">
        <v>0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130">
        <v>0</v>
      </c>
      <c r="L270" s="130">
        <v>0</v>
      </c>
      <c r="M270" s="130">
        <v>0</v>
      </c>
      <c r="N270" s="130">
        <v>0</v>
      </c>
      <c r="O270" s="130">
        <v>0</v>
      </c>
      <c r="P270" s="130">
        <v>0</v>
      </c>
      <c r="Q270" s="130">
        <v>0</v>
      </c>
      <c r="R270" s="130">
        <v>0</v>
      </c>
      <c r="S270" s="130">
        <v>0</v>
      </c>
      <c r="T270" s="130">
        <v>0</v>
      </c>
      <c r="U270" s="130">
        <v>0</v>
      </c>
      <c r="V270" s="130">
        <v>0</v>
      </c>
      <c r="W270" s="130">
        <v>0</v>
      </c>
      <c r="X270" s="130">
        <v>0</v>
      </c>
      <c r="Y270" s="130">
        <v>0</v>
      </c>
      <c r="Z270" s="130">
        <v>0</v>
      </c>
      <c r="AA270" s="130">
        <v>0</v>
      </c>
      <c r="AB270" s="130">
        <v>0</v>
      </c>
      <c r="AC270" s="130">
        <v>0</v>
      </c>
      <c r="AD270" s="130">
        <v>0</v>
      </c>
      <c r="AE270" s="130">
        <v>0</v>
      </c>
      <c r="AF270" s="130">
        <v>0</v>
      </c>
      <c r="AG270" s="130">
        <v>0</v>
      </c>
      <c r="AH270" s="130">
        <v>0</v>
      </c>
      <c r="AI270" s="130">
        <v>0</v>
      </c>
      <c r="AJ270" s="130">
        <v>0</v>
      </c>
      <c r="AK270" s="130">
        <v>0</v>
      </c>
      <c r="AL270" s="130">
        <v>0</v>
      </c>
      <c r="AM270" s="130">
        <v>0</v>
      </c>
      <c r="AN270" s="130">
        <v>0</v>
      </c>
      <c r="AO270" s="130">
        <v>0</v>
      </c>
      <c r="AP270" s="130">
        <v>0</v>
      </c>
      <c r="AQ270" s="130">
        <v>0</v>
      </c>
      <c r="AR270" s="130">
        <v>0</v>
      </c>
      <c r="AS270" s="130">
        <v>0</v>
      </c>
      <c r="AT270" s="130">
        <v>0</v>
      </c>
      <c r="AU270" s="130">
        <v>0</v>
      </c>
      <c r="AV270" s="130">
        <v>0</v>
      </c>
      <c r="AW270" s="130">
        <v>0</v>
      </c>
      <c r="AX270" s="130">
        <v>0</v>
      </c>
      <c r="AY270" s="130">
        <v>0</v>
      </c>
    </row>
    <row r="271" spans="1:51">
      <c r="A271" t="s">
        <v>37</v>
      </c>
      <c r="B271" t="s">
        <v>77</v>
      </c>
      <c r="C271" t="s">
        <v>59</v>
      </c>
      <c r="D271" t="s">
        <v>337</v>
      </c>
      <c r="E271" s="63">
        <v>0</v>
      </c>
      <c r="F271" s="63">
        <v>0</v>
      </c>
      <c r="G271" s="63">
        <v>0</v>
      </c>
      <c r="H271" s="63">
        <v>0</v>
      </c>
      <c r="I271" s="63">
        <v>0</v>
      </c>
      <c r="J271" s="63">
        <v>0</v>
      </c>
      <c r="K271" s="130">
        <v>0</v>
      </c>
      <c r="L271" s="130">
        <v>0</v>
      </c>
      <c r="M271" s="130">
        <v>0</v>
      </c>
      <c r="N271" s="130">
        <v>0</v>
      </c>
      <c r="O271" s="130">
        <v>0</v>
      </c>
      <c r="P271" s="130">
        <v>0</v>
      </c>
      <c r="Q271" s="130">
        <v>0</v>
      </c>
      <c r="R271" s="130">
        <v>0</v>
      </c>
      <c r="S271" s="130">
        <v>0</v>
      </c>
      <c r="T271" s="130">
        <v>0</v>
      </c>
      <c r="U271" s="130">
        <v>0</v>
      </c>
      <c r="V271" s="130">
        <v>0</v>
      </c>
      <c r="W271" s="130">
        <v>0</v>
      </c>
      <c r="X271" s="130">
        <v>0</v>
      </c>
      <c r="Y271" s="130">
        <v>0</v>
      </c>
      <c r="Z271" s="130">
        <v>0</v>
      </c>
      <c r="AA271" s="130">
        <v>0</v>
      </c>
      <c r="AB271" s="130">
        <v>0</v>
      </c>
      <c r="AC271" s="130">
        <v>0</v>
      </c>
      <c r="AD271" s="130">
        <v>0</v>
      </c>
      <c r="AE271" s="130">
        <v>0</v>
      </c>
      <c r="AF271" s="130">
        <v>0</v>
      </c>
      <c r="AG271" s="130">
        <v>0</v>
      </c>
      <c r="AH271" s="130">
        <v>0</v>
      </c>
      <c r="AI271" s="130">
        <v>0</v>
      </c>
      <c r="AJ271" s="130">
        <v>0</v>
      </c>
      <c r="AK271" s="130">
        <v>0</v>
      </c>
      <c r="AL271" s="130">
        <v>0</v>
      </c>
      <c r="AM271" s="130">
        <v>0</v>
      </c>
      <c r="AN271" s="130">
        <v>0</v>
      </c>
      <c r="AO271" s="130">
        <v>0</v>
      </c>
      <c r="AP271" s="130">
        <v>0</v>
      </c>
      <c r="AQ271" s="130">
        <v>0</v>
      </c>
      <c r="AR271" s="130">
        <v>0</v>
      </c>
      <c r="AS271" s="130">
        <v>0</v>
      </c>
      <c r="AT271" s="130">
        <v>0</v>
      </c>
      <c r="AU271" s="130">
        <v>0</v>
      </c>
      <c r="AV271" s="130">
        <v>0</v>
      </c>
      <c r="AW271" s="130">
        <v>0</v>
      </c>
      <c r="AX271" s="130">
        <v>0</v>
      </c>
      <c r="AY271" s="130">
        <v>0</v>
      </c>
    </row>
    <row r="272" spans="1:51">
      <c r="A272" t="s">
        <v>37</v>
      </c>
      <c r="B272" t="s">
        <v>77</v>
      </c>
      <c r="C272" t="s">
        <v>60</v>
      </c>
      <c r="D272" t="s">
        <v>337</v>
      </c>
      <c r="E272" s="63">
        <v>0</v>
      </c>
      <c r="F272" s="63">
        <v>0</v>
      </c>
      <c r="G272" s="63">
        <v>0</v>
      </c>
      <c r="H272" s="63">
        <v>0</v>
      </c>
      <c r="I272" s="63">
        <v>0</v>
      </c>
      <c r="J272" s="63">
        <v>0</v>
      </c>
      <c r="K272" s="130">
        <v>0</v>
      </c>
      <c r="L272" s="130">
        <v>0</v>
      </c>
      <c r="M272" s="130">
        <v>0</v>
      </c>
      <c r="N272" s="130">
        <v>0</v>
      </c>
      <c r="O272" s="130">
        <v>0</v>
      </c>
      <c r="P272" s="130">
        <v>0</v>
      </c>
      <c r="Q272" s="130">
        <v>0</v>
      </c>
      <c r="R272" s="130">
        <v>0</v>
      </c>
      <c r="S272" s="130">
        <v>0</v>
      </c>
      <c r="T272" s="130">
        <v>0</v>
      </c>
      <c r="U272" s="130">
        <v>0</v>
      </c>
      <c r="V272" s="130">
        <v>0</v>
      </c>
      <c r="W272" s="130">
        <v>0</v>
      </c>
      <c r="X272" s="130">
        <v>0</v>
      </c>
      <c r="Y272" s="130">
        <v>0</v>
      </c>
      <c r="Z272" s="130">
        <v>0</v>
      </c>
      <c r="AA272" s="130">
        <v>0</v>
      </c>
      <c r="AB272" s="130">
        <v>0</v>
      </c>
      <c r="AC272" s="130">
        <v>0</v>
      </c>
      <c r="AD272" s="130">
        <v>0</v>
      </c>
      <c r="AE272" s="130">
        <v>0</v>
      </c>
      <c r="AF272" s="130">
        <v>0</v>
      </c>
      <c r="AG272" s="130">
        <v>0</v>
      </c>
      <c r="AH272" s="130">
        <v>0</v>
      </c>
      <c r="AI272" s="130">
        <v>0</v>
      </c>
      <c r="AJ272" s="130">
        <v>0</v>
      </c>
      <c r="AK272" s="130">
        <v>0</v>
      </c>
      <c r="AL272" s="130">
        <v>0</v>
      </c>
      <c r="AM272" s="130">
        <v>0</v>
      </c>
      <c r="AN272" s="130">
        <v>0</v>
      </c>
      <c r="AO272" s="130">
        <v>0</v>
      </c>
      <c r="AP272" s="130">
        <v>0</v>
      </c>
      <c r="AQ272" s="130">
        <v>0</v>
      </c>
      <c r="AR272" s="130">
        <v>0</v>
      </c>
      <c r="AS272" s="130">
        <v>0</v>
      </c>
      <c r="AT272" s="130">
        <v>0</v>
      </c>
      <c r="AU272" s="130">
        <v>0</v>
      </c>
      <c r="AV272" s="130">
        <v>0</v>
      </c>
      <c r="AW272" s="130">
        <v>0</v>
      </c>
      <c r="AX272" s="130">
        <v>0</v>
      </c>
      <c r="AY272" s="130">
        <v>0</v>
      </c>
    </row>
    <row r="273" spans="1:51">
      <c r="A273" t="s">
        <v>37</v>
      </c>
      <c r="B273" t="s">
        <v>77</v>
      </c>
      <c r="C273" t="s">
        <v>64</v>
      </c>
      <c r="D273" t="s">
        <v>337</v>
      </c>
      <c r="E273" s="63">
        <v>0</v>
      </c>
      <c r="F273" s="63">
        <v>0</v>
      </c>
      <c r="G273" s="63">
        <v>0</v>
      </c>
      <c r="H273" s="63">
        <v>0</v>
      </c>
      <c r="I273" s="63">
        <v>0</v>
      </c>
      <c r="J273" s="63">
        <v>0</v>
      </c>
      <c r="K273" s="130">
        <v>0</v>
      </c>
      <c r="L273" s="130">
        <v>7.7750822852250398E-4</v>
      </c>
      <c r="M273" s="130">
        <v>1E-3</v>
      </c>
      <c r="N273" s="130">
        <v>1.2503412000094481E-3</v>
      </c>
      <c r="O273" s="130">
        <v>1.515853309977464E-3</v>
      </c>
      <c r="P273" s="130">
        <v>1.7803755855818129E-3</v>
      </c>
      <c r="Q273" s="130">
        <v>2.0279833679623018E-3</v>
      </c>
      <c r="R273" s="130">
        <v>2.246594447847678E-3</v>
      </c>
      <c r="S273" s="130">
        <v>2.429861378661591E-3</v>
      </c>
      <c r="T273" s="130">
        <v>2.5769432360327701E-3</v>
      </c>
      <c r="U273" s="130">
        <v>2.6909081889947071E-3</v>
      </c>
      <c r="V273" s="130">
        <v>2.7768314621496129E-3</v>
      </c>
      <c r="W273" s="130">
        <v>2.84028691880296E-3</v>
      </c>
      <c r="X273" s="130">
        <v>2.8864374205020819E-3</v>
      </c>
      <c r="Y273" s="130">
        <v>2.9196296795036551E-3</v>
      </c>
      <c r="Z273" s="130">
        <v>2.943310985180656E-3</v>
      </c>
      <c r="AA273" s="130">
        <v>2.9601098731268042E-3</v>
      </c>
      <c r="AB273" s="130">
        <v>2.9719780718752168E-3</v>
      </c>
      <c r="AC273" s="130">
        <v>2.980338671474984E-3</v>
      </c>
      <c r="AD273" s="130">
        <v>2.986216378370161E-3</v>
      </c>
      <c r="AE273" s="130">
        <v>2.9903426526279521E-3</v>
      </c>
      <c r="AF273" s="130">
        <v>2.993236480364331E-3</v>
      </c>
      <c r="AG273" s="130">
        <v>2.9952645447244219E-3</v>
      </c>
      <c r="AH273" s="130">
        <v>2.996685160550891E-3</v>
      </c>
      <c r="AI273" s="130">
        <v>2.9976799279655521E-3</v>
      </c>
      <c r="AJ273" s="130">
        <v>2.998376332198952E-3</v>
      </c>
      <c r="AK273" s="130">
        <v>2.9988637795439572E-3</v>
      </c>
      <c r="AL273" s="130">
        <v>2.999204927314111E-3</v>
      </c>
      <c r="AM273" s="130">
        <v>2.9994436651955229E-3</v>
      </c>
      <c r="AN273" s="130">
        <v>2.999610726135422E-3</v>
      </c>
      <c r="AO273" s="130">
        <v>2.9997276251530229E-3</v>
      </c>
      <c r="AP273" s="130">
        <v>2.999809421603156E-3</v>
      </c>
      <c r="AQ273" s="130">
        <v>2.999866654985469E-3</v>
      </c>
      <c r="AR273" s="130">
        <v>2.9999067009098819E-3</v>
      </c>
      <c r="AS273" s="130">
        <v>2.9999347205791672E-3</v>
      </c>
      <c r="AT273" s="130">
        <v>2.9999543254835008E-3</v>
      </c>
      <c r="AU273" s="130">
        <v>2.9999680426490249E-3</v>
      </c>
      <c r="AV273" s="130">
        <v>2.9999776402476219E-3</v>
      </c>
      <c r="AW273" s="130">
        <v>2.999984355460299E-3</v>
      </c>
      <c r="AX273" s="130">
        <v>2.999989053928068E-3</v>
      </c>
      <c r="AY273" s="130">
        <v>2.9999923413256851E-3</v>
      </c>
    </row>
    <row r="274" spans="1:51">
      <c r="A274" t="s">
        <v>37</v>
      </c>
      <c r="B274" t="s">
        <v>77</v>
      </c>
      <c r="C274" t="s">
        <v>61</v>
      </c>
      <c r="D274" t="s">
        <v>337</v>
      </c>
      <c r="E274" s="63">
        <v>0</v>
      </c>
      <c r="F274" s="63">
        <v>0</v>
      </c>
      <c r="G274" s="63">
        <v>0</v>
      </c>
      <c r="H274" s="63">
        <v>0</v>
      </c>
      <c r="I274" s="63">
        <v>0</v>
      </c>
      <c r="J274" s="63">
        <v>0</v>
      </c>
      <c r="K274" s="130">
        <v>0</v>
      </c>
      <c r="L274" s="130">
        <v>6.9996987850317119E-4</v>
      </c>
      <c r="M274" s="130">
        <v>1E-3</v>
      </c>
      <c r="N274" s="130">
        <v>1.4283728261970129E-3</v>
      </c>
      <c r="O274" s="130">
        <v>2.0397187676144861E-3</v>
      </c>
      <c r="P274" s="130">
        <v>2.9116420218176999E-3</v>
      </c>
      <c r="Q274" s="130">
        <v>4.1540919764280889E-3</v>
      </c>
      <c r="R274" s="130">
        <v>5.9222582089639561E-3</v>
      </c>
      <c r="S274" s="130">
        <v>8.4340034372050749E-3</v>
      </c>
      <c r="T274" s="130">
        <v>1.1992805871272929E-2</v>
      </c>
      <c r="U274" s="130">
        <v>1.7016696666036019E-2</v>
      </c>
      <c r="V274" s="130">
        <v>2.40722458767266E-2</v>
      </c>
      <c r="W274" s="130">
        <v>3.3909432719945197E-2</v>
      </c>
      <c r="X274" s="130">
        <v>4.7487083526113943E-2</v>
      </c>
      <c r="Y274" s="130">
        <v>6.5968517377613445E-2</v>
      </c>
      <c r="Z274" s="130">
        <v>9.0654026675444824E-2</v>
      </c>
      <c r="AA274" s="130">
        <v>0.12280721846060021</v>
      </c>
      <c r="AB274" s="130">
        <v>0.1633422298661012</v>
      </c>
      <c r="AC274" s="130">
        <v>0.2123923540169326</v>
      </c>
      <c r="AD274" s="130">
        <v>0.26888683086189391</v>
      </c>
      <c r="AE274" s="130">
        <v>0.33037109569086448</v>
      </c>
      <c r="AF274" s="130">
        <v>0.39329362759482961</v>
      </c>
      <c r="AG274" s="130">
        <v>0.45376181013906869</v>
      </c>
      <c r="AH274" s="130">
        <v>0.50845840136591569</v>
      </c>
      <c r="AI274" s="130">
        <v>0.55529094414054336</v>
      </c>
      <c r="AJ274" s="130">
        <v>0.59354154498709821</v>
      </c>
      <c r="AK274" s="130">
        <v>0.62359650619785745</v>
      </c>
      <c r="AL274" s="130">
        <v>0.64650145817820492</v>
      </c>
      <c r="AM274" s="130">
        <v>0.66355430984945274</v>
      </c>
      <c r="AN274" s="130">
        <v>0.67603069429546458</v>
      </c>
      <c r="AO274" s="130">
        <v>0.68504276911684481</v>
      </c>
      <c r="AP274" s="130">
        <v>0.69149248623494808</v>
      </c>
      <c r="AQ274" s="130">
        <v>0.69607786942763483</v>
      </c>
      <c r="AR274" s="130">
        <v>0.69932246429266054</v>
      </c>
      <c r="AS274" s="130">
        <v>0.70161066259249694</v>
      </c>
      <c r="AT274" s="130">
        <v>0.70322057622112777</v>
      </c>
      <c r="AU274" s="130">
        <v>0.704351388718368</v>
      </c>
      <c r="AV274" s="130">
        <v>0.70514475207148031</v>
      </c>
      <c r="AW274" s="130">
        <v>0.70570091017051251</v>
      </c>
      <c r="AX274" s="130">
        <v>0.70609056065582276</v>
      </c>
      <c r="AY274" s="130">
        <v>0.70636344435105836</v>
      </c>
    </row>
    <row r="275" spans="1:51">
      <c r="A275" t="s">
        <v>37</v>
      </c>
      <c r="B275" t="s">
        <v>78</v>
      </c>
      <c r="C275" t="s">
        <v>53</v>
      </c>
      <c r="D275" t="s">
        <v>337</v>
      </c>
      <c r="E275" s="63">
        <v>1</v>
      </c>
      <c r="F275" s="63">
        <v>1</v>
      </c>
      <c r="G275" s="63">
        <v>1</v>
      </c>
      <c r="H275" s="63">
        <v>1</v>
      </c>
      <c r="I275" s="63">
        <v>1</v>
      </c>
      <c r="J275" s="63">
        <v>1</v>
      </c>
      <c r="K275" s="71">
        <v>1</v>
      </c>
      <c r="L275" s="71">
        <v>1</v>
      </c>
      <c r="M275" s="71">
        <v>1</v>
      </c>
      <c r="N275" s="71">
        <v>1</v>
      </c>
      <c r="O275" s="71">
        <v>1</v>
      </c>
      <c r="P275" s="71">
        <v>1</v>
      </c>
      <c r="Q275" s="71">
        <v>1</v>
      </c>
      <c r="R275" s="71">
        <v>1</v>
      </c>
      <c r="S275" s="71">
        <v>1</v>
      </c>
      <c r="T275" s="71">
        <v>1</v>
      </c>
      <c r="U275" s="71">
        <v>1</v>
      </c>
      <c r="V275" s="71">
        <v>1</v>
      </c>
      <c r="W275" s="71">
        <v>1</v>
      </c>
      <c r="X275" s="71">
        <v>1</v>
      </c>
      <c r="Y275" s="71">
        <v>1</v>
      </c>
      <c r="Z275" s="71">
        <v>1</v>
      </c>
      <c r="AA275" s="71">
        <v>1</v>
      </c>
      <c r="AB275" s="71">
        <v>1</v>
      </c>
      <c r="AC275" s="71">
        <v>1</v>
      </c>
      <c r="AD275" s="71">
        <v>1</v>
      </c>
      <c r="AE275" s="71">
        <v>1</v>
      </c>
      <c r="AF275" s="71">
        <v>1</v>
      </c>
      <c r="AG275" s="71">
        <v>1</v>
      </c>
      <c r="AH275" s="71">
        <v>1</v>
      </c>
      <c r="AI275" s="71">
        <v>1</v>
      </c>
      <c r="AJ275" s="71">
        <v>1</v>
      </c>
      <c r="AK275" s="71">
        <v>1</v>
      </c>
      <c r="AL275" s="71">
        <v>1</v>
      </c>
      <c r="AM275" s="71">
        <v>1</v>
      </c>
      <c r="AN275" s="71">
        <v>1</v>
      </c>
      <c r="AO275" s="71">
        <v>1</v>
      </c>
      <c r="AP275" s="71">
        <v>1</v>
      </c>
      <c r="AQ275" s="71">
        <v>1</v>
      </c>
      <c r="AR275" s="71">
        <v>1</v>
      </c>
      <c r="AS275" s="71">
        <v>1</v>
      </c>
      <c r="AT275" s="71">
        <v>1</v>
      </c>
      <c r="AU275" s="71">
        <v>1</v>
      </c>
      <c r="AV275" s="71">
        <v>1</v>
      </c>
      <c r="AW275" s="71">
        <v>1</v>
      </c>
      <c r="AX275" s="71">
        <v>1</v>
      </c>
      <c r="AY275" s="71">
        <v>1</v>
      </c>
    </row>
    <row r="276" spans="1:51">
      <c r="A276" t="s">
        <v>37</v>
      </c>
      <c r="B276" t="s">
        <v>78</v>
      </c>
      <c r="C276" t="s">
        <v>56</v>
      </c>
      <c r="D276" t="s">
        <v>337</v>
      </c>
      <c r="E276" s="63">
        <v>0</v>
      </c>
      <c r="F276" s="63">
        <v>0</v>
      </c>
      <c r="G276" s="63">
        <v>0</v>
      </c>
      <c r="H276" s="63">
        <v>0</v>
      </c>
      <c r="I276" s="63">
        <v>0</v>
      </c>
      <c r="J276" s="63">
        <v>0</v>
      </c>
      <c r="K276" s="71">
        <v>0</v>
      </c>
      <c r="L276" s="71">
        <v>0</v>
      </c>
      <c r="M276" s="71">
        <v>0</v>
      </c>
      <c r="N276" s="71">
        <v>0</v>
      </c>
      <c r="O276" s="71">
        <v>0</v>
      </c>
      <c r="P276" s="71">
        <v>0</v>
      </c>
      <c r="Q276" s="71">
        <v>0</v>
      </c>
      <c r="R276" s="71">
        <v>0</v>
      </c>
      <c r="S276" s="71">
        <v>0</v>
      </c>
      <c r="T276" s="71">
        <v>0</v>
      </c>
      <c r="U276" s="71">
        <v>0</v>
      </c>
      <c r="V276" s="71">
        <v>0</v>
      </c>
      <c r="W276" s="71">
        <v>0</v>
      </c>
      <c r="X276" s="71">
        <v>0</v>
      </c>
      <c r="Y276" s="71">
        <v>0</v>
      </c>
      <c r="Z276" s="71">
        <v>0</v>
      </c>
      <c r="AA276" s="71">
        <v>0</v>
      </c>
      <c r="AB276" s="71">
        <v>0</v>
      </c>
      <c r="AC276" s="71">
        <v>0</v>
      </c>
      <c r="AD276" s="71">
        <v>0</v>
      </c>
      <c r="AE276" s="71">
        <v>0</v>
      </c>
      <c r="AF276" s="71">
        <v>0</v>
      </c>
      <c r="AG276" s="71">
        <v>0</v>
      </c>
      <c r="AH276" s="71">
        <v>0</v>
      </c>
      <c r="AI276" s="71">
        <v>0</v>
      </c>
      <c r="AJ276" s="71">
        <v>0</v>
      </c>
      <c r="AK276" s="71">
        <v>0</v>
      </c>
      <c r="AL276" s="71">
        <v>0</v>
      </c>
      <c r="AM276" s="71">
        <v>0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</row>
    <row r="277" spans="1:51">
      <c r="A277" t="s">
        <v>37</v>
      </c>
      <c r="B277" t="s">
        <v>78</v>
      </c>
      <c r="C277" t="s">
        <v>61</v>
      </c>
      <c r="D277" t="s">
        <v>337</v>
      </c>
      <c r="E277" s="63">
        <v>0</v>
      </c>
      <c r="F277" s="63">
        <v>0</v>
      </c>
      <c r="G277" s="63">
        <v>0</v>
      </c>
      <c r="H277" s="63">
        <v>0</v>
      </c>
      <c r="I277" s="63">
        <v>0</v>
      </c>
      <c r="J277" s="63">
        <v>0</v>
      </c>
      <c r="K277" s="130">
        <v>0</v>
      </c>
      <c r="L277" s="130">
        <v>0</v>
      </c>
      <c r="M277" s="130">
        <v>0</v>
      </c>
      <c r="N277" s="130">
        <v>0</v>
      </c>
      <c r="O277" s="130">
        <v>0</v>
      </c>
      <c r="P277" s="130">
        <v>0</v>
      </c>
      <c r="Q277" s="130">
        <v>0</v>
      </c>
      <c r="R277" s="130">
        <v>0</v>
      </c>
      <c r="S277" s="130">
        <v>0</v>
      </c>
      <c r="T277" s="130">
        <v>0</v>
      </c>
      <c r="U277" s="130">
        <v>0</v>
      </c>
      <c r="V277" s="130">
        <v>0</v>
      </c>
      <c r="W277" s="130">
        <v>0</v>
      </c>
      <c r="X277" s="130">
        <v>0</v>
      </c>
      <c r="Y277" s="130">
        <v>0</v>
      </c>
      <c r="Z277" s="130">
        <v>0</v>
      </c>
      <c r="AA277" s="130">
        <v>0</v>
      </c>
      <c r="AB277" s="130">
        <v>0</v>
      </c>
      <c r="AC277" s="130">
        <v>0</v>
      </c>
      <c r="AD277" s="130">
        <v>0</v>
      </c>
      <c r="AE277" s="130">
        <v>0</v>
      </c>
      <c r="AF277" s="130">
        <v>0</v>
      </c>
      <c r="AG277" s="130">
        <v>0</v>
      </c>
      <c r="AH277" s="130">
        <v>0</v>
      </c>
      <c r="AI277" s="130">
        <v>0</v>
      </c>
      <c r="AJ277" s="130">
        <v>0</v>
      </c>
      <c r="AK277" s="130">
        <v>0</v>
      </c>
      <c r="AL277" s="130">
        <v>0</v>
      </c>
      <c r="AM277" s="130">
        <v>0</v>
      </c>
      <c r="AN277" s="130">
        <v>0</v>
      </c>
      <c r="AO277" s="130">
        <v>0</v>
      </c>
      <c r="AP277" s="130">
        <v>0</v>
      </c>
      <c r="AQ277" s="130">
        <v>0</v>
      </c>
      <c r="AR277" s="130">
        <v>0</v>
      </c>
      <c r="AS277" s="130">
        <v>0</v>
      </c>
      <c r="AT277" s="130">
        <v>0</v>
      </c>
      <c r="AU277" s="130">
        <v>0</v>
      </c>
      <c r="AV277" s="130">
        <v>0</v>
      </c>
      <c r="AW277" s="130">
        <v>0</v>
      </c>
      <c r="AX277" s="130">
        <v>0</v>
      </c>
      <c r="AY277" s="130">
        <v>0</v>
      </c>
    </row>
    <row r="278" spans="1:51">
      <c r="A278" t="s">
        <v>37</v>
      </c>
      <c r="B278" t="s">
        <v>79</v>
      </c>
      <c r="C278" t="s">
        <v>359</v>
      </c>
      <c r="D278" t="s">
        <v>337</v>
      </c>
      <c r="E278" s="63">
        <v>0</v>
      </c>
      <c r="F278" s="63">
        <v>0</v>
      </c>
      <c r="G278" s="63">
        <v>0</v>
      </c>
      <c r="H278" s="63">
        <v>0</v>
      </c>
      <c r="I278" s="63">
        <v>0</v>
      </c>
      <c r="J278" s="63">
        <v>0</v>
      </c>
      <c r="K278" s="130">
        <v>0</v>
      </c>
      <c r="L278" s="130">
        <v>0</v>
      </c>
      <c r="M278" s="130">
        <v>0</v>
      </c>
      <c r="N278" s="130">
        <v>0</v>
      </c>
      <c r="O278" s="130">
        <v>0</v>
      </c>
      <c r="P278" s="130">
        <v>0</v>
      </c>
      <c r="Q278" s="130">
        <v>0</v>
      </c>
      <c r="R278" s="130">
        <v>0</v>
      </c>
      <c r="S278" s="130">
        <v>0</v>
      </c>
      <c r="T278" s="130">
        <v>0</v>
      </c>
      <c r="U278" s="130">
        <v>0</v>
      </c>
      <c r="V278" s="130">
        <v>0</v>
      </c>
      <c r="W278" s="130">
        <v>0</v>
      </c>
      <c r="X278" s="130">
        <v>0</v>
      </c>
      <c r="Y278" s="130">
        <v>0</v>
      </c>
      <c r="Z278" s="130">
        <v>0</v>
      </c>
      <c r="AA278" s="130">
        <v>0</v>
      </c>
      <c r="AB278" s="130">
        <v>0</v>
      </c>
      <c r="AC278" s="130">
        <v>0</v>
      </c>
      <c r="AD278" s="130">
        <v>0</v>
      </c>
      <c r="AE278" s="130">
        <v>0</v>
      </c>
      <c r="AF278" s="130">
        <v>0</v>
      </c>
      <c r="AG278" s="130">
        <v>0</v>
      </c>
      <c r="AH278" s="130">
        <v>0</v>
      </c>
      <c r="AI278" s="130">
        <v>0</v>
      </c>
      <c r="AJ278" s="130">
        <v>0</v>
      </c>
      <c r="AK278" s="130">
        <v>0</v>
      </c>
      <c r="AL278" s="130">
        <v>0</v>
      </c>
      <c r="AM278" s="130">
        <v>0</v>
      </c>
      <c r="AN278" s="130">
        <v>0</v>
      </c>
      <c r="AO278" s="130">
        <v>0</v>
      </c>
      <c r="AP278" s="130">
        <v>0</v>
      </c>
      <c r="AQ278" s="130">
        <v>0</v>
      </c>
      <c r="AR278" s="130">
        <v>0</v>
      </c>
      <c r="AS278" s="130">
        <v>0</v>
      </c>
      <c r="AT278" s="130">
        <v>0</v>
      </c>
      <c r="AU278" s="130">
        <v>0</v>
      </c>
      <c r="AV278" s="130">
        <v>0</v>
      </c>
      <c r="AW278" s="130">
        <v>0</v>
      </c>
      <c r="AX278" s="130">
        <v>0</v>
      </c>
      <c r="AY278" s="130">
        <v>0</v>
      </c>
    </row>
    <row r="279" spans="1:51">
      <c r="A279" t="s">
        <v>37</v>
      </c>
      <c r="B279" t="s">
        <v>79</v>
      </c>
      <c r="C279" t="s">
        <v>61</v>
      </c>
      <c r="D279" t="s">
        <v>337</v>
      </c>
      <c r="E279" s="63">
        <v>0</v>
      </c>
      <c r="F279" s="63">
        <v>0</v>
      </c>
      <c r="G279" s="63">
        <v>0</v>
      </c>
      <c r="H279" s="63">
        <v>0</v>
      </c>
      <c r="I279" s="63">
        <v>0</v>
      </c>
      <c r="J279" s="63">
        <v>0</v>
      </c>
      <c r="K279" s="130">
        <v>0</v>
      </c>
      <c r="L279" s="130">
        <v>0</v>
      </c>
      <c r="M279" s="130">
        <v>0</v>
      </c>
      <c r="N279" s="130">
        <v>0</v>
      </c>
      <c r="O279" s="130">
        <v>0</v>
      </c>
      <c r="P279" s="130">
        <v>0</v>
      </c>
      <c r="Q279" s="130">
        <v>0</v>
      </c>
      <c r="R279" s="130">
        <v>0</v>
      </c>
      <c r="S279" s="130">
        <v>0</v>
      </c>
      <c r="T279" s="130">
        <v>0</v>
      </c>
      <c r="U279" s="130">
        <v>0</v>
      </c>
      <c r="V279" s="130">
        <v>0</v>
      </c>
      <c r="W279" s="130">
        <v>0</v>
      </c>
      <c r="X279" s="130">
        <v>0</v>
      </c>
      <c r="Y279" s="130">
        <v>0</v>
      </c>
      <c r="Z279" s="130">
        <v>0</v>
      </c>
      <c r="AA279" s="130">
        <v>0</v>
      </c>
      <c r="AB279" s="130">
        <v>0</v>
      </c>
      <c r="AC279" s="130">
        <v>0</v>
      </c>
      <c r="AD279" s="130">
        <v>0</v>
      </c>
      <c r="AE279" s="130">
        <v>0</v>
      </c>
      <c r="AF279" s="130">
        <v>0</v>
      </c>
      <c r="AG279" s="130">
        <v>0</v>
      </c>
      <c r="AH279" s="130">
        <v>0</v>
      </c>
      <c r="AI279" s="130">
        <v>0</v>
      </c>
      <c r="AJ279" s="130">
        <v>0</v>
      </c>
      <c r="AK279" s="130">
        <v>0</v>
      </c>
      <c r="AL279" s="130">
        <v>0</v>
      </c>
      <c r="AM279" s="130">
        <v>0</v>
      </c>
      <c r="AN279" s="130">
        <v>0</v>
      </c>
      <c r="AO279" s="130">
        <v>0</v>
      </c>
      <c r="AP279" s="130">
        <v>0</v>
      </c>
      <c r="AQ279" s="130">
        <v>0</v>
      </c>
      <c r="AR279" s="130">
        <v>0</v>
      </c>
      <c r="AS279" s="130">
        <v>0</v>
      </c>
      <c r="AT279" s="130">
        <v>0</v>
      </c>
      <c r="AU279" s="130">
        <v>0</v>
      </c>
      <c r="AV279" s="130">
        <v>0</v>
      </c>
      <c r="AW279" s="130">
        <v>0</v>
      </c>
      <c r="AX279" s="130">
        <v>0</v>
      </c>
      <c r="AY279" s="130">
        <v>0</v>
      </c>
    </row>
    <row r="280" spans="1:51">
      <c r="A280" t="s">
        <v>37</v>
      </c>
      <c r="B280" t="s">
        <v>80</v>
      </c>
      <c r="C280" t="s">
        <v>63</v>
      </c>
      <c r="D280" t="s">
        <v>337</v>
      </c>
      <c r="E280" s="63">
        <v>0</v>
      </c>
      <c r="F280" s="63">
        <v>0</v>
      </c>
      <c r="G280" s="63">
        <v>0</v>
      </c>
      <c r="H280" s="63">
        <v>0</v>
      </c>
      <c r="I280" s="63">
        <v>0</v>
      </c>
      <c r="J280" s="63">
        <v>0</v>
      </c>
      <c r="K280" s="130">
        <v>0</v>
      </c>
      <c r="L280" s="130">
        <v>0</v>
      </c>
      <c r="M280" s="130">
        <v>0</v>
      </c>
      <c r="N280" s="130">
        <v>0</v>
      </c>
      <c r="O280" s="130">
        <v>0</v>
      </c>
      <c r="P280" s="130">
        <v>0</v>
      </c>
      <c r="Q280" s="130">
        <v>0</v>
      </c>
      <c r="R280" s="130">
        <v>0</v>
      </c>
      <c r="S280" s="130">
        <v>0</v>
      </c>
      <c r="T280" s="130">
        <v>0</v>
      </c>
      <c r="U280" s="130">
        <v>0</v>
      </c>
      <c r="V280" s="130">
        <v>0</v>
      </c>
      <c r="W280" s="130">
        <v>0</v>
      </c>
      <c r="X280" s="130">
        <v>0</v>
      </c>
      <c r="Y280" s="130">
        <v>0</v>
      </c>
      <c r="Z280" s="130">
        <v>0</v>
      </c>
      <c r="AA280" s="130">
        <v>0</v>
      </c>
      <c r="AB280" s="130">
        <v>0</v>
      </c>
      <c r="AC280" s="130">
        <v>0</v>
      </c>
      <c r="AD280" s="130">
        <v>0</v>
      </c>
      <c r="AE280" s="130">
        <v>0</v>
      </c>
      <c r="AF280" s="130">
        <v>0</v>
      </c>
      <c r="AG280" s="130">
        <v>0</v>
      </c>
      <c r="AH280" s="130">
        <v>0</v>
      </c>
      <c r="AI280" s="130">
        <v>0</v>
      </c>
      <c r="AJ280" s="130">
        <v>0</v>
      </c>
      <c r="AK280" s="130">
        <v>0</v>
      </c>
      <c r="AL280" s="130">
        <v>0</v>
      </c>
      <c r="AM280" s="130">
        <v>0</v>
      </c>
      <c r="AN280" s="130">
        <v>0</v>
      </c>
      <c r="AO280" s="130">
        <v>0</v>
      </c>
      <c r="AP280" s="130">
        <v>0</v>
      </c>
      <c r="AQ280" s="130">
        <v>0</v>
      </c>
      <c r="AR280" s="130">
        <v>0</v>
      </c>
      <c r="AS280" s="130">
        <v>0</v>
      </c>
      <c r="AT280" s="130">
        <v>0</v>
      </c>
      <c r="AU280" s="130">
        <v>0</v>
      </c>
      <c r="AV280" s="130">
        <v>0</v>
      </c>
      <c r="AW280" s="130">
        <v>0</v>
      </c>
      <c r="AX280" s="130">
        <v>0</v>
      </c>
      <c r="AY280" s="130">
        <v>0</v>
      </c>
    </row>
    <row r="281" spans="1:51">
      <c r="A281" t="s">
        <v>37</v>
      </c>
      <c r="B281" t="s">
        <v>80</v>
      </c>
      <c r="C281" t="s">
        <v>61</v>
      </c>
      <c r="D281" t="s">
        <v>337</v>
      </c>
      <c r="E281" s="63">
        <v>0</v>
      </c>
      <c r="F281" s="63">
        <v>0</v>
      </c>
      <c r="G281" s="63">
        <v>0</v>
      </c>
      <c r="H281" s="63">
        <v>0</v>
      </c>
      <c r="I281" s="63">
        <v>0</v>
      </c>
      <c r="J281" s="63">
        <v>0</v>
      </c>
      <c r="K281" s="130">
        <v>0</v>
      </c>
      <c r="L281" s="130">
        <v>0</v>
      </c>
      <c r="M281" s="130">
        <v>0</v>
      </c>
      <c r="N281" s="130">
        <v>0</v>
      </c>
      <c r="O281" s="130">
        <v>0</v>
      </c>
      <c r="P281" s="130">
        <v>0</v>
      </c>
      <c r="Q281" s="130">
        <v>0</v>
      </c>
      <c r="R281" s="130">
        <v>0</v>
      </c>
      <c r="S281" s="130">
        <v>0</v>
      </c>
      <c r="T281" s="130">
        <v>0</v>
      </c>
      <c r="U281" s="130">
        <v>0</v>
      </c>
      <c r="V281" s="130">
        <v>0</v>
      </c>
      <c r="W281" s="130">
        <v>0</v>
      </c>
      <c r="X281" s="130">
        <v>0</v>
      </c>
      <c r="Y281" s="130">
        <v>0</v>
      </c>
      <c r="Z281" s="130">
        <v>0</v>
      </c>
      <c r="AA281" s="130">
        <v>0</v>
      </c>
      <c r="AB281" s="130">
        <v>0</v>
      </c>
      <c r="AC281" s="130">
        <v>0</v>
      </c>
      <c r="AD281" s="130">
        <v>0</v>
      </c>
      <c r="AE281" s="130">
        <v>0</v>
      </c>
      <c r="AF281" s="130">
        <v>0</v>
      </c>
      <c r="AG281" s="130">
        <v>0</v>
      </c>
      <c r="AH281" s="130">
        <v>0</v>
      </c>
      <c r="AI281" s="130">
        <v>0</v>
      </c>
      <c r="AJ281" s="130">
        <v>0</v>
      </c>
      <c r="AK281" s="130">
        <v>0</v>
      </c>
      <c r="AL281" s="130">
        <v>0</v>
      </c>
      <c r="AM281" s="130">
        <v>0</v>
      </c>
      <c r="AN281" s="130">
        <v>0</v>
      </c>
      <c r="AO281" s="130">
        <v>0</v>
      </c>
      <c r="AP281" s="130">
        <v>0</v>
      </c>
      <c r="AQ281" s="130">
        <v>0</v>
      </c>
      <c r="AR281" s="130">
        <v>0</v>
      </c>
      <c r="AS281" s="130">
        <v>0</v>
      </c>
      <c r="AT281" s="130">
        <v>0</v>
      </c>
      <c r="AU281" s="130">
        <v>0</v>
      </c>
      <c r="AV281" s="130">
        <v>0</v>
      </c>
      <c r="AW281" s="130">
        <v>0</v>
      </c>
      <c r="AX281" s="130">
        <v>0</v>
      </c>
      <c r="AY281" s="130">
        <v>0</v>
      </c>
    </row>
    <row r="282" spans="1:51">
      <c r="A282" t="s">
        <v>38</v>
      </c>
      <c r="B282" t="s">
        <v>75</v>
      </c>
      <c r="C282" t="s">
        <v>50</v>
      </c>
      <c r="D282" t="s">
        <v>337</v>
      </c>
      <c r="E282" s="63">
        <v>0</v>
      </c>
      <c r="F282" s="63">
        <v>0</v>
      </c>
      <c r="G282" s="63">
        <v>0</v>
      </c>
      <c r="H282" s="63">
        <v>0</v>
      </c>
      <c r="I282" s="63">
        <v>0</v>
      </c>
      <c r="J282" s="63">
        <v>0</v>
      </c>
      <c r="K282" s="130">
        <v>0</v>
      </c>
      <c r="L282" s="130">
        <v>0</v>
      </c>
      <c r="M282" s="130">
        <v>0</v>
      </c>
      <c r="N282" s="130">
        <v>0</v>
      </c>
      <c r="O282" s="130">
        <v>0</v>
      </c>
      <c r="P282" s="130">
        <v>0</v>
      </c>
      <c r="Q282" s="130">
        <v>0</v>
      </c>
      <c r="R282" s="130">
        <v>0</v>
      </c>
      <c r="S282" s="130">
        <v>0</v>
      </c>
      <c r="T282" s="130">
        <v>0</v>
      </c>
      <c r="U282" s="130">
        <v>0</v>
      </c>
      <c r="V282" s="130">
        <v>0</v>
      </c>
      <c r="W282" s="130">
        <v>0</v>
      </c>
      <c r="X282" s="130">
        <v>0</v>
      </c>
      <c r="Y282" s="130">
        <v>0</v>
      </c>
      <c r="Z282" s="130">
        <v>0</v>
      </c>
      <c r="AA282" s="130">
        <v>0</v>
      </c>
      <c r="AB282" s="130">
        <v>0</v>
      </c>
      <c r="AC282" s="130">
        <v>0</v>
      </c>
      <c r="AD282" s="130">
        <v>0</v>
      </c>
      <c r="AE282" s="130">
        <v>0</v>
      </c>
      <c r="AF282" s="130">
        <v>0</v>
      </c>
      <c r="AG282" s="130">
        <v>0</v>
      </c>
      <c r="AH282" s="130">
        <v>0</v>
      </c>
      <c r="AI282" s="130">
        <v>0</v>
      </c>
      <c r="AJ282" s="130">
        <v>0</v>
      </c>
      <c r="AK282" s="130">
        <v>0</v>
      </c>
      <c r="AL282" s="130">
        <v>0</v>
      </c>
      <c r="AM282" s="130">
        <v>0</v>
      </c>
      <c r="AN282" s="130">
        <v>0</v>
      </c>
      <c r="AO282" s="130">
        <v>0</v>
      </c>
      <c r="AP282" s="130">
        <v>0</v>
      </c>
      <c r="AQ282" s="130">
        <v>0</v>
      </c>
      <c r="AR282" s="130">
        <v>0</v>
      </c>
      <c r="AS282" s="130">
        <v>0</v>
      </c>
      <c r="AT282" s="130">
        <v>0</v>
      </c>
      <c r="AU282" s="130">
        <v>0</v>
      </c>
      <c r="AV282" s="130">
        <v>0</v>
      </c>
      <c r="AW282" s="130">
        <v>0</v>
      </c>
      <c r="AX282" s="130">
        <v>0</v>
      </c>
      <c r="AY282" s="130">
        <v>0</v>
      </c>
    </row>
    <row r="283" spans="1:51">
      <c r="A283" t="s">
        <v>38</v>
      </c>
      <c r="B283" t="s">
        <v>75</v>
      </c>
      <c r="C283" t="s">
        <v>53</v>
      </c>
      <c r="D283" t="s">
        <v>337</v>
      </c>
      <c r="E283" s="63">
        <v>1</v>
      </c>
      <c r="F283" s="63">
        <v>1</v>
      </c>
      <c r="G283" s="63">
        <v>0.99812909260991578</v>
      </c>
      <c r="H283" s="63">
        <v>0.99331806032836956</v>
      </c>
      <c r="I283" s="63">
        <v>0.99638305201515676</v>
      </c>
      <c r="J283" s="63">
        <v>0.99727497232393769</v>
      </c>
      <c r="K283" s="130">
        <v>0.99727497232393769</v>
      </c>
      <c r="L283" s="130">
        <v>0.99579749421691199</v>
      </c>
      <c r="M283" s="130">
        <v>0.99527497232393769</v>
      </c>
      <c r="N283" s="130">
        <v>0.99459625829773124</v>
      </c>
      <c r="O283" s="130">
        <v>0.99371940024634575</v>
      </c>
      <c r="P283" s="130">
        <v>0.99258295471653823</v>
      </c>
      <c r="Q283" s="130">
        <v>0.99109289697954739</v>
      </c>
      <c r="R283" s="130">
        <v>0.98910611966712614</v>
      </c>
      <c r="S283" s="130">
        <v>0.98641110750807115</v>
      </c>
      <c r="T283" s="130">
        <v>0.98270522321663212</v>
      </c>
      <c r="U283" s="130">
        <v>0.97756736746890704</v>
      </c>
      <c r="V283" s="130">
        <v>0.9704258949850616</v>
      </c>
      <c r="W283" s="130">
        <v>0.96052525268518962</v>
      </c>
      <c r="X283" s="130">
        <v>0.94690145137732173</v>
      </c>
      <c r="Y283" s="130">
        <v>0.9283868252668207</v>
      </c>
      <c r="Z283" s="130">
        <v>0.9036776346633123</v>
      </c>
      <c r="AA283" s="130">
        <v>0.87150764399021075</v>
      </c>
      <c r="AB283" s="130">
        <v>0.83096076438596134</v>
      </c>
      <c r="AC283" s="130">
        <v>0.78190227963553016</v>
      </c>
      <c r="AD283" s="130">
        <v>0.72540192508367374</v>
      </c>
      <c r="AE283" s="130">
        <v>0.66391353398044539</v>
      </c>
      <c r="AF283" s="130">
        <v>0.60098810824874394</v>
      </c>
      <c r="AG283" s="130">
        <v>0.54051789764014457</v>
      </c>
      <c r="AH283" s="130">
        <v>0.48581988579747121</v>
      </c>
      <c r="AI283" s="130">
        <v>0.43898634825542882</v>
      </c>
      <c r="AJ283" s="130">
        <v>0.40073505100464057</v>
      </c>
      <c r="AK283" s="130">
        <v>0.3706796023465363</v>
      </c>
      <c r="AL283" s="130">
        <v>0.34777430921841868</v>
      </c>
      <c r="AM283" s="130">
        <v>0.3307212188092894</v>
      </c>
      <c r="AN283" s="130">
        <v>0.31824466730233769</v>
      </c>
      <c r="AO283" s="130">
        <v>0.30923247558193989</v>
      </c>
      <c r="AP283" s="130">
        <v>0.30278267666738651</v>
      </c>
      <c r="AQ283" s="130">
        <v>0.29819723624131739</v>
      </c>
      <c r="AR283" s="130">
        <v>0.29495260133036733</v>
      </c>
      <c r="AS283" s="130">
        <v>0.29266437501086162</v>
      </c>
      <c r="AT283" s="130">
        <v>0.29105444177732642</v>
      </c>
      <c r="AU283" s="130">
        <v>0.28992361556292068</v>
      </c>
      <c r="AV283" s="130">
        <v>0.28913024261220982</v>
      </c>
      <c r="AW283" s="130">
        <v>0.28857407779796479</v>
      </c>
      <c r="AX283" s="130">
        <v>0.28818442261418692</v>
      </c>
      <c r="AY283" s="130">
        <v>0.28791153563155369</v>
      </c>
    </row>
    <row r="284" spans="1:51">
      <c r="A284" t="s">
        <v>38</v>
      </c>
      <c r="B284" t="s">
        <v>75</v>
      </c>
      <c r="C284" t="s">
        <v>56</v>
      </c>
      <c r="D284" t="s">
        <v>337</v>
      </c>
      <c r="E284" s="63">
        <v>0</v>
      </c>
      <c r="F284" s="63">
        <v>0</v>
      </c>
      <c r="G284" s="63">
        <v>2.0787859889824341E-4</v>
      </c>
      <c r="H284" s="63">
        <v>0</v>
      </c>
      <c r="I284" s="63">
        <v>3.444712366517396E-4</v>
      </c>
      <c r="J284" s="63">
        <v>3.4062845950779189E-4</v>
      </c>
      <c r="K284" s="130">
        <v>3.4062845950779189E-4</v>
      </c>
      <c r="L284" s="130">
        <v>3.3997981296427442E-4</v>
      </c>
      <c r="M284" s="130">
        <v>3.3973364530286051E-4</v>
      </c>
      <c r="N284" s="130">
        <v>3.3939445369024658E-4</v>
      </c>
      <c r="O284" s="130">
        <v>3.3892744456083849E-4</v>
      </c>
      <c r="P284" s="130">
        <v>3.38285132519798E-4</v>
      </c>
      <c r="Q284" s="130">
        <v>3.3740299803983182E-4</v>
      </c>
      <c r="R284" s="130">
        <v>3.361939157729278E-4</v>
      </c>
      <c r="S284" s="130">
        <v>3.3454123842480832E-4</v>
      </c>
      <c r="T284" s="130">
        <v>3.3229064981660548E-4</v>
      </c>
      <c r="U284" s="130">
        <v>3.292413939521203E-4</v>
      </c>
      <c r="V284" s="130">
        <v>3.251384115055719E-4</v>
      </c>
      <c r="W284" s="130">
        <v>3.196684491617879E-4</v>
      </c>
      <c r="X284" s="130">
        <v>3.1246539927034969E-4</v>
      </c>
      <c r="Y284" s="130">
        <v>3.0313256211365842E-4</v>
      </c>
      <c r="Z284" s="130">
        <v>2.9129076193435788E-4</v>
      </c>
      <c r="AA284" s="130">
        <v>2.7665834312466691E-4</v>
      </c>
      <c r="AB284" s="130">
        <v>2.59158212858732E-4</v>
      </c>
      <c r="AC284" s="130">
        <v>2.3902704900999891E-4</v>
      </c>
      <c r="AD284" s="130">
        <v>2.1688007497537351E-4</v>
      </c>
      <c r="AE284" s="130">
        <v>1.9368029722997729E-4</v>
      </c>
      <c r="AF284" s="130">
        <v>1.7059203439780021E-4</v>
      </c>
      <c r="AG284" s="130">
        <v>1.4875764657661889E-4</v>
      </c>
      <c r="AH284" s="130">
        <v>1.2908295860630369E-4</v>
      </c>
      <c r="AI284" s="130">
        <v>1.12111364434291E-4</v>
      </c>
      <c r="AJ284" s="130">
        <v>9.8013910238267977E-5</v>
      </c>
      <c r="AK284" s="130">
        <v>8.6666529628580088E-5</v>
      </c>
      <c r="AL284" s="130">
        <v>7.7761830665775303E-5</v>
      </c>
      <c r="AM284" s="130">
        <v>7.0912271162968166E-5</v>
      </c>
      <c r="AN284" s="130">
        <v>6.5724105787309356E-5</v>
      </c>
      <c r="AO284" s="130">
        <v>6.1840040400671636E-5</v>
      </c>
      <c r="AP284" s="130">
        <v>5.8957656976867329E-5</v>
      </c>
      <c r="AQ284" s="130">
        <v>5.6832513701070892E-5</v>
      </c>
      <c r="AR284" s="130">
        <v>5.5273186365544502E-5</v>
      </c>
      <c r="AS284" s="130">
        <v>5.4133057957969192E-5</v>
      </c>
      <c r="AT284" s="130">
        <v>5.3301583099696833E-5</v>
      </c>
      <c r="AU284" s="130">
        <v>5.2696344553702462E-5</v>
      </c>
      <c r="AV284" s="130">
        <v>5.2256389279121798E-5</v>
      </c>
      <c r="AW284" s="130">
        <v>5.1936899098208847E-5</v>
      </c>
      <c r="AX284" s="130">
        <v>5.1705057134659153E-5</v>
      </c>
      <c r="AY284" s="130">
        <v>5.1536906555951343E-5</v>
      </c>
    </row>
    <row r="285" spans="1:51">
      <c r="A285" t="s">
        <v>38</v>
      </c>
      <c r="B285" t="s">
        <v>75</v>
      </c>
      <c r="C285" t="s">
        <v>59</v>
      </c>
      <c r="D285" t="s">
        <v>337</v>
      </c>
      <c r="E285" s="63">
        <v>0</v>
      </c>
      <c r="F285" s="63">
        <v>0</v>
      </c>
      <c r="G285" s="63">
        <v>1.663028791185947E-3</v>
      </c>
      <c r="H285" s="63">
        <v>6.6819396716303932E-3</v>
      </c>
      <c r="I285" s="63">
        <v>3.272476748191526E-3</v>
      </c>
      <c r="J285" s="63">
        <v>2.3843992165545431E-3</v>
      </c>
      <c r="K285" s="130">
        <v>2.3843992165545431E-3</v>
      </c>
      <c r="L285" s="130">
        <v>2.3798586907499211E-3</v>
      </c>
      <c r="M285" s="130">
        <v>2.3781355171200239E-3</v>
      </c>
      <c r="N285" s="130">
        <v>2.3757611758317269E-3</v>
      </c>
      <c r="O285" s="130">
        <v>2.37249211192587E-3</v>
      </c>
      <c r="P285" s="130">
        <v>2.3679959276385869E-3</v>
      </c>
      <c r="Q285" s="130">
        <v>2.361820986278824E-3</v>
      </c>
      <c r="R285" s="130">
        <v>2.353357410410495E-3</v>
      </c>
      <c r="S285" s="130">
        <v>2.341788668973659E-3</v>
      </c>
      <c r="T285" s="130">
        <v>2.3260345487162389E-3</v>
      </c>
      <c r="U285" s="130">
        <v>2.3046897576648431E-3</v>
      </c>
      <c r="V285" s="130">
        <v>2.2759688805390039E-3</v>
      </c>
      <c r="W285" s="130">
        <v>2.237679144132516E-3</v>
      </c>
      <c r="X285" s="130">
        <v>2.187257794892448E-3</v>
      </c>
      <c r="Y285" s="130">
        <v>2.121927934795609E-3</v>
      </c>
      <c r="Z285" s="130">
        <v>2.0390353335405049E-3</v>
      </c>
      <c r="AA285" s="130">
        <v>1.936608401872668E-3</v>
      </c>
      <c r="AB285" s="130">
        <v>1.814107490011124E-3</v>
      </c>
      <c r="AC285" s="130">
        <v>1.673189343069992E-3</v>
      </c>
      <c r="AD285" s="130">
        <v>1.5181605248276149E-3</v>
      </c>
      <c r="AE285" s="130">
        <v>1.355762080609841E-3</v>
      </c>
      <c r="AF285" s="130">
        <v>1.1941442407846011E-3</v>
      </c>
      <c r="AG285" s="130">
        <v>1.0413035260363329E-3</v>
      </c>
      <c r="AH285" s="130">
        <v>9.0358071024412628E-4</v>
      </c>
      <c r="AI285" s="130">
        <v>7.8477955104003683E-4</v>
      </c>
      <c r="AJ285" s="130">
        <v>6.8609737166787593E-4</v>
      </c>
      <c r="AK285" s="130">
        <v>6.0666570740006067E-4</v>
      </c>
      <c r="AL285" s="130">
        <v>5.4433281466042724E-4</v>
      </c>
      <c r="AM285" s="130">
        <v>4.9638589814077726E-4</v>
      </c>
      <c r="AN285" s="130">
        <v>4.6006874051116562E-4</v>
      </c>
      <c r="AO285" s="130">
        <v>4.3288028280470149E-4</v>
      </c>
      <c r="AP285" s="130">
        <v>4.1270359883807141E-4</v>
      </c>
      <c r="AQ285" s="130">
        <v>3.9782759590749632E-4</v>
      </c>
      <c r="AR285" s="130">
        <v>3.8691230455881171E-4</v>
      </c>
      <c r="AS285" s="130">
        <v>3.789314057057845E-4</v>
      </c>
      <c r="AT285" s="130">
        <v>3.7311108169787798E-4</v>
      </c>
      <c r="AU285" s="130">
        <v>3.6887441187591742E-4</v>
      </c>
      <c r="AV285" s="130">
        <v>3.6579472495385271E-4</v>
      </c>
      <c r="AW285" s="130">
        <v>3.6355829368746209E-4</v>
      </c>
      <c r="AX285" s="130">
        <v>3.6193539994261421E-4</v>
      </c>
      <c r="AY285" s="130">
        <v>3.6075834589165942E-4</v>
      </c>
    </row>
    <row r="286" spans="1:51">
      <c r="A286" t="s">
        <v>38</v>
      </c>
      <c r="B286" t="s">
        <v>75</v>
      </c>
      <c r="C286" t="s">
        <v>60</v>
      </c>
      <c r="D286" t="s">
        <v>337</v>
      </c>
      <c r="E286" s="63">
        <v>0</v>
      </c>
      <c r="F286" s="63">
        <v>0</v>
      </c>
      <c r="G286" s="63">
        <v>0</v>
      </c>
      <c r="H286" s="63">
        <v>0</v>
      </c>
      <c r="I286" s="63">
        <v>0</v>
      </c>
      <c r="J286" s="63">
        <v>0</v>
      </c>
      <c r="K286" s="130">
        <v>0</v>
      </c>
      <c r="L286" s="130">
        <v>0</v>
      </c>
      <c r="M286" s="130">
        <v>0</v>
      </c>
      <c r="N286" s="130">
        <v>0</v>
      </c>
      <c r="O286" s="130">
        <v>0</v>
      </c>
      <c r="P286" s="130">
        <v>0</v>
      </c>
      <c r="Q286" s="130">
        <v>0</v>
      </c>
      <c r="R286" s="130">
        <v>0</v>
      </c>
      <c r="S286" s="130">
        <v>0</v>
      </c>
      <c r="T286" s="130">
        <v>0</v>
      </c>
      <c r="U286" s="130">
        <v>0</v>
      </c>
      <c r="V286" s="130">
        <v>0</v>
      </c>
      <c r="W286" s="130">
        <v>0</v>
      </c>
      <c r="X286" s="130">
        <v>0</v>
      </c>
      <c r="Y286" s="130">
        <v>0</v>
      </c>
      <c r="Z286" s="130">
        <v>0</v>
      </c>
      <c r="AA286" s="130">
        <v>0</v>
      </c>
      <c r="AB286" s="130">
        <v>0</v>
      </c>
      <c r="AC286" s="130">
        <v>0</v>
      </c>
      <c r="AD286" s="130">
        <v>0</v>
      </c>
      <c r="AE286" s="130">
        <v>0</v>
      </c>
      <c r="AF286" s="130">
        <v>0</v>
      </c>
      <c r="AG286" s="130">
        <v>0</v>
      </c>
      <c r="AH286" s="130">
        <v>0</v>
      </c>
      <c r="AI286" s="130">
        <v>0</v>
      </c>
      <c r="AJ286" s="130">
        <v>0</v>
      </c>
      <c r="AK286" s="130">
        <v>0</v>
      </c>
      <c r="AL286" s="130">
        <v>0</v>
      </c>
      <c r="AM286" s="130">
        <v>0</v>
      </c>
      <c r="AN286" s="130">
        <v>0</v>
      </c>
      <c r="AO286" s="130">
        <v>0</v>
      </c>
      <c r="AP286" s="130">
        <v>0</v>
      </c>
      <c r="AQ286" s="130">
        <v>0</v>
      </c>
      <c r="AR286" s="130">
        <v>0</v>
      </c>
      <c r="AS286" s="130">
        <v>0</v>
      </c>
      <c r="AT286" s="130">
        <v>0</v>
      </c>
      <c r="AU286" s="130">
        <v>0</v>
      </c>
      <c r="AV286" s="130">
        <v>0</v>
      </c>
      <c r="AW286" s="130">
        <v>0</v>
      </c>
      <c r="AX286" s="130">
        <v>0</v>
      </c>
      <c r="AY286" s="130">
        <v>0</v>
      </c>
    </row>
    <row r="287" spans="1:51">
      <c r="A287" t="s">
        <v>38</v>
      </c>
      <c r="B287" t="s">
        <v>75</v>
      </c>
      <c r="C287" t="s">
        <v>64</v>
      </c>
      <c r="D287" t="s">
        <v>337</v>
      </c>
      <c r="E287" s="63">
        <v>0</v>
      </c>
      <c r="F287" s="63">
        <v>0</v>
      </c>
      <c r="G287" s="63">
        <v>0</v>
      </c>
      <c r="H287" s="63">
        <v>0</v>
      </c>
      <c r="I287" s="63">
        <v>0</v>
      </c>
      <c r="J287" s="63">
        <v>0</v>
      </c>
      <c r="K287" s="71">
        <v>0</v>
      </c>
      <c r="L287" s="71">
        <v>7.7750822852250398E-4</v>
      </c>
      <c r="M287" s="71">
        <v>1E-3</v>
      </c>
      <c r="N287" s="71">
        <v>1.2503412000094481E-3</v>
      </c>
      <c r="O287" s="71">
        <v>1.515853309977464E-3</v>
      </c>
      <c r="P287" s="71">
        <v>1.7803755855818129E-3</v>
      </c>
      <c r="Q287" s="71">
        <v>2.0279833679623018E-3</v>
      </c>
      <c r="R287" s="71">
        <v>2.246594447847678E-3</v>
      </c>
      <c r="S287" s="71">
        <v>2.429861378661591E-3</v>
      </c>
      <c r="T287" s="71">
        <v>2.5769432360327701E-3</v>
      </c>
      <c r="U287" s="71">
        <v>2.6909081889947071E-3</v>
      </c>
      <c r="V287" s="71">
        <v>2.7768314621496129E-3</v>
      </c>
      <c r="W287" s="71">
        <v>2.84028691880296E-3</v>
      </c>
      <c r="X287" s="71">
        <v>2.8864374205020819E-3</v>
      </c>
      <c r="Y287" s="71">
        <v>2.9196296795036551E-3</v>
      </c>
      <c r="Z287" s="71">
        <v>2.943310985180656E-3</v>
      </c>
      <c r="AA287" s="71">
        <v>2.9601098731268042E-3</v>
      </c>
      <c r="AB287" s="71">
        <v>2.9719780718752168E-3</v>
      </c>
      <c r="AC287" s="71">
        <v>2.980338671474984E-3</v>
      </c>
      <c r="AD287" s="71">
        <v>2.986216378370161E-3</v>
      </c>
      <c r="AE287" s="71">
        <v>2.9903426526279521E-3</v>
      </c>
      <c r="AF287" s="71">
        <v>2.993236480364331E-3</v>
      </c>
      <c r="AG287" s="71">
        <v>2.9952645447244219E-3</v>
      </c>
      <c r="AH287" s="71">
        <v>2.996685160550891E-3</v>
      </c>
      <c r="AI287" s="71">
        <v>2.9976799279655521E-3</v>
      </c>
      <c r="AJ287" s="71">
        <v>2.998376332198952E-3</v>
      </c>
      <c r="AK287" s="71">
        <v>2.9988637795439572E-3</v>
      </c>
      <c r="AL287" s="71">
        <v>2.999204927314111E-3</v>
      </c>
      <c r="AM287" s="71">
        <v>2.9994436651955229E-3</v>
      </c>
      <c r="AN287" s="71">
        <v>2.999610726135422E-3</v>
      </c>
      <c r="AO287" s="71">
        <v>2.9997276251530229E-3</v>
      </c>
      <c r="AP287" s="71">
        <v>2.999809421603156E-3</v>
      </c>
      <c r="AQ287" s="71">
        <v>2.999866654985469E-3</v>
      </c>
      <c r="AR287" s="71">
        <v>2.9999067009098819E-3</v>
      </c>
      <c r="AS287" s="71">
        <v>2.9999347205791672E-3</v>
      </c>
      <c r="AT287" s="71">
        <v>2.9999543254835008E-3</v>
      </c>
      <c r="AU287" s="71">
        <v>2.9999680426490249E-3</v>
      </c>
      <c r="AV287" s="71">
        <v>2.9999776402476219E-3</v>
      </c>
      <c r="AW287" s="71">
        <v>2.999984355460299E-3</v>
      </c>
      <c r="AX287" s="71">
        <v>2.999989053928068E-3</v>
      </c>
      <c r="AY287" s="71">
        <v>2.9999923413256851E-3</v>
      </c>
    </row>
    <row r="288" spans="1:51">
      <c r="A288" t="s">
        <v>38</v>
      </c>
      <c r="B288" t="s">
        <v>75</v>
      </c>
      <c r="C288" t="s">
        <v>61</v>
      </c>
      <c r="D288" t="s">
        <v>337</v>
      </c>
      <c r="E288" s="63">
        <v>0</v>
      </c>
      <c r="F288" s="63">
        <v>0</v>
      </c>
      <c r="G288" s="63">
        <v>0</v>
      </c>
      <c r="H288" s="63">
        <v>0</v>
      </c>
      <c r="I288" s="63">
        <v>0</v>
      </c>
      <c r="J288" s="63">
        <v>0</v>
      </c>
      <c r="K288" s="130">
        <v>0</v>
      </c>
      <c r="L288" s="130">
        <v>6.9996987850317119E-4</v>
      </c>
      <c r="M288" s="130">
        <v>1E-3</v>
      </c>
      <c r="N288" s="130">
        <v>1.4283728261970129E-3</v>
      </c>
      <c r="O288" s="130">
        <v>2.0397187676144861E-3</v>
      </c>
      <c r="P288" s="130">
        <v>2.9116420218176999E-3</v>
      </c>
      <c r="Q288" s="130">
        <v>4.1540919764280889E-3</v>
      </c>
      <c r="R288" s="130">
        <v>5.9222582089639561E-3</v>
      </c>
      <c r="S288" s="130">
        <v>8.4340034372050749E-3</v>
      </c>
      <c r="T288" s="130">
        <v>1.1992805871272929E-2</v>
      </c>
      <c r="U288" s="130">
        <v>1.7016696666036019E-2</v>
      </c>
      <c r="V288" s="130">
        <v>2.40722458767266E-2</v>
      </c>
      <c r="W288" s="130">
        <v>3.3909432719945197E-2</v>
      </c>
      <c r="X288" s="130">
        <v>4.7487083526113943E-2</v>
      </c>
      <c r="Y288" s="130">
        <v>6.5968517377613445E-2</v>
      </c>
      <c r="Z288" s="130">
        <v>9.0654026675444824E-2</v>
      </c>
      <c r="AA288" s="130">
        <v>0.12280721846060021</v>
      </c>
      <c r="AB288" s="130">
        <v>0.1633422298661012</v>
      </c>
      <c r="AC288" s="130">
        <v>0.2123923540169326</v>
      </c>
      <c r="AD288" s="130">
        <v>0.26888683086189391</v>
      </c>
      <c r="AE288" s="130">
        <v>0.33037109569086448</v>
      </c>
      <c r="AF288" s="130">
        <v>0.39329362759482961</v>
      </c>
      <c r="AG288" s="130">
        <v>0.45376181013906869</v>
      </c>
      <c r="AH288" s="130">
        <v>0.50845840136591569</v>
      </c>
      <c r="AI288" s="130">
        <v>0.55529094414054336</v>
      </c>
      <c r="AJ288" s="130">
        <v>0.59354154498709821</v>
      </c>
      <c r="AK288" s="130">
        <v>0.62359650619785745</v>
      </c>
      <c r="AL288" s="130">
        <v>0.64650145817820492</v>
      </c>
      <c r="AM288" s="130">
        <v>0.66355430984945274</v>
      </c>
      <c r="AN288" s="130">
        <v>0.67603069429546458</v>
      </c>
      <c r="AO288" s="130">
        <v>0.68504276911684481</v>
      </c>
      <c r="AP288" s="130">
        <v>0.69149248623494808</v>
      </c>
      <c r="AQ288" s="130">
        <v>0.69607786942763483</v>
      </c>
      <c r="AR288" s="130">
        <v>0.69932246429266054</v>
      </c>
      <c r="AS288" s="130">
        <v>0.70161066259249694</v>
      </c>
      <c r="AT288" s="130">
        <v>0.70322057622112777</v>
      </c>
      <c r="AU288" s="130">
        <v>0.704351388718368</v>
      </c>
      <c r="AV288" s="130">
        <v>0.70514475207148031</v>
      </c>
      <c r="AW288" s="130">
        <v>0.70570091017051251</v>
      </c>
      <c r="AX288" s="130">
        <v>0.70609056065582276</v>
      </c>
      <c r="AY288" s="130">
        <v>0.70636344435105836</v>
      </c>
    </row>
    <row r="289" spans="1:51">
      <c r="A289" t="s">
        <v>38</v>
      </c>
      <c r="B289" t="s">
        <v>76</v>
      </c>
      <c r="C289" t="s">
        <v>50</v>
      </c>
      <c r="D289" t="s">
        <v>337</v>
      </c>
      <c r="E289" s="63">
        <v>0</v>
      </c>
      <c r="F289" s="63">
        <v>0</v>
      </c>
      <c r="G289" s="63">
        <v>0</v>
      </c>
      <c r="H289" s="63">
        <v>0</v>
      </c>
      <c r="I289" s="63">
        <v>0</v>
      </c>
      <c r="J289" s="63">
        <v>0</v>
      </c>
      <c r="K289" s="130">
        <v>0</v>
      </c>
      <c r="L289" s="130">
        <v>0</v>
      </c>
      <c r="M289" s="130">
        <v>0</v>
      </c>
      <c r="N289" s="130">
        <v>0</v>
      </c>
      <c r="O289" s="130">
        <v>0</v>
      </c>
      <c r="P289" s="130">
        <v>0</v>
      </c>
      <c r="Q289" s="130">
        <v>0</v>
      </c>
      <c r="R289" s="130">
        <v>0</v>
      </c>
      <c r="S289" s="130">
        <v>0</v>
      </c>
      <c r="T289" s="130">
        <v>0</v>
      </c>
      <c r="U289" s="130">
        <v>0</v>
      </c>
      <c r="V289" s="130">
        <v>0</v>
      </c>
      <c r="W289" s="130">
        <v>0</v>
      </c>
      <c r="X289" s="130">
        <v>0</v>
      </c>
      <c r="Y289" s="130">
        <v>0</v>
      </c>
      <c r="Z289" s="130">
        <v>0</v>
      </c>
      <c r="AA289" s="130">
        <v>0</v>
      </c>
      <c r="AB289" s="130">
        <v>0</v>
      </c>
      <c r="AC289" s="130">
        <v>0</v>
      </c>
      <c r="AD289" s="130">
        <v>0</v>
      </c>
      <c r="AE289" s="130">
        <v>0</v>
      </c>
      <c r="AF289" s="130">
        <v>0</v>
      </c>
      <c r="AG289" s="130">
        <v>0</v>
      </c>
      <c r="AH289" s="130">
        <v>0</v>
      </c>
      <c r="AI289" s="130">
        <v>0</v>
      </c>
      <c r="AJ289" s="130">
        <v>0</v>
      </c>
      <c r="AK289" s="130">
        <v>0</v>
      </c>
      <c r="AL289" s="130">
        <v>0</v>
      </c>
      <c r="AM289" s="130">
        <v>0</v>
      </c>
      <c r="AN289" s="130">
        <v>0</v>
      </c>
      <c r="AO289" s="130">
        <v>0</v>
      </c>
      <c r="AP289" s="130">
        <v>0</v>
      </c>
      <c r="AQ289" s="130">
        <v>0</v>
      </c>
      <c r="AR289" s="130">
        <v>0</v>
      </c>
      <c r="AS289" s="130">
        <v>0</v>
      </c>
      <c r="AT289" s="130">
        <v>0</v>
      </c>
      <c r="AU289" s="130">
        <v>0</v>
      </c>
      <c r="AV289" s="130">
        <v>0</v>
      </c>
      <c r="AW289" s="130">
        <v>0</v>
      </c>
      <c r="AX289" s="130">
        <v>0</v>
      </c>
      <c r="AY289" s="130">
        <v>0</v>
      </c>
    </row>
    <row r="290" spans="1:51">
      <c r="A290" t="s">
        <v>38</v>
      </c>
      <c r="B290" t="s">
        <v>76</v>
      </c>
      <c r="C290" t="s">
        <v>53</v>
      </c>
      <c r="D290" t="s">
        <v>337</v>
      </c>
      <c r="E290" s="63">
        <v>1</v>
      </c>
      <c r="F290" s="63">
        <v>1</v>
      </c>
      <c r="G290" s="63">
        <v>0.99812909260991578</v>
      </c>
      <c r="H290" s="63">
        <v>0.99331806032836956</v>
      </c>
      <c r="I290" s="63">
        <v>0.99638305201515676</v>
      </c>
      <c r="J290" s="63">
        <v>0.99727497232393769</v>
      </c>
      <c r="K290" s="130">
        <v>0.99727497232393769</v>
      </c>
      <c r="L290" s="130">
        <v>0.99579749421691199</v>
      </c>
      <c r="M290" s="130">
        <v>0.99527497232393769</v>
      </c>
      <c r="N290" s="130">
        <v>0.99459625829773124</v>
      </c>
      <c r="O290" s="130">
        <v>0.99371940024634575</v>
      </c>
      <c r="P290" s="130">
        <v>0.99258295471653823</v>
      </c>
      <c r="Q290" s="130">
        <v>0.99109289697954739</v>
      </c>
      <c r="R290" s="130">
        <v>0.98910611966712614</v>
      </c>
      <c r="S290" s="130">
        <v>0.98641110750807115</v>
      </c>
      <c r="T290" s="130">
        <v>0.98270522321663212</v>
      </c>
      <c r="U290" s="130">
        <v>0.97756736746890704</v>
      </c>
      <c r="V290" s="130">
        <v>0.9704258949850616</v>
      </c>
      <c r="W290" s="130">
        <v>0.96052525268518962</v>
      </c>
      <c r="X290" s="130">
        <v>0.94690145137732173</v>
      </c>
      <c r="Y290" s="130">
        <v>0.9283868252668207</v>
      </c>
      <c r="Z290" s="130">
        <v>0.9036776346633123</v>
      </c>
      <c r="AA290" s="130">
        <v>0.87150764399021075</v>
      </c>
      <c r="AB290" s="130">
        <v>0.83096076438596134</v>
      </c>
      <c r="AC290" s="130">
        <v>0.78190227963553016</v>
      </c>
      <c r="AD290" s="130">
        <v>0.72540192508367374</v>
      </c>
      <c r="AE290" s="130">
        <v>0.66391353398044539</v>
      </c>
      <c r="AF290" s="130">
        <v>0.60098810824874394</v>
      </c>
      <c r="AG290" s="130">
        <v>0.54051789764014457</v>
      </c>
      <c r="AH290" s="130">
        <v>0.48581988579747121</v>
      </c>
      <c r="AI290" s="130">
        <v>0.43898634825542882</v>
      </c>
      <c r="AJ290" s="130">
        <v>0.40073505100464057</v>
      </c>
      <c r="AK290" s="130">
        <v>0.3706796023465363</v>
      </c>
      <c r="AL290" s="130">
        <v>0.34777430921841868</v>
      </c>
      <c r="AM290" s="130">
        <v>0.3307212188092894</v>
      </c>
      <c r="AN290" s="130">
        <v>0.31824466730233769</v>
      </c>
      <c r="AO290" s="130">
        <v>0.30923247558193989</v>
      </c>
      <c r="AP290" s="130">
        <v>0.30278267666738651</v>
      </c>
      <c r="AQ290" s="130">
        <v>0.29819723624131739</v>
      </c>
      <c r="AR290" s="130">
        <v>0.29495260133036733</v>
      </c>
      <c r="AS290" s="130">
        <v>0.29266437501086162</v>
      </c>
      <c r="AT290" s="130">
        <v>0.29105444177732642</v>
      </c>
      <c r="AU290" s="130">
        <v>0.28992361556292068</v>
      </c>
      <c r="AV290" s="130">
        <v>0.28913024261220982</v>
      </c>
      <c r="AW290" s="130">
        <v>0.28857407779796479</v>
      </c>
      <c r="AX290" s="130">
        <v>0.28818442261418692</v>
      </c>
      <c r="AY290" s="130">
        <v>0.28791153563155369</v>
      </c>
    </row>
    <row r="291" spans="1:51">
      <c r="A291" t="s">
        <v>38</v>
      </c>
      <c r="B291" t="s">
        <v>76</v>
      </c>
      <c r="C291" t="s">
        <v>56</v>
      </c>
      <c r="D291" t="s">
        <v>337</v>
      </c>
      <c r="E291" s="63">
        <v>0</v>
      </c>
      <c r="F291" s="63">
        <v>0</v>
      </c>
      <c r="G291" s="63">
        <v>2.0787859889824341E-4</v>
      </c>
      <c r="H291" s="63">
        <v>0</v>
      </c>
      <c r="I291" s="63">
        <v>3.444712366517396E-4</v>
      </c>
      <c r="J291" s="63">
        <v>3.4062845950779189E-4</v>
      </c>
      <c r="K291" s="130">
        <v>3.4062845950779189E-4</v>
      </c>
      <c r="L291" s="130">
        <v>3.3997981296427442E-4</v>
      </c>
      <c r="M291" s="130">
        <v>3.3973364530286051E-4</v>
      </c>
      <c r="N291" s="130">
        <v>3.3939445369024658E-4</v>
      </c>
      <c r="O291" s="130">
        <v>3.3892744456083849E-4</v>
      </c>
      <c r="P291" s="130">
        <v>3.38285132519798E-4</v>
      </c>
      <c r="Q291" s="130">
        <v>3.3740299803983182E-4</v>
      </c>
      <c r="R291" s="130">
        <v>3.361939157729278E-4</v>
      </c>
      <c r="S291" s="130">
        <v>3.3454123842480832E-4</v>
      </c>
      <c r="T291" s="130">
        <v>3.3229064981660548E-4</v>
      </c>
      <c r="U291" s="130">
        <v>3.292413939521203E-4</v>
      </c>
      <c r="V291" s="130">
        <v>3.251384115055719E-4</v>
      </c>
      <c r="W291" s="130">
        <v>3.196684491617879E-4</v>
      </c>
      <c r="X291" s="130">
        <v>3.1246539927034969E-4</v>
      </c>
      <c r="Y291" s="130">
        <v>3.0313256211365842E-4</v>
      </c>
      <c r="Z291" s="130">
        <v>2.9129076193435788E-4</v>
      </c>
      <c r="AA291" s="130">
        <v>2.7665834312466691E-4</v>
      </c>
      <c r="AB291" s="130">
        <v>2.59158212858732E-4</v>
      </c>
      <c r="AC291" s="130">
        <v>2.3902704900999891E-4</v>
      </c>
      <c r="AD291" s="130">
        <v>2.1688007497537351E-4</v>
      </c>
      <c r="AE291" s="130">
        <v>1.9368029722997729E-4</v>
      </c>
      <c r="AF291" s="130">
        <v>1.7059203439780021E-4</v>
      </c>
      <c r="AG291" s="130">
        <v>1.4875764657661889E-4</v>
      </c>
      <c r="AH291" s="130">
        <v>1.2908295860630369E-4</v>
      </c>
      <c r="AI291" s="130">
        <v>1.12111364434291E-4</v>
      </c>
      <c r="AJ291" s="130">
        <v>9.8013910238267977E-5</v>
      </c>
      <c r="AK291" s="130">
        <v>8.6666529628580088E-5</v>
      </c>
      <c r="AL291" s="130">
        <v>7.7761830665775303E-5</v>
      </c>
      <c r="AM291" s="130">
        <v>7.0912271162968166E-5</v>
      </c>
      <c r="AN291" s="130">
        <v>6.5724105787309356E-5</v>
      </c>
      <c r="AO291" s="130">
        <v>6.1840040400671636E-5</v>
      </c>
      <c r="AP291" s="130">
        <v>5.8957656976867329E-5</v>
      </c>
      <c r="AQ291" s="130">
        <v>5.6832513701070892E-5</v>
      </c>
      <c r="AR291" s="130">
        <v>5.5273186365544502E-5</v>
      </c>
      <c r="AS291" s="130">
        <v>5.4133057957969192E-5</v>
      </c>
      <c r="AT291" s="130">
        <v>5.3301583099696833E-5</v>
      </c>
      <c r="AU291" s="130">
        <v>5.2696344553702462E-5</v>
      </c>
      <c r="AV291" s="130">
        <v>5.2256389279121798E-5</v>
      </c>
      <c r="AW291" s="130">
        <v>5.1936899098208847E-5</v>
      </c>
      <c r="AX291" s="130">
        <v>5.1705057134659153E-5</v>
      </c>
      <c r="AY291" s="130">
        <v>5.1536906555951343E-5</v>
      </c>
    </row>
    <row r="292" spans="1:51">
      <c r="A292" t="s">
        <v>38</v>
      </c>
      <c r="B292" t="s">
        <v>76</v>
      </c>
      <c r="C292" t="s">
        <v>59</v>
      </c>
      <c r="D292" t="s">
        <v>337</v>
      </c>
      <c r="E292" s="63">
        <v>0</v>
      </c>
      <c r="F292" s="63">
        <v>0</v>
      </c>
      <c r="G292" s="63">
        <v>1.663028791185947E-3</v>
      </c>
      <c r="H292" s="63">
        <v>6.6819396716303932E-3</v>
      </c>
      <c r="I292" s="63">
        <v>3.272476748191526E-3</v>
      </c>
      <c r="J292" s="63">
        <v>2.3843992165545431E-3</v>
      </c>
      <c r="K292" s="130">
        <v>2.3843992165545431E-3</v>
      </c>
      <c r="L292" s="130">
        <v>2.3798586907499211E-3</v>
      </c>
      <c r="M292" s="130">
        <v>2.3781355171200239E-3</v>
      </c>
      <c r="N292" s="130">
        <v>2.3757611758317269E-3</v>
      </c>
      <c r="O292" s="130">
        <v>2.37249211192587E-3</v>
      </c>
      <c r="P292" s="130">
        <v>2.3679959276385869E-3</v>
      </c>
      <c r="Q292" s="130">
        <v>2.361820986278824E-3</v>
      </c>
      <c r="R292" s="130">
        <v>2.353357410410495E-3</v>
      </c>
      <c r="S292" s="130">
        <v>2.341788668973659E-3</v>
      </c>
      <c r="T292" s="130">
        <v>2.3260345487162389E-3</v>
      </c>
      <c r="U292" s="130">
        <v>2.3046897576648431E-3</v>
      </c>
      <c r="V292" s="130">
        <v>2.2759688805390039E-3</v>
      </c>
      <c r="W292" s="130">
        <v>2.237679144132516E-3</v>
      </c>
      <c r="X292" s="130">
        <v>2.187257794892448E-3</v>
      </c>
      <c r="Y292" s="130">
        <v>2.121927934795609E-3</v>
      </c>
      <c r="Z292" s="130">
        <v>2.0390353335405049E-3</v>
      </c>
      <c r="AA292" s="130">
        <v>1.936608401872668E-3</v>
      </c>
      <c r="AB292" s="130">
        <v>1.814107490011124E-3</v>
      </c>
      <c r="AC292" s="130">
        <v>1.673189343069992E-3</v>
      </c>
      <c r="AD292" s="130">
        <v>1.5181605248276149E-3</v>
      </c>
      <c r="AE292" s="130">
        <v>1.355762080609841E-3</v>
      </c>
      <c r="AF292" s="130">
        <v>1.1941442407846011E-3</v>
      </c>
      <c r="AG292" s="130">
        <v>1.0413035260363329E-3</v>
      </c>
      <c r="AH292" s="130">
        <v>9.0358071024412628E-4</v>
      </c>
      <c r="AI292" s="130">
        <v>7.8477955104003683E-4</v>
      </c>
      <c r="AJ292" s="130">
        <v>6.8609737166787593E-4</v>
      </c>
      <c r="AK292" s="130">
        <v>6.0666570740006067E-4</v>
      </c>
      <c r="AL292" s="130">
        <v>5.4433281466042724E-4</v>
      </c>
      <c r="AM292" s="130">
        <v>4.9638589814077726E-4</v>
      </c>
      <c r="AN292" s="130">
        <v>4.6006874051116562E-4</v>
      </c>
      <c r="AO292" s="130">
        <v>4.3288028280470149E-4</v>
      </c>
      <c r="AP292" s="130">
        <v>4.1270359883807141E-4</v>
      </c>
      <c r="AQ292" s="130">
        <v>3.9782759590749632E-4</v>
      </c>
      <c r="AR292" s="130">
        <v>3.8691230455881171E-4</v>
      </c>
      <c r="AS292" s="130">
        <v>3.789314057057845E-4</v>
      </c>
      <c r="AT292" s="130">
        <v>3.7311108169787798E-4</v>
      </c>
      <c r="AU292" s="130">
        <v>3.6887441187591742E-4</v>
      </c>
      <c r="AV292" s="130">
        <v>3.6579472495385271E-4</v>
      </c>
      <c r="AW292" s="130">
        <v>3.6355829368746209E-4</v>
      </c>
      <c r="AX292" s="130">
        <v>3.6193539994261421E-4</v>
      </c>
      <c r="AY292" s="130">
        <v>3.6075834589165942E-4</v>
      </c>
    </row>
    <row r="293" spans="1:51">
      <c r="A293" t="s">
        <v>38</v>
      </c>
      <c r="B293" t="s">
        <v>76</v>
      </c>
      <c r="C293" t="s">
        <v>60</v>
      </c>
      <c r="D293" t="s">
        <v>337</v>
      </c>
      <c r="E293" s="63">
        <v>0</v>
      </c>
      <c r="F293" s="63">
        <v>0</v>
      </c>
      <c r="G293" s="63">
        <v>0</v>
      </c>
      <c r="H293" s="63">
        <v>0</v>
      </c>
      <c r="I293" s="63">
        <v>0</v>
      </c>
      <c r="J293" s="63">
        <v>0</v>
      </c>
      <c r="K293" s="130">
        <v>0</v>
      </c>
      <c r="L293" s="130">
        <v>0</v>
      </c>
      <c r="M293" s="130">
        <v>0</v>
      </c>
      <c r="N293" s="130">
        <v>0</v>
      </c>
      <c r="O293" s="130">
        <v>0</v>
      </c>
      <c r="P293" s="130">
        <v>0</v>
      </c>
      <c r="Q293" s="130">
        <v>0</v>
      </c>
      <c r="R293" s="130">
        <v>0</v>
      </c>
      <c r="S293" s="130">
        <v>0</v>
      </c>
      <c r="T293" s="130">
        <v>0</v>
      </c>
      <c r="U293" s="130">
        <v>0</v>
      </c>
      <c r="V293" s="130">
        <v>0</v>
      </c>
      <c r="W293" s="130">
        <v>0</v>
      </c>
      <c r="X293" s="130">
        <v>0</v>
      </c>
      <c r="Y293" s="130">
        <v>0</v>
      </c>
      <c r="Z293" s="130">
        <v>0</v>
      </c>
      <c r="AA293" s="130">
        <v>0</v>
      </c>
      <c r="AB293" s="130">
        <v>0</v>
      </c>
      <c r="AC293" s="130">
        <v>0</v>
      </c>
      <c r="AD293" s="130">
        <v>0</v>
      </c>
      <c r="AE293" s="130">
        <v>0</v>
      </c>
      <c r="AF293" s="130">
        <v>0</v>
      </c>
      <c r="AG293" s="130">
        <v>0</v>
      </c>
      <c r="AH293" s="130">
        <v>0</v>
      </c>
      <c r="AI293" s="130">
        <v>0</v>
      </c>
      <c r="AJ293" s="130">
        <v>0</v>
      </c>
      <c r="AK293" s="130">
        <v>0</v>
      </c>
      <c r="AL293" s="130">
        <v>0</v>
      </c>
      <c r="AM293" s="130">
        <v>0</v>
      </c>
      <c r="AN293" s="130">
        <v>0</v>
      </c>
      <c r="AO293" s="130">
        <v>0</v>
      </c>
      <c r="AP293" s="130">
        <v>0</v>
      </c>
      <c r="AQ293" s="130">
        <v>0</v>
      </c>
      <c r="AR293" s="130">
        <v>0</v>
      </c>
      <c r="AS293" s="130">
        <v>0</v>
      </c>
      <c r="AT293" s="130">
        <v>0</v>
      </c>
      <c r="AU293" s="130">
        <v>0</v>
      </c>
      <c r="AV293" s="130">
        <v>0</v>
      </c>
      <c r="AW293" s="130">
        <v>0</v>
      </c>
      <c r="AX293" s="130">
        <v>0</v>
      </c>
      <c r="AY293" s="130">
        <v>0</v>
      </c>
    </row>
    <row r="294" spans="1:51">
      <c r="A294" t="s">
        <v>38</v>
      </c>
      <c r="B294" t="s">
        <v>76</v>
      </c>
      <c r="C294" t="s">
        <v>64</v>
      </c>
      <c r="D294" t="s">
        <v>337</v>
      </c>
      <c r="E294" s="63">
        <v>0</v>
      </c>
      <c r="F294" s="63">
        <v>0</v>
      </c>
      <c r="G294" s="63">
        <v>0</v>
      </c>
      <c r="H294" s="63">
        <v>0</v>
      </c>
      <c r="I294" s="63">
        <v>0</v>
      </c>
      <c r="J294" s="63">
        <v>0</v>
      </c>
      <c r="K294" s="130">
        <v>0</v>
      </c>
      <c r="L294" s="130">
        <v>7.7750822852250398E-4</v>
      </c>
      <c r="M294" s="130">
        <v>1E-3</v>
      </c>
      <c r="N294" s="130">
        <v>1.2503412000094481E-3</v>
      </c>
      <c r="O294" s="130">
        <v>1.515853309977464E-3</v>
      </c>
      <c r="P294" s="130">
        <v>1.7803755855818129E-3</v>
      </c>
      <c r="Q294" s="130">
        <v>2.0279833679623018E-3</v>
      </c>
      <c r="R294" s="130">
        <v>2.246594447847678E-3</v>
      </c>
      <c r="S294" s="130">
        <v>2.429861378661591E-3</v>
      </c>
      <c r="T294" s="130">
        <v>2.5769432360327701E-3</v>
      </c>
      <c r="U294" s="130">
        <v>2.6909081889947071E-3</v>
      </c>
      <c r="V294" s="130">
        <v>2.7768314621496129E-3</v>
      </c>
      <c r="W294" s="130">
        <v>2.84028691880296E-3</v>
      </c>
      <c r="X294" s="130">
        <v>2.8864374205020819E-3</v>
      </c>
      <c r="Y294" s="130">
        <v>2.9196296795036551E-3</v>
      </c>
      <c r="Z294" s="130">
        <v>2.943310985180656E-3</v>
      </c>
      <c r="AA294" s="130">
        <v>2.9601098731268042E-3</v>
      </c>
      <c r="AB294" s="130">
        <v>2.9719780718752168E-3</v>
      </c>
      <c r="AC294" s="130">
        <v>2.980338671474984E-3</v>
      </c>
      <c r="AD294" s="130">
        <v>2.986216378370161E-3</v>
      </c>
      <c r="AE294" s="130">
        <v>2.9903426526279521E-3</v>
      </c>
      <c r="AF294" s="130">
        <v>2.993236480364331E-3</v>
      </c>
      <c r="AG294" s="130">
        <v>2.9952645447244219E-3</v>
      </c>
      <c r="AH294" s="130">
        <v>2.996685160550891E-3</v>
      </c>
      <c r="AI294" s="130">
        <v>2.9976799279655521E-3</v>
      </c>
      <c r="AJ294" s="130">
        <v>2.998376332198952E-3</v>
      </c>
      <c r="AK294" s="130">
        <v>2.9988637795439572E-3</v>
      </c>
      <c r="AL294" s="130">
        <v>2.999204927314111E-3</v>
      </c>
      <c r="AM294" s="130">
        <v>2.9994436651955229E-3</v>
      </c>
      <c r="AN294" s="130">
        <v>2.999610726135422E-3</v>
      </c>
      <c r="AO294" s="130">
        <v>2.9997276251530229E-3</v>
      </c>
      <c r="AP294" s="130">
        <v>2.999809421603156E-3</v>
      </c>
      <c r="AQ294" s="130">
        <v>2.999866654985469E-3</v>
      </c>
      <c r="AR294" s="130">
        <v>2.9999067009098819E-3</v>
      </c>
      <c r="AS294" s="130">
        <v>2.9999347205791672E-3</v>
      </c>
      <c r="AT294" s="130">
        <v>2.9999543254835008E-3</v>
      </c>
      <c r="AU294" s="130">
        <v>2.9999680426490249E-3</v>
      </c>
      <c r="AV294" s="130">
        <v>2.9999776402476219E-3</v>
      </c>
      <c r="AW294" s="130">
        <v>2.999984355460299E-3</v>
      </c>
      <c r="AX294" s="130">
        <v>2.999989053928068E-3</v>
      </c>
      <c r="AY294" s="130">
        <v>2.9999923413256851E-3</v>
      </c>
    </row>
    <row r="295" spans="1:51">
      <c r="A295" t="s">
        <v>38</v>
      </c>
      <c r="B295" t="s">
        <v>76</v>
      </c>
      <c r="C295" t="s">
        <v>61</v>
      </c>
      <c r="D295" t="s">
        <v>337</v>
      </c>
      <c r="E295" s="63">
        <v>0</v>
      </c>
      <c r="F295" s="63">
        <v>0</v>
      </c>
      <c r="G295" s="63">
        <v>0</v>
      </c>
      <c r="H295" s="63">
        <v>0</v>
      </c>
      <c r="I295" s="63">
        <v>0</v>
      </c>
      <c r="J295" s="63">
        <v>0</v>
      </c>
      <c r="K295" s="130">
        <v>0</v>
      </c>
      <c r="L295" s="130">
        <v>6.9996987850317119E-4</v>
      </c>
      <c r="M295" s="130">
        <v>1E-3</v>
      </c>
      <c r="N295" s="130">
        <v>1.4283728261970129E-3</v>
      </c>
      <c r="O295" s="130">
        <v>2.0397187676144861E-3</v>
      </c>
      <c r="P295" s="130">
        <v>2.9116420218176999E-3</v>
      </c>
      <c r="Q295" s="130">
        <v>4.1540919764280889E-3</v>
      </c>
      <c r="R295" s="130">
        <v>5.9222582089639561E-3</v>
      </c>
      <c r="S295" s="130">
        <v>8.4340034372050749E-3</v>
      </c>
      <c r="T295" s="130">
        <v>1.1992805871272929E-2</v>
      </c>
      <c r="U295" s="130">
        <v>1.7016696666036019E-2</v>
      </c>
      <c r="V295" s="130">
        <v>2.40722458767266E-2</v>
      </c>
      <c r="W295" s="130">
        <v>3.3909432719945197E-2</v>
      </c>
      <c r="X295" s="130">
        <v>4.7487083526113943E-2</v>
      </c>
      <c r="Y295" s="130">
        <v>6.5968517377613445E-2</v>
      </c>
      <c r="Z295" s="130">
        <v>9.0654026675444824E-2</v>
      </c>
      <c r="AA295" s="130">
        <v>0.12280721846060021</v>
      </c>
      <c r="AB295" s="130">
        <v>0.1633422298661012</v>
      </c>
      <c r="AC295" s="130">
        <v>0.2123923540169326</v>
      </c>
      <c r="AD295" s="130">
        <v>0.26888683086189391</v>
      </c>
      <c r="AE295" s="130">
        <v>0.33037109569086448</v>
      </c>
      <c r="AF295" s="130">
        <v>0.39329362759482961</v>
      </c>
      <c r="AG295" s="130">
        <v>0.45376181013906869</v>
      </c>
      <c r="AH295" s="130">
        <v>0.50845840136591569</v>
      </c>
      <c r="AI295" s="130">
        <v>0.55529094414054336</v>
      </c>
      <c r="AJ295" s="130">
        <v>0.59354154498709821</v>
      </c>
      <c r="AK295" s="130">
        <v>0.62359650619785745</v>
      </c>
      <c r="AL295" s="130">
        <v>0.64650145817820492</v>
      </c>
      <c r="AM295" s="130">
        <v>0.66355430984945274</v>
      </c>
      <c r="AN295" s="130">
        <v>0.67603069429546458</v>
      </c>
      <c r="AO295" s="130">
        <v>0.68504276911684481</v>
      </c>
      <c r="AP295" s="130">
        <v>0.69149248623494808</v>
      </c>
      <c r="AQ295" s="130">
        <v>0.69607786942763483</v>
      </c>
      <c r="AR295" s="130">
        <v>0.69932246429266054</v>
      </c>
      <c r="AS295" s="130">
        <v>0.70161066259249694</v>
      </c>
      <c r="AT295" s="130">
        <v>0.70322057622112777</v>
      </c>
      <c r="AU295" s="130">
        <v>0.704351388718368</v>
      </c>
      <c r="AV295" s="130">
        <v>0.70514475207148031</v>
      </c>
      <c r="AW295" s="130">
        <v>0.70570091017051251</v>
      </c>
      <c r="AX295" s="130">
        <v>0.70609056065582276</v>
      </c>
      <c r="AY295" s="130">
        <v>0.70636344435105836</v>
      </c>
    </row>
    <row r="296" spans="1:51">
      <c r="A296" t="s">
        <v>38</v>
      </c>
      <c r="B296" t="s">
        <v>77</v>
      </c>
      <c r="C296" t="s">
        <v>50</v>
      </c>
      <c r="D296" t="s">
        <v>337</v>
      </c>
      <c r="E296" s="63">
        <v>0</v>
      </c>
      <c r="F296" s="63">
        <v>0</v>
      </c>
      <c r="G296" s="63">
        <v>0</v>
      </c>
      <c r="H296" s="63">
        <v>0</v>
      </c>
      <c r="I296" s="63">
        <v>0</v>
      </c>
      <c r="J296" s="63">
        <v>0</v>
      </c>
      <c r="K296" s="130">
        <v>0</v>
      </c>
      <c r="L296" s="130">
        <v>0</v>
      </c>
      <c r="M296" s="130">
        <v>0</v>
      </c>
      <c r="N296" s="130">
        <v>0</v>
      </c>
      <c r="O296" s="130">
        <v>0</v>
      </c>
      <c r="P296" s="130">
        <v>0</v>
      </c>
      <c r="Q296" s="130">
        <v>0</v>
      </c>
      <c r="R296" s="130">
        <v>0</v>
      </c>
      <c r="S296" s="130">
        <v>0</v>
      </c>
      <c r="T296" s="130">
        <v>0</v>
      </c>
      <c r="U296" s="130">
        <v>0</v>
      </c>
      <c r="V296" s="130">
        <v>0</v>
      </c>
      <c r="W296" s="130">
        <v>0</v>
      </c>
      <c r="X296" s="130">
        <v>0</v>
      </c>
      <c r="Y296" s="130">
        <v>0</v>
      </c>
      <c r="Z296" s="130">
        <v>0</v>
      </c>
      <c r="AA296" s="130">
        <v>0</v>
      </c>
      <c r="AB296" s="130">
        <v>0</v>
      </c>
      <c r="AC296" s="130">
        <v>0</v>
      </c>
      <c r="AD296" s="130">
        <v>0</v>
      </c>
      <c r="AE296" s="130">
        <v>0</v>
      </c>
      <c r="AF296" s="130">
        <v>0</v>
      </c>
      <c r="AG296" s="130">
        <v>0</v>
      </c>
      <c r="AH296" s="130">
        <v>0</v>
      </c>
      <c r="AI296" s="130">
        <v>0</v>
      </c>
      <c r="AJ296" s="130">
        <v>0</v>
      </c>
      <c r="AK296" s="130">
        <v>0</v>
      </c>
      <c r="AL296" s="130">
        <v>0</v>
      </c>
      <c r="AM296" s="130">
        <v>0</v>
      </c>
      <c r="AN296" s="130">
        <v>0</v>
      </c>
      <c r="AO296" s="130">
        <v>0</v>
      </c>
      <c r="AP296" s="130">
        <v>0</v>
      </c>
      <c r="AQ296" s="130">
        <v>0</v>
      </c>
      <c r="AR296" s="130">
        <v>0</v>
      </c>
      <c r="AS296" s="130">
        <v>0</v>
      </c>
      <c r="AT296" s="130">
        <v>0</v>
      </c>
      <c r="AU296" s="130">
        <v>0</v>
      </c>
      <c r="AV296" s="130">
        <v>0</v>
      </c>
      <c r="AW296" s="130">
        <v>0</v>
      </c>
      <c r="AX296" s="130">
        <v>0</v>
      </c>
      <c r="AY296" s="130">
        <v>0</v>
      </c>
    </row>
    <row r="297" spans="1:51">
      <c r="A297" t="s">
        <v>38</v>
      </c>
      <c r="B297" t="s">
        <v>77</v>
      </c>
      <c r="C297" t="s">
        <v>53</v>
      </c>
      <c r="D297" t="s">
        <v>337</v>
      </c>
      <c r="E297" s="63">
        <v>1</v>
      </c>
      <c r="F297" s="63">
        <v>1</v>
      </c>
      <c r="G297" s="63">
        <v>1</v>
      </c>
      <c r="H297" s="63">
        <v>1</v>
      </c>
      <c r="I297" s="63">
        <v>1</v>
      </c>
      <c r="J297" s="63">
        <v>1</v>
      </c>
      <c r="K297" s="130">
        <v>1</v>
      </c>
      <c r="L297" s="130">
        <v>0.9985225218929743</v>
      </c>
      <c r="M297" s="130">
        <v>0.998</v>
      </c>
      <c r="N297" s="130">
        <v>0.99732128597379355</v>
      </c>
      <c r="O297" s="130">
        <v>0.99644442792240806</v>
      </c>
      <c r="P297" s="130">
        <v>0.99530798239260054</v>
      </c>
      <c r="Q297" s="130">
        <v>0.9938179246556097</v>
      </c>
      <c r="R297" s="130">
        <v>0.99183114734318845</v>
      </c>
      <c r="S297" s="130">
        <v>0.98913613518413346</v>
      </c>
      <c r="T297" s="130">
        <v>0.98543025089269443</v>
      </c>
      <c r="U297" s="130">
        <v>0.98029239514496935</v>
      </c>
      <c r="V297" s="130">
        <v>0.97315092266112391</v>
      </c>
      <c r="W297" s="130">
        <v>0.96325028036125193</v>
      </c>
      <c r="X297" s="130">
        <v>0.94962647905338404</v>
      </c>
      <c r="Y297" s="130">
        <v>0.93111185294288301</v>
      </c>
      <c r="Z297" s="130">
        <v>0.90640266233937461</v>
      </c>
      <c r="AA297" s="130">
        <v>0.87423267166627305</v>
      </c>
      <c r="AB297" s="130">
        <v>0.83368579206202365</v>
      </c>
      <c r="AC297" s="130">
        <v>0.78462730731159247</v>
      </c>
      <c r="AD297" s="130">
        <v>0.72812695275973605</v>
      </c>
      <c r="AE297" s="130">
        <v>0.66663856165650759</v>
      </c>
      <c r="AF297" s="130">
        <v>0.60371313592480613</v>
      </c>
      <c r="AG297" s="130">
        <v>0.54324292531620677</v>
      </c>
      <c r="AH297" s="130">
        <v>0.48854491347353329</v>
      </c>
      <c r="AI297" s="130">
        <v>0.44171137593149101</v>
      </c>
      <c r="AJ297" s="130">
        <v>0.40346007868070283</v>
      </c>
      <c r="AK297" s="130">
        <v>0.37340463002259849</v>
      </c>
      <c r="AL297" s="130">
        <v>0.35049933689448087</v>
      </c>
      <c r="AM297" s="130">
        <v>0.33344624648535159</v>
      </c>
      <c r="AN297" s="130">
        <v>0.32096969497839989</v>
      </c>
      <c r="AO297" s="130">
        <v>0.31195750325800209</v>
      </c>
      <c r="AP297" s="130">
        <v>0.30550770434344859</v>
      </c>
      <c r="AQ297" s="130">
        <v>0.30092226391737958</v>
      </c>
      <c r="AR297" s="130">
        <v>0.29767762900642952</v>
      </c>
      <c r="AS297" s="130">
        <v>0.29538940268692382</v>
      </c>
      <c r="AT297" s="130">
        <v>0.29377946945338862</v>
      </c>
      <c r="AU297" s="130">
        <v>0.29264864323898288</v>
      </c>
      <c r="AV297" s="130">
        <v>0.29185527028827202</v>
      </c>
      <c r="AW297" s="130">
        <v>0.29129910547402699</v>
      </c>
      <c r="AX297" s="130">
        <v>0.29090945029024912</v>
      </c>
      <c r="AY297" s="130">
        <v>0.29063656330761589</v>
      </c>
    </row>
    <row r="298" spans="1:51">
      <c r="A298" t="s">
        <v>38</v>
      </c>
      <c r="B298" t="s">
        <v>77</v>
      </c>
      <c r="C298" t="s">
        <v>56</v>
      </c>
      <c r="D298" t="s">
        <v>337</v>
      </c>
      <c r="E298" s="63">
        <v>0</v>
      </c>
      <c r="F298" s="63">
        <v>0</v>
      </c>
      <c r="G298" s="63">
        <v>0</v>
      </c>
      <c r="H298" s="63">
        <v>0</v>
      </c>
      <c r="I298" s="63">
        <v>0</v>
      </c>
      <c r="J298" s="63">
        <v>0</v>
      </c>
      <c r="K298" s="130">
        <v>0</v>
      </c>
      <c r="L298" s="130">
        <v>0</v>
      </c>
      <c r="M298" s="130">
        <v>0</v>
      </c>
      <c r="N298" s="130">
        <v>0</v>
      </c>
      <c r="O298" s="130">
        <v>0</v>
      </c>
      <c r="P298" s="130">
        <v>0</v>
      </c>
      <c r="Q298" s="130">
        <v>0</v>
      </c>
      <c r="R298" s="130">
        <v>0</v>
      </c>
      <c r="S298" s="130">
        <v>0</v>
      </c>
      <c r="T298" s="130">
        <v>0</v>
      </c>
      <c r="U298" s="130">
        <v>0</v>
      </c>
      <c r="V298" s="130">
        <v>0</v>
      </c>
      <c r="W298" s="130">
        <v>0</v>
      </c>
      <c r="X298" s="130">
        <v>0</v>
      </c>
      <c r="Y298" s="130">
        <v>0</v>
      </c>
      <c r="Z298" s="130">
        <v>0</v>
      </c>
      <c r="AA298" s="130">
        <v>0</v>
      </c>
      <c r="AB298" s="130">
        <v>0</v>
      </c>
      <c r="AC298" s="130">
        <v>0</v>
      </c>
      <c r="AD298" s="130">
        <v>0</v>
      </c>
      <c r="AE298" s="130">
        <v>0</v>
      </c>
      <c r="AF298" s="130">
        <v>0</v>
      </c>
      <c r="AG298" s="130">
        <v>0</v>
      </c>
      <c r="AH298" s="130">
        <v>0</v>
      </c>
      <c r="AI298" s="130">
        <v>0</v>
      </c>
      <c r="AJ298" s="130">
        <v>0</v>
      </c>
      <c r="AK298" s="130">
        <v>0</v>
      </c>
      <c r="AL298" s="130">
        <v>0</v>
      </c>
      <c r="AM298" s="130">
        <v>0</v>
      </c>
      <c r="AN298" s="130">
        <v>0</v>
      </c>
      <c r="AO298" s="130">
        <v>0</v>
      </c>
      <c r="AP298" s="130">
        <v>0</v>
      </c>
      <c r="AQ298" s="130">
        <v>0</v>
      </c>
      <c r="AR298" s="130">
        <v>0</v>
      </c>
      <c r="AS298" s="130">
        <v>0</v>
      </c>
      <c r="AT298" s="130">
        <v>0</v>
      </c>
      <c r="AU298" s="130">
        <v>0</v>
      </c>
      <c r="AV298" s="130">
        <v>0</v>
      </c>
      <c r="AW298" s="130">
        <v>0</v>
      </c>
      <c r="AX298" s="130">
        <v>0</v>
      </c>
      <c r="AY298" s="130">
        <v>0</v>
      </c>
    </row>
    <row r="299" spans="1:51">
      <c r="A299" t="s">
        <v>38</v>
      </c>
      <c r="B299" t="s">
        <v>77</v>
      </c>
      <c r="C299" t="s">
        <v>59</v>
      </c>
      <c r="D299" t="s">
        <v>337</v>
      </c>
      <c r="E299" s="63">
        <v>0</v>
      </c>
      <c r="F299" s="63">
        <v>0</v>
      </c>
      <c r="G299" s="63">
        <v>0</v>
      </c>
      <c r="H299" s="63">
        <v>0</v>
      </c>
      <c r="I299" s="63">
        <v>0</v>
      </c>
      <c r="J299" s="63">
        <v>0</v>
      </c>
      <c r="K299" s="130">
        <v>0</v>
      </c>
      <c r="L299" s="130">
        <v>0</v>
      </c>
      <c r="M299" s="130">
        <v>0</v>
      </c>
      <c r="N299" s="130">
        <v>0</v>
      </c>
      <c r="O299" s="130">
        <v>0</v>
      </c>
      <c r="P299" s="130">
        <v>0</v>
      </c>
      <c r="Q299" s="130">
        <v>0</v>
      </c>
      <c r="R299" s="130">
        <v>0</v>
      </c>
      <c r="S299" s="130">
        <v>0</v>
      </c>
      <c r="T299" s="130">
        <v>0</v>
      </c>
      <c r="U299" s="130">
        <v>0</v>
      </c>
      <c r="V299" s="130">
        <v>0</v>
      </c>
      <c r="W299" s="130">
        <v>0</v>
      </c>
      <c r="X299" s="130">
        <v>0</v>
      </c>
      <c r="Y299" s="130">
        <v>0</v>
      </c>
      <c r="Z299" s="130">
        <v>0</v>
      </c>
      <c r="AA299" s="130">
        <v>0</v>
      </c>
      <c r="AB299" s="130">
        <v>0</v>
      </c>
      <c r="AC299" s="130">
        <v>0</v>
      </c>
      <c r="AD299" s="130">
        <v>0</v>
      </c>
      <c r="AE299" s="130">
        <v>0</v>
      </c>
      <c r="AF299" s="130">
        <v>0</v>
      </c>
      <c r="AG299" s="130">
        <v>0</v>
      </c>
      <c r="AH299" s="130">
        <v>0</v>
      </c>
      <c r="AI299" s="130">
        <v>0</v>
      </c>
      <c r="AJ299" s="130">
        <v>0</v>
      </c>
      <c r="AK299" s="130">
        <v>0</v>
      </c>
      <c r="AL299" s="130">
        <v>0</v>
      </c>
      <c r="AM299" s="130">
        <v>0</v>
      </c>
      <c r="AN299" s="130">
        <v>0</v>
      </c>
      <c r="AO299" s="130">
        <v>0</v>
      </c>
      <c r="AP299" s="130">
        <v>0</v>
      </c>
      <c r="AQ299" s="130">
        <v>0</v>
      </c>
      <c r="AR299" s="130">
        <v>0</v>
      </c>
      <c r="AS299" s="130">
        <v>0</v>
      </c>
      <c r="AT299" s="130">
        <v>0</v>
      </c>
      <c r="AU299" s="130">
        <v>0</v>
      </c>
      <c r="AV299" s="130">
        <v>0</v>
      </c>
      <c r="AW299" s="130">
        <v>0</v>
      </c>
      <c r="AX299" s="130">
        <v>0</v>
      </c>
      <c r="AY299" s="130">
        <v>0</v>
      </c>
    </row>
    <row r="300" spans="1:51">
      <c r="A300" t="s">
        <v>38</v>
      </c>
      <c r="B300" t="s">
        <v>77</v>
      </c>
      <c r="C300" t="s">
        <v>60</v>
      </c>
      <c r="D300" t="s">
        <v>337</v>
      </c>
      <c r="E300" s="63">
        <v>0</v>
      </c>
      <c r="F300" s="63">
        <v>0</v>
      </c>
      <c r="G300" s="63">
        <v>0</v>
      </c>
      <c r="H300" s="63">
        <v>0</v>
      </c>
      <c r="I300" s="63">
        <v>0</v>
      </c>
      <c r="J300" s="63">
        <v>0</v>
      </c>
      <c r="K300" s="130">
        <v>0</v>
      </c>
      <c r="L300" s="130">
        <v>0</v>
      </c>
      <c r="M300" s="130">
        <v>0</v>
      </c>
      <c r="N300" s="130">
        <v>0</v>
      </c>
      <c r="O300" s="130">
        <v>0</v>
      </c>
      <c r="P300" s="130">
        <v>0</v>
      </c>
      <c r="Q300" s="130">
        <v>0</v>
      </c>
      <c r="R300" s="130">
        <v>0</v>
      </c>
      <c r="S300" s="130">
        <v>0</v>
      </c>
      <c r="T300" s="130">
        <v>0</v>
      </c>
      <c r="U300" s="130">
        <v>0</v>
      </c>
      <c r="V300" s="130">
        <v>0</v>
      </c>
      <c r="W300" s="130">
        <v>0</v>
      </c>
      <c r="X300" s="130">
        <v>0</v>
      </c>
      <c r="Y300" s="130">
        <v>0</v>
      </c>
      <c r="Z300" s="130">
        <v>0</v>
      </c>
      <c r="AA300" s="130">
        <v>0</v>
      </c>
      <c r="AB300" s="130">
        <v>0</v>
      </c>
      <c r="AC300" s="130">
        <v>0</v>
      </c>
      <c r="AD300" s="130">
        <v>0</v>
      </c>
      <c r="AE300" s="130">
        <v>0</v>
      </c>
      <c r="AF300" s="130">
        <v>0</v>
      </c>
      <c r="AG300" s="130">
        <v>0</v>
      </c>
      <c r="AH300" s="130">
        <v>0</v>
      </c>
      <c r="AI300" s="130">
        <v>0</v>
      </c>
      <c r="AJ300" s="130">
        <v>0</v>
      </c>
      <c r="AK300" s="130">
        <v>0</v>
      </c>
      <c r="AL300" s="130">
        <v>0</v>
      </c>
      <c r="AM300" s="130">
        <v>0</v>
      </c>
      <c r="AN300" s="130">
        <v>0</v>
      </c>
      <c r="AO300" s="130">
        <v>0</v>
      </c>
      <c r="AP300" s="130">
        <v>0</v>
      </c>
      <c r="AQ300" s="130">
        <v>0</v>
      </c>
      <c r="AR300" s="130">
        <v>0</v>
      </c>
      <c r="AS300" s="130">
        <v>0</v>
      </c>
      <c r="AT300" s="130">
        <v>0</v>
      </c>
      <c r="AU300" s="130">
        <v>0</v>
      </c>
      <c r="AV300" s="130">
        <v>0</v>
      </c>
      <c r="AW300" s="130">
        <v>0</v>
      </c>
      <c r="AX300" s="130">
        <v>0</v>
      </c>
      <c r="AY300" s="130">
        <v>0</v>
      </c>
    </row>
    <row r="301" spans="1:51">
      <c r="A301" t="s">
        <v>38</v>
      </c>
      <c r="B301" t="s">
        <v>77</v>
      </c>
      <c r="C301" t="s">
        <v>64</v>
      </c>
      <c r="D301" t="s">
        <v>337</v>
      </c>
      <c r="E301" s="63">
        <v>0</v>
      </c>
      <c r="F301" s="63">
        <v>0</v>
      </c>
      <c r="G301" s="63">
        <v>0</v>
      </c>
      <c r="H301" s="63">
        <v>0</v>
      </c>
      <c r="I301" s="63">
        <v>0</v>
      </c>
      <c r="J301" s="63">
        <v>0</v>
      </c>
      <c r="K301" s="130">
        <v>0</v>
      </c>
      <c r="L301" s="130">
        <v>7.7750822852250398E-4</v>
      </c>
      <c r="M301" s="130">
        <v>1E-3</v>
      </c>
      <c r="N301" s="130">
        <v>1.2503412000094481E-3</v>
      </c>
      <c r="O301" s="130">
        <v>1.515853309977464E-3</v>
      </c>
      <c r="P301" s="130">
        <v>1.7803755855818129E-3</v>
      </c>
      <c r="Q301" s="130">
        <v>2.0279833679623018E-3</v>
      </c>
      <c r="R301" s="130">
        <v>2.246594447847678E-3</v>
      </c>
      <c r="S301" s="130">
        <v>2.429861378661591E-3</v>
      </c>
      <c r="T301" s="130">
        <v>2.5769432360327701E-3</v>
      </c>
      <c r="U301" s="130">
        <v>2.6909081889947071E-3</v>
      </c>
      <c r="V301" s="130">
        <v>2.7768314621496129E-3</v>
      </c>
      <c r="W301" s="130">
        <v>2.84028691880296E-3</v>
      </c>
      <c r="X301" s="130">
        <v>2.8864374205020819E-3</v>
      </c>
      <c r="Y301" s="130">
        <v>2.9196296795036551E-3</v>
      </c>
      <c r="Z301" s="130">
        <v>2.943310985180656E-3</v>
      </c>
      <c r="AA301" s="130">
        <v>2.9601098731268042E-3</v>
      </c>
      <c r="AB301" s="130">
        <v>2.9719780718752168E-3</v>
      </c>
      <c r="AC301" s="130">
        <v>2.980338671474984E-3</v>
      </c>
      <c r="AD301" s="130">
        <v>2.986216378370161E-3</v>
      </c>
      <c r="AE301" s="130">
        <v>2.9903426526279521E-3</v>
      </c>
      <c r="AF301" s="130">
        <v>2.993236480364331E-3</v>
      </c>
      <c r="AG301" s="130">
        <v>2.9952645447244219E-3</v>
      </c>
      <c r="AH301" s="130">
        <v>2.996685160550891E-3</v>
      </c>
      <c r="AI301" s="130">
        <v>2.9976799279655521E-3</v>
      </c>
      <c r="AJ301" s="130">
        <v>2.998376332198952E-3</v>
      </c>
      <c r="AK301" s="130">
        <v>2.9988637795439572E-3</v>
      </c>
      <c r="AL301" s="130">
        <v>2.999204927314111E-3</v>
      </c>
      <c r="AM301" s="130">
        <v>2.9994436651955229E-3</v>
      </c>
      <c r="AN301" s="130">
        <v>2.999610726135422E-3</v>
      </c>
      <c r="AO301" s="130">
        <v>2.9997276251530229E-3</v>
      </c>
      <c r="AP301" s="130">
        <v>2.999809421603156E-3</v>
      </c>
      <c r="AQ301" s="130">
        <v>2.999866654985469E-3</v>
      </c>
      <c r="AR301" s="130">
        <v>2.9999067009098819E-3</v>
      </c>
      <c r="AS301" s="130">
        <v>2.9999347205791672E-3</v>
      </c>
      <c r="AT301" s="130">
        <v>2.9999543254835008E-3</v>
      </c>
      <c r="AU301" s="130">
        <v>2.9999680426490249E-3</v>
      </c>
      <c r="AV301" s="130">
        <v>2.9999776402476219E-3</v>
      </c>
      <c r="AW301" s="130">
        <v>2.999984355460299E-3</v>
      </c>
      <c r="AX301" s="130">
        <v>2.999989053928068E-3</v>
      </c>
      <c r="AY301" s="130">
        <v>2.9999923413256851E-3</v>
      </c>
    </row>
    <row r="302" spans="1:51">
      <c r="A302" t="s">
        <v>38</v>
      </c>
      <c r="B302" t="s">
        <v>77</v>
      </c>
      <c r="C302" t="s">
        <v>61</v>
      </c>
      <c r="D302" t="s">
        <v>337</v>
      </c>
      <c r="E302" s="63">
        <v>0</v>
      </c>
      <c r="F302" s="63">
        <v>0</v>
      </c>
      <c r="G302" s="63">
        <v>0</v>
      </c>
      <c r="H302" s="63">
        <v>0</v>
      </c>
      <c r="I302" s="63">
        <v>0</v>
      </c>
      <c r="J302" s="63">
        <v>0</v>
      </c>
      <c r="K302" s="130">
        <v>0</v>
      </c>
      <c r="L302" s="130">
        <v>6.9996987850317119E-4</v>
      </c>
      <c r="M302" s="130">
        <v>1E-3</v>
      </c>
      <c r="N302" s="130">
        <v>1.4283728261970129E-3</v>
      </c>
      <c r="O302" s="130">
        <v>2.0397187676144861E-3</v>
      </c>
      <c r="P302" s="130">
        <v>2.9116420218176999E-3</v>
      </c>
      <c r="Q302" s="130">
        <v>4.1540919764280889E-3</v>
      </c>
      <c r="R302" s="130">
        <v>5.9222582089639561E-3</v>
      </c>
      <c r="S302" s="130">
        <v>8.4340034372050749E-3</v>
      </c>
      <c r="T302" s="130">
        <v>1.1992805871272929E-2</v>
      </c>
      <c r="U302" s="130">
        <v>1.7016696666036019E-2</v>
      </c>
      <c r="V302" s="130">
        <v>2.40722458767266E-2</v>
      </c>
      <c r="W302" s="130">
        <v>3.3909432719945197E-2</v>
      </c>
      <c r="X302" s="130">
        <v>4.7487083526113943E-2</v>
      </c>
      <c r="Y302" s="130">
        <v>6.5968517377613445E-2</v>
      </c>
      <c r="Z302" s="130">
        <v>9.0654026675444824E-2</v>
      </c>
      <c r="AA302" s="130">
        <v>0.12280721846060021</v>
      </c>
      <c r="AB302" s="130">
        <v>0.1633422298661012</v>
      </c>
      <c r="AC302" s="130">
        <v>0.2123923540169326</v>
      </c>
      <c r="AD302" s="130">
        <v>0.26888683086189391</v>
      </c>
      <c r="AE302" s="130">
        <v>0.33037109569086448</v>
      </c>
      <c r="AF302" s="130">
        <v>0.39329362759482961</v>
      </c>
      <c r="AG302" s="130">
        <v>0.45376181013906869</v>
      </c>
      <c r="AH302" s="130">
        <v>0.50845840136591569</v>
      </c>
      <c r="AI302" s="130">
        <v>0.55529094414054336</v>
      </c>
      <c r="AJ302" s="130">
        <v>0.59354154498709821</v>
      </c>
      <c r="AK302" s="130">
        <v>0.62359650619785745</v>
      </c>
      <c r="AL302" s="130">
        <v>0.64650145817820492</v>
      </c>
      <c r="AM302" s="130">
        <v>0.66355430984945274</v>
      </c>
      <c r="AN302" s="130">
        <v>0.67603069429546458</v>
      </c>
      <c r="AO302" s="130">
        <v>0.68504276911684481</v>
      </c>
      <c r="AP302" s="130">
        <v>0.69149248623494808</v>
      </c>
      <c r="AQ302" s="130">
        <v>0.69607786942763483</v>
      </c>
      <c r="AR302" s="130">
        <v>0.69932246429266054</v>
      </c>
      <c r="AS302" s="130">
        <v>0.70161066259249694</v>
      </c>
      <c r="AT302" s="130">
        <v>0.70322057622112777</v>
      </c>
      <c r="AU302" s="130">
        <v>0.704351388718368</v>
      </c>
      <c r="AV302" s="130">
        <v>0.70514475207148031</v>
      </c>
      <c r="AW302" s="130">
        <v>0.70570091017051251</v>
      </c>
      <c r="AX302" s="130">
        <v>0.70609056065582276</v>
      </c>
      <c r="AY302" s="130">
        <v>0.70636344435105836</v>
      </c>
    </row>
    <row r="303" spans="1:51">
      <c r="A303" t="s">
        <v>38</v>
      </c>
      <c r="B303" t="s">
        <v>78</v>
      </c>
      <c r="C303" t="s">
        <v>53</v>
      </c>
      <c r="D303" t="s">
        <v>337</v>
      </c>
      <c r="E303" s="63">
        <v>1</v>
      </c>
      <c r="F303" s="63">
        <v>1</v>
      </c>
      <c r="G303" s="63">
        <v>1</v>
      </c>
      <c r="H303" s="63">
        <v>1</v>
      </c>
      <c r="I303" s="63">
        <v>1</v>
      </c>
      <c r="J303" s="63">
        <v>1</v>
      </c>
      <c r="K303" s="71">
        <v>1</v>
      </c>
      <c r="L303" s="71">
        <v>1</v>
      </c>
      <c r="M303" s="71">
        <v>1</v>
      </c>
      <c r="N303" s="71">
        <v>1</v>
      </c>
      <c r="O303" s="71">
        <v>1</v>
      </c>
      <c r="P303" s="71">
        <v>1</v>
      </c>
      <c r="Q303" s="71">
        <v>1</v>
      </c>
      <c r="R303" s="71">
        <v>1</v>
      </c>
      <c r="S303" s="71">
        <v>1</v>
      </c>
      <c r="T303" s="71">
        <v>1</v>
      </c>
      <c r="U303" s="71">
        <v>1</v>
      </c>
      <c r="V303" s="71">
        <v>1</v>
      </c>
      <c r="W303" s="71">
        <v>1</v>
      </c>
      <c r="X303" s="71">
        <v>1</v>
      </c>
      <c r="Y303" s="71">
        <v>1</v>
      </c>
      <c r="Z303" s="71">
        <v>1</v>
      </c>
      <c r="AA303" s="71">
        <v>1</v>
      </c>
      <c r="AB303" s="71">
        <v>1</v>
      </c>
      <c r="AC303" s="71">
        <v>1</v>
      </c>
      <c r="AD303" s="71">
        <v>1</v>
      </c>
      <c r="AE303" s="71">
        <v>1</v>
      </c>
      <c r="AF303" s="71">
        <v>1</v>
      </c>
      <c r="AG303" s="71">
        <v>1</v>
      </c>
      <c r="AH303" s="71">
        <v>1</v>
      </c>
      <c r="AI303" s="71">
        <v>1</v>
      </c>
      <c r="AJ303" s="71">
        <v>1</v>
      </c>
      <c r="AK303" s="71">
        <v>1</v>
      </c>
      <c r="AL303" s="71">
        <v>1</v>
      </c>
      <c r="AM303" s="71">
        <v>1</v>
      </c>
      <c r="AN303" s="71">
        <v>1</v>
      </c>
      <c r="AO303" s="71">
        <v>1</v>
      </c>
      <c r="AP303" s="71">
        <v>1</v>
      </c>
      <c r="AQ303" s="71">
        <v>1</v>
      </c>
      <c r="AR303" s="71">
        <v>1</v>
      </c>
      <c r="AS303" s="71">
        <v>1</v>
      </c>
      <c r="AT303" s="71">
        <v>1</v>
      </c>
      <c r="AU303" s="71">
        <v>1</v>
      </c>
      <c r="AV303" s="71">
        <v>1</v>
      </c>
      <c r="AW303" s="71">
        <v>1</v>
      </c>
      <c r="AX303" s="71">
        <v>1</v>
      </c>
      <c r="AY303" s="71">
        <v>1</v>
      </c>
    </row>
    <row r="304" spans="1:51">
      <c r="A304" t="s">
        <v>38</v>
      </c>
      <c r="B304" t="s">
        <v>78</v>
      </c>
      <c r="C304" t="s">
        <v>56</v>
      </c>
      <c r="D304" t="s">
        <v>337</v>
      </c>
      <c r="E304" s="63">
        <v>0</v>
      </c>
      <c r="F304" s="63">
        <v>0</v>
      </c>
      <c r="G304" s="63">
        <v>0</v>
      </c>
      <c r="H304" s="63">
        <v>0</v>
      </c>
      <c r="I304" s="63">
        <v>0</v>
      </c>
      <c r="J304" s="63">
        <v>0</v>
      </c>
      <c r="K304" s="71">
        <v>0</v>
      </c>
      <c r="L304" s="71">
        <v>0</v>
      </c>
      <c r="M304" s="71">
        <v>0</v>
      </c>
      <c r="N304" s="71">
        <v>0</v>
      </c>
      <c r="O304" s="71">
        <v>0</v>
      </c>
      <c r="P304" s="71">
        <v>0</v>
      </c>
      <c r="Q304" s="71">
        <v>0</v>
      </c>
      <c r="R304" s="71">
        <v>0</v>
      </c>
      <c r="S304" s="71">
        <v>0</v>
      </c>
      <c r="T304" s="71">
        <v>0</v>
      </c>
      <c r="U304" s="71">
        <v>0</v>
      </c>
      <c r="V304" s="71">
        <v>0</v>
      </c>
      <c r="W304" s="71">
        <v>0</v>
      </c>
      <c r="X304" s="71">
        <v>0</v>
      </c>
      <c r="Y304" s="71">
        <v>0</v>
      </c>
      <c r="Z304" s="71">
        <v>0</v>
      </c>
      <c r="AA304" s="71">
        <v>0</v>
      </c>
      <c r="AB304" s="71">
        <v>0</v>
      </c>
      <c r="AC304" s="71">
        <v>0</v>
      </c>
      <c r="AD304" s="71">
        <v>0</v>
      </c>
      <c r="AE304" s="71">
        <v>0</v>
      </c>
      <c r="AF304" s="71">
        <v>0</v>
      </c>
      <c r="AG304" s="71">
        <v>0</v>
      </c>
      <c r="AH304" s="71">
        <v>0</v>
      </c>
      <c r="AI304" s="71">
        <v>0</v>
      </c>
      <c r="AJ304" s="71">
        <v>0</v>
      </c>
      <c r="AK304" s="71">
        <v>0</v>
      </c>
      <c r="AL304" s="71">
        <v>0</v>
      </c>
      <c r="AM304" s="71">
        <v>0</v>
      </c>
      <c r="AN304" s="71">
        <v>0</v>
      </c>
      <c r="AO304" s="71">
        <v>0</v>
      </c>
      <c r="AP304" s="71">
        <v>0</v>
      </c>
      <c r="AQ304" s="71">
        <v>0</v>
      </c>
      <c r="AR304" s="71">
        <v>0</v>
      </c>
      <c r="AS304" s="71">
        <v>0</v>
      </c>
      <c r="AT304" s="71">
        <v>0</v>
      </c>
      <c r="AU304" s="71">
        <v>0</v>
      </c>
      <c r="AV304" s="71">
        <v>0</v>
      </c>
      <c r="AW304" s="71">
        <v>0</v>
      </c>
      <c r="AX304" s="71">
        <v>0</v>
      </c>
      <c r="AY304" s="71">
        <v>0</v>
      </c>
    </row>
    <row r="305" spans="1:51">
      <c r="A305" t="s">
        <v>38</v>
      </c>
      <c r="B305" t="s">
        <v>78</v>
      </c>
      <c r="C305" t="s">
        <v>61</v>
      </c>
      <c r="D305" t="s">
        <v>337</v>
      </c>
      <c r="E305" s="63">
        <v>0</v>
      </c>
      <c r="F305" s="63">
        <v>0</v>
      </c>
      <c r="G305" s="63">
        <v>0</v>
      </c>
      <c r="H305" s="63">
        <v>0</v>
      </c>
      <c r="I305" s="63">
        <v>0</v>
      </c>
      <c r="J305" s="63">
        <v>0</v>
      </c>
      <c r="K305" s="130">
        <v>0</v>
      </c>
      <c r="L305" s="130">
        <v>0</v>
      </c>
      <c r="M305" s="130">
        <v>0</v>
      </c>
      <c r="N305" s="130">
        <v>0</v>
      </c>
      <c r="O305" s="130">
        <v>0</v>
      </c>
      <c r="P305" s="130">
        <v>0</v>
      </c>
      <c r="Q305" s="130">
        <v>0</v>
      </c>
      <c r="R305" s="130">
        <v>0</v>
      </c>
      <c r="S305" s="130">
        <v>0</v>
      </c>
      <c r="T305" s="130">
        <v>0</v>
      </c>
      <c r="U305" s="130">
        <v>0</v>
      </c>
      <c r="V305" s="130">
        <v>0</v>
      </c>
      <c r="W305" s="130">
        <v>0</v>
      </c>
      <c r="X305" s="130">
        <v>0</v>
      </c>
      <c r="Y305" s="130">
        <v>0</v>
      </c>
      <c r="Z305" s="130">
        <v>0</v>
      </c>
      <c r="AA305" s="130">
        <v>0</v>
      </c>
      <c r="AB305" s="130">
        <v>0</v>
      </c>
      <c r="AC305" s="130">
        <v>0</v>
      </c>
      <c r="AD305" s="130">
        <v>0</v>
      </c>
      <c r="AE305" s="130">
        <v>0</v>
      </c>
      <c r="AF305" s="130">
        <v>0</v>
      </c>
      <c r="AG305" s="130">
        <v>0</v>
      </c>
      <c r="AH305" s="130">
        <v>0</v>
      </c>
      <c r="AI305" s="130">
        <v>0</v>
      </c>
      <c r="AJ305" s="130">
        <v>0</v>
      </c>
      <c r="AK305" s="130">
        <v>0</v>
      </c>
      <c r="AL305" s="130">
        <v>0</v>
      </c>
      <c r="AM305" s="130">
        <v>0</v>
      </c>
      <c r="AN305" s="130">
        <v>0</v>
      </c>
      <c r="AO305" s="130">
        <v>0</v>
      </c>
      <c r="AP305" s="130">
        <v>0</v>
      </c>
      <c r="AQ305" s="130">
        <v>0</v>
      </c>
      <c r="AR305" s="130">
        <v>0</v>
      </c>
      <c r="AS305" s="130">
        <v>0</v>
      </c>
      <c r="AT305" s="130">
        <v>0</v>
      </c>
      <c r="AU305" s="130">
        <v>0</v>
      </c>
      <c r="AV305" s="130">
        <v>0</v>
      </c>
      <c r="AW305" s="130">
        <v>0</v>
      </c>
      <c r="AX305" s="130">
        <v>0</v>
      </c>
      <c r="AY305" s="130">
        <v>0</v>
      </c>
    </row>
    <row r="306" spans="1:51">
      <c r="A306" t="s">
        <v>38</v>
      </c>
      <c r="B306" t="s">
        <v>79</v>
      </c>
      <c r="C306" t="s">
        <v>359</v>
      </c>
      <c r="D306" t="s">
        <v>337</v>
      </c>
      <c r="E306" s="63">
        <v>0</v>
      </c>
      <c r="F306" s="63">
        <v>0</v>
      </c>
      <c r="G306" s="63">
        <v>0</v>
      </c>
      <c r="H306" s="63">
        <v>0</v>
      </c>
      <c r="I306" s="63">
        <v>0</v>
      </c>
      <c r="J306" s="63">
        <v>0</v>
      </c>
      <c r="K306" s="130">
        <v>0</v>
      </c>
      <c r="L306" s="130">
        <v>0</v>
      </c>
      <c r="M306" s="130">
        <v>0</v>
      </c>
      <c r="N306" s="130">
        <v>0</v>
      </c>
      <c r="O306" s="130">
        <v>0</v>
      </c>
      <c r="P306" s="130">
        <v>0</v>
      </c>
      <c r="Q306" s="130">
        <v>0</v>
      </c>
      <c r="R306" s="130">
        <v>0</v>
      </c>
      <c r="S306" s="130">
        <v>0</v>
      </c>
      <c r="T306" s="130">
        <v>0</v>
      </c>
      <c r="U306" s="130">
        <v>0</v>
      </c>
      <c r="V306" s="130">
        <v>0</v>
      </c>
      <c r="W306" s="130">
        <v>0</v>
      </c>
      <c r="X306" s="130">
        <v>0</v>
      </c>
      <c r="Y306" s="130">
        <v>0</v>
      </c>
      <c r="Z306" s="130">
        <v>0</v>
      </c>
      <c r="AA306" s="130">
        <v>0</v>
      </c>
      <c r="AB306" s="130">
        <v>0</v>
      </c>
      <c r="AC306" s="130">
        <v>0</v>
      </c>
      <c r="AD306" s="130">
        <v>0</v>
      </c>
      <c r="AE306" s="130">
        <v>0</v>
      </c>
      <c r="AF306" s="130">
        <v>0</v>
      </c>
      <c r="AG306" s="130">
        <v>0</v>
      </c>
      <c r="AH306" s="130">
        <v>0</v>
      </c>
      <c r="AI306" s="130">
        <v>0</v>
      </c>
      <c r="AJ306" s="130">
        <v>0</v>
      </c>
      <c r="AK306" s="130">
        <v>0</v>
      </c>
      <c r="AL306" s="130">
        <v>0</v>
      </c>
      <c r="AM306" s="130">
        <v>0</v>
      </c>
      <c r="AN306" s="130">
        <v>0</v>
      </c>
      <c r="AO306" s="130">
        <v>0</v>
      </c>
      <c r="AP306" s="130">
        <v>0</v>
      </c>
      <c r="AQ306" s="130">
        <v>0</v>
      </c>
      <c r="AR306" s="130">
        <v>0</v>
      </c>
      <c r="AS306" s="130">
        <v>0</v>
      </c>
      <c r="AT306" s="130">
        <v>0</v>
      </c>
      <c r="AU306" s="130">
        <v>0</v>
      </c>
      <c r="AV306" s="130">
        <v>0</v>
      </c>
      <c r="AW306" s="130">
        <v>0</v>
      </c>
      <c r="AX306" s="130">
        <v>0</v>
      </c>
      <c r="AY306" s="130">
        <v>0</v>
      </c>
    </row>
    <row r="307" spans="1:51">
      <c r="A307" t="s">
        <v>38</v>
      </c>
      <c r="B307" t="s">
        <v>79</v>
      </c>
      <c r="C307" t="s">
        <v>61</v>
      </c>
      <c r="D307" t="s">
        <v>337</v>
      </c>
      <c r="E307" s="63">
        <v>0</v>
      </c>
      <c r="F307" s="63">
        <v>0</v>
      </c>
      <c r="G307" s="63">
        <v>0</v>
      </c>
      <c r="H307" s="63">
        <v>0</v>
      </c>
      <c r="I307" s="63">
        <v>0</v>
      </c>
      <c r="J307" s="63">
        <v>0</v>
      </c>
      <c r="K307" s="130">
        <v>0</v>
      </c>
      <c r="L307" s="130">
        <v>0</v>
      </c>
      <c r="M307" s="130">
        <v>0</v>
      </c>
      <c r="N307" s="130">
        <v>0</v>
      </c>
      <c r="O307" s="130">
        <v>0</v>
      </c>
      <c r="P307" s="130">
        <v>0</v>
      </c>
      <c r="Q307" s="130">
        <v>0</v>
      </c>
      <c r="R307" s="130">
        <v>0</v>
      </c>
      <c r="S307" s="130">
        <v>0</v>
      </c>
      <c r="T307" s="130">
        <v>0</v>
      </c>
      <c r="U307" s="130">
        <v>0</v>
      </c>
      <c r="V307" s="130">
        <v>0</v>
      </c>
      <c r="W307" s="130">
        <v>0</v>
      </c>
      <c r="X307" s="130">
        <v>0</v>
      </c>
      <c r="Y307" s="130">
        <v>0</v>
      </c>
      <c r="Z307" s="130">
        <v>0</v>
      </c>
      <c r="AA307" s="130">
        <v>0</v>
      </c>
      <c r="AB307" s="130">
        <v>0</v>
      </c>
      <c r="AC307" s="130">
        <v>0</v>
      </c>
      <c r="AD307" s="130">
        <v>0</v>
      </c>
      <c r="AE307" s="130">
        <v>0</v>
      </c>
      <c r="AF307" s="130">
        <v>0</v>
      </c>
      <c r="AG307" s="130">
        <v>0</v>
      </c>
      <c r="AH307" s="130">
        <v>0</v>
      </c>
      <c r="AI307" s="130">
        <v>0</v>
      </c>
      <c r="AJ307" s="130">
        <v>0</v>
      </c>
      <c r="AK307" s="130">
        <v>0</v>
      </c>
      <c r="AL307" s="130">
        <v>0</v>
      </c>
      <c r="AM307" s="130">
        <v>0</v>
      </c>
      <c r="AN307" s="130">
        <v>0</v>
      </c>
      <c r="AO307" s="130">
        <v>0</v>
      </c>
      <c r="AP307" s="130">
        <v>0</v>
      </c>
      <c r="AQ307" s="130">
        <v>0</v>
      </c>
      <c r="AR307" s="130">
        <v>0</v>
      </c>
      <c r="AS307" s="130">
        <v>0</v>
      </c>
      <c r="AT307" s="130">
        <v>0</v>
      </c>
      <c r="AU307" s="130">
        <v>0</v>
      </c>
      <c r="AV307" s="130">
        <v>0</v>
      </c>
      <c r="AW307" s="130">
        <v>0</v>
      </c>
      <c r="AX307" s="130">
        <v>0</v>
      </c>
      <c r="AY307" s="130">
        <v>0</v>
      </c>
    </row>
    <row r="308" spans="1:51">
      <c r="A308" t="s">
        <v>38</v>
      </c>
      <c r="B308" t="s">
        <v>80</v>
      </c>
      <c r="C308" t="s">
        <v>63</v>
      </c>
      <c r="D308" t="s">
        <v>337</v>
      </c>
      <c r="E308" s="63">
        <v>0</v>
      </c>
      <c r="F308" s="63">
        <v>0</v>
      </c>
      <c r="G308" s="63">
        <v>0</v>
      </c>
      <c r="H308" s="63">
        <v>0</v>
      </c>
      <c r="I308" s="63">
        <v>0</v>
      </c>
      <c r="J308" s="63">
        <v>0</v>
      </c>
      <c r="K308" s="130">
        <v>0</v>
      </c>
      <c r="L308" s="130">
        <v>0</v>
      </c>
      <c r="M308" s="130">
        <v>0</v>
      </c>
      <c r="N308" s="130">
        <v>0</v>
      </c>
      <c r="O308" s="130">
        <v>0</v>
      </c>
      <c r="P308" s="130">
        <v>0</v>
      </c>
      <c r="Q308" s="130">
        <v>0</v>
      </c>
      <c r="R308" s="130">
        <v>0</v>
      </c>
      <c r="S308" s="130">
        <v>0</v>
      </c>
      <c r="T308" s="130">
        <v>0</v>
      </c>
      <c r="U308" s="130">
        <v>0</v>
      </c>
      <c r="V308" s="130">
        <v>0</v>
      </c>
      <c r="W308" s="130">
        <v>0</v>
      </c>
      <c r="X308" s="130">
        <v>0</v>
      </c>
      <c r="Y308" s="130">
        <v>0</v>
      </c>
      <c r="Z308" s="130">
        <v>0</v>
      </c>
      <c r="AA308" s="130">
        <v>0</v>
      </c>
      <c r="AB308" s="130">
        <v>0</v>
      </c>
      <c r="AC308" s="130">
        <v>0</v>
      </c>
      <c r="AD308" s="130">
        <v>0</v>
      </c>
      <c r="AE308" s="130">
        <v>0</v>
      </c>
      <c r="AF308" s="130">
        <v>0</v>
      </c>
      <c r="AG308" s="130">
        <v>0</v>
      </c>
      <c r="AH308" s="130">
        <v>0</v>
      </c>
      <c r="AI308" s="130">
        <v>0</v>
      </c>
      <c r="AJ308" s="130">
        <v>0</v>
      </c>
      <c r="AK308" s="130">
        <v>0</v>
      </c>
      <c r="AL308" s="130">
        <v>0</v>
      </c>
      <c r="AM308" s="130">
        <v>0</v>
      </c>
      <c r="AN308" s="130">
        <v>0</v>
      </c>
      <c r="AO308" s="130">
        <v>0</v>
      </c>
      <c r="AP308" s="130">
        <v>0</v>
      </c>
      <c r="AQ308" s="130">
        <v>0</v>
      </c>
      <c r="AR308" s="130">
        <v>0</v>
      </c>
      <c r="AS308" s="130">
        <v>0</v>
      </c>
      <c r="AT308" s="130">
        <v>0</v>
      </c>
      <c r="AU308" s="130">
        <v>0</v>
      </c>
      <c r="AV308" s="130">
        <v>0</v>
      </c>
      <c r="AW308" s="130">
        <v>0</v>
      </c>
      <c r="AX308" s="130">
        <v>0</v>
      </c>
      <c r="AY308" s="130">
        <v>0</v>
      </c>
    </row>
    <row r="309" spans="1:51">
      <c r="A309" t="s">
        <v>38</v>
      </c>
      <c r="B309" t="s">
        <v>80</v>
      </c>
      <c r="C309" t="s">
        <v>61</v>
      </c>
      <c r="D309" t="s">
        <v>337</v>
      </c>
      <c r="E309" s="63">
        <v>0</v>
      </c>
      <c r="F309" s="63">
        <v>0</v>
      </c>
      <c r="G309" s="63">
        <v>0</v>
      </c>
      <c r="H309" s="63">
        <v>0</v>
      </c>
      <c r="I309" s="63">
        <v>0</v>
      </c>
      <c r="J309" s="63">
        <v>0</v>
      </c>
      <c r="K309" s="130">
        <v>0</v>
      </c>
      <c r="L309" s="130">
        <v>0</v>
      </c>
      <c r="M309" s="130">
        <v>0</v>
      </c>
      <c r="N309" s="130">
        <v>0</v>
      </c>
      <c r="O309" s="130">
        <v>0</v>
      </c>
      <c r="P309" s="130">
        <v>0</v>
      </c>
      <c r="Q309" s="130">
        <v>0</v>
      </c>
      <c r="R309" s="130">
        <v>0</v>
      </c>
      <c r="S309" s="130">
        <v>0</v>
      </c>
      <c r="T309" s="130">
        <v>0</v>
      </c>
      <c r="U309" s="130">
        <v>0</v>
      </c>
      <c r="V309" s="130">
        <v>0</v>
      </c>
      <c r="W309" s="130">
        <v>0</v>
      </c>
      <c r="X309" s="130">
        <v>0</v>
      </c>
      <c r="Y309" s="130">
        <v>0</v>
      </c>
      <c r="Z309" s="130">
        <v>0</v>
      </c>
      <c r="AA309" s="130">
        <v>0</v>
      </c>
      <c r="AB309" s="130">
        <v>0</v>
      </c>
      <c r="AC309" s="130">
        <v>0</v>
      </c>
      <c r="AD309" s="130">
        <v>0</v>
      </c>
      <c r="AE309" s="130">
        <v>0</v>
      </c>
      <c r="AF309" s="130">
        <v>0</v>
      </c>
      <c r="AG309" s="130">
        <v>0</v>
      </c>
      <c r="AH309" s="130">
        <v>0</v>
      </c>
      <c r="AI309" s="130">
        <v>0</v>
      </c>
      <c r="AJ309" s="130">
        <v>0</v>
      </c>
      <c r="AK309" s="130">
        <v>0</v>
      </c>
      <c r="AL309" s="130">
        <v>0</v>
      </c>
      <c r="AM309" s="130">
        <v>0</v>
      </c>
      <c r="AN309" s="130">
        <v>0</v>
      </c>
      <c r="AO309" s="130">
        <v>0</v>
      </c>
      <c r="AP309" s="130">
        <v>0</v>
      </c>
      <c r="AQ309" s="130">
        <v>0</v>
      </c>
      <c r="AR309" s="130">
        <v>0</v>
      </c>
      <c r="AS309" s="130">
        <v>0</v>
      </c>
      <c r="AT309" s="130">
        <v>0</v>
      </c>
      <c r="AU309" s="130">
        <v>0</v>
      </c>
      <c r="AV309" s="130">
        <v>0</v>
      </c>
      <c r="AW309" s="130">
        <v>0</v>
      </c>
      <c r="AX309" s="130">
        <v>0</v>
      </c>
      <c r="AY309" s="130">
        <v>0</v>
      </c>
    </row>
    <row r="310" spans="1:51">
      <c r="A310" t="s">
        <v>39</v>
      </c>
      <c r="B310" t="s">
        <v>75</v>
      </c>
      <c r="C310" t="s">
        <v>50</v>
      </c>
      <c r="D310" t="s">
        <v>337</v>
      </c>
      <c r="E310" s="63">
        <v>0</v>
      </c>
      <c r="F310" s="63">
        <v>0</v>
      </c>
      <c r="G310" s="63">
        <v>0</v>
      </c>
      <c r="H310" s="63">
        <v>0</v>
      </c>
      <c r="I310" s="63">
        <v>0</v>
      </c>
      <c r="J310" s="63">
        <v>0</v>
      </c>
      <c r="K310" s="130">
        <v>0</v>
      </c>
      <c r="L310" s="130">
        <v>0</v>
      </c>
      <c r="M310" s="130">
        <v>0</v>
      </c>
      <c r="N310" s="130">
        <v>0</v>
      </c>
      <c r="O310" s="130">
        <v>0</v>
      </c>
      <c r="P310" s="130">
        <v>0</v>
      </c>
      <c r="Q310" s="130">
        <v>0</v>
      </c>
      <c r="R310" s="130">
        <v>0</v>
      </c>
      <c r="S310" s="130">
        <v>0</v>
      </c>
      <c r="T310" s="130">
        <v>0</v>
      </c>
      <c r="U310" s="130">
        <v>0</v>
      </c>
      <c r="V310" s="130">
        <v>0</v>
      </c>
      <c r="W310" s="130">
        <v>0</v>
      </c>
      <c r="X310" s="130">
        <v>0</v>
      </c>
      <c r="Y310" s="130">
        <v>0</v>
      </c>
      <c r="Z310" s="130">
        <v>0</v>
      </c>
      <c r="AA310" s="130">
        <v>0</v>
      </c>
      <c r="AB310" s="130">
        <v>0</v>
      </c>
      <c r="AC310" s="130">
        <v>0</v>
      </c>
      <c r="AD310" s="130">
        <v>0</v>
      </c>
      <c r="AE310" s="130">
        <v>0</v>
      </c>
      <c r="AF310" s="130">
        <v>0</v>
      </c>
      <c r="AG310" s="130">
        <v>0</v>
      </c>
      <c r="AH310" s="130">
        <v>0</v>
      </c>
      <c r="AI310" s="130">
        <v>0</v>
      </c>
      <c r="AJ310" s="130">
        <v>0</v>
      </c>
      <c r="AK310" s="130">
        <v>0</v>
      </c>
      <c r="AL310" s="130">
        <v>0</v>
      </c>
      <c r="AM310" s="130">
        <v>0</v>
      </c>
      <c r="AN310" s="130">
        <v>0</v>
      </c>
      <c r="AO310" s="130">
        <v>0</v>
      </c>
      <c r="AP310" s="130">
        <v>0</v>
      </c>
      <c r="AQ310" s="130">
        <v>0</v>
      </c>
      <c r="AR310" s="130">
        <v>0</v>
      </c>
      <c r="AS310" s="130">
        <v>0</v>
      </c>
      <c r="AT310" s="130">
        <v>0</v>
      </c>
      <c r="AU310" s="130">
        <v>0</v>
      </c>
      <c r="AV310" s="130">
        <v>0</v>
      </c>
      <c r="AW310" s="130">
        <v>0</v>
      </c>
      <c r="AX310" s="130">
        <v>0</v>
      </c>
      <c r="AY310" s="130">
        <v>0</v>
      </c>
    </row>
    <row r="311" spans="1:51">
      <c r="A311" t="s">
        <v>39</v>
      </c>
      <c r="B311" t="s">
        <v>75</v>
      </c>
      <c r="C311" t="s">
        <v>53</v>
      </c>
      <c r="D311" t="s">
        <v>337</v>
      </c>
      <c r="E311" s="63">
        <v>1</v>
      </c>
      <c r="F311" s="63">
        <v>1</v>
      </c>
      <c r="G311" s="63">
        <v>0.99786780383795304</v>
      </c>
      <c r="H311" s="63">
        <v>0.99702380952380953</v>
      </c>
      <c r="I311" s="63">
        <v>0.9990723562152134</v>
      </c>
      <c r="J311" s="63">
        <v>0.99905303030303028</v>
      </c>
      <c r="K311" s="130">
        <v>0.99905303030303028</v>
      </c>
      <c r="L311" s="130">
        <v>0.99757555219600458</v>
      </c>
      <c r="M311" s="130">
        <v>0.99705303030303027</v>
      </c>
      <c r="N311" s="130">
        <v>0.99637431627682382</v>
      </c>
      <c r="O311" s="130">
        <v>0.99549745822543834</v>
      </c>
      <c r="P311" s="130">
        <v>0.99436101269563082</v>
      </c>
      <c r="Q311" s="130">
        <v>0.99287095495863997</v>
      </c>
      <c r="R311" s="130">
        <v>0.99088417764621872</v>
      </c>
      <c r="S311" s="130">
        <v>0.98818916548716373</v>
      </c>
      <c r="T311" s="130">
        <v>0.9844832811957247</v>
      </c>
      <c r="U311" s="130">
        <v>0.97934542544799963</v>
      </c>
      <c r="V311" s="130">
        <v>0.97220395296415418</v>
      </c>
      <c r="W311" s="130">
        <v>0.96230331066428221</v>
      </c>
      <c r="X311" s="130">
        <v>0.94867950935641432</v>
      </c>
      <c r="Y311" s="130">
        <v>0.93016488324591329</v>
      </c>
      <c r="Z311" s="130">
        <v>0.90545569264240489</v>
      </c>
      <c r="AA311" s="130">
        <v>0.87328570196930333</v>
      </c>
      <c r="AB311" s="130">
        <v>0.83273882236505392</v>
      </c>
      <c r="AC311" s="130">
        <v>0.78368033761462275</v>
      </c>
      <c r="AD311" s="130">
        <v>0.72717998306276632</v>
      </c>
      <c r="AE311" s="130">
        <v>0.66569159195953787</v>
      </c>
      <c r="AF311" s="130">
        <v>0.60276616622783641</v>
      </c>
      <c r="AG311" s="130">
        <v>0.54229595561923705</v>
      </c>
      <c r="AH311" s="130">
        <v>0.48759794377656362</v>
      </c>
      <c r="AI311" s="130">
        <v>0.44076440623452129</v>
      </c>
      <c r="AJ311" s="130">
        <v>0.40251310898373299</v>
      </c>
      <c r="AK311" s="130">
        <v>0.37245766032562883</v>
      </c>
      <c r="AL311" s="130">
        <v>0.34955236719751109</v>
      </c>
      <c r="AM311" s="130">
        <v>0.33249927678838193</v>
      </c>
      <c r="AN311" s="130">
        <v>0.32002272528143022</v>
      </c>
      <c r="AO311" s="130">
        <v>0.31101053356103242</v>
      </c>
      <c r="AP311" s="130">
        <v>0.30456073464647893</v>
      </c>
      <c r="AQ311" s="130">
        <v>0.29997529422040992</v>
      </c>
      <c r="AR311" s="130">
        <v>0.29673065930945969</v>
      </c>
      <c r="AS311" s="130">
        <v>0.29444243298995409</v>
      </c>
      <c r="AT311" s="130">
        <v>0.2928324997564189</v>
      </c>
      <c r="AU311" s="130">
        <v>0.29170167354201321</v>
      </c>
      <c r="AV311" s="130">
        <v>0.29090830059130218</v>
      </c>
      <c r="AW311" s="130">
        <v>0.29035213577705732</v>
      </c>
      <c r="AX311" s="130">
        <v>0.28996248059327928</v>
      </c>
      <c r="AY311" s="130">
        <v>0.28968959361064622</v>
      </c>
    </row>
    <row r="312" spans="1:51">
      <c r="A312" t="s">
        <v>39</v>
      </c>
      <c r="B312" t="s">
        <v>75</v>
      </c>
      <c r="C312" t="s">
        <v>56</v>
      </c>
      <c r="D312" t="s">
        <v>337</v>
      </c>
      <c r="E312" s="63">
        <v>0</v>
      </c>
      <c r="F312" s="63">
        <v>0</v>
      </c>
      <c r="G312" s="63">
        <v>0</v>
      </c>
      <c r="H312" s="63">
        <v>0</v>
      </c>
      <c r="I312" s="63">
        <v>0</v>
      </c>
      <c r="J312" s="63">
        <v>0</v>
      </c>
      <c r="K312" s="130">
        <v>0</v>
      </c>
      <c r="L312" s="130">
        <v>0</v>
      </c>
      <c r="M312" s="130">
        <v>0</v>
      </c>
      <c r="N312" s="130">
        <v>0</v>
      </c>
      <c r="O312" s="130">
        <v>0</v>
      </c>
      <c r="P312" s="130">
        <v>0</v>
      </c>
      <c r="Q312" s="130">
        <v>0</v>
      </c>
      <c r="R312" s="130">
        <v>0</v>
      </c>
      <c r="S312" s="130">
        <v>0</v>
      </c>
      <c r="T312" s="130">
        <v>0</v>
      </c>
      <c r="U312" s="130">
        <v>0</v>
      </c>
      <c r="V312" s="130">
        <v>0</v>
      </c>
      <c r="W312" s="130">
        <v>0</v>
      </c>
      <c r="X312" s="130">
        <v>0</v>
      </c>
      <c r="Y312" s="130">
        <v>0</v>
      </c>
      <c r="Z312" s="130">
        <v>0</v>
      </c>
      <c r="AA312" s="130">
        <v>0</v>
      </c>
      <c r="AB312" s="130">
        <v>0</v>
      </c>
      <c r="AC312" s="130">
        <v>0</v>
      </c>
      <c r="AD312" s="130">
        <v>0</v>
      </c>
      <c r="AE312" s="130">
        <v>0</v>
      </c>
      <c r="AF312" s="130">
        <v>0</v>
      </c>
      <c r="AG312" s="130">
        <v>0</v>
      </c>
      <c r="AH312" s="130">
        <v>0</v>
      </c>
      <c r="AI312" s="130">
        <v>0</v>
      </c>
      <c r="AJ312" s="130">
        <v>0</v>
      </c>
      <c r="AK312" s="130">
        <v>0</v>
      </c>
      <c r="AL312" s="130">
        <v>0</v>
      </c>
      <c r="AM312" s="130">
        <v>0</v>
      </c>
      <c r="AN312" s="130">
        <v>0</v>
      </c>
      <c r="AO312" s="130">
        <v>0</v>
      </c>
      <c r="AP312" s="130">
        <v>0</v>
      </c>
      <c r="AQ312" s="130">
        <v>0</v>
      </c>
      <c r="AR312" s="130">
        <v>0</v>
      </c>
      <c r="AS312" s="130">
        <v>0</v>
      </c>
      <c r="AT312" s="130">
        <v>0</v>
      </c>
      <c r="AU312" s="130">
        <v>0</v>
      </c>
      <c r="AV312" s="130">
        <v>0</v>
      </c>
      <c r="AW312" s="130">
        <v>0</v>
      </c>
      <c r="AX312" s="130">
        <v>0</v>
      </c>
      <c r="AY312" s="130">
        <v>0</v>
      </c>
    </row>
    <row r="313" spans="1:51">
      <c r="A313" t="s">
        <v>39</v>
      </c>
      <c r="B313" t="s">
        <v>75</v>
      </c>
      <c r="C313" t="s">
        <v>59</v>
      </c>
      <c r="D313" t="s">
        <v>337</v>
      </c>
      <c r="E313" s="63">
        <v>0</v>
      </c>
      <c r="F313" s="63">
        <v>0</v>
      </c>
      <c r="G313" s="63">
        <v>2.1321961620469078E-3</v>
      </c>
      <c r="H313" s="63">
        <v>2.976190476190476E-3</v>
      </c>
      <c r="I313" s="63">
        <v>9.2764378478664194E-4</v>
      </c>
      <c r="J313" s="63">
        <v>9.46969696969697E-4</v>
      </c>
      <c r="K313" s="130">
        <v>9.46969696969697E-4</v>
      </c>
      <c r="L313" s="130">
        <v>9.451664165813149E-4</v>
      </c>
      <c r="M313" s="130">
        <v>9.4448205416465232E-4</v>
      </c>
      <c r="N313" s="130">
        <v>9.4353907899729327E-4</v>
      </c>
      <c r="O313" s="130">
        <v>9.4224076266049401E-4</v>
      </c>
      <c r="P313" s="130">
        <v>9.4045509260889883E-4</v>
      </c>
      <c r="Q313" s="130">
        <v>9.3800270027976946E-4</v>
      </c>
      <c r="R313" s="130">
        <v>9.3464137143027754E-4</v>
      </c>
      <c r="S313" s="130">
        <v>9.3004681885002958E-4</v>
      </c>
      <c r="T313" s="130">
        <v>9.2379003333248073E-4</v>
      </c>
      <c r="U313" s="130">
        <v>9.1531289990050887E-4</v>
      </c>
      <c r="V313" s="130">
        <v>9.039063367211012E-4</v>
      </c>
      <c r="W313" s="130">
        <v>8.8869947881318079E-4</v>
      </c>
      <c r="X313" s="130">
        <v>8.6867452264008437E-4</v>
      </c>
      <c r="Y313" s="130">
        <v>8.4272861669050427E-4</v>
      </c>
      <c r="Z313" s="130">
        <v>8.0980762722423409E-4</v>
      </c>
      <c r="AA313" s="130">
        <v>7.6912853298128855E-4</v>
      </c>
      <c r="AB313" s="130">
        <v>7.204770107954757E-4</v>
      </c>
      <c r="AC313" s="130">
        <v>6.6451104084384871E-4</v>
      </c>
      <c r="AD313" s="130">
        <v>6.0294098495165978E-4</v>
      </c>
      <c r="AE313" s="130">
        <v>5.3844406495540315E-4</v>
      </c>
      <c r="AF313" s="130">
        <v>4.7425716380998262E-4</v>
      </c>
      <c r="AG313" s="130">
        <v>4.1355611831184549E-4</v>
      </c>
      <c r="AH313" s="130">
        <v>3.5885918156103791E-4</v>
      </c>
      <c r="AI313" s="130">
        <v>3.1167702475186511E-4</v>
      </c>
      <c r="AJ313" s="130">
        <v>2.7248516759658618E-4</v>
      </c>
      <c r="AK313" s="130">
        <v>2.4093869730786339E-4</v>
      </c>
      <c r="AL313" s="130">
        <v>2.1618304391766061E-4</v>
      </c>
      <c r="AM313" s="130">
        <v>1.9714081445708671E-4</v>
      </c>
      <c r="AN313" s="130">
        <v>1.827173708002776E-4</v>
      </c>
      <c r="AO313" s="130">
        <v>1.719194115589692E-4</v>
      </c>
      <c r="AP313" s="130">
        <v>1.6390619457371021E-4</v>
      </c>
      <c r="AQ313" s="130">
        <v>1.579981553957562E-4</v>
      </c>
      <c r="AR313" s="130">
        <v>1.5366312203849141E-4</v>
      </c>
      <c r="AS313" s="130">
        <v>1.5049348948873841E-4</v>
      </c>
      <c r="AT313" s="130">
        <v>1.481819342660366E-4</v>
      </c>
      <c r="AU313" s="130">
        <v>1.464993309881929E-4</v>
      </c>
      <c r="AV313" s="130">
        <v>1.4527622616115671E-4</v>
      </c>
      <c r="AW313" s="130">
        <v>1.443880222798923E-4</v>
      </c>
      <c r="AX313" s="130">
        <v>1.437434862529122E-4</v>
      </c>
      <c r="AY313" s="130">
        <v>1.4327601649775931E-4</v>
      </c>
    </row>
    <row r="314" spans="1:51">
      <c r="A314" t="s">
        <v>39</v>
      </c>
      <c r="B314" t="s">
        <v>75</v>
      </c>
      <c r="C314" t="s">
        <v>60</v>
      </c>
      <c r="D314" t="s">
        <v>337</v>
      </c>
      <c r="E314" s="63">
        <v>0</v>
      </c>
      <c r="F314" s="63">
        <v>0</v>
      </c>
      <c r="G314" s="63">
        <v>0</v>
      </c>
      <c r="H314" s="63">
        <v>0</v>
      </c>
      <c r="I314" s="63">
        <v>0</v>
      </c>
      <c r="J314" s="63">
        <v>0</v>
      </c>
      <c r="K314" s="130">
        <v>0</v>
      </c>
      <c r="L314" s="130">
        <v>0</v>
      </c>
      <c r="M314" s="130">
        <v>0</v>
      </c>
      <c r="N314" s="130">
        <v>0</v>
      </c>
      <c r="O314" s="130">
        <v>0</v>
      </c>
      <c r="P314" s="130">
        <v>0</v>
      </c>
      <c r="Q314" s="130">
        <v>0</v>
      </c>
      <c r="R314" s="130">
        <v>0</v>
      </c>
      <c r="S314" s="130">
        <v>0</v>
      </c>
      <c r="T314" s="130">
        <v>0</v>
      </c>
      <c r="U314" s="130">
        <v>0</v>
      </c>
      <c r="V314" s="130">
        <v>0</v>
      </c>
      <c r="W314" s="130">
        <v>0</v>
      </c>
      <c r="X314" s="130">
        <v>0</v>
      </c>
      <c r="Y314" s="130">
        <v>0</v>
      </c>
      <c r="Z314" s="130">
        <v>0</v>
      </c>
      <c r="AA314" s="130">
        <v>0</v>
      </c>
      <c r="AB314" s="130">
        <v>0</v>
      </c>
      <c r="AC314" s="130">
        <v>0</v>
      </c>
      <c r="AD314" s="130">
        <v>0</v>
      </c>
      <c r="AE314" s="130">
        <v>0</v>
      </c>
      <c r="AF314" s="130">
        <v>0</v>
      </c>
      <c r="AG314" s="130">
        <v>0</v>
      </c>
      <c r="AH314" s="130">
        <v>0</v>
      </c>
      <c r="AI314" s="130">
        <v>0</v>
      </c>
      <c r="AJ314" s="130">
        <v>0</v>
      </c>
      <c r="AK314" s="130">
        <v>0</v>
      </c>
      <c r="AL314" s="130">
        <v>0</v>
      </c>
      <c r="AM314" s="130">
        <v>0</v>
      </c>
      <c r="AN314" s="130">
        <v>0</v>
      </c>
      <c r="AO314" s="130">
        <v>0</v>
      </c>
      <c r="AP314" s="130">
        <v>0</v>
      </c>
      <c r="AQ314" s="130">
        <v>0</v>
      </c>
      <c r="AR314" s="130">
        <v>0</v>
      </c>
      <c r="AS314" s="130">
        <v>0</v>
      </c>
      <c r="AT314" s="130">
        <v>0</v>
      </c>
      <c r="AU314" s="130">
        <v>0</v>
      </c>
      <c r="AV314" s="130">
        <v>0</v>
      </c>
      <c r="AW314" s="130">
        <v>0</v>
      </c>
      <c r="AX314" s="130">
        <v>0</v>
      </c>
      <c r="AY314" s="130">
        <v>0</v>
      </c>
    </row>
    <row r="315" spans="1:51">
      <c r="A315" t="s">
        <v>39</v>
      </c>
      <c r="B315" t="s">
        <v>75</v>
      </c>
      <c r="C315" t="s">
        <v>64</v>
      </c>
      <c r="D315" t="s">
        <v>337</v>
      </c>
      <c r="E315" s="63">
        <v>0</v>
      </c>
      <c r="F315" s="63">
        <v>0</v>
      </c>
      <c r="G315" s="63">
        <v>0</v>
      </c>
      <c r="H315" s="63">
        <v>0</v>
      </c>
      <c r="I315" s="63">
        <v>0</v>
      </c>
      <c r="J315" s="63">
        <v>0</v>
      </c>
      <c r="K315" s="71">
        <v>0</v>
      </c>
      <c r="L315" s="71">
        <v>7.7750822852250398E-4</v>
      </c>
      <c r="M315" s="71">
        <v>1E-3</v>
      </c>
      <c r="N315" s="71">
        <v>1.2503412000094481E-3</v>
      </c>
      <c r="O315" s="71">
        <v>1.515853309977464E-3</v>
      </c>
      <c r="P315" s="71">
        <v>1.7803755855818129E-3</v>
      </c>
      <c r="Q315" s="71">
        <v>2.0279833679623018E-3</v>
      </c>
      <c r="R315" s="71">
        <v>2.246594447847678E-3</v>
      </c>
      <c r="S315" s="71">
        <v>2.429861378661591E-3</v>
      </c>
      <c r="T315" s="71">
        <v>2.5769432360327701E-3</v>
      </c>
      <c r="U315" s="71">
        <v>2.6909081889947071E-3</v>
      </c>
      <c r="V315" s="71">
        <v>2.7768314621496129E-3</v>
      </c>
      <c r="W315" s="71">
        <v>2.84028691880296E-3</v>
      </c>
      <c r="X315" s="71">
        <v>2.8864374205020819E-3</v>
      </c>
      <c r="Y315" s="71">
        <v>2.9196296795036551E-3</v>
      </c>
      <c r="Z315" s="71">
        <v>2.943310985180656E-3</v>
      </c>
      <c r="AA315" s="71">
        <v>2.9601098731268042E-3</v>
      </c>
      <c r="AB315" s="71">
        <v>2.9719780718752168E-3</v>
      </c>
      <c r="AC315" s="71">
        <v>2.980338671474984E-3</v>
      </c>
      <c r="AD315" s="71">
        <v>2.986216378370161E-3</v>
      </c>
      <c r="AE315" s="71">
        <v>2.9903426526279521E-3</v>
      </c>
      <c r="AF315" s="71">
        <v>2.993236480364331E-3</v>
      </c>
      <c r="AG315" s="71">
        <v>2.9952645447244219E-3</v>
      </c>
      <c r="AH315" s="71">
        <v>2.996685160550891E-3</v>
      </c>
      <c r="AI315" s="71">
        <v>2.9976799279655521E-3</v>
      </c>
      <c r="AJ315" s="71">
        <v>2.998376332198952E-3</v>
      </c>
      <c r="AK315" s="71">
        <v>2.9988637795439572E-3</v>
      </c>
      <c r="AL315" s="71">
        <v>2.999204927314111E-3</v>
      </c>
      <c r="AM315" s="71">
        <v>2.9994436651955229E-3</v>
      </c>
      <c r="AN315" s="71">
        <v>2.999610726135422E-3</v>
      </c>
      <c r="AO315" s="71">
        <v>2.9997276251530229E-3</v>
      </c>
      <c r="AP315" s="71">
        <v>2.999809421603156E-3</v>
      </c>
      <c r="AQ315" s="71">
        <v>2.999866654985469E-3</v>
      </c>
      <c r="AR315" s="71">
        <v>2.9999067009098819E-3</v>
      </c>
      <c r="AS315" s="71">
        <v>2.9999347205791672E-3</v>
      </c>
      <c r="AT315" s="71">
        <v>2.9999543254835008E-3</v>
      </c>
      <c r="AU315" s="71">
        <v>2.9999680426490249E-3</v>
      </c>
      <c r="AV315" s="71">
        <v>2.9999776402476219E-3</v>
      </c>
      <c r="AW315" s="71">
        <v>2.999984355460299E-3</v>
      </c>
      <c r="AX315" s="71">
        <v>2.999989053928068E-3</v>
      </c>
      <c r="AY315" s="71">
        <v>2.9999923413256851E-3</v>
      </c>
    </row>
    <row r="316" spans="1:51">
      <c r="A316" t="s">
        <v>39</v>
      </c>
      <c r="B316" t="s">
        <v>75</v>
      </c>
      <c r="C316" t="s">
        <v>61</v>
      </c>
      <c r="D316" t="s">
        <v>337</v>
      </c>
      <c r="E316" s="63">
        <v>0</v>
      </c>
      <c r="F316" s="63">
        <v>0</v>
      </c>
      <c r="G316" s="63">
        <v>0</v>
      </c>
      <c r="H316" s="63">
        <v>0</v>
      </c>
      <c r="I316" s="63">
        <v>0</v>
      </c>
      <c r="J316" s="63">
        <v>0</v>
      </c>
      <c r="K316" s="130">
        <v>0</v>
      </c>
      <c r="L316" s="130">
        <v>6.9996987850317119E-4</v>
      </c>
      <c r="M316" s="130">
        <v>1E-3</v>
      </c>
      <c r="N316" s="130">
        <v>1.4283728261970129E-3</v>
      </c>
      <c r="O316" s="130">
        <v>2.0397187676144861E-3</v>
      </c>
      <c r="P316" s="130">
        <v>2.9116420218176999E-3</v>
      </c>
      <c r="Q316" s="130">
        <v>4.1540919764280889E-3</v>
      </c>
      <c r="R316" s="130">
        <v>5.9222582089639561E-3</v>
      </c>
      <c r="S316" s="130">
        <v>8.4340034372050749E-3</v>
      </c>
      <c r="T316" s="130">
        <v>1.1992805871272929E-2</v>
      </c>
      <c r="U316" s="130">
        <v>1.7016696666036019E-2</v>
      </c>
      <c r="V316" s="130">
        <v>2.40722458767266E-2</v>
      </c>
      <c r="W316" s="130">
        <v>3.3909432719945197E-2</v>
      </c>
      <c r="X316" s="130">
        <v>4.7487083526113943E-2</v>
      </c>
      <c r="Y316" s="130">
        <v>6.5968517377613445E-2</v>
      </c>
      <c r="Z316" s="130">
        <v>9.0654026675444824E-2</v>
      </c>
      <c r="AA316" s="130">
        <v>0.12280721846060021</v>
      </c>
      <c r="AB316" s="130">
        <v>0.1633422298661012</v>
      </c>
      <c r="AC316" s="130">
        <v>0.2123923540169326</v>
      </c>
      <c r="AD316" s="130">
        <v>0.26888683086189391</v>
      </c>
      <c r="AE316" s="130">
        <v>0.33037109569086448</v>
      </c>
      <c r="AF316" s="130">
        <v>0.39329362759482961</v>
      </c>
      <c r="AG316" s="130">
        <v>0.45376181013906869</v>
      </c>
      <c r="AH316" s="130">
        <v>0.50845840136591569</v>
      </c>
      <c r="AI316" s="130">
        <v>0.55529094414054336</v>
      </c>
      <c r="AJ316" s="130">
        <v>0.59354154498709821</v>
      </c>
      <c r="AK316" s="130">
        <v>0.62359650619785745</v>
      </c>
      <c r="AL316" s="130">
        <v>0.64650145817820492</v>
      </c>
      <c r="AM316" s="130">
        <v>0.66355430984945274</v>
      </c>
      <c r="AN316" s="130">
        <v>0.67603069429546458</v>
      </c>
      <c r="AO316" s="130">
        <v>0.68504276911684481</v>
      </c>
      <c r="AP316" s="130">
        <v>0.69149248623494808</v>
      </c>
      <c r="AQ316" s="130">
        <v>0.69607786942763483</v>
      </c>
      <c r="AR316" s="130">
        <v>0.69932246429266054</v>
      </c>
      <c r="AS316" s="130">
        <v>0.70161066259249694</v>
      </c>
      <c r="AT316" s="130">
        <v>0.70322057622112777</v>
      </c>
      <c r="AU316" s="130">
        <v>0.704351388718368</v>
      </c>
      <c r="AV316" s="130">
        <v>0.70514475207148031</v>
      </c>
      <c r="AW316" s="130">
        <v>0.70570091017051251</v>
      </c>
      <c r="AX316" s="130">
        <v>0.70609056065582276</v>
      </c>
      <c r="AY316" s="130">
        <v>0.70636344435105836</v>
      </c>
    </row>
    <row r="317" spans="1:51">
      <c r="A317" t="s">
        <v>39</v>
      </c>
      <c r="B317" t="s">
        <v>76</v>
      </c>
      <c r="C317" t="s">
        <v>50</v>
      </c>
      <c r="D317" t="s">
        <v>337</v>
      </c>
      <c r="E317" s="63">
        <v>0</v>
      </c>
      <c r="F317" s="63">
        <v>0</v>
      </c>
      <c r="G317" s="63">
        <v>0</v>
      </c>
      <c r="H317" s="63">
        <v>0</v>
      </c>
      <c r="I317" s="63">
        <v>0</v>
      </c>
      <c r="J317" s="63">
        <v>0</v>
      </c>
      <c r="K317" s="130">
        <v>0</v>
      </c>
      <c r="L317" s="130">
        <v>0</v>
      </c>
      <c r="M317" s="130">
        <v>0</v>
      </c>
      <c r="N317" s="130">
        <v>0</v>
      </c>
      <c r="O317" s="130">
        <v>0</v>
      </c>
      <c r="P317" s="130">
        <v>0</v>
      </c>
      <c r="Q317" s="130">
        <v>0</v>
      </c>
      <c r="R317" s="130">
        <v>0</v>
      </c>
      <c r="S317" s="130">
        <v>0</v>
      </c>
      <c r="T317" s="130">
        <v>0</v>
      </c>
      <c r="U317" s="130">
        <v>0</v>
      </c>
      <c r="V317" s="130">
        <v>0</v>
      </c>
      <c r="W317" s="130">
        <v>0</v>
      </c>
      <c r="X317" s="130">
        <v>0</v>
      </c>
      <c r="Y317" s="130">
        <v>0</v>
      </c>
      <c r="Z317" s="130">
        <v>0</v>
      </c>
      <c r="AA317" s="130">
        <v>0</v>
      </c>
      <c r="AB317" s="130">
        <v>0</v>
      </c>
      <c r="AC317" s="130">
        <v>0</v>
      </c>
      <c r="AD317" s="130">
        <v>0</v>
      </c>
      <c r="AE317" s="130">
        <v>0</v>
      </c>
      <c r="AF317" s="130">
        <v>0</v>
      </c>
      <c r="AG317" s="130">
        <v>0</v>
      </c>
      <c r="AH317" s="130">
        <v>0</v>
      </c>
      <c r="AI317" s="130">
        <v>0</v>
      </c>
      <c r="AJ317" s="130">
        <v>0</v>
      </c>
      <c r="AK317" s="130">
        <v>0</v>
      </c>
      <c r="AL317" s="130">
        <v>0</v>
      </c>
      <c r="AM317" s="130">
        <v>0</v>
      </c>
      <c r="AN317" s="130">
        <v>0</v>
      </c>
      <c r="AO317" s="130">
        <v>0</v>
      </c>
      <c r="AP317" s="130">
        <v>0</v>
      </c>
      <c r="AQ317" s="130">
        <v>0</v>
      </c>
      <c r="AR317" s="130">
        <v>0</v>
      </c>
      <c r="AS317" s="130">
        <v>0</v>
      </c>
      <c r="AT317" s="130">
        <v>0</v>
      </c>
      <c r="AU317" s="130">
        <v>0</v>
      </c>
      <c r="AV317" s="130">
        <v>0</v>
      </c>
      <c r="AW317" s="130">
        <v>0</v>
      </c>
      <c r="AX317" s="130">
        <v>0</v>
      </c>
      <c r="AY317" s="130">
        <v>0</v>
      </c>
    </row>
    <row r="318" spans="1:51">
      <c r="A318" t="s">
        <v>39</v>
      </c>
      <c r="B318" t="s">
        <v>76</v>
      </c>
      <c r="C318" t="s">
        <v>53</v>
      </c>
      <c r="D318" t="s">
        <v>337</v>
      </c>
      <c r="E318" s="63">
        <v>1</v>
      </c>
      <c r="F318" s="63">
        <v>1</v>
      </c>
      <c r="G318" s="63">
        <v>0.99786780383795304</v>
      </c>
      <c r="H318" s="63">
        <v>0.99702380952380953</v>
      </c>
      <c r="I318" s="63">
        <v>0.9990723562152134</v>
      </c>
      <c r="J318" s="63">
        <v>0.99905303030303028</v>
      </c>
      <c r="K318" s="130">
        <v>0.99905303030303028</v>
      </c>
      <c r="L318" s="130">
        <v>0.99757555219600458</v>
      </c>
      <c r="M318" s="130">
        <v>0.99705303030303027</v>
      </c>
      <c r="N318" s="130">
        <v>0.99637431627682382</v>
      </c>
      <c r="O318" s="130">
        <v>0.99549745822543834</v>
      </c>
      <c r="P318" s="130">
        <v>0.99436101269563082</v>
      </c>
      <c r="Q318" s="130">
        <v>0.99287095495863997</v>
      </c>
      <c r="R318" s="130">
        <v>0.99088417764621872</v>
      </c>
      <c r="S318" s="130">
        <v>0.98818916548716373</v>
      </c>
      <c r="T318" s="130">
        <v>0.9844832811957247</v>
      </c>
      <c r="U318" s="130">
        <v>0.97934542544799963</v>
      </c>
      <c r="V318" s="130">
        <v>0.97220395296415418</v>
      </c>
      <c r="W318" s="130">
        <v>0.96230331066428221</v>
      </c>
      <c r="X318" s="130">
        <v>0.94867950935641432</v>
      </c>
      <c r="Y318" s="130">
        <v>0.93016488324591329</v>
      </c>
      <c r="Z318" s="130">
        <v>0.90545569264240489</v>
      </c>
      <c r="AA318" s="130">
        <v>0.87328570196930333</v>
      </c>
      <c r="AB318" s="130">
        <v>0.83273882236505392</v>
      </c>
      <c r="AC318" s="130">
        <v>0.78368033761462275</v>
      </c>
      <c r="AD318" s="130">
        <v>0.72717998306276632</v>
      </c>
      <c r="AE318" s="130">
        <v>0.66569159195953787</v>
      </c>
      <c r="AF318" s="130">
        <v>0.60276616622783641</v>
      </c>
      <c r="AG318" s="130">
        <v>0.54229595561923705</v>
      </c>
      <c r="AH318" s="130">
        <v>0.48759794377656362</v>
      </c>
      <c r="AI318" s="130">
        <v>0.44076440623452129</v>
      </c>
      <c r="AJ318" s="130">
        <v>0.40251310898373299</v>
      </c>
      <c r="AK318" s="130">
        <v>0.37245766032562883</v>
      </c>
      <c r="AL318" s="130">
        <v>0.34955236719751109</v>
      </c>
      <c r="AM318" s="130">
        <v>0.33249927678838193</v>
      </c>
      <c r="AN318" s="130">
        <v>0.32002272528143022</v>
      </c>
      <c r="AO318" s="130">
        <v>0.31101053356103242</v>
      </c>
      <c r="AP318" s="130">
        <v>0.30456073464647893</v>
      </c>
      <c r="AQ318" s="130">
        <v>0.29997529422040992</v>
      </c>
      <c r="AR318" s="130">
        <v>0.29673065930945969</v>
      </c>
      <c r="AS318" s="130">
        <v>0.29444243298995409</v>
      </c>
      <c r="AT318" s="130">
        <v>0.2928324997564189</v>
      </c>
      <c r="AU318" s="130">
        <v>0.29170167354201321</v>
      </c>
      <c r="AV318" s="130">
        <v>0.29090830059130218</v>
      </c>
      <c r="AW318" s="130">
        <v>0.29035213577705732</v>
      </c>
      <c r="AX318" s="130">
        <v>0.28996248059327928</v>
      </c>
      <c r="AY318" s="130">
        <v>0.28968959361064622</v>
      </c>
    </row>
    <row r="319" spans="1:51">
      <c r="A319" t="s">
        <v>39</v>
      </c>
      <c r="B319" t="s">
        <v>76</v>
      </c>
      <c r="C319" t="s">
        <v>56</v>
      </c>
      <c r="D319" t="s">
        <v>337</v>
      </c>
      <c r="E319" s="63">
        <v>0</v>
      </c>
      <c r="F319" s="63">
        <v>0</v>
      </c>
      <c r="G319" s="63">
        <v>0</v>
      </c>
      <c r="H319" s="63">
        <v>0</v>
      </c>
      <c r="I319" s="63">
        <v>0</v>
      </c>
      <c r="J319" s="63">
        <v>0</v>
      </c>
      <c r="K319" s="130">
        <v>0</v>
      </c>
      <c r="L319" s="130">
        <v>0</v>
      </c>
      <c r="M319" s="130">
        <v>0</v>
      </c>
      <c r="N319" s="130">
        <v>0</v>
      </c>
      <c r="O319" s="130">
        <v>0</v>
      </c>
      <c r="P319" s="130">
        <v>0</v>
      </c>
      <c r="Q319" s="130">
        <v>0</v>
      </c>
      <c r="R319" s="130">
        <v>0</v>
      </c>
      <c r="S319" s="130">
        <v>0</v>
      </c>
      <c r="T319" s="130">
        <v>0</v>
      </c>
      <c r="U319" s="130">
        <v>0</v>
      </c>
      <c r="V319" s="130">
        <v>0</v>
      </c>
      <c r="W319" s="130">
        <v>0</v>
      </c>
      <c r="X319" s="130">
        <v>0</v>
      </c>
      <c r="Y319" s="130">
        <v>0</v>
      </c>
      <c r="Z319" s="130">
        <v>0</v>
      </c>
      <c r="AA319" s="130">
        <v>0</v>
      </c>
      <c r="AB319" s="130">
        <v>0</v>
      </c>
      <c r="AC319" s="130">
        <v>0</v>
      </c>
      <c r="AD319" s="130">
        <v>0</v>
      </c>
      <c r="AE319" s="130">
        <v>0</v>
      </c>
      <c r="AF319" s="130">
        <v>0</v>
      </c>
      <c r="AG319" s="130">
        <v>0</v>
      </c>
      <c r="AH319" s="130">
        <v>0</v>
      </c>
      <c r="AI319" s="130">
        <v>0</v>
      </c>
      <c r="AJ319" s="130">
        <v>0</v>
      </c>
      <c r="AK319" s="130">
        <v>0</v>
      </c>
      <c r="AL319" s="130">
        <v>0</v>
      </c>
      <c r="AM319" s="130">
        <v>0</v>
      </c>
      <c r="AN319" s="130">
        <v>0</v>
      </c>
      <c r="AO319" s="130">
        <v>0</v>
      </c>
      <c r="AP319" s="130">
        <v>0</v>
      </c>
      <c r="AQ319" s="130">
        <v>0</v>
      </c>
      <c r="AR319" s="130">
        <v>0</v>
      </c>
      <c r="AS319" s="130">
        <v>0</v>
      </c>
      <c r="AT319" s="130">
        <v>0</v>
      </c>
      <c r="AU319" s="130">
        <v>0</v>
      </c>
      <c r="AV319" s="130">
        <v>0</v>
      </c>
      <c r="AW319" s="130">
        <v>0</v>
      </c>
      <c r="AX319" s="130">
        <v>0</v>
      </c>
      <c r="AY319" s="130">
        <v>0</v>
      </c>
    </row>
    <row r="320" spans="1:51">
      <c r="A320" t="s">
        <v>39</v>
      </c>
      <c r="B320" t="s">
        <v>76</v>
      </c>
      <c r="C320" t="s">
        <v>59</v>
      </c>
      <c r="D320" t="s">
        <v>337</v>
      </c>
      <c r="E320" s="63">
        <v>0</v>
      </c>
      <c r="F320" s="63">
        <v>0</v>
      </c>
      <c r="G320" s="63">
        <v>2.1321961620469078E-3</v>
      </c>
      <c r="H320" s="63">
        <v>2.976190476190476E-3</v>
      </c>
      <c r="I320" s="63">
        <v>9.2764378478664194E-4</v>
      </c>
      <c r="J320" s="63">
        <v>9.46969696969697E-4</v>
      </c>
      <c r="K320" s="130">
        <v>9.46969696969697E-4</v>
      </c>
      <c r="L320" s="130">
        <v>9.451664165813149E-4</v>
      </c>
      <c r="M320" s="130">
        <v>9.4448205416465232E-4</v>
      </c>
      <c r="N320" s="130">
        <v>9.4353907899729327E-4</v>
      </c>
      <c r="O320" s="130">
        <v>9.4224076266049401E-4</v>
      </c>
      <c r="P320" s="130">
        <v>9.4045509260889883E-4</v>
      </c>
      <c r="Q320" s="130">
        <v>9.3800270027976946E-4</v>
      </c>
      <c r="R320" s="130">
        <v>9.3464137143027754E-4</v>
      </c>
      <c r="S320" s="130">
        <v>9.3004681885002958E-4</v>
      </c>
      <c r="T320" s="130">
        <v>9.2379003333248073E-4</v>
      </c>
      <c r="U320" s="130">
        <v>9.1531289990050887E-4</v>
      </c>
      <c r="V320" s="130">
        <v>9.039063367211012E-4</v>
      </c>
      <c r="W320" s="130">
        <v>8.8869947881318079E-4</v>
      </c>
      <c r="X320" s="130">
        <v>8.6867452264008437E-4</v>
      </c>
      <c r="Y320" s="130">
        <v>8.4272861669050427E-4</v>
      </c>
      <c r="Z320" s="130">
        <v>8.0980762722423409E-4</v>
      </c>
      <c r="AA320" s="130">
        <v>7.6912853298128855E-4</v>
      </c>
      <c r="AB320" s="130">
        <v>7.204770107954757E-4</v>
      </c>
      <c r="AC320" s="130">
        <v>6.6451104084384871E-4</v>
      </c>
      <c r="AD320" s="130">
        <v>6.0294098495165978E-4</v>
      </c>
      <c r="AE320" s="130">
        <v>5.3844406495540315E-4</v>
      </c>
      <c r="AF320" s="130">
        <v>4.7425716380998262E-4</v>
      </c>
      <c r="AG320" s="130">
        <v>4.1355611831184549E-4</v>
      </c>
      <c r="AH320" s="130">
        <v>3.5885918156103791E-4</v>
      </c>
      <c r="AI320" s="130">
        <v>3.1167702475186511E-4</v>
      </c>
      <c r="AJ320" s="130">
        <v>2.7248516759658618E-4</v>
      </c>
      <c r="AK320" s="130">
        <v>2.4093869730786339E-4</v>
      </c>
      <c r="AL320" s="130">
        <v>2.1618304391766061E-4</v>
      </c>
      <c r="AM320" s="130">
        <v>1.9714081445708671E-4</v>
      </c>
      <c r="AN320" s="130">
        <v>1.827173708002776E-4</v>
      </c>
      <c r="AO320" s="130">
        <v>1.719194115589692E-4</v>
      </c>
      <c r="AP320" s="130">
        <v>1.6390619457371021E-4</v>
      </c>
      <c r="AQ320" s="130">
        <v>1.579981553957562E-4</v>
      </c>
      <c r="AR320" s="130">
        <v>1.5366312203849141E-4</v>
      </c>
      <c r="AS320" s="130">
        <v>1.5049348948873841E-4</v>
      </c>
      <c r="AT320" s="130">
        <v>1.481819342660366E-4</v>
      </c>
      <c r="AU320" s="130">
        <v>1.464993309881929E-4</v>
      </c>
      <c r="AV320" s="130">
        <v>1.4527622616115671E-4</v>
      </c>
      <c r="AW320" s="130">
        <v>1.443880222798923E-4</v>
      </c>
      <c r="AX320" s="130">
        <v>1.437434862529122E-4</v>
      </c>
      <c r="AY320" s="130">
        <v>1.4327601649775931E-4</v>
      </c>
    </row>
    <row r="321" spans="1:51">
      <c r="A321" t="s">
        <v>39</v>
      </c>
      <c r="B321" t="s">
        <v>76</v>
      </c>
      <c r="C321" t="s">
        <v>60</v>
      </c>
      <c r="D321" t="s">
        <v>337</v>
      </c>
      <c r="E321" s="63">
        <v>0</v>
      </c>
      <c r="F321" s="63">
        <v>0</v>
      </c>
      <c r="G321" s="63">
        <v>0</v>
      </c>
      <c r="H321" s="63">
        <v>0</v>
      </c>
      <c r="I321" s="63">
        <v>0</v>
      </c>
      <c r="J321" s="63">
        <v>0</v>
      </c>
      <c r="K321" s="130">
        <v>0</v>
      </c>
      <c r="L321" s="130">
        <v>0</v>
      </c>
      <c r="M321" s="130">
        <v>0</v>
      </c>
      <c r="N321" s="130">
        <v>0</v>
      </c>
      <c r="O321" s="130">
        <v>0</v>
      </c>
      <c r="P321" s="130">
        <v>0</v>
      </c>
      <c r="Q321" s="130">
        <v>0</v>
      </c>
      <c r="R321" s="130">
        <v>0</v>
      </c>
      <c r="S321" s="130">
        <v>0</v>
      </c>
      <c r="T321" s="130">
        <v>0</v>
      </c>
      <c r="U321" s="130">
        <v>0</v>
      </c>
      <c r="V321" s="130">
        <v>0</v>
      </c>
      <c r="W321" s="130">
        <v>0</v>
      </c>
      <c r="X321" s="130">
        <v>0</v>
      </c>
      <c r="Y321" s="130">
        <v>0</v>
      </c>
      <c r="Z321" s="130">
        <v>0</v>
      </c>
      <c r="AA321" s="130">
        <v>0</v>
      </c>
      <c r="AB321" s="130">
        <v>0</v>
      </c>
      <c r="AC321" s="130">
        <v>0</v>
      </c>
      <c r="AD321" s="130">
        <v>0</v>
      </c>
      <c r="AE321" s="130">
        <v>0</v>
      </c>
      <c r="AF321" s="130">
        <v>0</v>
      </c>
      <c r="AG321" s="130">
        <v>0</v>
      </c>
      <c r="AH321" s="130">
        <v>0</v>
      </c>
      <c r="AI321" s="130">
        <v>0</v>
      </c>
      <c r="AJ321" s="130">
        <v>0</v>
      </c>
      <c r="AK321" s="130">
        <v>0</v>
      </c>
      <c r="AL321" s="130">
        <v>0</v>
      </c>
      <c r="AM321" s="130">
        <v>0</v>
      </c>
      <c r="AN321" s="130">
        <v>0</v>
      </c>
      <c r="AO321" s="130">
        <v>0</v>
      </c>
      <c r="AP321" s="130">
        <v>0</v>
      </c>
      <c r="AQ321" s="130">
        <v>0</v>
      </c>
      <c r="AR321" s="130">
        <v>0</v>
      </c>
      <c r="AS321" s="130">
        <v>0</v>
      </c>
      <c r="AT321" s="130">
        <v>0</v>
      </c>
      <c r="AU321" s="130">
        <v>0</v>
      </c>
      <c r="AV321" s="130">
        <v>0</v>
      </c>
      <c r="AW321" s="130">
        <v>0</v>
      </c>
      <c r="AX321" s="130">
        <v>0</v>
      </c>
      <c r="AY321" s="130">
        <v>0</v>
      </c>
    </row>
    <row r="322" spans="1:51">
      <c r="A322" t="s">
        <v>39</v>
      </c>
      <c r="B322" t="s">
        <v>76</v>
      </c>
      <c r="C322" t="s">
        <v>64</v>
      </c>
      <c r="D322" t="s">
        <v>337</v>
      </c>
      <c r="E322" s="63">
        <v>0</v>
      </c>
      <c r="F322" s="63">
        <v>0</v>
      </c>
      <c r="G322" s="63">
        <v>0</v>
      </c>
      <c r="H322" s="63">
        <v>0</v>
      </c>
      <c r="I322" s="63">
        <v>0</v>
      </c>
      <c r="J322" s="63">
        <v>0</v>
      </c>
      <c r="K322" s="130">
        <v>0</v>
      </c>
      <c r="L322" s="130">
        <v>7.7750822852250398E-4</v>
      </c>
      <c r="M322" s="130">
        <v>1E-3</v>
      </c>
      <c r="N322" s="130">
        <v>1.2503412000094481E-3</v>
      </c>
      <c r="O322" s="130">
        <v>1.515853309977464E-3</v>
      </c>
      <c r="P322" s="130">
        <v>1.7803755855818129E-3</v>
      </c>
      <c r="Q322" s="130">
        <v>2.0279833679623018E-3</v>
      </c>
      <c r="R322" s="130">
        <v>2.246594447847678E-3</v>
      </c>
      <c r="S322" s="130">
        <v>2.429861378661591E-3</v>
      </c>
      <c r="T322" s="130">
        <v>2.5769432360327701E-3</v>
      </c>
      <c r="U322" s="130">
        <v>2.6909081889947071E-3</v>
      </c>
      <c r="V322" s="130">
        <v>2.7768314621496129E-3</v>
      </c>
      <c r="W322" s="130">
        <v>2.84028691880296E-3</v>
      </c>
      <c r="X322" s="130">
        <v>2.8864374205020819E-3</v>
      </c>
      <c r="Y322" s="130">
        <v>2.9196296795036551E-3</v>
      </c>
      <c r="Z322" s="130">
        <v>2.943310985180656E-3</v>
      </c>
      <c r="AA322" s="130">
        <v>2.9601098731268042E-3</v>
      </c>
      <c r="AB322" s="130">
        <v>2.9719780718752168E-3</v>
      </c>
      <c r="AC322" s="130">
        <v>2.980338671474984E-3</v>
      </c>
      <c r="AD322" s="130">
        <v>2.986216378370161E-3</v>
      </c>
      <c r="AE322" s="130">
        <v>2.9903426526279521E-3</v>
      </c>
      <c r="AF322" s="130">
        <v>2.993236480364331E-3</v>
      </c>
      <c r="AG322" s="130">
        <v>2.9952645447244219E-3</v>
      </c>
      <c r="AH322" s="130">
        <v>2.996685160550891E-3</v>
      </c>
      <c r="AI322" s="130">
        <v>2.9976799279655521E-3</v>
      </c>
      <c r="AJ322" s="130">
        <v>2.998376332198952E-3</v>
      </c>
      <c r="AK322" s="130">
        <v>2.9988637795439572E-3</v>
      </c>
      <c r="AL322" s="130">
        <v>2.999204927314111E-3</v>
      </c>
      <c r="AM322" s="130">
        <v>2.9994436651955229E-3</v>
      </c>
      <c r="AN322" s="130">
        <v>2.999610726135422E-3</v>
      </c>
      <c r="AO322" s="130">
        <v>2.9997276251530229E-3</v>
      </c>
      <c r="AP322" s="130">
        <v>2.999809421603156E-3</v>
      </c>
      <c r="AQ322" s="130">
        <v>2.999866654985469E-3</v>
      </c>
      <c r="AR322" s="130">
        <v>2.9999067009098819E-3</v>
      </c>
      <c r="AS322" s="130">
        <v>2.9999347205791672E-3</v>
      </c>
      <c r="AT322" s="130">
        <v>2.9999543254835008E-3</v>
      </c>
      <c r="AU322" s="130">
        <v>2.9999680426490249E-3</v>
      </c>
      <c r="AV322" s="130">
        <v>2.9999776402476219E-3</v>
      </c>
      <c r="AW322" s="130">
        <v>2.999984355460299E-3</v>
      </c>
      <c r="AX322" s="130">
        <v>2.999989053928068E-3</v>
      </c>
      <c r="AY322" s="130">
        <v>2.9999923413256851E-3</v>
      </c>
    </row>
    <row r="323" spans="1:51">
      <c r="A323" t="s">
        <v>39</v>
      </c>
      <c r="B323" t="s">
        <v>76</v>
      </c>
      <c r="C323" t="s">
        <v>61</v>
      </c>
      <c r="D323" t="s">
        <v>337</v>
      </c>
      <c r="E323" s="63">
        <v>0</v>
      </c>
      <c r="F323" s="63">
        <v>0</v>
      </c>
      <c r="G323" s="63">
        <v>0</v>
      </c>
      <c r="H323" s="63">
        <v>0</v>
      </c>
      <c r="I323" s="63">
        <v>0</v>
      </c>
      <c r="J323" s="63">
        <v>0</v>
      </c>
      <c r="K323" s="130">
        <v>0</v>
      </c>
      <c r="L323" s="130">
        <v>6.9996987850317119E-4</v>
      </c>
      <c r="M323" s="130">
        <v>1E-3</v>
      </c>
      <c r="N323" s="130">
        <v>1.4283728261970129E-3</v>
      </c>
      <c r="O323" s="130">
        <v>2.0397187676144861E-3</v>
      </c>
      <c r="P323" s="130">
        <v>2.9116420218176999E-3</v>
      </c>
      <c r="Q323" s="130">
        <v>4.1540919764280889E-3</v>
      </c>
      <c r="R323" s="130">
        <v>5.9222582089639561E-3</v>
      </c>
      <c r="S323" s="130">
        <v>8.4340034372050749E-3</v>
      </c>
      <c r="T323" s="130">
        <v>1.1992805871272929E-2</v>
      </c>
      <c r="U323" s="130">
        <v>1.7016696666036019E-2</v>
      </c>
      <c r="V323" s="130">
        <v>2.40722458767266E-2</v>
      </c>
      <c r="W323" s="130">
        <v>3.3909432719945197E-2</v>
      </c>
      <c r="X323" s="130">
        <v>4.7487083526113943E-2</v>
      </c>
      <c r="Y323" s="130">
        <v>6.5968517377613445E-2</v>
      </c>
      <c r="Z323" s="130">
        <v>9.0654026675444824E-2</v>
      </c>
      <c r="AA323" s="130">
        <v>0.12280721846060021</v>
      </c>
      <c r="AB323" s="130">
        <v>0.1633422298661012</v>
      </c>
      <c r="AC323" s="130">
        <v>0.2123923540169326</v>
      </c>
      <c r="AD323" s="130">
        <v>0.26888683086189391</v>
      </c>
      <c r="AE323" s="130">
        <v>0.33037109569086448</v>
      </c>
      <c r="AF323" s="130">
        <v>0.39329362759482961</v>
      </c>
      <c r="AG323" s="130">
        <v>0.45376181013906869</v>
      </c>
      <c r="AH323" s="130">
        <v>0.50845840136591569</v>
      </c>
      <c r="AI323" s="130">
        <v>0.55529094414054336</v>
      </c>
      <c r="AJ323" s="130">
        <v>0.59354154498709821</v>
      </c>
      <c r="AK323" s="130">
        <v>0.62359650619785745</v>
      </c>
      <c r="AL323" s="130">
        <v>0.64650145817820492</v>
      </c>
      <c r="AM323" s="130">
        <v>0.66355430984945274</v>
      </c>
      <c r="AN323" s="130">
        <v>0.67603069429546458</v>
      </c>
      <c r="AO323" s="130">
        <v>0.68504276911684481</v>
      </c>
      <c r="AP323" s="130">
        <v>0.69149248623494808</v>
      </c>
      <c r="AQ323" s="130">
        <v>0.69607786942763483</v>
      </c>
      <c r="AR323" s="130">
        <v>0.69932246429266054</v>
      </c>
      <c r="AS323" s="130">
        <v>0.70161066259249694</v>
      </c>
      <c r="AT323" s="130">
        <v>0.70322057622112777</v>
      </c>
      <c r="AU323" s="130">
        <v>0.704351388718368</v>
      </c>
      <c r="AV323" s="130">
        <v>0.70514475207148031</v>
      </c>
      <c r="AW323" s="130">
        <v>0.70570091017051251</v>
      </c>
      <c r="AX323" s="130">
        <v>0.70609056065582276</v>
      </c>
      <c r="AY323" s="130">
        <v>0.70636344435105836</v>
      </c>
    </row>
    <row r="324" spans="1:51">
      <c r="A324" t="s">
        <v>39</v>
      </c>
      <c r="B324" t="s">
        <v>77</v>
      </c>
      <c r="C324" t="s">
        <v>50</v>
      </c>
      <c r="D324" t="s">
        <v>337</v>
      </c>
      <c r="E324" s="63">
        <v>0</v>
      </c>
      <c r="F324" s="63">
        <v>0</v>
      </c>
      <c r="G324" s="63">
        <v>0</v>
      </c>
      <c r="H324" s="63">
        <v>0</v>
      </c>
      <c r="I324" s="63">
        <v>0</v>
      </c>
      <c r="J324" s="63">
        <v>0</v>
      </c>
      <c r="K324" s="130">
        <v>0</v>
      </c>
      <c r="L324" s="130">
        <v>0</v>
      </c>
      <c r="M324" s="130">
        <v>0</v>
      </c>
      <c r="N324" s="130">
        <v>0</v>
      </c>
      <c r="O324" s="130">
        <v>0</v>
      </c>
      <c r="P324" s="130">
        <v>0</v>
      </c>
      <c r="Q324" s="130">
        <v>0</v>
      </c>
      <c r="R324" s="130">
        <v>0</v>
      </c>
      <c r="S324" s="130">
        <v>0</v>
      </c>
      <c r="T324" s="130">
        <v>0</v>
      </c>
      <c r="U324" s="130">
        <v>0</v>
      </c>
      <c r="V324" s="130">
        <v>0</v>
      </c>
      <c r="W324" s="130">
        <v>0</v>
      </c>
      <c r="X324" s="130">
        <v>0</v>
      </c>
      <c r="Y324" s="130">
        <v>0</v>
      </c>
      <c r="Z324" s="130">
        <v>0</v>
      </c>
      <c r="AA324" s="130">
        <v>0</v>
      </c>
      <c r="AB324" s="130">
        <v>0</v>
      </c>
      <c r="AC324" s="130">
        <v>0</v>
      </c>
      <c r="AD324" s="130">
        <v>0</v>
      </c>
      <c r="AE324" s="130">
        <v>0</v>
      </c>
      <c r="AF324" s="130">
        <v>0</v>
      </c>
      <c r="AG324" s="130">
        <v>0</v>
      </c>
      <c r="AH324" s="130">
        <v>0</v>
      </c>
      <c r="AI324" s="130">
        <v>0</v>
      </c>
      <c r="AJ324" s="130">
        <v>0</v>
      </c>
      <c r="AK324" s="130">
        <v>0</v>
      </c>
      <c r="AL324" s="130">
        <v>0</v>
      </c>
      <c r="AM324" s="130">
        <v>0</v>
      </c>
      <c r="AN324" s="130">
        <v>0</v>
      </c>
      <c r="AO324" s="130">
        <v>0</v>
      </c>
      <c r="AP324" s="130">
        <v>0</v>
      </c>
      <c r="AQ324" s="130">
        <v>0</v>
      </c>
      <c r="AR324" s="130">
        <v>0</v>
      </c>
      <c r="AS324" s="130">
        <v>0</v>
      </c>
      <c r="AT324" s="130">
        <v>0</v>
      </c>
      <c r="AU324" s="130">
        <v>0</v>
      </c>
      <c r="AV324" s="130">
        <v>0</v>
      </c>
      <c r="AW324" s="130">
        <v>0</v>
      </c>
      <c r="AX324" s="130">
        <v>0</v>
      </c>
      <c r="AY324" s="130">
        <v>0</v>
      </c>
    </row>
    <row r="325" spans="1:51">
      <c r="A325" t="s">
        <v>39</v>
      </c>
      <c r="B325" t="s">
        <v>77</v>
      </c>
      <c r="C325" t="s">
        <v>53</v>
      </c>
      <c r="D325" t="s">
        <v>337</v>
      </c>
      <c r="E325" s="63">
        <v>1</v>
      </c>
      <c r="F325" s="63">
        <v>1</v>
      </c>
      <c r="G325" s="63">
        <v>1</v>
      </c>
      <c r="H325" s="63">
        <v>1</v>
      </c>
      <c r="I325" s="63">
        <v>1</v>
      </c>
      <c r="J325" s="63">
        <v>1</v>
      </c>
      <c r="K325" s="130">
        <v>1</v>
      </c>
      <c r="L325" s="130">
        <v>0.9985225218929743</v>
      </c>
      <c r="M325" s="130">
        <v>0.998</v>
      </c>
      <c r="N325" s="130">
        <v>0.99732128597379355</v>
      </c>
      <c r="O325" s="130">
        <v>0.99644442792240806</v>
      </c>
      <c r="P325" s="130">
        <v>0.99530798239260054</v>
      </c>
      <c r="Q325" s="130">
        <v>0.9938179246556097</v>
      </c>
      <c r="R325" s="130">
        <v>0.99183114734318845</v>
      </c>
      <c r="S325" s="130">
        <v>0.98913613518413346</v>
      </c>
      <c r="T325" s="130">
        <v>0.98543025089269443</v>
      </c>
      <c r="U325" s="130">
        <v>0.98029239514496935</v>
      </c>
      <c r="V325" s="130">
        <v>0.97315092266112391</v>
      </c>
      <c r="W325" s="130">
        <v>0.96325028036125193</v>
      </c>
      <c r="X325" s="130">
        <v>0.94962647905338404</v>
      </c>
      <c r="Y325" s="130">
        <v>0.93111185294288301</v>
      </c>
      <c r="Z325" s="130">
        <v>0.90640266233937461</v>
      </c>
      <c r="AA325" s="130">
        <v>0.87423267166627305</v>
      </c>
      <c r="AB325" s="130">
        <v>0.83368579206202365</v>
      </c>
      <c r="AC325" s="130">
        <v>0.78462730731159247</v>
      </c>
      <c r="AD325" s="130">
        <v>0.72812695275973605</v>
      </c>
      <c r="AE325" s="130">
        <v>0.66663856165650759</v>
      </c>
      <c r="AF325" s="130">
        <v>0.60371313592480613</v>
      </c>
      <c r="AG325" s="130">
        <v>0.54324292531620677</v>
      </c>
      <c r="AH325" s="130">
        <v>0.48854491347353329</v>
      </c>
      <c r="AI325" s="130">
        <v>0.44171137593149101</v>
      </c>
      <c r="AJ325" s="130">
        <v>0.40346007868070283</v>
      </c>
      <c r="AK325" s="130">
        <v>0.37340463002259849</v>
      </c>
      <c r="AL325" s="130">
        <v>0.35049933689448087</v>
      </c>
      <c r="AM325" s="130">
        <v>0.33344624648535159</v>
      </c>
      <c r="AN325" s="130">
        <v>0.32096969497839989</v>
      </c>
      <c r="AO325" s="130">
        <v>0.31195750325800209</v>
      </c>
      <c r="AP325" s="130">
        <v>0.30550770434344859</v>
      </c>
      <c r="AQ325" s="130">
        <v>0.30092226391737958</v>
      </c>
      <c r="AR325" s="130">
        <v>0.29767762900642952</v>
      </c>
      <c r="AS325" s="130">
        <v>0.29538940268692382</v>
      </c>
      <c r="AT325" s="130">
        <v>0.29377946945338862</v>
      </c>
      <c r="AU325" s="130">
        <v>0.29264864323898288</v>
      </c>
      <c r="AV325" s="130">
        <v>0.29185527028827202</v>
      </c>
      <c r="AW325" s="130">
        <v>0.29129910547402699</v>
      </c>
      <c r="AX325" s="130">
        <v>0.29090945029024912</v>
      </c>
      <c r="AY325" s="130">
        <v>0.29063656330761589</v>
      </c>
    </row>
    <row r="326" spans="1:51">
      <c r="A326" t="s">
        <v>39</v>
      </c>
      <c r="B326" t="s">
        <v>77</v>
      </c>
      <c r="C326" t="s">
        <v>56</v>
      </c>
      <c r="D326" t="s">
        <v>337</v>
      </c>
      <c r="E326" s="63">
        <v>0</v>
      </c>
      <c r="F326" s="63">
        <v>0</v>
      </c>
      <c r="G326" s="63">
        <v>0</v>
      </c>
      <c r="H326" s="63">
        <v>0</v>
      </c>
      <c r="I326" s="63">
        <v>0</v>
      </c>
      <c r="J326" s="63">
        <v>0</v>
      </c>
      <c r="K326" s="130">
        <v>0</v>
      </c>
      <c r="L326" s="130">
        <v>0</v>
      </c>
      <c r="M326" s="130">
        <v>0</v>
      </c>
      <c r="N326" s="130">
        <v>0</v>
      </c>
      <c r="O326" s="130">
        <v>0</v>
      </c>
      <c r="P326" s="130">
        <v>0</v>
      </c>
      <c r="Q326" s="130">
        <v>0</v>
      </c>
      <c r="R326" s="130">
        <v>0</v>
      </c>
      <c r="S326" s="130">
        <v>0</v>
      </c>
      <c r="T326" s="130">
        <v>0</v>
      </c>
      <c r="U326" s="130">
        <v>0</v>
      </c>
      <c r="V326" s="130">
        <v>0</v>
      </c>
      <c r="W326" s="130">
        <v>0</v>
      </c>
      <c r="X326" s="130">
        <v>0</v>
      </c>
      <c r="Y326" s="130">
        <v>0</v>
      </c>
      <c r="Z326" s="130">
        <v>0</v>
      </c>
      <c r="AA326" s="130">
        <v>0</v>
      </c>
      <c r="AB326" s="130">
        <v>0</v>
      </c>
      <c r="AC326" s="130">
        <v>0</v>
      </c>
      <c r="AD326" s="130">
        <v>0</v>
      </c>
      <c r="AE326" s="130">
        <v>0</v>
      </c>
      <c r="AF326" s="130">
        <v>0</v>
      </c>
      <c r="AG326" s="130">
        <v>0</v>
      </c>
      <c r="AH326" s="130">
        <v>0</v>
      </c>
      <c r="AI326" s="130">
        <v>0</v>
      </c>
      <c r="AJ326" s="130">
        <v>0</v>
      </c>
      <c r="AK326" s="130">
        <v>0</v>
      </c>
      <c r="AL326" s="130">
        <v>0</v>
      </c>
      <c r="AM326" s="130">
        <v>0</v>
      </c>
      <c r="AN326" s="130">
        <v>0</v>
      </c>
      <c r="AO326" s="130">
        <v>0</v>
      </c>
      <c r="AP326" s="130">
        <v>0</v>
      </c>
      <c r="AQ326" s="130">
        <v>0</v>
      </c>
      <c r="AR326" s="130">
        <v>0</v>
      </c>
      <c r="AS326" s="130">
        <v>0</v>
      </c>
      <c r="AT326" s="130">
        <v>0</v>
      </c>
      <c r="AU326" s="130">
        <v>0</v>
      </c>
      <c r="AV326" s="130">
        <v>0</v>
      </c>
      <c r="AW326" s="130">
        <v>0</v>
      </c>
      <c r="AX326" s="130">
        <v>0</v>
      </c>
      <c r="AY326" s="130">
        <v>0</v>
      </c>
    </row>
    <row r="327" spans="1:51">
      <c r="A327" t="s">
        <v>39</v>
      </c>
      <c r="B327" t="s">
        <v>77</v>
      </c>
      <c r="C327" t="s">
        <v>59</v>
      </c>
      <c r="D327" t="s">
        <v>337</v>
      </c>
      <c r="E327" s="63">
        <v>0</v>
      </c>
      <c r="F327" s="63">
        <v>0</v>
      </c>
      <c r="G327" s="63">
        <v>0</v>
      </c>
      <c r="H327" s="63">
        <v>0</v>
      </c>
      <c r="I327" s="63">
        <v>0</v>
      </c>
      <c r="J327" s="63">
        <v>0</v>
      </c>
      <c r="K327" s="130">
        <v>0</v>
      </c>
      <c r="L327" s="130">
        <v>0</v>
      </c>
      <c r="M327" s="130">
        <v>0</v>
      </c>
      <c r="N327" s="130">
        <v>0</v>
      </c>
      <c r="O327" s="130">
        <v>0</v>
      </c>
      <c r="P327" s="130">
        <v>0</v>
      </c>
      <c r="Q327" s="130">
        <v>0</v>
      </c>
      <c r="R327" s="130">
        <v>0</v>
      </c>
      <c r="S327" s="130">
        <v>0</v>
      </c>
      <c r="T327" s="130">
        <v>0</v>
      </c>
      <c r="U327" s="130">
        <v>0</v>
      </c>
      <c r="V327" s="130">
        <v>0</v>
      </c>
      <c r="W327" s="130">
        <v>0</v>
      </c>
      <c r="X327" s="130">
        <v>0</v>
      </c>
      <c r="Y327" s="130">
        <v>0</v>
      </c>
      <c r="Z327" s="130">
        <v>0</v>
      </c>
      <c r="AA327" s="130">
        <v>0</v>
      </c>
      <c r="AB327" s="130">
        <v>0</v>
      </c>
      <c r="AC327" s="130">
        <v>0</v>
      </c>
      <c r="AD327" s="130">
        <v>0</v>
      </c>
      <c r="AE327" s="130">
        <v>0</v>
      </c>
      <c r="AF327" s="130">
        <v>0</v>
      </c>
      <c r="AG327" s="130">
        <v>0</v>
      </c>
      <c r="AH327" s="130">
        <v>0</v>
      </c>
      <c r="AI327" s="130">
        <v>0</v>
      </c>
      <c r="AJ327" s="130">
        <v>0</v>
      </c>
      <c r="AK327" s="130">
        <v>0</v>
      </c>
      <c r="AL327" s="130">
        <v>0</v>
      </c>
      <c r="AM327" s="130">
        <v>0</v>
      </c>
      <c r="AN327" s="130">
        <v>0</v>
      </c>
      <c r="AO327" s="130">
        <v>0</v>
      </c>
      <c r="AP327" s="130">
        <v>0</v>
      </c>
      <c r="AQ327" s="130">
        <v>0</v>
      </c>
      <c r="AR327" s="130">
        <v>0</v>
      </c>
      <c r="AS327" s="130">
        <v>0</v>
      </c>
      <c r="AT327" s="130">
        <v>0</v>
      </c>
      <c r="AU327" s="130">
        <v>0</v>
      </c>
      <c r="AV327" s="130">
        <v>0</v>
      </c>
      <c r="AW327" s="130">
        <v>0</v>
      </c>
      <c r="AX327" s="130">
        <v>0</v>
      </c>
      <c r="AY327" s="130">
        <v>0</v>
      </c>
    </row>
    <row r="328" spans="1:51">
      <c r="A328" t="s">
        <v>39</v>
      </c>
      <c r="B328" t="s">
        <v>77</v>
      </c>
      <c r="C328" t="s">
        <v>60</v>
      </c>
      <c r="D328" t="s">
        <v>337</v>
      </c>
      <c r="E328" s="63">
        <v>0</v>
      </c>
      <c r="F328" s="63">
        <v>0</v>
      </c>
      <c r="G328" s="63">
        <v>0</v>
      </c>
      <c r="H328" s="63">
        <v>0</v>
      </c>
      <c r="I328" s="63">
        <v>0</v>
      </c>
      <c r="J328" s="63">
        <v>0</v>
      </c>
      <c r="K328" s="130">
        <v>0</v>
      </c>
      <c r="L328" s="130">
        <v>0</v>
      </c>
      <c r="M328" s="130">
        <v>0</v>
      </c>
      <c r="N328" s="130">
        <v>0</v>
      </c>
      <c r="O328" s="130">
        <v>0</v>
      </c>
      <c r="P328" s="130">
        <v>0</v>
      </c>
      <c r="Q328" s="130">
        <v>0</v>
      </c>
      <c r="R328" s="130">
        <v>0</v>
      </c>
      <c r="S328" s="130">
        <v>0</v>
      </c>
      <c r="T328" s="130">
        <v>0</v>
      </c>
      <c r="U328" s="130">
        <v>0</v>
      </c>
      <c r="V328" s="130">
        <v>0</v>
      </c>
      <c r="W328" s="130">
        <v>0</v>
      </c>
      <c r="X328" s="130">
        <v>0</v>
      </c>
      <c r="Y328" s="130">
        <v>0</v>
      </c>
      <c r="Z328" s="130">
        <v>0</v>
      </c>
      <c r="AA328" s="130">
        <v>0</v>
      </c>
      <c r="AB328" s="130">
        <v>0</v>
      </c>
      <c r="AC328" s="130">
        <v>0</v>
      </c>
      <c r="AD328" s="130">
        <v>0</v>
      </c>
      <c r="AE328" s="130">
        <v>0</v>
      </c>
      <c r="AF328" s="130">
        <v>0</v>
      </c>
      <c r="AG328" s="130">
        <v>0</v>
      </c>
      <c r="AH328" s="130">
        <v>0</v>
      </c>
      <c r="AI328" s="130">
        <v>0</v>
      </c>
      <c r="AJ328" s="130">
        <v>0</v>
      </c>
      <c r="AK328" s="130">
        <v>0</v>
      </c>
      <c r="AL328" s="130">
        <v>0</v>
      </c>
      <c r="AM328" s="130">
        <v>0</v>
      </c>
      <c r="AN328" s="130">
        <v>0</v>
      </c>
      <c r="AO328" s="130">
        <v>0</v>
      </c>
      <c r="AP328" s="130">
        <v>0</v>
      </c>
      <c r="AQ328" s="130">
        <v>0</v>
      </c>
      <c r="AR328" s="130">
        <v>0</v>
      </c>
      <c r="AS328" s="130">
        <v>0</v>
      </c>
      <c r="AT328" s="130">
        <v>0</v>
      </c>
      <c r="AU328" s="130">
        <v>0</v>
      </c>
      <c r="AV328" s="130">
        <v>0</v>
      </c>
      <c r="AW328" s="130">
        <v>0</v>
      </c>
      <c r="AX328" s="130">
        <v>0</v>
      </c>
      <c r="AY328" s="130">
        <v>0</v>
      </c>
    </row>
    <row r="329" spans="1:51">
      <c r="A329" t="s">
        <v>39</v>
      </c>
      <c r="B329" t="s">
        <v>77</v>
      </c>
      <c r="C329" t="s">
        <v>64</v>
      </c>
      <c r="D329" t="s">
        <v>337</v>
      </c>
      <c r="E329" s="63">
        <v>0</v>
      </c>
      <c r="F329" s="63">
        <v>0</v>
      </c>
      <c r="G329" s="63">
        <v>0</v>
      </c>
      <c r="H329" s="63">
        <v>0</v>
      </c>
      <c r="I329" s="63">
        <v>0</v>
      </c>
      <c r="J329" s="63">
        <v>0</v>
      </c>
      <c r="K329" s="130">
        <v>0</v>
      </c>
      <c r="L329" s="130">
        <v>7.7750822852250398E-4</v>
      </c>
      <c r="M329" s="130">
        <v>1E-3</v>
      </c>
      <c r="N329" s="130">
        <v>1.2503412000094481E-3</v>
      </c>
      <c r="O329" s="130">
        <v>1.515853309977464E-3</v>
      </c>
      <c r="P329" s="130">
        <v>1.7803755855818129E-3</v>
      </c>
      <c r="Q329" s="130">
        <v>2.0279833679623018E-3</v>
      </c>
      <c r="R329" s="130">
        <v>2.246594447847678E-3</v>
      </c>
      <c r="S329" s="130">
        <v>2.429861378661591E-3</v>
      </c>
      <c r="T329" s="130">
        <v>2.5769432360327701E-3</v>
      </c>
      <c r="U329" s="130">
        <v>2.6909081889947071E-3</v>
      </c>
      <c r="V329" s="130">
        <v>2.7768314621496129E-3</v>
      </c>
      <c r="W329" s="130">
        <v>2.84028691880296E-3</v>
      </c>
      <c r="X329" s="130">
        <v>2.8864374205020819E-3</v>
      </c>
      <c r="Y329" s="130">
        <v>2.9196296795036551E-3</v>
      </c>
      <c r="Z329" s="130">
        <v>2.943310985180656E-3</v>
      </c>
      <c r="AA329" s="130">
        <v>2.9601098731268042E-3</v>
      </c>
      <c r="AB329" s="130">
        <v>2.9719780718752168E-3</v>
      </c>
      <c r="AC329" s="130">
        <v>2.980338671474984E-3</v>
      </c>
      <c r="AD329" s="130">
        <v>2.986216378370161E-3</v>
      </c>
      <c r="AE329" s="130">
        <v>2.9903426526279521E-3</v>
      </c>
      <c r="AF329" s="130">
        <v>2.993236480364331E-3</v>
      </c>
      <c r="AG329" s="130">
        <v>2.9952645447244219E-3</v>
      </c>
      <c r="AH329" s="130">
        <v>2.996685160550891E-3</v>
      </c>
      <c r="AI329" s="130">
        <v>2.9976799279655521E-3</v>
      </c>
      <c r="AJ329" s="130">
        <v>2.998376332198952E-3</v>
      </c>
      <c r="AK329" s="130">
        <v>2.9988637795439572E-3</v>
      </c>
      <c r="AL329" s="130">
        <v>2.999204927314111E-3</v>
      </c>
      <c r="AM329" s="130">
        <v>2.9994436651955229E-3</v>
      </c>
      <c r="AN329" s="130">
        <v>2.999610726135422E-3</v>
      </c>
      <c r="AO329" s="130">
        <v>2.9997276251530229E-3</v>
      </c>
      <c r="AP329" s="130">
        <v>2.999809421603156E-3</v>
      </c>
      <c r="AQ329" s="130">
        <v>2.999866654985469E-3</v>
      </c>
      <c r="AR329" s="130">
        <v>2.9999067009098819E-3</v>
      </c>
      <c r="AS329" s="130">
        <v>2.9999347205791672E-3</v>
      </c>
      <c r="AT329" s="130">
        <v>2.9999543254835008E-3</v>
      </c>
      <c r="AU329" s="130">
        <v>2.9999680426490249E-3</v>
      </c>
      <c r="AV329" s="130">
        <v>2.9999776402476219E-3</v>
      </c>
      <c r="AW329" s="130">
        <v>2.999984355460299E-3</v>
      </c>
      <c r="AX329" s="130">
        <v>2.999989053928068E-3</v>
      </c>
      <c r="AY329" s="130">
        <v>2.9999923413256851E-3</v>
      </c>
    </row>
    <row r="330" spans="1:51">
      <c r="A330" t="s">
        <v>39</v>
      </c>
      <c r="B330" t="s">
        <v>77</v>
      </c>
      <c r="C330" t="s">
        <v>61</v>
      </c>
      <c r="D330" t="s">
        <v>337</v>
      </c>
      <c r="E330" s="63">
        <v>0</v>
      </c>
      <c r="F330" s="63">
        <v>0</v>
      </c>
      <c r="G330" s="63">
        <v>0</v>
      </c>
      <c r="H330" s="63">
        <v>0</v>
      </c>
      <c r="I330" s="63">
        <v>0</v>
      </c>
      <c r="J330" s="63">
        <v>0</v>
      </c>
      <c r="K330" s="130">
        <v>0</v>
      </c>
      <c r="L330" s="130">
        <v>6.9996987850317119E-4</v>
      </c>
      <c r="M330" s="130">
        <v>1E-3</v>
      </c>
      <c r="N330" s="130">
        <v>1.4283728261970129E-3</v>
      </c>
      <c r="O330" s="130">
        <v>2.0397187676144861E-3</v>
      </c>
      <c r="P330" s="130">
        <v>2.9116420218176999E-3</v>
      </c>
      <c r="Q330" s="130">
        <v>4.1540919764280889E-3</v>
      </c>
      <c r="R330" s="130">
        <v>5.9222582089639561E-3</v>
      </c>
      <c r="S330" s="130">
        <v>8.4340034372050749E-3</v>
      </c>
      <c r="T330" s="130">
        <v>1.1992805871272929E-2</v>
      </c>
      <c r="U330" s="130">
        <v>1.7016696666036019E-2</v>
      </c>
      <c r="V330" s="130">
        <v>2.40722458767266E-2</v>
      </c>
      <c r="W330" s="130">
        <v>3.3909432719945197E-2</v>
      </c>
      <c r="X330" s="130">
        <v>4.7487083526113943E-2</v>
      </c>
      <c r="Y330" s="130">
        <v>6.5968517377613445E-2</v>
      </c>
      <c r="Z330" s="130">
        <v>9.0654026675444824E-2</v>
      </c>
      <c r="AA330" s="130">
        <v>0.12280721846060021</v>
      </c>
      <c r="AB330" s="130">
        <v>0.1633422298661012</v>
      </c>
      <c r="AC330" s="130">
        <v>0.2123923540169326</v>
      </c>
      <c r="AD330" s="130">
        <v>0.26888683086189391</v>
      </c>
      <c r="AE330" s="130">
        <v>0.33037109569086448</v>
      </c>
      <c r="AF330" s="130">
        <v>0.39329362759482961</v>
      </c>
      <c r="AG330" s="130">
        <v>0.45376181013906869</v>
      </c>
      <c r="AH330" s="130">
        <v>0.50845840136591569</v>
      </c>
      <c r="AI330" s="130">
        <v>0.55529094414054336</v>
      </c>
      <c r="AJ330" s="130">
        <v>0.59354154498709821</v>
      </c>
      <c r="AK330" s="130">
        <v>0.62359650619785745</v>
      </c>
      <c r="AL330" s="130">
        <v>0.64650145817820492</v>
      </c>
      <c r="AM330" s="130">
        <v>0.66355430984945274</v>
      </c>
      <c r="AN330" s="130">
        <v>0.67603069429546458</v>
      </c>
      <c r="AO330" s="130">
        <v>0.68504276911684481</v>
      </c>
      <c r="AP330" s="130">
        <v>0.69149248623494808</v>
      </c>
      <c r="AQ330" s="130">
        <v>0.69607786942763483</v>
      </c>
      <c r="AR330" s="130">
        <v>0.69932246429266054</v>
      </c>
      <c r="AS330" s="130">
        <v>0.70161066259249694</v>
      </c>
      <c r="AT330" s="130">
        <v>0.70322057622112777</v>
      </c>
      <c r="AU330" s="130">
        <v>0.704351388718368</v>
      </c>
      <c r="AV330" s="130">
        <v>0.70514475207148031</v>
      </c>
      <c r="AW330" s="130">
        <v>0.70570091017051251</v>
      </c>
      <c r="AX330" s="130">
        <v>0.70609056065582276</v>
      </c>
      <c r="AY330" s="130">
        <v>0.70636344435105836</v>
      </c>
    </row>
    <row r="331" spans="1:51">
      <c r="A331" t="s">
        <v>39</v>
      </c>
      <c r="B331" t="s">
        <v>78</v>
      </c>
      <c r="C331" t="s">
        <v>53</v>
      </c>
      <c r="D331" t="s">
        <v>337</v>
      </c>
      <c r="E331" s="63">
        <v>1</v>
      </c>
      <c r="F331" s="63">
        <v>1</v>
      </c>
      <c r="G331" s="63">
        <v>1</v>
      </c>
      <c r="H331" s="63">
        <v>1</v>
      </c>
      <c r="I331" s="63">
        <v>1</v>
      </c>
      <c r="J331" s="63">
        <v>1</v>
      </c>
      <c r="K331" s="71">
        <v>1</v>
      </c>
      <c r="L331" s="71">
        <v>1</v>
      </c>
      <c r="M331" s="71">
        <v>1</v>
      </c>
      <c r="N331" s="71">
        <v>1</v>
      </c>
      <c r="O331" s="71">
        <v>1</v>
      </c>
      <c r="P331" s="71">
        <v>1</v>
      </c>
      <c r="Q331" s="71">
        <v>1</v>
      </c>
      <c r="R331" s="71">
        <v>1</v>
      </c>
      <c r="S331" s="71">
        <v>1</v>
      </c>
      <c r="T331" s="71">
        <v>1</v>
      </c>
      <c r="U331" s="71">
        <v>1</v>
      </c>
      <c r="V331" s="71">
        <v>1</v>
      </c>
      <c r="W331" s="71">
        <v>1</v>
      </c>
      <c r="X331" s="71">
        <v>1</v>
      </c>
      <c r="Y331" s="71">
        <v>1</v>
      </c>
      <c r="Z331" s="71">
        <v>1</v>
      </c>
      <c r="AA331" s="71">
        <v>1</v>
      </c>
      <c r="AB331" s="71">
        <v>1</v>
      </c>
      <c r="AC331" s="71">
        <v>1</v>
      </c>
      <c r="AD331" s="71">
        <v>1</v>
      </c>
      <c r="AE331" s="71">
        <v>1</v>
      </c>
      <c r="AF331" s="71">
        <v>1</v>
      </c>
      <c r="AG331" s="71">
        <v>1</v>
      </c>
      <c r="AH331" s="71">
        <v>1</v>
      </c>
      <c r="AI331" s="71">
        <v>1</v>
      </c>
      <c r="AJ331" s="71">
        <v>1</v>
      </c>
      <c r="AK331" s="71">
        <v>1</v>
      </c>
      <c r="AL331" s="71">
        <v>1</v>
      </c>
      <c r="AM331" s="71">
        <v>1</v>
      </c>
      <c r="AN331" s="71">
        <v>1</v>
      </c>
      <c r="AO331" s="71">
        <v>1</v>
      </c>
      <c r="AP331" s="71">
        <v>1</v>
      </c>
      <c r="AQ331" s="71">
        <v>1</v>
      </c>
      <c r="AR331" s="71">
        <v>1</v>
      </c>
      <c r="AS331" s="71">
        <v>1</v>
      </c>
      <c r="AT331" s="71">
        <v>1</v>
      </c>
      <c r="AU331" s="71">
        <v>1</v>
      </c>
      <c r="AV331" s="71">
        <v>1</v>
      </c>
      <c r="AW331" s="71">
        <v>1</v>
      </c>
      <c r="AX331" s="71">
        <v>1</v>
      </c>
      <c r="AY331" s="71">
        <v>1</v>
      </c>
    </row>
    <row r="332" spans="1:51">
      <c r="A332" t="s">
        <v>39</v>
      </c>
      <c r="B332" t="s">
        <v>78</v>
      </c>
      <c r="C332" t="s">
        <v>56</v>
      </c>
      <c r="D332" t="s">
        <v>337</v>
      </c>
      <c r="E332" s="63">
        <v>0</v>
      </c>
      <c r="F332" s="63">
        <v>0</v>
      </c>
      <c r="G332" s="63">
        <v>0</v>
      </c>
      <c r="H332" s="63">
        <v>0</v>
      </c>
      <c r="I332" s="63">
        <v>0</v>
      </c>
      <c r="J332" s="63">
        <v>0</v>
      </c>
      <c r="K332" s="71">
        <v>0</v>
      </c>
      <c r="L332" s="71">
        <v>0</v>
      </c>
      <c r="M332" s="71">
        <v>0</v>
      </c>
      <c r="N332" s="71">
        <v>0</v>
      </c>
      <c r="O332" s="71">
        <v>0</v>
      </c>
      <c r="P332" s="71">
        <v>0</v>
      </c>
      <c r="Q332" s="71">
        <v>0</v>
      </c>
      <c r="R332" s="71">
        <v>0</v>
      </c>
      <c r="S332" s="71">
        <v>0</v>
      </c>
      <c r="T332" s="71">
        <v>0</v>
      </c>
      <c r="U332" s="71">
        <v>0</v>
      </c>
      <c r="V332" s="71">
        <v>0</v>
      </c>
      <c r="W332" s="71">
        <v>0</v>
      </c>
      <c r="X332" s="71">
        <v>0</v>
      </c>
      <c r="Y332" s="71">
        <v>0</v>
      </c>
      <c r="Z332" s="71">
        <v>0</v>
      </c>
      <c r="AA332" s="71">
        <v>0</v>
      </c>
      <c r="AB332" s="71">
        <v>0</v>
      </c>
      <c r="AC332" s="71">
        <v>0</v>
      </c>
      <c r="AD332" s="71">
        <v>0</v>
      </c>
      <c r="AE332" s="71">
        <v>0</v>
      </c>
      <c r="AF332" s="71">
        <v>0</v>
      </c>
      <c r="AG332" s="71">
        <v>0</v>
      </c>
      <c r="AH332" s="71">
        <v>0</v>
      </c>
      <c r="AI332" s="71">
        <v>0</v>
      </c>
      <c r="AJ332" s="71">
        <v>0</v>
      </c>
      <c r="AK332" s="71">
        <v>0</v>
      </c>
      <c r="AL332" s="71">
        <v>0</v>
      </c>
      <c r="AM332" s="71">
        <v>0</v>
      </c>
      <c r="AN332" s="71">
        <v>0</v>
      </c>
      <c r="AO332" s="71">
        <v>0</v>
      </c>
      <c r="AP332" s="71">
        <v>0</v>
      </c>
      <c r="AQ332" s="71">
        <v>0</v>
      </c>
      <c r="AR332" s="71">
        <v>0</v>
      </c>
      <c r="AS332" s="71">
        <v>0</v>
      </c>
      <c r="AT332" s="71">
        <v>0</v>
      </c>
      <c r="AU332" s="71">
        <v>0</v>
      </c>
      <c r="AV332" s="71">
        <v>0</v>
      </c>
      <c r="AW332" s="71">
        <v>0</v>
      </c>
      <c r="AX332" s="71">
        <v>0</v>
      </c>
      <c r="AY332" s="71">
        <v>0</v>
      </c>
    </row>
    <row r="333" spans="1:51">
      <c r="A333" t="s">
        <v>39</v>
      </c>
      <c r="B333" t="s">
        <v>78</v>
      </c>
      <c r="C333" t="s">
        <v>61</v>
      </c>
      <c r="D333" t="s">
        <v>337</v>
      </c>
      <c r="E333" s="63">
        <v>0</v>
      </c>
      <c r="F333" s="63">
        <v>0</v>
      </c>
      <c r="G333" s="63">
        <v>0</v>
      </c>
      <c r="H333" s="63">
        <v>0</v>
      </c>
      <c r="I333" s="63">
        <v>0</v>
      </c>
      <c r="J333" s="63">
        <v>0</v>
      </c>
      <c r="K333" s="130">
        <v>0</v>
      </c>
      <c r="L333" s="130">
        <v>0</v>
      </c>
      <c r="M333" s="130">
        <v>0</v>
      </c>
      <c r="N333" s="130">
        <v>0</v>
      </c>
      <c r="O333" s="130">
        <v>0</v>
      </c>
      <c r="P333" s="130">
        <v>0</v>
      </c>
      <c r="Q333" s="130">
        <v>0</v>
      </c>
      <c r="R333" s="130">
        <v>0</v>
      </c>
      <c r="S333" s="130">
        <v>0</v>
      </c>
      <c r="T333" s="130">
        <v>0</v>
      </c>
      <c r="U333" s="130">
        <v>0</v>
      </c>
      <c r="V333" s="130">
        <v>0</v>
      </c>
      <c r="W333" s="130">
        <v>0</v>
      </c>
      <c r="X333" s="130">
        <v>0</v>
      </c>
      <c r="Y333" s="130">
        <v>0</v>
      </c>
      <c r="Z333" s="130">
        <v>0</v>
      </c>
      <c r="AA333" s="130">
        <v>0</v>
      </c>
      <c r="AB333" s="130">
        <v>0</v>
      </c>
      <c r="AC333" s="130">
        <v>0</v>
      </c>
      <c r="AD333" s="130">
        <v>0</v>
      </c>
      <c r="AE333" s="130">
        <v>0</v>
      </c>
      <c r="AF333" s="130">
        <v>0</v>
      </c>
      <c r="AG333" s="130">
        <v>0</v>
      </c>
      <c r="AH333" s="130">
        <v>0</v>
      </c>
      <c r="AI333" s="130">
        <v>0</v>
      </c>
      <c r="AJ333" s="130">
        <v>0</v>
      </c>
      <c r="AK333" s="130">
        <v>0</v>
      </c>
      <c r="AL333" s="130">
        <v>0</v>
      </c>
      <c r="AM333" s="130">
        <v>0</v>
      </c>
      <c r="AN333" s="130">
        <v>0</v>
      </c>
      <c r="AO333" s="130">
        <v>0</v>
      </c>
      <c r="AP333" s="130">
        <v>0</v>
      </c>
      <c r="AQ333" s="130">
        <v>0</v>
      </c>
      <c r="AR333" s="130">
        <v>0</v>
      </c>
      <c r="AS333" s="130">
        <v>0</v>
      </c>
      <c r="AT333" s="130">
        <v>0</v>
      </c>
      <c r="AU333" s="130">
        <v>0</v>
      </c>
      <c r="AV333" s="130">
        <v>0</v>
      </c>
      <c r="AW333" s="130">
        <v>0</v>
      </c>
      <c r="AX333" s="130">
        <v>0</v>
      </c>
      <c r="AY333" s="130">
        <v>0</v>
      </c>
    </row>
    <row r="334" spans="1:51">
      <c r="A334" t="s">
        <v>39</v>
      </c>
      <c r="B334" t="s">
        <v>79</v>
      </c>
      <c r="C334" t="s">
        <v>359</v>
      </c>
      <c r="D334" t="s">
        <v>337</v>
      </c>
      <c r="E334" s="63">
        <v>0</v>
      </c>
      <c r="F334" s="63">
        <v>0</v>
      </c>
      <c r="G334" s="63">
        <v>0</v>
      </c>
      <c r="H334" s="63">
        <v>0</v>
      </c>
      <c r="I334" s="63">
        <v>0</v>
      </c>
      <c r="J334" s="63">
        <v>0</v>
      </c>
      <c r="K334" s="130">
        <v>0</v>
      </c>
      <c r="L334" s="130">
        <v>0</v>
      </c>
      <c r="M334" s="130">
        <v>0</v>
      </c>
      <c r="N334" s="130">
        <v>0</v>
      </c>
      <c r="O334" s="130">
        <v>0</v>
      </c>
      <c r="P334" s="130">
        <v>0</v>
      </c>
      <c r="Q334" s="130">
        <v>0</v>
      </c>
      <c r="R334" s="130">
        <v>0</v>
      </c>
      <c r="S334" s="130">
        <v>0</v>
      </c>
      <c r="T334" s="130">
        <v>0</v>
      </c>
      <c r="U334" s="130">
        <v>0</v>
      </c>
      <c r="V334" s="130">
        <v>0</v>
      </c>
      <c r="W334" s="130">
        <v>0</v>
      </c>
      <c r="X334" s="130">
        <v>0</v>
      </c>
      <c r="Y334" s="130">
        <v>0</v>
      </c>
      <c r="Z334" s="130">
        <v>0</v>
      </c>
      <c r="AA334" s="130">
        <v>0</v>
      </c>
      <c r="AB334" s="130">
        <v>0</v>
      </c>
      <c r="AC334" s="130">
        <v>0</v>
      </c>
      <c r="AD334" s="130">
        <v>0</v>
      </c>
      <c r="AE334" s="130">
        <v>0</v>
      </c>
      <c r="AF334" s="130">
        <v>0</v>
      </c>
      <c r="AG334" s="130">
        <v>0</v>
      </c>
      <c r="AH334" s="130">
        <v>0</v>
      </c>
      <c r="AI334" s="130">
        <v>0</v>
      </c>
      <c r="AJ334" s="130">
        <v>0</v>
      </c>
      <c r="AK334" s="130">
        <v>0</v>
      </c>
      <c r="AL334" s="130">
        <v>0</v>
      </c>
      <c r="AM334" s="130">
        <v>0</v>
      </c>
      <c r="AN334" s="130">
        <v>0</v>
      </c>
      <c r="AO334" s="130">
        <v>0</v>
      </c>
      <c r="AP334" s="130">
        <v>0</v>
      </c>
      <c r="AQ334" s="130">
        <v>0</v>
      </c>
      <c r="AR334" s="130">
        <v>0</v>
      </c>
      <c r="AS334" s="130">
        <v>0</v>
      </c>
      <c r="AT334" s="130">
        <v>0</v>
      </c>
      <c r="AU334" s="130">
        <v>0</v>
      </c>
      <c r="AV334" s="130">
        <v>0</v>
      </c>
      <c r="AW334" s="130">
        <v>0</v>
      </c>
      <c r="AX334" s="130">
        <v>0</v>
      </c>
      <c r="AY334" s="130">
        <v>0</v>
      </c>
    </row>
    <row r="335" spans="1:51">
      <c r="A335" t="s">
        <v>39</v>
      </c>
      <c r="B335" t="s">
        <v>79</v>
      </c>
      <c r="C335" t="s">
        <v>61</v>
      </c>
      <c r="D335" t="s">
        <v>337</v>
      </c>
      <c r="E335" s="63">
        <v>0</v>
      </c>
      <c r="F335" s="63">
        <v>0</v>
      </c>
      <c r="G335" s="63">
        <v>0</v>
      </c>
      <c r="H335" s="63">
        <v>0</v>
      </c>
      <c r="I335" s="63">
        <v>0</v>
      </c>
      <c r="J335" s="63">
        <v>0</v>
      </c>
      <c r="K335" s="130">
        <v>0</v>
      </c>
      <c r="L335" s="130">
        <v>0</v>
      </c>
      <c r="M335" s="130">
        <v>0</v>
      </c>
      <c r="N335" s="130">
        <v>0</v>
      </c>
      <c r="O335" s="130">
        <v>0</v>
      </c>
      <c r="P335" s="130">
        <v>0</v>
      </c>
      <c r="Q335" s="130">
        <v>0</v>
      </c>
      <c r="R335" s="130">
        <v>0</v>
      </c>
      <c r="S335" s="130">
        <v>0</v>
      </c>
      <c r="T335" s="130">
        <v>0</v>
      </c>
      <c r="U335" s="130">
        <v>0</v>
      </c>
      <c r="V335" s="130">
        <v>0</v>
      </c>
      <c r="W335" s="130">
        <v>0</v>
      </c>
      <c r="X335" s="130">
        <v>0</v>
      </c>
      <c r="Y335" s="130">
        <v>0</v>
      </c>
      <c r="Z335" s="130">
        <v>0</v>
      </c>
      <c r="AA335" s="130">
        <v>0</v>
      </c>
      <c r="AB335" s="130">
        <v>0</v>
      </c>
      <c r="AC335" s="130">
        <v>0</v>
      </c>
      <c r="AD335" s="130">
        <v>0</v>
      </c>
      <c r="AE335" s="130">
        <v>0</v>
      </c>
      <c r="AF335" s="130">
        <v>0</v>
      </c>
      <c r="AG335" s="130">
        <v>0</v>
      </c>
      <c r="AH335" s="130">
        <v>0</v>
      </c>
      <c r="AI335" s="130">
        <v>0</v>
      </c>
      <c r="AJ335" s="130">
        <v>0</v>
      </c>
      <c r="AK335" s="130">
        <v>0</v>
      </c>
      <c r="AL335" s="130">
        <v>0</v>
      </c>
      <c r="AM335" s="130">
        <v>0</v>
      </c>
      <c r="AN335" s="130">
        <v>0</v>
      </c>
      <c r="AO335" s="130">
        <v>0</v>
      </c>
      <c r="AP335" s="130">
        <v>0</v>
      </c>
      <c r="AQ335" s="130">
        <v>0</v>
      </c>
      <c r="AR335" s="130">
        <v>0</v>
      </c>
      <c r="AS335" s="130">
        <v>0</v>
      </c>
      <c r="AT335" s="130">
        <v>0</v>
      </c>
      <c r="AU335" s="130">
        <v>0</v>
      </c>
      <c r="AV335" s="130">
        <v>0</v>
      </c>
      <c r="AW335" s="130">
        <v>0</v>
      </c>
      <c r="AX335" s="130">
        <v>0</v>
      </c>
      <c r="AY335" s="130">
        <v>0</v>
      </c>
    </row>
    <row r="336" spans="1:51">
      <c r="A336" t="s">
        <v>39</v>
      </c>
      <c r="B336" t="s">
        <v>80</v>
      </c>
      <c r="C336" t="s">
        <v>63</v>
      </c>
      <c r="D336" t="s">
        <v>337</v>
      </c>
      <c r="E336" s="63">
        <v>0</v>
      </c>
      <c r="F336" s="63">
        <v>0</v>
      </c>
      <c r="G336" s="63">
        <v>0</v>
      </c>
      <c r="H336" s="63">
        <v>0</v>
      </c>
      <c r="I336" s="63">
        <v>0</v>
      </c>
      <c r="J336" s="63">
        <v>0</v>
      </c>
      <c r="K336" s="130">
        <v>0</v>
      </c>
      <c r="L336" s="130">
        <v>0</v>
      </c>
      <c r="M336" s="130">
        <v>0</v>
      </c>
      <c r="N336" s="130">
        <v>0</v>
      </c>
      <c r="O336" s="130">
        <v>0</v>
      </c>
      <c r="P336" s="130">
        <v>0</v>
      </c>
      <c r="Q336" s="130">
        <v>0</v>
      </c>
      <c r="R336" s="130">
        <v>0</v>
      </c>
      <c r="S336" s="130">
        <v>0</v>
      </c>
      <c r="T336" s="130">
        <v>0</v>
      </c>
      <c r="U336" s="130">
        <v>0</v>
      </c>
      <c r="V336" s="130">
        <v>0</v>
      </c>
      <c r="W336" s="130">
        <v>0</v>
      </c>
      <c r="X336" s="130">
        <v>0</v>
      </c>
      <c r="Y336" s="130">
        <v>0</v>
      </c>
      <c r="Z336" s="130">
        <v>0</v>
      </c>
      <c r="AA336" s="130">
        <v>0</v>
      </c>
      <c r="AB336" s="130">
        <v>0</v>
      </c>
      <c r="AC336" s="130">
        <v>0</v>
      </c>
      <c r="AD336" s="130">
        <v>0</v>
      </c>
      <c r="AE336" s="130">
        <v>0</v>
      </c>
      <c r="AF336" s="130">
        <v>0</v>
      </c>
      <c r="AG336" s="130">
        <v>0</v>
      </c>
      <c r="AH336" s="130">
        <v>0</v>
      </c>
      <c r="AI336" s="130">
        <v>0</v>
      </c>
      <c r="AJ336" s="130">
        <v>0</v>
      </c>
      <c r="AK336" s="130">
        <v>0</v>
      </c>
      <c r="AL336" s="130">
        <v>0</v>
      </c>
      <c r="AM336" s="130">
        <v>0</v>
      </c>
      <c r="AN336" s="130">
        <v>0</v>
      </c>
      <c r="AO336" s="130">
        <v>0</v>
      </c>
      <c r="AP336" s="130">
        <v>0</v>
      </c>
      <c r="AQ336" s="130">
        <v>0</v>
      </c>
      <c r="AR336" s="130">
        <v>0</v>
      </c>
      <c r="AS336" s="130">
        <v>0</v>
      </c>
      <c r="AT336" s="130">
        <v>0</v>
      </c>
      <c r="AU336" s="130">
        <v>0</v>
      </c>
      <c r="AV336" s="130">
        <v>0</v>
      </c>
      <c r="AW336" s="130">
        <v>0</v>
      </c>
      <c r="AX336" s="130">
        <v>0</v>
      </c>
      <c r="AY336" s="130">
        <v>0</v>
      </c>
    </row>
    <row r="337" spans="1:51">
      <c r="A337" t="s">
        <v>39</v>
      </c>
      <c r="B337" t="s">
        <v>80</v>
      </c>
      <c r="C337" t="s">
        <v>61</v>
      </c>
      <c r="D337" t="s">
        <v>337</v>
      </c>
      <c r="E337" s="63">
        <v>0</v>
      </c>
      <c r="F337" s="63">
        <v>0</v>
      </c>
      <c r="G337" s="63">
        <v>0</v>
      </c>
      <c r="H337" s="63">
        <v>0</v>
      </c>
      <c r="I337" s="63">
        <v>0</v>
      </c>
      <c r="J337" s="63">
        <v>0</v>
      </c>
      <c r="K337" s="130">
        <v>0</v>
      </c>
      <c r="L337" s="130">
        <v>0</v>
      </c>
      <c r="M337" s="130">
        <v>0</v>
      </c>
      <c r="N337" s="130">
        <v>0</v>
      </c>
      <c r="O337" s="130">
        <v>0</v>
      </c>
      <c r="P337" s="130">
        <v>0</v>
      </c>
      <c r="Q337" s="130">
        <v>0</v>
      </c>
      <c r="R337" s="130">
        <v>0</v>
      </c>
      <c r="S337" s="130">
        <v>0</v>
      </c>
      <c r="T337" s="130">
        <v>0</v>
      </c>
      <c r="U337" s="130">
        <v>0</v>
      </c>
      <c r="V337" s="130">
        <v>0</v>
      </c>
      <c r="W337" s="130">
        <v>0</v>
      </c>
      <c r="X337" s="130">
        <v>0</v>
      </c>
      <c r="Y337" s="130">
        <v>0</v>
      </c>
      <c r="Z337" s="130">
        <v>0</v>
      </c>
      <c r="AA337" s="130">
        <v>0</v>
      </c>
      <c r="AB337" s="130">
        <v>0</v>
      </c>
      <c r="AC337" s="130">
        <v>0</v>
      </c>
      <c r="AD337" s="130">
        <v>0</v>
      </c>
      <c r="AE337" s="130">
        <v>0</v>
      </c>
      <c r="AF337" s="130">
        <v>0</v>
      </c>
      <c r="AG337" s="130">
        <v>0</v>
      </c>
      <c r="AH337" s="130">
        <v>0</v>
      </c>
      <c r="AI337" s="130">
        <v>0</v>
      </c>
      <c r="AJ337" s="130">
        <v>0</v>
      </c>
      <c r="AK337" s="130">
        <v>0</v>
      </c>
      <c r="AL337" s="130">
        <v>0</v>
      </c>
      <c r="AM337" s="130">
        <v>0</v>
      </c>
      <c r="AN337" s="130">
        <v>0</v>
      </c>
      <c r="AO337" s="130">
        <v>0</v>
      </c>
      <c r="AP337" s="130">
        <v>0</v>
      </c>
      <c r="AQ337" s="130">
        <v>0</v>
      </c>
      <c r="AR337" s="130">
        <v>0</v>
      </c>
      <c r="AS337" s="130">
        <v>0</v>
      </c>
      <c r="AT337" s="130">
        <v>0</v>
      </c>
      <c r="AU337" s="130">
        <v>0</v>
      </c>
      <c r="AV337" s="130">
        <v>0</v>
      </c>
      <c r="AW337" s="130">
        <v>0</v>
      </c>
      <c r="AX337" s="130">
        <v>0</v>
      </c>
      <c r="AY337" s="130">
        <v>0</v>
      </c>
    </row>
    <row r="338" spans="1:51">
      <c r="A338" t="s">
        <v>40</v>
      </c>
      <c r="B338" t="s">
        <v>75</v>
      </c>
      <c r="C338" t="s">
        <v>50</v>
      </c>
      <c r="D338" t="s">
        <v>337</v>
      </c>
      <c r="E338" s="63">
        <v>0</v>
      </c>
      <c r="F338" s="63">
        <v>0</v>
      </c>
      <c r="G338" s="63">
        <v>0</v>
      </c>
      <c r="H338" s="63">
        <v>0</v>
      </c>
      <c r="I338" s="63">
        <v>0</v>
      </c>
      <c r="J338" s="63">
        <v>0</v>
      </c>
      <c r="K338" s="130">
        <v>0</v>
      </c>
      <c r="L338" s="130">
        <v>0</v>
      </c>
      <c r="M338" s="130">
        <v>0</v>
      </c>
      <c r="N338" s="130">
        <v>0</v>
      </c>
      <c r="O338" s="130">
        <v>0</v>
      </c>
      <c r="P338" s="130">
        <v>0</v>
      </c>
      <c r="Q338" s="130">
        <v>0</v>
      </c>
      <c r="R338" s="130">
        <v>0</v>
      </c>
      <c r="S338" s="130">
        <v>0</v>
      </c>
      <c r="T338" s="130">
        <v>0</v>
      </c>
      <c r="U338" s="130">
        <v>0</v>
      </c>
      <c r="V338" s="130">
        <v>0</v>
      </c>
      <c r="W338" s="130">
        <v>0</v>
      </c>
      <c r="X338" s="130">
        <v>0</v>
      </c>
      <c r="Y338" s="130">
        <v>0</v>
      </c>
      <c r="Z338" s="130">
        <v>0</v>
      </c>
      <c r="AA338" s="130">
        <v>0</v>
      </c>
      <c r="AB338" s="130">
        <v>0</v>
      </c>
      <c r="AC338" s="130">
        <v>0</v>
      </c>
      <c r="AD338" s="130">
        <v>0</v>
      </c>
      <c r="AE338" s="130">
        <v>0</v>
      </c>
      <c r="AF338" s="130">
        <v>0</v>
      </c>
      <c r="AG338" s="130">
        <v>0</v>
      </c>
      <c r="AH338" s="130">
        <v>0</v>
      </c>
      <c r="AI338" s="130">
        <v>0</v>
      </c>
      <c r="AJ338" s="130">
        <v>0</v>
      </c>
      <c r="AK338" s="130">
        <v>0</v>
      </c>
      <c r="AL338" s="130">
        <v>0</v>
      </c>
      <c r="AM338" s="130">
        <v>0</v>
      </c>
      <c r="AN338" s="130">
        <v>0</v>
      </c>
      <c r="AO338" s="130">
        <v>0</v>
      </c>
      <c r="AP338" s="130">
        <v>0</v>
      </c>
      <c r="AQ338" s="130">
        <v>0</v>
      </c>
      <c r="AR338" s="130">
        <v>0</v>
      </c>
      <c r="AS338" s="130">
        <v>0</v>
      </c>
      <c r="AT338" s="130">
        <v>0</v>
      </c>
      <c r="AU338" s="130">
        <v>0</v>
      </c>
      <c r="AV338" s="130">
        <v>0</v>
      </c>
      <c r="AW338" s="130">
        <v>0</v>
      </c>
      <c r="AX338" s="130">
        <v>0</v>
      </c>
      <c r="AY338" s="130">
        <v>0</v>
      </c>
    </row>
    <row r="339" spans="1:51">
      <c r="A339" t="s">
        <v>40</v>
      </c>
      <c r="B339" t="s">
        <v>75</v>
      </c>
      <c r="C339" t="s">
        <v>53</v>
      </c>
      <c r="D339" t="s">
        <v>337</v>
      </c>
      <c r="E339" s="63">
        <v>1</v>
      </c>
      <c r="F339" s="63">
        <v>1</v>
      </c>
      <c r="G339" s="63">
        <v>0.98465080583269382</v>
      </c>
      <c r="H339" s="63">
        <v>0.97722960151802651</v>
      </c>
      <c r="I339" s="63">
        <v>0.97891566265060237</v>
      </c>
      <c r="J339" s="63">
        <v>0.98107714701601167</v>
      </c>
      <c r="K339" s="130">
        <v>0.98107714701601167</v>
      </c>
      <c r="L339" s="130">
        <v>0.97959966890898598</v>
      </c>
      <c r="M339" s="130">
        <v>0.97907714701601167</v>
      </c>
      <c r="N339" s="130">
        <v>0.97839843298980522</v>
      </c>
      <c r="O339" s="130">
        <v>0.97752157493841974</v>
      </c>
      <c r="P339" s="130">
        <v>0.97638512940861222</v>
      </c>
      <c r="Q339" s="130">
        <v>0.97489507167162137</v>
      </c>
      <c r="R339" s="130">
        <v>0.97290829435920012</v>
      </c>
      <c r="S339" s="130">
        <v>0.97021328220014513</v>
      </c>
      <c r="T339" s="130">
        <v>0.9665073979087061</v>
      </c>
      <c r="U339" s="130">
        <v>0.96136954216098103</v>
      </c>
      <c r="V339" s="130">
        <v>0.95422806967713558</v>
      </c>
      <c r="W339" s="130">
        <v>0.94432742737726361</v>
      </c>
      <c r="X339" s="130">
        <v>0.93070362606939572</v>
      </c>
      <c r="Y339" s="130">
        <v>0.91218899995889469</v>
      </c>
      <c r="Z339" s="130">
        <v>0.88747980935538628</v>
      </c>
      <c r="AA339" s="130">
        <v>0.85530981868228473</v>
      </c>
      <c r="AB339" s="130">
        <v>0.81476293907803532</v>
      </c>
      <c r="AC339" s="130">
        <v>0.76570445432760414</v>
      </c>
      <c r="AD339" s="130">
        <v>0.70920409977574772</v>
      </c>
      <c r="AE339" s="130">
        <v>0.64771570867251937</v>
      </c>
      <c r="AF339" s="130">
        <v>0.58479028294081792</v>
      </c>
      <c r="AG339" s="130">
        <v>0.52432007233221856</v>
      </c>
      <c r="AH339" s="130">
        <v>0.46962206048954508</v>
      </c>
      <c r="AI339" s="130">
        <v>0.4227885229475028</v>
      </c>
      <c r="AJ339" s="130">
        <v>0.38453722569671461</v>
      </c>
      <c r="AK339" s="130">
        <v>0.35448177703861028</v>
      </c>
      <c r="AL339" s="130">
        <v>0.33157648391049271</v>
      </c>
      <c r="AM339" s="130">
        <v>0.31452339350136338</v>
      </c>
      <c r="AN339" s="130">
        <v>0.30204684199441167</v>
      </c>
      <c r="AO339" s="130">
        <v>0.29303465027401387</v>
      </c>
      <c r="AP339" s="130">
        <v>0.28658485135946038</v>
      </c>
      <c r="AQ339" s="130">
        <v>0.28199941093339143</v>
      </c>
      <c r="AR339" s="130">
        <v>0.27875477602244131</v>
      </c>
      <c r="AS339" s="130">
        <v>0.2764665497029356</v>
      </c>
      <c r="AT339" s="130">
        <v>0.27485661646940041</v>
      </c>
      <c r="AU339" s="130">
        <v>0.27372579025499472</v>
      </c>
      <c r="AV339" s="130">
        <v>0.27293241730428369</v>
      </c>
      <c r="AW339" s="130">
        <v>0.27237625249003877</v>
      </c>
      <c r="AX339" s="130">
        <v>0.27198659730626079</v>
      </c>
      <c r="AY339" s="130">
        <v>0.27171371032362768</v>
      </c>
    </row>
    <row r="340" spans="1:51">
      <c r="A340" t="s">
        <v>40</v>
      </c>
      <c r="B340" t="s">
        <v>75</v>
      </c>
      <c r="C340" t="s">
        <v>56</v>
      </c>
      <c r="D340" t="s">
        <v>337</v>
      </c>
      <c r="E340" s="63">
        <v>0</v>
      </c>
      <c r="F340" s="63">
        <v>0</v>
      </c>
      <c r="G340" s="63">
        <v>0</v>
      </c>
      <c r="H340" s="63">
        <v>0</v>
      </c>
      <c r="I340" s="63">
        <v>0</v>
      </c>
      <c r="J340" s="63">
        <v>0</v>
      </c>
      <c r="K340" s="130">
        <v>0</v>
      </c>
      <c r="L340" s="130">
        <v>0</v>
      </c>
      <c r="M340" s="130">
        <v>0</v>
      </c>
      <c r="N340" s="130">
        <v>0</v>
      </c>
      <c r="O340" s="130">
        <v>0</v>
      </c>
      <c r="P340" s="130">
        <v>0</v>
      </c>
      <c r="Q340" s="130">
        <v>0</v>
      </c>
      <c r="R340" s="130">
        <v>0</v>
      </c>
      <c r="S340" s="130">
        <v>0</v>
      </c>
      <c r="T340" s="130">
        <v>0</v>
      </c>
      <c r="U340" s="130">
        <v>0</v>
      </c>
      <c r="V340" s="130">
        <v>0</v>
      </c>
      <c r="W340" s="130">
        <v>0</v>
      </c>
      <c r="X340" s="130">
        <v>0</v>
      </c>
      <c r="Y340" s="130">
        <v>0</v>
      </c>
      <c r="Z340" s="130">
        <v>0</v>
      </c>
      <c r="AA340" s="130">
        <v>0</v>
      </c>
      <c r="AB340" s="130">
        <v>0</v>
      </c>
      <c r="AC340" s="130">
        <v>0</v>
      </c>
      <c r="AD340" s="130">
        <v>0</v>
      </c>
      <c r="AE340" s="130">
        <v>0</v>
      </c>
      <c r="AF340" s="130">
        <v>0</v>
      </c>
      <c r="AG340" s="130">
        <v>0</v>
      </c>
      <c r="AH340" s="130">
        <v>0</v>
      </c>
      <c r="AI340" s="130">
        <v>0</v>
      </c>
      <c r="AJ340" s="130">
        <v>0</v>
      </c>
      <c r="AK340" s="130">
        <v>0</v>
      </c>
      <c r="AL340" s="130">
        <v>0</v>
      </c>
      <c r="AM340" s="130">
        <v>0</v>
      </c>
      <c r="AN340" s="130">
        <v>0</v>
      </c>
      <c r="AO340" s="130">
        <v>0</v>
      </c>
      <c r="AP340" s="130">
        <v>0</v>
      </c>
      <c r="AQ340" s="130">
        <v>0</v>
      </c>
      <c r="AR340" s="130">
        <v>0</v>
      </c>
      <c r="AS340" s="130">
        <v>0</v>
      </c>
      <c r="AT340" s="130">
        <v>0</v>
      </c>
      <c r="AU340" s="130">
        <v>0</v>
      </c>
      <c r="AV340" s="130">
        <v>0</v>
      </c>
      <c r="AW340" s="130">
        <v>0</v>
      </c>
      <c r="AX340" s="130">
        <v>0</v>
      </c>
      <c r="AY340" s="130">
        <v>0</v>
      </c>
    </row>
    <row r="341" spans="1:51">
      <c r="A341" t="s">
        <v>40</v>
      </c>
      <c r="B341" t="s">
        <v>75</v>
      </c>
      <c r="C341" t="s">
        <v>59</v>
      </c>
      <c r="D341" t="s">
        <v>337</v>
      </c>
      <c r="E341" s="63">
        <v>0</v>
      </c>
      <c r="F341" s="63">
        <v>0</v>
      </c>
      <c r="G341" s="63">
        <v>1.5349194167306219E-2</v>
      </c>
      <c r="H341" s="63">
        <v>2.2770398481973431E-2</v>
      </c>
      <c r="I341" s="63">
        <v>2.1084337349397589E-2</v>
      </c>
      <c r="J341" s="63">
        <v>1.892285298398836E-2</v>
      </c>
      <c r="K341" s="130">
        <v>1.892285298398836E-2</v>
      </c>
      <c r="L341" s="130">
        <v>1.8886818874568109E-2</v>
      </c>
      <c r="M341" s="130">
        <v>1.887314358016353E-2</v>
      </c>
      <c r="N341" s="130">
        <v>1.8854300547998311E-2</v>
      </c>
      <c r="O341" s="130">
        <v>1.8828356899276939E-2</v>
      </c>
      <c r="P341" s="130">
        <v>1.8792674688988299E-2</v>
      </c>
      <c r="Q341" s="130">
        <v>1.874366967895294E-2</v>
      </c>
      <c r="R341" s="130">
        <v>1.867650181513078E-2</v>
      </c>
      <c r="S341" s="130">
        <v>1.8584691017719361E-2</v>
      </c>
      <c r="T341" s="130">
        <v>1.845966459619839E-2</v>
      </c>
      <c r="U341" s="130">
        <v>1.8290269999758631E-2</v>
      </c>
      <c r="V341" s="130">
        <v>1.806233797744872E-2</v>
      </c>
      <c r="W341" s="130">
        <v>1.775846644126251E-2</v>
      </c>
      <c r="X341" s="130">
        <v>1.7358317098694429E-2</v>
      </c>
      <c r="Y341" s="130">
        <v>1.68398521833002E-2</v>
      </c>
      <c r="Z341" s="130">
        <v>1.6182007433092119E-2</v>
      </c>
      <c r="AA341" s="130">
        <v>1.536913610009771E-2</v>
      </c>
      <c r="AB341" s="130">
        <v>1.4396955464629241E-2</v>
      </c>
      <c r="AC341" s="130">
        <v>1.327861363712424E-2</v>
      </c>
      <c r="AD341" s="130">
        <v>1.204828797877203E-2</v>
      </c>
      <c r="AE341" s="130">
        <v>1.075947616260229E-2</v>
      </c>
      <c r="AF341" s="130">
        <v>9.4768593082728367E-3</v>
      </c>
      <c r="AG341" s="130">
        <v>8.2638986785808048E-3</v>
      </c>
      <c r="AH341" s="130">
        <v>7.1709153485734001E-3</v>
      </c>
      <c r="AI341" s="130">
        <v>6.2280963548669594E-3</v>
      </c>
      <c r="AJ341" s="130">
        <v>5.4449437856854922E-3</v>
      </c>
      <c r="AK341" s="130">
        <v>4.8145654099597483E-3</v>
      </c>
      <c r="AL341" s="130">
        <v>4.3198847553153471E-3</v>
      </c>
      <c r="AM341" s="130">
        <v>3.9393727814656257E-3</v>
      </c>
      <c r="AN341" s="130">
        <v>3.651155846209913E-3</v>
      </c>
      <c r="AO341" s="130">
        <v>3.435385272025515E-3</v>
      </c>
      <c r="AP341" s="130">
        <v>3.2752609011759718E-3</v>
      </c>
      <c r="AQ341" s="130">
        <v>3.157203314807774E-3</v>
      </c>
      <c r="AR341" s="130">
        <v>3.0705783687691559E-3</v>
      </c>
      <c r="AS341" s="130">
        <v>3.0072410825347901E-3</v>
      </c>
      <c r="AT341" s="130">
        <v>2.9610503545911939E-3</v>
      </c>
      <c r="AU341" s="130">
        <v>2.9274276794845882E-3</v>
      </c>
      <c r="AV341" s="130">
        <v>2.9029869472203189E-3</v>
      </c>
      <c r="AW341" s="130">
        <v>2.8852383840733071E-3</v>
      </c>
      <c r="AX341" s="130">
        <v>2.8723589218049182E-3</v>
      </c>
      <c r="AY341" s="130">
        <v>2.8630176921124301E-3</v>
      </c>
    </row>
    <row r="342" spans="1:51">
      <c r="A342" t="s">
        <v>40</v>
      </c>
      <c r="B342" t="s">
        <v>75</v>
      </c>
      <c r="C342" t="s">
        <v>60</v>
      </c>
      <c r="D342" t="s">
        <v>337</v>
      </c>
      <c r="E342" s="63">
        <v>0</v>
      </c>
      <c r="F342" s="63">
        <v>0</v>
      </c>
      <c r="G342" s="63">
        <v>0</v>
      </c>
      <c r="H342" s="63">
        <v>0</v>
      </c>
      <c r="I342" s="63">
        <v>0</v>
      </c>
      <c r="J342" s="63">
        <v>0</v>
      </c>
      <c r="K342" s="130">
        <v>0</v>
      </c>
      <c r="L342" s="130">
        <v>0</v>
      </c>
      <c r="M342" s="130">
        <v>0</v>
      </c>
      <c r="N342" s="130">
        <v>0</v>
      </c>
      <c r="O342" s="130">
        <v>0</v>
      </c>
      <c r="P342" s="130">
        <v>0</v>
      </c>
      <c r="Q342" s="130">
        <v>0</v>
      </c>
      <c r="R342" s="130">
        <v>0</v>
      </c>
      <c r="S342" s="130">
        <v>0</v>
      </c>
      <c r="T342" s="130">
        <v>0</v>
      </c>
      <c r="U342" s="130">
        <v>0</v>
      </c>
      <c r="V342" s="130">
        <v>0</v>
      </c>
      <c r="W342" s="130">
        <v>0</v>
      </c>
      <c r="X342" s="130">
        <v>0</v>
      </c>
      <c r="Y342" s="130">
        <v>0</v>
      </c>
      <c r="Z342" s="130">
        <v>0</v>
      </c>
      <c r="AA342" s="130">
        <v>0</v>
      </c>
      <c r="AB342" s="130">
        <v>0</v>
      </c>
      <c r="AC342" s="130">
        <v>0</v>
      </c>
      <c r="AD342" s="130">
        <v>0</v>
      </c>
      <c r="AE342" s="130">
        <v>0</v>
      </c>
      <c r="AF342" s="130">
        <v>0</v>
      </c>
      <c r="AG342" s="130">
        <v>0</v>
      </c>
      <c r="AH342" s="130">
        <v>0</v>
      </c>
      <c r="AI342" s="130">
        <v>0</v>
      </c>
      <c r="AJ342" s="130">
        <v>0</v>
      </c>
      <c r="AK342" s="130">
        <v>0</v>
      </c>
      <c r="AL342" s="130">
        <v>0</v>
      </c>
      <c r="AM342" s="130">
        <v>0</v>
      </c>
      <c r="AN342" s="130">
        <v>0</v>
      </c>
      <c r="AO342" s="130">
        <v>0</v>
      </c>
      <c r="AP342" s="130">
        <v>0</v>
      </c>
      <c r="AQ342" s="130">
        <v>0</v>
      </c>
      <c r="AR342" s="130">
        <v>0</v>
      </c>
      <c r="AS342" s="130">
        <v>0</v>
      </c>
      <c r="AT342" s="130">
        <v>0</v>
      </c>
      <c r="AU342" s="130">
        <v>0</v>
      </c>
      <c r="AV342" s="130">
        <v>0</v>
      </c>
      <c r="AW342" s="130">
        <v>0</v>
      </c>
      <c r="AX342" s="130">
        <v>0</v>
      </c>
      <c r="AY342" s="130">
        <v>0</v>
      </c>
    </row>
    <row r="343" spans="1:51">
      <c r="A343" t="s">
        <v>40</v>
      </c>
      <c r="B343" t="s">
        <v>75</v>
      </c>
      <c r="C343" t="s">
        <v>64</v>
      </c>
      <c r="D343" t="s">
        <v>337</v>
      </c>
      <c r="E343" s="63">
        <v>0</v>
      </c>
      <c r="F343" s="63">
        <v>0</v>
      </c>
      <c r="G343" s="63">
        <v>0</v>
      </c>
      <c r="H343" s="63">
        <v>0</v>
      </c>
      <c r="I343" s="63">
        <v>0</v>
      </c>
      <c r="J343" s="63">
        <v>0</v>
      </c>
      <c r="K343" s="71">
        <v>0</v>
      </c>
      <c r="L343" s="71">
        <v>7.7750822852250398E-4</v>
      </c>
      <c r="M343" s="71">
        <v>1E-3</v>
      </c>
      <c r="N343" s="71">
        <v>1.2503412000094481E-3</v>
      </c>
      <c r="O343" s="71">
        <v>1.515853309977464E-3</v>
      </c>
      <c r="P343" s="71">
        <v>1.7803755855818129E-3</v>
      </c>
      <c r="Q343" s="71">
        <v>2.0279833679623018E-3</v>
      </c>
      <c r="R343" s="71">
        <v>2.246594447847678E-3</v>
      </c>
      <c r="S343" s="71">
        <v>2.429861378661591E-3</v>
      </c>
      <c r="T343" s="71">
        <v>2.5769432360327701E-3</v>
      </c>
      <c r="U343" s="71">
        <v>2.6909081889947071E-3</v>
      </c>
      <c r="V343" s="71">
        <v>2.7768314621496129E-3</v>
      </c>
      <c r="W343" s="71">
        <v>2.84028691880296E-3</v>
      </c>
      <c r="X343" s="71">
        <v>2.8864374205020819E-3</v>
      </c>
      <c r="Y343" s="71">
        <v>2.9196296795036551E-3</v>
      </c>
      <c r="Z343" s="71">
        <v>2.943310985180656E-3</v>
      </c>
      <c r="AA343" s="71">
        <v>2.9601098731268042E-3</v>
      </c>
      <c r="AB343" s="71">
        <v>2.9719780718752168E-3</v>
      </c>
      <c r="AC343" s="71">
        <v>2.980338671474984E-3</v>
      </c>
      <c r="AD343" s="71">
        <v>2.986216378370161E-3</v>
      </c>
      <c r="AE343" s="71">
        <v>2.9903426526279521E-3</v>
      </c>
      <c r="AF343" s="71">
        <v>2.993236480364331E-3</v>
      </c>
      <c r="AG343" s="71">
        <v>2.9952645447244219E-3</v>
      </c>
      <c r="AH343" s="71">
        <v>2.996685160550891E-3</v>
      </c>
      <c r="AI343" s="71">
        <v>2.9976799279655521E-3</v>
      </c>
      <c r="AJ343" s="71">
        <v>2.998376332198952E-3</v>
      </c>
      <c r="AK343" s="71">
        <v>2.9988637795439572E-3</v>
      </c>
      <c r="AL343" s="71">
        <v>2.999204927314111E-3</v>
      </c>
      <c r="AM343" s="71">
        <v>2.9994436651955229E-3</v>
      </c>
      <c r="AN343" s="71">
        <v>2.999610726135422E-3</v>
      </c>
      <c r="AO343" s="71">
        <v>2.9997276251530229E-3</v>
      </c>
      <c r="AP343" s="71">
        <v>2.999809421603156E-3</v>
      </c>
      <c r="AQ343" s="71">
        <v>2.999866654985469E-3</v>
      </c>
      <c r="AR343" s="71">
        <v>2.9999067009098819E-3</v>
      </c>
      <c r="AS343" s="71">
        <v>2.9999347205791672E-3</v>
      </c>
      <c r="AT343" s="71">
        <v>2.9999543254835008E-3</v>
      </c>
      <c r="AU343" s="71">
        <v>2.9999680426490249E-3</v>
      </c>
      <c r="AV343" s="71">
        <v>2.9999776402476219E-3</v>
      </c>
      <c r="AW343" s="71">
        <v>2.999984355460299E-3</v>
      </c>
      <c r="AX343" s="71">
        <v>2.999989053928068E-3</v>
      </c>
      <c r="AY343" s="71">
        <v>2.9999923413256851E-3</v>
      </c>
    </row>
    <row r="344" spans="1:51">
      <c r="A344" t="s">
        <v>40</v>
      </c>
      <c r="B344" t="s">
        <v>75</v>
      </c>
      <c r="C344" t="s">
        <v>61</v>
      </c>
      <c r="D344" t="s">
        <v>337</v>
      </c>
      <c r="E344" s="63">
        <v>0</v>
      </c>
      <c r="F344" s="63">
        <v>0</v>
      </c>
      <c r="G344" s="63">
        <v>0</v>
      </c>
      <c r="H344" s="63">
        <v>0</v>
      </c>
      <c r="I344" s="63">
        <v>0</v>
      </c>
      <c r="J344" s="63">
        <v>0</v>
      </c>
      <c r="K344" s="130">
        <v>0</v>
      </c>
      <c r="L344" s="130">
        <v>6.9996987850317119E-4</v>
      </c>
      <c r="M344" s="130">
        <v>1E-3</v>
      </c>
      <c r="N344" s="130">
        <v>1.4283728261970129E-3</v>
      </c>
      <c r="O344" s="130">
        <v>2.0397187676144861E-3</v>
      </c>
      <c r="P344" s="130">
        <v>2.9116420218176999E-3</v>
      </c>
      <c r="Q344" s="130">
        <v>4.1540919764280889E-3</v>
      </c>
      <c r="R344" s="130">
        <v>5.9222582089639561E-3</v>
      </c>
      <c r="S344" s="130">
        <v>8.4340034372050749E-3</v>
      </c>
      <c r="T344" s="130">
        <v>1.1992805871272929E-2</v>
      </c>
      <c r="U344" s="130">
        <v>1.7016696666036019E-2</v>
      </c>
      <c r="V344" s="130">
        <v>2.40722458767266E-2</v>
      </c>
      <c r="W344" s="130">
        <v>3.3909432719945197E-2</v>
      </c>
      <c r="X344" s="130">
        <v>4.7487083526113943E-2</v>
      </c>
      <c r="Y344" s="130">
        <v>6.5968517377613445E-2</v>
      </c>
      <c r="Z344" s="130">
        <v>9.0654026675444824E-2</v>
      </c>
      <c r="AA344" s="130">
        <v>0.12280721846060021</v>
      </c>
      <c r="AB344" s="130">
        <v>0.1633422298661012</v>
      </c>
      <c r="AC344" s="130">
        <v>0.2123923540169326</v>
      </c>
      <c r="AD344" s="130">
        <v>0.26888683086189391</v>
      </c>
      <c r="AE344" s="130">
        <v>0.33037109569086448</v>
      </c>
      <c r="AF344" s="130">
        <v>0.39329362759482961</v>
      </c>
      <c r="AG344" s="130">
        <v>0.45376181013906869</v>
      </c>
      <c r="AH344" s="130">
        <v>0.50845840136591569</v>
      </c>
      <c r="AI344" s="130">
        <v>0.55529094414054336</v>
      </c>
      <c r="AJ344" s="130">
        <v>0.59354154498709821</v>
      </c>
      <c r="AK344" s="130">
        <v>0.62359650619785745</v>
      </c>
      <c r="AL344" s="130">
        <v>0.64650145817820492</v>
      </c>
      <c r="AM344" s="130">
        <v>0.66355430984945274</v>
      </c>
      <c r="AN344" s="130">
        <v>0.67603069429546458</v>
      </c>
      <c r="AO344" s="130">
        <v>0.68504276911684481</v>
      </c>
      <c r="AP344" s="130">
        <v>0.69149248623494808</v>
      </c>
      <c r="AQ344" s="130">
        <v>0.69607786942763483</v>
      </c>
      <c r="AR344" s="130">
        <v>0.69932246429266054</v>
      </c>
      <c r="AS344" s="130">
        <v>0.70161066259249694</v>
      </c>
      <c r="AT344" s="130">
        <v>0.70322057622112777</v>
      </c>
      <c r="AU344" s="130">
        <v>0.704351388718368</v>
      </c>
      <c r="AV344" s="130">
        <v>0.70514475207148031</v>
      </c>
      <c r="AW344" s="130">
        <v>0.70570091017051251</v>
      </c>
      <c r="AX344" s="130">
        <v>0.70609056065582276</v>
      </c>
      <c r="AY344" s="130">
        <v>0.70636344435105836</v>
      </c>
    </row>
    <row r="345" spans="1:51">
      <c r="A345" t="s">
        <v>40</v>
      </c>
      <c r="B345" t="s">
        <v>76</v>
      </c>
      <c r="C345" t="s">
        <v>50</v>
      </c>
      <c r="D345" t="s">
        <v>337</v>
      </c>
      <c r="E345" s="63">
        <v>0</v>
      </c>
      <c r="F345" s="63">
        <v>0</v>
      </c>
      <c r="G345" s="63">
        <v>0</v>
      </c>
      <c r="H345" s="63">
        <v>0</v>
      </c>
      <c r="I345" s="63">
        <v>0</v>
      </c>
      <c r="J345" s="63">
        <v>0</v>
      </c>
      <c r="K345" s="130">
        <v>0</v>
      </c>
      <c r="L345" s="130">
        <v>0</v>
      </c>
      <c r="M345" s="130">
        <v>0</v>
      </c>
      <c r="N345" s="130">
        <v>0</v>
      </c>
      <c r="O345" s="130">
        <v>0</v>
      </c>
      <c r="P345" s="130">
        <v>0</v>
      </c>
      <c r="Q345" s="130">
        <v>0</v>
      </c>
      <c r="R345" s="130">
        <v>0</v>
      </c>
      <c r="S345" s="130">
        <v>0</v>
      </c>
      <c r="T345" s="130">
        <v>0</v>
      </c>
      <c r="U345" s="130">
        <v>0</v>
      </c>
      <c r="V345" s="130">
        <v>0</v>
      </c>
      <c r="W345" s="130">
        <v>0</v>
      </c>
      <c r="X345" s="130">
        <v>0</v>
      </c>
      <c r="Y345" s="130">
        <v>0</v>
      </c>
      <c r="Z345" s="130">
        <v>0</v>
      </c>
      <c r="AA345" s="130">
        <v>0</v>
      </c>
      <c r="AB345" s="130">
        <v>0</v>
      </c>
      <c r="AC345" s="130">
        <v>0</v>
      </c>
      <c r="AD345" s="130">
        <v>0</v>
      </c>
      <c r="AE345" s="130">
        <v>0</v>
      </c>
      <c r="AF345" s="130">
        <v>0</v>
      </c>
      <c r="AG345" s="130">
        <v>0</v>
      </c>
      <c r="AH345" s="130">
        <v>0</v>
      </c>
      <c r="AI345" s="130">
        <v>0</v>
      </c>
      <c r="AJ345" s="130">
        <v>0</v>
      </c>
      <c r="AK345" s="130">
        <v>0</v>
      </c>
      <c r="AL345" s="130">
        <v>0</v>
      </c>
      <c r="AM345" s="130">
        <v>0</v>
      </c>
      <c r="AN345" s="130">
        <v>0</v>
      </c>
      <c r="AO345" s="130">
        <v>0</v>
      </c>
      <c r="AP345" s="130">
        <v>0</v>
      </c>
      <c r="AQ345" s="130">
        <v>0</v>
      </c>
      <c r="AR345" s="130">
        <v>0</v>
      </c>
      <c r="AS345" s="130">
        <v>0</v>
      </c>
      <c r="AT345" s="130">
        <v>0</v>
      </c>
      <c r="AU345" s="130">
        <v>0</v>
      </c>
      <c r="AV345" s="130">
        <v>0</v>
      </c>
      <c r="AW345" s="130">
        <v>0</v>
      </c>
      <c r="AX345" s="130">
        <v>0</v>
      </c>
      <c r="AY345" s="130">
        <v>0</v>
      </c>
    </row>
    <row r="346" spans="1:51">
      <c r="A346" t="s">
        <v>40</v>
      </c>
      <c r="B346" t="s">
        <v>76</v>
      </c>
      <c r="C346" t="s">
        <v>53</v>
      </c>
      <c r="D346" t="s">
        <v>337</v>
      </c>
      <c r="E346" s="63">
        <v>1</v>
      </c>
      <c r="F346" s="63">
        <v>1</v>
      </c>
      <c r="G346" s="63">
        <v>0.98465080583269382</v>
      </c>
      <c r="H346" s="63">
        <v>0.97722960151802651</v>
      </c>
      <c r="I346" s="63">
        <v>0.97891566265060237</v>
      </c>
      <c r="J346" s="63">
        <v>0.98107714701601167</v>
      </c>
      <c r="K346" s="130">
        <v>0.98107714701601167</v>
      </c>
      <c r="L346" s="130">
        <v>0.97959966890898598</v>
      </c>
      <c r="M346" s="130">
        <v>0.97907714701601167</v>
      </c>
      <c r="N346" s="130">
        <v>0.97839843298980522</v>
      </c>
      <c r="O346" s="130">
        <v>0.97752157493841974</v>
      </c>
      <c r="P346" s="130">
        <v>0.97638512940861222</v>
      </c>
      <c r="Q346" s="130">
        <v>0.97489507167162137</v>
      </c>
      <c r="R346" s="130">
        <v>0.97290829435920012</v>
      </c>
      <c r="S346" s="130">
        <v>0.97021328220014513</v>
      </c>
      <c r="T346" s="130">
        <v>0.9665073979087061</v>
      </c>
      <c r="U346" s="130">
        <v>0.96136954216098103</v>
      </c>
      <c r="V346" s="130">
        <v>0.95422806967713558</v>
      </c>
      <c r="W346" s="130">
        <v>0.94432742737726361</v>
      </c>
      <c r="X346" s="130">
        <v>0.93070362606939572</v>
      </c>
      <c r="Y346" s="130">
        <v>0.91218899995889469</v>
      </c>
      <c r="Z346" s="130">
        <v>0.88747980935538628</v>
      </c>
      <c r="AA346" s="130">
        <v>0.85530981868228473</v>
      </c>
      <c r="AB346" s="130">
        <v>0.81476293907803532</v>
      </c>
      <c r="AC346" s="130">
        <v>0.76570445432760414</v>
      </c>
      <c r="AD346" s="130">
        <v>0.70920409977574772</v>
      </c>
      <c r="AE346" s="130">
        <v>0.64771570867251937</v>
      </c>
      <c r="AF346" s="130">
        <v>0.58479028294081792</v>
      </c>
      <c r="AG346" s="130">
        <v>0.52432007233221856</v>
      </c>
      <c r="AH346" s="130">
        <v>0.46962206048954508</v>
      </c>
      <c r="AI346" s="130">
        <v>0.4227885229475028</v>
      </c>
      <c r="AJ346" s="130">
        <v>0.38453722569671461</v>
      </c>
      <c r="AK346" s="130">
        <v>0.35448177703861028</v>
      </c>
      <c r="AL346" s="130">
        <v>0.33157648391049271</v>
      </c>
      <c r="AM346" s="130">
        <v>0.31452339350136338</v>
      </c>
      <c r="AN346" s="130">
        <v>0.30204684199441167</v>
      </c>
      <c r="AO346" s="130">
        <v>0.29303465027401387</v>
      </c>
      <c r="AP346" s="130">
        <v>0.28658485135946038</v>
      </c>
      <c r="AQ346" s="130">
        <v>0.28199941093339143</v>
      </c>
      <c r="AR346" s="130">
        <v>0.27875477602244131</v>
      </c>
      <c r="AS346" s="130">
        <v>0.2764665497029356</v>
      </c>
      <c r="AT346" s="130">
        <v>0.27485661646940041</v>
      </c>
      <c r="AU346" s="130">
        <v>0.27372579025499472</v>
      </c>
      <c r="AV346" s="130">
        <v>0.27293241730428369</v>
      </c>
      <c r="AW346" s="130">
        <v>0.27237625249003877</v>
      </c>
      <c r="AX346" s="130">
        <v>0.27198659730626079</v>
      </c>
      <c r="AY346" s="130">
        <v>0.27171371032362768</v>
      </c>
    </row>
    <row r="347" spans="1:51">
      <c r="A347" t="s">
        <v>40</v>
      </c>
      <c r="B347" t="s">
        <v>76</v>
      </c>
      <c r="C347" t="s">
        <v>56</v>
      </c>
      <c r="D347" t="s">
        <v>337</v>
      </c>
      <c r="E347" s="63">
        <v>0</v>
      </c>
      <c r="F347" s="63">
        <v>0</v>
      </c>
      <c r="G347" s="63">
        <v>0</v>
      </c>
      <c r="H347" s="63">
        <v>0</v>
      </c>
      <c r="I347" s="63">
        <v>0</v>
      </c>
      <c r="J347" s="63">
        <v>0</v>
      </c>
      <c r="K347" s="130">
        <v>0</v>
      </c>
      <c r="L347" s="130">
        <v>0</v>
      </c>
      <c r="M347" s="130">
        <v>0</v>
      </c>
      <c r="N347" s="130">
        <v>0</v>
      </c>
      <c r="O347" s="130">
        <v>0</v>
      </c>
      <c r="P347" s="130">
        <v>0</v>
      </c>
      <c r="Q347" s="130">
        <v>0</v>
      </c>
      <c r="R347" s="130">
        <v>0</v>
      </c>
      <c r="S347" s="130">
        <v>0</v>
      </c>
      <c r="T347" s="130">
        <v>0</v>
      </c>
      <c r="U347" s="130">
        <v>0</v>
      </c>
      <c r="V347" s="130">
        <v>0</v>
      </c>
      <c r="W347" s="130">
        <v>0</v>
      </c>
      <c r="X347" s="130">
        <v>0</v>
      </c>
      <c r="Y347" s="130">
        <v>0</v>
      </c>
      <c r="Z347" s="130">
        <v>0</v>
      </c>
      <c r="AA347" s="130">
        <v>0</v>
      </c>
      <c r="AB347" s="130">
        <v>0</v>
      </c>
      <c r="AC347" s="130">
        <v>0</v>
      </c>
      <c r="AD347" s="130">
        <v>0</v>
      </c>
      <c r="AE347" s="130">
        <v>0</v>
      </c>
      <c r="AF347" s="130">
        <v>0</v>
      </c>
      <c r="AG347" s="130">
        <v>0</v>
      </c>
      <c r="AH347" s="130">
        <v>0</v>
      </c>
      <c r="AI347" s="130">
        <v>0</v>
      </c>
      <c r="AJ347" s="130">
        <v>0</v>
      </c>
      <c r="AK347" s="130">
        <v>0</v>
      </c>
      <c r="AL347" s="130">
        <v>0</v>
      </c>
      <c r="AM347" s="130">
        <v>0</v>
      </c>
      <c r="AN347" s="130">
        <v>0</v>
      </c>
      <c r="AO347" s="130">
        <v>0</v>
      </c>
      <c r="AP347" s="130">
        <v>0</v>
      </c>
      <c r="AQ347" s="130">
        <v>0</v>
      </c>
      <c r="AR347" s="130">
        <v>0</v>
      </c>
      <c r="AS347" s="130">
        <v>0</v>
      </c>
      <c r="AT347" s="130">
        <v>0</v>
      </c>
      <c r="AU347" s="130">
        <v>0</v>
      </c>
      <c r="AV347" s="130">
        <v>0</v>
      </c>
      <c r="AW347" s="130">
        <v>0</v>
      </c>
      <c r="AX347" s="130">
        <v>0</v>
      </c>
      <c r="AY347" s="130">
        <v>0</v>
      </c>
    </row>
    <row r="348" spans="1:51">
      <c r="A348" t="s">
        <v>40</v>
      </c>
      <c r="B348" t="s">
        <v>76</v>
      </c>
      <c r="C348" t="s">
        <v>59</v>
      </c>
      <c r="D348" t="s">
        <v>337</v>
      </c>
      <c r="E348" s="63">
        <v>0</v>
      </c>
      <c r="F348" s="63">
        <v>0</v>
      </c>
      <c r="G348" s="63">
        <v>1.5349194167306219E-2</v>
      </c>
      <c r="H348" s="63">
        <v>2.2770398481973431E-2</v>
      </c>
      <c r="I348" s="63">
        <v>2.1084337349397589E-2</v>
      </c>
      <c r="J348" s="63">
        <v>1.892285298398836E-2</v>
      </c>
      <c r="K348" s="130">
        <v>1.892285298398836E-2</v>
      </c>
      <c r="L348" s="130">
        <v>1.8886818874568109E-2</v>
      </c>
      <c r="M348" s="130">
        <v>1.887314358016353E-2</v>
      </c>
      <c r="N348" s="130">
        <v>1.8854300547998311E-2</v>
      </c>
      <c r="O348" s="130">
        <v>1.8828356899276939E-2</v>
      </c>
      <c r="P348" s="130">
        <v>1.8792674688988299E-2</v>
      </c>
      <c r="Q348" s="130">
        <v>1.874366967895294E-2</v>
      </c>
      <c r="R348" s="130">
        <v>1.867650181513078E-2</v>
      </c>
      <c r="S348" s="130">
        <v>1.8584691017719361E-2</v>
      </c>
      <c r="T348" s="130">
        <v>1.845966459619839E-2</v>
      </c>
      <c r="U348" s="130">
        <v>1.8290269999758631E-2</v>
      </c>
      <c r="V348" s="130">
        <v>1.806233797744872E-2</v>
      </c>
      <c r="W348" s="130">
        <v>1.775846644126251E-2</v>
      </c>
      <c r="X348" s="130">
        <v>1.7358317098694429E-2</v>
      </c>
      <c r="Y348" s="130">
        <v>1.68398521833002E-2</v>
      </c>
      <c r="Z348" s="130">
        <v>1.6182007433092119E-2</v>
      </c>
      <c r="AA348" s="130">
        <v>1.536913610009771E-2</v>
      </c>
      <c r="AB348" s="130">
        <v>1.4396955464629241E-2</v>
      </c>
      <c r="AC348" s="130">
        <v>1.327861363712424E-2</v>
      </c>
      <c r="AD348" s="130">
        <v>1.204828797877203E-2</v>
      </c>
      <c r="AE348" s="130">
        <v>1.075947616260229E-2</v>
      </c>
      <c r="AF348" s="130">
        <v>9.4768593082728367E-3</v>
      </c>
      <c r="AG348" s="130">
        <v>8.2638986785808048E-3</v>
      </c>
      <c r="AH348" s="130">
        <v>7.1709153485734001E-3</v>
      </c>
      <c r="AI348" s="130">
        <v>6.2280963548669594E-3</v>
      </c>
      <c r="AJ348" s="130">
        <v>5.4449437856854922E-3</v>
      </c>
      <c r="AK348" s="130">
        <v>4.8145654099597483E-3</v>
      </c>
      <c r="AL348" s="130">
        <v>4.3198847553153471E-3</v>
      </c>
      <c r="AM348" s="130">
        <v>3.9393727814656257E-3</v>
      </c>
      <c r="AN348" s="130">
        <v>3.651155846209913E-3</v>
      </c>
      <c r="AO348" s="130">
        <v>3.435385272025515E-3</v>
      </c>
      <c r="AP348" s="130">
        <v>3.2752609011759718E-3</v>
      </c>
      <c r="AQ348" s="130">
        <v>3.157203314807774E-3</v>
      </c>
      <c r="AR348" s="130">
        <v>3.0705783687691559E-3</v>
      </c>
      <c r="AS348" s="130">
        <v>3.0072410825347901E-3</v>
      </c>
      <c r="AT348" s="130">
        <v>2.9610503545911939E-3</v>
      </c>
      <c r="AU348" s="130">
        <v>2.9274276794845882E-3</v>
      </c>
      <c r="AV348" s="130">
        <v>2.9029869472203189E-3</v>
      </c>
      <c r="AW348" s="130">
        <v>2.8852383840733071E-3</v>
      </c>
      <c r="AX348" s="130">
        <v>2.8723589218049182E-3</v>
      </c>
      <c r="AY348" s="130">
        <v>2.8630176921124301E-3</v>
      </c>
    </row>
    <row r="349" spans="1:51">
      <c r="A349" t="s">
        <v>40</v>
      </c>
      <c r="B349" t="s">
        <v>76</v>
      </c>
      <c r="C349" t="s">
        <v>60</v>
      </c>
      <c r="D349" t="s">
        <v>337</v>
      </c>
      <c r="E349" s="63">
        <v>0</v>
      </c>
      <c r="F349" s="63">
        <v>0</v>
      </c>
      <c r="G349" s="63">
        <v>0</v>
      </c>
      <c r="H349" s="63">
        <v>0</v>
      </c>
      <c r="I349" s="63">
        <v>0</v>
      </c>
      <c r="J349" s="63">
        <v>0</v>
      </c>
      <c r="K349" s="130">
        <v>0</v>
      </c>
      <c r="L349" s="130">
        <v>0</v>
      </c>
      <c r="M349" s="130">
        <v>0</v>
      </c>
      <c r="N349" s="130">
        <v>0</v>
      </c>
      <c r="O349" s="130">
        <v>0</v>
      </c>
      <c r="P349" s="130">
        <v>0</v>
      </c>
      <c r="Q349" s="130">
        <v>0</v>
      </c>
      <c r="R349" s="130">
        <v>0</v>
      </c>
      <c r="S349" s="130">
        <v>0</v>
      </c>
      <c r="T349" s="130">
        <v>0</v>
      </c>
      <c r="U349" s="130">
        <v>0</v>
      </c>
      <c r="V349" s="130">
        <v>0</v>
      </c>
      <c r="W349" s="130">
        <v>0</v>
      </c>
      <c r="X349" s="130">
        <v>0</v>
      </c>
      <c r="Y349" s="130">
        <v>0</v>
      </c>
      <c r="Z349" s="130">
        <v>0</v>
      </c>
      <c r="AA349" s="130">
        <v>0</v>
      </c>
      <c r="AB349" s="130">
        <v>0</v>
      </c>
      <c r="AC349" s="130">
        <v>0</v>
      </c>
      <c r="AD349" s="130">
        <v>0</v>
      </c>
      <c r="AE349" s="130">
        <v>0</v>
      </c>
      <c r="AF349" s="130">
        <v>0</v>
      </c>
      <c r="AG349" s="130">
        <v>0</v>
      </c>
      <c r="AH349" s="130">
        <v>0</v>
      </c>
      <c r="AI349" s="130">
        <v>0</v>
      </c>
      <c r="AJ349" s="130">
        <v>0</v>
      </c>
      <c r="AK349" s="130">
        <v>0</v>
      </c>
      <c r="AL349" s="130">
        <v>0</v>
      </c>
      <c r="AM349" s="130">
        <v>0</v>
      </c>
      <c r="AN349" s="130">
        <v>0</v>
      </c>
      <c r="AO349" s="130">
        <v>0</v>
      </c>
      <c r="AP349" s="130">
        <v>0</v>
      </c>
      <c r="AQ349" s="130">
        <v>0</v>
      </c>
      <c r="AR349" s="130">
        <v>0</v>
      </c>
      <c r="AS349" s="130">
        <v>0</v>
      </c>
      <c r="AT349" s="130">
        <v>0</v>
      </c>
      <c r="AU349" s="130">
        <v>0</v>
      </c>
      <c r="AV349" s="130">
        <v>0</v>
      </c>
      <c r="AW349" s="130">
        <v>0</v>
      </c>
      <c r="AX349" s="130">
        <v>0</v>
      </c>
      <c r="AY349" s="130">
        <v>0</v>
      </c>
    </row>
    <row r="350" spans="1:51">
      <c r="A350" t="s">
        <v>40</v>
      </c>
      <c r="B350" t="s">
        <v>76</v>
      </c>
      <c r="C350" t="s">
        <v>64</v>
      </c>
      <c r="D350" t="s">
        <v>337</v>
      </c>
      <c r="E350" s="63">
        <v>0</v>
      </c>
      <c r="F350" s="63">
        <v>0</v>
      </c>
      <c r="G350" s="63">
        <v>0</v>
      </c>
      <c r="H350" s="63">
        <v>0</v>
      </c>
      <c r="I350" s="63">
        <v>0</v>
      </c>
      <c r="J350" s="63">
        <v>0</v>
      </c>
      <c r="K350" s="130">
        <v>0</v>
      </c>
      <c r="L350" s="130">
        <v>7.7750822852250398E-4</v>
      </c>
      <c r="M350" s="130">
        <v>1E-3</v>
      </c>
      <c r="N350" s="130">
        <v>1.2503412000094481E-3</v>
      </c>
      <c r="O350" s="130">
        <v>1.515853309977464E-3</v>
      </c>
      <c r="P350" s="130">
        <v>1.7803755855818129E-3</v>
      </c>
      <c r="Q350" s="130">
        <v>2.0279833679623018E-3</v>
      </c>
      <c r="R350" s="130">
        <v>2.246594447847678E-3</v>
      </c>
      <c r="S350" s="130">
        <v>2.429861378661591E-3</v>
      </c>
      <c r="T350" s="130">
        <v>2.5769432360327701E-3</v>
      </c>
      <c r="U350" s="130">
        <v>2.6909081889947071E-3</v>
      </c>
      <c r="V350" s="130">
        <v>2.7768314621496129E-3</v>
      </c>
      <c r="W350" s="130">
        <v>2.84028691880296E-3</v>
      </c>
      <c r="X350" s="130">
        <v>2.8864374205020819E-3</v>
      </c>
      <c r="Y350" s="130">
        <v>2.9196296795036551E-3</v>
      </c>
      <c r="Z350" s="130">
        <v>2.943310985180656E-3</v>
      </c>
      <c r="AA350" s="130">
        <v>2.9601098731268042E-3</v>
      </c>
      <c r="AB350" s="130">
        <v>2.9719780718752168E-3</v>
      </c>
      <c r="AC350" s="130">
        <v>2.980338671474984E-3</v>
      </c>
      <c r="AD350" s="130">
        <v>2.986216378370161E-3</v>
      </c>
      <c r="AE350" s="130">
        <v>2.9903426526279521E-3</v>
      </c>
      <c r="AF350" s="130">
        <v>2.993236480364331E-3</v>
      </c>
      <c r="AG350" s="130">
        <v>2.9952645447244219E-3</v>
      </c>
      <c r="AH350" s="130">
        <v>2.996685160550891E-3</v>
      </c>
      <c r="AI350" s="130">
        <v>2.9976799279655521E-3</v>
      </c>
      <c r="AJ350" s="130">
        <v>2.998376332198952E-3</v>
      </c>
      <c r="AK350" s="130">
        <v>2.9988637795439572E-3</v>
      </c>
      <c r="AL350" s="130">
        <v>2.999204927314111E-3</v>
      </c>
      <c r="AM350" s="130">
        <v>2.9994436651955229E-3</v>
      </c>
      <c r="AN350" s="130">
        <v>2.999610726135422E-3</v>
      </c>
      <c r="AO350" s="130">
        <v>2.9997276251530229E-3</v>
      </c>
      <c r="AP350" s="130">
        <v>2.999809421603156E-3</v>
      </c>
      <c r="AQ350" s="130">
        <v>2.999866654985469E-3</v>
      </c>
      <c r="AR350" s="130">
        <v>2.9999067009098819E-3</v>
      </c>
      <c r="AS350" s="130">
        <v>2.9999347205791672E-3</v>
      </c>
      <c r="AT350" s="130">
        <v>2.9999543254835008E-3</v>
      </c>
      <c r="AU350" s="130">
        <v>2.9999680426490249E-3</v>
      </c>
      <c r="AV350" s="130">
        <v>2.9999776402476219E-3</v>
      </c>
      <c r="AW350" s="130">
        <v>2.999984355460299E-3</v>
      </c>
      <c r="AX350" s="130">
        <v>2.999989053928068E-3</v>
      </c>
      <c r="AY350" s="130">
        <v>2.9999923413256851E-3</v>
      </c>
    </row>
    <row r="351" spans="1:51">
      <c r="A351" t="s">
        <v>40</v>
      </c>
      <c r="B351" t="s">
        <v>76</v>
      </c>
      <c r="C351" t="s">
        <v>61</v>
      </c>
      <c r="D351" t="s">
        <v>337</v>
      </c>
      <c r="E351" s="63">
        <v>0</v>
      </c>
      <c r="F351" s="63">
        <v>0</v>
      </c>
      <c r="G351" s="63">
        <v>0</v>
      </c>
      <c r="H351" s="63">
        <v>0</v>
      </c>
      <c r="I351" s="63">
        <v>0</v>
      </c>
      <c r="J351" s="63">
        <v>0</v>
      </c>
      <c r="K351" s="130">
        <v>0</v>
      </c>
      <c r="L351" s="130">
        <v>6.9996987850317119E-4</v>
      </c>
      <c r="M351" s="130">
        <v>1E-3</v>
      </c>
      <c r="N351" s="130">
        <v>1.4283728261970129E-3</v>
      </c>
      <c r="O351" s="130">
        <v>2.0397187676144861E-3</v>
      </c>
      <c r="P351" s="130">
        <v>2.9116420218176999E-3</v>
      </c>
      <c r="Q351" s="130">
        <v>4.1540919764280889E-3</v>
      </c>
      <c r="R351" s="130">
        <v>5.9222582089639561E-3</v>
      </c>
      <c r="S351" s="130">
        <v>8.4340034372050749E-3</v>
      </c>
      <c r="T351" s="130">
        <v>1.1992805871272929E-2</v>
      </c>
      <c r="U351" s="130">
        <v>1.7016696666036019E-2</v>
      </c>
      <c r="V351" s="130">
        <v>2.40722458767266E-2</v>
      </c>
      <c r="W351" s="130">
        <v>3.3909432719945197E-2</v>
      </c>
      <c r="X351" s="130">
        <v>4.7487083526113943E-2</v>
      </c>
      <c r="Y351" s="130">
        <v>6.5968517377613445E-2</v>
      </c>
      <c r="Z351" s="130">
        <v>9.0654026675444824E-2</v>
      </c>
      <c r="AA351" s="130">
        <v>0.12280721846060021</v>
      </c>
      <c r="AB351" s="130">
        <v>0.1633422298661012</v>
      </c>
      <c r="AC351" s="130">
        <v>0.2123923540169326</v>
      </c>
      <c r="AD351" s="130">
        <v>0.26888683086189391</v>
      </c>
      <c r="AE351" s="130">
        <v>0.33037109569086448</v>
      </c>
      <c r="AF351" s="130">
        <v>0.39329362759482961</v>
      </c>
      <c r="AG351" s="130">
        <v>0.45376181013906869</v>
      </c>
      <c r="AH351" s="130">
        <v>0.50845840136591569</v>
      </c>
      <c r="AI351" s="130">
        <v>0.55529094414054336</v>
      </c>
      <c r="AJ351" s="130">
        <v>0.59354154498709821</v>
      </c>
      <c r="AK351" s="130">
        <v>0.62359650619785745</v>
      </c>
      <c r="AL351" s="130">
        <v>0.64650145817820492</v>
      </c>
      <c r="AM351" s="130">
        <v>0.66355430984945274</v>
      </c>
      <c r="AN351" s="130">
        <v>0.67603069429546458</v>
      </c>
      <c r="AO351" s="130">
        <v>0.68504276911684481</v>
      </c>
      <c r="AP351" s="130">
        <v>0.69149248623494808</v>
      </c>
      <c r="AQ351" s="130">
        <v>0.69607786942763483</v>
      </c>
      <c r="AR351" s="130">
        <v>0.69932246429266054</v>
      </c>
      <c r="AS351" s="130">
        <v>0.70161066259249694</v>
      </c>
      <c r="AT351" s="130">
        <v>0.70322057622112777</v>
      </c>
      <c r="AU351" s="130">
        <v>0.704351388718368</v>
      </c>
      <c r="AV351" s="130">
        <v>0.70514475207148031</v>
      </c>
      <c r="AW351" s="130">
        <v>0.70570091017051251</v>
      </c>
      <c r="AX351" s="130">
        <v>0.70609056065582276</v>
      </c>
      <c r="AY351" s="130">
        <v>0.70636344435105836</v>
      </c>
    </row>
    <row r="352" spans="1:51">
      <c r="A352" t="s">
        <v>40</v>
      </c>
      <c r="B352" t="s">
        <v>77</v>
      </c>
      <c r="C352" t="s">
        <v>50</v>
      </c>
      <c r="D352" t="s">
        <v>337</v>
      </c>
      <c r="E352" s="63">
        <v>0</v>
      </c>
      <c r="F352" s="63">
        <v>0</v>
      </c>
      <c r="G352" s="63">
        <v>0</v>
      </c>
      <c r="H352" s="63">
        <v>0</v>
      </c>
      <c r="I352" s="63">
        <v>0</v>
      </c>
      <c r="J352" s="63">
        <v>0</v>
      </c>
      <c r="K352" s="130">
        <v>0</v>
      </c>
      <c r="L352" s="130">
        <v>0</v>
      </c>
      <c r="M352" s="130">
        <v>0</v>
      </c>
      <c r="N352" s="130">
        <v>0</v>
      </c>
      <c r="O352" s="130">
        <v>0</v>
      </c>
      <c r="P352" s="130">
        <v>0</v>
      </c>
      <c r="Q352" s="130">
        <v>0</v>
      </c>
      <c r="R352" s="130">
        <v>0</v>
      </c>
      <c r="S352" s="130">
        <v>0</v>
      </c>
      <c r="T352" s="130">
        <v>0</v>
      </c>
      <c r="U352" s="130">
        <v>0</v>
      </c>
      <c r="V352" s="130">
        <v>0</v>
      </c>
      <c r="W352" s="130">
        <v>0</v>
      </c>
      <c r="X352" s="130">
        <v>0</v>
      </c>
      <c r="Y352" s="130">
        <v>0</v>
      </c>
      <c r="Z352" s="130">
        <v>0</v>
      </c>
      <c r="AA352" s="130">
        <v>0</v>
      </c>
      <c r="AB352" s="130">
        <v>0</v>
      </c>
      <c r="AC352" s="130">
        <v>0</v>
      </c>
      <c r="AD352" s="130">
        <v>0</v>
      </c>
      <c r="AE352" s="130">
        <v>0</v>
      </c>
      <c r="AF352" s="130">
        <v>0</v>
      </c>
      <c r="AG352" s="130">
        <v>0</v>
      </c>
      <c r="AH352" s="130">
        <v>0</v>
      </c>
      <c r="AI352" s="130">
        <v>0</v>
      </c>
      <c r="AJ352" s="130">
        <v>0</v>
      </c>
      <c r="AK352" s="130">
        <v>0</v>
      </c>
      <c r="AL352" s="130">
        <v>0</v>
      </c>
      <c r="AM352" s="130">
        <v>0</v>
      </c>
      <c r="AN352" s="130">
        <v>0</v>
      </c>
      <c r="AO352" s="130">
        <v>0</v>
      </c>
      <c r="AP352" s="130">
        <v>0</v>
      </c>
      <c r="AQ352" s="130">
        <v>0</v>
      </c>
      <c r="AR352" s="130">
        <v>0</v>
      </c>
      <c r="AS352" s="130">
        <v>0</v>
      </c>
      <c r="AT352" s="130">
        <v>0</v>
      </c>
      <c r="AU352" s="130">
        <v>0</v>
      </c>
      <c r="AV352" s="130">
        <v>0</v>
      </c>
      <c r="AW352" s="130">
        <v>0</v>
      </c>
      <c r="AX352" s="130">
        <v>0</v>
      </c>
      <c r="AY352" s="130">
        <v>0</v>
      </c>
    </row>
    <row r="353" spans="1:51">
      <c r="A353" t="s">
        <v>40</v>
      </c>
      <c r="B353" t="s">
        <v>77</v>
      </c>
      <c r="C353" t="s">
        <v>53</v>
      </c>
      <c r="D353" t="s">
        <v>337</v>
      </c>
      <c r="E353" s="63">
        <v>1</v>
      </c>
      <c r="F353" s="63">
        <v>1</v>
      </c>
      <c r="G353" s="63">
        <v>1</v>
      </c>
      <c r="H353" s="63">
        <v>1</v>
      </c>
      <c r="I353" s="63">
        <v>1</v>
      </c>
      <c r="J353" s="63">
        <v>1</v>
      </c>
      <c r="K353" s="130">
        <v>1</v>
      </c>
      <c r="L353" s="130">
        <v>0.9985225218929743</v>
      </c>
      <c r="M353" s="130">
        <v>0.998</v>
      </c>
      <c r="N353" s="130">
        <v>0.99732128597379355</v>
      </c>
      <c r="O353" s="130">
        <v>0.99644442792240806</v>
      </c>
      <c r="P353" s="130">
        <v>0.99530798239260054</v>
      </c>
      <c r="Q353" s="130">
        <v>0.9938179246556097</v>
      </c>
      <c r="R353" s="130">
        <v>0.99183114734318845</v>
      </c>
      <c r="S353" s="130">
        <v>0.98913613518413346</v>
      </c>
      <c r="T353" s="130">
        <v>0.98543025089269443</v>
      </c>
      <c r="U353" s="130">
        <v>0.98029239514496935</v>
      </c>
      <c r="V353" s="130">
        <v>0.97315092266112391</v>
      </c>
      <c r="W353" s="130">
        <v>0.96325028036125193</v>
      </c>
      <c r="X353" s="130">
        <v>0.94962647905338404</v>
      </c>
      <c r="Y353" s="130">
        <v>0.93111185294288301</v>
      </c>
      <c r="Z353" s="130">
        <v>0.90640266233937461</v>
      </c>
      <c r="AA353" s="130">
        <v>0.87423267166627305</v>
      </c>
      <c r="AB353" s="130">
        <v>0.83368579206202365</v>
      </c>
      <c r="AC353" s="130">
        <v>0.78462730731159247</v>
      </c>
      <c r="AD353" s="130">
        <v>0.72812695275973605</v>
      </c>
      <c r="AE353" s="130">
        <v>0.66663856165650759</v>
      </c>
      <c r="AF353" s="130">
        <v>0.60371313592480613</v>
      </c>
      <c r="AG353" s="130">
        <v>0.54324292531620677</v>
      </c>
      <c r="AH353" s="130">
        <v>0.48854491347353329</v>
      </c>
      <c r="AI353" s="130">
        <v>0.44171137593149101</v>
      </c>
      <c r="AJ353" s="130">
        <v>0.40346007868070283</v>
      </c>
      <c r="AK353" s="130">
        <v>0.37340463002259849</v>
      </c>
      <c r="AL353" s="130">
        <v>0.35049933689448087</v>
      </c>
      <c r="AM353" s="130">
        <v>0.33344624648535159</v>
      </c>
      <c r="AN353" s="130">
        <v>0.32096969497839989</v>
      </c>
      <c r="AO353" s="130">
        <v>0.31195750325800209</v>
      </c>
      <c r="AP353" s="130">
        <v>0.30550770434344859</v>
      </c>
      <c r="AQ353" s="130">
        <v>0.30092226391737958</v>
      </c>
      <c r="AR353" s="130">
        <v>0.29767762900642952</v>
      </c>
      <c r="AS353" s="130">
        <v>0.29538940268692382</v>
      </c>
      <c r="AT353" s="130">
        <v>0.29377946945338862</v>
      </c>
      <c r="AU353" s="130">
        <v>0.29264864323898288</v>
      </c>
      <c r="AV353" s="130">
        <v>0.29185527028827202</v>
      </c>
      <c r="AW353" s="130">
        <v>0.29129910547402699</v>
      </c>
      <c r="AX353" s="130">
        <v>0.29090945029024912</v>
      </c>
      <c r="AY353" s="130">
        <v>0.29063656330761589</v>
      </c>
    </row>
    <row r="354" spans="1:51">
      <c r="A354" t="s">
        <v>40</v>
      </c>
      <c r="B354" t="s">
        <v>77</v>
      </c>
      <c r="C354" t="s">
        <v>56</v>
      </c>
      <c r="D354" t="s">
        <v>337</v>
      </c>
      <c r="E354" s="63">
        <v>0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130">
        <v>0</v>
      </c>
      <c r="L354" s="130">
        <v>0</v>
      </c>
      <c r="M354" s="130">
        <v>0</v>
      </c>
      <c r="N354" s="130">
        <v>0</v>
      </c>
      <c r="O354" s="130">
        <v>0</v>
      </c>
      <c r="P354" s="130">
        <v>0</v>
      </c>
      <c r="Q354" s="130">
        <v>0</v>
      </c>
      <c r="R354" s="130">
        <v>0</v>
      </c>
      <c r="S354" s="130">
        <v>0</v>
      </c>
      <c r="T354" s="130">
        <v>0</v>
      </c>
      <c r="U354" s="130">
        <v>0</v>
      </c>
      <c r="V354" s="130">
        <v>0</v>
      </c>
      <c r="W354" s="130">
        <v>0</v>
      </c>
      <c r="X354" s="130">
        <v>0</v>
      </c>
      <c r="Y354" s="130">
        <v>0</v>
      </c>
      <c r="Z354" s="130">
        <v>0</v>
      </c>
      <c r="AA354" s="130">
        <v>0</v>
      </c>
      <c r="AB354" s="130">
        <v>0</v>
      </c>
      <c r="AC354" s="130">
        <v>0</v>
      </c>
      <c r="AD354" s="130">
        <v>0</v>
      </c>
      <c r="AE354" s="130">
        <v>0</v>
      </c>
      <c r="AF354" s="130">
        <v>0</v>
      </c>
      <c r="AG354" s="130">
        <v>0</v>
      </c>
      <c r="AH354" s="130">
        <v>0</v>
      </c>
      <c r="AI354" s="130">
        <v>0</v>
      </c>
      <c r="AJ354" s="130">
        <v>0</v>
      </c>
      <c r="AK354" s="130">
        <v>0</v>
      </c>
      <c r="AL354" s="130">
        <v>0</v>
      </c>
      <c r="AM354" s="130">
        <v>0</v>
      </c>
      <c r="AN354" s="130">
        <v>0</v>
      </c>
      <c r="AO354" s="130">
        <v>0</v>
      </c>
      <c r="AP354" s="130">
        <v>0</v>
      </c>
      <c r="AQ354" s="130">
        <v>0</v>
      </c>
      <c r="AR354" s="130">
        <v>0</v>
      </c>
      <c r="AS354" s="130">
        <v>0</v>
      </c>
      <c r="AT354" s="130">
        <v>0</v>
      </c>
      <c r="AU354" s="130">
        <v>0</v>
      </c>
      <c r="AV354" s="130">
        <v>0</v>
      </c>
      <c r="AW354" s="130">
        <v>0</v>
      </c>
      <c r="AX354" s="130">
        <v>0</v>
      </c>
      <c r="AY354" s="130">
        <v>0</v>
      </c>
    </row>
    <row r="355" spans="1:51">
      <c r="A355" t="s">
        <v>40</v>
      </c>
      <c r="B355" t="s">
        <v>77</v>
      </c>
      <c r="C355" t="s">
        <v>59</v>
      </c>
      <c r="D355" t="s">
        <v>337</v>
      </c>
      <c r="E355" s="63">
        <v>0</v>
      </c>
      <c r="F355" s="63">
        <v>0</v>
      </c>
      <c r="G355" s="63">
        <v>0</v>
      </c>
      <c r="H355" s="63">
        <v>0</v>
      </c>
      <c r="I355" s="63">
        <v>0</v>
      </c>
      <c r="J355" s="63">
        <v>0</v>
      </c>
      <c r="K355" s="130">
        <v>0</v>
      </c>
      <c r="L355" s="130">
        <v>0</v>
      </c>
      <c r="M355" s="130">
        <v>0</v>
      </c>
      <c r="N355" s="130">
        <v>0</v>
      </c>
      <c r="O355" s="130">
        <v>0</v>
      </c>
      <c r="P355" s="130">
        <v>0</v>
      </c>
      <c r="Q355" s="130">
        <v>0</v>
      </c>
      <c r="R355" s="130">
        <v>0</v>
      </c>
      <c r="S355" s="130">
        <v>0</v>
      </c>
      <c r="T355" s="130">
        <v>0</v>
      </c>
      <c r="U355" s="130">
        <v>0</v>
      </c>
      <c r="V355" s="130">
        <v>0</v>
      </c>
      <c r="W355" s="130">
        <v>0</v>
      </c>
      <c r="X355" s="130">
        <v>0</v>
      </c>
      <c r="Y355" s="130">
        <v>0</v>
      </c>
      <c r="Z355" s="130">
        <v>0</v>
      </c>
      <c r="AA355" s="130">
        <v>0</v>
      </c>
      <c r="AB355" s="130">
        <v>0</v>
      </c>
      <c r="AC355" s="130">
        <v>0</v>
      </c>
      <c r="AD355" s="130">
        <v>0</v>
      </c>
      <c r="AE355" s="130">
        <v>0</v>
      </c>
      <c r="AF355" s="130">
        <v>0</v>
      </c>
      <c r="AG355" s="130">
        <v>0</v>
      </c>
      <c r="AH355" s="130">
        <v>0</v>
      </c>
      <c r="AI355" s="130">
        <v>0</v>
      </c>
      <c r="AJ355" s="130">
        <v>0</v>
      </c>
      <c r="AK355" s="130">
        <v>0</v>
      </c>
      <c r="AL355" s="130">
        <v>0</v>
      </c>
      <c r="AM355" s="130">
        <v>0</v>
      </c>
      <c r="AN355" s="130">
        <v>0</v>
      </c>
      <c r="AO355" s="130">
        <v>0</v>
      </c>
      <c r="AP355" s="130">
        <v>0</v>
      </c>
      <c r="AQ355" s="130">
        <v>0</v>
      </c>
      <c r="AR355" s="130">
        <v>0</v>
      </c>
      <c r="AS355" s="130">
        <v>0</v>
      </c>
      <c r="AT355" s="130">
        <v>0</v>
      </c>
      <c r="AU355" s="130">
        <v>0</v>
      </c>
      <c r="AV355" s="130">
        <v>0</v>
      </c>
      <c r="AW355" s="130">
        <v>0</v>
      </c>
      <c r="AX355" s="130">
        <v>0</v>
      </c>
      <c r="AY355" s="130">
        <v>0</v>
      </c>
    </row>
    <row r="356" spans="1:51">
      <c r="A356" t="s">
        <v>40</v>
      </c>
      <c r="B356" t="s">
        <v>77</v>
      </c>
      <c r="C356" t="s">
        <v>60</v>
      </c>
      <c r="D356" t="s">
        <v>337</v>
      </c>
      <c r="E356" s="63">
        <v>0</v>
      </c>
      <c r="F356" s="63">
        <v>0</v>
      </c>
      <c r="G356" s="63">
        <v>0</v>
      </c>
      <c r="H356" s="63">
        <v>0</v>
      </c>
      <c r="I356" s="63">
        <v>0</v>
      </c>
      <c r="J356" s="63">
        <v>0</v>
      </c>
      <c r="K356" s="130">
        <v>0</v>
      </c>
      <c r="L356" s="130">
        <v>0</v>
      </c>
      <c r="M356" s="130">
        <v>0</v>
      </c>
      <c r="N356" s="130">
        <v>0</v>
      </c>
      <c r="O356" s="130">
        <v>0</v>
      </c>
      <c r="P356" s="130">
        <v>0</v>
      </c>
      <c r="Q356" s="130">
        <v>0</v>
      </c>
      <c r="R356" s="130">
        <v>0</v>
      </c>
      <c r="S356" s="130">
        <v>0</v>
      </c>
      <c r="T356" s="130">
        <v>0</v>
      </c>
      <c r="U356" s="130">
        <v>0</v>
      </c>
      <c r="V356" s="130">
        <v>0</v>
      </c>
      <c r="W356" s="130">
        <v>0</v>
      </c>
      <c r="X356" s="130">
        <v>0</v>
      </c>
      <c r="Y356" s="130">
        <v>0</v>
      </c>
      <c r="Z356" s="130">
        <v>0</v>
      </c>
      <c r="AA356" s="130">
        <v>0</v>
      </c>
      <c r="AB356" s="130">
        <v>0</v>
      </c>
      <c r="AC356" s="130">
        <v>0</v>
      </c>
      <c r="AD356" s="130">
        <v>0</v>
      </c>
      <c r="AE356" s="130">
        <v>0</v>
      </c>
      <c r="AF356" s="130">
        <v>0</v>
      </c>
      <c r="AG356" s="130">
        <v>0</v>
      </c>
      <c r="AH356" s="130">
        <v>0</v>
      </c>
      <c r="AI356" s="130">
        <v>0</v>
      </c>
      <c r="AJ356" s="130">
        <v>0</v>
      </c>
      <c r="AK356" s="130">
        <v>0</v>
      </c>
      <c r="AL356" s="130">
        <v>0</v>
      </c>
      <c r="AM356" s="130">
        <v>0</v>
      </c>
      <c r="AN356" s="130">
        <v>0</v>
      </c>
      <c r="AO356" s="130">
        <v>0</v>
      </c>
      <c r="AP356" s="130">
        <v>0</v>
      </c>
      <c r="AQ356" s="130">
        <v>0</v>
      </c>
      <c r="AR356" s="130">
        <v>0</v>
      </c>
      <c r="AS356" s="130">
        <v>0</v>
      </c>
      <c r="AT356" s="130">
        <v>0</v>
      </c>
      <c r="AU356" s="130">
        <v>0</v>
      </c>
      <c r="AV356" s="130">
        <v>0</v>
      </c>
      <c r="AW356" s="130">
        <v>0</v>
      </c>
      <c r="AX356" s="130">
        <v>0</v>
      </c>
      <c r="AY356" s="130">
        <v>0</v>
      </c>
    </row>
    <row r="357" spans="1:51">
      <c r="A357" t="s">
        <v>40</v>
      </c>
      <c r="B357" t="s">
        <v>77</v>
      </c>
      <c r="C357" t="s">
        <v>64</v>
      </c>
      <c r="D357" t="s">
        <v>337</v>
      </c>
      <c r="E357" s="63">
        <v>0</v>
      </c>
      <c r="F357" s="63">
        <v>0</v>
      </c>
      <c r="G357" s="63">
        <v>0</v>
      </c>
      <c r="H357" s="63">
        <v>0</v>
      </c>
      <c r="I357" s="63">
        <v>0</v>
      </c>
      <c r="J357" s="63">
        <v>0</v>
      </c>
      <c r="K357" s="130">
        <v>0</v>
      </c>
      <c r="L357" s="130">
        <v>7.7750822852250398E-4</v>
      </c>
      <c r="M357" s="130">
        <v>1E-3</v>
      </c>
      <c r="N357" s="130">
        <v>1.2503412000094481E-3</v>
      </c>
      <c r="O357" s="130">
        <v>1.515853309977464E-3</v>
      </c>
      <c r="P357" s="130">
        <v>1.7803755855818129E-3</v>
      </c>
      <c r="Q357" s="130">
        <v>2.0279833679623018E-3</v>
      </c>
      <c r="R357" s="130">
        <v>2.246594447847678E-3</v>
      </c>
      <c r="S357" s="130">
        <v>2.429861378661591E-3</v>
      </c>
      <c r="T357" s="130">
        <v>2.5769432360327701E-3</v>
      </c>
      <c r="U357" s="130">
        <v>2.6909081889947071E-3</v>
      </c>
      <c r="V357" s="130">
        <v>2.7768314621496129E-3</v>
      </c>
      <c r="W357" s="130">
        <v>2.84028691880296E-3</v>
      </c>
      <c r="X357" s="130">
        <v>2.8864374205020819E-3</v>
      </c>
      <c r="Y357" s="130">
        <v>2.9196296795036551E-3</v>
      </c>
      <c r="Z357" s="130">
        <v>2.943310985180656E-3</v>
      </c>
      <c r="AA357" s="130">
        <v>2.9601098731268042E-3</v>
      </c>
      <c r="AB357" s="130">
        <v>2.9719780718752168E-3</v>
      </c>
      <c r="AC357" s="130">
        <v>2.980338671474984E-3</v>
      </c>
      <c r="AD357" s="130">
        <v>2.986216378370161E-3</v>
      </c>
      <c r="AE357" s="130">
        <v>2.9903426526279521E-3</v>
      </c>
      <c r="AF357" s="130">
        <v>2.993236480364331E-3</v>
      </c>
      <c r="AG357" s="130">
        <v>2.9952645447244219E-3</v>
      </c>
      <c r="AH357" s="130">
        <v>2.996685160550891E-3</v>
      </c>
      <c r="AI357" s="130">
        <v>2.9976799279655521E-3</v>
      </c>
      <c r="AJ357" s="130">
        <v>2.998376332198952E-3</v>
      </c>
      <c r="AK357" s="130">
        <v>2.9988637795439572E-3</v>
      </c>
      <c r="AL357" s="130">
        <v>2.999204927314111E-3</v>
      </c>
      <c r="AM357" s="130">
        <v>2.9994436651955229E-3</v>
      </c>
      <c r="AN357" s="130">
        <v>2.999610726135422E-3</v>
      </c>
      <c r="AO357" s="130">
        <v>2.9997276251530229E-3</v>
      </c>
      <c r="AP357" s="130">
        <v>2.999809421603156E-3</v>
      </c>
      <c r="AQ357" s="130">
        <v>2.999866654985469E-3</v>
      </c>
      <c r="AR357" s="130">
        <v>2.9999067009098819E-3</v>
      </c>
      <c r="AS357" s="130">
        <v>2.9999347205791672E-3</v>
      </c>
      <c r="AT357" s="130">
        <v>2.9999543254835008E-3</v>
      </c>
      <c r="AU357" s="130">
        <v>2.9999680426490249E-3</v>
      </c>
      <c r="AV357" s="130">
        <v>2.9999776402476219E-3</v>
      </c>
      <c r="AW357" s="130">
        <v>2.999984355460299E-3</v>
      </c>
      <c r="AX357" s="130">
        <v>2.999989053928068E-3</v>
      </c>
      <c r="AY357" s="130">
        <v>2.9999923413256851E-3</v>
      </c>
    </row>
    <row r="358" spans="1:51">
      <c r="A358" t="s">
        <v>40</v>
      </c>
      <c r="B358" t="s">
        <v>77</v>
      </c>
      <c r="C358" t="s">
        <v>61</v>
      </c>
      <c r="D358" t="s">
        <v>337</v>
      </c>
      <c r="E358" s="63">
        <v>0</v>
      </c>
      <c r="F358" s="63">
        <v>0</v>
      </c>
      <c r="G358" s="63">
        <v>0</v>
      </c>
      <c r="H358" s="63">
        <v>0</v>
      </c>
      <c r="I358" s="63">
        <v>0</v>
      </c>
      <c r="J358" s="63">
        <v>0</v>
      </c>
      <c r="K358" s="130">
        <v>0</v>
      </c>
      <c r="L358" s="130">
        <v>6.9996987850317119E-4</v>
      </c>
      <c r="M358" s="130">
        <v>1E-3</v>
      </c>
      <c r="N358" s="130">
        <v>1.4283728261970129E-3</v>
      </c>
      <c r="O358" s="130">
        <v>2.0397187676144861E-3</v>
      </c>
      <c r="P358" s="130">
        <v>2.9116420218176999E-3</v>
      </c>
      <c r="Q358" s="130">
        <v>4.1540919764280889E-3</v>
      </c>
      <c r="R358" s="130">
        <v>5.9222582089639561E-3</v>
      </c>
      <c r="S358" s="130">
        <v>8.4340034372050749E-3</v>
      </c>
      <c r="T358" s="130">
        <v>1.1992805871272929E-2</v>
      </c>
      <c r="U358" s="130">
        <v>1.7016696666036019E-2</v>
      </c>
      <c r="V358" s="130">
        <v>2.40722458767266E-2</v>
      </c>
      <c r="W358" s="130">
        <v>3.3909432719945197E-2</v>
      </c>
      <c r="X358" s="130">
        <v>4.7487083526113943E-2</v>
      </c>
      <c r="Y358" s="130">
        <v>6.5968517377613445E-2</v>
      </c>
      <c r="Z358" s="130">
        <v>9.0654026675444824E-2</v>
      </c>
      <c r="AA358" s="130">
        <v>0.12280721846060021</v>
      </c>
      <c r="AB358" s="130">
        <v>0.1633422298661012</v>
      </c>
      <c r="AC358" s="130">
        <v>0.2123923540169326</v>
      </c>
      <c r="AD358" s="130">
        <v>0.26888683086189391</v>
      </c>
      <c r="AE358" s="130">
        <v>0.33037109569086448</v>
      </c>
      <c r="AF358" s="130">
        <v>0.39329362759482961</v>
      </c>
      <c r="AG358" s="130">
        <v>0.45376181013906869</v>
      </c>
      <c r="AH358" s="130">
        <v>0.50845840136591569</v>
      </c>
      <c r="AI358" s="130">
        <v>0.55529094414054336</v>
      </c>
      <c r="AJ358" s="130">
        <v>0.59354154498709821</v>
      </c>
      <c r="AK358" s="130">
        <v>0.62359650619785745</v>
      </c>
      <c r="AL358" s="130">
        <v>0.64650145817820492</v>
      </c>
      <c r="AM358" s="130">
        <v>0.66355430984945274</v>
      </c>
      <c r="AN358" s="130">
        <v>0.67603069429546458</v>
      </c>
      <c r="AO358" s="130">
        <v>0.68504276911684481</v>
      </c>
      <c r="AP358" s="130">
        <v>0.69149248623494808</v>
      </c>
      <c r="AQ358" s="130">
        <v>0.69607786942763483</v>
      </c>
      <c r="AR358" s="130">
        <v>0.69932246429266054</v>
      </c>
      <c r="AS358" s="130">
        <v>0.70161066259249694</v>
      </c>
      <c r="AT358" s="130">
        <v>0.70322057622112777</v>
      </c>
      <c r="AU358" s="130">
        <v>0.704351388718368</v>
      </c>
      <c r="AV358" s="130">
        <v>0.70514475207148031</v>
      </c>
      <c r="AW358" s="130">
        <v>0.70570091017051251</v>
      </c>
      <c r="AX358" s="130">
        <v>0.70609056065582276</v>
      </c>
      <c r="AY358" s="130">
        <v>0.70636344435105836</v>
      </c>
    </row>
    <row r="359" spans="1:51">
      <c r="A359" t="s">
        <v>40</v>
      </c>
      <c r="B359" t="s">
        <v>78</v>
      </c>
      <c r="C359" t="s">
        <v>53</v>
      </c>
      <c r="D359" t="s">
        <v>337</v>
      </c>
      <c r="E359" s="63">
        <v>1</v>
      </c>
      <c r="F359" s="63">
        <v>1</v>
      </c>
      <c r="G359" s="63">
        <v>1</v>
      </c>
      <c r="H359" s="63">
        <v>1</v>
      </c>
      <c r="I359" s="63">
        <v>1</v>
      </c>
      <c r="J359" s="63">
        <v>1</v>
      </c>
      <c r="K359" s="71">
        <v>1</v>
      </c>
      <c r="L359" s="71">
        <v>1</v>
      </c>
      <c r="M359" s="71">
        <v>1</v>
      </c>
      <c r="N359" s="71">
        <v>1</v>
      </c>
      <c r="O359" s="71">
        <v>1</v>
      </c>
      <c r="P359" s="71">
        <v>1</v>
      </c>
      <c r="Q359" s="71">
        <v>1</v>
      </c>
      <c r="R359" s="71">
        <v>1</v>
      </c>
      <c r="S359" s="71">
        <v>1</v>
      </c>
      <c r="T359" s="71">
        <v>1</v>
      </c>
      <c r="U359" s="71">
        <v>1</v>
      </c>
      <c r="V359" s="71">
        <v>1</v>
      </c>
      <c r="W359" s="71">
        <v>1</v>
      </c>
      <c r="X359" s="71">
        <v>1</v>
      </c>
      <c r="Y359" s="71">
        <v>1</v>
      </c>
      <c r="Z359" s="71">
        <v>1</v>
      </c>
      <c r="AA359" s="71">
        <v>1</v>
      </c>
      <c r="AB359" s="71">
        <v>1</v>
      </c>
      <c r="AC359" s="71">
        <v>1</v>
      </c>
      <c r="AD359" s="71">
        <v>1</v>
      </c>
      <c r="AE359" s="71">
        <v>1</v>
      </c>
      <c r="AF359" s="71">
        <v>1</v>
      </c>
      <c r="AG359" s="71">
        <v>1</v>
      </c>
      <c r="AH359" s="71">
        <v>1</v>
      </c>
      <c r="AI359" s="71">
        <v>1</v>
      </c>
      <c r="AJ359" s="71">
        <v>1</v>
      </c>
      <c r="AK359" s="71">
        <v>1</v>
      </c>
      <c r="AL359" s="71">
        <v>1</v>
      </c>
      <c r="AM359" s="71">
        <v>1</v>
      </c>
      <c r="AN359" s="71">
        <v>1</v>
      </c>
      <c r="AO359" s="71">
        <v>1</v>
      </c>
      <c r="AP359" s="71">
        <v>1</v>
      </c>
      <c r="AQ359" s="71">
        <v>1</v>
      </c>
      <c r="AR359" s="71">
        <v>1</v>
      </c>
      <c r="AS359" s="71">
        <v>1</v>
      </c>
      <c r="AT359" s="71">
        <v>1</v>
      </c>
      <c r="AU359" s="71">
        <v>1</v>
      </c>
      <c r="AV359" s="71">
        <v>1</v>
      </c>
      <c r="AW359" s="71">
        <v>1</v>
      </c>
      <c r="AX359" s="71">
        <v>1</v>
      </c>
      <c r="AY359" s="71">
        <v>1</v>
      </c>
    </row>
    <row r="360" spans="1:51">
      <c r="A360" t="s">
        <v>40</v>
      </c>
      <c r="B360" t="s">
        <v>78</v>
      </c>
      <c r="C360" t="s">
        <v>56</v>
      </c>
      <c r="D360" t="s">
        <v>337</v>
      </c>
      <c r="E360" s="63">
        <v>0</v>
      </c>
      <c r="F360" s="63">
        <v>0</v>
      </c>
      <c r="G360" s="63">
        <v>0</v>
      </c>
      <c r="H360" s="63">
        <v>0</v>
      </c>
      <c r="I360" s="63">
        <v>0</v>
      </c>
      <c r="J360" s="63">
        <v>0</v>
      </c>
      <c r="K360" s="71">
        <v>0</v>
      </c>
      <c r="L360" s="71">
        <v>0</v>
      </c>
      <c r="M360" s="71">
        <v>0</v>
      </c>
      <c r="N360" s="71">
        <v>0</v>
      </c>
      <c r="O360" s="71">
        <v>0</v>
      </c>
      <c r="P360" s="71">
        <v>0</v>
      </c>
      <c r="Q360" s="71">
        <v>0</v>
      </c>
      <c r="R360" s="71">
        <v>0</v>
      </c>
      <c r="S360" s="71">
        <v>0</v>
      </c>
      <c r="T360" s="71">
        <v>0</v>
      </c>
      <c r="U360" s="71">
        <v>0</v>
      </c>
      <c r="V360" s="71">
        <v>0</v>
      </c>
      <c r="W360" s="71">
        <v>0</v>
      </c>
      <c r="X360" s="71">
        <v>0</v>
      </c>
      <c r="Y360" s="71">
        <v>0</v>
      </c>
      <c r="Z360" s="71">
        <v>0</v>
      </c>
      <c r="AA360" s="71">
        <v>0</v>
      </c>
      <c r="AB360" s="71">
        <v>0</v>
      </c>
      <c r="AC360" s="71">
        <v>0</v>
      </c>
      <c r="AD360" s="71">
        <v>0</v>
      </c>
      <c r="AE360" s="71">
        <v>0</v>
      </c>
      <c r="AF360" s="71">
        <v>0</v>
      </c>
      <c r="AG360" s="71">
        <v>0</v>
      </c>
      <c r="AH360" s="71">
        <v>0</v>
      </c>
      <c r="AI360" s="71">
        <v>0</v>
      </c>
      <c r="AJ360" s="71">
        <v>0</v>
      </c>
      <c r="AK360" s="71">
        <v>0</v>
      </c>
      <c r="AL360" s="71">
        <v>0</v>
      </c>
      <c r="AM360" s="71">
        <v>0</v>
      </c>
      <c r="AN360" s="71">
        <v>0</v>
      </c>
      <c r="AO360" s="71">
        <v>0</v>
      </c>
      <c r="AP360" s="71">
        <v>0</v>
      </c>
      <c r="AQ360" s="71">
        <v>0</v>
      </c>
      <c r="AR360" s="71">
        <v>0</v>
      </c>
      <c r="AS360" s="71">
        <v>0</v>
      </c>
      <c r="AT360" s="71">
        <v>0</v>
      </c>
      <c r="AU360" s="71">
        <v>0</v>
      </c>
      <c r="AV360" s="71">
        <v>0</v>
      </c>
      <c r="AW360" s="71">
        <v>0</v>
      </c>
      <c r="AX360" s="71">
        <v>0</v>
      </c>
      <c r="AY360" s="71">
        <v>0</v>
      </c>
    </row>
    <row r="361" spans="1:51">
      <c r="A361" t="s">
        <v>40</v>
      </c>
      <c r="B361" t="s">
        <v>78</v>
      </c>
      <c r="C361" t="s">
        <v>61</v>
      </c>
      <c r="D361" t="s">
        <v>337</v>
      </c>
      <c r="E361" s="63">
        <v>0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130">
        <v>0</v>
      </c>
      <c r="L361" s="130">
        <v>0</v>
      </c>
      <c r="M361" s="130">
        <v>0</v>
      </c>
      <c r="N361" s="130">
        <v>0</v>
      </c>
      <c r="O361" s="130">
        <v>0</v>
      </c>
      <c r="P361" s="130">
        <v>0</v>
      </c>
      <c r="Q361" s="130">
        <v>0</v>
      </c>
      <c r="R361" s="130">
        <v>0</v>
      </c>
      <c r="S361" s="130">
        <v>0</v>
      </c>
      <c r="T361" s="130">
        <v>0</v>
      </c>
      <c r="U361" s="130">
        <v>0</v>
      </c>
      <c r="V361" s="130">
        <v>0</v>
      </c>
      <c r="W361" s="130">
        <v>0</v>
      </c>
      <c r="X361" s="130">
        <v>0</v>
      </c>
      <c r="Y361" s="130">
        <v>0</v>
      </c>
      <c r="Z361" s="130">
        <v>0</v>
      </c>
      <c r="AA361" s="130">
        <v>0</v>
      </c>
      <c r="AB361" s="130">
        <v>0</v>
      </c>
      <c r="AC361" s="130">
        <v>0</v>
      </c>
      <c r="AD361" s="130">
        <v>0</v>
      </c>
      <c r="AE361" s="130">
        <v>0</v>
      </c>
      <c r="AF361" s="130">
        <v>0</v>
      </c>
      <c r="AG361" s="130">
        <v>0</v>
      </c>
      <c r="AH361" s="130">
        <v>0</v>
      </c>
      <c r="AI361" s="130">
        <v>0</v>
      </c>
      <c r="AJ361" s="130">
        <v>0</v>
      </c>
      <c r="AK361" s="130">
        <v>0</v>
      </c>
      <c r="AL361" s="130">
        <v>0</v>
      </c>
      <c r="AM361" s="130">
        <v>0</v>
      </c>
      <c r="AN361" s="130">
        <v>0</v>
      </c>
      <c r="AO361" s="130">
        <v>0</v>
      </c>
      <c r="AP361" s="130">
        <v>0</v>
      </c>
      <c r="AQ361" s="130">
        <v>0</v>
      </c>
      <c r="AR361" s="130">
        <v>0</v>
      </c>
      <c r="AS361" s="130">
        <v>0</v>
      </c>
      <c r="AT361" s="130">
        <v>0</v>
      </c>
      <c r="AU361" s="130">
        <v>0</v>
      </c>
      <c r="AV361" s="130">
        <v>0</v>
      </c>
      <c r="AW361" s="130">
        <v>0</v>
      </c>
      <c r="AX361" s="130">
        <v>0</v>
      </c>
      <c r="AY361" s="130">
        <v>0</v>
      </c>
    </row>
    <row r="362" spans="1:51">
      <c r="A362" t="s">
        <v>40</v>
      </c>
      <c r="B362" t="s">
        <v>79</v>
      </c>
      <c r="C362" t="s">
        <v>359</v>
      </c>
      <c r="D362" t="s">
        <v>337</v>
      </c>
      <c r="E362" s="63">
        <v>0</v>
      </c>
      <c r="F362" s="63">
        <v>0</v>
      </c>
      <c r="G362" s="63">
        <v>0</v>
      </c>
      <c r="H362" s="63">
        <v>0</v>
      </c>
      <c r="I362" s="63">
        <v>0</v>
      </c>
      <c r="J362" s="63">
        <v>0</v>
      </c>
      <c r="K362" s="130">
        <v>0</v>
      </c>
      <c r="L362" s="130">
        <v>0</v>
      </c>
      <c r="M362" s="130">
        <v>0</v>
      </c>
      <c r="N362" s="130">
        <v>0</v>
      </c>
      <c r="O362" s="130">
        <v>0</v>
      </c>
      <c r="P362" s="130">
        <v>0</v>
      </c>
      <c r="Q362" s="130">
        <v>0</v>
      </c>
      <c r="R362" s="130">
        <v>0</v>
      </c>
      <c r="S362" s="130">
        <v>0</v>
      </c>
      <c r="T362" s="130">
        <v>0</v>
      </c>
      <c r="U362" s="130">
        <v>0</v>
      </c>
      <c r="V362" s="130">
        <v>0</v>
      </c>
      <c r="W362" s="130">
        <v>0</v>
      </c>
      <c r="X362" s="130">
        <v>0</v>
      </c>
      <c r="Y362" s="130">
        <v>0</v>
      </c>
      <c r="Z362" s="130">
        <v>0</v>
      </c>
      <c r="AA362" s="130">
        <v>0</v>
      </c>
      <c r="AB362" s="130">
        <v>0</v>
      </c>
      <c r="AC362" s="130">
        <v>0</v>
      </c>
      <c r="AD362" s="130">
        <v>0</v>
      </c>
      <c r="AE362" s="130">
        <v>0</v>
      </c>
      <c r="AF362" s="130">
        <v>0</v>
      </c>
      <c r="AG362" s="130">
        <v>0</v>
      </c>
      <c r="AH362" s="130">
        <v>0</v>
      </c>
      <c r="AI362" s="130">
        <v>0</v>
      </c>
      <c r="AJ362" s="130">
        <v>0</v>
      </c>
      <c r="AK362" s="130">
        <v>0</v>
      </c>
      <c r="AL362" s="130">
        <v>0</v>
      </c>
      <c r="AM362" s="130">
        <v>0</v>
      </c>
      <c r="AN362" s="130">
        <v>0</v>
      </c>
      <c r="AO362" s="130">
        <v>0</v>
      </c>
      <c r="AP362" s="130">
        <v>0</v>
      </c>
      <c r="AQ362" s="130">
        <v>0</v>
      </c>
      <c r="AR362" s="130">
        <v>0</v>
      </c>
      <c r="AS362" s="130">
        <v>0</v>
      </c>
      <c r="AT362" s="130">
        <v>0</v>
      </c>
      <c r="AU362" s="130">
        <v>0</v>
      </c>
      <c r="AV362" s="130">
        <v>0</v>
      </c>
      <c r="AW362" s="130">
        <v>0</v>
      </c>
      <c r="AX362" s="130">
        <v>0</v>
      </c>
      <c r="AY362" s="130">
        <v>0</v>
      </c>
    </row>
    <row r="363" spans="1:51">
      <c r="A363" t="s">
        <v>40</v>
      </c>
      <c r="B363" t="s">
        <v>79</v>
      </c>
      <c r="C363" t="s">
        <v>61</v>
      </c>
      <c r="D363" t="s">
        <v>337</v>
      </c>
      <c r="E363" s="63">
        <v>0</v>
      </c>
      <c r="F363" s="63">
        <v>0</v>
      </c>
      <c r="G363" s="63">
        <v>0</v>
      </c>
      <c r="H363" s="63">
        <v>0</v>
      </c>
      <c r="I363" s="63">
        <v>0</v>
      </c>
      <c r="J363" s="63">
        <v>0</v>
      </c>
      <c r="K363" s="130">
        <v>0</v>
      </c>
      <c r="L363" s="130">
        <v>0</v>
      </c>
      <c r="M363" s="130">
        <v>0</v>
      </c>
      <c r="N363" s="130">
        <v>0</v>
      </c>
      <c r="O363" s="130">
        <v>0</v>
      </c>
      <c r="P363" s="130">
        <v>0</v>
      </c>
      <c r="Q363" s="130">
        <v>0</v>
      </c>
      <c r="R363" s="130">
        <v>0</v>
      </c>
      <c r="S363" s="130">
        <v>0</v>
      </c>
      <c r="T363" s="130">
        <v>0</v>
      </c>
      <c r="U363" s="130">
        <v>0</v>
      </c>
      <c r="V363" s="130">
        <v>0</v>
      </c>
      <c r="W363" s="130">
        <v>0</v>
      </c>
      <c r="X363" s="130">
        <v>0</v>
      </c>
      <c r="Y363" s="130">
        <v>0</v>
      </c>
      <c r="Z363" s="130">
        <v>0</v>
      </c>
      <c r="AA363" s="130">
        <v>0</v>
      </c>
      <c r="AB363" s="130">
        <v>0</v>
      </c>
      <c r="AC363" s="130">
        <v>0</v>
      </c>
      <c r="AD363" s="130">
        <v>0</v>
      </c>
      <c r="AE363" s="130">
        <v>0</v>
      </c>
      <c r="AF363" s="130">
        <v>0</v>
      </c>
      <c r="AG363" s="130">
        <v>0</v>
      </c>
      <c r="AH363" s="130">
        <v>0</v>
      </c>
      <c r="AI363" s="130">
        <v>0</v>
      </c>
      <c r="AJ363" s="130">
        <v>0</v>
      </c>
      <c r="AK363" s="130">
        <v>0</v>
      </c>
      <c r="AL363" s="130">
        <v>0</v>
      </c>
      <c r="AM363" s="130">
        <v>0</v>
      </c>
      <c r="AN363" s="130">
        <v>0</v>
      </c>
      <c r="AO363" s="130">
        <v>0</v>
      </c>
      <c r="AP363" s="130">
        <v>0</v>
      </c>
      <c r="AQ363" s="130">
        <v>0</v>
      </c>
      <c r="AR363" s="130">
        <v>0</v>
      </c>
      <c r="AS363" s="130">
        <v>0</v>
      </c>
      <c r="AT363" s="130">
        <v>0</v>
      </c>
      <c r="AU363" s="130">
        <v>0</v>
      </c>
      <c r="AV363" s="130">
        <v>0</v>
      </c>
      <c r="AW363" s="130">
        <v>0</v>
      </c>
      <c r="AX363" s="130">
        <v>0</v>
      </c>
      <c r="AY363" s="130">
        <v>0</v>
      </c>
    </row>
    <row r="364" spans="1:51">
      <c r="A364" t="s">
        <v>40</v>
      </c>
      <c r="B364" t="s">
        <v>80</v>
      </c>
      <c r="C364" t="s">
        <v>63</v>
      </c>
      <c r="D364" t="s">
        <v>337</v>
      </c>
      <c r="E364" s="63">
        <v>0</v>
      </c>
      <c r="F364" s="63">
        <v>0</v>
      </c>
      <c r="G364" s="63">
        <v>0</v>
      </c>
      <c r="H364" s="63">
        <v>0</v>
      </c>
      <c r="I364" s="63">
        <v>0</v>
      </c>
      <c r="J364" s="63">
        <v>0</v>
      </c>
      <c r="K364" s="130">
        <v>0</v>
      </c>
      <c r="L364" s="130">
        <v>0</v>
      </c>
      <c r="M364" s="130">
        <v>0</v>
      </c>
      <c r="N364" s="130">
        <v>0</v>
      </c>
      <c r="O364" s="130">
        <v>0</v>
      </c>
      <c r="P364" s="130">
        <v>0</v>
      </c>
      <c r="Q364" s="130">
        <v>0</v>
      </c>
      <c r="R364" s="130">
        <v>0</v>
      </c>
      <c r="S364" s="130">
        <v>0</v>
      </c>
      <c r="T364" s="130">
        <v>0</v>
      </c>
      <c r="U364" s="130">
        <v>0</v>
      </c>
      <c r="V364" s="130">
        <v>0</v>
      </c>
      <c r="W364" s="130">
        <v>0</v>
      </c>
      <c r="X364" s="130">
        <v>0</v>
      </c>
      <c r="Y364" s="130">
        <v>0</v>
      </c>
      <c r="Z364" s="130">
        <v>0</v>
      </c>
      <c r="AA364" s="130">
        <v>0</v>
      </c>
      <c r="AB364" s="130">
        <v>0</v>
      </c>
      <c r="AC364" s="130">
        <v>0</v>
      </c>
      <c r="AD364" s="130">
        <v>0</v>
      </c>
      <c r="AE364" s="130">
        <v>0</v>
      </c>
      <c r="AF364" s="130">
        <v>0</v>
      </c>
      <c r="AG364" s="130">
        <v>0</v>
      </c>
      <c r="AH364" s="130">
        <v>0</v>
      </c>
      <c r="AI364" s="130">
        <v>0</v>
      </c>
      <c r="AJ364" s="130">
        <v>0</v>
      </c>
      <c r="AK364" s="130">
        <v>0</v>
      </c>
      <c r="AL364" s="130">
        <v>0</v>
      </c>
      <c r="AM364" s="130">
        <v>0</v>
      </c>
      <c r="AN364" s="130">
        <v>0</v>
      </c>
      <c r="AO364" s="130">
        <v>0</v>
      </c>
      <c r="AP364" s="130">
        <v>0</v>
      </c>
      <c r="AQ364" s="130">
        <v>0</v>
      </c>
      <c r="AR364" s="130">
        <v>0</v>
      </c>
      <c r="AS364" s="130">
        <v>0</v>
      </c>
      <c r="AT364" s="130">
        <v>0</v>
      </c>
      <c r="AU364" s="130">
        <v>0</v>
      </c>
      <c r="AV364" s="130">
        <v>0</v>
      </c>
      <c r="AW364" s="130">
        <v>0</v>
      </c>
      <c r="AX364" s="130">
        <v>0</v>
      </c>
      <c r="AY364" s="130">
        <v>0</v>
      </c>
    </row>
    <row r="365" spans="1:51">
      <c r="A365" t="s">
        <v>40</v>
      </c>
      <c r="B365" t="s">
        <v>80</v>
      </c>
      <c r="C365" t="s">
        <v>61</v>
      </c>
      <c r="D365" t="s">
        <v>337</v>
      </c>
      <c r="E365" s="63">
        <v>0</v>
      </c>
      <c r="F365" s="63">
        <v>0</v>
      </c>
      <c r="G365" s="63">
        <v>0</v>
      </c>
      <c r="H365" s="63">
        <v>0</v>
      </c>
      <c r="I365" s="63">
        <v>0</v>
      </c>
      <c r="J365" s="63">
        <v>0</v>
      </c>
      <c r="K365" s="130">
        <v>0</v>
      </c>
      <c r="L365" s="130">
        <v>0</v>
      </c>
      <c r="M365" s="130">
        <v>0</v>
      </c>
      <c r="N365" s="130">
        <v>0</v>
      </c>
      <c r="O365" s="130">
        <v>0</v>
      </c>
      <c r="P365" s="130">
        <v>0</v>
      </c>
      <c r="Q365" s="130">
        <v>0</v>
      </c>
      <c r="R365" s="130">
        <v>0</v>
      </c>
      <c r="S365" s="130">
        <v>0</v>
      </c>
      <c r="T365" s="130">
        <v>0</v>
      </c>
      <c r="U365" s="130">
        <v>0</v>
      </c>
      <c r="V365" s="130">
        <v>0</v>
      </c>
      <c r="W365" s="130">
        <v>0</v>
      </c>
      <c r="X365" s="130">
        <v>0</v>
      </c>
      <c r="Y365" s="130">
        <v>0</v>
      </c>
      <c r="Z365" s="130">
        <v>0</v>
      </c>
      <c r="AA365" s="130">
        <v>0</v>
      </c>
      <c r="AB365" s="130">
        <v>0</v>
      </c>
      <c r="AC365" s="130">
        <v>0</v>
      </c>
      <c r="AD365" s="130">
        <v>0</v>
      </c>
      <c r="AE365" s="130">
        <v>0</v>
      </c>
      <c r="AF365" s="130">
        <v>0</v>
      </c>
      <c r="AG365" s="130">
        <v>0</v>
      </c>
      <c r="AH365" s="130">
        <v>0</v>
      </c>
      <c r="AI365" s="130">
        <v>0</v>
      </c>
      <c r="AJ365" s="130">
        <v>0</v>
      </c>
      <c r="AK365" s="130">
        <v>0</v>
      </c>
      <c r="AL365" s="130">
        <v>0</v>
      </c>
      <c r="AM365" s="130">
        <v>0</v>
      </c>
      <c r="AN365" s="130">
        <v>0</v>
      </c>
      <c r="AO365" s="130">
        <v>0</v>
      </c>
      <c r="AP365" s="130">
        <v>0</v>
      </c>
      <c r="AQ365" s="130">
        <v>0</v>
      </c>
      <c r="AR365" s="130">
        <v>0</v>
      </c>
      <c r="AS365" s="130">
        <v>0</v>
      </c>
      <c r="AT365" s="130">
        <v>0</v>
      </c>
      <c r="AU365" s="130">
        <v>0</v>
      </c>
      <c r="AV365" s="130">
        <v>0</v>
      </c>
      <c r="AW365" s="130">
        <v>0</v>
      </c>
      <c r="AX365" s="130">
        <v>0</v>
      </c>
      <c r="AY365" s="130">
        <v>0</v>
      </c>
    </row>
    <row r="366" spans="1:51">
      <c r="A366" t="s">
        <v>42</v>
      </c>
      <c r="B366" t="s">
        <v>75</v>
      </c>
      <c r="C366" t="s">
        <v>50</v>
      </c>
      <c r="D366" t="s">
        <v>337</v>
      </c>
      <c r="E366" s="63">
        <v>0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130">
        <v>0</v>
      </c>
      <c r="L366" s="130">
        <v>0</v>
      </c>
      <c r="M366" s="130">
        <v>0</v>
      </c>
      <c r="N366" s="130">
        <v>0</v>
      </c>
      <c r="O366" s="130">
        <v>0</v>
      </c>
      <c r="P366" s="130">
        <v>0</v>
      </c>
      <c r="Q366" s="130">
        <v>0</v>
      </c>
      <c r="R366" s="130">
        <v>0</v>
      </c>
      <c r="S366" s="130">
        <v>0</v>
      </c>
      <c r="T366" s="130">
        <v>0</v>
      </c>
      <c r="U366" s="130">
        <v>0</v>
      </c>
      <c r="V366" s="130">
        <v>0</v>
      </c>
      <c r="W366" s="130">
        <v>0</v>
      </c>
      <c r="X366" s="130">
        <v>0</v>
      </c>
      <c r="Y366" s="130">
        <v>0</v>
      </c>
      <c r="Z366" s="130">
        <v>0</v>
      </c>
      <c r="AA366" s="130">
        <v>0</v>
      </c>
      <c r="AB366" s="130">
        <v>0</v>
      </c>
      <c r="AC366" s="130">
        <v>0</v>
      </c>
      <c r="AD366" s="130">
        <v>0</v>
      </c>
      <c r="AE366" s="130">
        <v>0</v>
      </c>
      <c r="AF366" s="130">
        <v>0</v>
      </c>
      <c r="AG366" s="130">
        <v>0</v>
      </c>
      <c r="AH366" s="130">
        <v>0</v>
      </c>
      <c r="AI366" s="130">
        <v>0</v>
      </c>
      <c r="AJ366" s="130">
        <v>0</v>
      </c>
      <c r="AK366" s="130">
        <v>0</v>
      </c>
      <c r="AL366" s="130">
        <v>0</v>
      </c>
      <c r="AM366" s="130">
        <v>0</v>
      </c>
      <c r="AN366" s="130">
        <v>0</v>
      </c>
      <c r="AO366" s="130">
        <v>0</v>
      </c>
      <c r="AP366" s="130">
        <v>0</v>
      </c>
      <c r="AQ366" s="130">
        <v>0</v>
      </c>
      <c r="AR366" s="130">
        <v>0</v>
      </c>
      <c r="AS366" s="130">
        <v>0</v>
      </c>
      <c r="AT366" s="130">
        <v>0</v>
      </c>
      <c r="AU366" s="130">
        <v>0</v>
      </c>
      <c r="AV366" s="130">
        <v>0</v>
      </c>
      <c r="AW366" s="130">
        <v>0</v>
      </c>
      <c r="AX366" s="130">
        <v>0</v>
      </c>
      <c r="AY366" s="130">
        <v>0</v>
      </c>
    </row>
    <row r="367" spans="1:51">
      <c r="A367" t="s">
        <v>42</v>
      </c>
      <c r="B367" t="s">
        <v>75</v>
      </c>
      <c r="C367" t="s">
        <v>53</v>
      </c>
      <c r="D367" t="s">
        <v>337</v>
      </c>
      <c r="E367" s="63">
        <v>1</v>
      </c>
      <c r="F367" s="63">
        <v>1</v>
      </c>
      <c r="G367" s="63">
        <v>0.99950372208436722</v>
      </c>
      <c r="H367" s="63">
        <v>0.99188156638013369</v>
      </c>
      <c r="I367" s="63">
        <v>0.9942004971002486</v>
      </c>
      <c r="J367" s="63">
        <v>0.99403222597970953</v>
      </c>
      <c r="K367" s="130">
        <v>0.99403222597970953</v>
      </c>
      <c r="L367" s="130">
        <v>0.99255474787268383</v>
      </c>
      <c r="M367" s="130">
        <v>0.99203222597970953</v>
      </c>
      <c r="N367" s="130">
        <v>0.99135351195350307</v>
      </c>
      <c r="O367" s="130">
        <v>0.99047665390211759</v>
      </c>
      <c r="P367" s="130">
        <v>0.98934020837231007</v>
      </c>
      <c r="Q367" s="130">
        <v>0.98785015063531922</v>
      </c>
      <c r="R367" s="130">
        <v>0.98586337332289797</v>
      </c>
      <c r="S367" s="130">
        <v>0.98316836116384299</v>
      </c>
      <c r="T367" s="130">
        <v>0.97946247687240395</v>
      </c>
      <c r="U367" s="130">
        <v>0.97432462112467888</v>
      </c>
      <c r="V367" s="130">
        <v>0.96718314864083343</v>
      </c>
      <c r="W367" s="130">
        <v>0.95728250634096146</v>
      </c>
      <c r="X367" s="130">
        <v>0.94365870503309357</v>
      </c>
      <c r="Y367" s="130">
        <v>0.92514407892259254</v>
      </c>
      <c r="Z367" s="130">
        <v>0.90043488831908414</v>
      </c>
      <c r="AA367" s="130">
        <v>0.86826489764598258</v>
      </c>
      <c r="AB367" s="130">
        <v>0.82771801804173317</v>
      </c>
      <c r="AC367" s="130">
        <v>0.778659533291302</v>
      </c>
      <c r="AD367" s="130">
        <v>0.72215917873944557</v>
      </c>
      <c r="AE367" s="130">
        <v>0.66067078763621723</v>
      </c>
      <c r="AF367" s="130">
        <v>0.59774536190451577</v>
      </c>
      <c r="AG367" s="130">
        <v>0.53727515129591641</v>
      </c>
      <c r="AH367" s="130">
        <v>0.48257713945324299</v>
      </c>
      <c r="AI367" s="130">
        <v>0.43574360191120071</v>
      </c>
      <c r="AJ367" s="130">
        <v>0.39749230466041241</v>
      </c>
      <c r="AK367" s="130">
        <v>0.36743685600230808</v>
      </c>
      <c r="AL367" s="130">
        <v>0.34453156287419051</v>
      </c>
      <c r="AM367" s="130">
        <v>0.32747847246506118</v>
      </c>
      <c r="AN367" s="130">
        <v>0.31500192095810953</v>
      </c>
      <c r="AO367" s="130">
        <v>0.30598972923771173</v>
      </c>
      <c r="AP367" s="130">
        <v>0.29953993032315829</v>
      </c>
      <c r="AQ367" s="130">
        <v>0.29495448989708928</v>
      </c>
      <c r="AR367" s="130">
        <v>0.29170985498613911</v>
      </c>
      <c r="AS367" s="130">
        <v>0.28942162866663351</v>
      </c>
      <c r="AT367" s="130">
        <v>0.28781169543309831</v>
      </c>
      <c r="AU367" s="130">
        <v>0.28668086921869251</v>
      </c>
      <c r="AV367" s="130">
        <v>0.2858874962679816</v>
      </c>
      <c r="AW367" s="130">
        <v>0.28533133145373668</v>
      </c>
      <c r="AX367" s="130">
        <v>0.2849416762699587</v>
      </c>
      <c r="AY367" s="130">
        <v>0.28466878928732547</v>
      </c>
    </row>
    <row r="368" spans="1:51">
      <c r="A368" t="s">
        <v>42</v>
      </c>
      <c r="B368" t="s">
        <v>75</v>
      </c>
      <c r="C368" t="s">
        <v>56</v>
      </c>
      <c r="D368" t="s">
        <v>337</v>
      </c>
      <c r="E368" s="63">
        <v>0</v>
      </c>
      <c r="F368" s="63">
        <v>0</v>
      </c>
      <c r="G368" s="63">
        <v>0</v>
      </c>
      <c r="H368" s="63">
        <v>0</v>
      </c>
      <c r="I368" s="63">
        <v>0</v>
      </c>
      <c r="J368" s="63">
        <v>0</v>
      </c>
      <c r="K368" s="130">
        <v>0</v>
      </c>
      <c r="L368" s="130">
        <v>0</v>
      </c>
      <c r="M368" s="130">
        <v>0</v>
      </c>
      <c r="N368" s="130">
        <v>0</v>
      </c>
      <c r="O368" s="130">
        <v>0</v>
      </c>
      <c r="P368" s="130">
        <v>0</v>
      </c>
      <c r="Q368" s="130">
        <v>0</v>
      </c>
      <c r="R368" s="130">
        <v>0</v>
      </c>
      <c r="S368" s="130">
        <v>0</v>
      </c>
      <c r="T368" s="130">
        <v>0</v>
      </c>
      <c r="U368" s="130">
        <v>0</v>
      </c>
      <c r="V368" s="130">
        <v>0</v>
      </c>
      <c r="W368" s="130">
        <v>0</v>
      </c>
      <c r="X368" s="130">
        <v>0</v>
      </c>
      <c r="Y368" s="130">
        <v>0</v>
      </c>
      <c r="Z368" s="130">
        <v>0</v>
      </c>
      <c r="AA368" s="130">
        <v>0</v>
      </c>
      <c r="AB368" s="130">
        <v>0</v>
      </c>
      <c r="AC368" s="130">
        <v>0</v>
      </c>
      <c r="AD368" s="130">
        <v>0</v>
      </c>
      <c r="AE368" s="130">
        <v>0</v>
      </c>
      <c r="AF368" s="130">
        <v>0</v>
      </c>
      <c r="AG368" s="130">
        <v>0</v>
      </c>
      <c r="AH368" s="130">
        <v>0</v>
      </c>
      <c r="AI368" s="130">
        <v>0</v>
      </c>
      <c r="AJ368" s="130">
        <v>0</v>
      </c>
      <c r="AK368" s="130">
        <v>0</v>
      </c>
      <c r="AL368" s="130">
        <v>0</v>
      </c>
      <c r="AM368" s="130">
        <v>0</v>
      </c>
      <c r="AN368" s="130">
        <v>0</v>
      </c>
      <c r="AO368" s="130">
        <v>0</v>
      </c>
      <c r="AP368" s="130">
        <v>0</v>
      </c>
      <c r="AQ368" s="130">
        <v>0</v>
      </c>
      <c r="AR368" s="130">
        <v>0</v>
      </c>
      <c r="AS368" s="130">
        <v>0</v>
      </c>
      <c r="AT368" s="130">
        <v>0</v>
      </c>
      <c r="AU368" s="130">
        <v>0</v>
      </c>
      <c r="AV368" s="130">
        <v>0</v>
      </c>
      <c r="AW368" s="130">
        <v>0</v>
      </c>
      <c r="AX368" s="130">
        <v>0</v>
      </c>
      <c r="AY368" s="130">
        <v>0</v>
      </c>
    </row>
    <row r="369" spans="1:51">
      <c r="A369" t="s">
        <v>42</v>
      </c>
      <c r="B369" t="s">
        <v>75</v>
      </c>
      <c r="C369" t="s">
        <v>59</v>
      </c>
      <c r="D369" t="s">
        <v>337</v>
      </c>
      <c r="E369" s="63">
        <v>0</v>
      </c>
      <c r="F369" s="63">
        <v>0</v>
      </c>
      <c r="G369" s="63">
        <v>4.9627791563275434E-4</v>
      </c>
      <c r="H369" s="63">
        <v>8.1184336198662846E-3</v>
      </c>
      <c r="I369" s="63">
        <v>5.7995028997514502E-3</v>
      </c>
      <c r="J369" s="63">
        <v>5.967774020290432E-3</v>
      </c>
      <c r="K369" s="130">
        <v>5.967774020290432E-3</v>
      </c>
      <c r="L369" s="130">
        <v>5.9564098025255731E-3</v>
      </c>
      <c r="M369" s="130">
        <v>5.9520969715409159E-3</v>
      </c>
      <c r="N369" s="130">
        <v>5.9461543709238606E-3</v>
      </c>
      <c r="O369" s="130">
        <v>5.9379724211427176E-3</v>
      </c>
      <c r="P369" s="130">
        <v>5.9267191831808052E-3</v>
      </c>
      <c r="Q369" s="130">
        <v>5.9112642818506247E-3</v>
      </c>
      <c r="R369" s="130">
        <v>5.8900812904140011E-3</v>
      </c>
      <c r="S369" s="130">
        <v>5.8611265608054363E-3</v>
      </c>
      <c r="T369" s="130">
        <v>5.8216964901477994E-3</v>
      </c>
      <c r="U369" s="130">
        <v>5.7682738549528776E-3</v>
      </c>
      <c r="V369" s="130">
        <v>5.6963900432314462E-3</v>
      </c>
      <c r="W369" s="130">
        <v>5.6005568905513354E-3</v>
      </c>
      <c r="X369" s="130">
        <v>5.4743602302044702E-3</v>
      </c>
      <c r="Y369" s="130">
        <v>5.3108499257519754E-3</v>
      </c>
      <c r="Z369" s="130">
        <v>5.1033828586560049E-3</v>
      </c>
      <c r="AA369" s="130">
        <v>4.8470244529236562E-3</v>
      </c>
      <c r="AB369" s="130">
        <v>4.5404240505272867E-3</v>
      </c>
      <c r="AC369" s="130">
        <v>4.1877282223857426E-3</v>
      </c>
      <c r="AD369" s="130">
        <v>3.7997156163255591E-3</v>
      </c>
      <c r="AE369" s="130">
        <v>3.3932580023447729E-3</v>
      </c>
      <c r="AF369" s="130">
        <v>2.9887541176646612E-3</v>
      </c>
      <c r="AG369" s="130">
        <v>2.6062179884860288E-3</v>
      </c>
      <c r="AH369" s="130">
        <v>2.2615195686997579E-3</v>
      </c>
      <c r="AI369" s="130">
        <v>1.964179061893593E-3</v>
      </c>
      <c r="AJ369" s="130">
        <v>1.7171931787268459E-3</v>
      </c>
      <c r="AK369" s="130">
        <v>1.5183882893799721E-3</v>
      </c>
      <c r="AL369" s="130">
        <v>1.3623789200937931E-3</v>
      </c>
      <c r="AM369" s="130">
        <v>1.2423753733838299E-3</v>
      </c>
      <c r="AN369" s="130">
        <v>1.1514792733146621E-3</v>
      </c>
      <c r="AO369" s="130">
        <v>1.08343086496681E-3</v>
      </c>
      <c r="AP369" s="130">
        <v>1.032931817007191E-3</v>
      </c>
      <c r="AQ369" s="130">
        <v>9.95699535097984E-4</v>
      </c>
      <c r="AR369" s="130">
        <v>9.6838028768239876E-4</v>
      </c>
      <c r="AS369" s="130">
        <v>9.4840536045419572E-4</v>
      </c>
      <c r="AT369" s="130">
        <v>9.3383801025423701E-4</v>
      </c>
      <c r="AU369" s="130">
        <v>9.2323429594309934E-4</v>
      </c>
      <c r="AV369" s="130">
        <v>9.1552632679241198E-4</v>
      </c>
      <c r="AW369" s="130">
        <v>9.0992889314243073E-4</v>
      </c>
      <c r="AX369" s="130">
        <v>9.0586704684548797E-4</v>
      </c>
      <c r="AY369" s="130">
        <v>9.0292106676925082E-4</v>
      </c>
    </row>
    <row r="370" spans="1:51">
      <c r="A370" t="s">
        <v>42</v>
      </c>
      <c r="B370" t="s">
        <v>75</v>
      </c>
      <c r="C370" t="s">
        <v>60</v>
      </c>
      <c r="D370" t="s">
        <v>337</v>
      </c>
      <c r="E370" s="63">
        <v>0</v>
      </c>
      <c r="F370" s="63">
        <v>0</v>
      </c>
      <c r="G370" s="63">
        <v>0</v>
      </c>
      <c r="H370" s="63">
        <v>0</v>
      </c>
      <c r="I370" s="63">
        <v>0</v>
      </c>
      <c r="J370" s="63">
        <v>0</v>
      </c>
      <c r="K370" s="130">
        <v>0</v>
      </c>
      <c r="L370" s="130">
        <v>0</v>
      </c>
      <c r="M370" s="130">
        <v>0</v>
      </c>
      <c r="N370" s="130">
        <v>0</v>
      </c>
      <c r="O370" s="130">
        <v>0</v>
      </c>
      <c r="P370" s="130">
        <v>0</v>
      </c>
      <c r="Q370" s="130">
        <v>0</v>
      </c>
      <c r="R370" s="130">
        <v>0</v>
      </c>
      <c r="S370" s="130">
        <v>0</v>
      </c>
      <c r="T370" s="130">
        <v>0</v>
      </c>
      <c r="U370" s="130">
        <v>0</v>
      </c>
      <c r="V370" s="130">
        <v>0</v>
      </c>
      <c r="W370" s="130">
        <v>0</v>
      </c>
      <c r="X370" s="130">
        <v>0</v>
      </c>
      <c r="Y370" s="130">
        <v>0</v>
      </c>
      <c r="Z370" s="130">
        <v>0</v>
      </c>
      <c r="AA370" s="130">
        <v>0</v>
      </c>
      <c r="AB370" s="130">
        <v>0</v>
      </c>
      <c r="AC370" s="130">
        <v>0</v>
      </c>
      <c r="AD370" s="130">
        <v>0</v>
      </c>
      <c r="AE370" s="130">
        <v>0</v>
      </c>
      <c r="AF370" s="130">
        <v>0</v>
      </c>
      <c r="AG370" s="130">
        <v>0</v>
      </c>
      <c r="AH370" s="130">
        <v>0</v>
      </c>
      <c r="AI370" s="130">
        <v>0</v>
      </c>
      <c r="AJ370" s="130">
        <v>0</v>
      </c>
      <c r="AK370" s="130">
        <v>0</v>
      </c>
      <c r="AL370" s="130">
        <v>0</v>
      </c>
      <c r="AM370" s="130">
        <v>0</v>
      </c>
      <c r="AN370" s="130">
        <v>0</v>
      </c>
      <c r="AO370" s="130">
        <v>0</v>
      </c>
      <c r="AP370" s="130">
        <v>0</v>
      </c>
      <c r="AQ370" s="130">
        <v>0</v>
      </c>
      <c r="AR370" s="130">
        <v>0</v>
      </c>
      <c r="AS370" s="130">
        <v>0</v>
      </c>
      <c r="AT370" s="130">
        <v>0</v>
      </c>
      <c r="AU370" s="130">
        <v>0</v>
      </c>
      <c r="AV370" s="130">
        <v>0</v>
      </c>
      <c r="AW370" s="130">
        <v>0</v>
      </c>
      <c r="AX370" s="130">
        <v>0</v>
      </c>
      <c r="AY370" s="130">
        <v>0</v>
      </c>
    </row>
    <row r="371" spans="1:51">
      <c r="A371" t="s">
        <v>42</v>
      </c>
      <c r="B371" t="s">
        <v>75</v>
      </c>
      <c r="C371" t="s">
        <v>64</v>
      </c>
      <c r="D371" t="s">
        <v>337</v>
      </c>
      <c r="E371" s="63">
        <v>0</v>
      </c>
      <c r="F371" s="63">
        <v>0</v>
      </c>
      <c r="G371" s="63">
        <v>0</v>
      </c>
      <c r="H371" s="63">
        <v>0</v>
      </c>
      <c r="I371" s="63">
        <v>0</v>
      </c>
      <c r="J371" s="63">
        <v>0</v>
      </c>
      <c r="K371" s="71">
        <v>0</v>
      </c>
      <c r="L371" s="71">
        <v>7.7750822852250398E-4</v>
      </c>
      <c r="M371" s="71">
        <v>1E-3</v>
      </c>
      <c r="N371" s="71">
        <v>1.2503412000094481E-3</v>
      </c>
      <c r="O371" s="71">
        <v>1.515853309977464E-3</v>
      </c>
      <c r="P371" s="71">
        <v>1.7803755855818129E-3</v>
      </c>
      <c r="Q371" s="71">
        <v>2.0279833679623018E-3</v>
      </c>
      <c r="R371" s="71">
        <v>2.246594447847678E-3</v>
      </c>
      <c r="S371" s="71">
        <v>2.429861378661591E-3</v>
      </c>
      <c r="T371" s="71">
        <v>2.5769432360327701E-3</v>
      </c>
      <c r="U371" s="71">
        <v>2.6909081889947071E-3</v>
      </c>
      <c r="V371" s="71">
        <v>2.7768314621496129E-3</v>
      </c>
      <c r="W371" s="71">
        <v>2.84028691880296E-3</v>
      </c>
      <c r="X371" s="71">
        <v>2.8864374205020819E-3</v>
      </c>
      <c r="Y371" s="71">
        <v>2.9196296795036551E-3</v>
      </c>
      <c r="Z371" s="71">
        <v>2.943310985180656E-3</v>
      </c>
      <c r="AA371" s="71">
        <v>2.9601098731268042E-3</v>
      </c>
      <c r="AB371" s="71">
        <v>2.9719780718752168E-3</v>
      </c>
      <c r="AC371" s="71">
        <v>2.980338671474984E-3</v>
      </c>
      <c r="AD371" s="71">
        <v>2.986216378370161E-3</v>
      </c>
      <c r="AE371" s="71">
        <v>2.9903426526279521E-3</v>
      </c>
      <c r="AF371" s="71">
        <v>2.993236480364331E-3</v>
      </c>
      <c r="AG371" s="71">
        <v>2.9952645447244219E-3</v>
      </c>
      <c r="AH371" s="71">
        <v>2.996685160550891E-3</v>
      </c>
      <c r="AI371" s="71">
        <v>2.9976799279655521E-3</v>
      </c>
      <c r="AJ371" s="71">
        <v>2.998376332198952E-3</v>
      </c>
      <c r="AK371" s="71">
        <v>2.9988637795439572E-3</v>
      </c>
      <c r="AL371" s="71">
        <v>2.999204927314111E-3</v>
      </c>
      <c r="AM371" s="71">
        <v>2.9994436651955229E-3</v>
      </c>
      <c r="AN371" s="71">
        <v>2.999610726135422E-3</v>
      </c>
      <c r="AO371" s="71">
        <v>2.9997276251530229E-3</v>
      </c>
      <c r="AP371" s="71">
        <v>2.999809421603156E-3</v>
      </c>
      <c r="AQ371" s="71">
        <v>2.999866654985469E-3</v>
      </c>
      <c r="AR371" s="71">
        <v>2.9999067009098819E-3</v>
      </c>
      <c r="AS371" s="71">
        <v>2.9999347205791672E-3</v>
      </c>
      <c r="AT371" s="71">
        <v>2.9999543254835008E-3</v>
      </c>
      <c r="AU371" s="71">
        <v>2.9999680426490249E-3</v>
      </c>
      <c r="AV371" s="71">
        <v>2.9999776402476219E-3</v>
      </c>
      <c r="AW371" s="71">
        <v>2.999984355460299E-3</v>
      </c>
      <c r="AX371" s="71">
        <v>2.999989053928068E-3</v>
      </c>
      <c r="AY371" s="71">
        <v>2.9999923413256851E-3</v>
      </c>
    </row>
    <row r="372" spans="1:51">
      <c r="A372" t="s">
        <v>42</v>
      </c>
      <c r="B372" t="s">
        <v>75</v>
      </c>
      <c r="C372" t="s">
        <v>61</v>
      </c>
      <c r="D372" t="s">
        <v>337</v>
      </c>
      <c r="E372" s="63">
        <v>0</v>
      </c>
      <c r="F372" s="63">
        <v>0</v>
      </c>
      <c r="G372" s="63">
        <v>0</v>
      </c>
      <c r="H372" s="63">
        <v>0</v>
      </c>
      <c r="I372" s="63">
        <v>0</v>
      </c>
      <c r="J372" s="63">
        <v>0</v>
      </c>
      <c r="K372" s="130">
        <v>0</v>
      </c>
      <c r="L372" s="130">
        <v>6.9996987850317119E-4</v>
      </c>
      <c r="M372" s="130">
        <v>1E-3</v>
      </c>
      <c r="N372" s="130">
        <v>1.4283728261970129E-3</v>
      </c>
      <c r="O372" s="130">
        <v>2.0397187676144861E-3</v>
      </c>
      <c r="P372" s="130">
        <v>2.9116420218176999E-3</v>
      </c>
      <c r="Q372" s="130">
        <v>4.1540919764280889E-3</v>
      </c>
      <c r="R372" s="130">
        <v>5.9222582089639561E-3</v>
      </c>
      <c r="S372" s="130">
        <v>8.4340034372050749E-3</v>
      </c>
      <c r="T372" s="130">
        <v>1.1992805871272929E-2</v>
      </c>
      <c r="U372" s="130">
        <v>1.7016696666036019E-2</v>
      </c>
      <c r="V372" s="130">
        <v>2.40722458767266E-2</v>
      </c>
      <c r="W372" s="130">
        <v>3.3909432719945197E-2</v>
      </c>
      <c r="X372" s="130">
        <v>4.7487083526113943E-2</v>
      </c>
      <c r="Y372" s="130">
        <v>6.5968517377613445E-2</v>
      </c>
      <c r="Z372" s="130">
        <v>9.0654026675444824E-2</v>
      </c>
      <c r="AA372" s="130">
        <v>0.12280721846060021</v>
      </c>
      <c r="AB372" s="130">
        <v>0.1633422298661012</v>
      </c>
      <c r="AC372" s="130">
        <v>0.2123923540169326</v>
      </c>
      <c r="AD372" s="130">
        <v>0.26888683086189391</v>
      </c>
      <c r="AE372" s="130">
        <v>0.33037109569086448</v>
      </c>
      <c r="AF372" s="130">
        <v>0.39329362759482961</v>
      </c>
      <c r="AG372" s="130">
        <v>0.45376181013906869</v>
      </c>
      <c r="AH372" s="130">
        <v>0.50845840136591569</v>
      </c>
      <c r="AI372" s="130">
        <v>0.55529094414054336</v>
      </c>
      <c r="AJ372" s="130">
        <v>0.59354154498709821</v>
      </c>
      <c r="AK372" s="130">
        <v>0.62359650619785745</v>
      </c>
      <c r="AL372" s="130">
        <v>0.64650145817820492</v>
      </c>
      <c r="AM372" s="130">
        <v>0.66355430984945274</v>
      </c>
      <c r="AN372" s="130">
        <v>0.67603069429546458</v>
      </c>
      <c r="AO372" s="130">
        <v>0.68504276911684481</v>
      </c>
      <c r="AP372" s="130">
        <v>0.69149248623494808</v>
      </c>
      <c r="AQ372" s="130">
        <v>0.69607786942763483</v>
      </c>
      <c r="AR372" s="130">
        <v>0.69932246429266054</v>
      </c>
      <c r="AS372" s="130">
        <v>0.70161066259249694</v>
      </c>
      <c r="AT372" s="130">
        <v>0.70322057622112777</v>
      </c>
      <c r="AU372" s="130">
        <v>0.704351388718368</v>
      </c>
      <c r="AV372" s="130">
        <v>0.70514475207148031</v>
      </c>
      <c r="AW372" s="130">
        <v>0.70570091017051251</v>
      </c>
      <c r="AX372" s="130">
        <v>0.70609056065582276</v>
      </c>
      <c r="AY372" s="130">
        <v>0.70636344435105836</v>
      </c>
    </row>
    <row r="373" spans="1:51">
      <c r="A373" t="s">
        <v>42</v>
      </c>
      <c r="B373" t="s">
        <v>76</v>
      </c>
      <c r="C373" t="s">
        <v>50</v>
      </c>
      <c r="D373" t="s">
        <v>337</v>
      </c>
      <c r="E373" s="63">
        <v>0</v>
      </c>
      <c r="F373" s="63">
        <v>0</v>
      </c>
      <c r="G373" s="63">
        <v>0</v>
      </c>
      <c r="H373" s="63">
        <v>0</v>
      </c>
      <c r="I373" s="63">
        <v>0</v>
      </c>
      <c r="J373" s="63">
        <v>0</v>
      </c>
      <c r="K373" s="130">
        <v>0</v>
      </c>
      <c r="L373" s="130">
        <v>0</v>
      </c>
      <c r="M373" s="130">
        <v>0</v>
      </c>
      <c r="N373" s="130">
        <v>0</v>
      </c>
      <c r="O373" s="130">
        <v>0</v>
      </c>
      <c r="P373" s="130">
        <v>0</v>
      </c>
      <c r="Q373" s="130">
        <v>0</v>
      </c>
      <c r="R373" s="130">
        <v>0</v>
      </c>
      <c r="S373" s="130">
        <v>0</v>
      </c>
      <c r="T373" s="130">
        <v>0</v>
      </c>
      <c r="U373" s="130">
        <v>0</v>
      </c>
      <c r="V373" s="130">
        <v>0</v>
      </c>
      <c r="W373" s="130">
        <v>0</v>
      </c>
      <c r="X373" s="130">
        <v>0</v>
      </c>
      <c r="Y373" s="130">
        <v>0</v>
      </c>
      <c r="Z373" s="130">
        <v>0</v>
      </c>
      <c r="AA373" s="130">
        <v>0</v>
      </c>
      <c r="AB373" s="130">
        <v>0</v>
      </c>
      <c r="AC373" s="130">
        <v>0</v>
      </c>
      <c r="AD373" s="130">
        <v>0</v>
      </c>
      <c r="AE373" s="130">
        <v>0</v>
      </c>
      <c r="AF373" s="130">
        <v>0</v>
      </c>
      <c r="AG373" s="130">
        <v>0</v>
      </c>
      <c r="AH373" s="130">
        <v>0</v>
      </c>
      <c r="AI373" s="130">
        <v>0</v>
      </c>
      <c r="AJ373" s="130">
        <v>0</v>
      </c>
      <c r="AK373" s="130">
        <v>0</v>
      </c>
      <c r="AL373" s="130">
        <v>0</v>
      </c>
      <c r="AM373" s="130">
        <v>0</v>
      </c>
      <c r="AN373" s="130">
        <v>0</v>
      </c>
      <c r="AO373" s="130">
        <v>0</v>
      </c>
      <c r="AP373" s="130">
        <v>0</v>
      </c>
      <c r="AQ373" s="130">
        <v>0</v>
      </c>
      <c r="AR373" s="130">
        <v>0</v>
      </c>
      <c r="AS373" s="130">
        <v>0</v>
      </c>
      <c r="AT373" s="130">
        <v>0</v>
      </c>
      <c r="AU373" s="130">
        <v>0</v>
      </c>
      <c r="AV373" s="130">
        <v>0</v>
      </c>
      <c r="AW373" s="130">
        <v>0</v>
      </c>
      <c r="AX373" s="130">
        <v>0</v>
      </c>
      <c r="AY373" s="130">
        <v>0</v>
      </c>
    </row>
    <row r="374" spans="1:51">
      <c r="A374" t="s">
        <v>42</v>
      </c>
      <c r="B374" t="s">
        <v>76</v>
      </c>
      <c r="C374" t="s">
        <v>53</v>
      </c>
      <c r="D374" t="s">
        <v>337</v>
      </c>
      <c r="E374" s="63">
        <v>1</v>
      </c>
      <c r="F374" s="63">
        <v>1</v>
      </c>
      <c r="G374" s="63">
        <v>0.99950372208436722</v>
      </c>
      <c r="H374" s="63">
        <v>0.99188156638013369</v>
      </c>
      <c r="I374" s="63">
        <v>0.9942004971002486</v>
      </c>
      <c r="J374" s="63">
        <v>0.99403222597970953</v>
      </c>
      <c r="K374" s="130">
        <v>0.99403222597970953</v>
      </c>
      <c r="L374" s="130">
        <v>0.99255474787268383</v>
      </c>
      <c r="M374" s="130">
        <v>0.99203222597970953</v>
      </c>
      <c r="N374" s="130">
        <v>0.99135351195350307</v>
      </c>
      <c r="O374" s="130">
        <v>0.99047665390211759</v>
      </c>
      <c r="P374" s="130">
        <v>0.98934020837231007</v>
      </c>
      <c r="Q374" s="130">
        <v>0.98785015063531922</v>
      </c>
      <c r="R374" s="130">
        <v>0.98586337332289797</v>
      </c>
      <c r="S374" s="130">
        <v>0.98316836116384299</v>
      </c>
      <c r="T374" s="130">
        <v>0.97946247687240395</v>
      </c>
      <c r="U374" s="130">
        <v>0.97432462112467888</v>
      </c>
      <c r="V374" s="130">
        <v>0.96718314864083343</v>
      </c>
      <c r="W374" s="130">
        <v>0.95728250634096146</v>
      </c>
      <c r="X374" s="130">
        <v>0.94365870503309357</v>
      </c>
      <c r="Y374" s="130">
        <v>0.92514407892259254</v>
      </c>
      <c r="Z374" s="130">
        <v>0.90043488831908414</v>
      </c>
      <c r="AA374" s="130">
        <v>0.86826489764598258</v>
      </c>
      <c r="AB374" s="130">
        <v>0.82771801804173317</v>
      </c>
      <c r="AC374" s="130">
        <v>0.778659533291302</v>
      </c>
      <c r="AD374" s="130">
        <v>0.72215917873944557</v>
      </c>
      <c r="AE374" s="130">
        <v>0.66067078763621723</v>
      </c>
      <c r="AF374" s="130">
        <v>0.59774536190451577</v>
      </c>
      <c r="AG374" s="130">
        <v>0.53727515129591641</v>
      </c>
      <c r="AH374" s="130">
        <v>0.48257713945324299</v>
      </c>
      <c r="AI374" s="130">
        <v>0.43574360191120071</v>
      </c>
      <c r="AJ374" s="130">
        <v>0.39749230466041241</v>
      </c>
      <c r="AK374" s="130">
        <v>0.36743685600230808</v>
      </c>
      <c r="AL374" s="130">
        <v>0.34453156287419051</v>
      </c>
      <c r="AM374" s="130">
        <v>0.32747847246506118</v>
      </c>
      <c r="AN374" s="130">
        <v>0.31500192095810953</v>
      </c>
      <c r="AO374" s="130">
        <v>0.30598972923771173</v>
      </c>
      <c r="AP374" s="130">
        <v>0.29953993032315829</v>
      </c>
      <c r="AQ374" s="130">
        <v>0.29495448989708928</v>
      </c>
      <c r="AR374" s="130">
        <v>0.29170985498613911</v>
      </c>
      <c r="AS374" s="130">
        <v>0.28942162866663351</v>
      </c>
      <c r="AT374" s="130">
        <v>0.28781169543309831</v>
      </c>
      <c r="AU374" s="130">
        <v>0.28668086921869251</v>
      </c>
      <c r="AV374" s="130">
        <v>0.2858874962679816</v>
      </c>
      <c r="AW374" s="130">
        <v>0.28533133145373668</v>
      </c>
      <c r="AX374" s="130">
        <v>0.2849416762699587</v>
      </c>
      <c r="AY374" s="130">
        <v>0.28466878928732547</v>
      </c>
    </row>
    <row r="375" spans="1:51">
      <c r="A375" t="s">
        <v>42</v>
      </c>
      <c r="B375" t="s">
        <v>76</v>
      </c>
      <c r="C375" t="s">
        <v>56</v>
      </c>
      <c r="D375" t="s">
        <v>337</v>
      </c>
      <c r="E375" s="63">
        <v>0</v>
      </c>
      <c r="F375" s="63">
        <v>0</v>
      </c>
      <c r="G375" s="63">
        <v>0</v>
      </c>
      <c r="H375" s="63">
        <v>0</v>
      </c>
      <c r="I375" s="63">
        <v>0</v>
      </c>
      <c r="J375" s="63">
        <v>0</v>
      </c>
      <c r="K375" s="130">
        <v>0</v>
      </c>
      <c r="L375" s="130">
        <v>0</v>
      </c>
      <c r="M375" s="130">
        <v>0</v>
      </c>
      <c r="N375" s="130">
        <v>0</v>
      </c>
      <c r="O375" s="130">
        <v>0</v>
      </c>
      <c r="P375" s="130">
        <v>0</v>
      </c>
      <c r="Q375" s="130">
        <v>0</v>
      </c>
      <c r="R375" s="130">
        <v>0</v>
      </c>
      <c r="S375" s="130">
        <v>0</v>
      </c>
      <c r="T375" s="130">
        <v>0</v>
      </c>
      <c r="U375" s="130">
        <v>0</v>
      </c>
      <c r="V375" s="130">
        <v>0</v>
      </c>
      <c r="W375" s="130">
        <v>0</v>
      </c>
      <c r="X375" s="130">
        <v>0</v>
      </c>
      <c r="Y375" s="130">
        <v>0</v>
      </c>
      <c r="Z375" s="130">
        <v>0</v>
      </c>
      <c r="AA375" s="130">
        <v>0</v>
      </c>
      <c r="AB375" s="130">
        <v>0</v>
      </c>
      <c r="AC375" s="130">
        <v>0</v>
      </c>
      <c r="AD375" s="130">
        <v>0</v>
      </c>
      <c r="AE375" s="130">
        <v>0</v>
      </c>
      <c r="AF375" s="130">
        <v>0</v>
      </c>
      <c r="AG375" s="130">
        <v>0</v>
      </c>
      <c r="AH375" s="130">
        <v>0</v>
      </c>
      <c r="AI375" s="130">
        <v>0</v>
      </c>
      <c r="AJ375" s="130">
        <v>0</v>
      </c>
      <c r="AK375" s="130">
        <v>0</v>
      </c>
      <c r="AL375" s="130">
        <v>0</v>
      </c>
      <c r="AM375" s="130">
        <v>0</v>
      </c>
      <c r="AN375" s="130">
        <v>0</v>
      </c>
      <c r="AO375" s="130">
        <v>0</v>
      </c>
      <c r="AP375" s="130">
        <v>0</v>
      </c>
      <c r="AQ375" s="130">
        <v>0</v>
      </c>
      <c r="AR375" s="130">
        <v>0</v>
      </c>
      <c r="AS375" s="130">
        <v>0</v>
      </c>
      <c r="AT375" s="130">
        <v>0</v>
      </c>
      <c r="AU375" s="130">
        <v>0</v>
      </c>
      <c r="AV375" s="130">
        <v>0</v>
      </c>
      <c r="AW375" s="130">
        <v>0</v>
      </c>
      <c r="AX375" s="130">
        <v>0</v>
      </c>
      <c r="AY375" s="130">
        <v>0</v>
      </c>
    </row>
    <row r="376" spans="1:51">
      <c r="A376" t="s">
        <v>42</v>
      </c>
      <c r="B376" t="s">
        <v>76</v>
      </c>
      <c r="C376" t="s">
        <v>59</v>
      </c>
      <c r="D376" t="s">
        <v>337</v>
      </c>
      <c r="E376" s="63">
        <v>0</v>
      </c>
      <c r="F376" s="63">
        <v>0</v>
      </c>
      <c r="G376" s="63">
        <v>4.9627791563275434E-4</v>
      </c>
      <c r="H376" s="63">
        <v>8.1184336198662846E-3</v>
      </c>
      <c r="I376" s="63">
        <v>5.7995028997514502E-3</v>
      </c>
      <c r="J376" s="63">
        <v>5.967774020290432E-3</v>
      </c>
      <c r="K376" s="130">
        <v>5.967774020290432E-3</v>
      </c>
      <c r="L376" s="130">
        <v>5.9564098025255731E-3</v>
      </c>
      <c r="M376" s="130">
        <v>5.9520969715409159E-3</v>
      </c>
      <c r="N376" s="130">
        <v>5.9461543709238606E-3</v>
      </c>
      <c r="O376" s="130">
        <v>5.9379724211427176E-3</v>
      </c>
      <c r="P376" s="130">
        <v>5.9267191831808052E-3</v>
      </c>
      <c r="Q376" s="130">
        <v>5.9112642818506247E-3</v>
      </c>
      <c r="R376" s="130">
        <v>5.8900812904140011E-3</v>
      </c>
      <c r="S376" s="130">
        <v>5.8611265608054363E-3</v>
      </c>
      <c r="T376" s="130">
        <v>5.8216964901477994E-3</v>
      </c>
      <c r="U376" s="130">
        <v>5.7682738549528776E-3</v>
      </c>
      <c r="V376" s="130">
        <v>5.6963900432314462E-3</v>
      </c>
      <c r="W376" s="130">
        <v>5.6005568905513354E-3</v>
      </c>
      <c r="X376" s="130">
        <v>5.4743602302044702E-3</v>
      </c>
      <c r="Y376" s="130">
        <v>5.3108499257519754E-3</v>
      </c>
      <c r="Z376" s="130">
        <v>5.1033828586560049E-3</v>
      </c>
      <c r="AA376" s="130">
        <v>4.8470244529236562E-3</v>
      </c>
      <c r="AB376" s="130">
        <v>4.5404240505272867E-3</v>
      </c>
      <c r="AC376" s="130">
        <v>4.1877282223857426E-3</v>
      </c>
      <c r="AD376" s="130">
        <v>3.7997156163255591E-3</v>
      </c>
      <c r="AE376" s="130">
        <v>3.3932580023447729E-3</v>
      </c>
      <c r="AF376" s="130">
        <v>2.9887541176646612E-3</v>
      </c>
      <c r="AG376" s="130">
        <v>2.6062179884860288E-3</v>
      </c>
      <c r="AH376" s="130">
        <v>2.2615195686997579E-3</v>
      </c>
      <c r="AI376" s="130">
        <v>1.964179061893593E-3</v>
      </c>
      <c r="AJ376" s="130">
        <v>1.7171931787268459E-3</v>
      </c>
      <c r="AK376" s="130">
        <v>1.5183882893799721E-3</v>
      </c>
      <c r="AL376" s="130">
        <v>1.3623789200937931E-3</v>
      </c>
      <c r="AM376" s="130">
        <v>1.2423753733838299E-3</v>
      </c>
      <c r="AN376" s="130">
        <v>1.1514792733146621E-3</v>
      </c>
      <c r="AO376" s="130">
        <v>1.08343086496681E-3</v>
      </c>
      <c r="AP376" s="130">
        <v>1.032931817007191E-3</v>
      </c>
      <c r="AQ376" s="130">
        <v>9.95699535097984E-4</v>
      </c>
      <c r="AR376" s="130">
        <v>9.6838028768239876E-4</v>
      </c>
      <c r="AS376" s="130">
        <v>9.4840536045419572E-4</v>
      </c>
      <c r="AT376" s="130">
        <v>9.3383801025423701E-4</v>
      </c>
      <c r="AU376" s="130">
        <v>9.2323429594309934E-4</v>
      </c>
      <c r="AV376" s="130">
        <v>9.1552632679241198E-4</v>
      </c>
      <c r="AW376" s="130">
        <v>9.0992889314243073E-4</v>
      </c>
      <c r="AX376" s="130">
        <v>9.0586704684548797E-4</v>
      </c>
      <c r="AY376" s="130">
        <v>9.0292106676925082E-4</v>
      </c>
    </row>
    <row r="377" spans="1:51">
      <c r="A377" t="s">
        <v>42</v>
      </c>
      <c r="B377" t="s">
        <v>76</v>
      </c>
      <c r="C377" t="s">
        <v>60</v>
      </c>
      <c r="D377" t="s">
        <v>337</v>
      </c>
      <c r="E377" s="63">
        <v>0</v>
      </c>
      <c r="F377" s="63">
        <v>0</v>
      </c>
      <c r="G377" s="63">
        <v>0</v>
      </c>
      <c r="H377" s="63">
        <v>0</v>
      </c>
      <c r="I377" s="63">
        <v>0</v>
      </c>
      <c r="J377" s="63">
        <v>0</v>
      </c>
      <c r="K377" s="130">
        <v>0</v>
      </c>
      <c r="L377" s="130">
        <v>0</v>
      </c>
      <c r="M377" s="130">
        <v>0</v>
      </c>
      <c r="N377" s="130">
        <v>0</v>
      </c>
      <c r="O377" s="130">
        <v>0</v>
      </c>
      <c r="P377" s="130">
        <v>0</v>
      </c>
      <c r="Q377" s="130">
        <v>0</v>
      </c>
      <c r="R377" s="130">
        <v>0</v>
      </c>
      <c r="S377" s="130">
        <v>0</v>
      </c>
      <c r="T377" s="130">
        <v>0</v>
      </c>
      <c r="U377" s="130">
        <v>0</v>
      </c>
      <c r="V377" s="130">
        <v>0</v>
      </c>
      <c r="W377" s="130">
        <v>0</v>
      </c>
      <c r="X377" s="130">
        <v>0</v>
      </c>
      <c r="Y377" s="130">
        <v>0</v>
      </c>
      <c r="Z377" s="130">
        <v>0</v>
      </c>
      <c r="AA377" s="130">
        <v>0</v>
      </c>
      <c r="AB377" s="130">
        <v>0</v>
      </c>
      <c r="AC377" s="130">
        <v>0</v>
      </c>
      <c r="AD377" s="130">
        <v>0</v>
      </c>
      <c r="AE377" s="130">
        <v>0</v>
      </c>
      <c r="AF377" s="130">
        <v>0</v>
      </c>
      <c r="AG377" s="130">
        <v>0</v>
      </c>
      <c r="AH377" s="130">
        <v>0</v>
      </c>
      <c r="AI377" s="130">
        <v>0</v>
      </c>
      <c r="AJ377" s="130">
        <v>0</v>
      </c>
      <c r="AK377" s="130">
        <v>0</v>
      </c>
      <c r="AL377" s="130">
        <v>0</v>
      </c>
      <c r="AM377" s="130">
        <v>0</v>
      </c>
      <c r="AN377" s="130">
        <v>0</v>
      </c>
      <c r="AO377" s="130">
        <v>0</v>
      </c>
      <c r="AP377" s="130">
        <v>0</v>
      </c>
      <c r="AQ377" s="130">
        <v>0</v>
      </c>
      <c r="AR377" s="130">
        <v>0</v>
      </c>
      <c r="AS377" s="130">
        <v>0</v>
      </c>
      <c r="AT377" s="130">
        <v>0</v>
      </c>
      <c r="AU377" s="130">
        <v>0</v>
      </c>
      <c r="AV377" s="130">
        <v>0</v>
      </c>
      <c r="AW377" s="130">
        <v>0</v>
      </c>
      <c r="AX377" s="130">
        <v>0</v>
      </c>
      <c r="AY377" s="130">
        <v>0</v>
      </c>
    </row>
    <row r="378" spans="1:51">
      <c r="A378" t="s">
        <v>42</v>
      </c>
      <c r="B378" t="s">
        <v>76</v>
      </c>
      <c r="C378" t="s">
        <v>64</v>
      </c>
      <c r="D378" t="s">
        <v>337</v>
      </c>
      <c r="E378" s="63">
        <v>0</v>
      </c>
      <c r="F378" s="63">
        <v>0</v>
      </c>
      <c r="G378" s="63">
        <v>0</v>
      </c>
      <c r="H378" s="63">
        <v>0</v>
      </c>
      <c r="I378" s="63">
        <v>0</v>
      </c>
      <c r="J378" s="63">
        <v>0</v>
      </c>
      <c r="K378" s="130">
        <v>0</v>
      </c>
      <c r="L378" s="130">
        <v>7.7750822852250398E-4</v>
      </c>
      <c r="M378" s="130">
        <v>1E-3</v>
      </c>
      <c r="N378" s="130">
        <v>1.2503412000094481E-3</v>
      </c>
      <c r="O378" s="130">
        <v>1.515853309977464E-3</v>
      </c>
      <c r="P378" s="130">
        <v>1.7803755855818129E-3</v>
      </c>
      <c r="Q378" s="130">
        <v>2.0279833679623018E-3</v>
      </c>
      <c r="R378" s="130">
        <v>2.246594447847678E-3</v>
      </c>
      <c r="S378" s="130">
        <v>2.429861378661591E-3</v>
      </c>
      <c r="T378" s="130">
        <v>2.5769432360327701E-3</v>
      </c>
      <c r="U378" s="130">
        <v>2.6909081889947071E-3</v>
      </c>
      <c r="V378" s="130">
        <v>2.7768314621496129E-3</v>
      </c>
      <c r="W378" s="130">
        <v>2.84028691880296E-3</v>
      </c>
      <c r="X378" s="130">
        <v>2.8864374205020819E-3</v>
      </c>
      <c r="Y378" s="130">
        <v>2.9196296795036551E-3</v>
      </c>
      <c r="Z378" s="130">
        <v>2.943310985180656E-3</v>
      </c>
      <c r="AA378" s="130">
        <v>2.9601098731268042E-3</v>
      </c>
      <c r="AB378" s="130">
        <v>2.9719780718752168E-3</v>
      </c>
      <c r="AC378" s="130">
        <v>2.980338671474984E-3</v>
      </c>
      <c r="AD378" s="130">
        <v>2.986216378370161E-3</v>
      </c>
      <c r="AE378" s="130">
        <v>2.9903426526279521E-3</v>
      </c>
      <c r="AF378" s="130">
        <v>2.993236480364331E-3</v>
      </c>
      <c r="AG378" s="130">
        <v>2.9952645447244219E-3</v>
      </c>
      <c r="AH378" s="130">
        <v>2.996685160550891E-3</v>
      </c>
      <c r="AI378" s="130">
        <v>2.9976799279655521E-3</v>
      </c>
      <c r="AJ378" s="130">
        <v>2.998376332198952E-3</v>
      </c>
      <c r="AK378" s="130">
        <v>2.9988637795439572E-3</v>
      </c>
      <c r="AL378" s="130">
        <v>2.999204927314111E-3</v>
      </c>
      <c r="AM378" s="130">
        <v>2.9994436651955229E-3</v>
      </c>
      <c r="AN378" s="130">
        <v>2.999610726135422E-3</v>
      </c>
      <c r="AO378" s="130">
        <v>2.9997276251530229E-3</v>
      </c>
      <c r="AP378" s="130">
        <v>2.999809421603156E-3</v>
      </c>
      <c r="AQ378" s="130">
        <v>2.999866654985469E-3</v>
      </c>
      <c r="AR378" s="130">
        <v>2.9999067009098819E-3</v>
      </c>
      <c r="AS378" s="130">
        <v>2.9999347205791672E-3</v>
      </c>
      <c r="AT378" s="130">
        <v>2.9999543254835008E-3</v>
      </c>
      <c r="AU378" s="130">
        <v>2.9999680426490249E-3</v>
      </c>
      <c r="AV378" s="130">
        <v>2.9999776402476219E-3</v>
      </c>
      <c r="AW378" s="130">
        <v>2.999984355460299E-3</v>
      </c>
      <c r="AX378" s="130">
        <v>2.999989053928068E-3</v>
      </c>
      <c r="AY378" s="130">
        <v>2.9999923413256851E-3</v>
      </c>
    </row>
    <row r="379" spans="1:51">
      <c r="A379" t="s">
        <v>42</v>
      </c>
      <c r="B379" t="s">
        <v>76</v>
      </c>
      <c r="C379" t="s">
        <v>61</v>
      </c>
      <c r="D379" t="s">
        <v>337</v>
      </c>
      <c r="E379" s="63">
        <v>0</v>
      </c>
      <c r="F379" s="63">
        <v>0</v>
      </c>
      <c r="G379" s="63">
        <v>0</v>
      </c>
      <c r="H379" s="63">
        <v>0</v>
      </c>
      <c r="I379" s="63">
        <v>0</v>
      </c>
      <c r="J379" s="63">
        <v>0</v>
      </c>
      <c r="K379" s="130">
        <v>0</v>
      </c>
      <c r="L379" s="130">
        <v>6.9996987850317119E-4</v>
      </c>
      <c r="M379" s="130">
        <v>1E-3</v>
      </c>
      <c r="N379" s="130">
        <v>1.4283728261970129E-3</v>
      </c>
      <c r="O379" s="130">
        <v>2.0397187676144861E-3</v>
      </c>
      <c r="P379" s="130">
        <v>2.9116420218176999E-3</v>
      </c>
      <c r="Q379" s="130">
        <v>4.1540919764280889E-3</v>
      </c>
      <c r="R379" s="130">
        <v>5.9222582089639561E-3</v>
      </c>
      <c r="S379" s="130">
        <v>8.4340034372050749E-3</v>
      </c>
      <c r="T379" s="130">
        <v>1.1992805871272929E-2</v>
      </c>
      <c r="U379" s="130">
        <v>1.7016696666036019E-2</v>
      </c>
      <c r="V379" s="130">
        <v>2.40722458767266E-2</v>
      </c>
      <c r="W379" s="130">
        <v>3.3909432719945197E-2</v>
      </c>
      <c r="X379" s="130">
        <v>4.7487083526113943E-2</v>
      </c>
      <c r="Y379" s="130">
        <v>6.5968517377613445E-2</v>
      </c>
      <c r="Z379" s="130">
        <v>9.0654026675444824E-2</v>
      </c>
      <c r="AA379" s="130">
        <v>0.12280721846060021</v>
      </c>
      <c r="AB379" s="130">
        <v>0.1633422298661012</v>
      </c>
      <c r="AC379" s="130">
        <v>0.2123923540169326</v>
      </c>
      <c r="AD379" s="130">
        <v>0.26888683086189391</v>
      </c>
      <c r="AE379" s="130">
        <v>0.33037109569086448</v>
      </c>
      <c r="AF379" s="130">
        <v>0.39329362759482961</v>
      </c>
      <c r="AG379" s="130">
        <v>0.45376181013906869</v>
      </c>
      <c r="AH379" s="130">
        <v>0.50845840136591569</v>
      </c>
      <c r="AI379" s="130">
        <v>0.55529094414054336</v>
      </c>
      <c r="AJ379" s="130">
        <v>0.59354154498709821</v>
      </c>
      <c r="AK379" s="130">
        <v>0.62359650619785745</v>
      </c>
      <c r="AL379" s="130">
        <v>0.64650145817820492</v>
      </c>
      <c r="AM379" s="130">
        <v>0.66355430984945274</v>
      </c>
      <c r="AN379" s="130">
        <v>0.67603069429546458</v>
      </c>
      <c r="AO379" s="130">
        <v>0.68504276911684481</v>
      </c>
      <c r="AP379" s="130">
        <v>0.69149248623494808</v>
      </c>
      <c r="AQ379" s="130">
        <v>0.69607786942763483</v>
      </c>
      <c r="AR379" s="130">
        <v>0.69932246429266054</v>
      </c>
      <c r="AS379" s="130">
        <v>0.70161066259249694</v>
      </c>
      <c r="AT379" s="130">
        <v>0.70322057622112777</v>
      </c>
      <c r="AU379" s="130">
        <v>0.704351388718368</v>
      </c>
      <c r="AV379" s="130">
        <v>0.70514475207148031</v>
      </c>
      <c r="AW379" s="130">
        <v>0.70570091017051251</v>
      </c>
      <c r="AX379" s="130">
        <v>0.70609056065582276</v>
      </c>
      <c r="AY379" s="130">
        <v>0.70636344435105836</v>
      </c>
    </row>
    <row r="380" spans="1:51">
      <c r="A380" t="s">
        <v>42</v>
      </c>
      <c r="B380" t="s">
        <v>77</v>
      </c>
      <c r="C380" t="s">
        <v>50</v>
      </c>
      <c r="D380" t="s">
        <v>337</v>
      </c>
      <c r="E380" s="63">
        <v>0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130">
        <v>0</v>
      </c>
      <c r="L380" s="130">
        <v>0</v>
      </c>
      <c r="M380" s="130">
        <v>0</v>
      </c>
      <c r="N380" s="130">
        <v>0</v>
      </c>
      <c r="O380" s="130">
        <v>0</v>
      </c>
      <c r="P380" s="130">
        <v>0</v>
      </c>
      <c r="Q380" s="130">
        <v>0</v>
      </c>
      <c r="R380" s="130">
        <v>0</v>
      </c>
      <c r="S380" s="130">
        <v>0</v>
      </c>
      <c r="T380" s="130">
        <v>0</v>
      </c>
      <c r="U380" s="130">
        <v>0</v>
      </c>
      <c r="V380" s="130">
        <v>0</v>
      </c>
      <c r="W380" s="130">
        <v>0</v>
      </c>
      <c r="X380" s="130">
        <v>0</v>
      </c>
      <c r="Y380" s="130">
        <v>0</v>
      </c>
      <c r="Z380" s="130">
        <v>0</v>
      </c>
      <c r="AA380" s="130">
        <v>0</v>
      </c>
      <c r="AB380" s="130">
        <v>0</v>
      </c>
      <c r="AC380" s="130">
        <v>0</v>
      </c>
      <c r="AD380" s="130">
        <v>0</v>
      </c>
      <c r="AE380" s="130">
        <v>0</v>
      </c>
      <c r="AF380" s="130">
        <v>0</v>
      </c>
      <c r="AG380" s="130">
        <v>0</v>
      </c>
      <c r="AH380" s="130">
        <v>0</v>
      </c>
      <c r="AI380" s="130">
        <v>0</v>
      </c>
      <c r="AJ380" s="130">
        <v>0</v>
      </c>
      <c r="AK380" s="130">
        <v>0</v>
      </c>
      <c r="AL380" s="130">
        <v>0</v>
      </c>
      <c r="AM380" s="130">
        <v>0</v>
      </c>
      <c r="AN380" s="130">
        <v>0</v>
      </c>
      <c r="AO380" s="130">
        <v>0</v>
      </c>
      <c r="AP380" s="130">
        <v>0</v>
      </c>
      <c r="AQ380" s="130">
        <v>0</v>
      </c>
      <c r="AR380" s="130">
        <v>0</v>
      </c>
      <c r="AS380" s="130">
        <v>0</v>
      </c>
      <c r="AT380" s="130">
        <v>0</v>
      </c>
      <c r="AU380" s="130">
        <v>0</v>
      </c>
      <c r="AV380" s="130">
        <v>0</v>
      </c>
      <c r="AW380" s="130">
        <v>0</v>
      </c>
      <c r="AX380" s="130">
        <v>0</v>
      </c>
      <c r="AY380" s="130">
        <v>0</v>
      </c>
    </row>
    <row r="381" spans="1:51">
      <c r="A381" t="s">
        <v>42</v>
      </c>
      <c r="B381" t="s">
        <v>77</v>
      </c>
      <c r="C381" t="s">
        <v>53</v>
      </c>
      <c r="D381" t="s">
        <v>337</v>
      </c>
      <c r="E381" s="63">
        <v>1</v>
      </c>
      <c r="F381" s="63">
        <v>1</v>
      </c>
      <c r="G381" s="63">
        <v>1</v>
      </c>
      <c r="H381" s="63">
        <v>1</v>
      </c>
      <c r="I381" s="63">
        <v>1</v>
      </c>
      <c r="J381" s="63">
        <v>1</v>
      </c>
      <c r="K381" s="130">
        <v>1</v>
      </c>
      <c r="L381" s="130">
        <v>0.9985225218929743</v>
      </c>
      <c r="M381" s="130">
        <v>0.998</v>
      </c>
      <c r="N381" s="130">
        <v>0.99732128597379355</v>
      </c>
      <c r="O381" s="130">
        <v>0.99644442792240806</v>
      </c>
      <c r="P381" s="130">
        <v>0.99530798239260054</v>
      </c>
      <c r="Q381" s="130">
        <v>0.9938179246556097</v>
      </c>
      <c r="R381" s="130">
        <v>0.99183114734318845</v>
      </c>
      <c r="S381" s="130">
        <v>0.98913613518413346</v>
      </c>
      <c r="T381" s="130">
        <v>0.98543025089269443</v>
      </c>
      <c r="U381" s="130">
        <v>0.98029239514496935</v>
      </c>
      <c r="V381" s="130">
        <v>0.97315092266112391</v>
      </c>
      <c r="W381" s="130">
        <v>0.96325028036125193</v>
      </c>
      <c r="X381" s="130">
        <v>0.94962647905338404</v>
      </c>
      <c r="Y381" s="130">
        <v>0.93111185294288301</v>
      </c>
      <c r="Z381" s="130">
        <v>0.90640266233937461</v>
      </c>
      <c r="AA381" s="130">
        <v>0.87423267166627305</v>
      </c>
      <c r="AB381" s="130">
        <v>0.83368579206202365</v>
      </c>
      <c r="AC381" s="130">
        <v>0.78462730731159247</v>
      </c>
      <c r="AD381" s="130">
        <v>0.72812695275973605</v>
      </c>
      <c r="AE381" s="130">
        <v>0.66663856165650759</v>
      </c>
      <c r="AF381" s="130">
        <v>0.60371313592480613</v>
      </c>
      <c r="AG381" s="130">
        <v>0.54324292531620677</v>
      </c>
      <c r="AH381" s="130">
        <v>0.48854491347353329</v>
      </c>
      <c r="AI381" s="130">
        <v>0.44171137593149101</v>
      </c>
      <c r="AJ381" s="130">
        <v>0.40346007868070283</v>
      </c>
      <c r="AK381" s="130">
        <v>0.37340463002259849</v>
      </c>
      <c r="AL381" s="130">
        <v>0.35049933689448087</v>
      </c>
      <c r="AM381" s="130">
        <v>0.33344624648535159</v>
      </c>
      <c r="AN381" s="130">
        <v>0.32096969497839989</v>
      </c>
      <c r="AO381" s="130">
        <v>0.31195750325800209</v>
      </c>
      <c r="AP381" s="130">
        <v>0.30550770434344859</v>
      </c>
      <c r="AQ381" s="130">
        <v>0.30092226391737958</v>
      </c>
      <c r="AR381" s="130">
        <v>0.29767762900642952</v>
      </c>
      <c r="AS381" s="130">
        <v>0.29538940268692382</v>
      </c>
      <c r="AT381" s="130">
        <v>0.29377946945338862</v>
      </c>
      <c r="AU381" s="130">
        <v>0.29264864323898288</v>
      </c>
      <c r="AV381" s="130">
        <v>0.29185527028827202</v>
      </c>
      <c r="AW381" s="130">
        <v>0.29129910547402699</v>
      </c>
      <c r="AX381" s="130">
        <v>0.29090945029024912</v>
      </c>
      <c r="AY381" s="130">
        <v>0.29063656330761589</v>
      </c>
    </row>
    <row r="382" spans="1:51">
      <c r="A382" t="s">
        <v>42</v>
      </c>
      <c r="B382" t="s">
        <v>77</v>
      </c>
      <c r="C382" t="s">
        <v>56</v>
      </c>
      <c r="D382" t="s">
        <v>337</v>
      </c>
      <c r="E382" s="63">
        <v>0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130">
        <v>0</v>
      </c>
      <c r="L382" s="130">
        <v>0</v>
      </c>
      <c r="M382" s="130">
        <v>0</v>
      </c>
      <c r="N382" s="130">
        <v>0</v>
      </c>
      <c r="O382" s="130">
        <v>0</v>
      </c>
      <c r="P382" s="130">
        <v>0</v>
      </c>
      <c r="Q382" s="130">
        <v>0</v>
      </c>
      <c r="R382" s="130">
        <v>0</v>
      </c>
      <c r="S382" s="130">
        <v>0</v>
      </c>
      <c r="T382" s="130">
        <v>0</v>
      </c>
      <c r="U382" s="130">
        <v>0</v>
      </c>
      <c r="V382" s="130">
        <v>0</v>
      </c>
      <c r="W382" s="130">
        <v>0</v>
      </c>
      <c r="X382" s="130">
        <v>0</v>
      </c>
      <c r="Y382" s="130">
        <v>0</v>
      </c>
      <c r="Z382" s="130">
        <v>0</v>
      </c>
      <c r="AA382" s="130">
        <v>0</v>
      </c>
      <c r="AB382" s="130">
        <v>0</v>
      </c>
      <c r="AC382" s="130">
        <v>0</v>
      </c>
      <c r="AD382" s="130">
        <v>0</v>
      </c>
      <c r="AE382" s="130">
        <v>0</v>
      </c>
      <c r="AF382" s="130">
        <v>0</v>
      </c>
      <c r="AG382" s="130">
        <v>0</v>
      </c>
      <c r="AH382" s="130">
        <v>0</v>
      </c>
      <c r="AI382" s="130">
        <v>0</v>
      </c>
      <c r="AJ382" s="130">
        <v>0</v>
      </c>
      <c r="AK382" s="130">
        <v>0</v>
      </c>
      <c r="AL382" s="130">
        <v>0</v>
      </c>
      <c r="AM382" s="130">
        <v>0</v>
      </c>
      <c r="AN382" s="130">
        <v>0</v>
      </c>
      <c r="AO382" s="130">
        <v>0</v>
      </c>
      <c r="AP382" s="130">
        <v>0</v>
      </c>
      <c r="AQ382" s="130">
        <v>0</v>
      </c>
      <c r="AR382" s="130">
        <v>0</v>
      </c>
      <c r="AS382" s="130">
        <v>0</v>
      </c>
      <c r="AT382" s="130">
        <v>0</v>
      </c>
      <c r="AU382" s="130">
        <v>0</v>
      </c>
      <c r="AV382" s="130">
        <v>0</v>
      </c>
      <c r="AW382" s="130">
        <v>0</v>
      </c>
      <c r="AX382" s="130">
        <v>0</v>
      </c>
      <c r="AY382" s="130">
        <v>0</v>
      </c>
    </row>
    <row r="383" spans="1:51">
      <c r="A383" t="s">
        <v>42</v>
      </c>
      <c r="B383" t="s">
        <v>77</v>
      </c>
      <c r="C383" t="s">
        <v>59</v>
      </c>
      <c r="D383" t="s">
        <v>337</v>
      </c>
      <c r="E383" s="63">
        <v>0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130">
        <v>0</v>
      </c>
      <c r="L383" s="130">
        <v>0</v>
      </c>
      <c r="M383" s="130">
        <v>0</v>
      </c>
      <c r="N383" s="130">
        <v>0</v>
      </c>
      <c r="O383" s="130">
        <v>0</v>
      </c>
      <c r="P383" s="130">
        <v>0</v>
      </c>
      <c r="Q383" s="130">
        <v>0</v>
      </c>
      <c r="R383" s="130">
        <v>0</v>
      </c>
      <c r="S383" s="130">
        <v>0</v>
      </c>
      <c r="T383" s="130">
        <v>0</v>
      </c>
      <c r="U383" s="130">
        <v>0</v>
      </c>
      <c r="V383" s="130">
        <v>0</v>
      </c>
      <c r="W383" s="130">
        <v>0</v>
      </c>
      <c r="X383" s="130">
        <v>0</v>
      </c>
      <c r="Y383" s="130">
        <v>0</v>
      </c>
      <c r="Z383" s="130">
        <v>0</v>
      </c>
      <c r="AA383" s="130">
        <v>0</v>
      </c>
      <c r="AB383" s="130">
        <v>0</v>
      </c>
      <c r="AC383" s="130">
        <v>0</v>
      </c>
      <c r="AD383" s="130">
        <v>0</v>
      </c>
      <c r="AE383" s="130">
        <v>0</v>
      </c>
      <c r="AF383" s="130">
        <v>0</v>
      </c>
      <c r="AG383" s="130">
        <v>0</v>
      </c>
      <c r="AH383" s="130">
        <v>0</v>
      </c>
      <c r="AI383" s="130">
        <v>0</v>
      </c>
      <c r="AJ383" s="130">
        <v>0</v>
      </c>
      <c r="AK383" s="130">
        <v>0</v>
      </c>
      <c r="AL383" s="130">
        <v>0</v>
      </c>
      <c r="AM383" s="130">
        <v>0</v>
      </c>
      <c r="AN383" s="130">
        <v>0</v>
      </c>
      <c r="AO383" s="130">
        <v>0</v>
      </c>
      <c r="AP383" s="130">
        <v>0</v>
      </c>
      <c r="AQ383" s="130">
        <v>0</v>
      </c>
      <c r="AR383" s="130">
        <v>0</v>
      </c>
      <c r="AS383" s="130">
        <v>0</v>
      </c>
      <c r="AT383" s="130">
        <v>0</v>
      </c>
      <c r="AU383" s="130">
        <v>0</v>
      </c>
      <c r="AV383" s="130">
        <v>0</v>
      </c>
      <c r="AW383" s="130">
        <v>0</v>
      </c>
      <c r="AX383" s="130">
        <v>0</v>
      </c>
      <c r="AY383" s="130">
        <v>0</v>
      </c>
    </row>
    <row r="384" spans="1:51">
      <c r="A384" t="s">
        <v>42</v>
      </c>
      <c r="B384" t="s">
        <v>77</v>
      </c>
      <c r="C384" t="s">
        <v>60</v>
      </c>
      <c r="D384" t="s">
        <v>337</v>
      </c>
      <c r="E384" s="63">
        <v>0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130">
        <v>0</v>
      </c>
      <c r="L384" s="130">
        <v>0</v>
      </c>
      <c r="M384" s="130">
        <v>0</v>
      </c>
      <c r="N384" s="130">
        <v>0</v>
      </c>
      <c r="O384" s="130">
        <v>0</v>
      </c>
      <c r="P384" s="130">
        <v>0</v>
      </c>
      <c r="Q384" s="130">
        <v>0</v>
      </c>
      <c r="R384" s="130">
        <v>0</v>
      </c>
      <c r="S384" s="130">
        <v>0</v>
      </c>
      <c r="T384" s="130">
        <v>0</v>
      </c>
      <c r="U384" s="130">
        <v>0</v>
      </c>
      <c r="V384" s="130">
        <v>0</v>
      </c>
      <c r="W384" s="130">
        <v>0</v>
      </c>
      <c r="X384" s="130">
        <v>0</v>
      </c>
      <c r="Y384" s="130">
        <v>0</v>
      </c>
      <c r="Z384" s="130">
        <v>0</v>
      </c>
      <c r="AA384" s="130">
        <v>0</v>
      </c>
      <c r="AB384" s="130">
        <v>0</v>
      </c>
      <c r="AC384" s="130">
        <v>0</v>
      </c>
      <c r="AD384" s="130">
        <v>0</v>
      </c>
      <c r="AE384" s="130">
        <v>0</v>
      </c>
      <c r="AF384" s="130">
        <v>0</v>
      </c>
      <c r="AG384" s="130">
        <v>0</v>
      </c>
      <c r="AH384" s="130">
        <v>0</v>
      </c>
      <c r="AI384" s="130">
        <v>0</v>
      </c>
      <c r="AJ384" s="130">
        <v>0</v>
      </c>
      <c r="AK384" s="130">
        <v>0</v>
      </c>
      <c r="AL384" s="130">
        <v>0</v>
      </c>
      <c r="AM384" s="130">
        <v>0</v>
      </c>
      <c r="AN384" s="130">
        <v>0</v>
      </c>
      <c r="AO384" s="130">
        <v>0</v>
      </c>
      <c r="AP384" s="130">
        <v>0</v>
      </c>
      <c r="AQ384" s="130">
        <v>0</v>
      </c>
      <c r="AR384" s="130">
        <v>0</v>
      </c>
      <c r="AS384" s="130">
        <v>0</v>
      </c>
      <c r="AT384" s="130">
        <v>0</v>
      </c>
      <c r="AU384" s="130">
        <v>0</v>
      </c>
      <c r="AV384" s="130">
        <v>0</v>
      </c>
      <c r="AW384" s="130">
        <v>0</v>
      </c>
      <c r="AX384" s="130">
        <v>0</v>
      </c>
      <c r="AY384" s="130">
        <v>0</v>
      </c>
    </row>
    <row r="385" spans="1:51">
      <c r="A385" t="s">
        <v>42</v>
      </c>
      <c r="B385" t="s">
        <v>77</v>
      </c>
      <c r="C385" t="s">
        <v>64</v>
      </c>
      <c r="D385" t="s">
        <v>337</v>
      </c>
      <c r="E385" s="63">
        <v>0</v>
      </c>
      <c r="F385" s="63">
        <v>0</v>
      </c>
      <c r="G385" s="63">
        <v>0</v>
      </c>
      <c r="H385" s="63">
        <v>0</v>
      </c>
      <c r="I385" s="63">
        <v>0</v>
      </c>
      <c r="J385" s="63">
        <v>0</v>
      </c>
      <c r="K385" s="130">
        <v>0</v>
      </c>
      <c r="L385" s="130">
        <v>7.7750822852250398E-4</v>
      </c>
      <c r="M385" s="130">
        <v>1E-3</v>
      </c>
      <c r="N385" s="130">
        <v>1.2503412000094481E-3</v>
      </c>
      <c r="O385" s="130">
        <v>1.515853309977464E-3</v>
      </c>
      <c r="P385" s="130">
        <v>1.7803755855818129E-3</v>
      </c>
      <c r="Q385" s="130">
        <v>2.0279833679623018E-3</v>
      </c>
      <c r="R385" s="130">
        <v>2.246594447847678E-3</v>
      </c>
      <c r="S385" s="130">
        <v>2.429861378661591E-3</v>
      </c>
      <c r="T385" s="130">
        <v>2.5769432360327701E-3</v>
      </c>
      <c r="U385" s="130">
        <v>2.6909081889947071E-3</v>
      </c>
      <c r="V385" s="130">
        <v>2.7768314621496129E-3</v>
      </c>
      <c r="W385" s="130">
        <v>2.84028691880296E-3</v>
      </c>
      <c r="X385" s="130">
        <v>2.8864374205020819E-3</v>
      </c>
      <c r="Y385" s="130">
        <v>2.9196296795036551E-3</v>
      </c>
      <c r="Z385" s="130">
        <v>2.943310985180656E-3</v>
      </c>
      <c r="AA385" s="130">
        <v>2.9601098731268042E-3</v>
      </c>
      <c r="AB385" s="130">
        <v>2.9719780718752168E-3</v>
      </c>
      <c r="AC385" s="130">
        <v>2.980338671474984E-3</v>
      </c>
      <c r="AD385" s="130">
        <v>2.986216378370161E-3</v>
      </c>
      <c r="AE385" s="130">
        <v>2.9903426526279521E-3</v>
      </c>
      <c r="AF385" s="130">
        <v>2.993236480364331E-3</v>
      </c>
      <c r="AG385" s="130">
        <v>2.9952645447244219E-3</v>
      </c>
      <c r="AH385" s="130">
        <v>2.996685160550891E-3</v>
      </c>
      <c r="AI385" s="130">
        <v>2.9976799279655521E-3</v>
      </c>
      <c r="AJ385" s="130">
        <v>2.998376332198952E-3</v>
      </c>
      <c r="AK385" s="130">
        <v>2.9988637795439572E-3</v>
      </c>
      <c r="AL385" s="130">
        <v>2.999204927314111E-3</v>
      </c>
      <c r="AM385" s="130">
        <v>2.9994436651955229E-3</v>
      </c>
      <c r="AN385" s="130">
        <v>2.999610726135422E-3</v>
      </c>
      <c r="AO385" s="130">
        <v>2.9997276251530229E-3</v>
      </c>
      <c r="AP385" s="130">
        <v>2.999809421603156E-3</v>
      </c>
      <c r="AQ385" s="130">
        <v>2.999866654985469E-3</v>
      </c>
      <c r="AR385" s="130">
        <v>2.9999067009098819E-3</v>
      </c>
      <c r="AS385" s="130">
        <v>2.9999347205791672E-3</v>
      </c>
      <c r="AT385" s="130">
        <v>2.9999543254835008E-3</v>
      </c>
      <c r="AU385" s="130">
        <v>2.9999680426490249E-3</v>
      </c>
      <c r="AV385" s="130">
        <v>2.9999776402476219E-3</v>
      </c>
      <c r="AW385" s="130">
        <v>2.999984355460299E-3</v>
      </c>
      <c r="AX385" s="130">
        <v>2.999989053928068E-3</v>
      </c>
      <c r="AY385" s="130">
        <v>2.9999923413256851E-3</v>
      </c>
    </row>
    <row r="386" spans="1:51">
      <c r="A386" t="s">
        <v>42</v>
      </c>
      <c r="B386" t="s">
        <v>77</v>
      </c>
      <c r="C386" t="s">
        <v>61</v>
      </c>
      <c r="D386" t="s">
        <v>337</v>
      </c>
      <c r="E386" s="63">
        <v>0</v>
      </c>
      <c r="F386" s="63">
        <v>0</v>
      </c>
      <c r="G386" s="63">
        <v>0</v>
      </c>
      <c r="H386" s="63">
        <v>0</v>
      </c>
      <c r="I386" s="63">
        <v>0</v>
      </c>
      <c r="J386" s="63">
        <v>0</v>
      </c>
      <c r="K386" s="130">
        <v>0</v>
      </c>
      <c r="L386" s="130">
        <v>6.9996987850317119E-4</v>
      </c>
      <c r="M386" s="130">
        <v>1E-3</v>
      </c>
      <c r="N386" s="130">
        <v>1.4283728261970129E-3</v>
      </c>
      <c r="O386" s="130">
        <v>2.0397187676144861E-3</v>
      </c>
      <c r="P386" s="130">
        <v>2.9116420218176999E-3</v>
      </c>
      <c r="Q386" s="130">
        <v>4.1540919764280889E-3</v>
      </c>
      <c r="R386" s="130">
        <v>5.9222582089639561E-3</v>
      </c>
      <c r="S386" s="130">
        <v>8.4340034372050749E-3</v>
      </c>
      <c r="T386" s="130">
        <v>1.1992805871272929E-2</v>
      </c>
      <c r="U386" s="130">
        <v>1.7016696666036019E-2</v>
      </c>
      <c r="V386" s="130">
        <v>2.40722458767266E-2</v>
      </c>
      <c r="W386" s="130">
        <v>3.3909432719945197E-2</v>
      </c>
      <c r="X386" s="130">
        <v>4.7487083526113943E-2</v>
      </c>
      <c r="Y386" s="130">
        <v>6.5968517377613445E-2</v>
      </c>
      <c r="Z386" s="130">
        <v>9.0654026675444824E-2</v>
      </c>
      <c r="AA386" s="130">
        <v>0.12280721846060021</v>
      </c>
      <c r="AB386" s="130">
        <v>0.1633422298661012</v>
      </c>
      <c r="AC386" s="130">
        <v>0.2123923540169326</v>
      </c>
      <c r="AD386" s="130">
        <v>0.26888683086189391</v>
      </c>
      <c r="AE386" s="130">
        <v>0.33037109569086448</v>
      </c>
      <c r="AF386" s="130">
        <v>0.39329362759482961</v>
      </c>
      <c r="AG386" s="130">
        <v>0.45376181013906869</v>
      </c>
      <c r="AH386" s="130">
        <v>0.50845840136591569</v>
      </c>
      <c r="AI386" s="130">
        <v>0.55529094414054336</v>
      </c>
      <c r="AJ386" s="130">
        <v>0.59354154498709821</v>
      </c>
      <c r="AK386" s="130">
        <v>0.62359650619785745</v>
      </c>
      <c r="AL386" s="130">
        <v>0.64650145817820492</v>
      </c>
      <c r="AM386" s="130">
        <v>0.66355430984945274</v>
      </c>
      <c r="AN386" s="130">
        <v>0.67603069429546458</v>
      </c>
      <c r="AO386" s="130">
        <v>0.68504276911684481</v>
      </c>
      <c r="AP386" s="130">
        <v>0.69149248623494808</v>
      </c>
      <c r="AQ386" s="130">
        <v>0.69607786942763483</v>
      </c>
      <c r="AR386" s="130">
        <v>0.69932246429266054</v>
      </c>
      <c r="AS386" s="130">
        <v>0.70161066259249694</v>
      </c>
      <c r="AT386" s="130">
        <v>0.70322057622112777</v>
      </c>
      <c r="AU386" s="130">
        <v>0.704351388718368</v>
      </c>
      <c r="AV386" s="130">
        <v>0.70514475207148031</v>
      </c>
      <c r="AW386" s="130">
        <v>0.70570091017051251</v>
      </c>
      <c r="AX386" s="130">
        <v>0.70609056065582276</v>
      </c>
      <c r="AY386" s="130">
        <v>0.70636344435105836</v>
      </c>
    </row>
    <row r="387" spans="1:51">
      <c r="A387" t="s">
        <v>42</v>
      </c>
      <c r="B387" t="s">
        <v>78</v>
      </c>
      <c r="C387" t="s">
        <v>53</v>
      </c>
      <c r="D387" t="s">
        <v>337</v>
      </c>
      <c r="E387" s="63">
        <v>1</v>
      </c>
      <c r="F387" s="63">
        <v>1</v>
      </c>
      <c r="G387" s="63">
        <v>1</v>
      </c>
      <c r="H387" s="63">
        <v>1</v>
      </c>
      <c r="I387" s="63">
        <v>1</v>
      </c>
      <c r="J387" s="63">
        <v>1</v>
      </c>
      <c r="K387" s="71">
        <v>1</v>
      </c>
      <c r="L387" s="71">
        <v>1</v>
      </c>
      <c r="M387" s="71">
        <v>1</v>
      </c>
      <c r="N387" s="71">
        <v>1</v>
      </c>
      <c r="O387" s="71">
        <v>1</v>
      </c>
      <c r="P387" s="71">
        <v>1</v>
      </c>
      <c r="Q387" s="71">
        <v>1</v>
      </c>
      <c r="R387" s="71">
        <v>1</v>
      </c>
      <c r="S387" s="71">
        <v>1</v>
      </c>
      <c r="T387" s="71">
        <v>1</v>
      </c>
      <c r="U387" s="71">
        <v>1</v>
      </c>
      <c r="V387" s="71">
        <v>1</v>
      </c>
      <c r="W387" s="71">
        <v>1</v>
      </c>
      <c r="X387" s="71">
        <v>1</v>
      </c>
      <c r="Y387" s="71">
        <v>1</v>
      </c>
      <c r="Z387" s="71">
        <v>1</v>
      </c>
      <c r="AA387" s="71">
        <v>1</v>
      </c>
      <c r="AB387" s="71">
        <v>1</v>
      </c>
      <c r="AC387" s="71">
        <v>1</v>
      </c>
      <c r="AD387" s="71">
        <v>1</v>
      </c>
      <c r="AE387" s="71">
        <v>1</v>
      </c>
      <c r="AF387" s="71">
        <v>1</v>
      </c>
      <c r="AG387" s="71">
        <v>1</v>
      </c>
      <c r="AH387" s="71">
        <v>1</v>
      </c>
      <c r="AI387" s="71">
        <v>1</v>
      </c>
      <c r="AJ387" s="71">
        <v>1</v>
      </c>
      <c r="AK387" s="71">
        <v>1</v>
      </c>
      <c r="AL387" s="71">
        <v>1</v>
      </c>
      <c r="AM387" s="71">
        <v>1</v>
      </c>
      <c r="AN387" s="71">
        <v>1</v>
      </c>
      <c r="AO387" s="71">
        <v>1</v>
      </c>
      <c r="AP387" s="71">
        <v>1</v>
      </c>
      <c r="AQ387" s="71">
        <v>1</v>
      </c>
      <c r="AR387" s="71">
        <v>1</v>
      </c>
      <c r="AS387" s="71">
        <v>1</v>
      </c>
      <c r="AT387" s="71">
        <v>1</v>
      </c>
      <c r="AU387" s="71">
        <v>1</v>
      </c>
      <c r="AV387" s="71">
        <v>1</v>
      </c>
      <c r="AW387" s="71">
        <v>1</v>
      </c>
      <c r="AX387" s="71">
        <v>1</v>
      </c>
      <c r="AY387" s="71">
        <v>1</v>
      </c>
    </row>
    <row r="388" spans="1:51">
      <c r="A388" t="s">
        <v>42</v>
      </c>
      <c r="B388" t="s">
        <v>78</v>
      </c>
      <c r="C388" t="s">
        <v>56</v>
      </c>
      <c r="D388" t="s">
        <v>337</v>
      </c>
      <c r="E388" s="63">
        <v>0</v>
      </c>
      <c r="F388" s="63">
        <v>0</v>
      </c>
      <c r="G388" s="63">
        <v>0</v>
      </c>
      <c r="H388" s="63">
        <v>0</v>
      </c>
      <c r="I388" s="63">
        <v>0</v>
      </c>
      <c r="J388" s="63">
        <v>0</v>
      </c>
      <c r="K388" s="71">
        <v>0</v>
      </c>
      <c r="L388" s="71">
        <v>0</v>
      </c>
      <c r="M388" s="71">
        <v>0</v>
      </c>
      <c r="N388" s="71">
        <v>0</v>
      </c>
      <c r="O388" s="71">
        <v>0</v>
      </c>
      <c r="P388" s="71">
        <v>0</v>
      </c>
      <c r="Q388" s="71">
        <v>0</v>
      </c>
      <c r="R388" s="71">
        <v>0</v>
      </c>
      <c r="S388" s="71">
        <v>0</v>
      </c>
      <c r="T388" s="71">
        <v>0</v>
      </c>
      <c r="U388" s="71">
        <v>0</v>
      </c>
      <c r="V388" s="71">
        <v>0</v>
      </c>
      <c r="W388" s="71">
        <v>0</v>
      </c>
      <c r="X388" s="71">
        <v>0</v>
      </c>
      <c r="Y388" s="71">
        <v>0</v>
      </c>
      <c r="Z388" s="71">
        <v>0</v>
      </c>
      <c r="AA388" s="71">
        <v>0</v>
      </c>
      <c r="AB388" s="71">
        <v>0</v>
      </c>
      <c r="AC388" s="71">
        <v>0</v>
      </c>
      <c r="AD388" s="71">
        <v>0</v>
      </c>
      <c r="AE388" s="71">
        <v>0</v>
      </c>
      <c r="AF388" s="71">
        <v>0</v>
      </c>
      <c r="AG388" s="71">
        <v>0</v>
      </c>
      <c r="AH388" s="71">
        <v>0</v>
      </c>
      <c r="AI388" s="71">
        <v>0</v>
      </c>
      <c r="AJ388" s="71">
        <v>0</v>
      </c>
      <c r="AK388" s="71">
        <v>0</v>
      </c>
      <c r="AL388" s="71">
        <v>0</v>
      </c>
      <c r="AM388" s="71">
        <v>0</v>
      </c>
      <c r="AN388" s="71">
        <v>0</v>
      </c>
      <c r="AO388" s="71">
        <v>0</v>
      </c>
      <c r="AP388" s="71">
        <v>0</v>
      </c>
      <c r="AQ388" s="71">
        <v>0</v>
      </c>
      <c r="AR388" s="71">
        <v>0</v>
      </c>
      <c r="AS388" s="71">
        <v>0</v>
      </c>
      <c r="AT388" s="71">
        <v>0</v>
      </c>
      <c r="AU388" s="71">
        <v>0</v>
      </c>
      <c r="AV388" s="71">
        <v>0</v>
      </c>
      <c r="AW388" s="71">
        <v>0</v>
      </c>
      <c r="AX388" s="71">
        <v>0</v>
      </c>
      <c r="AY388" s="71">
        <v>0</v>
      </c>
    </row>
    <row r="389" spans="1:51">
      <c r="A389" t="s">
        <v>42</v>
      </c>
      <c r="B389" t="s">
        <v>78</v>
      </c>
      <c r="C389" t="s">
        <v>61</v>
      </c>
      <c r="D389" t="s">
        <v>337</v>
      </c>
      <c r="E389" s="63">
        <v>0</v>
      </c>
      <c r="F389" s="63">
        <v>0</v>
      </c>
      <c r="G389" s="63">
        <v>0</v>
      </c>
      <c r="H389" s="63">
        <v>0</v>
      </c>
      <c r="I389" s="63">
        <v>0</v>
      </c>
      <c r="J389" s="63">
        <v>0</v>
      </c>
      <c r="K389" s="130">
        <v>0</v>
      </c>
      <c r="L389" s="130">
        <v>0</v>
      </c>
      <c r="M389" s="130">
        <v>0</v>
      </c>
      <c r="N389" s="130">
        <v>0</v>
      </c>
      <c r="O389" s="130">
        <v>0</v>
      </c>
      <c r="P389" s="130">
        <v>0</v>
      </c>
      <c r="Q389" s="130">
        <v>0</v>
      </c>
      <c r="R389" s="130">
        <v>0</v>
      </c>
      <c r="S389" s="130">
        <v>0</v>
      </c>
      <c r="T389" s="130">
        <v>0</v>
      </c>
      <c r="U389" s="130">
        <v>0</v>
      </c>
      <c r="V389" s="130">
        <v>0</v>
      </c>
      <c r="W389" s="130">
        <v>0</v>
      </c>
      <c r="X389" s="130">
        <v>0</v>
      </c>
      <c r="Y389" s="130">
        <v>0</v>
      </c>
      <c r="Z389" s="130">
        <v>0</v>
      </c>
      <c r="AA389" s="130">
        <v>0</v>
      </c>
      <c r="AB389" s="130">
        <v>0</v>
      </c>
      <c r="AC389" s="130">
        <v>0</v>
      </c>
      <c r="AD389" s="130">
        <v>0</v>
      </c>
      <c r="AE389" s="130">
        <v>0</v>
      </c>
      <c r="AF389" s="130">
        <v>0</v>
      </c>
      <c r="AG389" s="130">
        <v>0</v>
      </c>
      <c r="AH389" s="130">
        <v>0</v>
      </c>
      <c r="AI389" s="130">
        <v>0</v>
      </c>
      <c r="AJ389" s="130">
        <v>0</v>
      </c>
      <c r="AK389" s="130">
        <v>0</v>
      </c>
      <c r="AL389" s="130">
        <v>0</v>
      </c>
      <c r="AM389" s="130">
        <v>0</v>
      </c>
      <c r="AN389" s="130">
        <v>0</v>
      </c>
      <c r="AO389" s="130">
        <v>0</v>
      </c>
      <c r="AP389" s="130">
        <v>0</v>
      </c>
      <c r="AQ389" s="130">
        <v>0</v>
      </c>
      <c r="AR389" s="130">
        <v>0</v>
      </c>
      <c r="AS389" s="130">
        <v>0</v>
      </c>
      <c r="AT389" s="130">
        <v>0</v>
      </c>
      <c r="AU389" s="130">
        <v>0</v>
      </c>
      <c r="AV389" s="130">
        <v>0</v>
      </c>
      <c r="AW389" s="130">
        <v>0</v>
      </c>
      <c r="AX389" s="130">
        <v>0</v>
      </c>
      <c r="AY389" s="130">
        <v>0</v>
      </c>
    </row>
    <row r="390" spans="1:51">
      <c r="A390" t="s">
        <v>42</v>
      </c>
      <c r="B390" t="s">
        <v>79</v>
      </c>
      <c r="C390" t="s">
        <v>359</v>
      </c>
      <c r="D390" t="s">
        <v>337</v>
      </c>
      <c r="E390" s="63">
        <v>0</v>
      </c>
      <c r="F390" s="63">
        <v>0</v>
      </c>
      <c r="G390" s="63">
        <v>0</v>
      </c>
      <c r="H390" s="63">
        <v>0</v>
      </c>
      <c r="I390" s="63">
        <v>0</v>
      </c>
      <c r="J390" s="63">
        <v>0</v>
      </c>
      <c r="K390" s="130">
        <v>0</v>
      </c>
      <c r="L390" s="130">
        <v>0</v>
      </c>
      <c r="M390" s="130">
        <v>0</v>
      </c>
      <c r="N390" s="130">
        <v>0</v>
      </c>
      <c r="O390" s="130">
        <v>0</v>
      </c>
      <c r="P390" s="130">
        <v>0</v>
      </c>
      <c r="Q390" s="130">
        <v>0</v>
      </c>
      <c r="R390" s="130">
        <v>0</v>
      </c>
      <c r="S390" s="130">
        <v>0</v>
      </c>
      <c r="T390" s="130">
        <v>0</v>
      </c>
      <c r="U390" s="130">
        <v>0</v>
      </c>
      <c r="V390" s="130">
        <v>0</v>
      </c>
      <c r="W390" s="130">
        <v>0</v>
      </c>
      <c r="X390" s="130">
        <v>0</v>
      </c>
      <c r="Y390" s="130">
        <v>0</v>
      </c>
      <c r="Z390" s="130">
        <v>0</v>
      </c>
      <c r="AA390" s="130">
        <v>0</v>
      </c>
      <c r="AB390" s="130">
        <v>0</v>
      </c>
      <c r="AC390" s="130">
        <v>0</v>
      </c>
      <c r="AD390" s="130">
        <v>0</v>
      </c>
      <c r="AE390" s="130">
        <v>0</v>
      </c>
      <c r="AF390" s="130">
        <v>0</v>
      </c>
      <c r="AG390" s="130">
        <v>0</v>
      </c>
      <c r="AH390" s="130">
        <v>0</v>
      </c>
      <c r="AI390" s="130">
        <v>0</v>
      </c>
      <c r="AJ390" s="130">
        <v>0</v>
      </c>
      <c r="AK390" s="130">
        <v>0</v>
      </c>
      <c r="AL390" s="130">
        <v>0</v>
      </c>
      <c r="AM390" s="130">
        <v>0</v>
      </c>
      <c r="AN390" s="130">
        <v>0</v>
      </c>
      <c r="AO390" s="130">
        <v>0</v>
      </c>
      <c r="AP390" s="130">
        <v>0</v>
      </c>
      <c r="AQ390" s="130">
        <v>0</v>
      </c>
      <c r="AR390" s="130">
        <v>0</v>
      </c>
      <c r="AS390" s="130">
        <v>0</v>
      </c>
      <c r="AT390" s="130">
        <v>0</v>
      </c>
      <c r="AU390" s="130">
        <v>0</v>
      </c>
      <c r="AV390" s="130">
        <v>0</v>
      </c>
      <c r="AW390" s="130">
        <v>0</v>
      </c>
      <c r="AX390" s="130">
        <v>0</v>
      </c>
      <c r="AY390" s="130">
        <v>0</v>
      </c>
    </row>
    <row r="391" spans="1:51">
      <c r="A391" t="s">
        <v>42</v>
      </c>
      <c r="B391" t="s">
        <v>79</v>
      </c>
      <c r="C391" t="s">
        <v>61</v>
      </c>
      <c r="D391" t="s">
        <v>337</v>
      </c>
      <c r="E391" s="63">
        <v>0</v>
      </c>
      <c r="F391" s="63">
        <v>0</v>
      </c>
      <c r="G391" s="63">
        <v>0</v>
      </c>
      <c r="H391" s="63">
        <v>0</v>
      </c>
      <c r="I391" s="63">
        <v>0</v>
      </c>
      <c r="J391" s="63">
        <v>0</v>
      </c>
      <c r="K391" s="130">
        <v>0</v>
      </c>
      <c r="L391" s="130">
        <v>0</v>
      </c>
      <c r="M391" s="130">
        <v>0</v>
      </c>
      <c r="N391" s="130">
        <v>0</v>
      </c>
      <c r="O391" s="130">
        <v>0</v>
      </c>
      <c r="P391" s="130">
        <v>0</v>
      </c>
      <c r="Q391" s="130">
        <v>0</v>
      </c>
      <c r="R391" s="130">
        <v>0</v>
      </c>
      <c r="S391" s="130">
        <v>0</v>
      </c>
      <c r="T391" s="130">
        <v>0</v>
      </c>
      <c r="U391" s="130">
        <v>0</v>
      </c>
      <c r="V391" s="130">
        <v>0</v>
      </c>
      <c r="W391" s="130">
        <v>0</v>
      </c>
      <c r="X391" s="130">
        <v>0</v>
      </c>
      <c r="Y391" s="130">
        <v>0</v>
      </c>
      <c r="Z391" s="130">
        <v>0</v>
      </c>
      <c r="AA391" s="130">
        <v>0</v>
      </c>
      <c r="AB391" s="130">
        <v>0</v>
      </c>
      <c r="AC391" s="130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0">
        <v>0</v>
      </c>
      <c r="AJ391" s="130">
        <v>0</v>
      </c>
      <c r="AK391" s="130">
        <v>0</v>
      </c>
      <c r="AL391" s="130">
        <v>0</v>
      </c>
      <c r="AM391" s="130">
        <v>0</v>
      </c>
      <c r="AN391" s="130">
        <v>0</v>
      </c>
      <c r="AO391" s="130">
        <v>0</v>
      </c>
      <c r="AP391" s="130">
        <v>0</v>
      </c>
      <c r="AQ391" s="130">
        <v>0</v>
      </c>
      <c r="AR391" s="130">
        <v>0</v>
      </c>
      <c r="AS391" s="130">
        <v>0</v>
      </c>
      <c r="AT391" s="130">
        <v>0</v>
      </c>
      <c r="AU391" s="130">
        <v>0</v>
      </c>
      <c r="AV391" s="130">
        <v>0</v>
      </c>
      <c r="AW391" s="130">
        <v>0</v>
      </c>
      <c r="AX391" s="130">
        <v>0</v>
      </c>
      <c r="AY391" s="130">
        <v>0</v>
      </c>
    </row>
    <row r="392" spans="1:51">
      <c r="A392" t="s">
        <v>42</v>
      </c>
      <c r="B392" t="s">
        <v>80</v>
      </c>
      <c r="C392" t="s">
        <v>63</v>
      </c>
      <c r="D392" t="s">
        <v>337</v>
      </c>
      <c r="E392" s="63">
        <v>0</v>
      </c>
      <c r="F392" s="63">
        <v>0</v>
      </c>
      <c r="G392" s="63">
        <v>0</v>
      </c>
      <c r="H392" s="63">
        <v>0</v>
      </c>
      <c r="I392" s="63">
        <v>0</v>
      </c>
      <c r="J392" s="63">
        <v>0</v>
      </c>
      <c r="K392" s="130">
        <v>0</v>
      </c>
      <c r="L392" s="130">
        <v>0</v>
      </c>
      <c r="M392" s="130">
        <v>0</v>
      </c>
      <c r="N392" s="130">
        <v>0</v>
      </c>
      <c r="O392" s="130">
        <v>0</v>
      </c>
      <c r="P392" s="130">
        <v>0</v>
      </c>
      <c r="Q392" s="130">
        <v>0</v>
      </c>
      <c r="R392" s="130">
        <v>0</v>
      </c>
      <c r="S392" s="130">
        <v>0</v>
      </c>
      <c r="T392" s="130">
        <v>0</v>
      </c>
      <c r="U392" s="130">
        <v>0</v>
      </c>
      <c r="V392" s="130">
        <v>0</v>
      </c>
      <c r="W392" s="130">
        <v>0</v>
      </c>
      <c r="X392" s="130">
        <v>0</v>
      </c>
      <c r="Y392" s="130">
        <v>0</v>
      </c>
      <c r="Z392" s="130">
        <v>0</v>
      </c>
      <c r="AA392" s="130">
        <v>0</v>
      </c>
      <c r="AB392" s="130">
        <v>0</v>
      </c>
      <c r="AC392" s="130">
        <v>0</v>
      </c>
      <c r="AD392" s="130">
        <v>0</v>
      </c>
      <c r="AE392" s="130">
        <v>0</v>
      </c>
      <c r="AF392" s="130">
        <v>0</v>
      </c>
      <c r="AG392" s="130">
        <v>0</v>
      </c>
      <c r="AH392" s="130">
        <v>0</v>
      </c>
      <c r="AI392" s="130">
        <v>0</v>
      </c>
      <c r="AJ392" s="130">
        <v>0</v>
      </c>
      <c r="AK392" s="130">
        <v>0</v>
      </c>
      <c r="AL392" s="130">
        <v>0</v>
      </c>
      <c r="AM392" s="130">
        <v>0</v>
      </c>
      <c r="AN392" s="130">
        <v>0</v>
      </c>
      <c r="AO392" s="130">
        <v>0</v>
      </c>
      <c r="AP392" s="130">
        <v>0</v>
      </c>
      <c r="AQ392" s="130">
        <v>0</v>
      </c>
      <c r="AR392" s="130">
        <v>0</v>
      </c>
      <c r="AS392" s="130">
        <v>0</v>
      </c>
      <c r="AT392" s="130">
        <v>0</v>
      </c>
      <c r="AU392" s="130">
        <v>0</v>
      </c>
      <c r="AV392" s="130">
        <v>0</v>
      </c>
      <c r="AW392" s="130">
        <v>0</v>
      </c>
      <c r="AX392" s="130">
        <v>0</v>
      </c>
      <c r="AY392" s="130">
        <v>0</v>
      </c>
    </row>
    <row r="393" spans="1:51">
      <c r="A393" t="s">
        <v>42</v>
      </c>
      <c r="B393" t="s">
        <v>80</v>
      </c>
      <c r="C393" t="s">
        <v>61</v>
      </c>
      <c r="D393" t="s">
        <v>337</v>
      </c>
      <c r="E393" s="63">
        <v>0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130">
        <v>0</v>
      </c>
      <c r="L393" s="130">
        <v>0</v>
      </c>
      <c r="M393" s="130">
        <v>0</v>
      </c>
      <c r="N393" s="130">
        <v>0</v>
      </c>
      <c r="O393" s="130">
        <v>0</v>
      </c>
      <c r="P393" s="130">
        <v>0</v>
      </c>
      <c r="Q393" s="130">
        <v>0</v>
      </c>
      <c r="R393" s="130">
        <v>0</v>
      </c>
      <c r="S393" s="130">
        <v>0</v>
      </c>
      <c r="T393" s="130">
        <v>0</v>
      </c>
      <c r="U393" s="130">
        <v>0</v>
      </c>
      <c r="V393" s="130">
        <v>0</v>
      </c>
      <c r="W393" s="130">
        <v>0</v>
      </c>
      <c r="X393" s="130">
        <v>0</v>
      </c>
      <c r="Y393" s="130">
        <v>0</v>
      </c>
      <c r="Z393" s="130">
        <v>0</v>
      </c>
      <c r="AA393" s="130">
        <v>0</v>
      </c>
      <c r="AB393" s="130">
        <v>0</v>
      </c>
      <c r="AC393" s="130">
        <v>0</v>
      </c>
      <c r="AD393" s="130">
        <v>0</v>
      </c>
      <c r="AE393" s="130">
        <v>0</v>
      </c>
      <c r="AF393" s="130">
        <v>0</v>
      </c>
      <c r="AG393" s="130">
        <v>0</v>
      </c>
      <c r="AH393" s="130">
        <v>0</v>
      </c>
      <c r="AI393" s="130">
        <v>0</v>
      </c>
      <c r="AJ393" s="130">
        <v>0</v>
      </c>
      <c r="AK393" s="130">
        <v>0</v>
      </c>
      <c r="AL393" s="130">
        <v>0</v>
      </c>
      <c r="AM393" s="130">
        <v>0</v>
      </c>
      <c r="AN393" s="130">
        <v>0</v>
      </c>
      <c r="AO393" s="130">
        <v>0</v>
      </c>
      <c r="AP393" s="130">
        <v>0</v>
      </c>
      <c r="AQ393" s="130">
        <v>0</v>
      </c>
      <c r="AR393" s="130">
        <v>0</v>
      </c>
      <c r="AS393" s="130">
        <v>0</v>
      </c>
      <c r="AT393" s="130">
        <v>0</v>
      </c>
      <c r="AU393" s="130">
        <v>0</v>
      </c>
      <c r="AV393" s="130">
        <v>0</v>
      </c>
      <c r="AW393" s="130">
        <v>0</v>
      </c>
      <c r="AX393" s="130">
        <v>0</v>
      </c>
      <c r="AY393" s="130">
        <v>0</v>
      </c>
    </row>
    <row r="394" spans="1:51">
      <c r="A394" t="s">
        <v>43</v>
      </c>
      <c r="B394" t="s">
        <v>75</v>
      </c>
      <c r="C394" t="s">
        <v>50</v>
      </c>
      <c r="D394" t="s">
        <v>337</v>
      </c>
      <c r="E394" s="63">
        <v>0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130">
        <v>0</v>
      </c>
      <c r="L394" s="130">
        <v>0</v>
      </c>
      <c r="M394" s="130">
        <v>0</v>
      </c>
      <c r="N394" s="130">
        <v>0</v>
      </c>
      <c r="O394" s="130">
        <v>0</v>
      </c>
      <c r="P394" s="130">
        <v>0</v>
      </c>
      <c r="Q394" s="130">
        <v>0</v>
      </c>
      <c r="R394" s="130">
        <v>0</v>
      </c>
      <c r="S394" s="130">
        <v>0</v>
      </c>
      <c r="T394" s="130">
        <v>0</v>
      </c>
      <c r="U394" s="130">
        <v>0</v>
      </c>
      <c r="V394" s="130">
        <v>0</v>
      </c>
      <c r="W394" s="130">
        <v>0</v>
      </c>
      <c r="X394" s="130">
        <v>0</v>
      </c>
      <c r="Y394" s="130">
        <v>0</v>
      </c>
      <c r="Z394" s="130">
        <v>0</v>
      </c>
      <c r="AA394" s="130">
        <v>0</v>
      </c>
      <c r="AB394" s="130">
        <v>0</v>
      </c>
      <c r="AC394" s="130">
        <v>0</v>
      </c>
      <c r="AD394" s="130">
        <v>0</v>
      </c>
      <c r="AE394" s="130">
        <v>0</v>
      </c>
      <c r="AF394" s="130">
        <v>0</v>
      </c>
      <c r="AG394" s="130">
        <v>0</v>
      </c>
      <c r="AH394" s="130">
        <v>0</v>
      </c>
      <c r="AI394" s="130">
        <v>0</v>
      </c>
      <c r="AJ394" s="130">
        <v>0</v>
      </c>
      <c r="AK394" s="130">
        <v>0</v>
      </c>
      <c r="AL394" s="130">
        <v>0</v>
      </c>
      <c r="AM394" s="130">
        <v>0</v>
      </c>
      <c r="AN394" s="130">
        <v>0</v>
      </c>
      <c r="AO394" s="130">
        <v>0</v>
      </c>
      <c r="AP394" s="130">
        <v>0</v>
      </c>
      <c r="AQ394" s="130">
        <v>0</v>
      </c>
      <c r="AR394" s="130">
        <v>0</v>
      </c>
      <c r="AS394" s="130">
        <v>0</v>
      </c>
      <c r="AT394" s="130">
        <v>0</v>
      </c>
      <c r="AU394" s="130">
        <v>0</v>
      </c>
      <c r="AV394" s="130">
        <v>0</v>
      </c>
      <c r="AW394" s="130">
        <v>0</v>
      </c>
      <c r="AX394" s="130">
        <v>0</v>
      </c>
      <c r="AY394" s="130">
        <v>0</v>
      </c>
    </row>
    <row r="395" spans="1:51">
      <c r="A395" t="s">
        <v>43</v>
      </c>
      <c r="B395" t="s">
        <v>75</v>
      </c>
      <c r="C395" t="s">
        <v>53</v>
      </c>
      <c r="D395" t="s">
        <v>337</v>
      </c>
      <c r="E395" s="63">
        <v>1</v>
      </c>
      <c r="F395" s="63">
        <v>1</v>
      </c>
      <c r="G395" s="63">
        <v>0.9866793529971456</v>
      </c>
      <c r="H395" s="63">
        <v>0.97669206633796501</v>
      </c>
      <c r="I395" s="63">
        <v>0.98126672613737731</v>
      </c>
      <c r="J395" s="63">
        <v>0.98473967684021546</v>
      </c>
      <c r="K395" s="130">
        <v>0.98473967684021546</v>
      </c>
      <c r="L395" s="130">
        <v>0.98326219873318976</v>
      </c>
      <c r="M395" s="130">
        <v>0.98273967684021546</v>
      </c>
      <c r="N395" s="130">
        <v>0.98206096281400901</v>
      </c>
      <c r="O395" s="130">
        <v>0.98118410476262352</v>
      </c>
      <c r="P395" s="130">
        <v>0.980047659232816</v>
      </c>
      <c r="Q395" s="130">
        <v>0.97855760149582516</v>
      </c>
      <c r="R395" s="130">
        <v>0.97657082418340391</v>
      </c>
      <c r="S395" s="130">
        <v>0.97387581202434892</v>
      </c>
      <c r="T395" s="130">
        <v>0.97016992773290989</v>
      </c>
      <c r="U395" s="130">
        <v>0.96503207198518481</v>
      </c>
      <c r="V395" s="130">
        <v>0.95789059950133937</v>
      </c>
      <c r="W395" s="130">
        <v>0.94798995720146739</v>
      </c>
      <c r="X395" s="130">
        <v>0.9343661558935995</v>
      </c>
      <c r="Y395" s="130">
        <v>0.91585152978309847</v>
      </c>
      <c r="Z395" s="130">
        <v>0.89114233917959007</v>
      </c>
      <c r="AA395" s="130">
        <v>0.85897234850648851</v>
      </c>
      <c r="AB395" s="130">
        <v>0.81842546890223911</v>
      </c>
      <c r="AC395" s="130">
        <v>0.76936698415180793</v>
      </c>
      <c r="AD395" s="130">
        <v>0.71286662959995151</v>
      </c>
      <c r="AE395" s="130">
        <v>0.65137823849672305</v>
      </c>
      <c r="AF395" s="130">
        <v>0.58845281276502159</v>
      </c>
      <c r="AG395" s="130">
        <v>0.52798260215642223</v>
      </c>
      <c r="AH395" s="130">
        <v>0.47328459031374881</v>
      </c>
      <c r="AI395" s="130">
        <v>0.42645105277170647</v>
      </c>
      <c r="AJ395" s="130">
        <v>0.38819975552091818</v>
      </c>
      <c r="AK395" s="130">
        <v>0.35814430686281401</v>
      </c>
      <c r="AL395" s="130">
        <v>0.33523901373469628</v>
      </c>
      <c r="AM395" s="130">
        <v>0.31818592332556711</v>
      </c>
      <c r="AN395" s="130">
        <v>0.30570937181861529</v>
      </c>
      <c r="AO395" s="130">
        <v>0.29669718009821761</v>
      </c>
      <c r="AP395" s="130">
        <v>0.29024738118366411</v>
      </c>
      <c r="AQ395" s="130">
        <v>0.2856619407575951</v>
      </c>
      <c r="AR395" s="130">
        <v>0.28241730584664487</v>
      </c>
      <c r="AS395" s="130">
        <v>0.28012907952713928</v>
      </c>
      <c r="AT395" s="130">
        <v>0.27851914629360408</v>
      </c>
      <c r="AU395" s="130">
        <v>0.27738832007919828</v>
      </c>
      <c r="AV395" s="130">
        <v>0.27659494712848742</v>
      </c>
      <c r="AW395" s="130">
        <v>0.2760387823142425</v>
      </c>
      <c r="AX395" s="130">
        <v>0.27564912713046452</v>
      </c>
      <c r="AY395" s="130">
        <v>0.27537624014783141</v>
      </c>
    </row>
    <row r="396" spans="1:51">
      <c r="A396" t="s">
        <v>43</v>
      </c>
      <c r="B396" t="s">
        <v>75</v>
      </c>
      <c r="C396" t="s">
        <v>56</v>
      </c>
      <c r="D396" t="s">
        <v>337</v>
      </c>
      <c r="E396" s="63">
        <v>0</v>
      </c>
      <c r="F396" s="63">
        <v>0</v>
      </c>
      <c r="G396" s="63">
        <v>9.5147478591817321E-4</v>
      </c>
      <c r="H396" s="63">
        <v>8.9645898700134474E-4</v>
      </c>
      <c r="I396" s="63">
        <v>0</v>
      </c>
      <c r="J396" s="63">
        <v>0</v>
      </c>
      <c r="K396" s="130">
        <v>0</v>
      </c>
      <c r="L396" s="130">
        <v>0</v>
      </c>
      <c r="M396" s="130">
        <v>0</v>
      </c>
      <c r="N396" s="130">
        <v>0</v>
      </c>
      <c r="O396" s="130">
        <v>0</v>
      </c>
      <c r="P396" s="130">
        <v>0</v>
      </c>
      <c r="Q396" s="130">
        <v>0</v>
      </c>
      <c r="R396" s="130">
        <v>0</v>
      </c>
      <c r="S396" s="130">
        <v>0</v>
      </c>
      <c r="T396" s="130">
        <v>0</v>
      </c>
      <c r="U396" s="130">
        <v>0</v>
      </c>
      <c r="V396" s="130">
        <v>0</v>
      </c>
      <c r="W396" s="130">
        <v>0</v>
      </c>
      <c r="X396" s="130">
        <v>0</v>
      </c>
      <c r="Y396" s="130">
        <v>0</v>
      </c>
      <c r="Z396" s="130">
        <v>0</v>
      </c>
      <c r="AA396" s="130">
        <v>0</v>
      </c>
      <c r="AB396" s="130">
        <v>0</v>
      </c>
      <c r="AC396" s="130">
        <v>0</v>
      </c>
      <c r="AD396" s="130">
        <v>0</v>
      </c>
      <c r="AE396" s="130">
        <v>0</v>
      </c>
      <c r="AF396" s="130">
        <v>0</v>
      </c>
      <c r="AG396" s="130">
        <v>0</v>
      </c>
      <c r="AH396" s="130">
        <v>0</v>
      </c>
      <c r="AI396" s="130">
        <v>0</v>
      </c>
      <c r="AJ396" s="130">
        <v>0</v>
      </c>
      <c r="AK396" s="130">
        <v>0</v>
      </c>
      <c r="AL396" s="130">
        <v>0</v>
      </c>
      <c r="AM396" s="130">
        <v>0</v>
      </c>
      <c r="AN396" s="130">
        <v>0</v>
      </c>
      <c r="AO396" s="130">
        <v>0</v>
      </c>
      <c r="AP396" s="130">
        <v>0</v>
      </c>
      <c r="AQ396" s="130">
        <v>0</v>
      </c>
      <c r="AR396" s="130">
        <v>0</v>
      </c>
      <c r="AS396" s="130">
        <v>0</v>
      </c>
      <c r="AT396" s="130">
        <v>0</v>
      </c>
      <c r="AU396" s="130">
        <v>0</v>
      </c>
      <c r="AV396" s="130">
        <v>0</v>
      </c>
      <c r="AW396" s="130">
        <v>0</v>
      </c>
      <c r="AX396" s="130">
        <v>0</v>
      </c>
      <c r="AY396" s="130">
        <v>0</v>
      </c>
    </row>
    <row r="397" spans="1:51">
      <c r="A397" t="s">
        <v>43</v>
      </c>
      <c r="B397" t="s">
        <v>75</v>
      </c>
      <c r="C397" t="s">
        <v>59</v>
      </c>
      <c r="D397" t="s">
        <v>337</v>
      </c>
      <c r="E397" s="63">
        <v>0</v>
      </c>
      <c r="F397" s="63">
        <v>0</v>
      </c>
      <c r="G397" s="63">
        <v>1.236917221693625E-2</v>
      </c>
      <c r="H397" s="63">
        <v>2.241147467503362E-2</v>
      </c>
      <c r="I397" s="63">
        <v>1.8733273862622659E-2</v>
      </c>
      <c r="J397" s="63">
        <v>1.526032315978456E-2</v>
      </c>
      <c r="K397" s="130">
        <v>1.526032315978456E-2</v>
      </c>
      <c r="L397" s="130">
        <v>1.523126347438758E-2</v>
      </c>
      <c r="M397" s="130">
        <v>1.522023504161924E-2</v>
      </c>
      <c r="N397" s="130">
        <v>1.52050390899097E-2</v>
      </c>
      <c r="O397" s="130">
        <v>1.518411685034218E-2</v>
      </c>
      <c r="P397" s="130">
        <v>1.515534095378362E-2</v>
      </c>
      <c r="Q397" s="130">
        <v>1.511582089355693E-2</v>
      </c>
      <c r="R397" s="130">
        <v>1.506165341105596E-2</v>
      </c>
      <c r="S397" s="130">
        <v>1.49876126499064E-2</v>
      </c>
      <c r="T397" s="130">
        <v>1.488678516910655E-2</v>
      </c>
      <c r="U397" s="130">
        <v>1.4750177000910169E-2</v>
      </c>
      <c r="V397" s="130">
        <v>1.456636136159534E-2</v>
      </c>
      <c r="W397" s="130">
        <v>1.4321304347984041E-2</v>
      </c>
      <c r="X397" s="130">
        <v>1.39986041565842E-2</v>
      </c>
      <c r="Y397" s="130">
        <v>1.358048844419025E-2</v>
      </c>
      <c r="Z397" s="130">
        <v>1.3049969949667371E-2</v>
      </c>
      <c r="AA397" s="130">
        <v>1.2394430362728991E-2</v>
      </c>
      <c r="AB397" s="130">
        <v>1.1610415886714879E-2</v>
      </c>
      <c r="AC397" s="130">
        <v>1.070852980720715E-2</v>
      </c>
      <c r="AD397" s="130">
        <v>9.7163344361330291E-3</v>
      </c>
      <c r="AE397" s="130">
        <v>8.6769729390299786E-3</v>
      </c>
      <c r="AF397" s="130">
        <v>7.6426073650958772E-3</v>
      </c>
      <c r="AG397" s="130">
        <v>6.6644160107129716E-3</v>
      </c>
      <c r="AH397" s="130">
        <v>5.7829802759279646E-3</v>
      </c>
      <c r="AI397" s="130">
        <v>5.0226444778684754E-3</v>
      </c>
      <c r="AJ397" s="130">
        <v>4.3910715697431917E-3</v>
      </c>
      <c r="AK397" s="130">
        <v>3.882703316041979E-3</v>
      </c>
      <c r="AL397" s="130">
        <v>3.4837684061129661E-3</v>
      </c>
      <c r="AM397" s="130">
        <v>3.1769047586477752E-3</v>
      </c>
      <c r="AN397" s="130">
        <v>2.9444723883362521E-3</v>
      </c>
      <c r="AO397" s="130">
        <v>2.7704643413883449E-3</v>
      </c>
      <c r="AP397" s="130">
        <v>2.6413321409221239E-3</v>
      </c>
      <c r="AQ397" s="130">
        <v>2.5461246729484889E-3</v>
      </c>
      <c r="AR397" s="130">
        <v>2.4762660384515258E-3</v>
      </c>
      <c r="AS397" s="130">
        <v>2.4251877228921299E-3</v>
      </c>
      <c r="AT397" s="130">
        <v>2.3879372387288068E-3</v>
      </c>
      <c r="AU397" s="130">
        <v>2.3608222530521008E-3</v>
      </c>
      <c r="AV397" s="130">
        <v>2.34111203953778E-3</v>
      </c>
      <c r="AW397" s="130">
        <v>2.326798721695359E-3</v>
      </c>
      <c r="AX397" s="130">
        <v>2.3164120872641671E-3</v>
      </c>
      <c r="AY397" s="130">
        <v>2.308878858319369E-3</v>
      </c>
    </row>
    <row r="398" spans="1:51">
      <c r="A398" t="s">
        <v>43</v>
      </c>
      <c r="B398" t="s">
        <v>75</v>
      </c>
      <c r="C398" t="s">
        <v>60</v>
      </c>
      <c r="D398" t="s">
        <v>337</v>
      </c>
      <c r="E398" s="63">
        <v>0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130">
        <v>0</v>
      </c>
      <c r="L398" s="130">
        <v>0</v>
      </c>
      <c r="M398" s="130">
        <v>0</v>
      </c>
      <c r="N398" s="130">
        <v>0</v>
      </c>
      <c r="O398" s="130">
        <v>0</v>
      </c>
      <c r="P398" s="130">
        <v>0</v>
      </c>
      <c r="Q398" s="130">
        <v>0</v>
      </c>
      <c r="R398" s="130">
        <v>0</v>
      </c>
      <c r="S398" s="130">
        <v>0</v>
      </c>
      <c r="T398" s="130">
        <v>0</v>
      </c>
      <c r="U398" s="130">
        <v>0</v>
      </c>
      <c r="V398" s="130">
        <v>0</v>
      </c>
      <c r="W398" s="130">
        <v>0</v>
      </c>
      <c r="X398" s="130">
        <v>0</v>
      </c>
      <c r="Y398" s="130">
        <v>0</v>
      </c>
      <c r="Z398" s="130">
        <v>0</v>
      </c>
      <c r="AA398" s="130">
        <v>0</v>
      </c>
      <c r="AB398" s="130">
        <v>0</v>
      </c>
      <c r="AC398" s="130">
        <v>0</v>
      </c>
      <c r="AD398" s="130">
        <v>0</v>
      </c>
      <c r="AE398" s="130">
        <v>0</v>
      </c>
      <c r="AF398" s="130">
        <v>0</v>
      </c>
      <c r="AG398" s="130">
        <v>0</v>
      </c>
      <c r="AH398" s="130">
        <v>0</v>
      </c>
      <c r="AI398" s="130">
        <v>0</v>
      </c>
      <c r="AJ398" s="130">
        <v>0</v>
      </c>
      <c r="AK398" s="130">
        <v>0</v>
      </c>
      <c r="AL398" s="130">
        <v>0</v>
      </c>
      <c r="AM398" s="130">
        <v>0</v>
      </c>
      <c r="AN398" s="130">
        <v>0</v>
      </c>
      <c r="AO398" s="130">
        <v>0</v>
      </c>
      <c r="AP398" s="130">
        <v>0</v>
      </c>
      <c r="AQ398" s="130">
        <v>0</v>
      </c>
      <c r="AR398" s="130">
        <v>0</v>
      </c>
      <c r="AS398" s="130">
        <v>0</v>
      </c>
      <c r="AT398" s="130">
        <v>0</v>
      </c>
      <c r="AU398" s="130">
        <v>0</v>
      </c>
      <c r="AV398" s="130">
        <v>0</v>
      </c>
      <c r="AW398" s="130">
        <v>0</v>
      </c>
      <c r="AX398" s="130">
        <v>0</v>
      </c>
      <c r="AY398" s="130">
        <v>0</v>
      </c>
    </row>
    <row r="399" spans="1:51">
      <c r="A399" t="s">
        <v>43</v>
      </c>
      <c r="B399" t="s">
        <v>75</v>
      </c>
      <c r="C399" t="s">
        <v>64</v>
      </c>
      <c r="D399" t="s">
        <v>337</v>
      </c>
      <c r="E399" s="63">
        <v>0</v>
      </c>
      <c r="F399" s="63">
        <v>0</v>
      </c>
      <c r="G399" s="63">
        <v>0</v>
      </c>
      <c r="H399" s="63">
        <v>0</v>
      </c>
      <c r="I399" s="63">
        <v>0</v>
      </c>
      <c r="J399" s="63">
        <v>0</v>
      </c>
      <c r="K399" s="71">
        <v>0</v>
      </c>
      <c r="L399" s="71">
        <v>7.7750822852250398E-4</v>
      </c>
      <c r="M399" s="71">
        <v>1E-3</v>
      </c>
      <c r="N399" s="71">
        <v>1.2503412000094481E-3</v>
      </c>
      <c r="O399" s="71">
        <v>1.515853309977464E-3</v>
      </c>
      <c r="P399" s="71">
        <v>1.7803755855818129E-3</v>
      </c>
      <c r="Q399" s="71">
        <v>2.0279833679623018E-3</v>
      </c>
      <c r="R399" s="71">
        <v>2.246594447847678E-3</v>
      </c>
      <c r="S399" s="71">
        <v>2.429861378661591E-3</v>
      </c>
      <c r="T399" s="71">
        <v>2.5769432360327701E-3</v>
      </c>
      <c r="U399" s="71">
        <v>2.6909081889947071E-3</v>
      </c>
      <c r="V399" s="71">
        <v>2.7768314621496129E-3</v>
      </c>
      <c r="W399" s="71">
        <v>2.84028691880296E-3</v>
      </c>
      <c r="X399" s="71">
        <v>2.8864374205020819E-3</v>
      </c>
      <c r="Y399" s="71">
        <v>2.9196296795036551E-3</v>
      </c>
      <c r="Z399" s="71">
        <v>2.943310985180656E-3</v>
      </c>
      <c r="AA399" s="71">
        <v>2.9601098731268042E-3</v>
      </c>
      <c r="AB399" s="71">
        <v>2.9719780718752168E-3</v>
      </c>
      <c r="AC399" s="71">
        <v>2.980338671474984E-3</v>
      </c>
      <c r="AD399" s="71">
        <v>2.986216378370161E-3</v>
      </c>
      <c r="AE399" s="71">
        <v>2.9903426526279521E-3</v>
      </c>
      <c r="AF399" s="71">
        <v>2.993236480364331E-3</v>
      </c>
      <c r="AG399" s="71">
        <v>2.9952645447244219E-3</v>
      </c>
      <c r="AH399" s="71">
        <v>2.996685160550891E-3</v>
      </c>
      <c r="AI399" s="71">
        <v>2.9976799279655521E-3</v>
      </c>
      <c r="AJ399" s="71">
        <v>2.998376332198952E-3</v>
      </c>
      <c r="AK399" s="71">
        <v>2.9988637795439572E-3</v>
      </c>
      <c r="AL399" s="71">
        <v>2.999204927314111E-3</v>
      </c>
      <c r="AM399" s="71">
        <v>2.9994436651955229E-3</v>
      </c>
      <c r="AN399" s="71">
        <v>2.999610726135422E-3</v>
      </c>
      <c r="AO399" s="71">
        <v>2.9997276251530229E-3</v>
      </c>
      <c r="AP399" s="71">
        <v>2.999809421603156E-3</v>
      </c>
      <c r="AQ399" s="71">
        <v>2.999866654985469E-3</v>
      </c>
      <c r="AR399" s="71">
        <v>2.9999067009098819E-3</v>
      </c>
      <c r="AS399" s="71">
        <v>2.9999347205791672E-3</v>
      </c>
      <c r="AT399" s="71">
        <v>2.9999543254835008E-3</v>
      </c>
      <c r="AU399" s="71">
        <v>2.9999680426490249E-3</v>
      </c>
      <c r="AV399" s="71">
        <v>2.9999776402476219E-3</v>
      </c>
      <c r="AW399" s="71">
        <v>2.999984355460299E-3</v>
      </c>
      <c r="AX399" s="71">
        <v>2.999989053928068E-3</v>
      </c>
      <c r="AY399" s="71">
        <v>2.9999923413256851E-3</v>
      </c>
    </row>
    <row r="400" spans="1:51">
      <c r="A400" t="s">
        <v>43</v>
      </c>
      <c r="B400" t="s">
        <v>75</v>
      </c>
      <c r="C400" t="s">
        <v>61</v>
      </c>
      <c r="D400" t="s">
        <v>337</v>
      </c>
      <c r="E400" s="63">
        <v>0</v>
      </c>
      <c r="F400" s="63">
        <v>0</v>
      </c>
      <c r="G400" s="63">
        <v>0</v>
      </c>
      <c r="H400" s="63">
        <v>0</v>
      </c>
      <c r="I400" s="63">
        <v>0</v>
      </c>
      <c r="J400" s="63">
        <v>0</v>
      </c>
      <c r="K400" s="130">
        <v>0</v>
      </c>
      <c r="L400" s="130">
        <v>6.9996987850317119E-4</v>
      </c>
      <c r="M400" s="130">
        <v>1E-3</v>
      </c>
      <c r="N400" s="130">
        <v>1.4283728261970129E-3</v>
      </c>
      <c r="O400" s="130">
        <v>2.0397187676144861E-3</v>
      </c>
      <c r="P400" s="130">
        <v>2.9116420218176999E-3</v>
      </c>
      <c r="Q400" s="130">
        <v>4.1540919764280889E-3</v>
      </c>
      <c r="R400" s="130">
        <v>5.9222582089639561E-3</v>
      </c>
      <c r="S400" s="130">
        <v>8.4340034372050749E-3</v>
      </c>
      <c r="T400" s="130">
        <v>1.1992805871272929E-2</v>
      </c>
      <c r="U400" s="130">
        <v>1.7016696666036019E-2</v>
      </c>
      <c r="V400" s="130">
        <v>2.40722458767266E-2</v>
      </c>
      <c r="W400" s="130">
        <v>3.3909432719945197E-2</v>
      </c>
      <c r="X400" s="130">
        <v>4.7487083526113943E-2</v>
      </c>
      <c r="Y400" s="130">
        <v>6.5968517377613445E-2</v>
      </c>
      <c r="Z400" s="130">
        <v>9.0654026675444824E-2</v>
      </c>
      <c r="AA400" s="130">
        <v>0.12280721846060021</v>
      </c>
      <c r="AB400" s="130">
        <v>0.1633422298661012</v>
      </c>
      <c r="AC400" s="130">
        <v>0.2123923540169326</v>
      </c>
      <c r="AD400" s="130">
        <v>0.26888683086189391</v>
      </c>
      <c r="AE400" s="130">
        <v>0.33037109569086448</v>
      </c>
      <c r="AF400" s="130">
        <v>0.39329362759482961</v>
      </c>
      <c r="AG400" s="130">
        <v>0.45376181013906869</v>
      </c>
      <c r="AH400" s="130">
        <v>0.50845840136591569</v>
      </c>
      <c r="AI400" s="130">
        <v>0.55529094414054336</v>
      </c>
      <c r="AJ400" s="130">
        <v>0.59354154498709821</v>
      </c>
      <c r="AK400" s="130">
        <v>0.62359650619785745</v>
      </c>
      <c r="AL400" s="130">
        <v>0.64650145817820492</v>
      </c>
      <c r="AM400" s="130">
        <v>0.66355430984945274</v>
      </c>
      <c r="AN400" s="130">
        <v>0.67603069429546458</v>
      </c>
      <c r="AO400" s="130">
        <v>0.68504276911684481</v>
      </c>
      <c r="AP400" s="130">
        <v>0.69149248623494808</v>
      </c>
      <c r="AQ400" s="130">
        <v>0.69607786942763483</v>
      </c>
      <c r="AR400" s="130">
        <v>0.69932246429266054</v>
      </c>
      <c r="AS400" s="130">
        <v>0.70161066259249694</v>
      </c>
      <c r="AT400" s="130">
        <v>0.70322057622112777</v>
      </c>
      <c r="AU400" s="130">
        <v>0.704351388718368</v>
      </c>
      <c r="AV400" s="130">
        <v>0.70514475207148031</v>
      </c>
      <c r="AW400" s="130">
        <v>0.70570091017051251</v>
      </c>
      <c r="AX400" s="130">
        <v>0.70609056065582276</v>
      </c>
      <c r="AY400" s="130">
        <v>0.70636344435105836</v>
      </c>
    </row>
    <row r="401" spans="1:51">
      <c r="A401" t="s">
        <v>43</v>
      </c>
      <c r="B401" t="s">
        <v>76</v>
      </c>
      <c r="C401" t="s">
        <v>50</v>
      </c>
      <c r="D401" t="s">
        <v>337</v>
      </c>
      <c r="E401" s="63">
        <v>0</v>
      </c>
      <c r="F401" s="63">
        <v>0</v>
      </c>
      <c r="G401" s="63">
        <v>0</v>
      </c>
      <c r="H401" s="63">
        <v>0</v>
      </c>
      <c r="I401" s="63">
        <v>0</v>
      </c>
      <c r="J401" s="63">
        <v>0</v>
      </c>
      <c r="K401" s="130">
        <v>0</v>
      </c>
      <c r="L401" s="130">
        <v>0</v>
      </c>
      <c r="M401" s="130">
        <v>0</v>
      </c>
      <c r="N401" s="130">
        <v>0</v>
      </c>
      <c r="O401" s="130">
        <v>0</v>
      </c>
      <c r="P401" s="130">
        <v>0</v>
      </c>
      <c r="Q401" s="130">
        <v>0</v>
      </c>
      <c r="R401" s="130">
        <v>0</v>
      </c>
      <c r="S401" s="130">
        <v>0</v>
      </c>
      <c r="T401" s="130">
        <v>0</v>
      </c>
      <c r="U401" s="130">
        <v>0</v>
      </c>
      <c r="V401" s="130">
        <v>0</v>
      </c>
      <c r="W401" s="130">
        <v>0</v>
      </c>
      <c r="X401" s="130">
        <v>0</v>
      </c>
      <c r="Y401" s="130">
        <v>0</v>
      </c>
      <c r="Z401" s="130">
        <v>0</v>
      </c>
      <c r="AA401" s="130">
        <v>0</v>
      </c>
      <c r="AB401" s="130">
        <v>0</v>
      </c>
      <c r="AC401" s="130">
        <v>0</v>
      </c>
      <c r="AD401" s="130">
        <v>0</v>
      </c>
      <c r="AE401" s="130">
        <v>0</v>
      </c>
      <c r="AF401" s="130">
        <v>0</v>
      </c>
      <c r="AG401" s="130">
        <v>0</v>
      </c>
      <c r="AH401" s="130">
        <v>0</v>
      </c>
      <c r="AI401" s="130">
        <v>0</v>
      </c>
      <c r="AJ401" s="130">
        <v>0</v>
      </c>
      <c r="AK401" s="130">
        <v>0</v>
      </c>
      <c r="AL401" s="130">
        <v>0</v>
      </c>
      <c r="AM401" s="130">
        <v>0</v>
      </c>
      <c r="AN401" s="130">
        <v>0</v>
      </c>
      <c r="AO401" s="130">
        <v>0</v>
      </c>
      <c r="AP401" s="130">
        <v>0</v>
      </c>
      <c r="AQ401" s="130">
        <v>0</v>
      </c>
      <c r="AR401" s="130">
        <v>0</v>
      </c>
      <c r="AS401" s="130">
        <v>0</v>
      </c>
      <c r="AT401" s="130">
        <v>0</v>
      </c>
      <c r="AU401" s="130">
        <v>0</v>
      </c>
      <c r="AV401" s="130">
        <v>0</v>
      </c>
      <c r="AW401" s="130">
        <v>0</v>
      </c>
      <c r="AX401" s="130">
        <v>0</v>
      </c>
      <c r="AY401" s="130">
        <v>0</v>
      </c>
    </row>
    <row r="402" spans="1:51">
      <c r="A402" t="s">
        <v>43</v>
      </c>
      <c r="B402" t="s">
        <v>76</v>
      </c>
      <c r="C402" t="s">
        <v>53</v>
      </c>
      <c r="D402" t="s">
        <v>337</v>
      </c>
      <c r="E402" s="63">
        <v>1</v>
      </c>
      <c r="F402" s="63">
        <v>1</v>
      </c>
      <c r="G402" s="63">
        <v>0.9866793529971456</v>
      </c>
      <c r="H402" s="63">
        <v>0.97669206633796501</v>
      </c>
      <c r="I402" s="63">
        <v>0.98126672613737731</v>
      </c>
      <c r="J402" s="63">
        <v>0.98473967684021546</v>
      </c>
      <c r="K402" s="130">
        <v>0.98473967684021546</v>
      </c>
      <c r="L402" s="130">
        <v>0.98326219873318976</v>
      </c>
      <c r="M402" s="130">
        <v>0.98273967684021546</v>
      </c>
      <c r="N402" s="130">
        <v>0.98206096281400901</v>
      </c>
      <c r="O402" s="130">
        <v>0.98118410476262352</v>
      </c>
      <c r="P402" s="130">
        <v>0.980047659232816</v>
      </c>
      <c r="Q402" s="130">
        <v>0.97855760149582516</v>
      </c>
      <c r="R402" s="130">
        <v>0.97657082418340391</v>
      </c>
      <c r="S402" s="130">
        <v>0.97387581202434892</v>
      </c>
      <c r="T402" s="130">
        <v>0.97016992773290989</v>
      </c>
      <c r="U402" s="130">
        <v>0.96503207198518481</v>
      </c>
      <c r="V402" s="130">
        <v>0.95789059950133937</v>
      </c>
      <c r="W402" s="130">
        <v>0.94798995720146739</v>
      </c>
      <c r="X402" s="130">
        <v>0.9343661558935995</v>
      </c>
      <c r="Y402" s="130">
        <v>0.91585152978309847</v>
      </c>
      <c r="Z402" s="130">
        <v>0.89114233917959007</v>
      </c>
      <c r="AA402" s="130">
        <v>0.85897234850648851</v>
      </c>
      <c r="AB402" s="130">
        <v>0.81842546890223911</v>
      </c>
      <c r="AC402" s="130">
        <v>0.76936698415180793</v>
      </c>
      <c r="AD402" s="130">
        <v>0.71286662959995151</v>
      </c>
      <c r="AE402" s="130">
        <v>0.65137823849672305</v>
      </c>
      <c r="AF402" s="130">
        <v>0.58845281276502159</v>
      </c>
      <c r="AG402" s="130">
        <v>0.52798260215642223</v>
      </c>
      <c r="AH402" s="130">
        <v>0.47328459031374881</v>
      </c>
      <c r="AI402" s="130">
        <v>0.42645105277170647</v>
      </c>
      <c r="AJ402" s="130">
        <v>0.38819975552091818</v>
      </c>
      <c r="AK402" s="130">
        <v>0.35814430686281401</v>
      </c>
      <c r="AL402" s="130">
        <v>0.33523901373469628</v>
      </c>
      <c r="AM402" s="130">
        <v>0.31818592332556711</v>
      </c>
      <c r="AN402" s="130">
        <v>0.30570937181861529</v>
      </c>
      <c r="AO402" s="130">
        <v>0.29669718009821761</v>
      </c>
      <c r="AP402" s="130">
        <v>0.29024738118366411</v>
      </c>
      <c r="AQ402" s="130">
        <v>0.2856619407575951</v>
      </c>
      <c r="AR402" s="130">
        <v>0.28241730584664487</v>
      </c>
      <c r="AS402" s="130">
        <v>0.28012907952713928</v>
      </c>
      <c r="AT402" s="130">
        <v>0.27851914629360408</v>
      </c>
      <c r="AU402" s="130">
        <v>0.27738832007919828</v>
      </c>
      <c r="AV402" s="130">
        <v>0.27659494712848742</v>
      </c>
      <c r="AW402" s="130">
        <v>0.2760387823142425</v>
      </c>
      <c r="AX402" s="130">
        <v>0.27564912713046452</v>
      </c>
      <c r="AY402" s="130">
        <v>0.27537624014783141</v>
      </c>
    </row>
    <row r="403" spans="1:51">
      <c r="A403" t="s">
        <v>43</v>
      </c>
      <c r="B403" t="s">
        <v>76</v>
      </c>
      <c r="C403" t="s">
        <v>56</v>
      </c>
      <c r="D403" t="s">
        <v>337</v>
      </c>
      <c r="E403" s="63">
        <v>0</v>
      </c>
      <c r="F403" s="63">
        <v>0</v>
      </c>
      <c r="G403" s="63">
        <v>9.5147478591817321E-4</v>
      </c>
      <c r="H403" s="63">
        <v>8.9645898700134474E-4</v>
      </c>
      <c r="I403" s="63">
        <v>0</v>
      </c>
      <c r="J403" s="63">
        <v>0</v>
      </c>
      <c r="K403" s="130">
        <v>0</v>
      </c>
      <c r="L403" s="130">
        <v>0</v>
      </c>
      <c r="M403" s="130">
        <v>0</v>
      </c>
      <c r="N403" s="130">
        <v>0</v>
      </c>
      <c r="O403" s="130">
        <v>0</v>
      </c>
      <c r="P403" s="130">
        <v>0</v>
      </c>
      <c r="Q403" s="130">
        <v>0</v>
      </c>
      <c r="R403" s="130">
        <v>0</v>
      </c>
      <c r="S403" s="130">
        <v>0</v>
      </c>
      <c r="T403" s="130">
        <v>0</v>
      </c>
      <c r="U403" s="130">
        <v>0</v>
      </c>
      <c r="V403" s="130">
        <v>0</v>
      </c>
      <c r="W403" s="130">
        <v>0</v>
      </c>
      <c r="X403" s="130">
        <v>0</v>
      </c>
      <c r="Y403" s="130">
        <v>0</v>
      </c>
      <c r="Z403" s="130">
        <v>0</v>
      </c>
      <c r="AA403" s="130">
        <v>0</v>
      </c>
      <c r="AB403" s="130">
        <v>0</v>
      </c>
      <c r="AC403" s="130">
        <v>0</v>
      </c>
      <c r="AD403" s="130">
        <v>0</v>
      </c>
      <c r="AE403" s="130">
        <v>0</v>
      </c>
      <c r="AF403" s="130">
        <v>0</v>
      </c>
      <c r="AG403" s="130">
        <v>0</v>
      </c>
      <c r="AH403" s="130">
        <v>0</v>
      </c>
      <c r="AI403" s="130">
        <v>0</v>
      </c>
      <c r="AJ403" s="130">
        <v>0</v>
      </c>
      <c r="AK403" s="130">
        <v>0</v>
      </c>
      <c r="AL403" s="130">
        <v>0</v>
      </c>
      <c r="AM403" s="130">
        <v>0</v>
      </c>
      <c r="AN403" s="130">
        <v>0</v>
      </c>
      <c r="AO403" s="130">
        <v>0</v>
      </c>
      <c r="AP403" s="130">
        <v>0</v>
      </c>
      <c r="AQ403" s="130">
        <v>0</v>
      </c>
      <c r="AR403" s="130">
        <v>0</v>
      </c>
      <c r="AS403" s="130">
        <v>0</v>
      </c>
      <c r="AT403" s="130">
        <v>0</v>
      </c>
      <c r="AU403" s="130">
        <v>0</v>
      </c>
      <c r="AV403" s="130">
        <v>0</v>
      </c>
      <c r="AW403" s="130">
        <v>0</v>
      </c>
      <c r="AX403" s="130">
        <v>0</v>
      </c>
      <c r="AY403" s="130">
        <v>0</v>
      </c>
    </row>
    <row r="404" spans="1:51">
      <c r="A404" t="s">
        <v>43</v>
      </c>
      <c r="B404" t="s">
        <v>76</v>
      </c>
      <c r="C404" t="s">
        <v>59</v>
      </c>
      <c r="D404" t="s">
        <v>337</v>
      </c>
      <c r="E404" s="63">
        <v>0</v>
      </c>
      <c r="F404" s="63">
        <v>0</v>
      </c>
      <c r="G404" s="63">
        <v>1.236917221693625E-2</v>
      </c>
      <c r="H404" s="63">
        <v>2.241147467503362E-2</v>
      </c>
      <c r="I404" s="63">
        <v>1.8733273862622659E-2</v>
      </c>
      <c r="J404" s="63">
        <v>1.526032315978456E-2</v>
      </c>
      <c r="K404" s="130">
        <v>1.526032315978456E-2</v>
      </c>
      <c r="L404" s="130">
        <v>1.523126347438758E-2</v>
      </c>
      <c r="M404" s="130">
        <v>1.522023504161924E-2</v>
      </c>
      <c r="N404" s="130">
        <v>1.52050390899097E-2</v>
      </c>
      <c r="O404" s="130">
        <v>1.518411685034218E-2</v>
      </c>
      <c r="P404" s="130">
        <v>1.515534095378362E-2</v>
      </c>
      <c r="Q404" s="130">
        <v>1.511582089355693E-2</v>
      </c>
      <c r="R404" s="130">
        <v>1.506165341105596E-2</v>
      </c>
      <c r="S404" s="130">
        <v>1.49876126499064E-2</v>
      </c>
      <c r="T404" s="130">
        <v>1.488678516910655E-2</v>
      </c>
      <c r="U404" s="130">
        <v>1.4750177000910169E-2</v>
      </c>
      <c r="V404" s="130">
        <v>1.456636136159534E-2</v>
      </c>
      <c r="W404" s="130">
        <v>1.4321304347984041E-2</v>
      </c>
      <c r="X404" s="130">
        <v>1.39986041565842E-2</v>
      </c>
      <c r="Y404" s="130">
        <v>1.358048844419025E-2</v>
      </c>
      <c r="Z404" s="130">
        <v>1.3049969949667371E-2</v>
      </c>
      <c r="AA404" s="130">
        <v>1.2394430362728991E-2</v>
      </c>
      <c r="AB404" s="130">
        <v>1.1610415886714879E-2</v>
      </c>
      <c r="AC404" s="130">
        <v>1.070852980720715E-2</v>
      </c>
      <c r="AD404" s="130">
        <v>9.7163344361330291E-3</v>
      </c>
      <c r="AE404" s="130">
        <v>8.6769729390299786E-3</v>
      </c>
      <c r="AF404" s="130">
        <v>7.6426073650958772E-3</v>
      </c>
      <c r="AG404" s="130">
        <v>6.6644160107129716E-3</v>
      </c>
      <c r="AH404" s="130">
        <v>5.7829802759279646E-3</v>
      </c>
      <c r="AI404" s="130">
        <v>5.0226444778684754E-3</v>
      </c>
      <c r="AJ404" s="130">
        <v>4.3910715697431917E-3</v>
      </c>
      <c r="AK404" s="130">
        <v>3.882703316041979E-3</v>
      </c>
      <c r="AL404" s="130">
        <v>3.4837684061129661E-3</v>
      </c>
      <c r="AM404" s="130">
        <v>3.1769047586477752E-3</v>
      </c>
      <c r="AN404" s="130">
        <v>2.9444723883362521E-3</v>
      </c>
      <c r="AO404" s="130">
        <v>2.7704643413883449E-3</v>
      </c>
      <c r="AP404" s="130">
        <v>2.6413321409221239E-3</v>
      </c>
      <c r="AQ404" s="130">
        <v>2.5461246729484889E-3</v>
      </c>
      <c r="AR404" s="130">
        <v>2.4762660384515258E-3</v>
      </c>
      <c r="AS404" s="130">
        <v>2.4251877228921299E-3</v>
      </c>
      <c r="AT404" s="130">
        <v>2.3879372387288068E-3</v>
      </c>
      <c r="AU404" s="130">
        <v>2.3608222530521008E-3</v>
      </c>
      <c r="AV404" s="130">
        <v>2.34111203953778E-3</v>
      </c>
      <c r="AW404" s="130">
        <v>2.326798721695359E-3</v>
      </c>
      <c r="AX404" s="130">
        <v>2.3164120872641671E-3</v>
      </c>
      <c r="AY404" s="130">
        <v>2.308878858319369E-3</v>
      </c>
    </row>
    <row r="405" spans="1:51">
      <c r="A405" t="s">
        <v>43</v>
      </c>
      <c r="B405" t="s">
        <v>76</v>
      </c>
      <c r="C405" t="s">
        <v>60</v>
      </c>
      <c r="D405" t="s">
        <v>337</v>
      </c>
      <c r="E405" s="63">
        <v>0</v>
      </c>
      <c r="F405" s="63">
        <v>0</v>
      </c>
      <c r="G405" s="63">
        <v>0</v>
      </c>
      <c r="H405" s="63">
        <v>0</v>
      </c>
      <c r="I405" s="63">
        <v>0</v>
      </c>
      <c r="J405" s="63">
        <v>0</v>
      </c>
      <c r="K405" s="130">
        <v>0</v>
      </c>
      <c r="L405" s="130">
        <v>0</v>
      </c>
      <c r="M405" s="130">
        <v>0</v>
      </c>
      <c r="N405" s="130">
        <v>0</v>
      </c>
      <c r="O405" s="130">
        <v>0</v>
      </c>
      <c r="P405" s="130">
        <v>0</v>
      </c>
      <c r="Q405" s="130">
        <v>0</v>
      </c>
      <c r="R405" s="130">
        <v>0</v>
      </c>
      <c r="S405" s="130">
        <v>0</v>
      </c>
      <c r="T405" s="130">
        <v>0</v>
      </c>
      <c r="U405" s="130">
        <v>0</v>
      </c>
      <c r="V405" s="130">
        <v>0</v>
      </c>
      <c r="W405" s="130">
        <v>0</v>
      </c>
      <c r="X405" s="130">
        <v>0</v>
      </c>
      <c r="Y405" s="130">
        <v>0</v>
      </c>
      <c r="Z405" s="130">
        <v>0</v>
      </c>
      <c r="AA405" s="130">
        <v>0</v>
      </c>
      <c r="AB405" s="130">
        <v>0</v>
      </c>
      <c r="AC405" s="130">
        <v>0</v>
      </c>
      <c r="AD405" s="130">
        <v>0</v>
      </c>
      <c r="AE405" s="130">
        <v>0</v>
      </c>
      <c r="AF405" s="130">
        <v>0</v>
      </c>
      <c r="AG405" s="130">
        <v>0</v>
      </c>
      <c r="AH405" s="130">
        <v>0</v>
      </c>
      <c r="AI405" s="130">
        <v>0</v>
      </c>
      <c r="AJ405" s="130">
        <v>0</v>
      </c>
      <c r="AK405" s="130">
        <v>0</v>
      </c>
      <c r="AL405" s="130">
        <v>0</v>
      </c>
      <c r="AM405" s="130">
        <v>0</v>
      </c>
      <c r="AN405" s="130">
        <v>0</v>
      </c>
      <c r="AO405" s="130">
        <v>0</v>
      </c>
      <c r="AP405" s="130">
        <v>0</v>
      </c>
      <c r="AQ405" s="130">
        <v>0</v>
      </c>
      <c r="AR405" s="130">
        <v>0</v>
      </c>
      <c r="AS405" s="130">
        <v>0</v>
      </c>
      <c r="AT405" s="130">
        <v>0</v>
      </c>
      <c r="AU405" s="130">
        <v>0</v>
      </c>
      <c r="AV405" s="130">
        <v>0</v>
      </c>
      <c r="AW405" s="130">
        <v>0</v>
      </c>
      <c r="AX405" s="130">
        <v>0</v>
      </c>
      <c r="AY405" s="130">
        <v>0</v>
      </c>
    </row>
    <row r="406" spans="1:51">
      <c r="A406" t="s">
        <v>43</v>
      </c>
      <c r="B406" t="s">
        <v>76</v>
      </c>
      <c r="C406" t="s">
        <v>64</v>
      </c>
      <c r="D406" t="s">
        <v>337</v>
      </c>
      <c r="E406" s="63">
        <v>0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130">
        <v>0</v>
      </c>
      <c r="L406" s="130">
        <v>7.7750822852250398E-4</v>
      </c>
      <c r="M406" s="130">
        <v>1E-3</v>
      </c>
      <c r="N406" s="130">
        <v>1.2503412000094481E-3</v>
      </c>
      <c r="O406" s="130">
        <v>1.515853309977464E-3</v>
      </c>
      <c r="P406" s="130">
        <v>1.7803755855818129E-3</v>
      </c>
      <c r="Q406" s="130">
        <v>2.0279833679623018E-3</v>
      </c>
      <c r="R406" s="130">
        <v>2.246594447847678E-3</v>
      </c>
      <c r="S406" s="130">
        <v>2.429861378661591E-3</v>
      </c>
      <c r="T406" s="130">
        <v>2.5769432360327701E-3</v>
      </c>
      <c r="U406" s="130">
        <v>2.6909081889947071E-3</v>
      </c>
      <c r="V406" s="130">
        <v>2.7768314621496129E-3</v>
      </c>
      <c r="W406" s="130">
        <v>2.84028691880296E-3</v>
      </c>
      <c r="X406" s="130">
        <v>2.8864374205020819E-3</v>
      </c>
      <c r="Y406" s="130">
        <v>2.9196296795036551E-3</v>
      </c>
      <c r="Z406" s="130">
        <v>2.943310985180656E-3</v>
      </c>
      <c r="AA406" s="130">
        <v>2.9601098731268042E-3</v>
      </c>
      <c r="AB406" s="130">
        <v>2.9719780718752168E-3</v>
      </c>
      <c r="AC406" s="130">
        <v>2.980338671474984E-3</v>
      </c>
      <c r="AD406" s="130">
        <v>2.986216378370161E-3</v>
      </c>
      <c r="AE406" s="130">
        <v>2.9903426526279521E-3</v>
      </c>
      <c r="AF406" s="130">
        <v>2.993236480364331E-3</v>
      </c>
      <c r="AG406" s="130">
        <v>2.9952645447244219E-3</v>
      </c>
      <c r="AH406" s="130">
        <v>2.996685160550891E-3</v>
      </c>
      <c r="AI406" s="130">
        <v>2.9976799279655521E-3</v>
      </c>
      <c r="AJ406" s="130">
        <v>2.998376332198952E-3</v>
      </c>
      <c r="AK406" s="130">
        <v>2.9988637795439572E-3</v>
      </c>
      <c r="AL406" s="130">
        <v>2.999204927314111E-3</v>
      </c>
      <c r="AM406" s="130">
        <v>2.9994436651955229E-3</v>
      </c>
      <c r="AN406" s="130">
        <v>2.999610726135422E-3</v>
      </c>
      <c r="AO406" s="130">
        <v>2.9997276251530229E-3</v>
      </c>
      <c r="AP406" s="130">
        <v>2.999809421603156E-3</v>
      </c>
      <c r="AQ406" s="130">
        <v>2.999866654985469E-3</v>
      </c>
      <c r="AR406" s="130">
        <v>2.9999067009098819E-3</v>
      </c>
      <c r="AS406" s="130">
        <v>2.9999347205791672E-3</v>
      </c>
      <c r="AT406" s="130">
        <v>2.9999543254835008E-3</v>
      </c>
      <c r="AU406" s="130">
        <v>2.9999680426490249E-3</v>
      </c>
      <c r="AV406" s="130">
        <v>2.9999776402476219E-3</v>
      </c>
      <c r="AW406" s="130">
        <v>2.999984355460299E-3</v>
      </c>
      <c r="AX406" s="130">
        <v>2.999989053928068E-3</v>
      </c>
      <c r="AY406" s="130">
        <v>2.9999923413256851E-3</v>
      </c>
    </row>
    <row r="407" spans="1:51">
      <c r="A407" t="s">
        <v>43</v>
      </c>
      <c r="B407" t="s">
        <v>76</v>
      </c>
      <c r="C407" t="s">
        <v>61</v>
      </c>
      <c r="D407" t="s">
        <v>337</v>
      </c>
      <c r="E407" s="63">
        <v>0</v>
      </c>
      <c r="F407" s="63">
        <v>0</v>
      </c>
      <c r="G407" s="63">
        <v>0</v>
      </c>
      <c r="H407" s="63">
        <v>0</v>
      </c>
      <c r="I407" s="63">
        <v>0</v>
      </c>
      <c r="J407" s="63">
        <v>0</v>
      </c>
      <c r="K407" s="130">
        <v>0</v>
      </c>
      <c r="L407" s="130">
        <v>6.9996987850317119E-4</v>
      </c>
      <c r="M407" s="130">
        <v>1E-3</v>
      </c>
      <c r="N407" s="130">
        <v>1.4283728261970129E-3</v>
      </c>
      <c r="O407" s="130">
        <v>2.0397187676144861E-3</v>
      </c>
      <c r="P407" s="130">
        <v>2.9116420218176999E-3</v>
      </c>
      <c r="Q407" s="130">
        <v>4.1540919764280889E-3</v>
      </c>
      <c r="R407" s="130">
        <v>5.9222582089639561E-3</v>
      </c>
      <c r="S407" s="130">
        <v>8.4340034372050749E-3</v>
      </c>
      <c r="T407" s="130">
        <v>1.1992805871272929E-2</v>
      </c>
      <c r="U407" s="130">
        <v>1.7016696666036019E-2</v>
      </c>
      <c r="V407" s="130">
        <v>2.40722458767266E-2</v>
      </c>
      <c r="W407" s="130">
        <v>3.3909432719945197E-2</v>
      </c>
      <c r="X407" s="130">
        <v>4.7487083526113943E-2</v>
      </c>
      <c r="Y407" s="130">
        <v>6.5968517377613445E-2</v>
      </c>
      <c r="Z407" s="130">
        <v>9.0654026675444824E-2</v>
      </c>
      <c r="AA407" s="130">
        <v>0.12280721846060021</v>
      </c>
      <c r="AB407" s="130">
        <v>0.1633422298661012</v>
      </c>
      <c r="AC407" s="130">
        <v>0.2123923540169326</v>
      </c>
      <c r="AD407" s="130">
        <v>0.26888683086189391</v>
      </c>
      <c r="AE407" s="130">
        <v>0.33037109569086448</v>
      </c>
      <c r="AF407" s="130">
        <v>0.39329362759482961</v>
      </c>
      <c r="AG407" s="130">
        <v>0.45376181013906869</v>
      </c>
      <c r="AH407" s="130">
        <v>0.50845840136591569</v>
      </c>
      <c r="AI407" s="130">
        <v>0.55529094414054336</v>
      </c>
      <c r="AJ407" s="130">
        <v>0.59354154498709821</v>
      </c>
      <c r="AK407" s="130">
        <v>0.62359650619785745</v>
      </c>
      <c r="AL407" s="130">
        <v>0.64650145817820492</v>
      </c>
      <c r="AM407" s="130">
        <v>0.66355430984945274</v>
      </c>
      <c r="AN407" s="130">
        <v>0.67603069429546458</v>
      </c>
      <c r="AO407" s="130">
        <v>0.68504276911684481</v>
      </c>
      <c r="AP407" s="130">
        <v>0.69149248623494808</v>
      </c>
      <c r="AQ407" s="130">
        <v>0.69607786942763483</v>
      </c>
      <c r="AR407" s="130">
        <v>0.69932246429266054</v>
      </c>
      <c r="AS407" s="130">
        <v>0.70161066259249694</v>
      </c>
      <c r="AT407" s="130">
        <v>0.70322057622112777</v>
      </c>
      <c r="AU407" s="130">
        <v>0.704351388718368</v>
      </c>
      <c r="AV407" s="130">
        <v>0.70514475207148031</v>
      </c>
      <c r="AW407" s="130">
        <v>0.70570091017051251</v>
      </c>
      <c r="AX407" s="130">
        <v>0.70609056065582276</v>
      </c>
      <c r="AY407" s="130">
        <v>0.70636344435105836</v>
      </c>
    </row>
    <row r="408" spans="1:51">
      <c r="A408" t="s">
        <v>43</v>
      </c>
      <c r="B408" t="s">
        <v>77</v>
      </c>
      <c r="C408" t="s">
        <v>50</v>
      </c>
      <c r="D408" t="s">
        <v>337</v>
      </c>
      <c r="E408" s="63">
        <v>0</v>
      </c>
      <c r="F408" s="63">
        <v>0</v>
      </c>
      <c r="G408" s="63">
        <v>0</v>
      </c>
      <c r="H408" s="63">
        <v>0</v>
      </c>
      <c r="I408" s="63">
        <v>0</v>
      </c>
      <c r="J408" s="63">
        <v>0</v>
      </c>
      <c r="K408" s="130">
        <v>0</v>
      </c>
      <c r="L408" s="130">
        <v>0</v>
      </c>
      <c r="M408" s="130">
        <v>0</v>
      </c>
      <c r="N408" s="130">
        <v>0</v>
      </c>
      <c r="O408" s="130">
        <v>0</v>
      </c>
      <c r="P408" s="130">
        <v>0</v>
      </c>
      <c r="Q408" s="130">
        <v>0</v>
      </c>
      <c r="R408" s="130">
        <v>0</v>
      </c>
      <c r="S408" s="130">
        <v>0</v>
      </c>
      <c r="T408" s="130">
        <v>0</v>
      </c>
      <c r="U408" s="130">
        <v>0</v>
      </c>
      <c r="V408" s="130">
        <v>0</v>
      </c>
      <c r="W408" s="130">
        <v>0</v>
      </c>
      <c r="X408" s="130">
        <v>0</v>
      </c>
      <c r="Y408" s="130">
        <v>0</v>
      </c>
      <c r="Z408" s="130">
        <v>0</v>
      </c>
      <c r="AA408" s="130">
        <v>0</v>
      </c>
      <c r="AB408" s="130">
        <v>0</v>
      </c>
      <c r="AC408" s="130">
        <v>0</v>
      </c>
      <c r="AD408" s="130">
        <v>0</v>
      </c>
      <c r="AE408" s="130">
        <v>0</v>
      </c>
      <c r="AF408" s="130">
        <v>0</v>
      </c>
      <c r="AG408" s="130">
        <v>0</v>
      </c>
      <c r="AH408" s="130">
        <v>0</v>
      </c>
      <c r="AI408" s="130">
        <v>0</v>
      </c>
      <c r="AJ408" s="130">
        <v>0</v>
      </c>
      <c r="AK408" s="130">
        <v>0</v>
      </c>
      <c r="AL408" s="130">
        <v>0</v>
      </c>
      <c r="AM408" s="130">
        <v>0</v>
      </c>
      <c r="AN408" s="130">
        <v>0</v>
      </c>
      <c r="AO408" s="130">
        <v>0</v>
      </c>
      <c r="AP408" s="130">
        <v>0</v>
      </c>
      <c r="AQ408" s="130">
        <v>0</v>
      </c>
      <c r="AR408" s="130">
        <v>0</v>
      </c>
      <c r="AS408" s="130">
        <v>0</v>
      </c>
      <c r="AT408" s="130">
        <v>0</v>
      </c>
      <c r="AU408" s="130">
        <v>0</v>
      </c>
      <c r="AV408" s="130">
        <v>0</v>
      </c>
      <c r="AW408" s="130">
        <v>0</v>
      </c>
      <c r="AX408" s="130">
        <v>0</v>
      </c>
      <c r="AY408" s="130">
        <v>0</v>
      </c>
    </row>
    <row r="409" spans="1:51">
      <c r="A409" t="s">
        <v>43</v>
      </c>
      <c r="B409" t="s">
        <v>77</v>
      </c>
      <c r="C409" t="s">
        <v>53</v>
      </c>
      <c r="D409" t="s">
        <v>337</v>
      </c>
      <c r="E409" s="63">
        <v>1</v>
      </c>
      <c r="F409" s="63">
        <v>1</v>
      </c>
      <c r="G409" s="63">
        <v>1</v>
      </c>
      <c r="H409" s="63">
        <v>1</v>
      </c>
      <c r="I409" s="63">
        <v>1</v>
      </c>
      <c r="J409" s="63">
        <v>1</v>
      </c>
      <c r="K409" s="130">
        <v>1</v>
      </c>
      <c r="L409" s="130">
        <v>0.9985225218929743</v>
      </c>
      <c r="M409" s="130">
        <v>0.998</v>
      </c>
      <c r="N409" s="130">
        <v>0.99732128597379355</v>
      </c>
      <c r="O409" s="130">
        <v>0.99644442792240806</v>
      </c>
      <c r="P409" s="130">
        <v>0.99530798239260054</v>
      </c>
      <c r="Q409" s="130">
        <v>0.9938179246556097</v>
      </c>
      <c r="R409" s="130">
        <v>0.99183114734318845</v>
      </c>
      <c r="S409" s="130">
        <v>0.98913613518413346</v>
      </c>
      <c r="T409" s="130">
        <v>0.98543025089269443</v>
      </c>
      <c r="U409" s="130">
        <v>0.98029239514496935</v>
      </c>
      <c r="V409" s="130">
        <v>0.97315092266112391</v>
      </c>
      <c r="W409" s="130">
        <v>0.96325028036125193</v>
      </c>
      <c r="X409" s="130">
        <v>0.94962647905338404</v>
      </c>
      <c r="Y409" s="130">
        <v>0.93111185294288301</v>
      </c>
      <c r="Z409" s="130">
        <v>0.90640266233937461</v>
      </c>
      <c r="AA409" s="130">
        <v>0.87423267166627305</v>
      </c>
      <c r="AB409" s="130">
        <v>0.83368579206202365</v>
      </c>
      <c r="AC409" s="130">
        <v>0.78462730731159247</v>
      </c>
      <c r="AD409" s="130">
        <v>0.72812695275973605</v>
      </c>
      <c r="AE409" s="130">
        <v>0.66663856165650759</v>
      </c>
      <c r="AF409" s="130">
        <v>0.60371313592480613</v>
      </c>
      <c r="AG409" s="130">
        <v>0.54324292531620677</v>
      </c>
      <c r="AH409" s="130">
        <v>0.48854491347353329</v>
      </c>
      <c r="AI409" s="130">
        <v>0.44171137593149101</v>
      </c>
      <c r="AJ409" s="130">
        <v>0.40346007868070283</v>
      </c>
      <c r="AK409" s="130">
        <v>0.37340463002259849</v>
      </c>
      <c r="AL409" s="130">
        <v>0.35049933689448087</v>
      </c>
      <c r="AM409" s="130">
        <v>0.33344624648535159</v>
      </c>
      <c r="AN409" s="130">
        <v>0.32096969497839989</v>
      </c>
      <c r="AO409" s="130">
        <v>0.31195750325800209</v>
      </c>
      <c r="AP409" s="130">
        <v>0.30550770434344859</v>
      </c>
      <c r="AQ409" s="130">
        <v>0.30092226391737958</v>
      </c>
      <c r="AR409" s="130">
        <v>0.29767762900642952</v>
      </c>
      <c r="AS409" s="130">
        <v>0.29538940268692382</v>
      </c>
      <c r="AT409" s="130">
        <v>0.29377946945338862</v>
      </c>
      <c r="AU409" s="130">
        <v>0.29264864323898288</v>
      </c>
      <c r="AV409" s="130">
        <v>0.29185527028827202</v>
      </c>
      <c r="AW409" s="130">
        <v>0.29129910547402699</v>
      </c>
      <c r="AX409" s="130">
        <v>0.29090945029024912</v>
      </c>
      <c r="AY409" s="130">
        <v>0.29063656330761589</v>
      </c>
    </row>
    <row r="410" spans="1:51">
      <c r="A410" t="s">
        <v>43</v>
      </c>
      <c r="B410" t="s">
        <v>77</v>
      </c>
      <c r="C410" t="s">
        <v>56</v>
      </c>
      <c r="D410" t="s">
        <v>337</v>
      </c>
      <c r="E410" s="63">
        <v>0</v>
      </c>
      <c r="F410" s="63">
        <v>0</v>
      </c>
      <c r="G410" s="63">
        <v>0</v>
      </c>
      <c r="H410" s="63">
        <v>0</v>
      </c>
      <c r="I410" s="63">
        <v>0</v>
      </c>
      <c r="J410" s="63">
        <v>0</v>
      </c>
      <c r="K410" s="130">
        <v>0</v>
      </c>
      <c r="L410" s="130">
        <v>0</v>
      </c>
      <c r="M410" s="130">
        <v>0</v>
      </c>
      <c r="N410" s="130">
        <v>0</v>
      </c>
      <c r="O410" s="130">
        <v>0</v>
      </c>
      <c r="P410" s="130">
        <v>0</v>
      </c>
      <c r="Q410" s="130">
        <v>0</v>
      </c>
      <c r="R410" s="130">
        <v>0</v>
      </c>
      <c r="S410" s="130">
        <v>0</v>
      </c>
      <c r="T410" s="130">
        <v>0</v>
      </c>
      <c r="U410" s="130">
        <v>0</v>
      </c>
      <c r="V410" s="130">
        <v>0</v>
      </c>
      <c r="W410" s="130">
        <v>0</v>
      </c>
      <c r="X410" s="130">
        <v>0</v>
      </c>
      <c r="Y410" s="130">
        <v>0</v>
      </c>
      <c r="Z410" s="130">
        <v>0</v>
      </c>
      <c r="AA410" s="130">
        <v>0</v>
      </c>
      <c r="AB410" s="130">
        <v>0</v>
      </c>
      <c r="AC410" s="130">
        <v>0</v>
      </c>
      <c r="AD410" s="130">
        <v>0</v>
      </c>
      <c r="AE410" s="130">
        <v>0</v>
      </c>
      <c r="AF410" s="130">
        <v>0</v>
      </c>
      <c r="AG410" s="130">
        <v>0</v>
      </c>
      <c r="AH410" s="130">
        <v>0</v>
      </c>
      <c r="AI410" s="130">
        <v>0</v>
      </c>
      <c r="AJ410" s="130">
        <v>0</v>
      </c>
      <c r="AK410" s="130">
        <v>0</v>
      </c>
      <c r="AL410" s="130">
        <v>0</v>
      </c>
      <c r="AM410" s="130">
        <v>0</v>
      </c>
      <c r="AN410" s="130">
        <v>0</v>
      </c>
      <c r="AO410" s="130">
        <v>0</v>
      </c>
      <c r="AP410" s="130">
        <v>0</v>
      </c>
      <c r="AQ410" s="130">
        <v>0</v>
      </c>
      <c r="AR410" s="130">
        <v>0</v>
      </c>
      <c r="AS410" s="130">
        <v>0</v>
      </c>
      <c r="AT410" s="130">
        <v>0</v>
      </c>
      <c r="AU410" s="130">
        <v>0</v>
      </c>
      <c r="AV410" s="130">
        <v>0</v>
      </c>
      <c r="AW410" s="130">
        <v>0</v>
      </c>
      <c r="AX410" s="130">
        <v>0</v>
      </c>
      <c r="AY410" s="130">
        <v>0</v>
      </c>
    </row>
    <row r="411" spans="1:51">
      <c r="A411" t="s">
        <v>43</v>
      </c>
      <c r="B411" t="s">
        <v>77</v>
      </c>
      <c r="C411" t="s">
        <v>59</v>
      </c>
      <c r="D411" t="s">
        <v>337</v>
      </c>
      <c r="E411" s="63">
        <v>0</v>
      </c>
      <c r="F411" s="63">
        <v>0</v>
      </c>
      <c r="G411" s="63">
        <v>0</v>
      </c>
      <c r="H411" s="63">
        <v>0</v>
      </c>
      <c r="I411" s="63">
        <v>0</v>
      </c>
      <c r="J411" s="63">
        <v>0</v>
      </c>
      <c r="K411" s="130">
        <v>0</v>
      </c>
      <c r="L411" s="130">
        <v>0</v>
      </c>
      <c r="M411" s="130">
        <v>0</v>
      </c>
      <c r="N411" s="130">
        <v>0</v>
      </c>
      <c r="O411" s="130">
        <v>0</v>
      </c>
      <c r="P411" s="130">
        <v>0</v>
      </c>
      <c r="Q411" s="130">
        <v>0</v>
      </c>
      <c r="R411" s="130">
        <v>0</v>
      </c>
      <c r="S411" s="130">
        <v>0</v>
      </c>
      <c r="T411" s="130">
        <v>0</v>
      </c>
      <c r="U411" s="130">
        <v>0</v>
      </c>
      <c r="V411" s="130">
        <v>0</v>
      </c>
      <c r="W411" s="130">
        <v>0</v>
      </c>
      <c r="X411" s="130">
        <v>0</v>
      </c>
      <c r="Y411" s="130">
        <v>0</v>
      </c>
      <c r="Z411" s="130">
        <v>0</v>
      </c>
      <c r="AA411" s="130">
        <v>0</v>
      </c>
      <c r="AB411" s="130">
        <v>0</v>
      </c>
      <c r="AC411" s="130">
        <v>0</v>
      </c>
      <c r="AD411" s="130">
        <v>0</v>
      </c>
      <c r="AE411" s="130">
        <v>0</v>
      </c>
      <c r="AF411" s="130">
        <v>0</v>
      </c>
      <c r="AG411" s="130">
        <v>0</v>
      </c>
      <c r="AH411" s="130">
        <v>0</v>
      </c>
      <c r="AI411" s="130">
        <v>0</v>
      </c>
      <c r="AJ411" s="130">
        <v>0</v>
      </c>
      <c r="AK411" s="130">
        <v>0</v>
      </c>
      <c r="AL411" s="130">
        <v>0</v>
      </c>
      <c r="AM411" s="130">
        <v>0</v>
      </c>
      <c r="AN411" s="130">
        <v>0</v>
      </c>
      <c r="AO411" s="130">
        <v>0</v>
      </c>
      <c r="AP411" s="130">
        <v>0</v>
      </c>
      <c r="AQ411" s="130">
        <v>0</v>
      </c>
      <c r="AR411" s="130">
        <v>0</v>
      </c>
      <c r="AS411" s="130">
        <v>0</v>
      </c>
      <c r="AT411" s="130">
        <v>0</v>
      </c>
      <c r="AU411" s="130">
        <v>0</v>
      </c>
      <c r="AV411" s="130">
        <v>0</v>
      </c>
      <c r="AW411" s="130">
        <v>0</v>
      </c>
      <c r="AX411" s="130">
        <v>0</v>
      </c>
      <c r="AY411" s="130">
        <v>0</v>
      </c>
    </row>
    <row r="412" spans="1:51">
      <c r="A412" t="s">
        <v>43</v>
      </c>
      <c r="B412" t="s">
        <v>77</v>
      </c>
      <c r="C412" t="s">
        <v>60</v>
      </c>
      <c r="D412" t="s">
        <v>337</v>
      </c>
      <c r="E412" s="63">
        <v>0</v>
      </c>
      <c r="F412" s="63">
        <v>0</v>
      </c>
      <c r="G412" s="63">
        <v>0</v>
      </c>
      <c r="H412" s="63">
        <v>0</v>
      </c>
      <c r="I412" s="63">
        <v>0</v>
      </c>
      <c r="J412" s="63">
        <v>0</v>
      </c>
      <c r="K412" s="130">
        <v>0</v>
      </c>
      <c r="L412" s="130">
        <v>0</v>
      </c>
      <c r="M412" s="130">
        <v>0</v>
      </c>
      <c r="N412" s="130">
        <v>0</v>
      </c>
      <c r="O412" s="130">
        <v>0</v>
      </c>
      <c r="P412" s="130">
        <v>0</v>
      </c>
      <c r="Q412" s="130">
        <v>0</v>
      </c>
      <c r="R412" s="130">
        <v>0</v>
      </c>
      <c r="S412" s="130">
        <v>0</v>
      </c>
      <c r="T412" s="130">
        <v>0</v>
      </c>
      <c r="U412" s="130">
        <v>0</v>
      </c>
      <c r="V412" s="130">
        <v>0</v>
      </c>
      <c r="W412" s="130">
        <v>0</v>
      </c>
      <c r="X412" s="130">
        <v>0</v>
      </c>
      <c r="Y412" s="130">
        <v>0</v>
      </c>
      <c r="Z412" s="130">
        <v>0</v>
      </c>
      <c r="AA412" s="130">
        <v>0</v>
      </c>
      <c r="AB412" s="130">
        <v>0</v>
      </c>
      <c r="AC412" s="130">
        <v>0</v>
      </c>
      <c r="AD412" s="130">
        <v>0</v>
      </c>
      <c r="AE412" s="130">
        <v>0</v>
      </c>
      <c r="AF412" s="130">
        <v>0</v>
      </c>
      <c r="AG412" s="130">
        <v>0</v>
      </c>
      <c r="AH412" s="130">
        <v>0</v>
      </c>
      <c r="AI412" s="130">
        <v>0</v>
      </c>
      <c r="AJ412" s="130">
        <v>0</v>
      </c>
      <c r="AK412" s="130">
        <v>0</v>
      </c>
      <c r="AL412" s="130">
        <v>0</v>
      </c>
      <c r="AM412" s="130">
        <v>0</v>
      </c>
      <c r="AN412" s="130">
        <v>0</v>
      </c>
      <c r="AO412" s="130">
        <v>0</v>
      </c>
      <c r="AP412" s="130">
        <v>0</v>
      </c>
      <c r="AQ412" s="130">
        <v>0</v>
      </c>
      <c r="AR412" s="130">
        <v>0</v>
      </c>
      <c r="AS412" s="130">
        <v>0</v>
      </c>
      <c r="AT412" s="130">
        <v>0</v>
      </c>
      <c r="AU412" s="130">
        <v>0</v>
      </c>
      <c r="AV412" s="130">
        <v>0</v>
      </c>
      <c r="AW412" s="130">
        <v>0</v>
      </c>
      <c r="AX412" s="130">
        <v>0</v>
      </c>
      <c r="AY412" s="130">
        <v>0</v>
      </c>
    </row>
    <row r="413" spans="1:51">
      <c r="A413" t="s">
        <v>43</v>
      </c>
      <c r="B413" t="s">
        <v>77</v>
      </c>
      <c r="C413" t="s">
        <v>64</v>
      </c>
      <c r="D413" t="s">
        <v>337</v>
      </c>
      <c r="E413" s="63">
        <v>0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130">
        <v>0</v>
      </c>
      <c r="L413" s="130">
        <v>7.7750822852250398E-4</v>
      </c>
      <c r="M413" s="130">
        <v>1E-3</v>
      </c>
      <c r="N413" s="130">
        <v>1.2503412000094481E-3</v>
      </c>
      <c r="O413" s="130">
        <v>1.515853309977464E-3</v>
      </c>
      <c r="P413" s="130">
        <v>1.7803755855818129E-3</v>
      </c>
      <c r="Q413" s="130">
        <v>2.0279833679623018E-3</v>
      </c>
      <c r="R413" s="130">
        <v>2.246594447847678E-3</v>
      </c>
      <c r="S413" s="130">
        <v>2.429861378661591E-3</v>
      </c>
      <c r="T413" s="130">
        <v>2.5769432360327701E-3</v>
      </c>
      <c r="U413" s="130">
        <v>2.6909081889947071E-3</v>
      </c>
      <c r="V413" s="130">
        <v>2.7768314621496129E-3</v>
      </c>
      <c r="W413" s="130">
        <v>2.84028691880296E-3</v>
      </c>
      <c r="X413" s="130">
        <v>2.8864374205020819E-3</v>
      </c>
      <c r="Y413" s="130">
        <v>2.9196296795036551E-3</v>
      </c>
      <c r="Z413" s="130">
        <v>2.943310985180656E-3</v>
      </c>
      <c r="AA413" s="130">
        <v>2.9601098731268042E-3</v>
      </c>
      <c r="AB413" s="130">
        <v>2.9719780718752168E-3</v>
      </c>
      <c r="AC413" s="130">
        <v>2.980338671474984E-3</v>
      </c>
      <c r="AD413" s="130">
        <v>2.986216378370161E-3</v>
      </c>
      <c r="AE413" s="130">
        <v>2.9903426526279521E-3</v>
      </c>
      <c r="AF413" s="130">
        <v>2.993236480364331E-3</v>
      </c>
      <c r="AG413" s="130">
        <v>2.9952645447244219E-3</v>
      </c>
      <c r="AH413" s="130">
        <v>2.996685160550891E-3</v>
      </c>
      <c r="AI413" s="130">
        <v>2.9976799279655521E-3</v>
      </c>
      <c r="AJ413" s="130">
        <v>2.998376332198952E-3</v>
      </c>
      <c r="AK413" s="130">
        <v>2.9988637795439572E-3</v>
      </c>
      <c r="AL413" s="130">
        <v>2.999204927314111E-3</v>
      </c>
      <c r="AM413" s="130">
        <v>2.9994436651955229E-3</v>
      </c>
      <c r="AN413" s="130">
        <v>2.999610726135422E-3</v>
      </c>
      <c r="AO413" s="130">
        <v>2.9997276251530229E-3</v>
      </c>
      <c r="AP413" s="130">
        <v>2.999809421603156E-3</v>
      </c>
      <c r="AQ413" s="130">
        <v>2.999866654985469E-3</v>
      </c>
      <c r="AR413" s="130">
        <v>2.9999067009098819E-3</v>
      </c>
      <c r="AS413" s="130">
        <v>2.9999347205791672E-3</v>
      </c>
      <c r="AT413" s="130">
        <v>2.9999543254835008E-3</v>
      </c>
      <c r="AU413" s="130">
        <v>2.9999680426490249E-3</v>
      </c>
      <c r="AV413" s="130">
        <v>2.9999776402476219E-3</v>
      </c>
      <c r="AW413" s="130">
        <v>2.999984355460299E-3</v>
      </c>
      <c r="AX413" s="130">
        <v>2.999989053928068E-3</v>
      </c>
      <c r="AY413" s="130">
        <v>2.9999923413256851E-3</v>
      </c>
    </row>
    <row r="414" spans="1:51">
      <c r="A414" t="s">
        <v>43</v>
      </c>
      <c r="B414" t="s">
        <v>77</v>
      </c>
      <c r="C414" t="s">
        <v>61</v>
      </c>
      <c r="D414" t="s">
        <v>337</v>
      </c>
      <c r="E414" s="63">
        <v>0</v>
      </c>
      <c r="F414" s="63">
        <v>0</v>
      </c>
      <c r="G414" s="63">
        <v>0</v>
      </c>
      <c r="H414" s="63">
        <v>0</v>
      </c>
      <c r="I414" s="63">
        <v>0</v>
      </c>
      <c r="J414" s="63">
        <v>0</v>
      </c>
      <c r="K414" s="130">
        <v>0</v>
      </c>
      <c r="L414" s="130">
        <v>6.9996987850317119E-4</v>
      </c>
      <c r="M414" s="130">
        <v>1E-3</v>
      </c>
      <c r="N414" s="130">
        <v>1.4283728261970129E-3</v>
      </c>
      <c r="O414" s="130">
        <v>2.0397187676144861E-3</v>
      </c>
      <c r="P414" s="130">
        <v>2.9116420218176999E-3</v>
      </c>
      <c r="Q414" s="130">
        <v>4.1540919764280889E-3</v>
      </c>
      <c r="R414" s="130">
        <v>5.9222582089639561E-3</v>
      </c>
      <c r="S414" s="130">
        <v>8.4340034372050749E-3</v>
      </c>
      <c r="T414" s="130">
        <v>1.1992805871272929E-2</v>
      </c>
      <c r="U414" s="130">
        <v>1.7016696666036019E-2</v>
      </c>
      <c r="V414" s="130">
        <v>2.40722458767266E-2</v>
      </c>
      <c r="W414" s="130">
        <v>3.3909432719945197E-2</v>
      </c>
      <c r="X414" s="130">
        <v>4.7487083526113943E-2</v>
      </c>
      <c r="Y414" s="130">
        <v>6.5968517377613445E-2</v>
      </c>
      <c r="Z414" s="130">
        <v>9.0654026675444824E-2</v>
      </c>
      <c r="AA414" s="130">
        <v>0.12280721846060021</v>
      </c>
      <c r="AB414" s="130">
        <v>0.1633422298661012</v>
      </c>
      <c r="AC414" s="130">
        <v>0.2123923540169326</v>
      </c>
      <c r="AD414" s="130">
        <v>0.26888683086189391</v>
      </c>
      <c r="AE414" s="130">
        <v>0.33037109569086448</v>
      </c>
      <c r="AF414" s="130">
        <v>0.39329362759482961</v>
      </c>
      <c r="AG414" s="130">
        <v>0.45376181013906869</v>
      </c>
      <c r="AH414" s="130">
        <v>0.50845840136591569</v>
      </c>
      <c r="AI414" s="130">
        <v>0.55529094414054336</v>
      </c>
      <c r="AJ414" s="130">
        <v>0.59354154498709821</v>
      </c>
      <c r="AK414" s="130">
        <v>0.62359650619785745</v>
      </c>
      <c r="AL414" s="130">
        <v>0.64650145817820492</v>
      </c>
      <c r="AM414" s="130">
        <v>0.66355430984945274</v>
      </c>
      <c r="AN414" s="130">
        <v>0.67603069429546458</v>
      </c>
      <c r="AO414" s="130">
        <v>0.68504276911684481</v>
      </c>
      <c r="AP414" s="130">
        <v>0.69149248623494808</v>
      </c>
      <c r="AQ414" s="130">
        <v>0.69607786942763483</v>
      </c>
      <c r="AR414" s="130">
        <v>0.69932246429266054</v>
      </c>
      <c r="AS414" s="130">
        <v>0.70161066259249694</v>
      </c>
      <c r="AT414" s="130">
        <v>0.70322057622112777</v>
      </c>
      <c r="AU414" s="130">
        <v>0.704351388718368</v>
      </c>
      <c r="AV414" s="130">
        <v>0.70514475207148031</v>
      </c>
      <c r="AW414" s="130">
        <v>0.70570091017051251</v>
      </c>
      <c r="AX414" s="130">
        <v>0.70609056065582276</v>
      </c>
      <c r="AY414" s="130">
        <v>0.70636344435105836</v>
      </c>
    </row>
    <row r="415" spans="1:51">
      <c r="A415" t="s">
        <v>43</v>
      </c>
      <c r="B415" t="s">
        <v>78</v>
      </c>
      <c r="C415" t="s">
        <v>53</v>
      </c>
      <c r="D415" t="s">
        <v>337</v>
      </c>
      <c r="E415" s="63">
        <v>1</v>
      </c>
      <c r="F415" s="63">
        <v>1</v>
      </c>
      <c r="G415" s="63">
        <v>1</v>
      </c>
      <c r="H415" s="63">
        <v>1</v>
      </c>
      <c r="I415" s="63">
        <v>1</v>
      </c>
      <c r="J415" s="63">
        <v>1</v>
      </c>
      <c r="K415" s="71">
        <v>1</v>
      </c>
      <c r="L415" s="71">
        <v>1</v>
      </c>
      <c r="M415" s="71">
        <v>1</v>
      </c>
      <c r="N415" s="71">
        <v>1</v>
      </c>
      <c r="O415" s="71">
        <v>1</v>
      </c>
      <c r="P415" s="71">
        <v>1</v>
      </c>
      <c r="Q415" s="71">
        <v>1</v>
      </c>
      <c r="R415" s="71">
        <v>1</v>
      </c>
      <c r="S415" s="71">
        <v>1</v>
      </c>
      <c r="T415" s="71">
        <v>1</v>
      </c>
      <c r="U415" s="71">
        <v>1</v>
      </c>
      <c r="V415" s="71">
        <v>1</v>
      </c>
      <c r="W415" s="71">
        <v>1</v>
      </c>
      <c r="X415" s="71">
        <v>1</v>
      </c>
      <c r="Y415" s="71">
        <v>1</v>
      </c>
      <c r="Z415" s="71">
        <v>1</v>
      </c>
      <c r="AA415" s="71">
        <v>1</v>
      </c>
      <c r="AB415" s="71">
        <v>1</v>
      </c>
      <c r="AC415" s="71">
        <v>1</v>
      </c>
      <c r="AD415" s="71">
        <v>1</v>
      </c>
      <c r="AE415" s="71">
        <v>1</v>
      </c>
      <c r="AF415" s="71">
        <v>1</v>
      </c>
      <c r="AG415" s="71">
        <v>1</v>
      </c>
      <c r="AH415" s="71">
        <v>1</v>
      </c>
      <c r="AI415" s="71">
        <v>1</v>
      </c>
      <c r="AJ415" s="71">
        <v>1</v>
      </c>
      <c r="AK415" s="71">
        <v>1</v>
      </c>
      <c r="AL415" s="71">
        <v>1</v>
      </c>
      <c r="AM415" s="71">
        <v>1</v>
      </c>
      <c r="AN415" s="71">
        <v>1</v>
      </c>
      <c r="AO415" s="71">
        <v>1</v>
      </c>
      <c r="AP415" s="71">
        <v>1</v>
      </c>
      <c r="AQ415" s="71">
        <v>1</v>
      </c>
      <c r="AR415" s="71">
        <v>1</v>
      </c>
      <c r="AS415" s="71">
        <v>1</v>
      </c>
      <c r="AT415" s="71">
        <v>1</v>
      </c>
      <c r="AU415" s="71">
        <v>1</v>
      </c>
      <c r="AV415" s="71">
        <v>1</v>
      </c>
      <c r="AW415" s="71">
        <v>1</v>
      </c>
      <c r="AX415" s="71">
        <v>1</v>
      </c>
      <c r="AY415" s="71">
        <v>1</v>
      </c>
    </row>
    <row r="416" spans="1:51">
      <c r="A416" t="s">
        <v>43</v>
      </c>
      <c r="B416" t="s">
        <v>78</v>
      </c>
      <c r="C416" t="s">
        <v>56</v>
      </c>
      <c r="D416" t="s">
        <v>337</v>
      </c>
      <c r="E416" s="63">
        <v>0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71">
        <v>0</v>
      </c>
      <c r="L416" s="71">
        <v>0</v>
      </c>
      <c r="M416" s="71">
        <v>0</v>
      </c>
      <c r="N416" s="71">
        <v>0</v>
      </c>
      <c r="O416" s="71">
        <v>0</v>
      </c>
      <c r="P416" s="71">
        <v>0</v>
      </c>
      <c r="Q416" s="71">
        <v>0</v>
      </c>
      <c r="R416" s="71">
        <v>0</v>
      </c>
      <c r="S416" s="71">
        <v>0</v>
      </c>
      <c r="T416" s="71">
        <v>0</v>
      </c>
      <c r="U416" s="71">
        <v>0</v>
      </c>
      <c r="V416" s="71">
        <v>0</v>
      </c>
      <c r="W416" s="71">
        <v>0</v>
      </c>
      <c r="X416" s="71">
        <v>0</v>
      </c>
      <c r="Y416" s="71">
        <v>0</v>
      </c>
      <c r="Z416" s="71">
        <v>0</v>
      </c>
      <c r="AA416" s="71">
        <v>0</v>
      </c>
      <c r="AB416" s="71">
        <v>0</v>
      </c>
      <c r="AC416" s="71">
        <v>0</v>
      </c>
      <c r="AD416" s="71">
        <v>0</v>
      </c>
      <c r="AE416" s="71">
        <v>0</v>
      </c>
      <c r="AF416" s="71">
        <v>0</v>
      </c>
      <c r="AG416" s="71">
        <v>0</v>
      </c>
      <c r="AH416" s="71">
        <v>0</v>
      </c>
      <c r="AI416" s="71">
        <v>0</v>
      </c>
      <c r="AJ416" s="71">
        <v>0</v>
      </c>
      <c r="AK416" s="71">
        <v>0</v>
      </c>
      <c r="AL416" s="71">
        <v>0</v>
      </c>
      <c r="AM416" s="71">
        <v>0</v>
      </c>
      <c r="AN416" s="71">
        <v>0</v>
      </c>
      <c r="AO416" s="71">
        <v>0</v>
      </c>
      <c r="AP416" s="71">
        <v>0</v>
      </c>
      <c r="AQ416" s="71">
        <v>0</v>
      </c>
      <c r="AR416" s="71">
        <v>0</v>
      </c>
      <c r="AS416" s="71">
        <v>0</v>
      </c>
      <c r="AT416" s="71">
        <v>0</v>
      </c>
      <c r="AU416" s="71">
        <v>0</v>
      </c>
      <c r="AV416" s="71">
        <v>0</v>
      </c>
      <c r="AW416" s="71">
        <v>0</v>
      </c>
      <c r="AX416" s="71">
        <v>0</v>
      </c>
      <c r="AY416" s="71">
        <v>0</v>
      </c>
    </row>
    <row r="417" spans="1:51">
      <c r="A417" t="s">
        <v>43</v>
      </c>
      <c r="B417" t="s">
        <v>78</v>
      </c>
      <c r="C417" t="s">
        <v>61</v>
      </c>
      <c r="D417" t="s">
        <v>337</v>
      </c>
      <c r="E417" s="63">
        <v>0</v>
      </c>
      <c r="F417" s="63">
        <v>0</v>
      </c>
      <c r="G417" s="63">
        <v>0</v>
      </c>
      <c r="H417" s="63">
        <v>0</v>
      </c>
      <c r="I417" s="63">
        <v>0</v>
      </c>
      <c r="J417" s="63">
        <v>0</v>
      </c>
      <c r="K417" s="130">
        <v>0</v>
      </c>
      <c r="L417" s="130">
        <v>0</v>
      </c>
      <c r="M417" s="130">
        <v>0</v>
      </c>
      <c r="N417" s="130">
        <v>0</v>
      </c>
      <c r="O417" s="130">
        <v>0</v>
      </c>
      <c r="P417" s="130">
        <v>0</v>
      </c>
      <c r="Q417" s="130">
        <v>0</v>
      </c>
      <c r="R417" s="130">
        <v>0</v>
      </c>
      <c r="S417" s="130">
        <v>0</v>
      </c>
      <c r="T417" s="130">
        <v>0</v>
      </c>
      <c r="U417" s="130">
        <v>0</v>
      </c>
      <c r="V417" s="130">
        <v>0</v>
      </c>
      <c r="W417" s="130">
        <v>0</v>
      </c>
      <c r="X417" s="130">
        <v>0</v>
      </c>
      <c r="Y417" s="130">
        <v>0</v>
      </c>
      <c r="Z417" s="130">
        <v>0</v>
      </c>
      <c r="AA417" s="130">
        <v>0</v>
      </c>
      <c r="AB417" s="130">
        <v>0</v>
      </c>
      <c r="AC417" s="130">
        <v>0</v>
      </c>
      <c r="AD417" s="130">
        <v>0</v>
      </c>
      <c r="AE417" s="130">
        <v>0</v>
      </c>
      <c r="AF417" s="130">
        <v>0</v>
      </c>
      <c r="AG417" s="130">
        <v>0</v>
      </c>
      <c r="AH417" s="130">
        <v>0</v>
      </c>
      <c r="AI417" s="130">
        <v>0</v>
      </c>
      <c r="AJ417" s="130">
        <v>0</v>
      </c>
      <c r="AK417" s="130">
        <v>0</v>
      </c>
      <c r="AL417" s="130">
        <v>0</v>
      </c>
      <c r="AM417" s="130">
        <v>0</v>
      </c>
      <c r="AN417" s="130">
        <v>0</v>
      </c>
      <c r="AO417" s="130">
        <v>0</v>
      </c>
      <c r="AP417" s="130">
        <v>0</v>
      </c>
      <c r="AQ417" s="130">
        <v>0</v>
      </c>
      <c r="AR417" s="130">
        <v>0</v>
      </c>
      <c r="AS417" s="130">
        <v>0</v>
      </c>
      <c r="AT417" s="130">
        <v>0</v>
      </c>
      <c r="AU417" s="130">
        <v>0</v>
      </c>
      <c r="AV417" s="130">
        <v>0</v>
      </c>
      <c r="AW417" s="130">
        <v>0</v>
      </c>
      <c r="AX417" s="130">
        <v>0</v>
      </c>
      <c r="AY417" s="130">
        <v>0</v>
      </c>
    </row>
    <row r="418" spans="1:51">
      <c r="A418" t="s">
        <v>43</v>
      </c>
      <c r="B418" t="s">
        <v>79</v>
      </c>
      <c r="C418" t="s">
        <v>359</v>
      </c>
      <c r="D418" t="s">
        <v>337</v>
      </c>
      <c r="E418" s="63">
        <v>0</v>
      </c>
      <c r="F418" s="63">
        <v>0</v>
      </c>
      <c r="G418" s="63">
        <v>0</v>
      </c>
      <c r="H418" s="63">
        <v>0</v>
      </c>
      <c r="I418" s="63">
        <v>0</v>
      </c>
      <c r="J418" s="63">
        <v>0</v>
      </c>
      <c r="K418" s="130">
        <v>0</v>
      </c>
      <c r="L418" s="130">
        <v>0</v>
      </c>
      <c r="M418" s="130">
        <v>0</v>
      </c>
      <c r="N418" s="130">
        <v>0</v>
      </c>
      <c r="O418" s="130">
        <v>0</v>
      </c>
      <c r="P418" s="130">
        <v>0</v>
      </c>
      <c r="Q418" s="130">
        <v>0</v>
      </c>
      <c r="R418" s="130">
        <v>0</v>
      </c>
      <c r="S418" s="130">
        <v>0</v>
      </c>
      <c r="T418" s="130">
        <v>0</v>
      </c>
      <c r="U418" s="130">
        <v>0</v>
      </c>
      <c r="V418" s="130">
        <v>0</v>
      </c>
      <c r="W418" s="130">
        <v>0</v>
      </c>
      <c r="X418" s="130">
        <v>0</v>
      </c>
      <c r="Y418" s="130">
        <v>0</v>
      </c>
      <c r="Z418" s="130">
        <v>0</v>
      </c>
      <c r="AA418" s="130">
        <v>0</v>
      </c>
      <c r="AB418" s="130">
        <v>0</v>
      </c>
      <c r="AC418" s="130">
        <v>0</v>
      </c>
      <c r="AD418" s="130">
        <v>0</v>
      </c>
      <c r="AE418" s="130">
        <v>0</v>
      </c>
      <c r="AF418" s="130">
        <v>0</v>
      </c>
      <c r="AG418" s="130">
        <v>0</v>
      </c>
      <c r="AH418" s="130">
        <v>0</v>
      </c>
      <c r="AI418" s="130">
        <v>0</v>
      </c>
      <c r="AJ418" s="130">
        <v>0</v>
      </c>
      <c r="AK418" s="130">
        <v>0</v>
      </c>
      <c r="AL418" s="130">
        <v>0</v>
      </c>
      <c r="AM418" s="130">
        <v>0</v>
      </c>
      <c r="AN418" s="130">
        <v>0</v>
      </c>
      <c r="AO418" s="130">
        <v>0</v>
      </c>
      <c r="AP418" s="130">
        <v>0</v>
      </c>
      <c r="AQ418" s="130">
        <v>0</v>
      </c>
      <c r="AR418" s="130">
        <v>0</v>
      </c>
      <c r="AS418" s="130">
        <v>0</v>
      </c>
      <c r="AT418" s="130">
        <v>0</v>
      </c>
      <c r="AU418" s="130">
        <v>0</v>
      </c>
      <c r="AV418" s="130">
        <v>0</v>
      </c>
      <c r="AW418" s="130">
        <v>0</v>
      </c>
      <c r="AX418" s="130">
        <v>0</v>
      </c>
      <c r="AY418" s="130">
        <v>0</v>
      </c>
    </row>
    <row r="419" spans="1:51">
      <c r="A419" t="s">
        <v>43</v>
      </c>
      <c r="B419" t="s">
        <v>79</v>
      </c>
      <c r="C419" t="s">
        <v>61</v>
      </c>
      <c r="D419" t="s">
        <v>337</v>
      </c>
      <c r="E419" s="63">
        <v>0</v>
      </c>
      <c r="F419" s="63">
        <v>0</v>
      </c>
      <c r="G419" s="63">
        <v>0</v>
      </c>
      <c r="H419" s="63">
        <v>0</v>
      </c>
      <c r="I419" s="63">
        <v>0</v>
      </c>
      <c r="J419" s="63">
        <v>0</v>
      </c>
      <c r="K419" s="130">
        <v>0</v>
      </c>
      <c r="L419" s="130">
        <v>0</v>
      </c>
      <c r="M419" s="130">
        <v>0</v>
      </c>
      <c r="N419" s="130">
        <v>0</v>
      </c>
      <c r="O419" s="130">
        <v>0</v>
      </c>
      <c r="P419" s="130">
        <v>0</v>
      </c>
      <c r="Q419" s="130">
        <v>0</v>
      </c>
      <c r="R419" s="130">
        <v>0</v>
      </c>
      <c r="S419" s="130">
        <v>0</v>
      </c>
      <c r="T419" s="130">
        <v>0</v>
      </c>
      <c r="U419" s="130">
        <v>0</v>
      </c>
      <c r="V419" s="130">
        <v>0</v>
      </c>
      <c r="W419" s="130">
        <v>0</v>
      </c>
      <c r="X419" s="130">
        <v>0</v>
      </c>
      <c r="Y419" s="130">
        <v>0</v>
      </c>
      <c r="Z419" s="130">
        <v>0</v>
      </c>
      <c r="AA419" s="130">
        <v>0</v>
      </c>
      <c r="AB419" s="130">
        <v>0</v>
      </c>
      <c r="AC419" s="130">
        <v>0</v>
      </c>
      <c r="AD419" s="130">
        <v>0</v>
      </c>
      <c r="AE419" s="130">
        <v>0</v>
      </c>
      <c r="AF419" s="130">
        <v>0</v>
      </c>
      <c r="AG419" s="130">
        <v>0</v>
      </c>
      <c r="AH419" s="130">
        <v>0</v>
      </c>
      <c r="AI419" s="130">
        <v>0</v>
      </c>
      <c r="AJ419" s="130">
        <v>0</v>
      </c>
      <c r="AK419" s="130">
        <v>0</v>
      </c>
      <c r="AL419" s="130">
        <v>0</v>
      </c>
      <c r="AM419" s="130">
        <v>0</v>
      </c>
      <c r="AN419" s="130">
        <v>0</v>
      </c>
      <c r="AO419" s="130">
        <v>0</v>
      </c>
      <c r="AP419" s="130">
        <v>0</v>
      </c>
      <c r="AQ419" s="130">
        <v>0</v>
      </c>
      <c r="AR419" s="130">
        <v>0</v>
      </c>
      <c r="AS419" s="130">
        <v>0</v>
      </c>
      <c r="AT419" s="130">
        <v>0</v>
      </c>
      <c r="AU419" s="130">
        <v>0</v>
      </c>
      <c r="AV419" s="130">
        <v>0</v>
      </c>
      <c r="AW419" s="130">
        <v>0</v>
      </c>
      <c r="AX419" s="130">
        <v>0</v>
      </c>
      <c r="AY419" s="130">
        <v>0</v>
      </c>
    </row>
    <row r="420" spans="1:51">
      <c r="A420" t="s">
        <v>43</v>
      </c>
      <c r="B420" t="s">
        <v>80</v>
      </c>
      <c r="C420" t="s">
        <v>63</v>
      </c>
      <c r="D420" t="s">
        <v>337</v>
      </c>
      <c r="E420" s="63">
        <v>0</v>
      </c>
      <c r="F420" s="63">
        <v>0</v>
      </c>
      <c r="G420" s="63">
        <v>0</v>
      </c>
      <c r="H420" s="63">
        <v>0</v>
      </c>
      <c r="I420" s="63">
        <v>0</v>
      </c>
      <c r="J420" s="63">
        <v>0</v>
      </c>
      <c r="K420" s="130">
        <v>0</v>
      </c>
      <c r="L420" s="130">
        <v>0</v>
      </c>
      <c r="M420" s="130">
        <v>0</v>
      </c>
      <c r="N420" s="130">
        <v>0</v>
      </c>
      <c r="O420" s="130">
        <v>0</v>
      </c>
      <c r="P420" s="130">
        <v>0</v>
      </c>
      <c r="Q420" s="130">
        <v>0</v>
      </c>
      <c r="R420" s="130">
        <v>0</v>
      </c>
      <c r="S420" s="130">
        <v>0</v>
      </c>
      <c r="T420" s="130">
        <v>0</v>
      </c>
      <c r="U420" s="130">
        <v>0</v>
      </c>
      <c r="V420" s="130">
        <v>0</v>
      </c>
      <c r="W420" s="130">
        <v>0</v>
      </c>
      <c r="X420" s="130">
        <v>0</v>
      </c>
      <c r="Y420" s="130">
        <v>0</v>
      </c>
      <c r="Z420" s="130">
        <v>0</v>
      </c>
      <c r="AA420" s="130">
        <v>0</v>
      </c>
      <c r="AB420" s="130">
        <v>0</v>
      </c>
      <c r="AC420" s="130">
        <v>0</v>
      </c>
      <c r="AD420" s="130">
        <v>0</v>
      </c>
      <c r="AE420" s="130">
        <v>0</v>
      </c>
      <c r="AF420" s="130">
        <v>0</v>
      </c>
      <c r="AG420" s="130">
        <v>0</v>
      </c>
      <c r="AH420" s="130">
        <v>0</v>
      </c>
      <c r="AI420" s="130">
        <v>0</v>
      </c>
      <c r="AJ420" s="130">
        <v>0</v>
      </c>
      <c r="AK420" s="130">
        <v>0</v>
      </c>
      <c r="AL420" s="130">
        <v>0</v>
      </c>
      <c r="AM420" s="130">
        <v>0</v>
      </c>
      <c r="AN420" s="130">
        <v>0</v>
      </c>
      <c r="AO420" s="130">
        <v>0</v>
      </c>
      <c r="AP420" s="130">
        <v>0</v>
      </c>
      <c r="AQ420" s="130">
        <v>0</v>
      </c>
      <c r="AR420" s="130">
        <v>0</v>
      </c>
      <c r="AS420" s="130">
        <v>0</v>
      </c>
      <c r="AT420" s="130">
        <v>0</v>
      </c>
      <c r="AU420" s="130">
        <v>0</v>
      </c>
      <c r="AV420" s="130">
        <v>0</v>
      </c>
      <c r="AW420" s="130">
        <v>0</v>
      </c>
      <c r="AX420" s="130">
        <v>0</v>
      </c>
      <c r="AY420" s="130">
        <v>0</v>
      </c>
    </row>
    <row r="421" spans="1:51">
      <c r="A421" t="s">
        <v>43</v>
      </c>
      <c r="B421" t="s">
        <v>80</v>
      </c>
      <c r="C421" t="s">
        <v>61</v>
      </c>
      <c r="D421" t="s">
        <v>337</v>
      </c>
      <c r="E421" s="63">
        <v>0</v>
      </c>
      <c r="F421" s="63">
        <v>0</v>
      </c>
      <c r="G421" s="63">
        <v>0</v>
      </c>
      <c r="H421" s="63">
        <v>0</v>
      </c>
      <c r="I421" s="63">
        <v>0</v>
      </c>
      <c r="J421" s="63">
        <v>0</v>
      </c>
      <c r="K421" s="130">
        <v>0</v>
      </c>
      <c r="L421" s="130">
        <v>0</v>
      </c>
      <c r="M421" s="130">
        <v>0</v>
      </c>
      <c r="N421" s="130">
        <v>0</v>
      </c>
      <c r="O421" s="130">
        <v>0</v>
      </c>
      <c r="P421" s="130">
        <v>0</v>
      </c>
      <c r="Q421" s="130">
        <v>0</v>
      </c>
      <c r="R421" s="130">
        <v>0</v>
      </c>
      <c r="S421" s="130">
        <v>0</v>
      </c>
      <c r="T421" s="130">
        <v>0</v>
      </c>
      <c r="U421" s="130">
        <v>0</v>
      </c>
      <c r="V421" s="130">
        <v>0</v>
      </c>
      <c r="W421" s="130">
        <v>0</v>
      </c>
      <c r="X421" s="130">
        <v>0</v>
      </c>
      <c r="Y421" s="130">
        <v>0</v>
      </c>
      <c r="Z421" s="130">
        <v>0</v>
      </c>
      <c r="AA421" s="130">
        <v>0</v>
      </c>
      <c r="AB421" s="130">
        <v>0</v>
      </c>
      <c r="AC421" s="130">
        <v>0</v>
      </c>
      <c r="AD421" s="130">
        <v>0</v>
      </c>
      <c r="AE421" s="130">
        <v>0</v>
      </c>
      <c r="AF421" s="130">
        <v>0</v>
      </c>
      <c r="AG421" s="130">
        <v>0</v>
      </c>
      <c r="AH421" s="130">
        <v>0</v>
      </c>
      <c r="AI421" s="130">
        <v>0</v>
      </c>
      <c r="AJ421" s="130">
        <v>0</v>
      </c>
      <c r="AK421" s="130">
        <v>0</v>
      </c>
      <c r="AL421" s="130">
        <v>0</v>
      </c>
      <c r="AM421" s="130">
        <v>0</v>
      </c>
      <c r="AN421" s="130">
        <v>0</v>
      </c>
      <c r="AO421" s="130">
        <v>0</v>
      </c>
      <c r="AP421" s="130">
        <v>0</v>
      </c>
      <c r="AQ421" s="130">
        <v>0</v>
      </c>
      <c r="AR421" s="130">
        <v>0</v>
      </c>
      <c r="AS421" s="130">
        <v>0</v>
      </c>
      <c r="AT421" s="130">
        <v>0</v>
      </c>
      <c r="AU421" s="130">
        <v>0</v>
      </c>
      <c r="AV421" s="130">
        <v>0</v>
      </c>
      <c r="AW421" s="130">
        <v>0</v>
      </c>
      <c r="AX421" s="130">
        <v>0</v>
      </c>
      <c r="AY421" s="130">
        <v>0</v>
      </c>
    </row>
    <row r="422" spans="1:51">
      <c r="A422" t="s">
        <v>44</v>
      </c>
      <c r="B422" t="s">
        <v>75</v>
      </c>
      <c r="C422" t="s">
        <v>50</v>
      </c>
      <c r="D422" t="s">
        <v>337</v>
      </c>
      <c r="E422" s="63">
        <v>0</v>
      </c>
      <c r="F422" s="63">
        <v>0</v>
      </c>
      <c r="G422" s="63">
        <v>0</v>
      </c>
      <c r="H422" s="63">
        <v>0</v>
      </c>
      <c r="I422" s="63">
        <v>0</v>
      </c>
      <c r="J422" s="63">
        <v>0</v>
      </c>
      <c r="K422" s="130">
        <v>0</v>
      </c>
      <c r="L422" s="130">
        <v>0</v>
      </c>
      <c r="M422" s="130">
        <v>0</v>
      </c>
      <c r="N422" s="130">
        <v>0</v>
      </c>
      <c r="O422" s="130">
        <v>0</v>
      </c>
      <c r="P422" s="130">
        <v>0</v>
      </c>
      <c r="Q422" s="130">
        <v>0</v>
      </c>
      <c r="R422" s="130">
        <v>0</v>
      </c>
      <c r="S422" s="130">
        <v>0</v>
      </c>
      <c r="T422" s="130">
        <v>0</v>
      </c>
      <c r="U422" s="130">
        <v>0</v>
      </c>
      <c r="V422" s="130">
        <v>0</v>
      </c>
      <c r="W422" s="130">
        <v>0</v>
      </c>
      <c r="X422" s="130">
        <v>0</v>
      </c>
      <c r="Y422" s="130">
        <v>0</v>
      </c>
      <c r="Z422" s="130">
        <v>0</v>
      </c>
      <c r="AA422" s="130">
        <v>0</v>
      </c>
      <c r="AB422" s="130">
        <v>0</v>
      </c>
      <c r="AC422" s="130">
        <v>0</v>
      </c>
      <c r="AD422" s="130">
        <v>0</v>
      </c>
      <c r="AE422" s="130">
        <v>0</v>
      </c>
      <c r="AF422" s="130">
        <v>0</v>
      </c>
      <c r="AG422" s="130">
        <v>0</v>
      </c>
      <c r="AH422" s="130">
        <v>0</v>
      </c>
      <c r="AI422" s="130">
        <v>0</v>
      </c>
      <c r="AJ422" s="130">
        <v>0</v>
      </c>
      <c r="AK422" s="130">
        <v>0</v>
      </c>
      <c r="AL422" s="130">
        <v>0</v>
      </c>
      <c r="AM422" s="130">
        <v>0</v>
      </c>
      <c r="AN422" s="130">
        <v>0</v>
      </c>
      <c r="AO422" s="130">
        <v>0</v>
      </c>
      <c r="AP422" s="130">
        <v>0</v>
      </c>
      <c r="AQ422" s="130">
        <v>0</v>
      </c>
      <c r="AR422" s="130">
        <v>0</v>
      </c>
      <c r="AS422" s="130">
        <v>0</v>
      </c>
      <c r="AT422" s="130">
        <v>0</v>
      </c>
      <c r="AU422" s="130">
        <v>0</v>
      </c>
      <c r="AV422" s="130">
        <v>0</v>
      </c>
      <c r="AW422" s="130">
        <v>0</v>
      </c>
      <c r="AX422" s="130">
        <v>0</v>
      </c>
      <c r="AY422" s="130">
        <v>0</v>
      </c>
    </row>
    <row r="423" spans="1:51">
      <c r="A423" t="s">
        <v>44</v>
      </c>
      <c r="B423" t="s">
        <v>75</v>
      </c>
      <c r="C423" t="s">
        <v>53</v>
      </c>
      <c r="D423" t="s">
        <v>337</v>
      </c>
      <c r="E423" s="63">
        <v>0</v>
      </c>
      <c r="F423" s="63">
        <v>0</v>
      </c>
      <c r="G423" s="63">
        <v>0</v>
      </c>
      <c r="H423" s="63">
        <v>0</v>
      </c>
      <c r="I423" s="63">
        <v>0.99565158309552926</v>
      </c>
      <c r="J423" s="63">
        <v>0.99728592753426515</v>
      </c>
      <c r="K423" s="130">
        <v>0.99728592753426515</v>
      </c>
      <c r="L423" s="130">
        <v>0.99580844942723945</v>
      </c>
      <c r="M423" s="130">
        <v>0.99528592753426515</v>
      </c>
      <c r="N423" s="130">
        <v>0.9946072135080587</v>
      </c>
      <c r="O423" s="130">
        <v>0.99373035545667321</v>
      </c>
      <c r="P423" s="130">
        <v>0.99259390992686569</v>
      </c>
      <c r="Q423" s="130">
        <v>0.99110385218987485</v>
      </c>
      <c r="R423" s="130">
        <v>0.98911707487745359</v>
      </c>
      <c r="S423" s="130">
        <v>0.98642206271839861</v>
      </c>
      <c r="T423" s="130">
        <v>0.98271617842695957</v>
      </c>
      <c r="U423" s="130">
        <v>0.9775783226792345</v>
      </c>
      <c r="V423" s="130">
        <v>0.97043685019538906</v>
      </c>
      <c r="W423" s="130">
        <v>0.96053620789551708</v>
      </c>
      <c r="X423" s="130">
        <v>0.94691240658764919</v>
      </c>
      <c r="Y423" s="130">
        <v>0.92839778047714816</v>
      </c>
      <c r="Z423" s="130">
        <v>0.90368858987363976</v>
      </c>
      <c r="AA423" s="130">
        <v>0.8715185992005382</v>
      </c>
      <c r="AB423" s="130">
        <v>0.83097171959628879</v>
      </c>
      <c r="AC423" s="130">
        <v>0.78191323484585762</v>
      </c>
      <c r="AD423" s="130">
        <v>0.72541288029400119</v>
      </c>
      <c r="AE423" s="130">
        <v>0.66392448919077274</v>
      </c>
      <c r="AF423" s="130">
        <v>0.60099906345907128</v>
      </c>
      <c r="AG423" s="130">
        <v>0.54052885285047192</v>
      </c>
      <c r="AH423" s="130">
        <v>0.4858308410077985</v>
      </c>
      <c r="AI423" s="130">
        <v>0.43899730346575622</v>
      </c>
      <c r="AJ423" s="130">
        <v>0.40074600621496792</v>
      </c>
      <c r="AK423" s="130">
        <v>0.37069055755686359</v>
      </c>
      <c r="AL423" s="130">
        <v>0.34778526442874602</v>
      </c>
      <c r="AM423" s="130">
        <v>0.33073217401961669</v>
      </c>
      <c r="AN423" s="130">
        <v>0.31825562251266498</v>
      </c>
      <c r="AO423" s="130">
        <v>0.30924343079226718</v>
      </c>
      <c r="AP423" s="130">
        <v>0.3027936318777138</v>
      </c>
      <c r="AQ423" s="130">
        <v>0.29820819145164479</v>
      </c>
      <c r="AR423" s="130">
        <v>0.29496355654069462</v>
      </c>
      <c r="AS423" s="130">
        <v>0.29267533022118902</v>
      </c>
      <c r="AT423" s="130">
        <v>0.29106539698765382</v>
      </c>
      <c r="AU423" s="130">
        <v>0.28993457077324802</v>
      </c>
      <c r="AV423" s="130">
        <v>0.28914119782253711</v>
      </c>
      <c r="AW423" s="130">
        <v>0.28858503300829219</v>
      </c>
      <c r="AX423" s="130">
        <v>0.28819537782451421</v>
      </c>
      <c r="AY423" s="130">
        <v>0.28792249084188098</v>
      </c>
    </row>
    <row r="424" spans="1:51">
      <c r="A424" t="s">
        <v>44</v>
      </c>
      <c r="B424" t="s">
        <v>75</v>
      </c>
      <c r="C424" t="s">
        <v>56</v>
      </c>
      <c r="D424" t="s">
        <v>337</v>
      </c>
      <c r="E424" s="63">
        <v>0</v>
      </c>
      <c r="F424" s="63">
        <v>0</v>
      </c>
      <c r="G424" s="63">
        <v>0</v>
      </c>
      <c r="H424" s="63">
        <v>0</v>
      </c>
      <c r="I424" s="63">
        <v>1.087104226117679E-3</v>
      </c>
      <c r="J424" s="63">
        <v>0</v>
      </c>
      <c r="K424" s="130">
        <v>0</v>
      </c>
      <c r="L424" s="130">
        <v>0</v>
      </c>
      <c r="M424" s="130">
        <v>0</v>
      </c>
      <c r="N424" s="130">
        <v>0</v>
      </c>
      <c r="O424" s="130">
        <v>0</v>
      </c>
      <c r="P424" s="130">
        <v>0</v>
      </c>
      <c r="Q424" s="130">
        <v>0</v>
      </c>
      <c r="R424" s="130">
        <v>0</v>
      </c>
      <c r="S424" s="130">
        <v>0</v>
      </c>
      <c r="T424" s="130">
        <v>0</v>
      </c>
      <c r="U424" s="130">
        <v>0</v>
      </c>
      <c r="V424" s="130">
        <v>0</v>
      </c>
      <c r="W424" s="130">
        <v>0</v>
      </c>
      <c r="X424" s="130">
        <v>0</v>
      </c>
      <c r="Y424" s="130">
        <v>0</v>
      </c>
      <c r="Z424" s="130">
        <v>0</v>
      </c>
      <c r="AA424" s="130">
        <v>0</v>
      </c>
      <c r="AB424" s="130">
        <v>0</v>
      </c>
      <c r="AC424" s="130">
        <v>0</v>
      </c>
      <c r="AD424" s="130">
        <v>0</v>
      </c>
      <c r="AE424" s="130">
        <v>0</v>
      </c>
      <c r="AF424" s="130">
        <v>0</v>
      </c>
      <c r="AG424" s="130">
        <v>0</v>
      </c>
      <c r="AH424" s="130">
        <v>0</v>
      </c>
      <c r="AI424" s="130">
        <v>0</v>
      </c>
      <c r="AJ424" s="130">
        <v>0</v>
      </c>
      <c r="AK424" s="130">
        <v>0</v>
      </c>
      <c r="AL424" s="130">
        <v>0</v>
      </c>
      <c r="AM424" s="130">
        <v>0</v>
      </c>
      <c r="AN424" s="130">
        <v>0</v>
      </c>
      <c r="AO424" s="130">
        <v>0</v>
      </c>
      <c r="AP424" s="130">
        <v>0</v>
      </c>
      <c r="AQ424" s="130">
        <v>0</v>
      </c>
      <c r="AR424" s="130">
        <v>0</v>
      </c>
      <c r="AS424" s="130">
        <v>0</v>
      </c>
      <c r="AT424" s="130">
        <v>0</v>
      </c>
      <c r="AU424" s="130">
        <v>0</v>
      </c>
      <c r="AV424" s="130">
        <v>0</v>
      </c>
      <c r="AW424" s="130">
        <v>0</v>
      </c>
      <c r="AX424" s="130">
        <v>0</v>
      </c>
      <c r="AY424" s="130">
        <v>0</v>
      </c>
    </row>
    <row r="425" spans="1:51">
      <c r="A425" t="s">
        <v>44</v>
      </c>
      <c r="B425" t="s">
        <v>75</v>
      </c>
      <c r="C425" t="s">
        <v>59</v>
      </c>
      <c r="D425" t="s">
        <v>337</v>
      </c>
      <c r="E425" s="63">
        <v>0</v>
      </c>
      <c r="F425" s="63">
        <v>0</v>
      </c>
      <c r="G425" s="63">
        <v>0</v>
      </c>
      <c r="H425" s="63">
        <v>0</v>
      </c>
      <c r="I425" s="63">
        <v>3.2613126783530371E-3</v>
      </c>
      <c r="J425" s="63">
        <v>2.7140724657348349E-3</v>
      </c>
      <c r="K425" s="130">
        <v>2.7140724657348349E-3</v>
      </c>
      <c r="L425" s="130">
        <v>2.708904155000321E-3</v>
      </c>
      <c r="M425" s="130">
        <v>2.7069427308939421E-3</v>
      </c>
      <c r="N425" s="130">
        <v>2.7042401069918352E-3</v>
      </c>
      <c r="O425" s="130">
        <v>2.7005190537915101E-3</v>
      </c>
      <c r="P425" s="130">
        <v>2.6954012153480719E-3</v>
      </c>
      <c r="Q425" s="130">
        <v>2.688372510504646E-3</v>
      </c>
      <c r="R425" s="130">
        <v>2.6787387385815531E-3</v>
      </c>
      <c r="S425" s="130">
        <v>2.6655704728067069E-3</v>
      </c>
      <c r="T425" s="130">
        <v>2.6476381468288771E-3</v>
      </c>
      <c r="U425" s="130">
        <v>2.6233421693443821E-3</v>
      </c>
      <c r="V425" s="130">
        <v>2.590650268903468E-3</v>
      </c>
      <c r="W425" s="130">
        <v>2.547066493762299E-3</v>
      </c>
      <c r="X425" s="130">
        <v>2.489673757383442E-3</v>
      </c>
      <c r="Y425" s="130">
        <v>2.415311220586708E-3</v>
      </c>
      <c r="Z425" s="130">
        <v>2.3209576722724701E-3</v>
      </c>
      <c r="AA425" s="130">
        <v>2.204368926118173E-3</v>
      </c>
      <c r="AB425" s="130">
        <v>2.0649307189578581E-3</v>
      </c>
      <c r="AC425" s="130">
        <v>1.904528861802428E-3</v>
      </c>
      <c r="AD425" s="130">
        <v>1.728065355160681E-3</v>
      </c>
      <c r="AE425" s="130">
        <v>1.543213278851692E-3</v>
      </c>
      <c r="AF425" s="130">
        <v>1.359249735332723E-3</v>
      </c>
      <c r="AG425" s="130">
        <v>1.1852768650761551E-3</v>
      </c>
      <c r="AH425" s="130">
        <v>1.0285121338810049E-3</v>
      </c>
      <c r="AI425" s="130">
        <v>8.9328521682173912E-4</v>
      </c>
      <c r="AJ425" s="130">
        <v>7.8095898217395924E-4</v>
      </c>
      <c r="AK425" s="130">
        <v>6.9054488901371699E-4</v>
      </c>
      <c r="AL425" s="130">
        <v>6.195936880907854E-4</v>
      </c>
      <c r="AM425" s="130">
        <v>5.6501750594838878E-4</v>
      </c>
      <c r="AN425" s="130">
        <v>5.2367904346612424E-4</v>
      </c>
      <c r="AO425" s="130">
        <v>4.9273143874683611E-4</v>
      </c>
      <c r="AP425" s="130">
        <v>4.6976507387661362E-4</v>
      </c>
      <c r="AQ425" s="130">
        <v>4.5283227601552138E-4</v>
      </c>
      <c r="AR425" s="130">
        <v>4.404078080408394E-4</v>
      </c>
      <c r="AS425" s="130">
        <v>4.3132344931499E-4</v>
      </c>
      <c r="AT425" s="130">
        <v>4.246983921425838E-4</v>
      </c>
      <c r="AU425" s="130">
        <v>4.1987594931071251E-4</v>
      </c>
      <c r="AV425" s="130">
        <v>4.1637045684945529E-4</v>
      </c>
      <c r="AW425" s="130">
        <v>4.1382481076826343E-4</v>
      </c>
      <c r="AX425" s="130">
        <v>4.1197753150515841E-4</v>
      </c>
      <c r="AY425" s="130">
        <v>4.1063773489383659E-4</v>
      </c>
    </row>
    <row r="426" spans="1:51">
      <c r="A426" t="s">
        <v>44</v>
      </c>
      <c r="B426" t="s">
        <v>75</v>
      </c>
      <c r="C426" t="s">
        <v>60</v>
      </c>
      <c r="D426" t="s">
        <v>337</v>
      </c>
      <c r="E426" s="63">
        <v>0</v>
      </c>
      <c r="F426" s="63">
        <v>0</v>
      </c>
      <c r="G426" s="63">
        <v>0</v>
      </c>
      <c r="H426" s="63">
        <v>0</v>
      </c>
      <c r="I426" s="63">
        <v>0</v>
      </c>
      <c r="J426" s="63">
        <v>0</v>
      </c>
      <c r="K426" s="130">
        <v>0</v>
      </c>
      <c r="L426" s="130">
        <v>0</v>
      </c>
      <c r="M426" s="130">
        <v>0</v>
      </c>
      <c r="N426" s="130">
        <v>0</v>
      </c>
      <c r="O426" s="130">
        <v>0</v>
      </c>
      <c r="P426" s="130">
        <v>0</v>
      </c>
      <c r="Q426" s="130">
        <v>0</v>
      </c>
      <c r="R426" s="130">
        <v>0</v>
      </c>
      <c r="S426" s="130">
        <v>0</v>
      </c>
      <c r="T426" s="130">
        <v>0</v>
      </c>
      <c r="U426" s="130">
        <v>0</v>
      </c>
      <c r="V426" s="130">
        <v>0</v>
      </c>
      <c r="W426" s="130">
        <v>0</v>
      </c>
      <c r="X426" s="130">
        <v>0</v>
      </c>
      <c r="Y426" s="130">
        <v>0</v>
      </c>
      <c r="Z426" s="130">
        <v>0</v>
      </c>
      <c r="AA426" s="130">
        <v>0</v>
      </c>
      <c r="AB426" s="130">
        <v>0</v>
      </c>
      <c r="AC426" s="130">
        <v>0</v>
      </c>
      <c r="AD426" s="130">
        <v>0</v>
      </c>
      <c r="AE426" s="130">
        <v>0</v>
      </c>
      <c r="AF426" s="130">
        <v>0</v>
      </c>
      <c r="AG426" s="130">
        <v>0</v>
      </c>
      <c r="AH426" s="130">
        <v>0</v>
      </c>
      <c r="AI426" s="130">
        <v>0</v>
      </c>
      <c r="AJ426" s="130">
        <v>0</v>
      </c>
      <c r="AK426" s="130">
        <v>0</v>
      </c>
      <c r="AL426" s="130">
        <v>0</v>
      </c>
      <c r="AM426" s="130">
        <v>0</v>
      </c>
      <c r="AN426" s="130">
        <v>0</v>
      </c>
      <c r="AO426" s="130">
        <v>0</v>
      </c>
      <c r="AP426" s="130">
        <v>0</v>
      </c>
      <c r="AQ426" s="130">
        <v>0</v>
      </c>
      <c r="AR426" s="130">
        <v>0</v>
      </c>
      <c r="AS426" s="130">
        <v>0</v>
      </c>
      <c r="AT426" s="130">
        <v>0</v>
      </c>
      <c r="AU426" s="130">
        <v>0</v>
      </c>
      <c r="AV426" s="130">
        <v>0</v>
      </c>
      <c r="AW426" s="130">
        <v>0</v>
      </c>
      <c r="AX426" s="130">
        <v>0</v>
      </c>
      <c r="AY426" s="130">
        <v>0</v>
      </c>
    </row>
    <row r="427" spans="1:51">
      <c r="A427" t="s">
        <v>44</v>
      </c>
      <c r="B427" t="s">
        <v>75</v>
      </c>
      <c r="C427" t="s">
        <v>64</v>
      </c>
      <c r="D427" t="s">
        <v>337</v>
      </c>
      <c r="E427" s="63">
        <v>0</v>
      </c>
      <c r="F427" s="63">
        <v>0</v>
      </c>
      <c r="G427" s="63">
        <v>0</v>
      </c>
      <c r="H427" s="63">
        <v>0</v>
      </c>
      <c r="I427" s="63">
        <v>0</v>
      </c>
      <c r="J427" s="63">
        <v>0</v>
      </c>
      <c r="K427" s="71">
        <v>0</v>
      </c>
      <c r="L427" s="71">
        <v>7.7750822852250398E-4</v>
      </c>
      <c r="M427" s="71">
        <v>1E-3</v>
      </c>
      <c r="N427" s="71">
        <v>1.2503412000094481E-3</v>
      </c>
      <c r="O427" s="71">
        <v>1.515853309977464E-3</v>
      </c>
      <c r="P427" s="71">
        <v>1.7803755855818129E-3</v>
      </c>
      <c r="Q427" s="71">
        <v>2.0279833679623018E-3</v>
      </c>
      <c r="R427" s="71">
        <v>2.246594447847678E-3</v>
      </c>
      <c r="S427" s="71">
        <v>2.429861378661591E-3</v>
      </c>
      <c r="T427" s="71">
        <v>2.5769432360327701E-3</v>
      </c>
      <c r="U427" s="71">
        <v>2.6909081889947071E-3</v>
      </c>
      <c r="V427" s="71">
        <v>2.7768314621496129E-3</v>
      </c>
      <c r="W427" s="71">
        <v>2.84028691880296E-3</v>
      </c>
      <c r="X427" s="71">
        <v>2.8864374205020819E-3</v>
      </c>
      <c r="Y427" s="71">
        <v>2.9196296795036551E-3</v>
      </c>
      <c r="Z427" s="71">
        <v>2.943310985180656E-3</v>
      </c>
      <c r="AA427" s="71">
        <v>2.9601098731268042E-3</v>
      </c>
      <c r="AB427" s="71">
        <v>2.9719780718752168E-3</v>
      </c>
      <c r="AC427" s="71">
        <v>2.980338671474984E-3</v>
      </c>
      <c r="AD427" s="71">
        <v>2.986216378370161E-3</v>
      </c>
      <c r="AE427" s="71">
        <v>2.9903426526279521E-3</v>
      </c>
      <c r="AF427" s="71">
        <v>2.993236480364331E-3</v>
      </c>
      <c r="AG427" s="71">
        <v>2.9952645447244219E-3</v>
      </c>
      <c r="AH427" s="71">
        <v>2.996685160550891E-3</v>
      </c>
      <c r="AI427" s="71">
        <v>2.9976799279655521E-3</v>
      </c>
      <c r="AJ427" s="71">
        <v>2.998376332198952E-3</v>
      </c>
      <c r="AK427" s="71">
        <v>2.9988637795439572E-3</v>
      </c>
      <c r="AL427" s="71">
        <v>2.999204927314111E-3</v>
      </c>
      <c r="AM427" s="71">
        <v>2.9994436651955229E-3</v>
      </c>
      <c r="AN427" s="71">
        <v>2.999610726135422E-3</v>
      </c>
      <c r="AO427" s="71">
        <v>2.9997276251530229E-3</v>
      </c>
      <c r="AP427" s="71">
        <v>2.999809421603156E-3</v>
      </c>
      <c r="AQ427" s="71">
        <v>2.999866654985469E-3</v>
      </c>
      <c r="AR427" s="71">
        <v>2.9999067009098819E-3</v>
      </c>
      <c r="AS427" s="71">
        <v>2.9999347205791672E-3</v>
      </c>
      <c r="AT427" s="71">
        <v>2.9999543254835008E-3</v>
      </c>
      <c r="AU427" s="71">
        <v>2.9999680426490249E-3</v>
      </c>
      <c r="AV427" s="71">
        <v>2.9999776402476219E-3</v>
      </c>
      <c r="AW427" s="71">
        <v>2.999984355460299E-3</v>
      </c>
      <c r="AX427" s="71">
        <v>2.999989053928068E-3</v>
      </c>
      <c r="AY427" s="71">
        <v>2.9999923413256851E-3</v>
      </c>
    </row>
    <row r="428" spans="1:51">
      <c r="A428" t="s">
        <v>44</v>
      </c>
      <c r="B428" t="s">
        <v>75</v>
      </c>
      <c r="C428" t="s">
        <v>61</v>
      </c>
      <c r="D428" t="s">
        <v>337</v>
      </c>
      <c r="E428" s="63">
        <v>0</v>
      </c>
      <c r="F428" s="63">
        <v>0</v>
      </c>
      <c r="G428" s="63">
        <v>0</v>
      </c>
      <c r="H428" s="63">
        <v>0</v>
      </c>
      <c r="I428" s="63">
        <v>0</v>
      </c>
      <c r="J428" s="63">
        <v>0</v>
      </c>
      <c r="K428" s="130">
        <v>0</v>
      </c>
      <c r="L428" s="130">
        <v>6.9996987850317119E-4</v>
      </c>
      <c r="M428" s="130">
        <v>1E-3</v>
      </c>
      <c r="N428" s="130">
        <v>1.4283728261970129E-3</v>
      </c>
      <c r="O428" s="130">
        <v>2.0397187676144861E-3</v>
      </c>
      <c r="P428" s="130">
        <v>2.9116420218176999E-3</v>
      </c>
      <c r="Q428" s="130">
        <v>4.1540919764280889E-3</v>
      </c>
      <c r="R428" s="130">
        <v>5.9222582089639561E-3</v>
      </c>
      <c r="S428" s="130">
        <v>8.4340034372050749E-3</v>
      </c>
      <c r="T428" s="130">
        <v>1.1992805871272929E-2</v>
      </c>
      <c r="U428" s="130">
        <v>1.7016696666036019E-2</v>
      </c>
      <c r="V428" s="130">
        <v>2.40722458767266E-2</v>
      </c>
      <c r="W428" s="130">
        <v>3.3909432719945197E-2</v>
      </c>
      <c r="X428" s="130">
        <v>4.7487083526113943E-2</v>
      </c>
      <c r="Y428" s="130">
        <v>6.5968517377613445E-2</v>
      </c>
      <c r="Z428" s="130">
        <v>9.0654026675444824E-2</v>
      </c>
      <c r="AA428" s="130">
        <v>0.12280721846060021</v>
      </c>
      <c r="AB428" s="130">
        <v>0.1633422298661012</v>
      </c>
      <c r="AC428" s="130">
        <v>0.2123923540169326</v>
      </c>
      <c r="AD428" s="130">
        <v>0.26888683086189391</v>
      </c>
      <c r="AE428" s="130">
        <v>0.33037109569086448</v>
      </c>
      <c r="AF428" s="130">
        <v>0.39329362759482961</v>
      </c>
      <c r="AG428" s="130">
        <v>0.45376181013906869</v>
      </c>
      <c r="AH428" s="130">
        <v>0.50845840136591569</v>
      </c>
      <c r="AI428" s="130">
        <v>0.55529094414054336</v>
      </c>
      <c r="AJ428" s="130">
        <v>0.59354154498709821</v>
      </c>
      <c r="AK428" s="130">
        <v>0.62359650619785745</v>
      </c>
      <c r="AL428" s="130">
        <v>0.64650145817820492</v>
      </c>
      <c r="AM428" s="130">
        <v>0.66355430984945274</v>
      </c>
      <c r="AN428" s="130">
        <v>0.67603069429546458</v>
      </c>
      <c r="AO428" s="130">
        <v>0.68504276911684481</v>
      </c>
      <c r="AP428" s="130">
        <v>0.69149248623494808</v>
      </c>
      <c r="AQ428" s="130">
        <v>0.69607786942763483</v>
      </c>
      <c r="AR428" s="130">
        <v>0.69932246429266054</v>
      </c>
      <c r="AS428" s="130">
        <v>0.70161066259249694</v>
      </c>
      <c r="AT428" s="130">
        <v>0.70322057622112777</v>
      </c>
      <c r="AU428" s="130">
        <v>0.704351388718368</v>
      </c>
      <c r="AV428" s="130">
        <v>0.70514475207148031</v>
      </c>
      <c r="AW428" s="130">
        <v>0.70570091017051251</v>
      </c>
      <c r="AX428" s="130">
        <v>0.70609056065582276</v>
      </c>
      <c r="AY428" s="130">
        <v>0.70636344435105836</v>
      </c>
    </row>
    <row r="429" spans="1:51">
      <c r="A429" t="s">
        <v>44</v>
      </c>
      <c r="B429" t="s">
        <v>76</v>
      </c>
      <c r="C429" t="s">
        <v>50</v>
      </c>
      <c r="D429" t="s">
        <v>337</v>
      </c>
      <c r="E429" s="63">
        <v>0</v>
      </c>
      <c r="F429" s="63">
        <v>0</v>
      </c>
      <c r="G429" s="63">
        <v>0</v>
      </c>
      <c r="H429" s="63">
        <v>0</v>
      </c>
      <c r="I429" s="63">
        <v>0</v>
      </c>
      <c r="J429" s="63">
        <v>0</v>
      </c>
      <c r="K429" s="130">
        <v>0</v>
      </c>
      <c r="L429" s="130">
        <v>0</v>
      </c>
      <c r="M429" s="130">
        <v>0</v>
      </c>
      <c r="N429" s="130">
        <v>0</v>
      </c>
      <c r="O429" s="130">
        <v>0</v>
      </c>
      <c r="P429" s="130">
        <v>0</v>
      </c>
      <c r="Q429" s="130">
        <v>0</v>
      </c>
      <c r="R429" s="130">
        <v>0</v>
      </c>
      <c r="S429" s="130">
        <v>0</v>
      </c>
      <c r="T429" s="130">
        <v>0</v>
      </c>
      <c r="U429" s="130">
        <v>0</v>
      </c>
      <c r="V429" s="130">
        <v>0</v>
      </c>
      <c r="W429" s="130">
        <v>0</v>
      </c>
      <c r="X429" s="130">
        <v>0</v>
      </c>
      <c r="Y429" s="130">
        <v>0</v>
      </c>
      <c r="Z429" s="130">
        <v>0</v>
      </c>
      <c r="AA429" s="130">
        <v>0</v>
      </c>
      <c r="AB429" s="130">
        <v>0</v>
      </c>
      <c r="AC429" s="130">
        <v>0</v>
      </c>
      <c r="AD429" s="130">
        <v>0</v>
      </c>
      <c r="AE429" s="130">
        <v>0</v>
      </c>
      <c r="AF429" s="130">
        <v>0</v>
      </c>
      <c r="AG429" s="130">
        <v>0</v>
      </c>
      <c r="AH429" s="130">
        <v>0</v>
      </c>
      <c r="AI429" s="130">
        <v>0</v>
      </c>
      <c r="AJ429" s="130">
        <v>0</v>
      </c>
      <c r="AK429" s="130">
        <v>0</v>
      </c>
      <c r="AL429" s="130">
        <v>0</v>
      </c>
      <c r="AM429" s="130">
        <v>0</v>
      </c>
      <c r="AN429" s="130">
        <v>0</v>
      </c>
      <c r="AO429" s="130">
        <v>0</v>
      </c>
      <c r="AP429" s="130">
        <v>0</v>
      </c>
      <c r="AQ429" s="130">
        <v>0</v>
      </c>
      <c r="AR429" s="130">
        <v>0</v>
      </c>
      <c r="AS429" s="130">
        <v>0</v>
      </c>
      <c r="AT429" s="130">
        <v>0</v>
      </c>
      <c r="AU429" s="130">
        <v>0</v>
      </c>
      <c r="AV429" s="130">
        <v>0</v>
      </c>
      <c r="AW429" s="130">
        <v>0</v>
      </c>
      <c r="AX429" s="130">
        <v>0</v>
      </c>
      <c r="AY429" s="130">
        <v>0</v>
      </c>
    </row>
    <row r="430" spans="1:51">
      <c r="A430" t="s">
        <v>44</v>
      </c>
      <c r="B430" t="s">
        <v>76</v>
      </c>
      <c r="C430" t="s">
        <v>53</v>
      </c>
      <c r="D430" t="s">
        <v>337</v>
      </c>
      <c r="E430" s="63">
        <v>0</v>
      </c>
      <c r="F430" s="63">
        <v>0</v>
      </c>
      <c r="G430" s="63">
        <v>0</v>
      </c>
      <c r="H430" s="63">
        <v>0</v>
      </c>
      <c r="I430" s="63">
        <v>0.99565158309552926</v>
      </c>
      <c r="J430" s="63">
        <v>0.99728592753426515</v>
      </c>
      <c r="K430" s="130">
        <v>0.99728592753426515</v>
      </c>
      <c r="L430" s="130">
        <v>0.99580844942723945</v>
      </c>
      <c r="M430" s="130">
        <v>0.99528592753426515</v>
      </c>
      <c r="N430" s="130">
        <v>0.9946072135080587</v>
      </c>
      <c r="O430" s="130">
        <v>0.99373035545667321</v>
      </c>
      <c r="P430" s="130">
        <v>0.99259390992686569</v>
      </c>
      <c r="Q430" s="130">
        <v>0.99110385218987485</v>
      </c>
      <c r="R430" s="130">
        <v>0.98911707487745359</v>
      </c>
      <c r="S430" s="130">
        <v>0.98642206271839861</v>
      </c>
      <c r="T430" s="130">
        <v>0.98271617842695957</v>
      </c>
      <c r="U430" s="130">
        <v>0.9775783226792345</v>
      </c>
      <c r="V430" s="130">
        <v>0.97043685019538906</v>
      </c>
      <c r="W430" s="130">
        <v>0.96053620789551708</v>
      </c>
      <c r="X430" s="130">
        <v>0.94691240658764919</v>
      </c>
      <c r="Y430" s="130">
        <v>0.92839778047714816</v>
      </c>
      <c r="Z430" s="130">
        <v>0.90368858987363976</v>
      </c>
      <c r="AA430" s="130">
        <v>0.8715185992005382</v>
      </c>
      <c r="AB430" s="130">
        <v>0.83097171959628879</v>
      </c>
      <c r="AC430" s="130">
        <v>0.78191323484585762</v>
      </c>
      <c r="AD430" s="130">
        <v>0.72541288029400119</v>
      </c>
      <c r="AE430" s="130">
        <v>0.66392448919077274</v>
      </c>
      <c r="AF430" s="130">
        <v>0.60099906345907128</v>
      </c>
      <c r="AG430" s="130">
        <v>0.54052885285047192</v>
      </c>
      <c r="AH430" s="130">
        <v>0.4858308410077985</v>
      </c>
      <c r="AI430" s="130">
        <v>0.43899730346575622</v>
      </c>
      <c r="AJ430" s="130">
        <v>0.40074600621496792</v>
      </c>
      <c r="AK430" s="130">
        <v>0.37069055755686359</v>
      </c>
      <c r="AL430" s="130">
        <v>0.34778526442874602</v>
      </c>
      <c r="AM430" s="130">
        <v>0.33073217401961669</v>
      </c>
      <c r="AN430" s="130">
        <v>0.31825562251266498</v>
      </c>
      <c r="AO430" s="130">
        <v>0.30924343079226718</v>
      </c>
      <c r="AP430" s="130">
        <v>0.3027936318777138</v>
      </c>
      <c r="AQ430" s="130">
        <v>0.29820819145164479</v>
      </c>
      <c r="AR430" s="130">
        <v>0.29496355654069462</v>
      </c>
      <c r="AS430" s="130">
        <v>0.29267533022118902</v>
      </c>
      <c r="AT430" s="130">
        <v>0.29106539698765382</v>
      </c>
      <c r="AU430" s="130">
        <v>0.28993457077324802</v>
      </c>
      <c r="AV430" s="130">
        <v>0.28914119782253711</v>
      </c>
      <c r="AW430" s="130">
        <v>0.28858503300829219</v>
      </c>
      <c r="AX430" s="130">
        <v>0.28819537782451421</v>
      </c>
      <c r="AY430" s="130">
        <v>0.28792249084188098</v>
      </c>
    </row>
    <row r="431" spans="1:51">
      <c r="A431" t="s">
        <v>44</v>
      </c>
      <c r="B431" t="s">
        <v>76</v>
      </c>
      <c r="C431" t="s">
        <v>56</v>
      </c>
      <c r="D431" t="s">
        <v>337</v>
      </c>
      <c r="E431" s="63">
        <v>0</v>
      </c>
      <c r="F431" s="63">
        <v>0</v>
      </c>
      <c r="G431" s="63">
        <v>0</v>
      </c>
      <c r="H431" s="63">
        <v>0</v>
      </c>
      <c r="I431" s="63">
        <v>1.087104226117679E-3</v>
      </c>
      <c r="J431" s="63">
        <v>0</v>
      </c>
      <c r="K431" s="130">
        <v>0</v>
      </c>
      <c r="L431" s="130">
        <v>0</v>
      </c>
      <c r="M431" s="130">
        <v>0</v>
      </c>
      <c r="N431" s="130">
        <v>0</v>
      </c>
      <c r="O431" s="130">
        <v>0</v>
      </c>
      <c r="P431" s="130">
        <v>0</v>
      </c>
      <c r="Q431" s="130">
        <v>0</v>
      </c>
      <c r="R431" s="130">
        <v>0</v>
      </c>
      <c r="S431" s="130">
        <v>0</v>
      </c>
      <c r="T431" s="130">
        <v>0</v>
      </c>
      <c r="U431" s="130">
        <v>0</v>
      </c>
      <c r="V431" s="130">
        <v>0</v>
      </c>
      <c r="W431" s="130">
        <v>0</v>
      </c>
      <c r="X431" s="130">
        <v>0</v>
      </c>
      <c r="Y431" s="130">
        <v>0</v>
      </c>
      <c r="Z431" s="130">
        <v>0</v>
      </c>
      <c r="AA431" s="130">
        <v>0</v>
      </c>
      <c r="AB431" s="130">
        <v>0</v>
      </c>
      <c r="AC431" s="130">
        <v>0</v>
      </c>
      <c r="AD431" s="130">
        <v>0</v>
      </c>
      <c r="AE431" s="130">
        <v>0</v>
      </c>
      <c r="AF431" s="130">
        <v>0</v>
      </c>
      <c r="AG431" s="130">
        <v>0</v>
      </c>
      <c r="AH431" s="130">
        <v>0</v>
      </c>
      <c r="AI431" s="130">
        <v>0</v>
      </c>
      <c r="AJ431" s="130">
        <v>0</v>
      </c>
      <c r="AK431" s="130">
        <v>0</v>
      </c>
      <c r="AL431" s="130">
        <v>0</v>
      </c>
      <c r="AM431" s="130">
        <v>0</v>
      </c>
      <c r="AN431" s="130">
        <v>0</v>
      </c>
      <c r="AO431" s="130">
        <v>0</v>
      </c>
      <c r="AP431" s="130">
        <v>0</v>
      </c>
      <c r="AQ431" s="130">
        <v>0</v>
      </c>
      <c r="AR431" s="130">
        <v>0</v>
      </c>
      <c r="AS431" s="130">
        <v>0</v>
      </c>
      <c r="AT431" s="130">
        <v>0</v>
      </c>
      <c r="AU431" s="130">
        <v>0</v>
      </c>
      <c r="AV431" s="130">
        <v>0</v>
      </c>
      <c r="AW431" s="130">
        <v>0</v>
      </c>
      <c r="AX431" s="130">
        <v>0</v>
      </c>
      <c r="AY431" s="130">
        <v>0</v>
      </c>
    </row>
    <row r="432" spans="1:51">
      <c r="A432" t="s">
        <v>44</v>
      </c>
      <c r="B432" t="s">
        <v>76</v>
      </c>
      <c r="C432" t="s">
        <v>59</v>
      </c>
      <c r="D432" t="s">
        <v>337</v>
      </c>
      <c r="E432" s="63">
        <v>0</v>
      </c>
      <c r="F432" s="63">
        <v>0</v>
      </c>
      <c r="G432" s="63">
        <v>0</v>
      </c>
      <c r="H432" s="63">
        <v>0</v>
      </c>
      <c r="I432" s="63">
        <v>3.2613126783530371E-3</v>
      </c>
      <c r="J432" s="63">
        <v>2.7140724657348349E-3</v>
      </c>
      <c r="K432" s="130">
        <v>2.7140724657348349E-3</v>
      </c>
      <c r="L432" s="130">
        <v>2.708904155000321E-3</v>
      </c>
      <c r="M432" s="130">
        <v>2.7069427308939421E-3</v>
      </c>
      <c r="N432" s="130">
        <v>2.7042401069918352E-3</v>
      </c>
      <c r="O432" s="130">
        <v>2.7005190537915101E-3</v>
      </c>
      <c r="P432" s="130">
        <v>2.6954012153480719E-3</v>
      </c>
      <c r="Q432" s="130">
        <v>2.688372510504646E-3</v>
      </c>
      <c r="R432" s="130">
        <v>2.6787387385815531E-3</v>
      </c>
      <c r="S432" s="130">
        <v>2.6655704728067069E-3</v>
      </c>
      <c r="T432" s="130">
        <v>2.6476381468288771E-3</v>
      </c>
      <c r="U432" s="130">
        <v>2.6233421693443821E-3</v>
      </c>
      <c r="V432" s="130">
        <v>2.590650268903468E-3</v>
      </c>
      <c r="W432" s="130">
        <v>2.547066493762299E-3</v>
      </c>
      <c r="X432" s="130">
        <v>2.489673757383442E-3</v>
      </c>
      <c r="Y432" s="130">
        <v>2.415311220586708E-3</v>
      </c>
      <c r="Z432" s="130">
        <v>2.3209576722724701E-3</v>
      </c>
      <c r="AA432" s="130">
        <v>2.204368926118173E-3</v>
      </c>
      <c r="AB432" s="130">
        <v>2.0649307189578581E-3</v>
      </c>
      <c r="AC432" s="130">
        <v>1.904528861802428E-3</v>
      </c>
      <c r="AD432" s="130">
        <v>1.728065355160681E-3</v>
      </c>
      <c r="AE432" s="130">
        <v>1.543213278851692E-3</v>
      </c>
      <c r="AF432" s="130">
        <v>1.359249735332723E-3</v>
      </c>
      <c r="AG432" s="130">
        <v>1.1852768650761551E-3</v>
      </c>
      <c r="AH432" s="130">
        <v>1.0285121338810049E-3</v>
      </c>
      <c r="AI432" s="130">
        <v>8.9328521682173912E-4</v>
      </c>
      <c r="AJ432" s="130">
        <v>7.8095898217395924E-4</v>
      </c>
      <c r="AK432" s="130">
        <v>6.9054488901371699E-4</v>
      </c>
      <c r="AL432" s="130">
        <v>6.195936880907854E-4</v>
      </c>
      <c r="AM432" s="130">
        <v>5.6501750594838878E-4</v>
      </c>
      <c r="AN432" s="130">
        <v>5.2367904346612424E-4</v>
      </c>
      <c r="AO432" s="130">
        <v>4.9273143874683611E-4</v>
      </c>
      <c r="AP432" s="130">
        <v>4.6976507387661362E-4</v>
      </c>
      <c r="AQ432" s="130">
        <v>4.5283227601552138E-4</v>
      </c>
      <c r="AR432" s="130">
        <v>4.404078080408394E-4</v>
      </c>
      <c r="AS432" s="130">
        <v>4.3132344931499E-4</v>
      </c>
      <c r="AT432" s="130">
        <v>4.246983921425838E-4</v>
      </c>
      <c r="AU432" s="130">
        <v>4.1987594931071251E-4</v>
      </c>
      <c r="AV432" s="130">
        <v>4.1637045684945529E-4</v>
      </c>
      <c r="AW432" s="130">
        <v>4.1382481076826343E-4</v>
      </c>
      <c r="AX432" s="130">
        <v>4.1197753150515841E-4</v>
      </c>
      <c r="AY432" s="130">
        <v>4.1063773489383659E-4</v>
      </c>
    </row>
    <row r="433" spans="1:51">
      <c r="A433" t="s">
        <v>44</v>
      </c>
      <c r="B433" t="s">
        <v>76</v>
      </c>
      <c r="C433" t="s">
        <v>60</v>
      </c>
      <c r="D433" t="s">
        <v>337</v>
      </c>
      <c r="E433" s="63">
        <v>0</v>
      </c>
      <c r="F433" s="63">
        <v>0</v>
      </c>
      <c r="G433" s="63">
        <v>0</v>
      </c>
      <c r="H433" s="63">
        <v>0</v>
      </c>
      <c r="I433" s="63">
        <v>0</v>
      </c>
      <c r="J433" s="63">
        <v>0</v>
      </c>
      <c r="K433" s="130">
        <v>0</v>
      </c>
      <c r="L433" s="130">
        <v>0</v>
      </c>
      <c r="M433" s="130">
        <v>0</v>
      </c>
      <c r="N433" s="130">
        <v>0</v>
      </c>
      <c r="O433" s="130">
        <v>0</v>
      </c>
      <c r="P433" s="130">
        <v>0</v>
      </c>
      <c r="Q433" s="130">
        <v>0</v>
      </c>
      <c r="R433" s="130">
        <v>0</v>
      </c>
      <c r="S433" s="130">
        <v>0</v>
      </c>
      <c r="T433" s="130">
        <v>0</v>
      </c>
      <c r="U433" s="130">
        <v>0</v>
      </c>
      <c r="V433" s="130">
        <v>0</v>
      </c>
      <c r="W433" s="130">
        <v>0</v>
      </c>
      <c r="X433" s="130">
        <v>0</v>
      </c>
      <c r="Y433" s="130">
        <v>0</v>
      </c>
      <c r="Z433" s="130">
        <v>0</v>
      </c>
      <c r="AA433" s="130">
        <v>0</v>
      </c>
      <c r="AB433" s="130">
        <v>0</v>
      </c>
      <c r="AC433" s="130">
        <v>0</v>
      </c>
      <c r="AD433" s="130">
        <v>0</v>
      </c>
      <c r="AE433" s="130">
        <v>0</v>
      </c>
      <c r="AF433" s="130">
        <v>0</v>
      </c>
      <c r="AG433" s="130">
        <v>0</v>
      </c>
      <c r="AH433" s="130">
        <v>0</v>
      </c>
      <c r="AI433" s="130">
        <v>0</v>
      </c>
      <c r="AJ433" s="130">
        <v>0</v>
      </c>
      <c r="AK433" s="130">
        <v>0</v>
      </c>
      <c r="AL433" s="130">
        <v>0</v>
      </c>
      <c r="AM433" s="130">
        <v>0</v>
      </c>
      <c r="AN433" s="130">
        <v>0</v>
      </c>
      <c r="AO433" s="130">
        <v>0</v>
      </c>
      <c r="AP433" s="130">
        <v>0</v>
      </c>
      <c r="AQ433" s="130">
        <v>0</v>
      </c>
      <c r="AR433" s="130">
        <v>0</v>
      </c>
      <c r="AS433" s="130">
        <v>0</v>
      </c>
      <c r="AT433" s="130">
        <v>0</v>
      </c>
      <c r="AU433" s="130">
        <v>0</v>
      </c>
      <c r="AV433" s="130">
        <v>0</v>
      </c>
      <c r="AW433" s="130">
        <v>0</v>
      </c>
      <c r="AX433" s="130">
        <v>0</v>
      </c>
      <c r="AY433" s="130">
        <v>0</v>
      </c>
    </row>
    <row r="434" spans="1:51">
      <c r="A434" t="s">
        <v>44</v>
      </c>
      <c r="B434" t="s">
        <v>76</v>
      </c>
      <c r="C434" t="s">
        <v>64</v>
      </c>
      <c r="D434" t="s">
        <v>337</v>
      </c>
      <c r="E434" s="63">
        <v>0</v>
      </c>
      <c r="F434" s="63">
        <v>0</v>
      </c>
      <c r="G434" s="63">
        <v>0</v>
      </c>
      <c r="H434" s="63">
        <v>0</v>
      </c>
      <c r="I434" s="63">
        <v>0</v>
      </c>
      <c r="J434" s="63">
        <v>0</v>
      </c>
      <c r="K434" s="130">
        <v>0</v>
      </c>
      <c r="L434" s="130">
        <v>7.7750822852250398E-4</v>
      </c>
      <c r="M434" s="130">
        <v>1E-3</v>
      </c>
      <c r="N434" s="130">
        <v>1.2503412000094481E-3</v>
      </c>
      <c r="O434" s="130">
        <v>1.515853309977464E-3</v>
      </c>
      <c r="P434" s="130">
        <v>1.7803755855818129E-3</v>
      </c>
      <c r="Q434" s="130">
        <v>2.0279833679623018E-3</v>
      </c>
      <c r="R434" s="130">
        <v>2.246594447847678E-3</v>
      </c>
      <c r="S434" s="130">
        <v>2.429861378661591E-3</v>
      </c>
      <c r="T434" s="130">
        <v>2.5769432360327701E-3</v>
      </c>
      <c r="U434" s="130">
        <v>2.6909081889947071E-3</v>
      </c>
      <c r="V434" s="130">
        <v>2.7768314621496129E-3</v>
      </c>
      <c r="W434" s="130">
        <v>2.84028691880296E-3</v>
      </c>
      <c r="X434" s="130">
        <v>2.8864374205020819E-3</v>
      </c>
      <c r="Y434" s="130">
        <v>2.9196296795036551E-3</v>
      </c>
      <c r="Z434" s="130">
        <v>2.943310985180656E-3</v>
      </c>
      <c r="AA434" s="130">
        <v>2.9601098731268042E-3</v>
      </c>
      <c r="AB434" s="130">
        <v>2.9719780718752168E-3</v>
      </c>
      <c r="AC434" s="130">
        <v>2.980338671474984E-3</v>
      </c>
      <c r="AD434" s="130">
        <v>2.986216378370161E-3</v>
      </c>
      <c r="AE434" s="130">
        <v>2.9903426526279521E-3</v>
      </c>
      <c r="AF434" s="130">
        <v>2.993236480364331E-3</v>
      </c>
      <c r="AG434" s="130">
        <v>2.9952645447244219E-3</v>
      </c>
      <c r="AH434" s="130">
        <v>2.996685160550891E-3</v>
      </c>
      <c r="AI434" s="130">
        <v>2.9976799279655521E-3</v>
      </c>
      <c r="AJ434" s="130">
        <v>2.998376332198952E-3</v>
      </c>
      <c r="AK434" s="130">
        <v>2.9988637795439572E-3</v>
      </c>
      <c r="AL434" s="130">
        <v>2.999204927314111E-3</v>
      </c>
      <c r="AM434" s="130">
        <v>2.9994436651955229E-3</v>
      </c>
      <c r="AN434" s="130">
        <v>2.999610726135422E-3</v>
      </c>
      <c r="AO434" s="130">
        <v>2.9997276251530229E-3</v>
      </c>
      <c r="AP434" s="130">
        <v>2.999809421603156E-3</v>
      </c>
      <c r="AQ434" s="130">
        <v>2.999866654985469E-3</v>
      </c>
      <c r="AR434" s="130">
        <v>2.9999067009098819E-3</v>
      </c>
      <c r="AS434" s="130">
        <v>2.9999347205791672E-3</v>
      </c>
      <c r="AT434" s="130">
        <v>2.9999543254835008E-3</v>
      </c>
      <c r="AU434" s="130">
        <v>2.9999680426490249E-3</v>
      </c>
      <c r="AV434" s="130">
        <v>2.9999776402476219E-3</v>
      </c>
      <c r="AW434" s="130">
        <v>2.999984355460299E-3</v>
      </c>
      <c r="AX434" s="130">
        <v>2.999989053928068E-3</v>
      </c>
      <c r="AY434" s="130">
        <v>2.9999923413256851E-3</v>
      </c>
    </row>
    <row r="435" spans="1:51">
      <c r="A435" t="s">
        <v>44</v>
      </c>
      <c r="B435" t="s">
        <v>76</v>
      </c>
      <c r="C435" t="s">
        <v>61</v>
      </c>
      <c r="D435" t="s">
        <v>337</v>
      </c>
      <c r="E435" s="63">
        <v>0</v>
      </c>
      <c r="F435" s="63">
        <v>0</v>
      </c>
      <c r="G435" s="63">
        <v>0</v>
      </c>
      <c r="H435" s="63">
        <v>0</v>
      </c>
      <c r="I435" s="63">
        <v>0</v>
      </c>
      <c r="J435" s="63">
        <v>0</v>
      </c>
      <c r="K435" s="130">
        <v>0</v>
      </c>
      <c r="L435" s="130">
        <v>6.9996987850317119E-4</v>
      </c>
      <c r="M435" s="130">
        <v>1E-3</v>
      </c>
      <c r="N435" s="130">
        <v>1.4283728261970129E-3</v>
      </c>
      <c r="O435" s="130">
        <v>2.0397187676144861E-3</v>
      </c>
      <c r="P435" s="130">
        <v>2.9116420218176999E-3</v>
      </c>
      <c r="Q435" s="130">
        <v>4.1540919764280889E-3</v>
      </c>
      <c r="R435" s="130">
        <v>5.9222582089639561E-3</v>
      </c>
      <c r="S435" s="130">
        <v>8.4340034372050749E-3</v>
      </c>
      <c r="T435" s="130">
        <v>1.1992805871272929E-2</v>
      </c>
      <c r="U435" s="130">
        <v>1.7016696666036019E-2</v>
      </c>
      <c r="V435" s="130">
        <v>2.40722458767266E-2</v>
      </c>
      <c r="W435" s="130">
        <v>3.3909432719945197E-2</v>
      </c>
      <c r="X435" s="130">
        <v>4.7487083526113943E-2</v>
      </c>
      <c r="Y435" s="130">
        <v>6.5968517377613445E-2</v>
      </c>
      <c r="Z435" s="130">
        <v>9.0654026675444824E-2</v>
      </c>
      <c r="AA435" s="130">
        <v>0.12280721846060021</v>
      </c>
      <c r="AB435" s="130">
        <v>0.1633422298661012</v>
      </c>
      <c r="AC435" s="130">
        <v>0.2123923540169326</v>
      </c>
      <c r="AD435" s="130">
        <v>0.26888683086189391</v>
      </c>
      <c r="AE435" s="130">
        <v>0.33037109569086448</v>
      </c>
      <c r="AF435" s="130">
        <v>0.39329362759482961</v>
      </c>
      <c r="AG435" s="130">
        <v>0.45376181013906869</v>
      </c>
      <c r="AH435" s="130">
        <v>0.50845840136591569</v>
      </c>
      <c r="AI435" s="130">
        <v>0.55529094414054336</v>
      </c>
      <c r="AJ435" s="130">
        <v>0.59354154498709821</v>
      </c>
      <c r="AK435" s="130">
        <v>0.62359650619785745</v>
      </c>
      <c r="AL435" s="130">
        <v>0.64650145817820492</v>
      </c>
      <c r="AM435" s="130">
        <v>0.66355430984945274</v>
      </c>
      <c r="AN435" s="130">
        <v>0.67603069429546458</v>
      </c>
      <c r="AO435" s="130">
        <v>0.68504276911684481</v>
      </c>
      <c r="AP435" s="130">
        <v>0.69149248623494808</v>
      </c>
      <c r="AQ435" s="130">
        <v>0.69607786942763483</v>
      </c>
      <c r="AR435" s="130">
        <v>0.69932246429266054</v>
      </c>
      <c r="AS435" s="130">
        <v>0.70161066259249694</v>
      </c>
      <c r="AT435" s="130">
        <v>0.70322057622112777</v>
      </c>
      <c r="AU435" s="130">
        <v>0.704351388718368</v>
      </c>
      <c r="AV435" s="130">
        <v>0.70514475207148031</v>
      </c>
      <c r="AW435" s="130">
        <v>0.70570091017051251</v>
      </c>
      <c r="AX435" s="130">
        <v>0.70609056065582276</v>
      </c>
      <c r="AY435" s="130">
        <v>0.70636344435105836</v>
      </c>
    </row>
    <row r="436" spans="1:51">
      <c r="A436" t="s">
        <v>44</v>
      </c>
      <c r="B436" t="s">
        <v>77</v>
      </c>
      <c r="C436" t="s">
        <v>50</v>
      </c>
      <c r="D436" t="s">
        <v>337</v>
      </c>
      <c r="E436" s="63">
        <v>0</v>
      </c>
      <c r="F436" s="63">
        <v>0</v>
      </c>
      <c r="G436" s="63">
        <v>0</v>
      </c>
      <c r="H436" s="63">
        <v>0</v>
      </c>
      <c r="I436" s="63">
        <v>0</v>
      </c>
      <c r="J436" s="63">
        <v>0</v>
      </c>
      <c r="K436" s="130">
        <v>0</v>
      </c>
      <c r="L436" s="130">
        <v>0</v>
      </c>
      <c r="M436" s="130">
        <v>0</v>
      </c>
      <c r="N436" s="130">
        <v>0</v>
      </c>
      <c r="O436" s="130">
        <v>0</v>
      </c>
      <c r="P436" s="130">
        <v>0</v>
      </c>
      <c r="Q436" s="130">
        <v>0</v>
      </c>
      <c r="R436" s="130">
        <v>0</v>
      </c>
      <c r="S436" s="130">
        <v>0</v>
      </c>
      <c r="T436" s="130">
        <v>0</v>
      </c>
      <c r="U436" s="130">
        <v>0</v>
      </c>
      <c r="V436" s="130">
        <v>0</v>
      </c>
      <c r="W436" s="130">
        <v>0</v>
      </c>
      <c r="X436" s="130">
        <v>0</v>
      </c>
      <c r="Y436" s="130">
        <v>0</v>
      </c>
      <c r="Z436" s="130">
        <v>0</v>
      </c>
      <c r="AA436" s="130">
        <v>0</v>
      </c>
      <c r="AB436" s="130">
        <v>0</v>
      </c>
      <c r="AC436" s="130">
        <v>0</v>
      </c>
      <c r="AD436" s="130">
        <v>0</v>
      </c>
      <c r="AE436" s="130">
        <v>0</v>
      </c>
      <c r="AF436" s="130">
        <v>0</v>
      </c>
      <c r="AG436" s="130">
        <v>0</v>
      </c>
      <c r="AH436" s="130">
        <v>0</v>
      </c>
      <c r="AI436" s="130">
        <v>0</v>
      </c>
      <c r="AJ436" s="130">
        <v>0</v>
      </c>
      <c r="AK436" s="130">
        <v>0</v>
      </c>
      <c r="AL436" s="130">
        <v>0</v>
      </c>
      <c r="AM436" s="130">
        <v>0</v>
      </c>
      <c r="AN436" s="130">
        <v>0</v>
      </c>
      <c r="AO436" s="130">
        <v>0</v>
      </c>
      <c r="AP436" s="130">
        <v>0</v>
      </c>
      <c r="AQ436" s="130">
        <v>0</v>
      </c>
      <c r="AR436" s="130">
        <v>0</v>
      </c>
      <c r="AS436" s="130">
        <v>0</v>
      </c>
      <c r="AT436" s="130">
        <v>0</v>
      </c>
      <c r="AU436" s="130">
        <v>0</v>
      </c>
      <c r="AV436" s="130">
        <v>0</v>
      </c>
      <c r="AW436" s="130">
        <v>0</v>
      </c>
      <c r="AX436" s="130">
        <v>0</v>
      </c>
      <c r="AY436" s="130">
        <v>0</v>
      </c>
    </row>
    <row r="437" spans="1:51">
      <c r="A437" t="s">
        <v>44</v>
      </c>
      <c r="B437" t="s">
        <v>77</v>
      </c>
      <c r="C437" t="s">
        <v>53</v>
      </c>
      <c r="D437" t="s">
        <v>337</v>
      </c>
      <c r="E437" s="63">
        <v>0</v>
      </c>
      <c r="F437" s="63">
        <v>0</v>
      </c>
      <c r="G437" s="63">
        <v>0</v>
      </c>
      <c r="H437" s="63">
        <v>0</v>
      </c>
      <c r="I437" s="63">
        <v>1</v>
      </c>
      <c r="J437" s="63">
        <v>1</v>
      </c>
      <c r="K437" s="130">
        <v>1</v>
      </c>
      <c r="L437" s="130">
        <v>0.9985225218929743</v>
      </c>
      <c r="M437" s="130">
        <v>0.998</v>
      </c>
      <c r="N437" s="130">
        <v>0.99732128597379355</v>
      </c>
      <c r="O437" s="130">
        <v>0.99644442792240806</v>
      </c>
      <c r="P437" s="130">
        <v>0.99530798239260054</v>
      </c>
      <c r="Q437" s="130">
        <v>0.9938179246556097</v>
      </c>
      <c r="R437" s="130">
        <v>0.99183114734318845</v>
      </c>
      <c r="S437" s="130">
        <v>0.98913613518413346</v>
      </c>
      <c r="T437" s="130">
        <v>0.98543025089269443</v>
      </c>
      <c r="U437" s="130">
        <v>0.98029239514496935</v>
      </c>
      <c r="V437" s="130">
        <v>0.97315092266112391</v>
      </c>
      <c r="W437" s="130">
        <v>0.96325028036125193</v>
      </c>
      <c r="X437" s="130">
        <v>0.94962647905338404</v>
      </c>
      <c r="Y437" s="130">
        <v>0.93111185294288301</v>
      </c>
      <c r="Z437" s="130">
        <v>0.90640266233937461</v>
      </c>
      <c r="AA437" s="130">
        <v>0.87423267166627305</v>
      </c>
      <c r="AB437" s="130">
        <v>0.83368579206202365</v>
      </c>
      <c r="AC437" s="130">
        <v>0.78462730731159247</v>
      </c>
      <c r="AD437" s="130">
        <v>0.72812695275973605</v>
      </c>
      <c r="AE437" s="130">
        <v>0.66663856165650759</v>
      </c>
      <c r="AF437" s="130">
        <v>0.60371313592480613</v>
      </c>
      <c r="AG437" s="130">
        <v>0.54324292531620677</v>
      </c>
      <c r="AH437" s="130">
        <v>0.48854491347353329</v>
      </c>
      <c r="AI437" s="130">
        <v>0.44171137593149101</v>
      </c>
      <c r="AJ437" s="130">
        <v>0.40346007868070283</v>
      </c>
      <c r="AK437" s="130">
        <v>0.37340463002259849</v>
      </c>
      <c r="AL437" s="130">
        <v>0.35049933689448087</v>
      </c>
      <c r="AM437" s="130">
        <v>0.33344624648535159</v>
      </c>
      <c r="AN437" s="130">
        <v>0.32096969497839989</v>
      </c>
      <c r="AO437" s="130">
        <v>0.31195750325800209</v>
      </c>
      <c r="AP437" s="130">
        <v>0.30550770434344859</v>
      </c>
      <c r="AQ437" s="130">
        <v>0.30092226391737958</v>
      </c>
      <c r="AR437" s="130">
        <v>0.29767762900642952</v>
      </c>
      <c r="AS437" s="130">
        <v>0.29538940268692382</v>
      </c>
      <c r="AT437" s="130">
        <v>0.29377946945338862</v>
      </c>
      <c r="AU437" s="130">
        <v>0.29264864323898288</v>
      </c>
      <c r="AV437" s="130">
        <v>0.29185527028827202</v>
      </c>
      <c r="AW437" s="130">
        <v>0.29129910547402699</v>
      </c>
      <c r="AX437" s="130">
        <v>0.29090945029024912</v>
      </c>
      <c r="AY437" s="130">
        <v>0.29063656330761589</v>
      </c>
    </row>
    <row r="438" spans="1:51">
      <c r="A438" t="s">
        <v>44</v>
      </c>
      <c r="B438" t="s">
        <v>77</v>
      </c>
      <c r="C438" t="s">
        <v>56</v>
      </c>
      <c r="D438" t="s">
        <v>337</v>
      </c>
      <c r="E438" s="63">
        <v>0</v>
      </c>
      <c r="F438" s="63">
        <v>0</v>
      </c>
      <c r="G438" s="63">
        <v>0</v>
      </c>
      <c r="H438" s="63">
        <v>0</v>
      </c>
      <c r="I438" s="63">
        <v>0</v>
      </c>
      <c r="J438" s="63">
        <v>0</v>
      </c>
      <c r="K438" s="130">
        <v>0</v>
      </c>
      <c r="L438" s="130">
        <v>0</v>
      </c>
      <c r="M438" s="130">
        <v>0</v>
      </c>
      <c r="N438" s="130">
        <v>0</v>
      </c>
      <c r="O438" s="130">
        <v>0</v>
      </c>
      <c r="P438" s="130">
        <v>0</v>
      </c>
      <c r="Q438" s="130">
        <v>0</v>
      </c>
      <c r="R438" s="130">
        <v>0</v>
      </c>
      <c r="S438" s="130">
        <v>0</v>
      </c>
      <c r="T438" s="130">
        <v>0</v>
      </c>
      <c r="U438" s="130">
        <v>0</v>
      </c>
      <c r="V438" s="130">
        <v>0</v>
      </c>
      <c r="W438" s="130">
        <v>0</v>
      </c>
      <c r="X438" s="130">
        <v>0</v>
      </c>
      <c r="Y438" s="130">
        <v>0</v>
      </c>
      <c r="Z438" s="130">
        <v>0</v>
      </c>
      <c r="AA438" s="130">
        <v>0</v>
      </c>
      <c r="AB438" s="130">
        <v>0</v>
      </c>
      <c r="AC438" s="130">
        <v>0</v>
      </c>
      <c r="AD438" s="130">
        <v>0</v>
      </c>
      <c r="AE438" s="130">
        <v>0</v>
      </c>
      <c r="AF438" s="130">
        <v>0</v>
      </c>
      <c r="AG438" s="130">
        <v>0</v>
      </c>
      <c r="AH438" s="130">
        <v>0</v>
      </c>
      <c r="AI438" s="130">
        <v>0</v>
      </c>
      <c r="AJ438" s="130">
        <v>0</v>
      </c>
      <c r="AK438" s="130">
        <v>0</v>
      </c>
      <c r="AL438" s="130">
        <v>0</v>
      </c>
      <c r="AM438" s="130">
        <v>0</v>
      </c>
      <c r="AN438" s="130">
        <v>0</v>
      </c>
      <c r="AO438" s="130">
        <v>0</v>
      </c>
      <c r="AP438" s="130">
        <v>0</v>
      </c>
      <c r="AQ438" s="130">
        <v>0</v>
      </c>
      <c r="AR438" s="130">
        <v>0</v>
      </c>
      <c r="AS438" s="130">
        <v>0</v>
      </c>
      <c r="AT438" s="130">
        <v>0</v>
      </c>
      <c r="AU438" s="130">
        <v>0</v>
      </c>
      <c r="AV438" s="130">
        <v>0</v>
      </c>
      <c r="AW438" s="130">
        <v>0</v>
      </c>
      <c r="AX438" s="130">
        <v>0</v>
      </c>
      <c r="AY438" s="130">
        <v>0</v>
      </c>
    </row>
    <row r="439" spans="1:51">
      <c r="A439" t="s">
        <v>44</v>
      </c>
      <c r="B439" t="s">
        <v>77</v>
      </c>
      <c r="C439" t="s">
        <v>59</v>
      </c>
      <c r="D439" t="s">
        <v>337</v>
      </c>
      <c r="E439" s="63">
        <v>0</v>
      </c>
      <c r="F439" s="63">
        <v>0</v>
      </c>
      <c r="G439" s="63">
        <v>0</v>
      </c>
      <c r="H439" s="63">
        <v>0</v>
      </c>
      <c r="I439" s="63">
        <v>0</v>
      </c>
      <c r="J439" s="63">
        <v>0</v>
      </c>
      <c r="K439" s="130">
        <v>0</v>
      </c>
      <c r="L439" s="130">
        <v>0</v>
      </c>
      <c r="M439" s="130">
        <v>0</v>
      </c>
      <c r="N439" s="130">
        <v>0</v>
      </c>
      <c r="O439" s="130">
        <v>0</v>
      </c>
      <c r="P439" s="130">
        <v>0</v>
      </c>
      <c r="Q439" s="130">
        <v>0</v>
      </c>
      <c r="R439" s="130">
        <v>0</v>
      </c>
      <c r="S439" s="130">
        <v>0</v>
      </c>
      <c r="T439" s="130">
        <v>0</v>
      </c>
      <c r="U439" s="130">
        <v>0</v>
      </c>
      <c r="V439" s="130">
        <v>0</v>
      </c>
      <c r="W439" s="130">
        <v>0</v>
      </c>
      <c r="X439" s="130">
        <v>0</v>
      </c>
      <c r="Y439" s="130">
        <v>0</v>
      </c>
      <c r="Z439" s="130">
        <v>0</v>
      </c>
      <c r="AA439" s="130">
        <v>0</v>
      </c>
      <c r="AB439" s="130">
        <v>0</v>
      </c>
      <c r="AC439" s="130">
        <v>0</v>
      </c>
      <c r="AD439" s="130">
        <v>0</v>
      </c>
      <c r="AE439" s="130">
        <v>0</v>
      </c>
      <c r="AF439" s="130">
        <v>0</v>
      </c>
      <c r="AG439" s="130">
        <v>0</v>
      </c>
      <c r="AH439" s="130">
        <v>0</v>
      </c>
      <c r="AI439" s="130">
        <v>0</v>
      </c>
      <c r="AJ439" s="130">
        <v>0</v>
      </c>
      <c r="AK439" s="130">
        <v>0</v>
      </c>
      <c r="AL439" s="130">
        <v>0</v>
      </c>
      <c r="AM439" s="130">
        <v>0</v>
      </c>
      <c r="AN439" s="130">
        <v>0</v>
      </c>
      <c r="AO439" s="130">
        <v>0</v>
      </c>
      <c r="AP439" s="130">
        <v>0</v>
      </c>
      <c r="AQ439" s="130">
        <v>0</v>
      </c>
      <c r="AR439" s="130">
        <v>0</v>
      </c>
      <c r="AS439" s="130">
        <v>0</v>
      </c>
      <c r="AT439" s="130">
        <v>0</v>
      </c>
      <c r="AU439" s="130">
        <v>0</v>
      </c>
      <c r="AV439" s="130">
        <v>0</v>
      </c>
      <c r="AW439" s="130">
        <v>0</v>
      </c>
      <c r="AX439" s="130">
        <v>0</v>
      </c>
      <c r="AY439" s="130">
        <v>0</v>
      </c>
    </row>
    <row r="440" spans="1:51">
      <c r="A440" t="s">
        <v>44</v>
      </c>
      <c r="B440" t="s">
        <v>77</v>
      </c>
      <c r="C440" t="s">
        <v>60</v>
      </c>
      <c r="D440" t="s">
        <v>337</v>
      </c>
      <c r="E440" s="63">
        <v>0</v>
      </c>
      <c r="F440" s="63">
        <v>0</v>
      </c>
      <c r="G440" s="63">
        <v>0</v>
      </c>
      <c r="H440" s="63">
        <v>0</v>
      </c>
      <c r="I440" s="63">
        <v>0</v>
      </c>
      <c r="J440" s="63">
        <v>0</v>
      </c>
      <c r="K440" s="130">
        <v>0</v>
      </c>
      <c r="L440" s="130">
        <v>0</v>
      </c>
      <c r="M440" s="130">
        <v>0</v>
      </c>
      <c r="N440" s="130">
        <v>0</v>
      </c>
      <c r="O440" s="130">
        <v>0</v>
      </c>
      <c r="P440" s="130">
        <v>0</v>
      </c>
      <c r="Q440" s="130">
        <v>0</v>
      </c>
      <c r="R440" s="130">
        <v>0</v>
      </c>
      <c r="S440" s="130">
        <v>0</v>
      </c>
      <c r="T440" s="130">
        <v>0</v>
      </c>
      <c r="U440" s="130">
        <v>0</v>
      </c>
      <c r="V440" s="130">
        <v>0</v>
      </c>
      <c r="W440" s="130">
        <v>0</v>
      </c>
      <c r="X440" s="130">
        <v>0</v>
      </c>
      <c r="Y440" s="130">
        <v>0</v>
      </c>
      <c r="Z440" s="130">
        <v>0</v>
      </c>
      <c r="AA440" s="130">
        <v>0</v>
      </c>
      <c r="AB440" s="130">
        <v>0</v>
      </c>
      <c r="AC440" s="130">
        <v>0</v>
      </c>
      <c r="AD440" s="130">
        <v>0</v>
      </c>
      <c r="AE440" s="130">
        <v>0</v>
      </c>
      <c r="AF440" s="130">
        <v>0</v>
      </c>
      <c r="AG440" s="130">
        <v>0</v>
      </c>
      <c r="AH440" s="130">
        <v>0</v>
      </c>
      <c r="AI440" s="130">
        <v>0</v>
      </c>
      <c r="AJ440" s="130">
        <v>0</v>
      </c>
      <c r="AK440" s="130">
        <v>0</v>
      </c>
      <c r="AL440" s="130">
        <v>0</v>
      </c>
      <c r="AM440" s="130">
        <v>0</v>
      </c>
      <c r="AN440" s="130">
        <v>0</v>
      </c>
      <c r="AO440" s="130">
        <v>0</v>
      </c>
      <c r="AP440" s="130">
        <v>0</v>
      </c>
      <c r="AQ440" s="130">
        <v>0</v>
      </c>
      <c r="AR440" s="130">
        <v>0</v>
      </c>
      <c r="AS440" s="130">
        <v>0</v>
      </c>
      <c r="AT440" s="130">
        <v>0</v>
      </c>
      <c r="AU440" s="130">
        <v>0</v>
      </c>
      <c r="AV440" s="130">
        <v>0</v>
      </c>
      <c r="AW440" s="130">
        <v>0</v>
      </c>
      <c r="AX440" s="130">
        <v>0</v>
      </c>
      <c r="AY440" s="130">
        <v>0</v>
      </c>
    </row>
    <row r="441" spans="1:51">
      <c r="A441" t="s">
        <v>44</v>
      </c>
      <c r="B441" t="s">
        <v>77</v>
      </c>
      <c r="C441" t="s">
        <v>64</v>
      </c>
      <c r="D441" t="s">
        <v>337</v>
      </c>
      <c r="E441" s="63">
        <v>0</v>
      </c>
      <c r="F441" s="63">
        <v>0</v>
      </c>
      <c r="G441" s="63">
        <v>0</v>
      </c>
      <c r="H441" s="63">
        <v>0</v>
      </c>
      <c r="I441" s="63">
        <v>0</v>
      </c>
      <c r="J441" s="63">
        <v>0</v>
      </c>
      <c r="K441" s="130">
        <v>0</v>
      </c>
      <c r="L441" s="130">
        <v>7.7750822852250398E-4</v>
      </c>
      <c r="M441" s="130">
        <v>1E-3</v>
      </c>
      <c r="N441" s="130">
        <v>1.2503412000094481E-3</v>
      </c>
      <c r="O441" s="130">
        <v>1.515853309977464E-3</v>
      </c>
      <c r="P441" s="130">
        <v>1.7803755855818129E-3</v>
      </c>
      <c r="Q441" s="130">
        <v>2.0279833679623018E-3</v>
      </c>
      <c r="R441" s="130">
        <v>2.246594447847678E-3</v>
      </c>
      <c r="S441" s="130">
        <v>2.429861378661591E-3</v>
      </c>
      <c r="T441" s="130">
        <v>2.5769432360327701E-3</v>
      </c>
      <c r="U441" s="130">
        <v>2.6909081889947071E-3</v>
      </c>
      <c r="V441" s="130">
        <v>2.7768314621496129E-3</v>
      </c>
      <c r="W441" s="130">
        <v>2.84028691880296E-3</v>
      </c>
      <c r="X441" s="130">
        <v>2.8864374205020819E-3</v>
      </c>
      <c r="Y441" s="130">
        <v>2.9196296795036551E-3</v>
      </c>
      <c r="Z441" s="130">
        <v>2.943310985180656E-3</v>
      </c>
      <c r="AA441" s="130">
        <v>2.9601098731268042E-3</v>
      </c>
      <c r="AB441" s="130">
        <v>2.9719780718752168E-3</v>
      </c>
      <c r="AC441" s="130">
        <v>2.980338671474984E-3</v>
      </c>
      <c r="AD441" s="130">
        <v>2.986216378370161E-3</v>
      </c>
      <c r="AE441" s="130">
        <v>2.9903426526279521E-3</v>
      </c>
      <c r="AF441" s="130">
        <v>2.993236480364331E-3</v>
      </c>
      <c r="AG441" s="130">
        <v>2.9952645447244219E-3</v>
      </c>
      <c r="AH441" s="130">
        <v>2.996685160550891E-3</v>
      </c>
      <c r="AI441" s="130">
        <v>2.9976799279655521E-3</v>
      </c>
      <c r="AJ441" s="130">
        <v>2.998376332198952E-3</v>
      </c>
      <c r="AK441" s="130">
        <v>2.9988637795439572E-3</v>
      </c>
      <c r="AL441" s="130">
        <v>2.999204927314111E-3</v>
      </c>
      <c r="AM441" s="130">
        <v>2.9994436651955229E-3</v>
      </c>
      <c r="AN441" s="130">
        <v>2.999610726135422E-3</v>
      </c>
      <c r="AO441" s="130">
        <v>2.9997276251530229E-3</v>
      </c>
      <c r="AP441" s="130">
        <v>2.999809421603156E-3</v>
      </c>
      <c r="AQ441" s="130">
        <v>2.999866654985469E-3</v>
      </c>
      <c r="AR441" s="130">
        <v>2.9999067009098819E-3</v>
      </c>
      <c r="AS441" s="130">
        <v>2.9999347205791672E-3</v>
      </c>
      <c r="AT441" s="130">
        <v>2.9999543254835008E-3</v>
      </c>
      <c r="AU441" s="130">
        <v>2.9999680426490249E-3</v>
      </c>
      <c r="AV441" s="130">
        <v>2.9999776402476219E-3</v>
      </c>
      <c r="AW441" s="130">
        <v>2.999984355460299E-3</v>
      </c>
      <c r="AX441" s="130">
        <v>2.999989053928068E-3</v>
      </c>
      <c r="AY441" s="130">
        <v>2.9999923413256851E-3</v>
      </c>
    </row>
    <row r="442" spans="1:51">
      <c r="A442" t="s">
        <v>44</v>
      </c>
      <c r="B442" t="s">
        <v>77</v>
      </c>
      <c r="C442" t="s">
        <v>61</v>
      </c>
      <c r="D442" t="s">
        <v>337</v>
      </c>
      <c r="E442" s="63">
        <v>0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130">
        <v>0</v>
      </c>
      <c r="L442" s="130">
        <v>6.9996987850317119E-4</v>
      </c>
      <c r="M442" s="130">
        <v>1E-3</v>
      </c>
      <c r="N442" s="130">
        <v>1.4283728261970129E-3</v>
      </c>
      <c r="O442" s="130">
        <v>2.0397187676144861E-3</v>
      </c>
      <c r="P442" s="130">
        <v>2.9116420218176999E-3</v>
      </c>
      <c r="Q442" s="130">
        <v>4.1540919764280889E-3</v>
      </c>
      <c r="R442" s="130">
        <v>5.9222582089639561E-3</v>
      </c>
      <c r="S442" s="130">
        <v>8.4340034372050749E-3</v>
      </c>
      <c r="T442" s="130">
        <v>1.1992805871272929E-2</v>
      </c>
      <c r="U442" s="130">
        <v>1.7016696666036019E-2</v>
      </c>
      <c r="V442" s="130">
        <v>2.40722458767266E-2</v>
      </c>
      <c r="W442" s="130">
        <v>3.3909432719945197E-2</v>
      </c>
      <c r="X442" s="130">
        <v>4.7487083526113943E-2</v>
      </c>
      <c r="Y442" s="130">
        <v>6.5968517377613445E-2</v>
      </c>
      <c r="Z442" s="130">
        <v>9.0654026675444824E-2</v>
      </c>
      <c r="AA442" s="130">
        <v>0.12280721846060021</v>
      </c>
      <c r="AB442" s="130">
        <v>0.1633422298661012</v>
      </c>
      <c r="AC442" s="130">
        <v>0.2123923540169326</v>
      </c>
      <c r="AD442" s="130">
        <v>0.26888683086189391</v>
      </c>
      <c r="AE442" s="130">
        <v>0.33037109569086448</v>
      </c>
      <c r="AF442" s="130">
        <v>0.39329362759482961</v>
      </c>
      <c r="AG442" s="130">
        <v>0.45376181013906869</v>
      </c>
      <c r="AH442" s="130">
        <v>0.50845840136591569</v>
      </c>
      <c r="AI442" s="130">
        <v>0.55529094414054336</v>
      </c>
      <c r="AJ442" s="130">
        <v>0.59354154498709821</v>
      </c>
      <c r="AK442" s="130">
        <v>0.62359650619785745</v>
      </c>
      <c r="AL442" s="130">
        <v>0.64650145817820492</v>
      </c>
      <c r="AM442" s="130">
        <v>0.66355430984945274</v>
      </c>
      <c r="AN442" s="130">
        <v>0.67603069429546458</v>
      </c>
      <c r="AO442" s="130">
        <v>0.68504276911684481</v>
      </c>
      <c r="AP442" s="130">
        <v>0.69149248623494808</v>
      </c>
      <c r="AQ442" s="130">
        <v>0.69607786942763483</v>
      </c>
      <c r="AR442" s="130">
        <v>0.69932246429266054</v>
      </c>
      <c r="AS442" s="130">
        <v>0.70161066259249694</v>
      </c>
      <c r="AT442" s="130">
        <v>0.70322057622112777</v>
      </c>
      <c r="AU442" s="130">
        <v>0.704351388718368</v>
      </c>
      <c r="AV442" s="130">
        <v>0.70514475207148031</v>
      </c>
      <c r="AW442" s="130">
        <v>0.70570091017051251</v>
      </c>
      <c r="AX442" s="130">
        <v>0.70609056065582276</v>
      </c>
      <c r="AY442" s="130">
        <v>0.70636344435105836</v>
      </c>
    </row>
    <row r="443" spans="1:51">
      <c r="A443" t="s">
        <v>44</v>
      </c>
      <c r="B443" t="s">
        <v>78</v>
      </c>
      <c r="C443" t="s">
        <v>53</v>
      </c>
      <c r="D443" t="s">
        <v>337</v>
      </c>
      <c r="E443" s="63">
        <v>1</v>
      </c>
      <c r="F443" s="63">
        <v>1</v>
      </c>
      <c r="G443" s="63">
        <v>1</v>
      </c>
      <c r="H443" s="63">
        <v>1</v>
      </c>
      <c r="I443" s="63">
        <v>1</v>
      </c>
      <c r="J443" s="63">
        <v>1</v>
      </c>
      <c r="K443" s="71">
        <v>1</v>
      </c>
      <c r="L443" s="71">
        <v>1</v>
      </c>
      <c r="M443" s="71">
        <v>1</v>
      </c>
      <c r="N443" s="71">
        <v>1</v>
      </c>
      <c r="O443" s="71">
        <v>1</v>
      </c>
      <c r="P443" s="71">
        <v>1</v>
      </c>
      <c r="Q443" s="71">
        <v>1</v>
      </c>
      <c r="R443" s="71">
        <v>1</v>
      </c>
      <c r="S443" s="71">
        <v>1</v>
      </c>
      <c r="T443" s="71">
        <v>1</v>
      </c>
      <c r="U443" s="71">
        <v>1</v>
      </c>
      <c r="V443" s="71">
        <v>1</v>
      </c>
      <c r="W443" s="71">
        <v>1</v>
      </c>
      <c r="X443" s="71">
        <v>1</v>
      </c>
      <c r="Y443" s="71">
        <v>1</v>
      </c>
      <c r="Z443" s="71">
        <v>1</v>
      </c>
      <c r="AA443" s="71">
        <v>1</v>
      </c>
      <c r="AB443" s="71">
        <v>1</v>
      </c>
      <c r="AC443" s="71">
        <v>1</v>
      </c>
      <c r="AD443" s="71">
        <v>1</v>
      </c>
      <c r="AE443" s="71">
        <v>1</v>
      </c>
      <c r="AF443" s="71">
        <v>1</v>
      </c>
      <c r="AG443" s="71">
        <v>1</v>
      </c>
      <c r="AH443" s="71">
        <v>1</v>
      </c>
      <c r="AI443" s="71">
        <v>1</v>
      </c>
      <c r="AJ443" s="71">
        <v>1</v>
      </c>
      <c r="AK443" s="71">
        <v>1</v>
      </c>
      <c r="AL443" s="71">
        <v>1</v>
      </c>
      <c r="AM443" s="71">
        <v>1</v>
      </c>
      <c r="AN443" s="71">
        <v>1</v>
      </c>
      <c r="AO443" s="71">
        <v>1</v>
      </c>
      <c r="AP443" s="71">
        <v>1</v>
      </c>
      <c r="AQ443" s="71">
        <v>1</v>
      </c>
      <c r="AR443" s="71">
        <v>1</v>
      </c>
      <c r="AS443" s="71">
        <v>1</v>
      </c>
      <c r="AT443" s="71">
        <v>1</v>
      </c>
      <c r="AU443" s="71">
        <v>1</v>
      </c>
      <c r="AV443" s="71">
        <v>1</v>
      </c>
      <c r="AW443" s="71">
        <v>1</v>
      </c>
      <c r="AX443" s="71">
        <v>1</v>
      </c>
      <c r="AY443" s="71">
        <v>1</v>
      </c>
    </row>
    <row r="444" spans="1:51">
      <c r="A444" t="s">
        <v>44</v>
      </c>
      <c r="B444" t="s">
        <v>78</v>
      </c>
      <c r="C444" t="s">
        <v>56</v>
      </c>
      <c r="D444" t="s">
        <v>337</v>
      </c>
      <c r="E444" s="63">
        <v>0</v>
      </c>
      <c r="F444" s="63">
        <v>0</v>
      </c>
      <c r="G444" s="63">
        <v>0</v>
      </c>
      <c r="H444" s="63">
        <v>0</v>
      </c>
      <c r="I444" s="63">
        <v>0</v>
      </c>
      <c r="J444" s="63">
        <v>0</v>
      </c>
      <c r="K444" s="71">
        <v>0</v>
      </c>
      <c r="L444" s="71">
        <v>0</v>
      </c>
      <c r="M444" s="71">
        <v>0</v>
      </c>
      <c r="N444" s="71">
        <v>0</v>
      </c>
      <c r="O444" s="71">
        <v>0</v>
      </c>
      <c r="P444" s="71">
        <v>0</v>
      </c>
      <c r="Q444" s="71">
        <v>0</v>
      </c>
      <c r="R444" s="71">
        <v>0</v>
      </c>
      <c r="S444" s="71">
        <v>0</v>
      </c>
      <c r="T444" s="71">
        <v>0</v>
      </c>
      <c r="U444" s="71">
        <v>0</v>
      </c>
      <c r="V444" s="71">
        <v>0</v>
      </c>
      <c r="W444" s="71">
        <v>0</v>
      </c>
      <c r="X444" s="71">
        <v>0</v>
      </c>
      <c r="Y444" s="71">
        <v>0</v>
      </c>
      <c r="Z444" s="71">
        <v>0</v>
      </c>
      <c r="AA444" s="71">
        <v>0</v>
      </c>
      <c r="AB444" s="71">
        <v>0</v>
      </c>
      <c r="AC444" s="71">
        <v>0</v>
      </c>
      <c r="AD444" s="71">
        <v>0</v>
      </c>
      <c r="AE444" s="71">
        <v>0</v>
      </c>
      <c r="AF444" s="71">
        <v>0</v>
      </c>
      <c r="AG444" s="71">
        <v>0</v>
      </c>
      <c r="AH444" s="71">
        <v>0</v>
      </c>
      <c r="AI444" s="71">
        <v>0</v>
      </c>
      <c r="AJ444" s="71">
        <v>0</v>
      </c>
      <c r="AK444" s="71">
        <v>0</v>
      </c>
      <c r="AL444" s="71">
        <v>0</v>
      </c>
      <c r="AM444" s="71">
        <v>0</v>
      </c>
      <c r="AN444" s="71">
        <v>0</v>
      </c>
      <c r="AO444" s="71">
        <v>0</v>
      </c>
      <c r="AP444" s="71">
        <v>0</v>
      </c>
      <c r="AQ444" s="71">
        <v>0</v>
      </c>
      <c r="AR444" s="71">
        <v>0</v>
      </c>
      <c r="AS444" s="71">
        <v>0</v>
      </c>
      <c r="AT444" s="71">
        <v>0</v>
      </c>
      <c r="AU444" s="71">
        <v>0</v>
      </c>
      <c r="AV444" s="71">
        <v>0</v>
      </c>
      <c r="AW444" s="71">
        <v>0</v>
      </c>
      <c r="AX444" s="71">
        <v>0</v>
      </c>
      <c r="AY444" s="71">
        <v>0</v>
      </c>
    </row>
    <row r="445" spans="1:51">
      <c r="A445" t="s">
        <v>44</v>
      </c>
      <c r="B445" t="s">
        <v>78</v>
      </c>
      <c r="C445" t="s">
        <v>61</v>
      </c>
      <c r="D445" t="s">
        <v>337</v>
      </c>
      <c r="E445" s="63">
        <v>0</v>
      </c>
      <c r="F445" s="63">
        <v>0</v>
      </c>
      <c r="G445" s="63">
        <v>0</v>
      </c>
      <c r="H445" s="63">
        <v>0</v>
      </c>
      <c r="I445" s="63">
        <v>0</v>
      </c>
      <c r="J445" s="63">
        <v>0</v>
      </c>
      <c r="K445" s="130">
        <v>0</v>
      </c>
      <c r="L445" s="130">
        <v>0</v>
      </c>
      <c r="M445" s="130">
        <v>0</v>
      </c>
      <c r="N445" s="130">
        <v>0</v>
      </c>
      <c r="O445" s="130">
        <v>0</v>
      </c>
      <c r="P445" s="130">
        <v>0</v>
      </c>
      <c r="Q445" s="130">
        <v>0</v>
      </c>
      <c r="R445" s="130">
        <v>0</v>
      </c>
      <c r="S445" s="130">
        <v>0</v>
      </c>
      <c r="T445" s="130">
        <v>0</v>
      </c>
      <c r="U445" s="130">
        <v>0</v>
      </c>
      <c r="V445" s="130">
        <v>0</v>
      </c>
      <c r="W445" s="130">
        <v>0</v>
      </c>
      <c r="X445" s="130">
        <v>0</v>
      </c>
      <c r="Y445" s="130">
        <v>0</v>
      </c>
      <c r="Z445" s="130">
        <v>0</v>
      </c>
      <c r="AA445" s="130">
        <v>0</v>
      </c>
      <c r="AB445" s="130">
        <v>0</v>
      </c>
      <c r="AC445" s="130">
        <v>0</v>
      </c>
      <c r="AD445" s="130">
        <v>0</v>
      </c>
      <c r="AE445" s="130">
        <v>0</v>
      </c>
      <c r="AF445" s="130">
        <v>0</v>
      </c>
      <c r="AG445" s="130">
        <v>0</v>
      </c>
      <c r="AH445" s="130">
        <v>0</v>
      </c>
      <c r="AI445" s="130">
        <v>0</v>
      </c>
      <c r="AJ445" s="130">
        <v>0</v>
      </c>
      <c r="AK445" s="130">
        <v>0</v>
      </c>
      <c r="AL445" s="130">
        <v>0</v>
      </c>
      <c r="AM445" s="130">
        <v>0</v>
      </c>
      <c r="AN445" s="130">
        <v>0</v>
      </c>
      <c r="AO445" s="130">
        <v>0</v>
      </c>
      <c r="AP445" s="130">
        <v>0</v>
      </c>
      <c r="AQ445" s="130">
        <v>0</v>
      </c>
      <c r="AR445" s="130">
        <v>0</v>
      </c>
      <c r="AS445" s="130">
        <v>0</v>
      </c>
      <c r="AT445" s="130">
        <v>0</v>
      </c>
      <c r="AU445" s="130">
        <v>0</v>
      </c>
      <c r="AV445" s="130">
        <v>0</v>
      </c>
      <c r="AW445" s="130">
        <v>0</v>
      </c>
      <c r="AX445" s="130">
        <v>0</v>
      </c>
      <c r="AY445" s="130">
        <v>0</v>
      </c>
    </row>
    <row r="446" spans="1:51">
      <c r="A446" t="s">
        <v>44</v>
      </c>
      <c r="B446" t="s">
        <v>79</v>
      </c>
      <c r="C446" t="s">
        <v>359</v>
      </c>
      <c r="D446" t="s">
        <v>337</v>
      </c>
      <c r="E446" s="63">
        <v>0</v>
      </c>
      <c r="F446" s="63">
        <v>0</v>
      </c>
      <c r="G446" s="63">
        <v>0</v>
      </c>
      <c r="H446" s="63">
        <v>0</v>
      </c>
      <c r="I446" s="63">
        <v>0</v>
      </c>
      <c r="J446" s="63">
        <v>0</v>
      </c>
      <c r="K446" s="130">
        <v>0</v>
      </c>
      <c r="L446" s="130">
        <v>0</v>
      </c>
      <c r="M446" s="130">
        <v>0</v>
      </c>
      <c r="N446" s="130">
        <v>0</v>
      </c>
      <c r="O446" s="130">
        <v>0</v>
      </c>
      <c r="P446" s="130">
        <v>0</v>
      </c>
      <c r="Q446" s="130">
        <v>0</v>
      </c>
      <c r="R446" s="130">
        <v>0</v>
      </c>
      <c r="S446" s="130">
        <v>0</v>
      </c>
      <c r="T446" s="130">
        <v>0</v>
      </c>
      <c r="U446" s="130">
        <v>0</v>
      </c>
      <c r="V446" s="130">
        <v>0</v>
      </c>
      <c r="W446" s="130">
        <v>0</v>
      </c>
      <c r="X446" s="130">
        <v>0</v>
      </c>
      <c r="Y446" s="130">
        <v>0</v>
      </c>
      <c r="Z446" s="130">
        <v>0</v>
      </c>
      <c r="AA446" s="130">
        <v>0</v>
      </c>
      <c r="AB446" s="130">
        <v>0</v>
      </c>
      <c r="AC446" s="130">
        <v>0</v>
      </c>
      <c r="AD446" s="130">
        <v>0</v>
      </c>
      <c r="AE446" s="130">
        <v>0</v>
      </c>
      <c r="AF446" s="130">
        <v>0</v>
      </c>
      <c r="AG446" s="130">
        <v>0</v>
      </c>
      <c r="AH446" s="130">
        <v>0</v>
      </c>
      <c r="AI446" s="130">
        <v>0</v>
      </c>
      <c r="AJ446" s="130">
        <v>0</v>
      </c>
      <c r="AK446" s="130">
        <v>0</v>
      </c>
      <c r="AL446" s="130">
        <v>0</v>
      </c>
      <c r="AM446" s="130">
        <v>0</v>
      </c>
      <c r="AN446" s="130">
        <v>0</v>
      </c>
      <c r="AO446" s="130">
        <v>0</v>
      </c>
      <c r="AP446" s="130">
        <v>0</v>
      </c>
      <c r="AQ446" s="130">
        <v>0</v>
      </c>
      <c r="AR446" s="130">
        <v>0</v>
      </c>
      <c r="AS446" s="130">
        <v>0</v>
      </c>
      <c r="AT446" s="130">
        <v>0</v>
      </c>
      <c r="AU446" s="130">
        <v>0</v>
      </c>
      <c r="AV446" s="130">
        <v>0</v>
      </c>
      <c r="AW446" s="130">
        <v>0</v>
      </c>
      <c r="AX446" s="130">
        <v>0</v>
      </c>
      <c r="AY446" s="130">
        <v>0</v>
      </c>
    </row>
    <row r="447" spans="1:51">
      <c r="A447" t="s">
        <v>44</v>
      </c>
      <c r="B447" t="s">
        <v>79</v>
      </c>
      <c r="C447" t="s">
        <v>61</v>
      </c>
      <c r="D447" t="s">
        <v>337</v>
      </c>
      <c r="E447" s="63">
        <v>0</v>
      </c>
      <c r="F447" s="63">
        <v>0</v>
      </c>
      <c r="G447" s="63">
        <v>0</v>
      </c>
      <c r="H447" s="63">
        <v>0</v>
      </c>
      <c r="I447" s="63">
        <v>0</v>
      </c>
      <c r="J447" s="63">
        <v>0</v>
      </c>
      <c r="K447" s="130">
        <v>0</v>
      </c>
      <c r="L447" s="130">
        <v>0</v>
      </c>
      <c r="M447" s="130">
        <v>0</v>
      </c>
      <c r="N447" s="130">
        <v>0</v>
      </c>
      <c r="O447" s="130">
        <v>0</v>
      </c>
      <c r="P447" s="130">
        <v>0</v>
      </c>
      <c r="Q447" s="130">
        <v>0</v>
      </c>
      <c r="R447" s="130">
        <v>0</v>
      </c>
      <c r="S447" s="130">
        <v>0</v>
      </c>
      <c r="T447" s="130">
        <v>0</v>
      </c>
      <c r="U447" s="130">
        <v>0</v>
      </c>
      <c r="V447" s="130">
        <v>0</v>
      </c>
      <c r="W447" s="130">
        <v>0</v>
      </c>
      <c r="X447" s="130">
        <v>0</v>
      </c>
      <c r="Y447" s="130">
        <v>0</v>
      </c>
      <c r="Z447" s="130">
        <v>0</v>
      </c>
      <c r="AA447" s="130">
        <v>0</v>
      </c>
      <c r="AB447" s="130">
        <v>0</v>
      </c>
      <c r="AC447" s="130">
        <v>0</v>
      </c>
      <c r="AD447" s="130">
        <v>0</v>
      </c>
      <c r="AE447" s="130">
        <v>0</v>
      </c>
      <c r="AF447" s="130">
        <v>0</v>
      </c>
      <c r="AG447" s="130">
        <v>0</v>
      </c>
      <c r="AH447" s="130">
        <v>0</v>
      </c>
      <c r="AI447" s="130">
        <v>0</v>
      </c>
      <c r="AJ447" s="130">
        <v>0</v>
      </c>
      <c r="AK447" s="130">
        <v>0</v>
      </c>
      <c r="AL447" s="130">
        <v>0</v>
      </c>
      <c r="AM447" s="130">
        <v>0</v>
      </c>
      <c r="AN447" s="130">
        <v>0</v>
      </c>
      <c r="AO447" s="130">
        <v>0</v>
      </c>
      <c r="AP447" s="130">
        <v>0</v>
      </c>
      <c r="AQ447" s="130">
        <v>0</v>
      </c>
      <c r="AR447" s="130">
        <v>0</v>
      </c>
      <c r="AS447" s="130">
        <v>0</v>
      </c>
      <c r="AT447" s="130">
        <v>0</v>
      </c>
      <c r="AU447" s="130">
        <v>0</v>
      </c>
      <c r="AV447" s="130">
        <v>0</v>
      </c>
      <c r="AW447" s="130">
        <v>0</v>
      </c>
      <c r="AX447" s="130">
        <v>0</v>
      </c>
      <c r="AY447" s="130">
        <v>0</v>
      </c>
    </row>
    <row r="448" spans="1:51">
      <c r="A448" t="s">
        <v>44</v>
      </c>
      <c r="B448" t="s">
        <v>80</v>
      </c>
      <c r="C448" t="s">
        <v>63</v>
      </c>
      <c r="D448" t="s">
        <v>337</v>
      </c>
      <c r="E448" s="63">
        <v>0</v>
      </c>
      <c r="F448" s="63">
        <v>0</v>
      </c>
      <c r="G448" s="63">
        <v>0</v>
      </c>
      <c r="H448" s="63">
        <v>0</v>
      </c>
      <c r="I448" s="63">
        <v>0</v>
      </c>
      <c r="J448" s="63">
        <v>0</v>
      </c>
      <c r="K448" s="130">
        <v>0</v>
      </c>
      <c r="L448" s="130">
        <v>0</v>
      </c>
      <c r="M448" s="130">
        <v>0</v>
      </c>
      <c r="N448" s="130">
        <v>0</v>
      </c>
      <c r="O448" s="130">
        <v>0</v>
      </c>
      <c r="P448" s="130">
        <v>0</v>
      </c>
      <c r="Q448" s="130">
        <v>0</v>
      </c>
      <c r="R448" s="130">
        <v>0</v>
      </c>
      <c r="S448" s="130">
        <v>0</v>
      </c>
      <c r="T448" s="130">
        <v>0</v>
      </c>
      <c r="U448" s="130">
        <v>0</v>
      </c>
      <c r="V448" s="130">
        <v>0</v>
      </c>
      <c r="W448" s="130">
        <v>0</v>
      </c>
      <c r="X448" s="130">
        <v>0</v>
      </c>
      <c r="Y448" s="130">
        <v>0</v>
      </c>
      <c r="Z448" s="130">
        <v>0</v>
      </c>
      <c r="AA448" s="130">
        <v>0</v>
      </c>
      <c r="AB448" s="130">
        <v>0</v>
      </c>
      <c r="AC448" s="130">
        <v>0</v>
      </c>
      <c r="AD448" s="130">
        <v>0</v>
      </c>
      <c r="AE448" s="130">
        <v>0</v>
      </c>
      <c r="AF448" s="130">
        <v>0</v>
      </c>
      <c r="AG448" s="130">
        <v>0</v>
      </c>
      <c r="AH448" s="130">
        <v>0</v>
      </c>
      <c r="AI448" s="130">
        <v>0</v>
      </c>
      <c r="AJ448" s="130">
        <v>0</v>
      </c>
      <c r="AK448" s="130">
        <v>0</v>
      </c>
      <c r="AL448" s="130">
        <v>0</v>
      </c>
      <c r="AM448" s="130">
        <v>0</v>
      </c>
      <c r="AN448" s="130">
        <v>0</v>
      </c>
      <c r="AO448" s="130">
        <v>0</v>
      </c>
      <c r="AP448" s="130">
        <v>0</v>
      </c>
      <c r="AQ448" s="130">
        <v>0</v>
      </c>
      <c r="AR448" s="130">
        <v>0</v>
      </c>
      <c r="AS448" s="130">
        <v>0</v>
      </c>
      <c r="AT448" s="130">
        <v>0</v>
      </c>
      <c r="AU448" s="130">
        <v>0</v>
      </c>
      <c r="AV448" s="130">
        <v>0</v>
      </c>
      <c r="AW448" s="130">
        <v>0</v>
      </c>
      <c r="AX448" s="130">
        <v>0</v>
      </c>
      <c r="AY448" s="130">
        <v>0</v>
      </c>
    </row>
    <row r="449" spans="1:51">
      <c r="A449" t="s">
        <v>44</v>
      </c>
      <c r="B449" t="s">
        <v>80</v>
      </c>
      <c r="C449" t="s">
        <v>61</v>
      </c>
      <c r="D449" t="s">
        <v>337</v>
      </c>
      <c r="E449" s="63">
        <v>0</v>
      </c>
      <c r="F449" s="63">
        <v>0</v>
      </c>
      <c r="G449" s="63">
        <v>0</v>
      </c>
      <c r="H449" s="63">
        <v>0</v>
      </c>
      <c r="I449" s="63">
        <v>0</v>
      </c>
      <c r="J449" s="63">
        <v>0</v>
      </c>
      <c r="K449" s="130">
        <v>0</v>
      </c>
      <c r="L449" s="130">
        <v>0</v>
      </c>
      <c r="M449" s="130">
        <v>0</v>
      </c>
      <c r="N449" s="130">
        <v>0</v>
      </c>
      <c r="O449" s="130">
        <v>0</v>
      </c>
      <c r="P449" s="130">
        <v>0</v>
      </c>
      <c r="Q449" s="130">
        <v>0</v>
      </c>
      <c r="R449" s="130">
        <v>0</v>
      </c>
      <c r="S449" s="130">
        <v>0</v>
      </c>
      <c r="T449" s="130">
        <v>0</v>
      </c>
      <c r="U449" s="130">
        <v>0</v>
      </c>
      <c r="V449" s="130">
        <v>0</v>
      </c>
      <c r="W449" s="130">
        <v>0</v>
      </c>
      <c r="X449" s="130">
        <v>0</v>
      </c>
      <c r="Y449" s="130">
        <v>0</v>
      </c>
      <c r="Z449" s="130">
        <v>0</v>
      </c>
      <c r="AA449" s="130">
        <v>0</v>
      </c>
      <c r="AB449" s="130">
        <v>0</v>
      </c>
      <c r="AC449" s="130">
        <v>0</v>
      </c>
      <c r="AD449" s="130">
        <v>0</v>
      </c>
      <c r="AE449" s="130">
        <v>0</v>
      </c>
      <c r="AF449" s="130">
        <v>0</v>
      </c>
      <c r="AG449" s="130">
        <v>0</v>
      </c>
      <c r="AH449" s="130">
        <v>0</v>
      </c>
      <c r="AI449" s="130">
        <v>0</v>
      </c>
      <c r="AJ449" s="130">
        <v>0</v>
      </c>
      <c r="AK449" s="130">
        <v>0</v>
      </c>
      <c r="AL449" s="130">
        <v>0</v>
      </c>
      <c r="AM449" s="130">
        <v>0</v>
      </c>
      <c r="AN449" s="130">
        <v>0</v>
      </c>
      <c r="AO449" s="130">
        <v>0</v>
      </c>
      <c r="AP449" s="130">
        <v>0</v>
      </c>
      <c r="AQ449" s="130">
        <v>0</v>
      </c>
      <c r="AR449" s="130">
        <v>0</v>
      </c>
      <c r="AS449" s="130">
        <v>0</v>
      </c>
      <c r="AT449" s="130">
        <v>0</v>
      </c>
      <c r="AU449" s="130">
        <v>0</v>
      </c>
      <c r="AV449" s="130">
        <v>0</v>
      </c>
      <c r="AW449" s="130">
        <v>0</v>
      </c>
      <c r="AX449" s="130">
        <v>0</v>
      </c>
      <c r="AY449" s="130">
        <v>0</v>
      </c>
    </row>
    <row r="450" spans="1:51"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</row>
    <row r="451" spans="1:51"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</sheetData>
  <autoFilter ref="A1:AY449" xr:uid="{00000000-0009-0000-0000-000024000000}"/>
  <pageMargins left="0.7" right="0.7" top="0.75" bottom="0.75" header="0.3" footer="0.3"/>
  <pageSetup paperSize="9" orientation="portrait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9"/>
  </sheetPr>
  <dimension ref="A1:AK25"/>
  <sheetViews>
    <sheetView workbookViewId="0">
      <selection activeCell="J36" sqref="J36"/>
    </sheetView>
  </sheetViews>
  <sheetFormatPr baseColWidth="10" defaultColWidth="11.42578125" defaultRowHeight="15"/>
  <cols>
    <col min="1" max="1" width="16.140625" bestFit="1" customWidth="1"/>
  </cols>
  <sheetData>
    <row r="1" spans="1:37">
      <c r="A1" s="62" t="s">
        <v>67</v>
      </c>
      <c r="B1" s="62" t="s">
        <v>49</v>
      </c>
      <c r="C1" s="62" t="s">
        <v>335</v>
      </c>
      <c r="D1" s="62">
        <v>2017</v>
      </c>
      <c r="E1" s="62">
        <v>2018</v>
      </c>
      <c r="F1" s="62">
        <v>2019</v>
      </c>
      <c r="G1" s="62">
        <v>2020</v>
      </c>
      <c r="H1" s="62">
        <v>2021</v>
      </c>
      <c r="I1" s="62">
        <v>2022</v>
      </c>
      <c r="J1" s="62">
        <v>2023</v>
      </c>
      <c r="K1" s="62">
        <v>2024</v>
      </c>
      <c r="L1" s="62">
        <v>2025</v>
      </c>
      <c r="M1" s="62">
        <v>2026</v>
      </c>
      <c r="N1" s="62">
        <v>2027</v>
      </c>
      <c r="O1" s="62">
        <v>2028</v>
      </c>
      <c r="P1" s="62">
        <v>2029</v>
      </c>
      <c r="Q1" s="62">
        <v>2030</v>
      </c>
      <c r="R1" s="62">
        <v>2031</v>
      </c>
      <c r="S1" s="62">
        <v>2032</v>
      </c>
      <c r="T1" s="62">
        <v>2033</v>
      </c>
      <c r="U1" s="62">
        <v>2034</v>
      </c>
      <c r="V1" s="62">
        <v>2035</v>
      </c>
      <c r="W1" s="62">
        <v>2036</v>
      </c>
      <c r="X1" s="62">
        <v>2037</v>
      </c>
      <c r="Y1" s="62">
        <v>2038</v>
      </c>
      <c r="Z1" s="62">
        <v>2039</v>
      </c>
      <c r="AA1" s="62">
        <v>2040</v>
      </c>
      <c r="AB1" s="62">
        <v>2041</v>
      </c>
      <c r="AC1" s="62">
        <v>2042</v>
      </c>
      <c r="AD1" s="62">
        <v>2043</v>
      </c>
      <c r="AE1" s="62">
        <v>2044</v>
      </c>
      <c r="AF1" s="62">
        <v>2045</v>
      </c>
      <c r="AG1" s="62">
        <v>2046</v>
      </c>
      <c r="AH1" s="62">
        <v>2047</v>
      </c>
      <c r="AI1" s="62">
        <v>2048</v>
      </c>
      <c r="AJ1" s="62">
        <v>2049</v>
      </c>
      <c r="AK1" s="62">
        <v>2050</v>
      </c>
    </row>
    <row r="2" spans="1:37">
      <c r="A2" t="s">
        <v>75</v>
      </c>
      <c r="B2" t="s">
        <v>50</v>
      </c>
      <c r="C2" t="s">
        <v>385</v>
      </c>
      <c r="D2">
        <v>120000</v>
      </c>
      <c r="E2">
        <v>120000</v>
      </c>
      <c r="F2">
        <v>120000</v>
      </c>
      <c r="G2">
        <v>120000</v>
      </c>
      <c r="H2">
        <v>120000</v>
      </c>
      <c r="I2">
        <v>120000</v>
      </c>
      <c r="J2">
        <v>120000</v>
      </c>
      <c r="K2">
        <v>120000</v>
      </c>
      <c r="L2">
        <v>120000</v>
      </c>
      <c r="M2">
        <v>120000</v>
      </c>
      <c r="N2">
        <v>120000</v>
      </c>
      <c r="O2">
        <v>120000</v>
      </c>
      <c r="P2">
        <v>120000</v>
      </c>
      <c r="Q2">
        <v>120000</v>
      </c>
      <c r="R2">
        <v>120000</v>
      </c>
      <c r="S2">
        <v>120000</v>
      </c>
      <c r="T2">
        <v>120000</v>
      </c>
      <c r="U2">
        <v>120000</v>
      </c>
      <c r="V2">
        <v>120000</v>
      </c>
      <c r="W2">
        <v>120000</v>
      </c>
      <c r="X2">
        <v>120000</v>
      </c>
      <c r="Y2">
        <v>120000</v>
      </c>
      <c r="Z2">
        <v>120000</v>
      </c>
      <c r="AA2">
        <v>120000</v>
      </c>
      <c r="AB2">
        <v>120000</v>
      </c>
      <c r="AC2">
        <v>120000</v>
      </c>
      <c r="AD2">
        <v>120000</v>
      </c>
      <c r="AE2">
        <v>120000</v>
      </c>
      <c r="AF2">
        <v>120000</v>
      </c>
      <c r="AG2">
        <v>120000</v>
      </c>
      <c r="AH2">
        <v>120000</v>
      </c>
      <c r="AI2">
        <v>120000</v>
      </c>
      <c r="AJ2">
        <v>120000</v>
      </c>
      <c r="AK2">
        <v>120000</v>
      </c>
    </row>
    <row r="3" spans="1:37">
      <c r="A3" t="s">
        <v>75</v>
      </c>
      <c r="B3" t="s">
        <v>53</v>
      </c>
      <c r="C3" t="s">
        <v>385</v>
      </c>
      <c r="D3">
        <v>120000</v>
      </c>
      <c r="E3">
        <v>120000</v>
      </c>
      <c r="F3">
        <v>120000</v>
      </c>
      <c r="G3">
        <v>120000</v>
      </c>
      <c r="H3">
        <v>120000</v>
      </c>
      <c r="I3">
        <v>120000</v>
      </c>
      <c r="J3">
        <v>120000</v>
      </c>
      <c r="K3">
        <v>120000</v>
      </c>
      <c r="L3">
        <v>120000</v>
      </c>
      <c r="M3">
        <v>120000</v>
      </c>
      <c r="N3">
        <v>120000</v>
      </c>
      <c r="O3">
        <v>120000</v>
      </c>
      <c r="P3">
        <v>120000</v>
      </c>
      <c r="Q3">
        <v>120000</v>
      </c>
      <c r="R3">
        <v>120000</v>
      </c>
      <c r="S3">
        <v>120000</v>
      </c>
      <c r="T3">
        <v>120000</v>
      </c>
      <c r="U3">
        <v>120000</v>
      </c>
      <c r="V3">
        <v>120000</v>
      </c>
      <c r="W3">
        <v>120000</v>
      </c>
      <c r="X3">
        <v>120000</v>
      </c>
      <c r="Y3">
        <v>120000</v>
      </c>
      <c r="Z3">
        <v>120000</v>
      </c>
      <c r="AA3">
        <v>120000</v>
      </c>
      <c r="AB3">
        <v>120000</v>
      </c>
      <c r="AC3">
        <v>120000</v>
      </c>
      <c r="AD3">
        <v>120000</v>
      </c>
      <c r="AE3">
        <v>120000</v>
      </c>
      <c r="AF3">
        <v>120000</v>
      </c>
      <c r="AG3">
        <v>120000</v>
      </c>
      <c r="AH3">
        <v>120000</v>
      </c>
      <c r="AI3">
        <v>120000</v>
      </c>
      <c r="AJ3">
        <v>120000</v>
      </c>
      <c r="AK3">
        <v>120000</v>
      </c>
    </row>
    <row r="4" spans="1:37">
      <c r="A4" t="s">
        <v>75</v>
      </c>
      <c r="B4" t="s">
        <v>56</v>
      </c>
      <c r="C4" t="s">
        <v>385</v>
      </c>
      <c r="D4">
        <v>240000</v>
      </c>
      <c r="E4">
        <v>240000</v>
      </c>
      <c r="F4">
        <v>240000</v>
      </c>
      <c r="G4">
        <v>240000</v>
      </c>
      <c r="H4">
        <v>240000</v>
      </c>
      <c r="I4">
        <v>240000</v>
      </c>
      <c r="J4">
        <v>240000</v>
      </c>
      <c r="K4">
        <v>240000</v>
      </c>
      <c r="L4">
        <v>240000</v>
      </c>
      <c r="M4">
        <v>240000</v>
      </c>
      <c r="N4">
        <v>240000</v>
      </c>
      <c r="O4">
        <v>240000</v>
      </c>
      <c r="P4">
        <v>240000</v>
      </c>
      <c r="Q4">
        <v>240000</v>
      </c>
      <c r="R4">
        <v>240000</v>
      </c>
      <c r="S4">
        <v>240000</v>
      </c>
      <c r="T4">
        <v>240000</v>
      </c>
      <c r="U4">
        <v>240000</v>
      </c>
      <c r="V4">
        <v>240000</v>
      </c>
      <c r="W4">
        <v>240000</v>
      </c>
      <c r="X4">
        <v>240000</v>
      </c>
      <c r="Y4">
        <v>240000</v>
      </c>
      <c r="Z4">
        <v>240000</v>
      </c>
      <c r="AA4">
        <v>240000</v>
      </c>
      <c r="AB4">
        <v>240000</v>
      </c>
      <c r="AC4">
        <v>240000</v>
      </c>
      <c r="AD4">
        <v>240000</v>
      </c>
      <c r="AE4">
        <v>240000</v>
      </c>
      <c r="AF4">
        <v>240000</v>
      </c>
      <c r="AG4">
        <v>240000</v>
      </c>
      <c r="AH4">
        <v>240000</v>
      </c>
      <c r="AI4">
        <v>240000</v>
      </c>
      <c r="AJ4">
        <v>240000</v>
      </c>
      <c r="AK4">
        <v>240000</v>
      </c>
    </row>
    <row r="5" spans="1:37">
      <c r="A5" t="s">
        <v>75</v>
      </c>
      <c r="B5" t="s">
        <v>59</v>
      </c>
      <c r="C5" t="s">
        <v>385</v>
      </c>
      <c r="D5">
        <v>130000</v>
      </c>
      <c r="E5">
        <v>130000</v>
      </c>
      <c r="F5">
        <v>130000</v>
      </c>
      <c r="G5">
        <v>130000</v>
      </c>
      <c r="H5">
        <v>130000</v>
      </c>
      <c r="I5">
        <v>130000</v>
      </c>
      <c r="J5">
        <v>130000</v>
      </c>
      <c r="K5">
        <v>130000</v>
      </c>
      <c r="L5">
        <v>130000</v>
      </c>
      <c r="M5">
        <v>130000</v>
      </c>
      <c r="N5">
        <v>130000</v>
      </c>
      <c r="O5">
        <v>130000</v>
      </c>
      <c r="P5">
        <v>130000</v>
      </c>
      <c r="Q5">
        <v>130000</v>
      </c>
      <c r="R5">
        <v>130000</v>
      </c>
      <c r="S5">
        <v>130000</v>
      </c>
      <c r="T5">
        <v>130000</v>
      </c>
      <c r="U5">
        <v>130000</v>
      </c>
      <c r="V5">
        <v>130000</v>
      </c>
      <c r="W5">
        <v>130000</v>
      </c>
      <c r="X5">
        <v>130000</v>
      </c>
      <c r="Y5">
        <v>130000</v>
      </c>
      <c r="Z5">
        <v>130000</v>
      </c>
      <c r="AA5">
        <v>130000</v>
      </c>
      <c r="AB5">
        <v>130000</v>
      </c>
      <c r="AC5">
        <v>130000</v>
      </c>
      <c r="AD5">
        <v>130000</v>
      </c>
      <c r="AE5">
        <v>130000</v>
      </c>
      <c r="AF5">
        <v>130000</v>
      </c>
      <c r="AG5">
        <v>130000</v>
      </c>
      <c r="AH5">
        <v>130000</v>
      </c>
      <c r="AI5">
        <v>130000</v>
      </c>
      <c r="AJ5">
        <v>130000</v>
      </c>
      <c r="AK5">
        <v>130000</v>
      </c>
    </row>
    <row r="6" spans="1:37">
      <c r="A6" t="s">
        <v>75</v>
      </c>
      <c r="B6" t="s">
        <v>60</v>
      </c>
      <c r="C6" t="s">
        <v>385</v>
      </c>
      <c r="D6">
        <v>130000</v>
      </c>
      <c r="E6">
        <v>130000</v>
      </c>
      <c r="F6">
        <v>130000</v>
      </c>
      <c r="G6">
        <v>130000</v>
      </c>
      <c r="H6">
        <v>130000</v>
      </c>
      <c r="I6">
        <v>130000</v>
      </c>
      <c r="J6">
        <v>130000</v>
      </c>
      <c r="K6">
        <v>130000</v>
      </c>
      <c r="L6">
        <v>130000</v>
      </c>
      <c r="M6">
        <v>130000</v>
      </c>
      <c r="N6">
        <v>130000</v>
      </c>
      <c r="O6">
        <v>130000</v>
      </c>
      <c r="P6">
        <v>130000</v>
      </c>
      <c r="Q6">
        <v>130000</v>
      </c>
      <c r="R6">
        <v>130000</v>
      </c>
      <c r="S6">
        <v>130000</v>
      </c>
      <c r="T6">
        <v>130000</v>
      </c>
      <c r="U6">
        <v>130000</v>
      </c>
      <c r="V6">
        <v>130000</v>
      </c>
      <c r="W6">
        <v>130000</v>
      </c>
      <c r="X6">
        <v>130000</v>
      </c>
      <c r="Y6">
        <v>130000</v>
      </c>
      <c r="Z6">
        <v>130000</v>
      </c>
      <c r="AA6">
        <v>130000</v>
      </c>
      <c r="AB6">
        <v>130000</v>
      </c>
      <c r="AC6">
        <v>130000</v>
      </c>
      <c r="AD6">
        <v>130000</v>
      </c>
      <c r="AE6">
        <v>130000</v>
      </c>
      <c r="AF6">
        <v>130000</v>
      </c>
      <c r="AG6">
        <v>130000</v>
      </c>
      <c r="AH6">
        <v>130000</v>
      </c>
      <c r="AI6">
        <v>130000</v>
      </c>
      <c r="AJ6">
        <v>130000</v>
      </c>
      <c r="AK6">
        <v>130000</v>
      </c>
    </row>
    <row r="7" spans="1:37">
      <c r="A7" t="s">
        <v>75</v>
      </c>
      <c r="B7" t="s">
        <v>61</v>
      </c>
      <c r="C7" t="s">
        <v>385</v>
      </c>
      <c r="D7">
        <v>200000</v>
      </c>
      <c r="E7">
        <v>200000</v>
      </c>
      <c r="F7">
        <v>200000</v>
      </c>
      <c r="G7">
        <v>200000</v>
      </c>
      <c r="H7">
        <v>200000</v>
      </c>
      <c r="I7">
        <v>200000</v>
      </c>
      <c r="J7">
        <v>200000</v>
      </c>
      <c r="K7">
        <v>200000</v>
      </c>
      <c r="L7">
        <v>200000</v>
      </c>
      <c r="M7">
        <v>200000</v>
      </c>
      <c r="N7">
        <v>200000</v>
      </c>
      <c r="O7">
        <v>200000</v>
      </c>
      <c r="P7">
        <v>200000</v>
      </c>
      <c r="Q7">
        <v>200000</v>
      </c>
      <c r="R7">
        <v>200000</v>
      </c>
      <c r="S7">
        <v>200000</v>
      </c>
      <c r="T7">
        <v>200000</v>
      </c>
      <c r="U7">
        <v>200000</v>
      </c>
      <c r="V7">
        <v>200000</v>
      </c>
      <c r="W7">
        <v>200000</v>
      </c>
      <c r="X7">
        <v>200000</v>
      </c>
      <c r="Y7">
        <v>200000</v>
      </c>
      <c r="Z7">
        <v>200000</v>
      </c>
      <c r="AA7">
        <v>200000</v>
      </c>
      <c r="AB7">
        <v>200000</v>
      </c>
      <c r="AC7">
        <v>200000</v>
      </c>
      <c r="AD7">
        <v>200000</v>
      </c>
      <c r="AE7">
        <v>200000</v>
      </c>
      <c r="AF7">
        <v>200000</v>
      </c>
      <c r="AG7">
        <v>200000</v>
      </c>
      <c r="AH7">
        <v>200000</v>
      </c>
      <c r="AI7">
        <v>200000</v>
      </c>
      <c r="AJ7">
        <v>200000</v>
      </c>
      <c r="AK7">
        <v>200000</v>
      </c>
    </row>
    <row r="8" spans="1:37">
      <c r="A8" t="s">
        <v>76</v>
      </c>
      <c r="B8" t="s">
        <v>50</v>
      </c>
      <c r="C8" t="s">
        <v>385</v>
      </c>
      <c r="D8">
        <v>120000</v>
      </c>
      <c r="E8">
        <v>120000</v>
      </c>
      <c r="F8">
        <v>120000</v>
      </c>
      <c r="G8">
        <v>120000</v>
      </c>
      <c r="H8">
        <v>120000</v>
      </c>
      <c r="I8">
        <v>120000</v>
      </c>
      <c r="J8">
        <v>120000</v>
      </c>
      <c r="K8">
        <v>120000</v>
      </c>
      <c r="L8">
        <v>120000</v>
      </c>
      <c r="M8">
        <v>120000</v>
      </c>
      <c r="N8">
        <v>120000</v>
      </c>
      <c r="O8">
        <v>120000</v>
      </c>
      <c r="P8">
        <v>120000</v>
      </c>
      <c r="Q8">
        <v>120000</v>
      </c>
      <c r="R8">
        <v>120000</v>
      </c>
      <c r="S8">
        <v>120000</v>
      </c>
      <c r="T8">
        <v>120000</v>
      </c>
      <c r="U8">
        <v>120000</v>
      </c>
      <c r="V8">
        <v>120000</v>
      </c>
      <c r="W8">
        <v>120000</v>
      </c>
      <c r="X8">
        <v>120000</v>
      </c>
      <c r="Y8">
        <v>120000</v>
      </c>
      <c r="Z8">
        <v>120000</v>
      </c>
      <c r="AA8">
        <v>120000</v>
      </c>
      <c r="AB8">
        <v>120000</v>
      </c>
      <c r="AC8">
        <v>120000</v>
      </c>
      <c r="AD8">
        <v>120000</v>
      </c>
      <c r="AE8">
        <v>120000</v>
      </c>
      <c r="AF8">
        <v>120000</v>
      </c>
      <c r="AG8">
        <v>120000</v>
      </c>
      <c r="AH8">
        <v>120000</v>
      </c>
      <c r="AI8">
        <v>120000</v>
      </c>
      <c r="AJ8">
        <v>120000</v>
      </c>
      <c r="AK8">
        <v>120000</v>
      </c>
    </row>
    <row r="9" spans="1:37">
      <c r="A9" t="s">
        <v>76</v>
      </c>
      <c r="B9" t="s">
        <v>53</v>
      </c>
      <c r="C9" t="s">
        <v>385</v>
      </c>
      <c r="D9">
        <v>120000</v>
      </c>
      <c r="E9">
        <v>120000</v>
      </c>
      <c r="F9">
        <v>120000</v>
      </c>
      <c r="G9">
        <v>120000</v>
      </c>
      <c r="H9">
        <v>120000</v>
      </c>
      <c r="I9">
        <v>120000</v>
      </c>
      <c r="J9">
        <v>120000</v>
      </c>
      <c r="K9">
        <v>120000</v>
      </c>
      <c r="L9">
        <v>120000</v>
      </c>
      <c r="M9">
        <v>120000</v>
      </c>
      <c r="N9">
        <v>120000</v>
      </c>
      <c r="O9">
        <v>120000</v>
      </c>
      <c r="P9">
        <v>120000</v>
      </c>
      <c r="Q9">
        <v>120000</v>
      </c>
      <c r="R9">
        <v>120000</v>
      </c>
      <c r="S9">
        <v>120000</v>
      </c>
      <c r="T9">
        <v>120000</v>
      </c>
      <c r="U9">
        <v>120000</v>
      </c>
      <c r="V9">
        <v>120000</v>
      </c>
      <c r="W9">
        <v>120000</v>
      </c>
      <c r="X9">
        <v>120000</v>
      </c>
      <c r="Y9">
        <v>120000</v>
      </c>
      <c r="Z9">
        <v>120000</v>
      </c>
      <c r="AA9">
        <v>120000</v>
      </c>
      <c r="AB9">
        <v>120000</v>
      </c>
      <c r="AC9">
        <v>120000</v>
      </c>
      <c r="AD9">
        <v>120000</v>
      </c>
      <c r="AE9">
        <v>120000</v>
      </c>
      <c r="AF9">
        <v>120000</v>
      </c>
      <c r="AG9">
        <v>120000</v>
      </c>
      <c r="AH9">
        <v>120000</v>
      </c>
      <c r="AI9">
        <v>120000</v>
      </c>
      <c r="AJ9">
        <v>120000</v>
      </c>
      <c r="AK9">
        <v>120000</v>
      </c>
    </row>
    <row r="10" spans="1:37">
      <c r="A10" t="s">
        <v>76</v>
      </c>
      <c r="B10" t="s">
        <v>56</v>
      </c>
      <c r="C10" t="s">
        <v>385</v>
      </c>
      <c r="D10">
        <v>240000</v>
      </c>
      <c r="E10">
        <v>240000</v>
      </c>
      <c r="F10">
        <v>240000</v>
      </c>
      <c r="G10">
        <v>240000</v>
      </c>
      <c r="H10">
        <v>240000</v>
      </c>
      <c r="I10">
        <v>240000</v>
      </c>
      <c r="J10">
        <v>240000</v>
      </c>
      <c r="K10">
        <v>240000</v>
      </c>
      <c r="L10">
        <v>240000</v>
      </c>
      <c r="M10">
        <v>240000</v>
      </c>
      <c r="N10">
        <v>240000</v>
      </c>
      <c r="O10">
        <v>240000</v>
      </c>
      <c r="P10">
        <v>240000</v>
      </c>
      <c r="Q10">
        <v>240000</v>
      </c>
      <c r="R10">
        <v>240000</v>
      </c>
      <c r="S10">
        <v>240000</v>
      </c>
      <c r="T10">
        <v>240000</v>
      </c>
      <c r="U10">
        <v>240000</v>
      </c>
      <c r="V10">
        <v>240000</v>
      </c>
      <c r="W10">
        <v>240000</v>
      </c>
      <c r="X10">
        <v>240000</v>
      </c>
      <c r="Y10">
        <v>240000</v>
      </c>
      <c r="Z10">
        <v>240000</v>
      </c>
      <c r="AA10">
        <v>240000</v>
      </c>
      <c r="AB10">
        <v>240000</v>
      </c>
      <c r="AC10">
        <v>240000</v>
      </c>
      <c r="AD10">
        <v>240000</v>
      </c>
      <c r="AE10">
        <v>240000</v>
      </c>
      <c r="AF10">
        <v>240000</v>
      </c>
      <c r="AG10">
        <v>240000</v>
      </c>
      <c r="AH10">
        <v>240000</v>
      </c>
      <c r="AI10">
        <v>240000</v>
      </c>
      <c r="AJ10">
        <v>240000</v>
      </c>
      <c r="AK10">
        <v>240000</v>
      </c>
    </row>
    <row r="11" spans="1:37">
      <c r="A11" t="s">
        <v>76</v>
      </c>
      <c r="B11" t="s">
        <v>59</v>
      </c>
      <c r="C11" t="s">
        <v>385</v>
      </c>
      <c r="D11">
        <v>130000</v>
      </c>
      <c r="E11">
        <v>130000</v>
      </c>
      <c r="F11">
        <v>130000</v>
      </c>
      <c r="G11">
        <v>130000</v>
      </c>
      <c r="H11">
        <v>130000</v>
      </c>
      <c r="I11">
        <v>130000</v>
      </c>
      <c r="J11">
        <v>130000</v>
      </c>
      <c r="K11">
        <v>130000</v>
      </c>
      <c r="L11">
        <v>130000</v>
      </c>
      <c r="M11">
        <v>130000</v>
      </c>
      <c r="N11">
        <v>130000</v>
      </c>
      <c r="O11">
        <v>130000</v>
      </c>
      <c r="P11">
        <v>130000</v>
      </c>
      <c r="Q11">
        <v>130000</v>
      </c>
      <c r="R11">
        <v>130000</v>
      </c>
      <c r="S11">
        <v>130000</v>
      </c>
      <c r="T11">
        <v>130000</v>
      </c>
      <c r="U11">
        <v>130000</v>
      </c>
      <c r="V11">
        <v>130000</v>
      </c>
      <c r="W11">
        <v>130000</v>
      </c>
      <c r="X11">
        <v>130000</v>
      </c>
      <c r="Y11">
        <v>130000</v>
      </c>
      <c r="Z11">
        <v>130000</v>
      </c>
      <c r="AA11">
        <v>130000</v>
      </c>
      <c r="AB11">
        <v>130000</v>
      </c>
      <c r="AC11">
        <v>130000</v>
      </c>
      <c r="AD11">
        <v>130000</v>
      </c>
      <c r="AE11">
        <v>130000</v>
      </c>
      <c r="AF11">
        <v>130000</v>
      </c>
      <c r="AG11">
        <v>130000</v>
      </c>
      <c r="AH11">
        <v>130000</v>
      </c>
      <c r="AI11">
        <v>130000</v>
      </c>
      <c r="AJ11">
        <v>130000</v>
      </c>
      <c r="AK11">
        <v>130000</v>
      </c>
    </row>
    <row r="12" spans="1:37">
      <c r="A12" t="s">
        <v>76</v>
      </c>
      <c r="B12" t="s">
        <v>60</v>
      </c>
      <c r="C12" t="s">
        <v>385</v>
      </c>
      <c r="D12">
        <v>130000</v>
      </c>
      <c r="E12">
        <v>130000</v>
      </c>
      <c r="F12">
        <v>130000</v>
      </c>
      <c r="G12">
        <v>130000</v>
      </c>
      <c r="H12">
        <v>130000</v>
      </c>
      <c r="I12">
        <v>130000</v>
      </c>
      <c r="J12">
        <v>130000</v>
      </c>
      <c r="K12">
        <v>130000</v>
      </c>
      <c r="L12">
        <v>130000</v>
      </c>
      <c r="M12">
        <v>130000</v>
      </c>
      <c r="N12">
        <v>130000</v>
      </c>
      <c r="O12">
        <v>130000</v>
      </c>
      <c r="P12">
        <v>130000</v>
      </c>
      <c r="Q12">
        <v>130000</v>
      </c>
      <c r="R12">
        <v>130000</v>
      </c>
      <c r="S12">
        <v>130000</v>
      </c>
      <c r="T12">
        <v>130000</v>
      </c>
      <c r="U12">
        <v>130000</v>
      </c>
      <c r="V12">
        <v>130000</v>
      </c>
      <c r="W12">
        <v>130000</v>
      </c>
      <c r="X12">
        <v>130000</v>
      </c>
      <c r="Y12">
        <v>130000</v>
      </c>
      <c r="Z12">
        <v>130000</v>
      </c>
      <c r="AA12">
        <v>130000</v>
      </c>
      <c r="AB12">
        <v>130000</v>
      </c>
      <c r="AC12">
        <v>130000</v>
      </c>
      <c r="AD12">
        <v>130000</v>
      </c>
      <c r="AE12">
        <v>130000</v>
      </c>
      <c r="AF12">
        <v>130000</v>
      </c>
      <c r="AG12">
        <v>130000</v>
      </c>
      <c r="AH12">
        <v>130000</v>
      </c>
      <c r="AI12">
        <v>130000</v>
      </c>
      <c r="AJ12">
        <v>130000</v>
      </c>
      <c r="AK12">
        <v>130000</v>
      </c>
    </row>
    <row r="13" spans="1:37">
      <c r="A13" t="s">
        <v>76</v>
      </c>
      <c r="B13" t="s">
        <v>61</v>
      </c>
      <c r="C13" t="s">
        <v>385</v>
      </c>
      <c r="D13">
        <v>200000</v>
      </c>
      <c r="E13">
        <v>200000</v>
      </c>
      <c r="F13">
        <v>200000</v>
      </c>
      <c r="G13">
        <v>200000</v>
      </c>
      <c r="H13">
        <v>200000</v>
      </c>
      <c r="I13">
        <v>200000</v>
      </c>
      <c r="J13">
        <v>200000</v>
      </c>
      <c r="K13">
        <v>200000</v>
      </c>
      <c r="L13">
        <v>200000</v>
      </c>
      <c r="M13">
        <v>200000</v>
      </c>
      <c r="N13">
        <v>200000</v>
      </c>
      <c r="O13">
        <v>200000</v>
      </c>
      <c r="P13">
        <v>200000</v>
      </c>
      <c r="Q13">
        <v>200000</v>
      </c>
      <c r="R13">
        <v>200000</v>
      </c>
      <c r="S13">
        <v>200000</v>
      </c>
      <c r="T13">
        <v>200000</v>
      </c>
      <c r="U13">
        <v>200000</v>
      </c>
      <c r="V13">
        <v>200000</v>
      </c>
      <c r="W13">
        <v>200000</v>
      </c>
      <c r="X13">
        <v>200000</v>
      </c>
      <c r="Y13">
        <v>200000</v>
      </c>
      <c r="Z13">
        <v>200000</v>
      </c>
      <c r="AA13">
        <v>200000</v>
      </c>
      <c r="AB13">
        <v>200000</v>
      </c>
      <c r="AC13">
        <v>200000</v>
      </c>
      <c r="AD13">
        <v>200000</v>
      </c>
      <c r="AE13">
        <v>200000</v>
      </c>
      <c r="AF13">
        <v>200000</v>
      </c>
      <c r="AG13">
        <v>200000</v>
      </c>
      <c r="AH13">
        <v>200000</v>
      </c>
      <c r="AI13">
        <v>200000</v>
      </c>
      <c r="AJ13">
        <v>200000</v>
      </c>
      <c r="AK13">
        <v>200000</v>
      </c>
    </row>
    <row r="14" spans="1:37">
      <c r="A14" t="s">
        <v>77</v>
      </c>
      <c r="B14" t="s">
        <v>50</v>
      </c>
      <c r="C14" t="s">
        <v>385</v>
      </c>
      <c r="D14">
        <v>150000</v>
      </c>
      <c r="E14">
        <v>150000</v>
      </c>
      <c r="F14">
        <v>150000</v>
      </c>
      <c r="G14">
        <v>150000</v>
      </c>
      <c r="H14">
        <v>150000</v>
      </c>
      <c r="I14">
        <v>150000</v>
      </c>
      <c r="J14">
        <v>150000</v>
      </c>
      <c r="K14">
        <v>150000</v>
      </c>
      <c r="L14">
        <v>150000</v>
      </c>
      <c r="M14">
        <v>150000</v>
      </c>
      <c r="N14">
        <v>150000</v>
      </c>
      <c r="O14">
        <v>150000</v>
      </c>
      <c r="P14">
        <v>150000</v>
      </c>
      <c r="Q14">
        <v>150000</v>
      </c>
      <c r="R14">
        <v>150000</v>
      </c>
      <c r="S14">
        <v>150000</v>
      </c>
      <c r="T14">
        <v>150000</v>
      </c>
      <c r="U14">
        <v>150000</v>
      </c>
      <c r="V14">
        <v>150000</v>
      </c>
      <c r="W14">
        <v>150000</v>
      </c>
      <c r="X14">
        <v>150000</v>
      </c>
      <c r="Y14">
        <v>150000</v>
      </c>
      <c r="Z14">
        <v>150000</v>
      </c>
      <c r="AA14">
        <v>150000</v>
      </c>
      <c r="AB14">
        <v>150000</v>
      </c>
      <c r="AC14">
        <v>150000</v>
      </c>
      <c r="AD14">
        <v>150000</v>
      </c>
      <c r="AE14">
        <v>150000</v>
      </c>
      <c r="AF14">
        <v>150000</v>
      </c>
      <c r="AG14">
        <v>150000</v>
      </c>
      <c r="AH14">
        <v>150000</v>
      </c>
      <c r="AI14">
        <v>150000</v>
      </c>
      <c r="AJ14">
        <v>150000</v>
      </c>
      <c r="AK14">
        <v>150000</v>
      </c>
    </row>
    <row r="15" spans="1:37">
      <c r="A15" t="s">
        <v>77</v>
      </c>
      <c r="B15" t="s">
        <v>53</v>
      </c>
      <c r="C15" t="s">
        <v>385</v>
      </c>
      <c r="D15">
        <v>207793</v>
      </c>
      <c r="E15">
        <v>207793</v>
      </c>
      <c r="F15">
        <v>207793</v>
      </c>
      <c r="G15">
        <v>207793</v>
      </c>
      <c r="H15">
        <v>207793</v>
      </c>
      <c r="I15">
        <v>207793</v>
      </c>
      <c r="J15">
        <v>207793</v>
      </c>
      <c r="K15">
        <v>207793</v>
      </c>
      <c r="L15">
        <v>207793</v>
      </c>
      <c r="M15">
        <v>207793</v>
      </c>
      <c r="N15">
        <v>207793</v>
      </c>
      <c r="O15">
        <v>207793</v>
      </c>
      <c r="P15">
        <v>207793</v>
      </c>
      <c r="Q15">
        <v>207793</v>
      </c>
      <c r="R15">
        <v>207793</v>
      </c>
      <c r="S15">
        <v>207793</v>
      </c>
      <c r="T15">
        <v>207793</v>
      </c>
      <c r="U15">
        <v>207793</v>
      </c>
      <c r="V15">
        <v>207793</v>
      </c>
      <c r="W15">
        <v>207793</v>
      </c>
      <c r="X15">
        <v>207793</v>
      </c>
      <c r="Y15">
        <v>207793</v>
      </c>
      <c r="Z15">
        <v>207793</v>
      </c>
      <c r="AA15">
        <v>207793</v>
      </c>
      <c r="AB15">
        <v>207793</v>
      </c>
      <c r="AC15">
        <v>207793</v>
      </c>
      <c r="AD15">
        <v>207793</v>
      </c>
      <c r="AE15">
        <v>207793</v>
      </c>
      <c r="AF15">
        <v>207793</v>
      </c>
      <c r="AG15">
        <v>207793</v>
      </c>
      <c r="AH15">
        <v>207793</v>
      </c>
      <c r="AI15">
        <v>207793</v>
      </c>
      <c r="AJ15">
        <v>207793</v>
      </c>
      <c r="AK15">
        <v>207793</v>
      </c>
    </row>
    <row r="16" spans="1:37">
      <c r="A16" t="s">
        <v>77</v>
      </c>
      <c r="B16" t="s">
        <v>56</v>
      </c>
      <c r="C16" t="s">
        <v>385</v>
      </c>
      <c r="D16">
        <v>575000</v>
      </c>
      <c r="E16">
        <v>575000</v>
      </c>
      <c r="F16">
        <v>575000</v>
      </c>
      <c r="G16">
        <v>575000</v>
      </c>
      <c r="H16">
        <v>575000</v>
      </c>
      <c r="I16">
        <v>575000</v>
      </c>
      <c r="J16">
        <v>575000</v>
      </c>
      <c r="K16">
        <v>575000</v>
      </c>
      <c r="L16">
        <v>575000</v>
      </c>
      <c r="M16">
        <v>575000</v>
      </c>
      <c r="N16">
        <v>575000</v>
      </c>
      <c r="O16">
        <v>575000</v>
      </c>
      <c r="P16">
        <v>575000</v>
      </c>
      <c r="Q16">
        <v>575000</v>
      </c>
      <c r="R16">
        <v>575000</v>
      </c>
      <c r="S16">
        <v>575000</v>
      </c>
      <c r="T16">
        <v>575000</v>
      </c>
      <c r="U16">
        <v>575000</v>
      </c>
      <c r="V16">
        <v>575000</v>
      </c>
      <c r="W16">
        <v>575000</v>
      </c>
      <c r="X16">
        <v>575000</v>
      </c>
      <c r="Y16">
        <v>575000</v>
      </c>
      <c r="Z16">
        <v>575000</v>
      </c>
      <c r="AA16">
        <v>575000</v>
      </c>
      <c r="AB16">
        <v>575000</v>
      </c>
      <c r="AC16">
        <v>575000</v>
      </c>
      <c r="AD16">
        <v>575000</v>
      </c>
      <c r="AE16">
        <v>575000</v>
      </c>
      <c r="AF16">
        <v>575000</v>
      </c>
      <c r="AG16">
        <v>575000</v>
      </c>
      <c r="AH16">
        <v>575000</v>
      </c>
      <c r="AI16">
        <v>575000</v>
      </c>
      <c r="AJ16">
        <v>575000</v>
      </c>
      <c r="AK16">
        <v>575000</v>
      </c>
    </row>
    <row r="17" spans="1:37">
      <c r="A17" t="s">
        <v>77</v>
      </c>
      <c r="B17" t="s">
        <v>59</v>
      </c>
      <c r="C17" t="s">
        <v>385</v>
      </c>
      <c r="D17">
        <v>200000</v>
      </c>
      <c r="E17">
        <v>200000</v>
      </c>
      <c r="F17">
        <v>200000</v>
      </c>
      <c r="G17">
        <v>200000</v>
      </c>
      <c r="H17">
        <v>200000</v>
      </c>
      <c r="I17">
        <v>200000</v>
      </c>
      <c r="J17">
        <v>200000</v>
      </c>
      <c r="K17">
        <v>200000</v>
      </c>
      <c r="L17">
        <v>200000</v>
      </c>
      <c r="M17">
        <v>200000</v>
      </c>
      <c r="N17">
        <v>200000</v>
      </c>
      <c r="O17">
        <v>200000</v>
      </c>
      <c r="P17">
        <v>200000</v>
      </c>
      <c r="Q17">
        <v>200000</v>
      </c>
      <c r="R17">
        <v>200000</v>
      </c>
      <c r="S17">
        <v>200000</v>
      </c>
      <c r="T17">
        <v>200000</v>
      </c>
      <c r="U17">
        <v>200000</v>
      </c>
      <c r="V17">
        <v>200000</v>
      </c>
      <c r="W17">
        <v>200000</v>
      </c>
      <c r="X17">
        <v>200000</v>
      </c>
      <c r="Y17">
        <v>200000</v>
      </c>
      <c r="Z17">
        <v>200000</v>
      </c>
      <c r="AA17">
        <v>200000</v>
      </c>
      <c r="AB17">
        <v>200000</v>
      </c>
      <c r="AC17">
        <v>200000</v>
      </c>
      <c r="AD17">
        <v>200000</v>
      </c>
      <c r="AE17">
        <v>200000</v>
      </c>
      <c r="AF17">
        <v>200000</v>
      </c>
      <c r="AG17">
        <v>200000</v>
      </c>
      <c r="AH17">
        <v>200000</v>
      </c>
      <c r="AI17">
        <v>200000</v>
      </c>
      <c r="AJ17">
        <v>200000</v>
      </c>
      <c r="AK17">
        <v>200000</v>
      </c>
    </row>
    <row r="18" spans="1:37">
      <c r="A18" t="s">
        <v>77</v>
      </c>
      <c r="B18" t="s">
        <v>60</v>
      </c>
      <c r="C18" t="s">
        <v>385</v>
      </c>
      <c r="D18">
        <v>200000</v>
      </c>
      <c r="E18">
        <v>200000</v>
      </c>
      <c r="F18">
        <v>200000</v>
      </c>
      <c r="G18">
        <v>200000</v>
      </c>
      <c r="H18">
        <v>200000</v>
      </c>
      <c r="I18">
        <v>200000</v>
      </c>
      <c r="J18">
        <v>200000</v>
      </c>
      <c r="K18">
        <v>200000</v>
      </c>
      <c r="L18">
        <v>200000</v>
      </c>
      <c r="M18">
        <v>200000</v>
      </c>
      <c r="N18">
        <v>200000</v>
      </c>
      <c r="O18">
        <v>200000</v>
      </c>
      <c r="P18">
        <v>200000</v>
      </c>
      <c r="Q18">
        <v>200000</v>
      </c>
      <c r="R18">
        <v>200000</v>
      </c>
      <c r="S18">
        <v>200000</v>
      </c>
      <c r="T18">
        <v>200000</v>
      </c>
      <c r="U18">
        <v>200000</v>
      </c>
      <c r="V18">
        <v>200000</v>
      </c>
      <c r="W18">
        <v>200000</v>
      </c>
      <c r="X18">
        <v>200000</v>
      </c>
      <c r="Y18">
        <v>200000</v>
      </c>
      <c r="Z18">
        <v>200000</v>
      </c>
      <c r="AA18">
        <v>200000</v>
      </c>
      <c r="AB18">
        <v>200000</v>
      </c>
      <c r="AC18">
        <v>200000</v>
      </c>
      <c r="AD18">
        <v>200000</v>
      </c>
      <c r="AE18">
        <v>200000</v>
      </c>
      <c r="AF18">
        <v>200000</v>
      </c>
      <c r="AG18">
        <v>200000</v>
      </c>
      <c r="AH18">
        <v>200000</v>
      </c>
      <c r="AI18">
        <v>200000</v>
      </c>
      <c r="AJ18">
        <v>200000</v>
      </c>
      <c r="AK18">
        <v>200000</v>
      </c>
    </row>
    <row r="19" spans="1:37">
      <c r="A19" t="s">
        <v>77</v>
      </c>
      <c r="B19" t="s">
        <v>61</v>
      </c>
      <c r="C19" t="s">
        <v>385</v>
      </c>
      <c r="D19">
        <v>280000</v>
      </c>
      <c r="E19">
        <v>280000</v>
      </c>
      <c r="F19">
        <v>280000</v>
      </c>
      <c r="G19">
        <v>280000</v>
      </c>
      <c r="H19">
        <v>280000</v>
      </c>
      <c r="I19">
        <v>280000</v>
      </c>
      <c r="J19">
        <v>280000</v>
      </c>
      <c r="K19">
        <v>280000</v>
      </c>
      <c r="L19">
        <v>280000</v>
      </c>
      <c r="M19">
        <v>280000</v>
      </c>
      <c r="N19">
        <v>280000</v>
      </c>
      <c r="O19">
        <v>280000</v>
      </c>
      <c r="P19">
        <v>280000</v>
      </c>
      <c r="Q19">
        <v>280000</v>
      </c>
      <c r="R19">
        <v>280000</v>
      </c>
      <c r="S19">
        <v>280000</v>
      </c>
      <c r="T19">
        <v>280000</v>
      </c>
      <c r="U19">
        <v>280000</v>
      </c>
      <c r="V19">
        <v>280000</v>
      </c>
      <c r="W19">
        <v>280000</v>
      </c>
      <c r="X19">
        <v>280000</v>
      </c>
      <c r="Y19">
        <v>280000</v>
      </c>
      <c r="Z19">
        <v>280000</v>
      </c>
      <c r="AA19">
        <v>280000</v>
      </c>
      <c r="AB19">
        <v>280000</v>
      </c>
      <c r="AC19">
        <v>280000</v>
      </c>
      <c r="AD19">
        <v>280000</v>
      </c>
      <c r="AE19">
        <v>280000</v>
      </c>
      <c r="AF19">
        <v>280000</v>
      </c>
      <c r="AG19">
        <v>280000</v>
      </c>
      <c r="AH19">
        <v>280000</v>
      </c>
      <c r="AI19">
        <v>280000</v>
      </c>
      <c r="AJ19">
        <v>280000</v>
      </c>
      <c r="AK19">
        <v>280000</v>
      </c>
    </row>
    <row r="20" spans="1:37">
      <c r="A20" t="s">
        <v>78</v>
      </c>
      <c r="B20" t="s">
        <v>53</v>
      </c>
      <c r="C20" t="s">
        <v>385</v>
      </c>
    </row>
    <row r="21" spans="1:37">
      <c r="A21" t="s">
        <v>78</v>
      </c>
      <c r="B21" t="s">
        <v>61</v>
      </c>
      <c r="C21" t="s">
        <v>385</v>
      </c>
    </row>
    <row r="22" spans="1:37">
      <c r="A22" t="s">
        <v>79</v>
      </c>
      <c r="B22" t="s">
        <v>359</v>
      </c>
      <c r="C22" t="s">
        <v>385</v>
      </c>
    </row>
    <row r="23" spans="1:37">
      <c r="A23" t="s">
        <v>79</v>
      </c>
      <c r="B23" t="s">
        <v>61</v>
      </c>
      <c r="C23" t="s">
        <v>385</v>
      </c>
    </row>
    <row r="24" spans="1:37">
      <c r="A24" t="s">
        <v>80</v>
      </c>
      <c r="B24" t="s">
        <v>63</v>
      </c>
      <c r="C24" t="s">
        <v>385</v>
      </c>
    </row>
    <row r="25" spans="1:37">
      <c r="A25" t="s">
        <v>80</v>
      </c>
      <c r="B25" t="s">
        <v>61</v>
      </c>
      <c r="C25" t="s">
        <v>385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9"/>
  </sheetPr>
  <dimension ref="A1:AK118"/>
  <sheetViews>
    <sheetView topLeftCell="C2" zoomScale="84" zoomScaleNormal="84" workbookViewId="0">
      <selection activeCell="L30" sqref="L30"/>
    </sheetView>
  </sheetViews>
  <sheetFormatPr baseColWidth="10" defaultColWidth="11.42578125" defaultRowHeight="15"/>
  <cols>
    <col min="2" max="2" width="16.140625" bestFit="1" customWidth="1"/>
  </cols>
  <sheetData>
    <row r="1" spans="1:37">
      <c r="A1" t="s">
        <v>28</v>
      </c>
      <c r="B1" t="s">
        <v>67</v>
      </c>
      <c r="C1" t="s">
        <v>335</v>
      </c>
      <c r="D1" s="68">
        <v>2017</v>
      </c>
      <c r="E1" s="68">
        <v>2018</v>
      </c>
      <c r="F1" s="68">
        <v>2019</v>
      </c>
      <c r="G1" s="68">
        <v>2020</v>
      </c>
      <c r="H1" s="68">
        <v>2021</v>
      </c>
      <c r="I1" s="68">
        <v>2022</v>
      </c>
      <c r="J1" s="68">
        <v>2023</v>
      </c>
      <c r="K1" s="68">
        <v>2024</v>
      </c>
      <c r="L1" s="68">
        <v>2025</v>
      </c>
      <c r="M1" s="68">
        <v>2026</v>
      </c>
      <c r="N1" s="68">
        <v>2027</v>
      </c>
      <c r="O1" s="68">
        <v>2028</v>
      </c>
      <c r="P1" s="68">
        <v>2029</v>
      </c>
      <c r="Q1" s="68">
        <v>2030</v>
      </c>
      <c r="R1" s="68">
        <v>2031</v>
      </c>
      <c r="S1" s="68">
        <v>2032</v>
      </c>
      <c r="T1" s="68">
        <v>2033</v>
      </c>
      <c r="U1" s="68">
        <v>2034</v>
      </c>
      <c r="V1" s="68">
        <v>2035</v>
      </c>
      <c r="W1" s="68">
        <v>2036</v>
      </c>
      <c r="X1" s="68">
        <v>2037</v>
      </c>
      <c r="Y1" s="68">
        <v>2038</v>
      </c>
      <c r="Z1" s="68">
        <v>2039</v>
      </c>
      <c r="AA1" s="68">
        <v>2040</v>
      </c>
      <c r="AB1" s="68">
        <v>2041</v>
      </c>
      <c r="AC1" s="68">
        <v>2042</v>
      </c>
      <c r="AD1" s="68">
        <v>2043</v>
      </c>
      <c r="AE1" s="68">
        <v>2044</v>
      </c>
      <c r="AF1" s="68">
        <v>2045</v>
      </c>
      <c r="AG1" s="68">
        <v>2046</v>
      </c>
      <c r="AH1" s="68">
        <v>2047</v>
      </c>
      <c r="AI1" s="68">
        <v>2048</v>
      </c>
      <c r="AJ1" s="68">
        <v>2049</v>
      </c>
      <c r="AK1" s="68">
        <v>2050</v>
      </c>
    </row>
    <row r="2" spans="1:37">
      <c r="A2" t="s">
        <v>41</v>
      </c>
      <c r="B2" t="s">
        <v>75</v>
      </c>
      <c r="C2" t="s">
        <v>388</v>
      </c>
      <c r="D2" s="59">
        <v>38047.238400733993</v>
      </c>
      <c r="E2" s="59">
        <v>38047.238400733993</v>
      </c>
      <c r="F2" s="59">
        <v>38047.238400733993</v>
      </c>
      <c r="G2" s="59">
        <v>38047.238400733993</v>
      </c>
      <c r="H2" s="59">
        <v>38047.238400733993</v>
      </c>
      <c r="I2" s="59">
        <v>38047.238400733993</v>
      </c>
      <c r="J2" s="59">
        <v>38047.238400733993</v>
      </c>
      <c r="K2" s="59">
        <v>38047.238400733993</v>
      </c>
      <c r="L2" s="59">
        <v>38047.238400733993</v>
      </c>
      <c r="M2" s="59">
        <v>38047.238400733993</v>
      </c>
      <c r="N2" s="59">
        <v>38047.238400733993</v>
      </c>
      <c r="O2" s="59">
        <v>38047.238400733993</v>
      </c>
      <c r="P2" s="59">
        <v>38047.238400733993</v>
      </c>
      <c r="Q2" s="59">
        <v>38047.238400733993</v>
      </c>
      <c r="R2" s="59">
        <v>38047.238400733993</v>
      </c>
      <c r="S2" s="59">
        <v>38047.238400733993</v>
      </c>
      <c r="T2" s="59">
        <v>38047.238400733993</v>
      </c>
      <c r="U2" s="59">
        <v>38047.238400733993</v>
      </c>
      <c r="V2" s="59">
        <v>38047.238400733993</v>
      </c>
      <c r="W2" s="59">
        <v>38047.238400733993</v>
      </c>
      <c r="X2" s="59">
        <v>38047.238400733993</v>
      </c>
      <c r="Y2" s="59">
        <v>38047.238400733993</v>
      </c>
      <c r="Z2" s="59">
        <v>38047.238400733993</v>
      </c>
      <c r="AA2" s="59">
        <v>38047.238400733993</v>
      </c>
      <c r="AB2" s="59">
        <v>38047.238400733993</v>
      </c>
      <c r="AC2" s="59">
        <v>38047.238400733993</v>
      </c>
      <c r="AD2" s="59">
        <v>38047.238400733993</v>
      </c>
      <c r="AE2" s="59">
        <v>38047.238400733993</v>
      </c>
      <c r="AF2" s="59">
        <v>38047.238400733993</v>
      </c>
      <c r="AG2" s="59">
        <v>38047.238400733993</v>
      </c>
      <c r="AH2" s="59">
        <v>38047.238400733993</v>
      </c>
      <c r="AI2" s="59">
        <v>38047.238400733993</v>
      </c>
      <c r="AJ2" s="59">
        <v>38047.238400733993</v>
      </c>
      <c r="AK2" s="59">
        <v>38047.238400733993</v>
      </c>
    </row>
    <row r="3" spans="1:37">
      <c r="A3" t="s">
        <v>41</v>
      </c>
      <c r="B3" t="s">
        <v>76</v>
      </c>
      <c r="C3" t="s">
        <v>388</v>
      </c>
      <c r="D3" s="59">
        <v>38047.238400733993</v>
      </c>
      <c r="E3" s="59">
        <v>38047.238400733993</v>
      </c>
      <c r="F3" s="59">
        <v>38047.238400733993</v>
      </c>
      <c r="G3" s="59">
        <v>38047.238400733993</v>
      </c>
      <c r="H3" s="59">
        <v>38047.238400733993</v>
      </c>
      <c r="I3" s="59">
        <v>38047.238400733993</v>
      </c>
      <c r="J3" s="59">
        <v>38047.238400733993</v>
      </c>
      <c r="K3" s="59">
        <v>38047.238400733993</v>
      </c>
      <c r="L3" s="59">
        <v>38047.238400733993</v>
      </c>
      <c r="M3" s="59">
        <v>38047.238400733993</v>
      </c>
      <c r="N3" s="59">
        <v>38047.238400733993</v>
      </c>
      <c r="O3" s="59">
        <v>38047.238400733993</v>
      </c>
      <c r="P3" s="59">
        <v>38047.238400733993</v>
      </c>
      <c r="Q3" s="59">
        <v>38047.238400733993</v>
      </c>
      <c r="R3" s="59">
        <v>38047.238400733993</v>
      </c>
      <c r="S3" s="59">
        <v>38047.238400733993</v>
      </c>
      <c r="T3" s="59">
        <v>38047.238400733993</v>
      </c>
      <c r="U3" s="59">
        <v>38047.238400733993</v>
      </c>
      <c r="V3" s="59">
        <v>38047.238400733993</v>
      </c>
      <c r="W3" s="59">
        <v>38047.238400733993</v>
      </c>
      <c r="X3" s="59">
        <v>38047.238400733993</v>
      </c>
      <c r="Y3" s="59">
        <v>38047.238400733993</v>
      </c>
      <c r="Z3" s="59">
        <v>38047.238400733993</v>
      </c>
      <c r="AA3" s="59">
        <v>38047.238400733993</v>
      </c>
      <c r="AB3" s="59">
        <v>38047.238400733993</v>
      </c>
      <c r="AC3" s="59">
        <v>38047.238400733993</v>
      </c>
      <c r="AD3" s="59">
        <v>38047.238400733993</v>
      </c>
      <c r="AE3" s="59">
        <v>38047.238400733993</v>
      </c>
      <c r="AF3" s="59">
        <v>38047.238400733993</v>
      </c>
      <c r="AG3" s="59">
        <v>38047.238400733993</v>
      </c>
      <c r="AH3" s="59">
        <v>38047.238400733993</v>
      </c>
      <c r="AI3" s="59">
        <v>38047.238400733993</v>
      </c>
      <c r="AJ3" s="59">
        <v>38047.238400733993</v>
      </c>
      <c r="AK3" s="59">
        <v>38047.238400733993</v>
      </c>
    </row>
    <row r="4" spans="1:37">
      <c r="A4" t="s">
        <v>41</v>
      </c>
      <c r="B4" t="s">
        <v>77</v>
      </c>
      <c r="C4" t="s">
        <v>388</v>
      </c>
      <c r="D4" s="59">
        <v>35706.406289885977</v>
      </c>
      <c r="E4" s="59">
        <v>35706.406289885977</v>
      </c>
      <c r="F4" s="59">
        <v>35706.406289885977</v>
      </c>
      <c r="G4" s="59">
        <v>35706.406289885977</v>
      </c>
      <c r="H4" s="59">
        <v>35706.406289885977</v>
      </c>
      <c r="I4" s="59">
        <v>35706.406289885977</v>
      </c>
      <c r="J4" s="59">
        <v>35706.406289885977</v>
      </c>
      <c r="K4" s="59">
        <v>35706.406289885977</v>
      </c>
      <c r="L4" s="59">
        <v>35706.406289885977</v>
      </c>
      <c r="M4" s="59">
        <v>35706.406289885977</v>
      </c>
      <c r="N4" s="59">
        <v>35706.406289885977</v>
      </c>
      <c r="O4" s="59">
        <v>35706.406289885977</v>
      </c>
      <c r="P4" s="59">
        <v>35706.406289885977</v>
      </c>
      <c r="Q4" s="59">
        <v>35706.406289885977</v>
      </c>
      <c r="R4" s="59">
        <v>35706.406289885977</v>
      </c>
      <c r="S4" s="59">
        <v>35706.406289885977</v>
      </c>
      <c r="T4" s="59">
        <v>35706.406289885977</v>
      </c>
      <c r="U4" s="59">
        <v>35706.406289885977</v>
      </c>
      <c r="V4" s="59">
        <v>35706.406289885977</v>
      </c>
      <c r="W4" s="59">
        <v>35706.406289885977</v>
      </c>
      <c r="X4" s="59">
        <v>35706.406289885977</v>
      </c>
      <c r="Y4" s="59">
        <v>35706.406289885977</v>
      </c>
      <c r="Z4" s="59">
        <v>35706.406289885977</v>
      </c>
      <c r="AA4" s="59">
        <v>35706.406289885977</v>
      </c>
      <c r="AB4" s="59">
        <v>35706.406289885977</v>
      </c>
      <c r="AC4" s="59">
        <v>35706.406289885977</v>
      </c>
      <c r="AD4" s="59">
        <v>35706.406289885977</v>
      </c>
      <c r="AE4" s="59">
        <v>35706.406289885977</v>
      </c>
      <c r="AF4" s="59">
        <v>35706.406289885977</v>
      </c>
      <c r="AG4" s="59">
        <v>35706.406289885977</v>
      </c>
      <c r="AH4" s="59">
        <v>35706.406289885977</v>
      </c>
      <c r="AI4" s="59">
        <v>35706.406289885977</v>
      </c>
      <c r="AJ4" s="59">
        <v>35706.406289885977</v>
      </c>
      <c r="AK4" s="59">
        <v>35706.406289885977</v>
      </c>
    </row>
    <row r="5" spans="1:37">
      <c r="A5" t="s">
        <v>41</v>
      </c>
      <c r="B5" t="s">
        <v>78</v>
      </c>
      <c r="C5" t="s">
        <v>388</v>
      </c>
      <c r="D5" s="59">
        <v>0</v>
      </c>
      <c r="E5" s="59">
        <v>0</v>
      </c>
      <c r="F5" s="59">
        <v>0</v>
      </c>
      <c r="G5" s="59">
        <v>0</v>
      </c>
      <c r="H5" s="59">
        <v>0</v>
      </c>
      <c r="I5" s="59">
        <v>0</v>
      </c>
      <c r="J5" s="59">
        <v>0</v>
      </c>
      <c r="K5" s="59">
        <v>0</v>
      </c>
      <c r="L5" s="59">
        <v>0</v>
      </c>
      <c r="M5" s="59">
        <v>0</v>
      </c>
      <c r="N5" s="59">
        <v>0</v>
      </c>
      <c r="O5" s="59">
        <v>0</v>
      </c>
      <c r="P5" s="59">
        <v>0</v>
      </c>
      <c r="Q5" s="59">
        <v>0</v>
      </c>
      <c r="R5" s="59">
        <v>0</v>
      </c>
      <c r="S5" s="59">
        <v>0</v>
      </c>
      <c r="T5" s="59">
        <v>0</v>
      </c>
      <c r="U5" s="59">
        <v>0</v>
      </c>
      <c r="V5" s="59">
        <v>0</v>
      </c>
      <c r="W5" s="59">
        <v>0</v>
      </c>
      <c r="X5" s="59">
        <v>0</v>
      </c>
      <c r="Y5" s="59">
        <v>0</v>
      </c>
      <c r="Z5" s="59">
        <v>0</v>
      </c>
      <c r="AA5" s="59">
        <v>0</v>
      </c>
      <c r="AB5" s="59">
        <v>0</v>
      </c>
      <c r="AC5" s="59">
        <v>0</v>
      </c>
      <c r="AD5" s="59">
        <v>0</v>
      </c>
      <c r="AE5" s="59">
        <v>0</v>
      </c>
      <c r="AF5" s="59">
        <v>0</v>
      </c>
      <c r="AG5" s="59">
        <v>0</v>
      </c>
      <c r="AH5" s="59">
        <v>0</v>
      </c>
      <c r="AI5" s="59">
        <v>0</v>
      </c>
      <c r="AJ5" s="59">
        <v>0</v>
      </c>
      <c r="AK5" s="59">
        <v>0</v>
      </c>
    </row>
    <row r="6" spans="1:37">
      <c r="A6" t="s">
        <v>41</v>
      </c>
      <c r="B6" t="s">
        <v>79</v>
      </c>
      <c r="C6" t="s">
        <v>388</v>
      </c>
      <c r="D6" s="59"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</v>
      </c>
      <c r="O6" s="59">
        <v>0</v>
      </c>
      <c r="P6" s="59">
        <v>0</v>
      </c>
      <c r="Q6" s="59">
        <v>0</v>
      </c>
      <c r="R6" s="59">
        <v>0</v>
      </c>
      <c r="S6" s="59">
        <v>0</v>
      </c>
      <c r="T6" s="59">
        <v>0</v>
      </c>
      <c r="U6" s="59">
        <v>0</v>
      </c>
      <c r="V6" s="59">
        <v>0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59">
        <v>0</v>
      </c>
      <c r="AC6" s="59">
        <v>0</v>
      </c>
      <c r="AD6" s="59">
        <v>0</v>
      </c>
      <c r="AE6" s="59">
        <v>0</v>
      </c>
      <c r="AF6" s="59">
        <v>0</v>
      </c>
      <c r="AG6" s="59">
        <v>0</v>
      </c>
      <c r="AH6" s="59">
        <v>0</v>
      </c>
      <c r="AI6" s="59">
        <v>0</v>
      </c>
      <c r="AJ6" s="59">
        <v>0</v>
      </c>
      <c r="AK6" s="59">
        <v>0</v>
      </c>
    </row>
    <row r="7" spans="1:37">
      <c r="A7" t="s">
        <v>41</v>
      </c>
      <c r="B7" t="s">
        <v>80</v>
      </c>
      <c r="C7" t="s">
        <v>388</v>
      </c>
      <c r="D7" s="59"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>
        <v>0</v>
      </c>
      <c r="AE7" s="59">
        <v>0</v>
      </c>
      <c r="AF7" s="59">
        <v>0</v>
      </c>
      <c r="AG7" s="59">
        <v>0</v>
      </c>
      <c r="AH7" s="59">
        <v>0</v>
      </c>
      <c r="AI7" s="59">
        <v>0</v>
      </c>
      <c r="AJ7" s="59">
        <v>0</v>
      </c>
      <c r="AK7" s="59">
        <v>0</v>
      </c>
    </row>
    <row r="8" spans="1:37">
      <c r="A8" t="s">
        <v>29</v>
      </c>
      <c r="B8" t="s">
        <v>75</v>
      </c>
      <c r="C8" t="s">
        <v>388</v>
      </c>
      <c r="D8" s="59">
        <v>37469.563831186213</v>
      </c>
      <c r="E8" s="59">
        <v>37469.563831186213</v>
      </c>
      <c r="F8" s="59">
        <v>37469.563831186213</v>
      </c>
      <c r="G8" s="59">
        <v>37469.563831186213</v>
      </c>
      <c r="H8" s="59">
        <v>37469.563831186213</v>
      </c>
      <c r="I8" s="59">
        <v>37469.563831186213</v>
      </c>
      <c r="J8" s="59">
        <v>37469.563831186213</v>
      </c>
      <c r="K8" s="59">
        <v>37469.563831186213</v>
      </c>
      <c r="L8" s="59">
        <v>37469.563831186213</v>
      </c>
      <c r="M8" s="59">
        <v>37469.563831186213</v>
      </c>
      <c r="N8" s="59">
        <v>37469.563831186213</v>
      </c>
      <c r="O8" s="59">
        <v>37469.563831186213</v>
      </c>
      <c r="P8" s="59">
        <v>37469.563831186213</v>
      </c>
      <c r="Q8" s="59">
        <v>37469.563831186213</v>
      </c>
      <c r="R8" s="59">
        <v>37469.563831186213</v>
      </c>
      <c r="S8" s="59">
        <v>37469.563831186213</v>
      </c>
      <c r="T8" s="59">
        <v>37469.563831186213</v>
      </c>
      <c r="U8" s="59">
        <v>37469.563831186213</v>
      </c>
      <c r="V8" s="59">
        <v>37469.563831186213</v>
      </c>
      <c r="W8" s="59">
        <v>37469.563831186213</v>
      </c>
      <c r="X8" s="59">
        <v>37469.563831186213</v>
      </c>
      <c r="Y8" s="59">
        <v>37469.563831186213</v>
      </c>
      <c r="Z8" s="59">
        <v>37469.563831186213</v>
      </c>
      <c r="AA8" s="59">
        <v>37469.563831186213</v>
      </c>
      <c r="AB8" s="59">
        <v>37469.563831186213</v>
      </c>
      <c r="AC8" s="59">
        <v>37469.563831186213</v>
      </c>
      <c r="AD8" s="59">
        <v>37469.563831186213</v>
      </c>
      <c r="AE8" s="59">
        <v>37469.563831186213</v>
      </c>
      <c r="AF8" s="59">
        <v>37469.563831186213</v>
      </c>
      <c r="AG8" s="59">
        <v>37469.563831186213</v>
      </c>
      <c r="AH8" s="59">
        <v>37469.563831186213</v>
      </c>
      <c r="AI8" s="59">
        <v>37469.563831186213</v>
      </c>
      <c r="AJ8" s="59">
        <v>37469.563831186213</v>
      </c>
      <c r="AK8" s="59">
        <v>37469.563831186213</v>
      </c>
    </row>
    <row r="9" spans="1:37">
      <c r="A9" t="s">
        <v>29</v>
      </c>
      <c r="B9" t="s">
        <v>76</v>
      </c>
      <c r="C9" t="s">
        <v>388</v>
      </c>
      <c r="D9" s="59">
        <v>37469.563831186213</v>
      </c>
      <c r="E9" s="59">
        <v>37469.563831186213</v>
      </c>
      <c r="F9" s="59">
        <v>37469.563831186213</v>
      </c>
      <c r="G9" s="59">
        <v>37469.563831186213</v>
      </c>
      <c r="H9" s="59">
        <v>37469.563831186213</v>
      </c>
      <c r="I9" s="59">
        <v>37469.563831186213</v>
      </c>
      <c r="J9" s="59">
        <v>37469.563831186213</v>
      </c>
      <c r="K9" s="59">
        <v>37469.563831186213</v>
      </c>
      <c r="L9" s="59">
        <v>37469.563831186213</v>
      </c>
      <c r="M9" s="59">
        <v>37469.563831186213</v>
      </c>
      <c r="N9" s="59">
        <v>37469.563831186213</v>
      </c>
      <c r="O9" s="59">
        <v>37469.563831186213</v>
      </c>
      <c r="P9" s="59">
        <v>37469.563831186213</v>
      </c>
      <c r="Q9" s="59">
        <v>37469.563831186213</v>
      </c>
      <c r="R9" s="59">
        <v>37469.563831186213</v>
      </c>
      <c r="S9" s="59">
        <v>37469.563831186213</v>
      </c>
      <c r="T9" s="59">
        <v>37469.563831186213</v>
      </c>
      <c r="U9" s="59">
        <v>37469.563831186213</v>
      </c>
      <c r="V9" s="59">
        <v>37469.563831186213</v>
      </c>
      <c r="W9" s="59">
        <v>37469.563831186213</v>
      </c>
      <c r="X9" s="59">
        <v>37469.563831186213</v>
      </c>
      <c r="Y9" s="59">
        <v>37469.563831186213</v>
      </c>
      <c r="Z9" s="59">
        <v>37469.563831186213</v>
      </c>
      <c r="AA9" s="59">
        <v>37469.563831186213</v>
      </c>
      <c r="AB9" s="59">
        <v>37469.563831186213</v>
      </c>
      <c r="AC9" s="59">
        <v>37469.563831186213</v>
      </c>
      <c r="AD9" s="59">
        <v>37469.563831186213</v>
      </c>
      <c r="AE9" s="59">
        <v>37469.563831186213</v>
      </c>
      <c r="AF9" s="59">
        <v>37469.563831186213</v>
      </c>
      <c r="AG9" s="59">
        <v>37469.563831186213</v>
      </c>
      <c r="AH9" s="59">
        <v>37469.563831186213</v>
      </c>
      <c r="AI9" s="59">
        <v>37469.563831186213</v>
      </c>
      <c r="AJ9" s="59">
        <v>37469.563831186213</v>
      </c>
      <c r="AK9" s="59">
        <v>37469.563831186213</v>
      </c>
    </row>
    <row r="10" spans="1:37">
      <c r="A10" t="s">
        <v>29</v>
      </c>
      <c r="B10" t="s">
        <v>77</v>
      </c>
      <c r="C10" t="s">
        <v>388</v>
      </c>
      <c r="D10" s="59">
        <v>68496.308486621085</v>
      </c>
      <c r="E10" s="59">
        <v>68496.308486621085</v>
      </c>
      <c r="F10" s="59">
        <v>68496.308486621085</v>
      </c>
      <c r="G10" s="59">
        <v>68496.308486621085</v>
      </c>
      <c r="H10" s="59">
        <v>68496.308486621085</v>
      </c>
      <c r="I10" s="59">
        <v>68496.308486621085</v>
      </c>
      <c r="J10" s="59">
        <v>68496.308486621085</v>
      </c>
      <c r="K10" s="59">
        <v>68496.308486621085</v>
      </c>
      <c r="L10" s="59">
        <v>68496.308486621085</v>
      </c>
      <c r="M10" s="59">
        <v>68496.308486621085</v>
      </c>
      <c r="N10" s="59">
        <v>68496.308486621085</v>
      </c>
      <c r="O10" s="59">
        <v>68496.308486621085</v>
      </c>
      <c r="P10" s="59">
        <v>68496.308486621085</v>
      </c>
      <c r="Q10" s="59">
        <v>68496.308486621085</v>
      </c>
      <c r="R10" s="59">
        <v>68496.308486621085</v>
      </c>
      <c r="S10" s="59">
        <v>68496.308486621085</v>
      </c>
      <c r="T10" s="59">
        <v>68496.308486621085</v>
      </c>
      <c r="U10" s="59">
        <v>68496.308486621085</v>
      </c>
      <c r="V10" s="59">
        <v>68496.308486621085</v>
      </c>
      <c r="W10" s="59">
        <v>68496.308486621085</v>
      </c>
      <c r="X10" s="59">
        <v>68496.308486621085</v>
      </c>
      <c r="Y10" s="59">
        <v>68496.308486621085</v>
      </c>
      <c r="Z10" s="59">
        <v>68496.308486621085</v>
      </c>
      <c r="AA10" s="59">
        <v>68496.308486621085</v>
      </c>
      <c r="AB10" s="59">
        <v>68496.308486621085</v>
      </c>
      <c r="AC10" s="59">
        <v>68496.308486621085</v>
      </c>
      <c r="AD10" s="59">
        <v>68496.308486621085</v>
      </c>
      <c r="AE10" s="59">
        <v>68496.308486621085</v>
      </c>
      <c r="AF10" s="59">
        <v>68496.308486621085</v>
      </c>
      <c r="AG10" s="59">
        <v>68496.308486621085</v>
      </c>
      <c r="AH10" s="59">
        <v>68496.308486621085</v>
      </c>
      <c r="AI10" s="59">
        <v>68496.308486621085</v>
      </c>
      <c r="AJ10" s="59">
        <v>68496.308486621085</v>
      </c>
      <c r="AK10" s="59">
        <v>68496.308486621085</v>
      </c>
    </row>
    <row r="11" spans="1:37">
      <c r="A11" t="s">
        <v>29</v>
      </c>
      <c r="B11" t="s">
        <v>78</v>
      </c>
      <c r="C11" t="s">
        <v>388</v>
      </c>
      <c r="D11" s="59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0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59">
        <v>0</v>
      </c>
      <c r="AJ11" s="59">
        <v>0</v>
      </c>
      <c r="AK11" s="59">
        <v>0</v>
      </c>
    </row>
    <row r="12" spans="1:37">
      <c r="A12" t="s">
        <v>29</v>
      </c>
      <c r="B12" t="s">
        <v>79</v>
      </c>
      <c r="C12" t="s">
        <v>388</v>
      </c>
      <c r="D12" s="59">
        <v>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0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>
        <v>0</v>
      </c>
      <c r="AE12" s="59">
        <v>0</v>
      </c>
      <c r="AF12" s="59">
        <v>0</v>
      </c>
      <c r="AG12" s="59">
        <v>0</v>
      </c>
      <c r="AH12" s="59">
        <v>0</v>
      </c>
      <c r="AI12" s="59">
        <v>0</v>
      </c>
      <c r="AJ12" s="59">
        <v>0</v>
      </c>
      <c r="AK12" s="59">
        <v>0</v>
      </c>
    </row>
    <row r="13" spans="1:37">
      <c r="A13" t="s">
        <v>29</v>
      </c>
      <c r="B13" t="s">
        <v>80</v>
      </c>
      <c r="C13" t="s">
        <v>388</v>
      </c>
      <c r="D13" s="59">
        <v>0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>
        <v>0</v>
      </c>
      <c r="AE13" s="59">
        <v>0</v>
      </c>
      <c r="AF13" s="59">
        <v>0</v>
      </c>
      <c r="AG13" s="59">
        <v>0</v>
      </c>
      <c r="AH13" s="59">
        <v>0</v>
      </c>
      <c r="AI13" s="59">
        <v>0</v>
      </c>
      <c r="AJ13" s="59">
        <v>0</v>
      </c>
      <c r="AK13" s="59">
        <v>0</v>
      </c>
    </row>
    <row r="14" spans="1:37">
      <c r="A14" t="s">
        <v>30</v>
      </c>
      <c r="B14" t="s">
        <v>75</v>
      </c>
      <c r="C14" t="s">
        <v>388</v>
      </c>
      <c r="D14" s="59">
        <v>46368.249944208372</v>
      </c>
      <c r="E14" s="59">
        <v>46368.249944208372</v>
      </c>
      <c r="F14" s="59">
        <v>46368.249944208372</v>
      </c>
      <c r="G14" s="59">
        <v>46368.249944208372</v>
      </c>
      <c r="H14" s="59">
        <v>46368.249944208372</v>
      </c>
      <c r="I14" s="59">
        <v>46368.249944208372</v>
      </c>
      <c r="J14" s="59">
        <v>46368.249944208372</v>
      </c>
      <c r="K14" s="59">
        <v>46368.249944208372</v>
      </c>
      <c r="L14" s="59">
        <v>46368.249944208372</v>
      </c>
      <c r="M14" s="59">
        <v>46368.249944208372</v>
      </c>
      <c r="N14" s="59">
        <v>46368.249944208372</v>
      </c>
      <c r="O14" s="59">
        <v>46368.249944208372</v>
      </c>
      <c r="P14" s="59">
        <v>46368.249944208372</v>
      </c>
      <c r="Q14" s="59">
        <v>46368.249944208372</v>
      </c>
      <c r="R14" s="59">
        <v>46368.249944208372</v>
      </c>
      <c r="S14" s="59">
        <v>46368.249944208372</v>
      </c>
      <c r="T14" s="59">
        <v>46368.249944208372</v>
      </c>
      <c r="U14" s="59">
        <v>46368.249944208372</v>
      </c>
      <c r="V14" s="59">
        <v>46368.249944208372</v>
      </c>
      <c r="W14" s="59">
        <v>46368.249944208372</v>
      </c>
      <c r="X14" s="59">
        <v>46368.249944208372</v>
      </c>
      <c r="Y14" s="59">
        <v>46368.249944208372</v>
      </c>
      <c r="Z14" s="59">
        <v>46368.249944208372</v>
      </c>
      <c r="AA14" s="59">
        <v>46368.249944208372</v>
      </c>
      <c r="AB14" s="59">
        <v>46368.249944208372</v>
      </c>
      <c r="AC14" s="59">
        <v>46368.249944208372</v>
      </c>
      <c r="AD14" s="59">
        <v>46368.249944208372</v>
      </c>
      <c r="AE14" s="59">
        <v>46368.249944208372</v>
      </c>
      <c r="AF14" s="59">
        <v>46368.249944208372</v>
      </c>
      <c r="AG14" s="59">
        <v>46368.249944208372</v>
      </c>
      <c r="AH14" s="59">
        <v>46368.249944208372</v>
      </c>
      <c r="AI14" s="59">
        <v>46368.249944208372</v>
      </c>
      <c r="AJ14" s="59">
        <v>46368.249944208372</v>
      </c>
      <c r="AK14" s="59">
        <v>46368.249944208372</v>
      </c>
    </row>
    <row r="15" spans="1:37">
      <c r="A15" t="s">
        <v>30</v>
      </c>
      <c r="B15" t="s">
        <v>76</v>
      </c>
      <c r="C15" t="s">
        <v>388</v>
      </c>
      <c r="D15" s="59">
        <v>46368.249944208372</v>
      </c>
      <c r="E15" s="59">
        <v>46368.249944208372</v>
      </c>
      <c r="F15" s="59">
        <v>46368.249944208372</v>
      </c>
      <c r="G15" s="59">
        <v>46368.249944208372</v>
      </c>
      <c r="H15" s="59">
        <v>46368.249944208372</v>
      </c>
      <c r="I15" s="59">
        <v>46368.249944208372</v>
      </c>
      <c r="J15" s="59">
        <v>46368.249944208372</v>
      </c>
      <c r="K15" s="59">
        <v>46368.249944208372</v>
      </c>
      <c r="L15" s="59">
        <v>46368.249944208372</v>
      </c>
      <c r="M15" s="59">
        <v>46368.249944208372</v>
      </c>
      <c r="N15" s="59">
        <v>46368.249944208372</v>
      </c>
      <c r="O15" s="59">
        <v>46368.249944208372</v>
      </c>
      <c r="P15" s="59">
        <v>46368.249944208372</v>
      </c>
      <c r="Q15" s="59">
        <v>46368.249944208372</v>
      </c>
      <c r="R15" s="59">
        <v>46368.249944208372</v>
      </c>
      <c r="S15" s="59">
        <v>46368.249944208372</v>
      </c>
      <c r="T15" s="59">
        <v>46368.249944208372</v>
      </c>
      <c r="U15" s="59">
        <v>46368.249944208372</v>
      </c>
      <c r="V15" s="59">
        <v>46368.249944208372</v>
      </c>
      <c r="W15" s="59">
        <v>46368.249944208372</v>
      </c>
      <c r="X15" s="59">
        <v>46368.249944208372</v>
      </c>
      <c r="Y15" s="59">
        <v>46368.249944208372</v>
      </c>
      <c r="Z15" s="59">
        <v>46368.249944208372</v>
      </c>
      <c r="AA15" s="59">
        <v>46368.249944208372</v>
      </c>
      <c r="AB15" s="59">
        <v>46368.249944208372</v>
      </c>
      <c r="AC15" s="59">
        <v>46368.249944208372</v>
      </c>
      <c r="AD15" s="59">
        <v>46368.249944208372</v>
      </c>
      <c r="AE15" s="59">
        <v>46368.249944208372</v>
      </c>
      <c r="AF15" s="59">
        <v>46368.249944208372</v>
      </c>
      <c r="AG15" s="59">
        <v>46368.249944208372</v>
      </c>
      <c r="AH15" s="59">
        <v>46368.249944208372</v>
      </c>
      <c r="AI15" s="59">
        <v>46368.249944208372</v>
      </c>
      <c r="AJ15" s="59">
        <v>46368.249944208372</v>
      </c>
      <c r="AK15" s="59">
        <v>46368.249944208372</v>
      </c>
    </row>
    <row r="16" spans="1:37">
      <c r="A16" t="s">
        <v>30</v>
      </c>
      <c r="B16" t="s">
        <v>77</v>
      </c>
      <c r="C16" t="s">
        <v>388</v>
      </c>
      <c r="D16" s="59">
        <v>119866.9480902514</v>
      </c>
      <c r="E16" s="59">
        <v>119866.9480902514</v>
      </c>
      <c r="F16" s="59">
        <v>119866.9480902514</v>
      </c>
      <c r="G16" s="59">
        <v>119866.9480902514</v>
      </c>
      <c r="H16" s="59">
        <v>119866.9480902514</v>
      </c>
      <c r="I16" s="59">
        <v>119866.9480902514</v>
      </c>
      <c r="J16" s="59">
        <v>119866.9480902514</v>
      </c>
      <c r="K16" s="59">
        <v>119866.9480902514</v>
      </c>
      <c r="L16" s="59">
        <v>119866.9480902514</v>
      </c>
      <c r="M16" s="59">
        <v>119866.9480902514</v>
      </c>
      <c r="N16" s="59">
        <v>119866.9480902514</v>
      </c>
      <c r="O16" s="59">
        <v>119866.9480902514</v>
      </c>
      <c r="P16" s="59">
        <v>119866.9480902514</v>
      </c>
      <c r="Q16" s="59">
        <v>119866.9480902514</v>
      </c>
      <c r="R16" s="59">
        <v>119866.9480902514</v>
      </c>
      <c r="S16" s="59">
        <v>119866.9480902514</v>
      </c>
      <c r="T16" s="59">
        <v>119866.9480902514</v>
      </c>
      <c r="U16" s="59">
        <v>119866.9480902514</v>
      </c>
      <c r="V16" s="59">
        <v>119866.9480902514</v>
      </c>
      <c r="W16" s="59">
        <v>119866.9480902514</v>
      </c>
      <c r="X16" s="59">
        <v>119866.9480902514</v>
      </c>
      <c r="Y16" s="59">
        <v>119866.9480902514</v>
      </c>
      <c r="Z16" s="59">
        <v>119866.9480902514</v>
      </c>
      <c r="AA16" s="59">
        <v>119866.9480902514</v>
      </c>
      <c r="AB16" s="59">
        <v>119866.9480902514</v>
      </c>
      <c r="AC16" s="59">
        <v>119866.9480902514</v>
      </c>
      <c r="AD16" s="59">
        <v>119866.9480902514</v>
      </c>
      <c r="AE16" s="59">
        <v>119866.9480902514</v>
      </c>
      <c r="AF16" s="59">
        <v>119866.9480902514</v>
      </c>
      <c r="AG16" s="59">
        <v>119866.9480902514</v>
      </c>
      <c r="AH16" s="59">
        <v>119866.9480902514</v>
      </c>
      <c r="AI16" s="59">
        <v>119866.9480902514</v>
      </c>
      <c r="AJ16" s="59">
        <v>119866.9480902514</v>
      </c>
      <c r="AK16" s="59">
        <v>119866.9480902514</v>
      </c>
    </row>
    <row r="17" spans="1:37">
      <c r="A17" t="s">
        <v>30</v>
      </c>
      <c r="B17" t="s">
        <v>78</v>
      </c>
      <c r="C17" t="s">
        <v>388</v>
      </c>
      <c r="D17" s="59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9">
        <v>0</v>
      </c>
      <c r="AI17" s="59">
        <v>0</v>
      </c>
      <c r="AJ17" s="59">
        <v>0</v>
      </c>
      <c r="AK17" s="59">
        <v>0</v>
      </c>
    </row>
    <row r="18" spans="1:37">
      <c r="A18" t="s">
        <v>30</v>
      </c>
      <c r="B18" t="s">
        <v>79</v>
      </c>
      <c r="C18" t="s">
        <v>388</v>
      </c>
      <c r="D18" s="59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59">
        <v>0</v>
      </c>
      <c r="AJ18" s="59">
        <v>0</v>
      </c>
      <c r="AK18" s="59">
        <v>0</v>
      </c>
    </row>
    <row r="19" spans="1:37">
      <c r="A19" t="s">
        <v>30</v>
      </c>
      <c r="B19" t="s">
        <v>80</v>
      </c>
      <c r="C19" t="s">
        <v>388</v>
      </c>
      <c r="D19" s="59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0</v>
      </c>
      <c r="R19" s="59">
        <v>0</v>
      </c>
      <c r="S19" s="59">
        <v>0</v>
      </c>
      <c r="T19" s="59">
        <v>0</v>
      </c>
      <c r="U19" s="59">
        <v>0</v>
      </c>
      <c r="V19" s="59">
        <v>0</v>
      </c>
      <c r="W19" s="59">
        <v>0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59">
        <v>0</v>
      </c>
      <c r="AJ19" s="59">
        <v>0</v>
      </c>
      <c r="AK19" s="59">
        <v>0</v>
      </c>
    </row>
    <row r="20" spans="1:37">
      <c r="A20" t="s">
        <v>31</v>
      </c>
      <c r="B20" t="s">
        <v>75</v>
      </c>
      <c r="C20" t="s">
        <v>388</v>
      </c>
      <c r="D20" s="59">
        <v>36576.442394834819</v>
      </c>
      <c r="E20" s="59">
        <v>36576.442394834819</v>
      </c>
      <c r="F20" s="59">
        <v>36576.442394834819</v>
      </c>
      <c r="G20" s="59">
        <v>36576.442394834819</v>
      </c>
      <c r="H20" s="59">
        <v>36576.442394834819</v>
      </c>
      <c r="I20" s="59">
        <v>36576.442394834819</v>
      </c>
      <c r="J20" s="59">
        <v>36576.442394834819</v>
      </c>
      <c r="K20" s="59">
        <v>36576.442394834819</v>
      </c>
      <c r="L20" s="59">
        <v>36576.442394834819</v>
      </c>
      <c r="M20" s="59">
        <v>36576.442394834819</v>
      </c>
      <c r="N20" s="59">
        <v>36576.442394834819</v>
      </c>
      <c r="O20" s="59">
        <v>36576.442394834819</v>
      </c>
      <c r="P20" s="59">
        <v>36576.442394834819</v>
      </c>
      <c r="Q20" s="59">
        <v>36576.442394834819</v>
      </c>
      <c r="R20" s="59">
        <v>36576.442394834819</v>
      </c>
      <c r="S20" s="59">
        <v>36576.442394834819</v>
      </c>
      <c r="T20" s="59">
        <v>36576.442394834819</v>
      </c>
      <c r="U20" s="59">
        <v>36576.442394834819</v>
      </c>
      <c r="V20" s="59">
        <v>36576.442394834819</v>
      </c>
      <c r="W20" s="59">
        <v>36576.442394834819</v>
      </c>
      <c r="X20" s="59">
        <v>36576.442394834819</v>
      </c>
      <c r="Y20" s="59">
        <v>36576.442394834819</v>
      </c>
      <c r="Z20" s="59">
        <v>36576.442394834819</v>
      </c>
      <c r="AA20" s="59">
        <v>36576.442394834819</v>
      </c>
      <c r="AB20" s="59">
        <v>36576.442394834819</v>
      </c>
      <c r="AC20" s="59">
        <v>36576.442394834819</v>
      </c>
      <c r="AD20" s="59">
        <v>36576.442394834819</v>
      </c>
      <c r="AE20" s="59">
        <v>36576.442394834819</v>
      </c>
      <c r="AF20" s="59">
        <v>36576.442394834819</v>
      </c>
      <c r="AG20" s="59">
        <v>36576.442394834819</v>
      </c>
      <c r="AH20" s="59">
        <v>36576.442394834819</v>
      </c>
      <c r="AI20" s="59">
        <v>36576.442394834819</v>
      </c>
      <c r="AJ20" s="59">
        <v>36576.442394834819</v>
      </c>
      <c r="AK20" s="59">
        <v>36576.442394834819</v>
      </c>
    </row>
    <row r="21" spans="1:37">
      <c r="A21" t="s">
        <v>31</v>
      </c>
      <c r="B21" t="s">
        <v>76</v>
      </c>
      <c r="C21" t="s">
        <v>388</v>
      </c>
      <c r="D21" s="59">
        <v>36576.442394834819</v>
      </c>
      <c r="E21" s="59">
        <v>36576.442394834819</v>
      </c>
      <c r="F21" s="59">
        <v>36576.442394834819</v>
      </c>
      <c r="G21" s="59">
        <v>36576.442394834819</v>
      </c>
      <c r="H21" s="59">
        <v>36576.442394834819</v>
      </c>
      <c r="I21" s="59">
        <v>36576.442394834819</v>
      </c>
      <c r="J21" s="59">
        <v>36576.442394834819</v>
      </c>
      <c r="K21" s="59">
        <v>36576.442394834819</v>
      </c>
      <c r="L21" s="59">
        <v>36576.442394834819</v>
      </c>
      <c r="M21" s="59">
        <v>36576.442394834819</v>
      </c>
      <c r="N21" s="59">
        <v>36576.442394834819</v>
      </c>
      <c r="O21" s="59">
        <v>36576.442394834819</v>
      </c>
      <c r="P21" s="59">
        <v>36576.442394834819</v>
      </c>
      <c r="Q21" s="59">
        <v>36576.442394834819</v>
      </c>
      <c r="R21" s="59">
        <v>36576.442394834819</v>
      </c>
      <c r="S21" s="59">
        <v>36576.442394834819</v>
      </c>
      <c r="T21" s="59">
        <v>36576.442394834819</v>
      </c>
      <c r="U21" s="59">
        <v>36576.442394834819</v>
      </c>
      <c r="V21" s="59">
        <v>36576.442394834819</v>
      </c>
      <c r="W21" s="59">
        <v>36576.442394834819</v>
      </c>
      <c r="X21" s="59">
        <v>36576.442394834819</v>
      </c>
      <c r="Y21" s="59">
        <v>36576.442394834819</v>
      </c>
      <c r="Z21" s="59">
        <v>36576.442394834819</v>
      </c>
      <c r="AA21" s="59">
        <v>36576.442394834819</v>
      </c>
      <c r="AB21" s="59">
        <v>36576.442394834819</v>
      </c>
      <c r="AC21" s="59">
        <v>36576.442394834819</v>
      </c>
      <c r="AD21" s="59">
        <v>36576.442394834819</v>
      </c>
      <c r="AE21" s="59">
        <v>36576.442394834819</v>
      </c>
      <c r="AF21" s="59">
        <v>36576.442394834819</v>
      </c>
      <c r="AG21" s="59">
        <v>36576.442394834819</v>
      </c>
      <c r="AH21" s="59">
        <v>36576.442394834819</v>
      </c>
      <c r="AI21" s="59">
        <v>36576.442394834819</v>
      </c>
      <c r="AJ21" s="59">
        <v>36576.442394834819</v>
      </c>
      <c r="AK21" s="59">
        <v>36576.442394834819</v>
      </c>
    </row>
    <row r="22" spans="1:37">
      <c r="A22" t="s">
        <v>31</v>
      </c>
      <c r="B22" t="s">
        <v>77</v>
      </c>
      <c r="C22" t="s">
        <v>388</v>
      </c>
      <c r="D22" s="59">
        <v>94687.279778518918</v>
      </c>
      <c r="E22" s="59">
        <v>94687.279778518918</v>
      </c>
      <c r="F22" s="59">
        <v>94687.279778518918</v>
      </c>
      <c r="G22" s="59">
        <v>94687.279778518918</v>
      </c>
      <c r="H22" s="59">
        <v>94687.279778518918</v>
      </c>
      <c r="I22" s="59">
        <v>94687.279778518918</v>
      </c>
      <c r="J22" s="59">
        <v>94687.279778518918</v>
      </c>
      <c r="K22" s="59">
        <v>94687.279778518918</v>
      </c>
      <c r="L22" s="59">
        <v>94687.279778518918</v>
      </c>
      <c r="M22" s="59">
        <v>94687.279778518918</v>
      </c>
      <c r="N22" s="59">
        <v>94687.279778518918</v>
      </c>
      <c r="O22" s="59">
        <v>94687.279778518918</v>
      </c>
      <c r="P22" s="59">
        <v>94687.279778518918</v>
      </c>
      <c r="Q22" s="59">
        <v>94687.279778518918</v>
      </c>
      <c r="R22" s="59">
        <v>94687.279778518918</v>
      </c>
      <c r="S22" s="59">
        <v>94687.279778518918</v>
      </c>
      <c r="T22" s="59">
        <v>94687.279778518918</v>
      </c>
      <c r="U22" s="59">
        <v>94687.279778518918</v>
      </c>
      <c r="V22" s="59">
        <v>94687.279778518918</v>
      </c>
      <c r="W22" s="59">
        <v>94687.279778518918</v>
      </c>
      <c r="X22" s="59">
        <v>94687.279778518918</v>
      </c>
      <c r="Y22" s="59">
        <v>94687.279778518918</v>
      </c>
      <c r="Z22" s="59">
        <v>94687.279778518918</v>
      </c>
      <c r="AA22" s="59">
        <v>94687.279778518918</v>
      </c>
      <c r="AB22" s="59">
        <v>94687.279778518918</v>
      </c>
      <c r="AC22" s="59">
        <v>94687.279778518918</v>
      </c>
      <c r="AD22" s="59">
        <v>94687.279778518918</v>
      </c>
      <c r="AE22" s="59">
        <v>94687.279778518918</v>
      </c>
      <c r="AF22" s="59">
        <v>94687.279778518918</v>
      </c>
      <c r="AG22" s="59">
        <v>94687.279778518918</v>
      </c>
      <c r="AH22" s="59">
        <v>94687.279778518918</v>
      </c>
      <c r="AI22" s="59">
        <v>94687.279778518918</v>
      </c>
      <c r="AJ22" s="59">
        <v>94687.279778518918</v>
      </c>
      <c r="AK22" s="59">
        <v>94687.279778518918</v>
      </c>
    </row>
    <row r="23" spans="1:37">
      <c r="A23" t="s">
        <v>31</v>
      </c>
      <c r="B23" t="s">
        <v>78</v>
      </c>
      <c r="C23" t="s">
        <v>388</v>
      </c>
      <c r="D23" s="59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0</v>
      </c>
      <c r="AI23" s="59">
        <v>0</v>
      </c>
      <c r="AJ23" s="59">
        <v>0</v>
      </c>
      <c r="AK23" s="59">
        <v>0</v>
      </c>
    </row>
    <row r="24" spans="1:37">
      <c r="A24" t="s">
        <v>31</v>
      </c>
      <c r="B24" t="s">
        <v>79</v>
      </c>
      <c r="C24" t="s">
        <v>388</v>
      </c>
      <c r="D24" s="59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0</v>
      </c>
      <c r="AI24" s="59">
        <v>0</v>
      </c>
      <c r="AJ24" s="59">
        <v>0</v>
      </c>
      <c r="AK24" s="59">
        <v>0</v>
      </c>
    </row>
    <row r="25" spans="1:37">
      <c r="A25" t="s">
        <v>31</v>
      </c>
      <c r="B25" t="s">
        <v>80</v>
      </c>
      <c r="C25" t="s">
        <v>388</v>
      </c>
      <c r="D25" s="59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59">
        <v>0</v>
      </c>
      <c r="AJ25" s="59">
        <v>0</v>
      </c>
      <c r="AK25" s="59">
        <v>0</v>
      </c>
    </row>
    <row r="26" spans="1:37">
      <c r="A26" t="s">
        <v>32</v>
      </c>
      <c r="B26" t="s">
        <v>75</v>
      </c>
      <c r="C26" t="s">
        <v>388</v>
      </c>
      <c r="D26" s="59">
        <v>29918.657352020149</v>
      </c>
      <c r="E26" s="59">
        <v>29918.657352020149</v>
      </c>
      <c r="F26" s="59">
        <v>29918.657352020149</v>
      </c>
      <c r="G26" s="59">
        <v>29918.657352020149</v>
      </c>
      <c r="H26" s="59">
        <v>29918.657352020149</v>
      </c>
      <c r="I26" s="59">
        <v>29918.657352020149</v>
      </c>
      <c r="J26" s="59">
        <v>29918.657352020149</v>
      </c>
      <c r="K26" s="59">
        <v>29918.657352020149</v>
      </c>
      <c r="L26" s="59">
        <v>29918.657352020149</v>
      </c>
      <c r="M26" s="59">
        <v>29918.657352020149</v>
      </c>
      <c r="N26" s="59">
        <v>29918.657352020149</v>
      </c>
      <c r="O26" s="59">
        <v>29918.657352020149</v>
      </c>
      <c r="P26" s="59">
        <v>29918.657352020149</v>
      </c>
      <c r="Q26" s="59">
        <v>29918.657352020149</v>
      </c>
      <c r="R26" s="59">
        <v>29918.657352020149</v>
      </c>
      <c r="S26" s="59">
        <v>29918.657352020149</v>
      </c>
      <c r="T26" s="59">
        <v>29918.657352020149</v>
      </c>
      <c r="U26" s="59">
        <v>29918.657352020149</v>
      </c>
      <c r="V26" s="59">
        <v>29918.657352020149</v>
      </c>
      <c r="W26" s="59">
        <v>29918.657352020149</v>
      </c>
      <c r="X26" s="59">
        <v>29918.657352020149</v>
      </c>
      <c r="Y26" s="59">
        <v>29918.657352020149</v>
      </c>
      <c r="Z26" s="59">
        <v>29918.657352020149</v>
      </c>
      <c r="AA26" s="59">
        <v>29918.657352020149</v>
      </c>
      <c r="AB26" s="59">
        <v>29918.657352020149</v>
      </c>
      <c r="AC26" s="59">
        <v>29918.657352020149</v>
      </c>
      <c r="AD26" s="59">
        <v>29918.657352020149</v>
      </c>
      <c r="AE26" s="59">
        <v>29918.657352020149</v>
      </c>
      <c r="AF26" s="59">
        <v>29918.657352020149</v>
      </c>
      <c r="AG26" s="59">
        <v>29918.657352020149</v>
      </c>
      <c r="AH26" s="59">
        <v>29918.657352020149</v>
      </c>
      <c r="AI26" s="59">
        <v>29918.657352020149</v>
      </c>
      <c r="AJ26" s="59">
        <v>29918.657352020149</v>
      </c>
      <c r="AK26" s="59">
        <v>29918.657352020149</v>
      </c>
    </row>
    <row r="27" spans="1:37">
      <c r="A27" t="s">
        <v>32</v>
      </c>
      <c r="B27" t="s">
        <v>76</v>
      </c>
      <c r="C27" t="s">
        <v>388</v>
      </c>
      <c r="D27" s="59">
        <v>29918.657352020149</v>
      </c>
      <c r="E27" s="59">
        <v>29918.657352020149</v>
      </c>
      <c r="F27" s="59">
        <v>29918.657352020149</v>
      </c>
      <c r="G27" s="59">
        <v>29918.657352020149</v>
      </c>
      <c r="H27" s="59">
        <v>29918.657352020149</v>
      </c>
      <c r="I27" s="59">
        <v>29918.657352020149</v>
      </c>
      <c r="J27" s="59">
        <v>29918.657352020149</v>
      </c>
      <c r="K27" s="59">
        <v>29918.657352020149</v>
      </c>
      <c r="L27" s="59">
        <v>29918.657352020149</v>
      </c>
      <c r="M27" s="59">
        <v>29918.657352020149</v>
      </c>
      <c r="N27" s="59">
        <v>29918.657352020149</v>
      </c>
      <c r="O27" s="59">
        <v>29918.657352020149</v>
      </c>
      <c r="P27" s="59">
        <v>29918.657352020149</v>
      </c>
      <c r="Q27" s="59">
        <v>29918.657352020149</v>
      </c>
      <c r="R27" s="59">
        <v>29918.657352020149</v>
      </c>
      <c r="S27" s="59">
        <v>29918.657352020149</v>
      </c>
      <c r="T27" s="59">
        <v>29918.657352020149</v>
      </c>
      <c r="U27" s="59">
        <v>29918.657352020149</v>
      </c>
      <c r="V27" s="59">
        <v>29918.657352020149</v>
      </c>
      <c r="W27" s="59">
        <v>29918.657352020149</v>
      </c>
      <c r="X27" s="59">
        <v>29918.657352020149</v>
      </c>
      <c r="Y27" s="59">
        <v>29918.657352020149</v>
      </c>
      <c r="Z27" s="59">
        <v>29918.657352020149</v>
      </c>
      <c r="AA27" s="59">
        <v>29918.657352020149</v>
      </c>
      <c r="AB27" s="59">
        <v>29918.657352020149</v>
      </c>
      <c r="AC27" s="59">
        <v>29918.657352020149</v>
      </c>
      <c r="AD27" s="59">
        <v>29918.657352020149</v>
      </c>
      <c r="AE27" s="59">
        <v>29918.657352020149</v>
      </c>
      <c r="AF27" s="59">
        <v>29918.657352020149</v>
      </c>
      <c r="AG27" s="59">
        <v>29918.657352020149</v>
      </c>
      <c r="AH27" s="59">
        <v>29918.657352020149</v>
      </c>
      <c r="AI27" s="59">
        <v>29918.657352020149</v>
      </c>
      <c r="AJ27" s="59">
        <v>29918.657352020149</v>
      </c>
      <c r="AK27" s="59">
        <v>29918.657352020149</v>
      </c>
    </row>
    <row r="28" spans="1:37">
      <c r="A28" t="s">
        <v>32</v>
      </c>
      <c r="B28" t="s">
        <v>77</v>
      </c>
      <c r="C28" t="s">
        <v>388</v>
      </c>
      <c r="D28" s="59">
        <v>145630.10513896999</v>
      </c>
      <c r="E28" s="59">
        <v>145630.10513896999</v>
      </c>
      <c r="F28" s="59">
        <v>145630.10513896999</v>
      </c>
      <c r="G28" s="59">
        <v>145630.10513896999</v>
      </c>
      <c r="H28" s="59">
        <v>145630.10513896999</v>
      </c>
      <c r="I28" s="59">
        <v>145630.10513896999</v>
      </c>
      <c r="J28" s="59">
        <v>145630.10513896999</v>
      </c>
      <c r="K28" s="59">
        <v>145630.10513896999</v>
      </c>
      <c r="L28" s="59">
        <v>145630.10513896999</v>
      </c>
      <c r="M28" s="59">
        <v>145630.10513896999</v>
      </c>
      <c r="N28" s="59">
        <v>145630.10513896999</v>
      </c>
      <c r="O28" s="59">
        <v>145630.10513896999</v>
      </c>
      <c r="P28" s="59">
        <v>145630.10513896999</v>
      </c>
      <c r="Q28" s="59">
        <v>145630.10513896999</v>
      </c>
      <c r="R28" s="59">
        <v>145630.10513896999</v>
      </c>
      <c r="S28" s="59">
        <v>145630.10513896999</v>
      </c>
      <c r="T28" s="59">
        <v>145630.10513896999</v>
      </c>
      <c r="U28" s="59">
        <v>145630.10513896999</v>
      </c>
      <c r="V28" s="59">
        <v>145630.10513896999</v>
      </c>
      <c r="W28" s="59">
        <v>145630.10513896999</v>
      </c>
      <c r="X28" s="59">
        <v>145630.10513896999</v>
      </c>
      <c r="Y28" s="59">
        <v>145630.10513896999</v>
      </c>
      <c r="Z28" s="59">
        <v>145630.10513896999</v>
      </c>
      <c r="AA28" s="59">
        <v>145630.10513896999</v>
      </c>
      <c r="AB28" s="59">
        <v>145630.10513896999</v>
      </c>
      <c r="AC28" s="59">
        <v>145630.10513896999</v>
      </c>
      <c r="AD28" s="59">
        <v>145630.10513896999</v>
      </c>
      <c r="AE28" s="59">
        <v>145630.10513896999</v>
      </c>
      <c r="AF28" s="59">
        <v>145630.10513896999</v>
      </c>
      <c r="AG28" s="59">
        <v>145630.10513896999</v>
      </c>
      <c r="AH28" s="59">
        <v>145630.10513896999</v>
      </c>
      <c r="AI28" s="59">
        <v>145630.10513896999</v>
      </c>
      <c r="AJ28" s="59">
        <v>145630.10513896999</v>
      </c>
      <c r="AK28" s="59">
        <v>145630.10513896999</v>
      </c>
    </row>
    <row r="29" spans="1:37">
      <c r="A29" t="s">
        <v>32</v>
      </c>
      <c r="B29" t="s">
        <v>78</v>
      </c>
      <c r="C29" t="s">
        <v>388</v>
      </c>
      <c r="D29" s="59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0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0</v>
      </c>
      <c r="U29" s="59">
        <v>0</v>
      </c>
      <c r="V29" s="59">
        <v>0</v>
      </c>
      <c r="W29" s="59">
        <v>0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0</v>
      </c>
      <c r="AG29" s="59">
        <v>0</v>
      </c>
      <c r="AH29" s="59">
        <v>0</v>
      </c>
      <c r="AI29" s="59">
        <v>0</v>
      </c>
      <c r="AJ29" s="59">
        <v>0</v>
      </c>
      <c r="AK29" s="59">
        <v>0</v>
      </c>
    </row>
    <row r="30" spans="1:37">
      <c r="A30" t="s">
        <v>32</v>
      </c>
      <c r="B30" t="s">
        <v>79</v>
      </c>
      <c r="C30" t="s">
        <v>388</v>
      </c>
      <c r="D30" s="59">
        <v>0</v>
      </c>
      <c r="E30" s="59">
        <v>0</v>
      </c>
      <c r="F30" s="59">
        <v>0</v>
      </c>
      <c r="G30" s="59">
        <v>0</v>
      </c>
      <c r="H30" s="59">
        <v>0</v>
      </c>
      <c r="I30" s="59">
        <v>0</v>
      </c>
      <c r="J30" s="59">
        <v>0</v>
      </c>
      <c r="K30" s="59">
        <v>0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0</v>
      </c>
      <c r="U30" s="59">
        <v>0</v>
      </c>
      <c r="V30" s="59">
        <v>0</v>
      </c>
      <c r="W30" s="59">
        <v>0</v>
      </c>
      <c r="X30" s="59">
        <v>0</v>
      </c>
      <c r="Y30" s="59">
        <v>0</v>
      </c>
      <c r="Z30" s="59">
        <v>0</v>
      </c>
      <c r="AA30" s="59">
        <v>0</v>
      </c>
      <c r="AB30" s="59">
        <v>0</v>
      </c>
      <c r="AC30" s="59">
        <v>0</v>
      </c>
      <c r="AD30" s="59">
        <v>0</v>
      </c>
      <c r="AE30" s="59">
        <v>0</v>
      </c>
      <c r="AF30" s="59">
        <v>0</v>
      </c>
      <c r="AG30" s="59">
        <v>0</v>
      </c>
      <c r="AH30" s="59">
        <v>0</v>
      </c>
      <c r="AI30" s="59">
        <v>0</v>
      </c>
      <c r="AJ30" s="59">
        <v>0</v>
      </c>
      <c r="AK30" s="59">
        <v>0</v>
      </c>
    </row>
    <row r="31" spans="1:37">
      <c r="A31" t="s">
        <v>32</v>
      </c>
      <c r="B31" t="s">
        <v>80</v>
      </c>
      <c r="C31" t="s">
        <v>388</v>
      </c>
      <c r="D31" s="59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0</v>
      </c>
      <c r="AI31" s="59">
        <v>0</v>
      </c>
      <c r="AJ31" s="59">
        <v>0</v>
      </c>
      <c r="AK31" s="59">
        <v>0</v>
      </c>
    </row>
    <row r="32" spans="1:37">
      <c r="A32" t="s">
        <v>33</v>
      </c>
      <c r="B32" t="s">
        <v>75</v>
      </c>
      <c r="C32" t="s">
        <v>388</v>
      </c>
      <c r="D32" s="59">
        <v>31748.40589939355</v>
      </c>
      <c r="E32" s="59">
        <v>31748.40589939355</v>
      </c>
      <c r="F32" s="59">
        <v>31748.40589939355</v>
      </c>
      <c r="G32" s="59">
        <v>31748.40589939355</v>
      </c>
      <c r="H32" s="59">
        <v>31748.40589939355</v>
      </c>
      <c r="I32" s="59">
        <v>31748.40589939355</v>
      </c>
      <c r="J32" s="59">
        <v>31748.40589939355</v>
      </c>
      <c r="K32" s="59">
        <v>31748.40589939355</v>
      </c>
      <c r="L32" s="59">
        <v>31748.40589939355</v>
      </c>
      <c r="M32" s="59">
        <v>31748.40589939355</v>
      </c>
      <c r="N32" s="59">
        <v>31748.40589939355</v>
      </c>
      <c r="O32" s="59">
        <v>31748.40589939355</v>
      </c>
      <c r="P32" s="59">
        <v>31748.40589939355</v>
      </c>
      <c r="Q32" s="59">
        <v>31748.40589939355</v>
      </c>
      <c r="R32" s="59">
        <v>31748.40589939355</v>
      </c>
      <c r="S32" s="59">
        <v>31748.40589939355</v>
      </c>
      <c r="T32" s="59">
        <v>31748.40589939355</v>
      </c>
      <c r="U32" s="59">
        <v>31748.40589939355</v>
      </c>
      <c r="V32" s="59">
        <v>31748.40589939355</v>
      </c>
      <c r="W32" s="59">
        <v>31748.40589939355</v>
      </c>
      <c r="X32" s="59">
        <v>31748.40589939355</v>
      </c>
      <c r="Y32" s="59">
        <v>31748.40589939355</v>
      </c>
      <c r="Z32" s="59">
        <v>31748.40589939355</v>
      </c>
      <c r="AA32" s="59">
        <v>31748.40589939355</v>
      </c>
      <c r="AB32" s="59">
        <v>31748.40589939355</v>
      </c>
      <c r="AC32" s="59">
        <v>31748.40589939355</v>
      </c>
      <c r="AD32" s="59">
        <v>31748.40589939355</v>
      </c>
      <c r="AE32" s="59">
        <v>31748.40589939355</v>
      </c>
      <c r="AF32" s="59">
        <v>31748.40589939355</v>
      </c>
      <c r="AG32" s="59">
        <v>31748.40589939355</v>
      </c>
      <c r="AH32" s="59">
        <v>31748.40589939355</v>
      </c>
      <c r="AI32" s="59">
        <v>31748.40589939355</v>
      </c>
      <c r="AJ32" s="59">
        <v>31748.40589939355</v>
      </c>
      <c r="AK32" s="59">
        <v>31748.40589939355</v>
      </c>
    </row>
    <row r="33" spans="1:37">
      <c r="A33" t="s">
        <v>33</v>
      </c>
      <c r="B33" t="s">
        <v>76</v>
      </c>
      <c r="C33" t="s">
        <v>388</v>
      </c>
      <c r="D33" s="59">
        <v>31748.40589939355</v>
      </c>
      <c r="E33" s="59">
        <v>31748.40589939355</v>
      </c>
      <c r="F33" s="59">
        <v>31748.40589939355</v>
      </c>
      <c r="G33" s="59">
        <v>31748.40589939355</v>
      </c>
      <c r="H33" s="59">
        <v>31748.40589939355</v>
      </c>
      <c r="I33" s="59">
        <v>31748.40589939355</v>
      </c>
      <c r="J33" s="59">
        <v>31748.40589939355</v>
      </c>
      <c r="K33" s="59">
        <v>31748.40589939355</v>
      </c>
      <c r="L33" s="59">
        <v>31748.40589939355</v>
      </c>
      <c r="M33" s="59">
        <v>31748.40589939355</v>
      </c>
      <c r="N33" s="59">
        <v>31748.40589939355</v>
      </c>
      <c r="O33" s="59">
        <v>31748.40589939355</v>
      </c>
      <c r="P33" s="59">
        <v>31748.40589939355</v>
      </c>
      <c r="Q33" s="59">
        <v>31748.40589939355</v>
      </c>
      <c r="R33" s="59">
        <v>31748.40589939355</v>
      </c>
      <c r="S33" s="59">
        <v>31748.40589939355</v>
      </c>
      <c r="T33" s="59">
        <v>31748.40589939355</v>
      </c>
      <c r="U33" s="59">
        <v>31748.40589939355</v>
      </c>
      <c r="V33" s="59">
        <v>31748.40589939355</v>
      </c>
      <c r="W33" s="59">
        <v>31748.40589939355</v>
      </c>
      <c r="X33" s="59">
        <v>31748.40589939355</v>
      </c>
      <c r="Y33" s="59">
        <v>31748.40589939355</v>
      </c>
      <c r="Z33" s="59">
        <v>31748.40589939355</v>
      </c>
      <c r="AA33" s="59">
        <v>31748.40589939355</v>
      </c>
      <c r="AB33" s="59">
        <v>31748.40589939355</v>
      </c>
      <c r="AC33" s="59">
        <v>31748.40589939355</v>
      </c>
      <c r="AD33" s="59">
        <v>31748.40589939355</v>
      </c>
      <c r="AE33" s="59">
        <v>31748.40589939355</v>
      </c>
      <c r="AF33" s="59">
        <v>31748.40589939355</v>
      </c>
      <c r="AG33" s="59">
        <v>31748.40589939355</v>
      </c>
      <c r="AH33" s="59">
        <v>31748.40589939355</v>
      </c>
      <c r="AI33" s="59">
        <v>31748.40589939355</v>
      </c>
      <c r="AJ33" s="59">
        <v>31748.40589939355</v>
      </c>
      <c r="AK33" s="59">
        <v>31748.40589939355</v>
      </c>
    </row>
    <row r="34" spans="1:37">
      <c r="A34" t="s">
        <v>33</v>
      </c>
      <c r="B34" t="s">
        <v>77</v>
      </c>
      <c r="C34" t="s">
        <v>388</v>
      </c>
      <c r="D34" s="59">
        <v>63594.63233113462</v>
      </c>
      <c r="E34" s="59">
        <v>63594.63233113462</v>
      </c>
      <c r="F34" s="59">
        <v>63594.63233113462</v>
      </c>
      <c r="G34" s="59">
        <v>63594.63233113462</v>
      </c>
      <c r="H34" s="59">
        <v>63594.63233113462</v>
      </c>
      <c r="I34" s="59">
        <v>63594.63233113462</v>
      </c>
      <c r="J34" s="59">
        <v>63594.63233113462</v>
      </c>
      <c r="K34" s="59">
        <v>63594.63233113462</v>
      </c>
      <c r="L34" s="59">
        <v>63594.63233113462</v>
      </c>
      <c r="M34" s="59">
        <v>63594.63233113462</v>
      </c>
      <c r="N34" s="59">
        <v>63594.63233113462</v>
      </c>
      <c r="O34" s="59">
        <v>63594.63233113462</v>
      </c>
      <c r="P34" s="59">
        <v>63594.63233113462</v>
      </c>
      <c r="Q34" s="59">
        <v>63594.63233113462</v>
      </c>
      <c r="R34" s="59">
        <v>63594.63233113462</v>
      </c>
      <c r="S34" s="59">
        <v>63594.63233113462</v>
      </c>
      <c r="T34" s="59">
        <v>63594.63233113462</v>
      </c>
      <c r="U34" s="59">
        <v>63594.63233113462</v>
      </c>
      <c r="V34" s="59">
        <v>63594.63233113462</v>
      </c>
      <c r="W34" s="59">
        <v>63594.63233113462</v>
      </c>
      <c r="X34" s="59">
        <v>63594.63233113462</v>
      </c>
      <c r="Y34" s="59">
        <v>63594.63233113462</v>
      </c>
      <c r="Z34" s="59">
        <v>63594.63233113462</v>
      </c>
      <c r="AA34" s="59">
        <v>63594.63233113462</v>
      </c>
      <c r="AB34" s="59">
        <v>63594.63233113462</v>
      </c>
      <c r="AC34" s="59">
        <v>63594.63233113462</v>
      </c>
      <c r="AD34" s="59">
        <v>63594.63233113462</v>
      </c>
      <c r="AE34" s="59">
        <v>63594.63233113462</v>
      </c>
      <c r="AF34" s="59">
        <v>63594.63233113462</v>
      </c>
      <c r="AG34" s="59">
        <v>63594.63233113462</v>
      </c>
      <c r="AH34" s="59">
        <v>63594.63233113462</v>
      </c>
      <c r="AI34" s="59">
        <v>63594.63233113462</v>
      </c>
      <c r="AJ34" s="59">
        <v>63594.63233113462</v>
      </c>
      <c r="AK34" s="59">
        <v>63594.63233113462</v>
      </c>
    </row>
    <row r="35" spans="1:37">
      <c r="A35" t="s">
        <v>33</v>
      </c>
      <c r="B35" t="s">
        <v>78</v>
      </c>
      <c r="C35" t="s">
        <v>388</v>
      </c>
      <c r="D35" s="59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0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59">
        <v>0</v>
      </c>
      <c r="AJ35" s="59">
        <v>0</v>
      </c>
      <c r="AK35" s="59">
        <v>0</v>
      </c>
    </row>
    <row r="36" spans="1:37">
      <c r="A36" t="s">
        <v>33</v>
      </c>
      <c r="B36" t="s">
        <v>79</v>
      </c>
      <c r="C36" t="s">
        <v>388</v>
      </c>
      <c r="D36" s="59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59">
        <v>0</v>
      </c>
      <c r="AJ36" s="59">
        <v>0</v>
      </c>
      <c r="AK36" s="59">
        <v>0</v>
      </c>
    </row>
    <row r="37" spans="1:37">
      <c r="A37" t="s">
        <v>33</v>
      </c>
      <c r="B37" t="s">
        <v>80</v>
      </c>
      <c r="C37" t="s">
        <v>388</v>
      </c>
      <c r="D37" s="59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59">
        <v>0</v>
      </c>
      <c r="AJ37" s="59">
        <v>0</v>
      </c>
      <c r="AK37" s="59">
        <v>0</v>
      </c>
    </row>
    <row r="38" spans="1:37">
      <c r="A38" t="s">
        <v>34</v>
      </c>
      <c r="B38" t="s">
        <v>75</v>
      </c>
      <c r="C38" t="s">
        <v>388</v>
      </c>
      <c r="D38" s="59">
        <v>32153.087215541949</v>
      </c>
      <c r="E38" s="59">
        <v>32153.087215541949</v>
      </c>
      <c r="F38" s="59">
        <v>32153.087215541949</v>
      </c>
      <c r="G38" s="59">
        <v>32153.087215541949</v>
      </c>
      <c r="H38" s="59">
        <v>32153.087215541949</v>
      </c>
      <c r="I38" s="59">
        <v>32153.087215541949</v>
      </c>
      <c r="J38" s="59">
        <v>32153.087215541949</v>
      </c>
      <c r="K38" s="59">
        <v>32153.087215541949</v>
      </c>
      <c r="L38" s="59">
        <v>32153.087215541949</v>
      </c>
      <c r="M38" s="59">
        <v>32153.087215541949</v>
      </c>
      <c r="N38" s="59">
        <v>32153.087215541949</v>
      </c>
      <c r="O38" s="59">
        <v>32153.087215541949</v>
      </c>
      <c r="P38" s="59">
        <v>32153.087215541949</v>
      </c>
      <c r="Q38" s="59">
        <v>32153.087215541949</v>
      </c>
      <c r="R38" s="59">
        <v>32153.087215541949</v>
      </c>
      <c r="S38" s="59">
        <v>32153.087215541949</v>
      </c>
      <c r="T38" s="59">
        <v>32153.087215541949</v>
      </c>
      <c r="U38" s="59">
        <v>32153.087215541949</v>
      </c>
      <c r="V38" s="59">
        <v>32153.087215541949</v>
      </c>
      <c r="W38" s="59">
        <v>32153.087215541949</v>
      </c>
      <c r="X38" s="59">
        <v>32153.087215541949</v>
      </c>
      <c r="Y38" s="59">
        <v>32153.087215541949</v>
      </c>
      <c r="Z38" s="59">
        <v>32153.087215541949</v>
      </c>
      <c r="AA38" s="59">
        <v>32153.087215541949</v>
      </c>
      <c r="AB38" s="59">
        <v>32153.087215541949</v>
      </c>
      <c r="AC38" s="59">
        <v>32153.087215541949</v>
      </c>
      <c r="AD38" s="59">
        <v>32153.087215541949</v>
      </c>
      <c r="AE38" s="59">
        <v>32153.087215541949</v>
      </c>
      <c r="AF38" s="59">
        <v>32153.087215541949</v>
      </c>
      <c r="AG38" s="59">
        <v>32153.087215541949</v>
      </c>
      <c r="AH38" s="59">
        <v>32153.087215541949</v>
      </c>
      <c r="AI38" s="59">
        <v>32153.087215541949</v>
      </c>
      <c r="AJ38" s="59">
        <v>32153.087215541949</v>
      </c>
      <c r="AK38" s="59">
        <v>32153.087215541949</v>
      </c>
    </row>
    <row r="39" spans="1:37">
      <c r="A39" t="s">
        <v>34</v>
      </c>
      <c r="B39" t="s">
        <v>76</v>
      </c>
      <c r="C39" t="s">
        <v>388</v>
      </c>
      <c r="D39" s="59">
        <v>32153.087215541949</v>
      </c>
      <c r="E39" s="59">
        <v>32153.087215541949</v>
      </c>
      <c r="F39" s="59">
        <v>32153.087215541949</v>
      </c>
      <c r="G39" s="59">
        <v>32153.087215541949</v>
      </c>
      <c r="H39" s="59">
        <v>32153.087215541949</v>
      </c>
      <c r="I39" s="59">
        <v>32153.087215541949</v>
      </c>
      <c r="J39" s="59">
        <v>32153.087215541949</v>
      </c>
      <c r="K39" s="59">
        <v>32153.087215541949</v>
      </c>
      <c r="L39" s="59">
        <v>32153.087215541949</v>
      </c>
      <c r="M39" s="59">
        <v>32153.087215541949</v>
      </c>
      <c r="N39" s="59">
        <v>32153.087215541949</v>
      </c>
      <c r="O39" s="59">
        <v>32153.087215541949</v>
      </c>
      <c r="P39" s="59">
        <v>32153.087215541949</v>
      </c>
      <c r="Q39" s="59">
        <v>32153.087215541949</v>
      </c>
      <c r="R39" s="59">
        <v>32153.087215541949</v>
      </c>
      <c r="S39" s="59">
        <v>32153.087215541949</v>
      </c>
      <c r="T39" s="59">
        <v>32153.087215541949</v>
      </c>
      <c r="U39" s="59">
        <v>32153.087215541949</v>
      </c>
      <c r="V39" s="59">
        <v>32153.087215541949</v>
      </c>
      <c r="W39" s="59">
        <v>32153.087215541949</v>
      </c>
      <c r="X39" s="59">
        <v>32153.087215541949</v>
      </c>
      <c r="Y39" s="59">
        <v>32153.087215541949</v>
      </c>
      <c r="Z39" s="59">
        <v>32153.087215541949</v>
      </c>
      <c r="AA39" s="59">
        <v>32153.087215541949</v>
      </c>
      <c r="AB39" s="59">
        <v>32153.087215541949</v>
      </c>
      <c r="AC39" s="59">
        <v>32153.087215541949</v>
      </c>
      <c r="AD39" s="59">
        <v>32153.087215541949</v>
      </c>
      <c r="AE39" s="59">
        <v>32153.087215541949</v>
      </c>
      <c r="AF39" s="59">
        <v>32153.087215541949</v>
      </c>
      <c r="AG39" s="59">
        <v>32153.087215541949</v>
      </c>
      <c r="AH39" s="59">
        <v>32153.087215541949</v>
      </c>
      <c r="AI39" s="59">
        <v>32153.087215541949</v>
      </c>
      <c r="AJ39" s="59">
        <v>32153.087215541949</v>
      </c>
      <c r="AK39" s="59">
        <v>32153.087215541949</v>
      </c>
    </row>
    <row r="40" spans="1:37">
      <c r="A40" t="s">
        <v>34</v>
      </c>
      <c r="B40" t="s">
        <v>77</v>
      </c>
      <c r="C40" t="s">
        <v>388</v>
      </c>
      <c r="D40" s="59">
        <v>52681.953265862663</v>
      </c>
      <c r="E40" s="59">
        <v>52681.953265862663</v>
      </c>
      <c r="F40" s="59">
        <v>52681.953265862663</v>
      </c>
      <c r="G40" s="59">
        <v>52681.953265862663</v>
      </c>
      <c r="H40" s="59">
        <v>52681.953265862663</v>
      </c>
      <c r="I40" s="59">
        <v>52681.953265862663</v>
      </c>
      <c r="J40" s="59">
        <v>52681.953265862663</v>
      </c>
      <c r="K40" s="59">
        <v>52681.953265862663</v>
      </c>
      <c r="L40" s="59">
        <v>52681.953265862663</v>
      </c>
      <c r="M40" s="59">
        <v>52681.953265862663</v>
      </c>
      <c r="N40" s="59">
        <v>52681.953265862663</v>
      </c>
      <c r="O40" s="59">
        <v>52681.953265862663</v>
      </c>
      <c r="P40" s="59">
        <v>52681.953265862663</v>
      </c>
      <c r="Q40" s="59">
        <v>52681.953265862663</v>
      </c>
      <c r="R40" s="59">
        <v>52681.953265862663</v>
      </c>
      <c r="S40" s="59">
        <v>52681.953265862663</v>
      </c>
      <c r="T40" s="59">
        <v>52681.953265862663</v>
      </c>
      <c r="U40" s="59">
        <v>52681.953265862663</v>
      </c>
      <c r="V40" s="59">
        <v>52681.953265862663</v>
      </c>
      <c r="W40" s="59">
        <v>52681.953265862663</v>
      </c>
      <c r="X40" s="59">
        <v>52681.953265862663</v>
      </c>
      <c r="Y40" s="59">
        <v>52681.953265862663</v>
      </c>
      <c r="Z40" s="59">
        <v>52681.953265862663</v>
      </c>
      <c r="AA40" s="59">
        <v>52681.953265862663</v>
      </c>
      <c r="AB40" s="59">
        <v>52681.953265862663</v>
      </c>
      <c r="AC40" s="59">
        <v>52681.953265862663</v>
      </c>
      <c r="AD40" s="59">
        <v>52681.953265862663</v>
      </c>
      <c r="AE40" s="59">
        <v>52681.953265862663</v>
      </c>
      <c r="AF40" s="59">
        <v>52681.953265862663</v>
      </c>
      <c r="AG40" s="59">
        <v>52681.953265862663</v>
      </c>
      <c r="AH40" s="59">
        <v>52681.953265862663</v>
      </c>
      <c r="AI40" s="59">
        <v>52681.953265862663</v>
      </c>
      <c r="AJ40" s="59">
        <v>52681.953265862663</v>
      </c>
      <c r="AK40" s="59">
        <v>52681.953265862663</v>
      </c>
    </row>
    <row r="41" spans="1:37">
      <c r="A41" t="s">
        <v>34</v>
      </c>
      <c r="B41" t="s">
        <v>78</v>
      </c>
      <c r="C41" t="s">
        <v>388</v>
      </c>
      <c r="D41" s="59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0</v>
      </c>
      <c r="AI41" s="59">
        <v>0</v>
      </c>
      <c r="AJ41" s="59">
        <v>0</v>
      </c>
      <c r="AK41" s="59">
        <v>0</v>
      </c>
    </row>
    <row r="42" spans="1:37">
      <c r="A42" t="s">
        <v>34</v>
      </c>
      <c r="B42" t="s">
        <v>79</v>
      </c>
      <c r="C42" t="s">
        <v>388</v>
      </c>
      <c r="D42" s="59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59">
        <v>0</v>
      </c>
      <c r="AJ42" s="59">
        <v>0</v>
      </c>
      <c r="AK42" s="59">
        <v>0</v>
      </c>
    </row>
    <row r="43" spans="1:37">
      <c r="A43" t="s">
        <v>34</v>
      </c>
      <c r="B43" t="s">
        <v>80</v>
      </c>
      <c r="C43" t="s">
        <v>388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59">
        <v>0</v>
      </c>
      <c r="AJ43" s="59">
        <v>0</v>
      </c>
      <c r="AK43" s="59">
        <v>0</v>
      </c>
    </row>
    <row r="44" spans="1:37">
      <c r="A44" t="s">
        <v>35</v>
      </c>
      <c r="B44" t="s">
        <v>75</v>
      </c>
      <c r="C44" t="s">
        <v>388</v>
      </c>
      <c r="D44" s="59">
        <v>29451.651189672459</v>
      </c>
      <c r="E44" s="59">
        <v>29451.651189672459</v>
      </c>
      <c r="F44" s="59">
        <v>29451.651189672459</v>
      </c>
      <c r="G44" s="59">
        <v>29451.651189672459</v>
      </c>
      <c r="H44" s="59">
        <v>29451.651189672459</v>
      </c>
      <c r="I44" s="59">
        <v>29451.651189672459</v>
      </c>
      <c r="J44" s="59">
        <v>29451.651189672459</v>
      </c>
      <c r="K44" s="59">
        <v>29451.651189672459</v>
      </c>
      <c r="L44" s="59">
        <v>29451.651189672459</v>
      </c>
      <c r="M44" s="59">
        <v>29451.651189672459</v>
      </c>
      <c r="N44" s="59">
        <v>29451.651189672459</v>
      </c>
      <c r="O44" s="59">
        <v>29451.651189672459</v>
      </c>
      <c r="P44" s="59">
        <v>29451.651189672459</v>
      </c>
      <c r="Q44" s="59">
        <v>29451.651189672459</v>
      </c>
      <c r="R44" s="59">
        <v>29451.651189672459</v>
      </c>
      <c r="S44" s="59">
        <v>29451.651189672459</v>
      </c>
      <c r="T44" s="59">
        <v>29451.651189672459</v>
      </c>
      <c r="U44" s="59">
        <v>29451.651189672459</v>
      </c>
      <c r="V44" s="59">
        <v>29451.651189672459</v>
      </c>
      <c r="W44" s="59">
        <v>29451.651189672459</v>
      </c>
      <c r="X44" s="59">
        <v>29451.651189672459</v>
      </c>
      <c r="Y44" s="59">
        <v>29451.651189672459</v>
      </c>
      <c r="Z44" s="59">
        <v>29451.651189672459</v>
      </c>
      <c r="AA44" s="59">
        <v>29451.651189672459</v>
      </c>
      <c r="AB44" s="59">
        <v>29451.651189672459</v>
      </c>
      <c r="AC44" s="59">
        <v>29451.651189672459</v>
      </c>
      <c r="AD44" s="59">
        <v>29451.651189672459</v>
      </c>
      <c r="AE44" s="59">
        <v>29451.651189672459</v>
      </c>
      <c r="AF44" s="59">
        <v>29451.651189672459</v>
      </c>
      <c r="AG44" s="59">
        <v>29451.651189672459</v>
      </c>
      <c r="AH44" s="59">
        <v>29451.651189672459</v>
      </c>
      <c r="AI44" s="59">
        <v>29451.651189672459</v>
      </c>
      <c r="AJ44" s="59">
        <v>29451.651189672459</v>
      </c>
      <c r="AK44" s="59">
        <v>29451.651189672459</v>
      </c>
    </row>
    <row r="45" spans="1:37">
      <c r="A45" t="s">
        <v>35</v>
      </c>
      <c r="B45" t="s">
        <v>76</v>
      </c>
      <c r="C45" t="s">
        <v>388</v>
      </c>
      <c r="D45" s="59">
        <v>29451.651189672459</v>
      </c>
      <c r="E45" s="59">
        <v>29451.651189672459</v>
      </c>
      <c r="F45" s="59">
        <v>29451.651189672459</v>
      </c>
      <c r="G45" s="59">
        <v>29451.651189672459</v>
      </c>
      <c r="H45" s="59">
        <v>29451.651189672459</v>
      </c>
      <c r="I45" s="59">
        <v>29451.651189672459</v>
      </c>
      <c r="J45" s="59">
        <v>29451.651189672459</v>
      </c>
      <c r="K45" s="59">
        <v>29451.651189672459</v>
      </c>
      <c r="L45" s="59">
        <v>29451.651189672459</v>
      </c>
      <c r="M45" s="59">
        <v>29451.651189672459</v>
      </c>
      <c r="N45" s="59">
        <v>29451.651189672459</v>
      </c>
      <c r="O45" s="59">
        <v>29451.651189672459</v>
      </c>
      <c r="P45" s="59">
        <v>29451.651189672459</v>
      </c>
      <c r="Q45" s="59">
        <v>29451.651189672459</v>
      </c>
      <c r="R45" s="59">
        <v>29451.651189672459</v>
      </c>
      <c r="S45" s="59">
        <v>29451.651189672459</v>
      </c>
      <c r="T45" s="59">
        <v>29451.651189672459</v>
      </c>
      <c r="U45" s="59">
        <v>29451.651189672459</v>
      </c>
      <c r="V45" s="59">
        <v>29451.651189672459</v>
      </c>
      <c r="W45" s="59">
        <v>29451.651189672459</v>
      </c>
      <c r="X45" s="59">
        <v>29451.651189672459</v>
      </c>
      <c r="Y45" s="59">
        <v>29451.651189672459</v>
      </c>
      <c r="Z45" s="59">
        <v>29451.651189672459</v>
      </c>
      <c r="AA45" s="59">
        <v>29451.651189672459</v>
      </c>
      <c r="AB45" s="59">
        <v>29451.651189672459</v>
      </c>
      <c r="AC45" s="59">
        <v>29451.651189672459</v>
      </c>
      <c r="AD45" s="59">
        <v>29451.651189672459</v>
      </c>
      <c r="AE45" s="59">
        <v>29451.651189672459</v>
      </c>
      <c r="AF45" s="59">
        <v>29451.651189672459</v>
      </c>
      <c r="AG45" s="59">
        <v>29451.651189672459</v>
      </c>
      <c r="AH45" s="59">
        <v>29451.651189672459</v>
      </c>
      <c r="AI45" s="59">
        <v>29451.651189672459</v>
      </c>
      <c r="AJ45" s="59">
        <v>29451.651189672459</v>
      </c>
      <c r="AK45" s="59">
        <v>29451.651189672459</v>
      </c>
    </row>
    <row r="46" spans="1:37">
      <c r="A46" t="s">
        <v>35</v>
      </c>
      <c r="B46" t="s">
        <v>77</v>
      </c>
      <c r="C46" t="s">
        <v>388</v>
      </c>
      <c r="D46" s="59">
        <v>65991.991181351565</v>
      </c>
      <c r="E46" s="59">
        <v>65991.991181351565</v>
      </c>
      <c r="F46" s="59">
        <v>65991.991181351565</v>
      </c>
      <c r="G46" s="59">
        <v>65991.991181351565</v>
      </c>
      <c r="H46" s="59">
        <v>65991.991181351565</v>
      </c>
      <c r="I46" s="59">
        <v>65991.991181351565</v>
      </c>
      <c r="J46" s="59">
        <v>65991.991181351565</v>
      </c>
      <c r="K46" s="59">
        <v>65991.991181351565</v>
      </c>
      <c r="L46" s="59">
        <v>65991.991181351565</v>
      </c>
      <c r="M46" s="59">
        <v>65991.991181351565</v>
      </c>
      <c r="N46" s="59">
        <v>65991.991181351565</v>
      </c>
      <c r="O46" s="59">
        <v>65991.991181351565</v>
      </c>
      <c r="P46" s="59">
        <v>65991.991181351565</v>
      </c>
      <c r="Q46" s="59">
        <v>65991.991181351565</v>
      </c>
      <c r="R46" s="59">
        <v>65991.991181351565</v>
      </c>
      <c r="S46" s="59">
        <v>65991.991181351565</v>
      </c>
      <c r="T46" s="59">
        <v>65991.991181351565</v>
      </c>
      <c r="U46" s="59">
        <v>65991.991181351565</v>
      </c>
      <c r="V46" s="59">
        <v>65991.991181351565</v>
      </c>
      <c r="W46" s="59">
        <v>65991.991181351565</v>
      </c>
      <c r="X46" s="59">
        <v>65991.991181351565</v>
      </c>
      <c r="Y46" s="59">
        <v>65991.991181351565</v>
      </c>
      <c r="Z46" s="59">
        <v>65991.991181351565</v>
      </c>
      <c r="AA46" s="59">
        <v>65991.991181351565</v>
      </c>
      <c r="AB46" s="59">
        <v>65991.991181351565</v>
      </c>
      <c r="AC46" s="59">
        <v>65991.991181351565</v>
      </c>
      <c r="AD46" s="59">
        <v>65991.991181351565</v>
      </c>
      <c r="AE46" s="59">
        <v>65991.991181351565</v>
      </c>
      <c r="AF46" s="59">
        <v>65991.991181351565</v>
      </c>
      <c r="AG46" s="59">
        <v>65991.991181351565</v>
      </c>
      <c r="AH46" s="59">
        <v>65991.991181351565</v>
      </c>
      <c r="AI46" s="59">
        <v>65991.991181351565</v>
      </c>
      <c r="AJ46" s="59">
        <v>65991.991181351565</v>
      </c>
      <c r="AK46" s="59">
        <v>65991.991181351565</v>
      </c>
    </row>
    <row r="47" spans="1:37">
      <c r="A47" t="s">
        <v>35</v>
      </c>
      <c r="B47" t="s">
        <v>78</v>
      </c>
      <c r="C47" t="s">
        <v>388</v>
      </c>
      <c r="D47" s="59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59">
        <v>0</v>
      </c>
      <c r="AJ47" s="59">
        <v>0</v>
      </c>
      <c r="AK47" s="59">
        <v>0</v>
      </c>
    </row>
    <row r="48" spans="1:37">
      <c r="A48" t="s">
        <v>35</v>
      </c>
      <c r="B48" t="s">
        <v>79</v>
      </c>
      <c r="C48" t="s">
        <v>388</v>
      </c>
      <c r="D48" s="59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0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59">
        <v>0</v>
      </c>
      <c r="AJ48" s="59">
        <v>0</v>
      </c>
      <c r="AK48" s="59">
        <v>0</v>
      </c>
    </row>
    <row r="49" spans="1:37">
      <c r="A49" t="s">
        <v>35</v>
      </c>
      <c r="B49" t="s">
        <v>80</v>
      </c>
      <c r="C49" t="s">
        <v>388</v>
      </c>
      <c r="D49" s="59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0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59">
        <v>0</v>
      </c>
      <c r="AJ49" s="59">
        <v>0</v>
      </c>
      <c r="AK49" s="59">
        <v>0</v>
      </c>
    </row>
    <row r="50" spans="1:37">
      <c r="A50" t="s">
        <v>36</v>
      </c>
      <c r="B50" t="s">
        <v>75</v>
      </c>
      <c r="C50" t="s">
        <v>388</v>
      </c>
      <c r="D50" s="59">
        <v>31489.05856861802</v>
      </c>
      <c r="E50" s="59">
        <v>31489.05856861802</v>
      </c>
      <c r="F50" s="59">
        <v>31489.05856861802</v>
      </c>
      <c r="G50" s="59">
        <v>31489.05856861802</v>
      </c>
      <c r="H50" s="59">
        <v>31489.05856861802</v>
      </c>
      <c r="I50" s="59">
        <v>31489.05856861802</v>
      </c>
      <c r="J50" s="59">
        <v>31489.05856861802</v>
      </c>
      <c r="K50" s="59">
        <v>31489.05856861802</v>
      </c>
      <c r="L50" s="59">
        <v>31489.05856861802</v>
      </c>
      <c r="M50" s="59">
        <v>31489.05856861802</v>
      </c>
      <c r="N50" s="59">
        <v>31489.05856861802</v>
      </c>
      <c r="O50" s="59">
        <v>31489.05856861802</v>
      </c>
      <c r="P50" s="59">
        <v>31489.05856861802</v>
      </c>
      <c r="Q50" s="59">
        <v>31489.05856861802</v>
      </c>
      <c r="R50" s="59">
        <v>31489.05856861802</v>
      </c>
      <c r="S50" s="59">
        <v>31489.05856861802</v>
      </c>
      <c r="T50" s="59">
        <v>31489.05856861802</v>
      </c>
      <c r="U50" s="59">
        <v>31489.05856861802</v>
      </c>
      <c r="V50" s="59">
        <v>31489.05856861802</v>
      </c>
      <c r="W50" s="59">
        <v>31489.05856861802</v>
      </c>
      <c r="X50" s="59">
        <v>31489.05856861802</v>
      </c>
      <c r="Y50" s="59">
        <v>31489.05856861802</v>
      </c>
      <c r="Z50" s="59">
        <v>31489.05856861802</v>
      </c>
      <c r="AA50" s="59">
        <v>31489.05856861802</v>
      </c>
      <c r="AB50" s="59">
        <v>31489.05856861802</v>
      </c>
      <c r="AC50" s="59">
        <v>31489.05856861802</v>
      </c>
      <c r="AD50" s="59">
        <v>31489.05856861802</v>
      </c>
      <c r="AE50" s="59">
        <v>31489.05856861802</v>
      </c>
      <c r="AF50" s="59">
        <v>31489.05856861802</v>
      </c>
      <c r="AG50" s="59">
        <v>31489.05856861802</v>
      </c>
      <c r="AH50" s="59">
        <v>31489.05856861802</v>
      </c>
      <c r="AI50" s="59">
        <v>31489.05856861802</v>
      </c>
      <c r="AJ50" s="59">
        <v>31489.05856861802</v>
      </c>
      <c r="AK50" s="59">
        <v>31489.05856861802</v>
      </c>
    </row>
    <row r="51" spans="1:37">
      <c r="A51" t="s">
        <v>36</v>
      </c>
      <c r="B51" t="s">
        <v>76</v>
      </c>
      <c r="C51" t="s">
        <v>388</v>
      </c>
      <c r="D51" s="59">
        <v>31489.05856861802</v>
      </c>
      <c r="E51" s="59">
        <v>31489.05856861802</v>
      </c>
      <c r="F51" s="59">
        <v>31489.05856861802</v>
      </c>
      <c r="G51" s="59">
        <v>31489.05856861802</v>
      </c>
      <c r="H51" s="59">
        <v>31489.05856861802</v>
      </c>
      <c r="I51" s="59">
        <v>31489.05856861802</v>
      </c>
      <c r="J51" s="59">
        <v>31489.05856861802</v>
      </c>
      <c r="K51" s="59">
        <v>31489.05856861802</v>
      </c>
      <c r="L51" s="59">
        <v>31489.05856861802</v>
      </c>
      <c r="M51" s="59">
        <v>31489.05856861802</v>
      </c>
      <c r="N51" s="59">
        <v>31489.05856861802</v>
      </c>
      <c r="O51" s="59">
        <v>31489.05856861802</v>
      </c>
      <c r="P51" s="59">
        <v>31489.05856861802</v>
      </c>
      <c r="Q51" s="59">
        <v>31489.05856861802</v>
      </c>
      <c r="R51" s="59">
        <v>31489.05856861802</v>
      </c>
      <c r="S51" s="59">
        <v>31489.05856861802</v>
      </c>
      <c r="T51" s="59">
        <v>31489.05856861802</v>
      </c>
      <c r="U51" s="59">
        <v>31489.05856861802</v>
      </c>
      <c r="V51" s="59">
        <v>31489.05856861802</v>
      </c>
      <c r="W51" s="59">
        <v>31489.05856861802</v>
      </c>
      <c r="X51" s="59">
        <v>31489.05856861802</v>
      </c>
      <c r="Y51" s="59">
        <v>31489.05856861802</v>
      </c>
      <c r="Z51" s="59">
        <v>31489.05856861802</v>
      </c>
      <c r="AA51" s="59">
        <v>31489.05856861802</v>
      </c>
      <c r="AB51" s="59">
        <v>31489.05856861802</v>
      </c>
      <c r="AC51" s="59">
        <v>31489.05856861802</v>
      </c>
      <c r="AD51" s="59">
        <v>31489.05856861802</v>
      </c>
      <c r="AE51" s="59">
        <v>31489.05856861802</v>
      </c>
      <c r="AF51" s="59">
        <v>31489.05856861802</v>
      </c>
      <c r="AG51" s="59">
        <v>31489.05856861802</v>
      </c>
      <c r="AH51" s="59">
        <v>31489.05856861802</v>
      </c>
      <c r="AI51" s="59">
        <v>31489.05856861802</v>
      </c>
      <c r="AJ51" s="59">
        <v>31489.05856861802</v>
      </c>
      <c r="AK51" s="59">
        <v>31489.05856861802</v>
      </c>
    </row>
    <row r="52" spans="1:37">
      <c r="A52" t="s">
        <v>36</v>
      </c>
      <c r="B52" t="s">
        <v>77</v>
      </c>
      <c r="C52" t="s">
        <v>388</v>
      </c>
      <c r="D52" s="59">
        <v>151885.2660116686</v>
      </c>
      <c r="E52" s="59">
        <v>151885.2660116686</v>
      </c>
      <c r="F52" s="59">
        <v>151885.2660116686</v>
      </c>
      <c r="G52" s="59">
        <v>151885.2660116686</v>
      </c>
      <c r="H52" s="59">
        <v>151885.2660116686</v>
      </c>
      <c r="I52" s="59">
        <v>151885.2660116686</v>
      </c>
      <c r="J52" s="59">
        <v>151885.2660116686</v>
      </c>
      <c r="K52" s="59">
        <v>151885.2660116686</v>
      </c>
      <c r="L52" s="59">
        <v>151885.2660116686</v>
      </c>
      <c r="M52" s="59">
        <v>151885.2660116686</v>
      </c>
      <c r="N52" s="59">
        <v>151885.2660116686</v>
      </c>
      <c r="O52" s="59">
        <v>151885.2660116686</v>
      </c>
      <c r="P52" s="59">
        <v>151885.2660116686</v>
      </c>
      <c r="Q52" s="59">
        <v>151885.2660116686</v>
      </c>
      <c r="R52" s="59">
        <v>151885.2660116686</v>
      </c>
      <c r="S52" s="59">
        <v>151885.2660116686</v>
      </c>
      <c r="T52" s="59">
        <v>151885.2660116686</v>
      </c>
      <c r="U52" s="59">
        <v>151885.2660116686</v>
      </c>
      <c r="V52" s="59">
        <v>151885.2660116686</v>
      </c>
      <c r="W52" s="59">
        <v>151885.2660116686</v>
      </c>
      <c r="X52" s="59">
        <v>151885.2660116686</v>
      </c>
      <c r="Y52" s="59">
        <v>151885.2660116686</v>
      </c>
      <c r="Z52" s="59">
        <v>151885.2660116686</v>
      </c>
      <c r="AA52" s="59">
        <v>151885.2660116686</v>
      </c>
      <c r="AB52" s="59">
        <v>151885.2660116686</v>
      </c>
      <c r="AC52" s="59">
        <v>151885.2660116686</v>
      </c>
      <c r="AD52" s="59">
        <v>151885.2660116686</v>
      </c>
      <c r="AE52" s="59">
        <v>151885.2660116686</v>
      </c>
      <c r="AF52" s="59">
        <v>151885.2660116686</v>
      </c>
      <c r="AG52" s="59">
        <v>151885.2660116686</v>
      </c>
      <c r="AH52" s="59">
        <v>151885.2660116686</v>
      </c>
      <c r="AI52" s="59">
        <v>151885.2660116686</v>
      </c>
      <c r="AJ52" s="59">
        <v>151885.2660116686</v>
      </c>
      <c r="AK52" s="59">
        <v>151885.2660116686</v>
      </c>
    </row>
    <row r="53" spans="1:37">
      <c r="A53" t="s">
        <v>36</v>
      </c>
      <c r="B53" t="s">
        <v>78</v>
      </c>
      <c r="C53" t="s">
        <v>388</v>
      </c>
      <c r="D53" s="59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0</v>
      </c>
      <c r="O53" s="59">
        <v>0</v>
      </c>
      <c r="P53" s="59">
        <v>0</v>
      </c>
      <c r="Q53" s="59">
        <v>0</v>
      </c>
      <c r="R53" s="59">
        <v>0</v>
      </c>
      <c r="S53" s="59">
        <v>0</v>
      </c>
      <c r="T53" s="59">
        <v>0</v>
      </c>
      <c r="U53" s="59">
        <v>0</v>
      </c>
      <c r="V53" s="59">
        <v>0</v>
      </c>
      <c r="W53" s="59">
        <v>0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>
        <v>0</v>
      </c>
      <c r="AE53" s="59">
        <v>0</v>
      </c>
      <c r="AF53" s="59">
        <v>0</v>
      </c>
      <c r="AG53" s="59">
        <v>0</v>
      </c>
      <c r="AH53" s="59">
        <v>0</v>
      </c>
      <c r="AI53" s="59">
        <v>0</v>
      </c>
      <c r="AJ53" s="59">
        <v>0</v>
      </c>
      <c r="AK53" s="59">
        <v>0</v>
      </c>
    </row>
    <row r="54" spans="1:37">
      <c r="A54" t="s">
        <v>36</v>
      </c>
      <c r="B54" t="s">
        <v>79</v>
      </c>
      <c r="C54" t="s">
        <v>388</v>
      </c>
      <c r="D54" s="59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0</v>
      </c>
      <c r="AD54" s="59">
        <v>0</v>
      </c>
      <c r="AE54" s="59">
        <v>0</v>
      </c>
      <c r="AF54" s="59">
        <v>0</v>
      </c>
      <c r="AG54" s="59">
        <v>0</v>
      </c>
      <c r="AH54" s="59">
        <v>0</v>
      </c>
      <c r="AI54" s="59">
        <v>0</v>
      </c>
      <c r="AJ54" s="59">
        <v>0</v>
      </c>
      <c r="AK54" s="59">
        <v>0</v>
      </c>
    </row>
    <row r="55" spans="1:37">
      <c r="A55" t="s">
        <v>36</v>
      </c>
      <c r="B55" t="s">
        <v>80</v>
      </c>
      <c r="C55" t="s">
        <v>388</v>
      </c>
      <c r="D55" s="59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0</v>
      </c>
      <c r="Y55" s="59">
        <v>0</v>
      </c>
      <c r="Z55" s="59">
        <v>0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0</v>
      </c>
      <c r="AG55" s="59">
        <v>0</v>
      </c>
      <c r="AH55" s="59">
        <v>0</v>
      </c>
      <c r="AI55" s="59">
        <v>0</v>
      </c>
      <c r="AJ55" s="59">
        <v>0</v>
      </c>
      <c r="AK55" s="59">
        <v>0</v>
      </c>
    </row>
    <row r="56" spans="1:37">
      <c r="A56" t="s">
        <v>37</v>
      </c>
      <c r="B56" t="s">
        <v>75</v>
      </c>
      <c r="C56" t="s">
        <v>388</v>
      </c>
      <c r="D56" s="59">
        <v>35441.531749342183</v>
      </c>
      <c r="E56" s="59">
        <v>35441.531749342183</v>
      </c>
      <c r="F56" s="59">
        <v>35441.531749342183</v>
      </c>
      <c r="G56" s="59">
        <v>35441.531749342183</v>
      </c>
      <c r="H56" s="59">
        <v>35441.531749342183</v>
      </c>
      <c r="I56" s="59">
        <v>35441.531749342183</v>
      </c>
      <c r="J56" s="59">
        <v>35441.531749342183</v>
      </c>
      <c r="K56" s="59">
        <v>35441.531749342183</v>
      </c>
      <c r="L56" s="59">
        <v>35441.531749342183</v>
      </c>
      <c r="M56" s="59">
        <v>35441.531749342183</v>
      </c>
      <c r="N56" s="59">
        <v>35441.531749342183</v>
      </c>
      <c r="O56" s="59">
        <v>35441.531749342183</v>
      </c>
      <c r="P56" s="59">
        <v>35441.531749342183</v>
      </c>
      <c r="Q56" s="59">
        <v>35441.531749342183</v>
      </c>
      <c r="R56" s="59">
        <v>35441.531749342183</v>
      </c>
      <c r="S56" s="59">
        <v>35441.531749342183</v>
      </c>
      <c r="T56" s="59">
        <v>35441.531749342183</v>
      </c>
      <c r="U56" s="59">
        <v>35441.531749342183</v>
      </c>
      <c r="V56" s="59">
        <v>35441.531749342183</v>
      </c>
      <c r="W56" s="59">
        <v>35441.531749342183</v>
      </c>
      <c r="X56" s="59">
        <v>35441.531749342183</v>
      </c>
      <c r="Y56" s="59">
        <v>35441.531749342183</v>
      </c>
      <c r="Z56" s="59">
        <v>35441.531749342183</v>
      </c>
      <c r="AA56" s="59">
        <v>35441.531749342183</v>
      </c>
      <c r="AB56" s="59">
        <v>35441.531749342183</v>
      </c>
      <c r="AC56" s="59">
        <v>35441.531749342183</v>
      </c>
      <c r="AD56" s="59">
        <v>35441.531749342183</v>
      </c>
      <c r="AE56" s="59">
        <v>35441.531749342183</v>
      </c>
      <c r="AF56" s="59">
        <v>35441.531749342183</v>
      </c>
      <c r="AG56" s="59">
        <v>35441.531749342183</v>
      </c>
      <c r="AH56" s="59">
        <v>35441.531749342183</v>
      </c>
      <c r="AI56" s="59">
        <v>35441.531749342183</v>
      </c>
      <c r="AJ56" s="59">
        <v>35441.531749342183</v>
      </c>
      <c r="AK56" s="59">
        <v>35441.531749342183</v>
      </c>
    </row>
    <row r="57" spans="1:37">
      <c r="A57" t="s">
        <v>37</v>
      </c>
      <c r="B57" t="s">
        <v>76</v>
      </c>
      <c r="C57" t="s">
        <v>388</v>
      </c>
      <c r="D57" s="59">
        <v>35441.531749342183</v>
      </c>
      <c r="E57" s="59">
        <v>35441.531749342183</v>
      </c>
      <c r="F57" s="59">
        <v>35441.531749342183</v>
      </c>
      <c r="G57" s="59">
        <v>35441.531749342183</v>
      </c>
      <c r="H57" s="59">
        <v>35441.531749342183</v>
      </c>
      <c r="I57" s="59">
        <v>35441.531749342183</v>
      </c>
      <c r="J57" s="59">
        <v>35441.531749342183</v>
      </c>
      <c r="K57" s="59">
        <v>35441.531749342183</v>
      </c>
      <c r="L57" s="59">
        <v>35441.531749342183</v>
      </c>
      <c r="M57" s="59">
        <v>35441.531749342183</v>
      </c>
      <c r="N57" s="59">
        <v>35441.531749342183</v>
      </c>
      <c r="O57" s="59">
        <v>35441.531749342183</v>
      </c>
      <c r="P57" s="59">
        <v>35441.531749342183</v>
      </c>
      <c r="Q57" s="59">
        <v>35441.531749342183</v>
      </c>
      <c r="R57" s="59">
        <v>35441.531749342183</v>
      </c>
      <c r="S57" s="59">
        <v>35441.531749342183</v>
      </c>
      <c r="T57" s="59">
        <v>35441.531749342183</v>
      </c>
      <c r="U57" s="59">
        <v>35441.531749342183</v>
      </c>
      <c r="V57" s="59">
        <v>35441.531749342183</v>
      </c>
      <c r="W57" s="59">
        <v>35441.531749342183</v>
      </c>
      <c r="X57" s="59">
        <v>35441.531749342183</v>
      </c>
      <c r="Y57" s="59">
        <v>35441.531749342183</v>
      </c>
      <c r="Z57" s="59">
        <v>35441.531749342183</v>
      </c>
      <c r="AA57" s="59">
        <v>35441.531749342183</v>
      </c>
      <c r="AB57" s="59">
        <v>35441.531749342183</v>
      </c>
      <c r="AC57" s="59">
        <v>35441.531749342183</v>
      </c>
      <c r="AD57" s="59">
        <v>35441.531749342183</v>
      </c>
      <c r="AE57" s="59">
        <v>35441.531749342183</v>
      </c>
      <c r="AF57" s="59">
        <v>35441.531749342183</v>
      </c>
      <c r="AG57" s="59">
        <v>35441.531749342183</v>
      </c>
      <c r="AH57" s="59">
        <v>35441.531749342183</v>
      </c>
      <c r="AI57" s="59">
        <v>35441.531749342183</v>
      </c>
      <c r="AJ57" s="59">
        <v>35441.531749342183</v>
      </c>
      <c r="AK57" s="59">
        <v>35441.531749342183</v>
      </c>
    </row>
    <row r="58" spans="1:37">
      <c r="A58" t="s">
        <v>37</v>
      </c>
      <c r="B58" t="s">
        <v>77</v>
      </c>
      <c r="C58" t="s">
        <v>388</v>
      </c>
      <c r="D58" s="59">
        <v>208157.05583458309</v>
      </c>
      <c r="E58" s="59">
        <v>208157.05583458309</v>
      </c>
      <c r="F58" s="59">
        <v>208157.05583458309</v>
      </c>
      <c r="G58" s="59">
        <v>208157.05583458309</v>
      </c>
      <c r="H58" s="59">
        <v>208157.05583458309</v>
      </c>
      <c r="I58" s="59">
        <v>208157.05583458309</v>
      </c>
      <c r="J58" s="59">
        <v>208157.05583458309</v>
      </c>
      <c r="K58" s="59">
        <v>208157.05583458309</v>
      </c>
      <c r="L58" s="59">
        <v>208157.05583458309</v>
      </c>
      <c r="M58" s="59">
        <v>208157.05583458309</v>
      </c>
      <c r="N58" s="59">
        <v>208157.05583458309</v>
      </c>
      <c r="O58" s="59">
        <v>208157.05583458309</v>
      </c>
      <c r="P58" s="59">
        <v>208157.05583458309</v>
      </c>
      <c r="Q58" s="59">
        <v>208157.05583458309</v>
      </c>
      <c r="R58" s="59">
        <v>208157.05583458309</v>
      </c>
      <c r="S58" s="59">
        <v>208157.05583458309</v>
      </c>
      <c r="T58" s="59">
        <v>208157.05583458309</v>
      </c>
      <c r="U58" s="59">
        <v>208157.05583458309</v>
      </c>
      <c r="V58" s="59">
        <v>208157.05583458309</v>
      </c>
      <c r="W58" s="59">
        <v>208157.05583458309</v>
      </c>
      <c r="X58" s="59">
        <v>208157.05583458309</v>
      </c>
      <c r="Y58" s="59">
        <v>208157.05583458309</v>
      </c>
      <c r="Z58" s="59">
        <v>208157.05583458309</v>
      </c>
      <c r="AA58" s="59">
        <v>208157.05583458309</v>
      </c>
      <c r="AB58" s="59">
        <v>208157.05583458309</v>
      </c>
      <c r="AC58" s="59">
        <v>208157.05583458309</v>
      </c>
      <c r="AD58" s="59">
        <v>208157.05583458309</v>
      </c>
      <c r="AE58" s="59">
        <v>208157.05583458309</v>
      </c>
      <c r="AF58" s="59">
        <v>208157.05583458309</v>
      </c>
      <c r="AG58" s="59">
        <v>208157.05583458309</v>
      </c>
      <c r="AH58" s="59">
        <v>208157.05583458309</v>
      </c>
      <c r="AI58" s="59">
        <v>208157.05583458309</v>
      </c>
      <c r="AJ58" s="59">
        <v>208157.05583458309</v>
      </c>
      <c r="AK58" s="59">
        <v>208157.05583458309</v>
      </c>
    </row>
    <row r="59" spans="1:37">
      <c r="A59" t="s">
        <v>37</v>
      </c>
      <c r="B59" t="s">
        <v>78</v>
      </c>
      <c r="C59" t="s">
        <v>388</v>
      </c>
      <c r="D59" s="59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0</v>
      </c>
      <c r="N59" s="59">
        <v>0</v>
      </c>
      <c r="O59" s="59">
        <v>0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0</v>
      </c>
      <c r="V59" s="59">
        <v>0</v>
      </c>
      <c r="W59" s="59">
        <v>0</v>
      </c>
      <c r="X59" s="59">
        <v>0</v>
      </c>
      <c r="Y59" s="59">
        <v>0</v>
      </c>
      <c r="Z59" s="59">
        <v>0</v>
      </c>
      <c r="AA59" s="59">
        <v>0</v>
      </c>
      <c r="AB59" s="59">
        <v>0</v>
      </c>
      <c r="AC59" s="59">
        <v>0</v>
      </c>
      <c r="AD59" s="59">
        <v>0</v>
      </c>
      <c r="AE59" s="59">
        <v>0</v>
      </c>
      <c r="AF59" s="59">
        <v>0</v>
      </c>
      <c r="AG59" s="59">
        <v>0</v>
      </c>
      <c r="AH59" s="59">
        <v>0</v>
      </c>
      <c r="AI59" s="59">
        <v>0</v>
      </c>
      <c r="AJ59" s="59">
        <v>0</v>
      </c>
      <c r="AK59" s="59">
        <v>0</v>
      </c>
    </row>
    <row r="60" spans="1:37">
      <c r="A60" t="s">
        <v>37</v>
      </c>
      <c r="B60" t="s">
        <v>79</v>
      </c>
      <c r="C60" t="s">
        <v>388</v>
      </c>
      <c r="D60" s="59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59">
        <v>0</v>
      </c>
      <c r="W60" s="59">
        <v>0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>
        <v>0</v>
      </c>
      <c r="AG60" s="59">
        <v>0</v>
      </c>
      <c r="AH60" s="59">
        <v>0</v>
      </c>
      <c r="AI60" s="59">
        <v>0</v>
      </c>
      <c r="AJ60" s="59">
        <v>0</v>
      </c>
      <c r="AK60" s="59">
        <v>0</v>
      </c>
    </row>
    <row r="61" spans="1:37">
      <c r="A61" t="s">
        <v>37</v>
      </c>
      <c r="B61" t="s">
        <v>80</v>
      </c>
      <c r="C61" t="s">
        <v>388</v>
      </c>
      <c r="D61" s="59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0</v>
      </c>
      <c r="O61" s="59">
        <v>0</v>
      </c>
      <c r="P61" s="59">
        <v>0</v>
      </c>
      <c r="Q61" s="59">
        <v>0</v>
      </c>
      <c r="R61" s="59">
        <v>0</v>
      </c>
      <c r="S61" s="59">
        <v>0</v>
      </c>
      <c r="T61" s="59">
        <v>0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0</v>
      </c>
      <c r="AE61" s="59">
        <v>0</v>
      </c>
      <c r="AF61" s="59">
        <v>0</v>
      </c>
      <c r="AG61" s="59">
        <v>0</v>
      </c>
      <c r="AH61" s="59">
        <v>0</v>
      </c>
      <c r="AI61" s="59">
        <v>0</v>
      </c>
      <c r="AJ61" s="59">
        <v>0</v>
      </c>
      <c r="AK61" s="59">
        <v>0</v>
      </c>
    </row>
    <row r="62" spans="1:37">
      <c r="A62" t="s">
        <v>38</v>
      </c>
      <c r="B62" t="s">
        <v>75</v>
      </c>
      <c r="C62" t="s">
        <v>388</v>
      </c>
      <c r="D62" s="59">
        <v>31346.852524851369</v>
      </c>
      <c r="E62" s="59">
        <v>31346.852524851369</v>
      </c>
      <c r="F62" s="59">
        <v>31346.852524851369</v>
      </c>
      <c r="G62" s="59">
        <v>31346.852524851369</v>
      </c>
      <c r="H62" s="59">
        <v>31346.852524851369</v>
      </c>
      <c r="I62" s="59">
        <v>31346.852524851369</v>
      </c>
      <c r="J62" s="59">
        <v>31346.852524851369</v>
      </c>
      <c r="K62" s="59">
        <v>31346.852524851369</v>
      </c>
      <c r="L62" s="59">
        <v>31346.852524851369</v>
      </c>
      <c r="M62" s="59">
        <v>31346.852524851369</v>
      </c>
      <c r="N62" s="59">
        <v>31346.852524851369</v>
      </c>
      <c r="O62" s="59">
        <v>31346.852524851369</v>
      </c>
      <c r="P62" s="59">
        <v>31346.852524851369</v>
      </c>
      <c r="Q62" s="59">
        <v>31346.852524851369</v>
      </c>
      <c r="R62" s="59">
        <v>31346.852524851369</v>
      </c>
      <c r="S62" s="59">
        <v>31346.852524851369</v>
      </c>
      <c r="T62" s="59">
        <v>31346.852524851369</v>
      </c>
      <c r="U62" s="59">
        <v>31346.852524851369</v>
      </c>
      <c r="V62" s="59">
        <v>31346.852524851369</v>
      </c>
      <c r="W62" s="59">
        <v>31346.852524851369</v>
      </c>
      <c r="X62" s="59">
        <v>31346.852524851369</v>
      </c>
      <c r="Y62" s="59">
        <v>31346.852524851369</v>
      </c>
      <c r="Z62" s="59">
        <v>31346.852524851369</v>
      </c>
      <c r="AA62" s="59">
        <v>31346.852524851369</v>
      </c>
      <c r="AB62" s="59">
        <v>31346.852524851369</v>
      </c>
      <c r="AC62" s="59">
        <v>31346.852524851369</v>
      </c>
      <c r="AD62" s="59">
        <v>31346.852524851369</v>
      </c>
      <c r="AE62" s="59">
        <v>31346.852524851369</v>
      </c>
      <c r="AF62" s="59">
        <v>31346.852524851369</v>
      </c>
      <c r="AG62" s="59">
        <v>31346.852524851369</v>
      </c>
      <c r="AH62" s="59">
        <v>31346.852524851369</v>
      </c>
      <c r="AI62" s="59">
        <v>31346.852524851369</v>
      </c>
      <c r="AJ62" s="59">
        <v>31346.852524851369</v>
      </c>
      <c r="AK62" s="59">
        <v>31346.852524851369</v>
      </c>
    </row>
    <row r="63" spans="1:37">
      <c r="A63" t="s">
        <v>38</v>
      </c>
      <c r="B63" t="s">
        <v>76</v>
      </c>
      <c r="C63" t="s">
        <v>388</v>
      </c>
      <c r="D63" s="59">
        <v>31346.852524851369</v>
      </c>
      <c r="E63" s="59">
        <v>31346.852524851369</v>
      </c>
      <c r="F63" s="59">
        <v>31346.852524851369</v>
      </c>
      <c r="G63" s="59">
        <v>31346.852524851369</v>
      </c>
      <c r="H63" s="59">
        <v>31346.852524851369</v>
      </c>
      <c r="I63" s="59">
        <v>31346.852524851369</v>
      </c>
      <c r="J63" s="59">
        <v>31346.852524851369</v>
      </c>
      <c r="K63" s="59">
        <v>31346.852524851369</v>
      </c>
      <c r="L63" s="59">
        <v>31346.852524851369</v>
      </c>
      <c r="M63" s="59">
        <v>31346.852524851369</v>
      </c>
      <c r="N63" s="59">
        <v>31346.852524851369</v>
      </c>
      <c r="O63" s="59">
        <v>31346.852524851369</v>
      </c>
      <c r="P63" s="59">
        <v>31346.852524851369</v>
      </c>
      <c r="Q63" s="59">
        <v>31346.852524851369</v>
      </c>
      <c r="R63" s="59">
        <v>31346.852524851369</v>
      </c>
      <c r="S63" s="59">
        <v>31346.852524851369</v>
      </c>
      <c r="T63" s="59">
        <v>31346.852524851369</v>
      </c>
      <c r="U63" s="59">
        <v>31346.852524851369</v>
      </c>
      <c r="V63" s="59">
        <v>31346.852524851369</v>
      </c>
      <c r="W63" s="59">
        <v>31346.852524851369</v>
      </c>
      <c r="X63" s="59">
        <v>31346.852524851369</v>
      </c>
      <c r="Y63" s="59">
        <v>31346.852524851369</v>
      </c>
      <c r="Z63" s="59">
        <v>31346.852524851369</v>
      </c>
      <c r="AA63" s="59">
        <v>31346.852524851369</v>
      </c>
      <c r="AB63" s="59">
        <v>31346.852524851369</v>
      </c>
      <c r="AC63" s="59">
        <v>31346.852524851369</v>
      </c>
      <c r="AD63" s="59">
        <v>31346.852524851369</v>
      </c>
      <c r="AE63" s="59">
        <v>31346.852524851369</v>
      </c>
      <c r="AF63" s="59">
        <v>31346.852524851369</v>
      </c>
      <c r="AG63" s="59">
        <v>31346.852524851369</v>
      </c>
      <c r="AH63" s="59">
        <v>31346.852524851369</v>
      </c>
      <c r="AI63" s="59">
        <v>31346.852524851369</v>
      </c>
      <c r="AJ63" s="59">
        <v>31346.852524851369</v>
      </c>
      <c r="AK63" s="59">
        <v>31346.852524851369</v>
      </c>
    </row>
    <row r="64" spans="1:37">
      <c r="A64" t="s">
        <v>38</v>
      </c>
      <c r="B64" t="s">
        <v>77</v>
      </c>
      <c r="C64" t="s">
        <v>388</v>
      </c>
      <c r="D64" s="59">
        <v>216970.83690505309</v>
      </c>
      <c r="E64" s="59">
        <v>216970.83690505309</v>
      </c>
      <c r="F64" s="59">
        <v>216970.83690505309</v>
      </c>
      <c r="G64" s="59">
        <v>216970.83690505309</v>
      </c>
      <c r="H64" s="59">
        <v>216970.83690505309</v>
      </c>
      <c r="I64" s="59">
        <v>216970.83690505309</v>
      </c>
      <c r="J64" s="59">
        <v>216970.83690505309</v>
      </c>
      <c r="K64" s="59">
        <v>216970.83690505309</v>
      </c>
      <c r="L64" s="59">
        <v>216970.83690505309</v>
      </c>
      <c r="M64" s="59">
        <v>216970.83690505309</v>
      </c>
      <c r="N64" s="59">
        <v>216970.83690505309</v>
      </c>
      <c r="O64" s="59">
        <v>216970.83690505309</v>
      </c>
      <c r="P64" s="59">
        <v>216970.83690505309</v>
      </c>
      <c r="Q64" s="59">
        <v>216970.83690505309</v>
      </c>
      <c r="R64" s="59">
        <v>216970.83690505309</v>
      </c>
      <c r="S64" s="59">
        <v>216970.83690505309</v>
      </c>
      <c r="T64" s="59">
        <v>216970.83690505309</v>
      </c>
      <c r="U64" s="59">
        <v>216970.83690505309</v>
      </c>
      <c r="V64" s="59">
        <v>216970.83690505309</v>
      </c>
      <c r="W64" s="59">
        <v>216970.83690505309</v>
      </c>
      <c r="X64" s="59">
        <v>216970.83690505309</v>
      </c>
      <c r="Y64" s="59">
        <v>216970.83690505309</v>
      </c>
      <c r="Z64" s="59">
        <v>216970.83690505309</v>
      </c>
      <c r="AA64" s="59">
        <v>216970.83690505309</v>
      </c>
      <c r="AB64" s="59">
        <v>216970.83690505309</v>
      </c>
      <c r="AC64" s="59">
        <v>216970.83690505309</v>
      </c>
      <c r="AD64" s="59">
        <v>216970.83690505309</v>
      </c>
      <c r="AE64" s="59">
        <v>216970.83690505309</v>
      </c>
      <c r="AF64" s="59">
        <v>216970.83690505309</v>
      </c>
      <c r="AG64" s="59">
        <v>216970.83690505309</v>
      </c>
      <c r="AH64" s="59">
        <v>216970.83690505309</v>
      </c>
      <c r="AI64" s="59">
        <v>216970.83690505309</v>
      </c>
      <c r="AJ64" s="59">
        <v>216970.83690505309</v>
      </c>
      <c r="AK64" s="59">
        <v>216970.83690505309</v>
      </c>
    </row>
    <row r="65" spans="1:37">
      <c r="A65" t="s">
        <v>38</v>
      </c>
      <c r="B65" t="s">
        <v>78</v>
      </c>
      <c r="C65" t="s">
        <v>388</v>
      </c>
      <c r="D65" s="59">
        <v>0</v>
      </c>
      <c r="E65" s="59">
        <v>0</v>
      </c>
      <c r="F65" s="59">
        <v>0</v>
      </c>
      <c r="G65" s="59">
        <v>0</v>
      </c>
      <c r="H65" s="59">
        <v>0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59">
        <v>0</v>
      </c>
      <c r="W65" s="59">
        <v>0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>
        <v>0</v>
      </c>
      <c r="AE65" s="59">
        <v>0</v>
      </c>
      <c r="AF65" s="59">
        <v>0</v>
      </c>
      <c r="AG65" s="59">
        <v>0</v>
      </c>
      <c r="AH65" s="59">
        <v>0</v>
      </c>
      <c r="AI65" s="59">
        <v>0</v>
      </c>
      <c r="AJ65" s="59">
        <v>0</v>
      </c>
      <c r="AK65" s="59">
        <v>0</v>
      </c>
    </row>
    <row r="66" spans="1:37">
      <c r="A66" t="s">
        <v>38</v>
      </c>
      <c r="B66" t="s">
        <v>79</v>
      </c>
      <c r="C66" t="s">
        <v>388</v>
      </c>
      <c r="D66" s="59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0</v>
      </c>
      <c r="T66" s="59">
        <v>0</v>
      </c>
      <c r="U66" s="59">
        <v>0</v>
      </c>
      <c r="V66" s="59">
        <v>0</v>
      </c>
      <c r="W66" s="59">
        <v>0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>
        <v>0</v>
      </c>
      <c r="AE66" s="59">
        <v>0</v>
      </c>
      <c r="AF66" s="59">
        <v>0</v>
      </c>
      <c r="AG66" s="59">
        <v>0</v>
      </c>
      <c r="AH66" s="59">
        <v>0</v>
      </c>
      <c r="AI66" s="59">
        <v>0</v>
      </c>
      <c r="AJ66" s="59">
        <v>0</v>
      </c>
      <c r="AK66" s="59">
        <v>0</v>
      </c>
    </row>
    <row r="67" spans="1:37">
      <c r="A67" t="s">
        <v>38</v>
      </c>
      <c r="B67" t="s">
        <v>80</v>
      </c>
      <c r="C67" t="s">
        <v>388</v>
      </c>
      <c r="D67" s="59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0</v>
      </c>
      <c r="T67" s="59">
        <v>0</v>
      </c>
      <c r="U67" s="59">
        <v>0</v>
      </c>
      <c r="V67" s="59">
        <v>0</v>
      </c>
      <c r="W67" s="59">
        <v>0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>
        <v>0</v>
      </c>
      <c r="AE67" s="59">
        <v>0</v>
      </c>
      <c r="AF67" s="59">
        <v>0</v>
      </c>
      <c r="AG67" s="59">
        <v>0</v>
      </c>
      <c r="AH67" s="59">
        <v>0</v>
      </c>
      <c r="AI67" s="59">
        <v>0</v>
      </c>
      <c r="AJ67" s="59">
        <v>0</v>
      </c>
      <c r="AK67" s="59">
        <v>0</v>
      </c>
    </row>
    <row r="68" spans="1:37">
      <c r="A68" t="s">
        <v>39</v>
      </c>
      <c r="B68" t="s">
        <v>75</v>
      </c>
      <c r="C68" t="s">
        <v>388</v>
      </c>
      <c r="D68" s="59">
        <v>28695.000970116678</v>
      </c>
      <c r="E68" s="59">
        <v>28695.000970116678</v>
      </c>
      <c r="F68" s="59">
        <v>28695.000970116678</v>
      </c>
      <c r="G68" s="59">
        <v>28695.000970116678</v>
      </c>
      <c r="H68" s="59">
        <v>28695.000970116678</v>
      </c>
      <c r="I68" s="59">
        <v>28695.000970116678</v>
      </c>
      <c r="J68" s="59">
        <v>28695.000970116678</v>
      </c>
      <c r="K68" s="59">
        <v>28695.000970116678</v>
      </c>
      <c r="L68" s="59">
        <v>28695.000970116678</v>
      </c>
      <c r="M68" s="59">
        <v>28695.000970116678</v>
      </c>
      <c r="N68" s="59">
        <v>28695.000970116678</v>
      </c>
      <c r="O68" s="59">
        <v>28695.000970116678</v>
      </c>
      <c r="P68" s="59">
        <v>28695.000970116678</v>
      </c>
      <c r="Q68" s="59">
        <v>28695.000970116678</v>
      </c>
      <c r="R68" s="59">
        <v>28695.000970116678</v>
      </c>
      <c r="S68" s="59">
        <v>28695.000970116678</v>
      </c>
      <c r="T68" s="59">
        <v>28695.000970116678</v>
      </c>
      <c r="U68" s="59">
        <v>28695.000970116678</v>
      </c>
      <c r="V68" s="59">
        <v>28695.000970116678</v>
      </c>
      <c r="W68" s="59">
        <v>28695.000970116678</v>
      </c>
      <c r="X68" s="59">
        <v>28695.000970116678</v>
      </c>
      <c r="Y68" s="59">
        <v>28695.000970116678</v>
      </c>
      <c r="Z68" s="59">
        <v>28695.000970116678</v>
      </c>
      <c r="AA68" s="59">
        <v>28695.000970116678</v>
      </c>
      <c r="AB68" s="59">
        <v>28695.000970116678</v>
      </c>
      <c r="AC68" s="59">
        <v>28695.000970116678</v>
      </c>
      <c r="AD68" s="59">
        <v>28695.000970116678</v>
      </c>
      <c r="AE68" s="59">
        <v>28695.000970116678</v>
      </c>
      <c r="AF68" s="59">
        <v>28695.000970116678</v>
      </c>
      <c r="AG68" s="59">
        <v>28695.000970116678</v>
      </c>
      <c r="AH68" s="59">
        <v>28695.000970116678</v>
      </c>
      <c r="AI68" s="59">
        <v>28695.000970116678</v>
      </c>
      <c r="AJ68" s="59">
        <v>28695.000970116678</v>
      </c>
      <c r="AK68" s="59">
        <v>28695.000970116678</v>
      </c>
    </row>
    <row r="69" spans="1:37">
      <c r="A69" t="s">
        <v>39</v>
      </c>
      <c r="B69" t="s">
        <v>76</v>
      </c>
      <c r="C69" t="s">
        <v>388</v>
      </c>
      <c r="D69" s="59">
        <v>28695.000970116678</v>
      </c>
      <c r="E69" s="59">
        <v>28695.000970116678</v>
      </c>
      <c r="F69" s="59">
        <v>28695.000970116678</v>
      </c>
      <c r="G69" s="59">
        <v>28695.000970116678</v>
      </c>
      <c r="H69" s="59">
        <v>28695.000970116678</v>
      </c>
      <c r="I69" s="59">
        <v>28695.000970116678</v>
      </c>
      <c r="J69" s="59">
        <v>28695.000970116678</v>
      </c>
      <c r="K69" s="59">
        <v>28695.000970116678</v>
      </c>
      <c r="L69" s="59">
        <v>28695.000970116678</v>
      </c>
      <c r="M69" s="59">
        <v>28695.000970116678</v>
      </c>
      <c r="N69" s="59">
        <v>28695.000970116678</v>
      </c>
      <c r="O69" s="59">
        <v>28695.000970116678</v>
      </c>
      <c r="P69" s="59">
        <v>28695.000970116678</v>
      </c>
      <c r="Q69" s="59">
        <v>28695.000970116678</v>
      </c>
      <c r="R69" s="59">
        <v>28695.000970116678</v>
      </c>
      <c r="S69" s="59">
        <v>28695.000970116678</v>
      </c>
      <c r="T69" s="59">
        <v>28695.000970116678</v>
      </c>
      <c r="U69" s="59">
        <v>28695.000970116678</v>
      </c>
      <c r="V69" s="59">
        <v>28695.000970116678</v>
      </c>
      <c r="W69" s="59">
        <v>28695.000970116678</v>
      </c>
      <c r="X69" s="59">
        <v>28695.000970116678</v>
      </c>
      <c r="Y69" s="59">
        <v>28695.000970116678</v>
      </c>
      <c r="Z69" s="59">
        <v>28695.000970116678</v>
      </c>
      <c r="AA69" s="59">
        <v>28695.000970116678</v>
      </c>
      <c r="AB69" s="59">
        <v>28695.000970116678</v>
      </c>
      <c r="AC69" s="59">
        <v>28695.000970116678</v>
      </c>
      <c r="AD69" s="59">
        <v>28695.000970116678</v>
      </c>
      <c r="AE69" s="59">
        <v>28695.000970116678</v>
      </c>
      <c r="AF69" s="59">
        <v>28695.000970116678</v>
      </c>
      <c r="AG69" s="59">
        <v>28695.000970116678</v>
      </c>
      <c r="AH69" s="59">
        <v>28695.000970116678</v>
      </c>
      <c r="AI69" s="59">
        <v>28695.000970116678</v>
      </c>
      <c r="AJ69" s="59">
        <v>28695.000970116678</v>
      </c>
      <c r="AK69" s="59">
        <v>28695.000970116678</v>
      </c>
    </row>
    <row r="70" spans="1:37">
      <c r="A70" t="s">
        <v>39</v>
      </c>
      <c r="B70" t="s">
        <v>77</v>
      </c>
      <c r="C70" t="s">
        <v>388</v>
      </c>
      <c r="D70" s="59">
        <v>175348.8337293473</v>
      </c>
      <c r="E70" s="59">
        <v>175348.8337293473</v>
      </c>
      <c r="F70" s="59">
        <v>175348.8337293473</v>
      </c>
      <c r="G70" s="59">
        <v>175348.8337293473</v>
      </c>
      <c r="H70" s="59">
        <v>175348.8337293473</v>
      </c>
      <c r="I70" s="59">
        <v>175348.8337293473</v>
      </c>
      <c r="J70" s="59">
        <v>175348.8337293473</v>
      </c>
      <c r="K70" s="59">
        <v>175348.8337293473</v>
      </c>
      <c r="L70" s="59">
        <v>175348.8337293473</v>
      </c>
      <c r="M70" s="59">
        <v>175348.8337293473</v>
      </c>
      <c r="N70" s="59">
        <v>175348.8337293473</v>
      </c>
      <c r="O70" s="59">
        <v>175348.8337293473</v>
      </c>
      <c r="P70" s="59">
        <v>175348.8337293473</v>
      </c>
      <c r="Q70" s="59">
        <v>175348.8337293473</v>
      </c>
      <c r="R70" s="59">
        <v>175348.8337293473</v>
      </c>
      <c r="S70" s="59">
        <v>175348.8337293473</v>
      </c>
      <c r="T70" s="59">
        <v>175348.8337293473</v>
      </c>
      <c r="U70" s="59">
        <v>175348.8337293473</v>
      </c>
      <c r="V70" s="59">
        <v>175348.8337293473</v>
      </c>
      <c r="W70" s="59">
        <v>175348.8337293473</v>
      </c>
      <c r="X70" s="59">
        <v>175348.8337293473</v>
      </c>
      <c r="Y70" s="59">
        <v>175348.8337293473</v>
      </c>
      <c r="Z70" s="59">
        <v>175348.8337293473</v>
      </c>
      <c r="AA70" s="59">
        <v>175348.8337293473</v>
      </c>
      <c r="AB70" s="59">
        <v>175348.8337293473</v>
      </c>
      <c r="AC70" s="59">
        <v>175348.8337293473</v>
      </c>
      <c r="AD70" s="59">
        <v>175348.8337293473</v>
      </c>
      <c r="AE70" s="59">
        <v>175348.8337293473</v>
      </c>
      <c r="AF70" s="59">
        <v>175348.8337293473</v>
      </c>
      <c r="AG70" s="59">
        <v>175348.8337293473</v>
      </c>
      <c r="AH70" s="59">
        <v>175348.8337293473</v>
      </c>
      <c r="AI70" s="59">
        <v>175348.8337293473</v>
      </c>
      <c r="AJ70" s="59">
        <v>175348.8337293473</v>
      </c>
      <c r="AK70" s="59">
        <v>175348.8337293473</v>
      </c>
    </row>
    <row r="71" spans="1:37">
      <c r="A71" t="s">
        <v>39</v>
      </c>
      <c r="B71" t="s">
        <v>78</v>
      </c>
      <c r="C71" t="s">
        <v>388</v>
      </c>
      <c r="D71" s="59">
        <v>0</v>
      </c>
      <c r="E71" s="59">
        <v>0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59">
        <v>0</v>
      </c>
      <c r="Q71" s="59">
        <v>0</v>
      </c>
      <c r="R71" s="59">
        <v>0</v>
      </c>
      <c r="S71" s="59">
        <v>0</v>
      </c>
      <c r="T71" s="59">
        <v>0</v>
      </c>
      <c r="U71" s="59">
        <v>0</v>
      </c>
      <c r="V71" s="59">
        <v>0</v>
      </c>
      <c r="W71" s="59">
        <v>0</v>
      </c>
      <c r="X71" s="59">
        <v>0</v>
      </c>
      <c r="Y71" s="59">
        <v>0</v>
      </c>
      <c r="Z71" s="59">
        <v>0</v>
      </c>
      <c r="AA71" s="59">
        <v>0</v>
      </c>
      <c r="AB71" s="59">
        <v>0</v>
      </c>
      <c r="AC71" s="59">
        <v>0</v>
      </c>
      <c r="AD71" s="59">
        <v>0</v>
      </c>
      <c r="AE71" s="59">
        <v>0</v>
      </c>
      <c r="AF71" s="59">
        <v>0</v>
      </c>
      <c r="AG71" s="59">
        <v>0</v>
      </c>
      <c r="AH71" s="59">
        <v>0</v>
      </c>
      <c r="AI71" s="59">
        <v>0</v>
      </c>
      <c r="AJ71" s="59">
        <v>0</v>
      </c>
      <c r="AK71" s="59">
        <v>0</v>
      </c>
    </row>
    <row r="72" spans="1:37">
      <c r="A72" t="s">
        <v>39</v>
      </c>
      <c r="B72" t="s">
        <v>79</v>
      </c>
      <c r="C72" t="s">
        <v>388</v>
      </c>
      <c r="D72" s="59">
        <v>0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59">
        <v>0</v>
      </c>
      <c r="Q72" s="59">
        <v>0</v>
      </c>
      <c r="R72" s="59">
        <v>0</v>
      </c>
      <c r="S72" s="59">
        <v>0</v>
      </c>
      <c r="T72" s="59">
        <v>0</v>
      </c>
      <c r="U72" s="59">
        <v>0</v>
      </c>
      <c r="V72" s="59">
        <v>0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>
        <v>0</v>
      </c>
      <c r="AE72" s="59">
        <v>0</v>
      </c>
      <c r="AF72" s="59">
        <v>0</v>
      </c>
      <c r="AG72" s="59">
        <v>0</v>
      </c>
      <c r="AH72" s="59">
        <v>0</v>
      </c>
      <c r="AI72" s="59">
        <v>0</v>
      </c>
      <c r="AJ72" s="59">
        <v>0</v>
      </c>
      <c r="AK72" s="59">
        <v>0</v>
      </c>
    </row>
    <row r="73" spans="1:37">
      <c r="A73" t="s">
        <v>39</v>
      </c>
      <c r="B73" t="s">
        <v>80</v>
      </c>
      <c r="C73" t="s">
        <v>388</v>
      </c>
      <c r="D73" s="59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>
        <v>0</v>
      </c>
      <c r="AE73" s="59">
        <v>0</v>
      </c>
      <c r="AF73" s="59">
        <v>0</v>
      </c>
      <c r="AG73" s="59">
        <v>0</v>
      </c>
      <c r="AH73" s="59">
        <v>0</v>
      </c>
      <c r="AI73" s="59">
        <v>0</v>
      </c>
      <c r="AJ73" s="59">
        <v>0</v>
      </c>
      <c r="AK73" s="59">
        <v>0</v>
      </c>
    </row>
    <row r="74" spans="1:37">
      <c r="A74" t="s">
        <v>40</v>
      </c>
      <c r="B74" t="s">
        <v>75</v>
      </c>
      <c r="C74" t="s">
        <v>388</v>
      </c>
      <c r="D74" s="59">
        <v>23838.907661859481</v>
      </c>
      <c r="E74" s="59">
        <v>23838.907661859481</v>
      </c>
      <c r="F74" s="59">
        <v>23838.907661859481</v>
      </c>
      <c r="G74" s="59">
        <v>23838.907661859481</v>
      </c>
      <c r="H74" s="59">
        <v>23838.907661859481</v>
      </c>
      <c r="I74" s="59">
        <v>23838.907661859481</v>
      </c>
      <c r="J74" s="59">
        <v>23838.907661859481</v>
      </c>
      <c r="K74" s="59">
        <v>23838.907661859481</v>
      </c>
      <c r="L74" s="59">
        <v>23838.907661859481</v>
      </c>
      <c r="M74" s="59">
        <v>23838.907661859481</v>
      </c>
      <c r="N74" s="59">
        <v>23838.907661859481</v>
      </c>
      <c r="O74" s="59">
        <v>23838.907661859481</v>
      </c>
      <c r="P74" s="59">
        <v>23838.907661859481</v>
      </c>
      <c r="Q74" s="59">
        <v>23838.907661859481</v>
      </c>
      <c r="R74" s="59">
        <v>23838.907661859481</v>
      </c>
      <c r="S74" s="59">
        <v>23838.907661859481</v>
      </c>
      <c r="T74" s="59">
        <v>23838.907661859481</v>
      </c>
      <c r="U74" s="59">
        <v>23838.907661859481</v>
      </c>
      <c r="V74" s="59">
        <v>23838.907661859481</v>
      </c>
      <c r="W74" s="59">
        <v>23838.907661859481</v>
      </c>
      <c r="X74" s="59">
        <v>23838.907661859481</v>
      </c>
      <c r="Y74" s="59">
        <v>23838.907661859481</v>
      </c>
      <c r="Z74" s="59">
        <v>23838.907661859481</v>
      </c>
      <c r="AA74" s="59">
        <v>23838.907661859481</v>
      </c>
      <c r="AB74" s="59">
        <v>23838.907661859481</v>
      </c>
      <c r="AC74" s="59">
        <v>23838.907661859481</v>
      </c>
      <c r="AD74" s="59">
        <v>23838.907661859481</v>
      </c>
      <c r="AE74" s="59">
        <v>23838.907661859481</v>
      </c>
      <c r="AF74" s="59">
        <v>23838.907661859481</v>
      </c>
      <c r="AG74" s="59">
        <v>23838.907661859481</v>
      </c>
      <c r="AH74" s="59">
        <v>23838.907661859481</v>
      </c>
      <c r="AI74" s="59">
        <v>23838.907661859481</v>
      </c>
      <c r="AJ74" s="59">
        <v>23838.907661859481</v>
      </c>
      <c r="AK74" s="59">
        <v>23838.907661859481</v>
      </c>
    </row>
    <row r="75" spans="1:37">
      <c r="A75" t="s">
        <v>40</v>
      </c>
      <c r="B75" t="s">
        <v>76</v>
      </c>
      <c r="C75" t="s">
        <v>388</v>
      </c>
      <c r="D75" s="59">
        <v>23838.907661859481</v>
      </c>
      <c r="E75" s="59">
        <v>23838.907661859481</v>
      </c>
      <c r="F75" s="59">
        <v>23838.907661859481</v>
      </c>
      <c r="G75" s="59">
        <v>23838.907661859481</v>
      </c>
      <c r="H75" s="59">
        <v>23838.907661859481</v>
      </c>
      <c r="I75" s="59">
        <v>23838.907661859481</v>
      </c>
      <c r="J75" s="59">
        <v>23838.907661859481</v>
      </c>
      <c r="K75" s="59">
        <v>23838.907661859481</v>
      </c>
      <c r="L75" s="59">
        <v>23838.907661859481</v>
      </c>
      <c r="M75" s="59">
        <v>23838.907661859481</v>
      </c>
      <c r="N75" s="59">
        <v>23838.907661859481</v>
      </c>
      <c r="O75" s="59">
        <v>23838.907661859481</v>
      </c>
      <c r="P75" s="59">
        <v>23838.907661859481</v>
      </c>
      <c r="Q75" s="59">
        <v>23838.907661859481</v>
      </c>
      <c r="R75" s="59">
        <v>23838.907661859481</v>
      </c>
      <c r="S75" s="59">
        <v>23838.907661859481</v>
      </c>
      <c r="T75" s="59">
        <v>23838.907661859481</v>
      </c>
      <c r="U75" s="59">
        <v>23838.907661859481</v>
      </c>
      <c r="V75" s="59">
        <v>23838.907661859481</v>
      </c>
      <c r="W75" s="59">
        <v>23838.907661859481</v>
      </c>
      <c r="X75" s="59">
        <v>23838.907661859481</v>
      </c>
      <c r="Y75" s="59">
        <v>23838.907661859481</v>
      </c>
      <c r="Z75" s="59">
        <v>23838.907661859481</v>
      </c>
      <c r="AA75" s="59">
        <v>23838.907661859481</v>
      </c>
      <c r="AB75" s="59">
        <v>23838.907661859481</v>
      </c>
      <c r="AC75" s="59">
        <v>23838.907661859481</v>
      </c>
      <c r="AD75" s="59">
        <v>23838.907661859481</v>
      </c>
      <c r="AE75" s="59">
        <v>23838.907661859481</v>
      </c>
      <c r="AF75" s="59">
        <v>23838.907661859481</v>
      </c>
      <c r="AG75" s="59">
        <v>23838.907661859481</v>
      </c>
      <c r="AH75" s="59">
        <v>23838.907661859481</v>
      </c>
      <c r="AI75" s="59">
        <v>23838.907661859481</v>
      </c>
      <c r="AJ75" s="59">
        <v>23838.907661859481</v>
      </c>
      <c r="AK75" s="59">
        <v>23838.907661859481</v>
      </c>
    </row>
    <row r="76" spans="1:37">
      <c r="A76" t="s">
        <v>40</v>
      </c>
      <c r="B76" t="s">
        <v>77</v>
      </c>
      <c r="C76" t="s">
        <v>388</v>
      </c>
      <c r="D76" s="59">
        <v>63294.708570202347</v>
      </c>
      <c r="E76" s="59">
        <v>63294.708570202347</v>
      </c>
      <c r="F76" s="59">
        <v>63294.708570202347</v>
      </c>
      <c r="G76" s="59">
        <v>63294.708570202347</v>
      </c>
      <c r="H76" s="59">
        <v>63294.708570202347</v>
      </c>
      <c r="I76" s="59">
        <v>63294.708570202347</v>
      </c>
      <c r="J76" s="59">
        <v>63294.708570202347</v>
      </c>
      <c r="K76" s="59">
        <v>63294.708570202347</v>
      </c>
      <c r="L76" s="59">
        <v>63294.708570202347</v>
      </c>
      <c r="M76" s="59">
        <v>63294.708570202347</v>
      </c>
      <c r="N76" s="59">
        <v>63294.708570202347</v>
      </c>
      <c r="O76" s="59">
        <v>63294.708570202347</v>
      </c>
      <c r="P76" s="59">
        <v>63294.708570202347</v>
      </c>
      <c r="Q76" s="59">
        <v>63294.708570202347</v>
      </c>
      <c r="R76" s="59">
        <v>63294.708570202347</v>
      </c>
      <c r="S76" s="59">
        <v>63294.708570202347</v>
      </c>
      <c r="T76" s="59">
        <v>63294.708570202347</v>
      </c>
      <c r="U76" s="59">
        <v>63294.708570202347</v>
      </c>
      <c r="V76" s="59">
        <v>63294.708570202347</v>
      </c>
      <c r="W76" s="59">
        <v>63294.708570202347</v>
      </c>
      <c r="X76" s="59">
        <v>63294.708570202347</v>
      </c>
      <c r="Y76" s="59">
        <v>63294.708570202347</v>
      </c>
      <c r="Z76" s="59">
        <v>63294.708570202347</v>
      </c>
      <c r="AA76" s="59">
        <v>63294.708570202347</v>
      </c>
      <c r="AB76" s="59">
        <v>63294.708570202347</v>
      </c>
      <c r="AC76" s="59">
        <v>63294.708570202347</v>
      </c>
      <c r="AD76" s="59">
        <v>63294.708570202347</v>
      </c>
      <c r="AE76" s="59">
        <v>63294.708570202347</v>
      </c>
      <c r="AF76" s="59">
        <v>63294.708570202347</v>
      </c>
      <c r="AG76" s="59">
        <v>63294.708570202347</v>
      </c>
      <c r="AH76" s="59">
        <v>63294.708570202347</v>
      </c>
      <c r="AI76" s="59">
        <v>63294.708570202347</v>
      </c>
      <c r="AJ76" s="59">
        <v>63294.708570202347</v>
      </c>
      <c r="AK76" s="59">
        <v>63294.708570202347</v>
      </c>
    </row>
    <row r="77" spans="1:37">
      <c r="A77" t="s">
        <v>40</v>
      </c>
      <c r="B77" t="s">
        <v>78</v>
      </c>
      <c r="C77" t="s">
        <v>388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>
        <v>0</v>
      </c>
      <c r="AE77" s="59">
        <v>0</v>
      </c>
      <c r="AF77" s="59">
        <v>0</v>
      </c>
      <c r="AG77" s="59">
        <v>0</v>
      </c>
      <c r="AH77" s="59">
        <v>0</v>
      </c>
      <c r="AI77" s="59">
        <v>0</v>
      </c>
      <c r="AJ77" s="59">
        <v>0</v>
      </c>
      <c r="AK77" s="59">
        <v>0</v>
      </c>
    </row>
    <row r="78" spans="1:37">
      <c r="A78" t="s">
        <v>40</v>
      </c>
      <c r="B78" t="s">
        <v>79</v>
      </c>
      <c r="C78" t="s">
        <v>388</v>
      </c>
      <c r="D78" s="59">
        <v>0</v>
      </c>
      <c r="E78" s="59">
        <v>0</v>
      </c>
      <c r="F78" s="59">
        <v>0</v>
      </c>
      <c r="G78" s="59">
        <v>0</v>
      </c>
      <c r="H78" s="59">
        <v>0</v>
      </c>
      <c r="I78" s="59">
        <v>0</v>
      </c>
      <c r="J78" s="59">
        <v>0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0</v>
      </c>
      <c r="U78" s="59">
        <v>0</v>
      </c>
      <c r="V78" s="59">
        <v>0</v>
      </c>
      <c r="W78" s="59">
        <v>0</v>
      </c>
      <c r="X78" s="59">
        <v>0</v>
      </c>
      <c r="Y78" s="59">
        <v>0</v>
      </c>
      <c r="Z78" s="59">
        <v>0</v>
      </c>
      <c r="AA78" s="59">
        <v>0</v>
      </c>
      <c r="AB78" s="59">
        <v>0</v>
      </c>
      <c r="AC78" s="59">
        <v>0</v>
      </c>
      <c r="AD78" s="59">
        <v>0</v>
      </c>
      <c r="AE78" s="59">
        <v>0</v>
      </c>
      <c r="AF78" s="59">
        <v>0</v>
      </c>
      <c r="AG78" s="59">
        <v>0</v>
      </c>
      <c r="AH78" s="59">
        <v>0</v>
      </c>
      <c r="AI78" s="59">
        <v>0</v>
      </c>
      <c r="AJ78" s="59">
        <v>0</v>
      </c>
      <c r="AK78" s="59">
        <v>0</v>
      </c>
    </row>
    <row r="79" spans="1:37">
      <c r="A79" t="s">
        <v>40</v>
      </c>
      <c r="B79" t="s">
        <v>80</v>
      </c>
      <c r="C79" t="s">
        <v>388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  <c r="AD79" s="59">
        <v>0</v>
      </c>
      <c r="AE79" s="59">
        <v>0</v>
      </c>
      <c r="AF79" s="59">
        <v>0</v>
      </c>
      <c r="AG79" s="59">
        <v>0</v>
      </c>
      <c r="AH79" s="59">
        <v>0</v>
      </c>
      <c r="AI79" s="59">
        <v>0</v>
      </c>
      <c r="AJ79" s="59">
        <v>0</v>
      </c>
      <c r="AK79" s="59">
        <v>0</v>
      </c>
    </row>
    <row r="80" spans="1:37">
      <c r="A80" t="s">
        <v>42</v>
      </c>
      <c r="B80" t="s">
        <v>75</v>
      </c>
      <c r="C80" t="s">
        <v>388</v>
      </c>
      <c r="D80" s="59">
        <v>41457.713507810193</v>
      </c>
      <c r="E80" s="59">
        <v>41457.713507810193</v>
      </c>
      <c r="F80" s="59">
        <v>41457.713507810193</v>
      </c>
      <c r="G80" s="59">
        <v>41457.713507810193</v>
      </c>
      <c r="H80" s="59">
        <v>41457.713507810193</v>
      </c>
      <c r="I80" s="59">
        <v>41457.713507810193</v>
      </c>
      <c r="J80" s="59">
        <v>41457.713507810193</v>
      </c>
      <c r="K80" s="59">
        <v>41457.713507810193</v>
      </c>
      <c r="L80" s="59">
        <v>41457.713507810193</v>
      </c>
      <c r="M80" s="59">
        <v>41457.713507810193</v>
      </c>
      <c r="N80" s="59">
        <v>41457.713507810193</v>
      </c>
      <c r="O80" s="59">
        <v>41457.713507810193</v>
      </c>
      <c r="P80" s="59">
        <v>41457.713507810193</v>
      </c>
      <c r="Q80" s="59">
        <v>41457.713507810193</v>
      </c>
      <c r="R80" s="59">
        <v>41457.713507810193</v>
      </c>
      <c r="S80" s="59">
        <v>41457.713507810193</v>
      </c>
      <c r="T80" s="59">
        <v>41457.713507810193</v>
      </c>
      <c r="U80" s="59">
        <v>41457.713507810193</v>
      </c>
      <c r="V80" s="59">
        <v>41457.713507810193</v>
      </c>
      <c r="W80" s="59">
        <v>41457.713507810193</v>
      </c>
      <c r="X80" s="59">
        <v>41457.713507810193</v>
      </c>
      <c r="Y80" s="59">
        <v>41457.713507810193</v>
      </c>
      <c r="Z80" s="59">
        <v>41457.713507810193</v>
      </c>
      <c r="AA80" s="59">
        <v>41457.713507810193</v>
      </c>
      <c r="AB80" s="59">
        <v>41457.713507810193</v>
      </c>
      <c r="AC80" s="59">
        <v>41457.713507810193</v>
      </c>
      <c r="AD80" s="59">
        <v>41457.713507810193</v>
      </c>
      <c r="AE80" s="59">
        <v>41457.713507810193</v>
      </c>
      <c r="AF80" s="59">
        <v>41457.713507810193</v>
      </c>
      <c r="AG80" s="59">
        <v>41457.713507810193</v>
      </c>
      <c r="AH80" s="59">
        <v>41457.713507810193</v>
      </c>
      <c r="AI80" s="59">
        <v>41457.713507810193</v>
      </c>
      <c r="AJ80" s="59">
        <v>41457.713507810193</v>
      </c>
      <c r="AK80" s="59">
        <v>41457.713507810193</v>
      </c>
    </row>
    <row r="81" spans="1:37">
      <c r="A81" t="s">
        <v>42</v>
      </c>
      <c r="B81" t="s">
        <v>76</v>
      </c>
      <c r="C81" t="s">
        <v>388</v>
      </c>
      <c r="D81" s="59">
        <v>41457.713507810193</v>
      </c>
      <c r="E81" s="59">
        <v>41457.713507810193</v>
      </c>
      <c r="F81" s="59">
        <v>41457.713507810193</v>
      </c>
      <c r="G81" s="59">
        <v>41457.713507810193</v>
      </c>
      <c r="H81" s="59">
        <v>41457.713507810193</v>
      </c>
      <c r="I81" s="59">
        <v>41457.713507810193</v>
      </c>
      <c r="J81" s="59">
        <v>41457.713507810193</v>
      </c>
      <c r="K81" s="59">
        <v>41457.713507810193</v>
      </c>
      <c r="L81" s="59">
        <v>41457.713507810193</v>
      </c>
      <c r="M81" s="59">
        <v>41457.713507810193</v>
      </c>
      <c r="N81" s="59">
        <v>41457.713507810193</v>
      </c>
      <c r="O81" s="59">
        <v>41457.713507810193</v>
      </c>
      <c r="P81" s="59">
        <v>41457.713507810193</v>
      </c>
      <c r="Q81" s="59">
        <v>41457.713507810193</v>
      </c>
      <c r="R81" s="59">
        <v>41457.713507810193</v>
      </c>
      <c r="S81" s="59">
        <v>41457.713507810193</v>
      </c>
      <c r="T81" s="59">
        <v>41457.713507810193</v>
      </c>
      <c r="U81" s="59">
        <v>41457.713507810193</v>
      </c>
      <c r="V81" s="59">
        <v>41457.713507810193</v>
      </c>
      <c r="W81" s="59">
        <v>41457.713507810193</v>
      </c>
      <c r="X81" s="59">
        <v>41457.713507810193</v>
      </c>
      <c r="Y81" s="59">
        <v>41457.713507810193</v>
      </c>
      <c r="Z81" s="59">
        <v>41457.713507810193</v>
      </c>
      <c r="AA81" s="59">
        <v>41457.713507810193</v>
      </c>
      <c r="AB81" s="59">
        <v>41457.713507810193</v>
      </c>
      <c r="AC81" s="59">
        <v>41457.713507810193</v>
      </c>
      <c r="AD81" s="59">
        <v>41457.713507810193</v>
      </c>
      <c r="AE81" s="59">
        <v>41457.713507810193</v>
      </c>
      <c r="AF81" s="59">
        <v>41457.713507810193</v>
      </c>
      <c r="AG81" s="59">
        <v>41457.713507810193</v>
      </c>
      <c r="AH81" s="59">
        <v>41457.713507810193</v>
      </c>
      <c r="AI81" s="59">
        <v>41457.713507810193</v>
      </c>
      <c r="AJ81" s="59">
        <v>41457.713507810193</v>
      </c>
      <c r="AK81" s="59">
        <v>41457.713507810193</v>
      </c>
    </row>
    <row r="82" spans="1:37">
      <c r="A82" t="s">
        <v>42</v>
      </c>
      <c r="B82" t="s">
        <v>77</v>
      </c>
      <c r="C82" t="s">
        <v>388</v>
      </c>
      <c r="D82" s="59">
        <v>62086.876041757918</v>
      </c>
      <c r="E82" s="59">
        <v>62086.876041757918</v>
      </c>
      <c r="F82" s="59">
        <v>62086.876041757918</v>
      </c>
      <c r="G82" s="59">
        <v>62086.876041757918</v>
      </c>
      <c r="H82" s="59">
        <v>62086.876041757918</v>
      </c>
      <c r="I82" s="59">
        <v>62086.876041757918</v>
      </c>
      <c r="J82" s="59">
        <v>62086.876041757918</v>
      </c>
      <c r="K82" s="59">
        <v>62086.876041757918</v>
      </c>
      <c r="L82" s="59">
        <v>62086.876041757918</v>
      </c>
      <c r="M82" s="59">
        <v>62086.876041757918</v>
      </c>
      <c r="N82" s="59">
        <v>62086.876041757918</v>
      </c>
      <c r="O82" s="59">
        <v>62086.876041757918</v>
      </c>
      <c r="P82" s="59">
        <v>62086.876041757918</v>
      </c>
      <c r="Q82" s="59">
        <v>62086.876041757918</v>
      </c>
      <c r="R82" s="59">
        <v>62086.876041757918</v>
      </c>
      <c r="S82" s="59">
        <v>62086.876041757918</v>
      </c>
      <c r="T82" s="59">
        <v>62086.876041757918</v>
      </c>
      <c r="U82" s="59">
        <v>62086.876041757918</v>
      </c>
      <c r="V82" s="59">
        <v>62086.876041757918</v>
      </c>
      <c r="W82" s="59">
        <v>62086.876041757918</v>
      </c>
      <c r="X82" s="59">
        <v>62086.876041757918</v>
      </c>
      <c r="Y82" s="59">
        <v>62086.876041757918</v>
      </c>
      <c r="Z82" s="59">
        <v>62086.876041757918</v>
      </c>
      <c r="AA82" s="59">
        <v>62086.876041757918</v>
      </c>
      <c r="AB82" s="59">
        <v>62086.876041757918</v>
      </c>
      <c r="AC82" s="59">
        <v>62086.876041757918</v>
      </c>
      <c r="AD82" s="59">
        <v>62086.876041757918</v>
      </c>
      <c r="AE82" s="59">
        <v>62086.876041757918</v>
      </c>
      <c r="AF82" s="59">
        <v>62086.876041757918</v>
      </c>
      <c r="AG82" s="59">
        <v>62086.876041757918</v>
      </c>
      <c r="AH82" s="59">
        <v>62086.876041757918</v>
      </c>
      <c r="AI82" s="59">
        <v>62086.876041757918</v>
      </c>
      <c r="AJ82" s="59">
        <v>62086.876041757918</v>
      </c>
      <c r="AK82" s="59">
        <v>62086.876041757918</v>
      </c>
    </row>
    <row r="83" spans="1:37">
      <c r="A83" t="s">
        <v>42</v>
      </c>
      <c r="B83" t="s">
        <v>78</v>
      </c>
      <c r="C83" t="s">
        <v>388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0</v>
      </c>
      <c r="AG83" s="59">
        <v>0</v>
      </c>
      <c r="AH83" s="59">
        <v>0</v>
      </c>
      <c r="AI83" s="59">
        <v>0</v>
      </c>
      <c r="AJ83" s="59">
        <v>0</v>
      </c>
      <c r="AK83" s="59">
        <v>0</v>
      </c>
    </row>
    <row r="84" spans="1:37">
      <c r="A84" t="s">
        <v>42</v>
      </c>
      <c r="B84" t="s">
        <v>79</v>
      </c>
      <c r="C84" t="s">
        <v>388</v>
      </c>
      <c r="D84" s="59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>
        <v>0</v>
      </c>
      <c r="AG84" s="59">
        <v>0</v>
      </c>
      <c r="AH84" s="59">
        <v>0</v>
      </c>
      <c r="AI84" s="59">
        <v>0</v>
      </c>
      <c r="AJ84" s="59">
        <v>0</v>
      </c>
      <c r="AK84" s="59">
        <v>0</v>
      </c>
    </row>
    <row r="85" spans="1:37">
      <c r="A85" t="s">
        <v>42</v>
      </c>
      <c r="B85" t="s">
        <v>80</v>
      </c>
      <c r="C85" t="s">
        <v>388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>
        <v>0</v>
      </c>
      <c r="AE85" s="59">
        <v>0</v>
      </c>
      <c r="AF85" s="59">
        <v>0</v>
      </c>
      <c r="AG85" s="59">
        <v>0</v>
      </c>
      <c r="AH85" s="59">
        <v>0</v>
      </c>
      <c r="AI85" s="59">
        <v>0</v>
      </c>
      <c r="AJ85" s="59">
        <v>0</v>
      </c>
      <c r="AK85" s="59">
        <v>0</v>
      </c>
    </row>
    <row r="86" spans="1:37">
      <c r="A86" t="s">
        <v>43</v>
      </c>
      <c r="B86" t="s">
        <v>75</v>
      </c>
      <c r="C86" t="s">
        <v>388</v>
      </c>
      <c r="D86" s="59">
        <v>49446.687336408577</v>
      </c>
      <c r="E86" s="59">
        <v>49446.687336408577</v>
      </c>
      <c r="F86" s="59">
        <v>49446.687336408577</v>
      </c>
      <c r="G86" s="59">
        <v>49446.687336408577</v>
      </c>
      <c r="H86" s="59">
        <v>49446.687336408577</v>
      </c>
      <c r="I86" s="59">
        <v>49446.687336408577</v>
      </c>
      <c r="J86" s="59">
        <v>49446.687336408577</v>
      </c>
      <c r="K86" s="59">
        <v>49446.687336408577</v>
      </c>
      <c r="L86" s="59">
        <v>49446.687336408577</v>
      </c>
      <c r="M86" s="59">
        <v>49446.687336408577</v>
      </c>
      <c r="N86" s="59">
        <v>49446.687336408577</v>
      </c>
      <c r="O86" s="59">
        <v>49446.687336408577</v>
      </c>
      <c r="P86" s="59">
        <v>49446.687336408577</v>
      </c>
      <c r="Q86" s="59">
        <v>49446.687336408577</v>
      </c>
      <c r="R86" s="59">
        <v>49446.687336408577</v>
      </c>
      <c r="S86" s="59">
        <v>49446.687336408577</v>
      </c>
      <c r="T86" s="59">
        <v>49446.687336408577</v>
      </c>
      <c r="U86" s="59">
        <v>49446.687336408577</v>
      </c>
      <c r="V86" s="59">
        <v>49446.687336408577</v>
      </c>
      <c r="W86" s="59">
        <v>49446.687336408577</v>
      </c>
      <c r="X86" s="59">
        <v>49446.687336408577</v>
      </c>
      <c r="Y86" s="59">
        <v>49446.687336408577</v>
      </c>
      <c r="Z86" s="59">
        <v>49446.687336408577</v>
      </c>
      <c r="AA86" s="59">
        <v>49446.687336408577</v>
      </c>
      <c r="AB86" s="59">
        <v>49446.687336408577</v>
      </c>
      <c r="AC86" s="59">
        <v>49446.687336408577</v>
      </c>
      <c r="AD86" s="59">
        <v>49446.687336408577</v>
      </c>
      <c r="AE86" s="59">
        <v>49446.687336408577</v>
      </c>
      <c r="AF86" s="59">
        <v>49446.687336408577</v>
      </c>
      <c r="AG86" s="59">
        <v>49446.687336408577</v>
      </c>
      <c r="AH86" s="59">
        <v>49446.687336408577</v>
      </c>
      <c r="AI86" s="59">
        <v>49446.687336408577</v>
      </c>
      <c r="AJ86" s="59">
        <v>49446.687336408577</v>
      </c>
      <c r="AK86" s="59">
        <v>49446.687336408577</v>
      </c>
    </row>
    <row r="87" spans="1:37">
      <c r="A87" t="s">
        <v>43</v>
      </c>
      <c r="B87" t="s">
        <v>76</v>
      </c>
      <c r="C87" t="s">
        <v>388</v>
      </c>
      <c r="D87" s="59">
        <v>49446.687336408577</v>
      </c>
      <c r="E87" s="59">
        <v>49446.687336408577</v>
      </c>
      <c r="F87" s="59">
        <v>49446.687336408577</v>
      </c>
      <c r="G87" s="59">
        <v>49446.687336408577</v>
      </c>
      <c r="H87" s="59">
        <v>49446.687336408577</v>
      </c>
      <c r="I87" s="59">
        <v>49446.687336408577</v>
      </c>
      <c r="J87" s="59">
        <v>49446.687336408577</v>
      </c>
      <c r="K87" s="59">
        <v>49446.687336408577</v>
      </c>
      <c r="L87" s="59">
        <v>49446.687336408577</v>
      </c>
      <c r="M87" s="59">
        <v>49446.687336408577</v>
      </c>
      <c r="N87" s="59">
        <v>49446.687336408577</v>
      </c>
      <c r="O87" s="59">
        <v>49446.687336408577</v>
      </c>
      <c r="P87" s="59">
        <v>49446.687336408577</v>
      </c>
      <c r="Q87" s="59">
        <v>49446.687336408577</v>
      </c>
      <c r="R87" s="59">
        <v>49446.687336408577</v>
      </c>
      <c r="S87" s="59">
        <v>49446.687336408577</v>
      </c>
      <c r="T87" s="59">
        <v>49446.687336408577</v>
      </c>
      <c r="U87" s="59">
        <v>49446.687336408577</v>
      </c>
      <c r="V87" s="59">
        <v>49446.687336408577</v>
      </c>
      <c r="W87" s="59">
        <v>49446.687336408577</v>
      </c>
      <c r="X87" s="59">
        <v>49446.687336408577</v>
      </c>
      <c r="Y87" s="59">
        <v>49446.687336408577</v>
      </c>
      <c r="Z87" s="59">
        <v>49446.687336408577</v>
      </c>
      <c r="AA87" s="59">
        <v>49446.687336408577</v>
      </c>
      <c r="AB87" s="59">
        <v>49446.687336408577</v>
      </c>
      <c r="AC87" s="59">
        <v>49446.687336408577</v>
      </c>
      <c r="AD87" s="59">
        <v>49446.687336408577</v>
      </c>
      <c r="AE87" s="59">
        <v>49446.687336408577</v>
      </c>
      <c r="AF87" s="59">
        <v>49446.687336408577</v>
      </c>
      <c r="AG87" s="59">
        <v>49446.687336408577</v>
      </c>
      <c r="AH87" s="59">
        <v>49446.687336408577</v>
      </c>
      <c r="AI87" s="59">
        <v>49446.687336408577</v>
      </c>
      <c r="AJ87" s="59">
        <v>49446.687336408577</v>
      </c>
      <c r="AK87" s="59">
        <v>49446.687336408577</v>
      </c>
    </row>
    <row r="88" spans="1:37">
      <c r="A88" t="s">
        <v>43</v>
      </c>
      <c r="B88" t="s">
        <v>77</v>
      </c>
      <c r="C88" t="s">
        <v>388</v>
      </c>
      <c r="D88" s="59">
        <v>19253.095857127781</v>
      </c>
      <c r="E88" s="59">
        <v>19253.095857127781</v>
      </c>
      <c r="F88" s="59">
        <v>19253.095857127781</v>
      </c>
      <c r="G88" s="59">
        <v>19253.095857127781</v>
      </c>
      <c r="H88" s="59">
        <v>19253.095857127781</v>
      </c>
      <c r="I88" s="59">
        <v>19253.095857127781</v>
      </c>
      <c r="J88" s="59">
        <v>19253.095857127781</v>
      </c>
      <c r="K88" s="59">
        <v>19253.095857127781</v>
      </c>
      <c r="L88" s="59">
        <v>19253.095857127781</v>
      </c>
      <c r="M88" s="59">
        <v>19253.095857127781</v>
      </c>
      <c r="N88" s="59">
        <v>19253.095857127781</v>
      </c>
      <c r="O88" s="59">
        <v>19253.095857127781</v>
      </c>
      <c r="P88" s="59">
        <v>19253.095857127781</v>
      </c>
      <c r="Q88" s="59">
        <v>19253.095857127781</v>
      </c>
      <c r="R88" s="59">
        <v>19253.095857127781</v>
      </c>
      <c r="S88" s="59">
        <v>19253.095857127781</v>
      </c>
      <c r="T88" s="59">
        <v>19253.095857127781</v>
      </c>
      <c r="U88" s="59">
        <v>19253.095857127781</v>
      </c>
      <c r="V88" s="59">
        <v>19253.095857127781</v>
      </c>
      <c r="W88" s="59">
        <v>19253.095857127781</v>
      </c>
      <c r="X88" s="59">
        <v>19253.095857127781</v>
      </c>
      <c r="Y88" s="59">
        <v>19253.095857127781</v>
      </c>
      <c r="Z88" s="59">
        <v>19253.095857127781</v>
      </c>
      <c r="AA88" s="59">
        <v>19253.095857127781</v>
      </c>
      <c r="AB88" s="59">
        <v>19253.095857127781</v>
      </c>
      <c r="AC88" s="59">
        <v>19253.095857127781</v>
      </c>
      <c r="AD88" s="59">
        <v>19253.095857127781</v>
      </c>
      <c r="AE88" s="59">
        <v>19253.095857127781</v>
      </c>
      <c r="AF88" s="59">
        <v>19253.095857127781</v>
      </c>
      <c r="AG88" s="59">
        <v>19253.095857127781</v>
      </c>
      <c r="AH88" s="59">
        <v>19253.095857127781</v>
      </c>
      <c r="AI88" s="59">
        <v>19253.095857127781</v>
      </c>
      <c r="AJ88" s="59">
        <v>19253.095857127781</v>
      </c>
      <c r="AK88" s="59">
        <v>19253.095857127781</v>
      </c>
    </row>
    <row r="89" spans="1:37">
      <c r="A89" t="s">
        <v>43</v>
      </c>
      <c r="B89" t="s">
        <v>78</v>
      </c>
      <c r="C89" t="s">
        <v>388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v>0</v>
      </c>
      <c r="AI89" s="59">
        <v>0</v>
      </c>
      <c r="AJ89" s="59">
        <v>0</v>
      </c>
      <c r="AK89" s="59">
        <v>0</v>
      </c>
    </row>
    <row r="90" spans="1:37">
      <c r="A90" t="s">
        <v>43</v>
      </c>
      <c r="B90" t="s">
        <v>79</v>
      </c>
      <c r="C90" t="s">
        <v>388</v>
      </c>
      <c r="D90" s="59">
        <v>0</v>
      </c>
      <c r="E90" s="59">
        <v>0</v>
      </c>
      <c r="F90" s="59">
        <v>0</v>
      </c>
      <c r="G90" s="59">
        <v>0</v>
      </c>
      <c r="H90" s="59">
        <v>0</v>
      </c>
      <c r="I90" s="59">
        <v>0</v>
      </c>
      <c r="J90" s="59">
        <v>0</v>
      </c>
      <c r="K90" s="59">
        <v>0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0</v>
      </c>
      <c r="T90" s="59">
        <v>0</v>
      </c>
      <c r="U90" s="59">
        <v>0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>
        <v>0</v>
      </c>
      <c r="AE90" s="59">
        <v>0</v>
      </c>
      <c r="AF90" s="59">
        <v>0</v>
      </c>
      <c r="AG90" s="59">
        <v>0</v>
      </c>
      <c r="AH90" s="59">
        <v>0</v>
      </c>
      <c r="AI90" s="59">
        <v>0</v>
      </c>
      <c r="AJ90" s="59">
        <v>0</v>
      </c>
      <c r="AK90" s="59">
        <v>0</v>
      </c>
    </row>
    <row r="91" spans="1:37">
      <c r="A91" t="s">
        <v>43</v>
      </c>
      <c r="B91" t="s">
        <v>80</v>
      </c>
      <c r="C91" t="s">
        <v>388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>
        <v>0</v>
      </c>
      <c r="AE91" s="59">
        <v>0</v>
      </c>
      <c r="AF91" s="59">
        <v>0</v>
      </c>
      <c r="AG91" s="59">
        <v>0</v>
      </c>
      <c r="AH91" s="59">
        <v>0</v>
      </c>
      <c r="AI91" s="59">
        <v>0</v>
      </c>
      <c r="AJ91" s="59">
        <v>0</v>
      </c>
      <c r="AK91" s="59">
        <v>0</v>
      </c>
    </row>
    <row r="92" spans="1:37">
      <c r="A92" t="s">
        <v>44</v>
      </c>
      <c r="B92" t="s">
        <v>75</v>
      </c>
      <c r="C92" t="s">
        <v>388</v>
      </c>
      <c r="D92" s="59">
        <v>34896.603236439863</v>
      </c>
      <c r="E92" s="59">
        <v>34896.603236439863</v>
      </c>
      <c r="F92" s="59">
        <v>34896.603236439863</v>
      </c>
      <c r="G92" s="59">
        <v>34896.603236439863</v>
      </c>
      <c r="H92" s="59">
        <v>34896.603236439863</v>
      </c>
      <c r="I92" s="59">
        <v>34896.603236439863</v>
      </c>
      <c r="J92" s="59">
        <v>34896.603236439863</v>
      </c>
      <c r="K92" s="59">
        <v>34896.603236439863</v>
      </c>
      <c r="L92" s="59">
        <v>34896.603236439863</v>
      </c>
      <c r="M92" s="59">
        <v>34896.603236439863</v>
      </c>
      <c r="N92" s="59">
        <v>34896.603236439863</v>
      </c>
      <c r="O92" s="59">
        <v>34896.603236439863</v>
      </c>
      <c r="P92" s="59">
        <v>34896.603236439863</v>
      </c>
      <c r="Q92" s="59">
        <v>34896.603236439863</v>
      </c>
      <c r="R92" s="59">
        <v>34896.603236439863</v>
      </c>
      <c r="S92" s="59">
        <v>34896.603236439863</v>
      </c>
      <c r="T92" s="59">
        <v>34896.603236439863</v>
      </c>
      <c r="U92" s="59">
        <v>34896.603236439863</v>
      </c>
      <c r="V92" s="59">
        <v>34896.603236439863</v>
      </c>
      <c r="W92" s="59">
        <v>34896.603236439863</v>
      </c>
      <c r="X92" s="59">
        <v>34896.603236439863</v>
      </c>
      <c r="Y92" s="59">
        <v>34896.603236439863</v>
      </c>
      <c r="Z92" s="59">
        <v>34896.603236439863</v>
      </c>
      <c r="AA92" s="59">
        <v>34896.603236439863</v>
      </c>
      <c r="AB92" s="59">
        <v>34896.603236439863</v>
      </c>
      <c r="AC92" s="59">
        <v>34896.603236439863</v>
      </c>
      <c r="AD92" s="59">
        <v>34896.603236439863</v>
      </c>
      <c r="AE92" s="59">
        <v>34896.603236439863</v>
      </c>
      <c r="AF92" s="59">
        <v>34896.603236439863</v>
      </c>
      <c r="AG92" s="59">
        <v>34896.603236439863</v>
      </c>
      <c r="AH92" s="59">
        <v>34896.603236439863</v>
      </c>
      <c r="AI92" s="59">
        <v>34896.603236439863</v>
      </c>
      <c r="AJ92" s="59">
        <v>34896.603236439863</v>
      </c>
      <c r="AK92" s="59">
        <v>34896.603236439863</v>
      </c>
    </row>
    <row r="93" spans="1:37">
      <c r="A93" t="s">
        <v>44</v>
      </c>
      <c r="B93" t="s">
        <v>76</v>
      </c>
      <c r="C93" t="s">
        <v>388</v>
      </c>
      <c r="D93" s="59">
        <v>34896.603236439863</v>
      </c>
      <c r="E93" s="59">
        <v>34896.603236439863</v>
      </c>
      <c r="F93" s="59">
        <v>34896.603236439863</v>
      </c>
      <c r="G93" s="59">
        <v>34896.603236439863</v>
      </c>
      <c r="H93" s="59">
        <v>34896.603236439863</v>
      </c>
      <c r="I93" s="59">
        <v>34896.603236439863</v>
      </c>
      <c r="J93" s="59">
        <v>34896.603236439863</v>
      </c>
      <c r="K93" s="59">
        <v>34896.603236439863</v>
      </c>
      <c r="L93" s="59">
        <v>34896.603236439863</v>
      </c>
      <c r="M93" s="59">
        <v>34896.603236439863</v>
      </c>
      <c r="N93" s="59">
        <v>34896.603236439863</v>
      </c>
      <c r="O93" s="59">
        <v>34896.603236439863</v>
      </c>
      <c r="P93" s="59">
        <v>34896.603236439863</v>
      </c>
      <c r="Q93" s="59">
        <v>34896.603236439863</v>
      </c>
      <c r="R93" s="59">
        <v>34896.603236439863</v>
      </c>
      <c r="S93" s="59">
        <v>34896.603236439863</v>
      </c>
      <c r="T93" s="59">
        <v>34896.603236439863</v>
      </c>
      <c r="U93" s="59">
        <v>34896.603236439863</v>
      </c>
      <c r="V93" s="59">
        <v>34896.603236439863</v>
      </c>
      <c r="W93" s="59">
        <v>34896.603236439863</v>
      </c>
      <c r="X93" s="59">
        <v>34896.603236439863</v>
      </c>
      <c r="Y93" s="59">
        <v>34896.603236439863</v>
      </c>
      <c r="Z93" s="59">
        <v>34896.603236439863</v>
      </c>
      <c r="AA93" s="59">
        <v>34896.603236439863</v>
      </c>
      <c r="AB93" s="59">
        <v>34896.603236439863</v>
      </c>
      <c r="AC93" s="59">
        <v>34896.603236439863</v>
      </c>
      <c r="AD93" s="59">
        <v>34896.603236439863</v>
      </c>
      <c r="AE93" s="59">
        <v>34896.603236439863</v>
      </c>
      <c r="AF93" s="59">
        <v>34896.603236439863</v>
      </c>
      <c r="AG93" s="59">
        <v>34896.603236439863</v>
      </c>
      <c r="AH93" s="59">
        <v>34896.603236439863</v>
      </c>
      <c r="AI93" s="59">
        <v>34896.603236439863</v>
      </c>
      <c r="AJ93" s="59">
        <v>34896.603236439863</v>
      </c>
      <c r="AK93" s="59">
        <v>34896.603236439863</v>
      </c>
    </row>
    <row r="94" spans="1:37">
      <c r="A94" t="s">
        <v>44</v>
      </c>
      <c r="B94" t="s">
        <v>77</v>
      </c>
      <c r="C94" t="s">
        <v>388</v>
      </c>
      <c r="D94" s="59">
        <v>102910.1531674891</v>
      </c>
      <c r="E94" s="59">
        <v>102910.1531674891</v>
      </c>
      <c r="F94" s="59">
        <v>102910.1531674891</v>
      </c>
      <c r="G94" s="59">
        <v>102910.1531674891</v>
      </c>
      <c r="H94" s="59">
        <v>102910.1531674891</v>
      </c>
      <c r="I94" s="59">
        <v>102910.1531674891</v>
      </c>
      <c r="J94" s="59">
        <v>102910.1531674891</v>
      </c>
      <c r="K94" s="59">
        <v>102910.1531674891</v>
      </c>
      <c r="L94" s="59">
        <v>102910.1531674891</v>
      </c>
      <c r="M94" s="59">
        <v>102910.1531674891</v>
      </c>
      <c r="N94" s="59">
        <v>102910.1531674891</v>
      </c>
      <c r="O94" s="59">
        <v>102910.1531674891</v>
      </c>
      <c r="P94" s="59">
        <v>102910.1531674891</v>
      </c>
      <c r="Q94" s="59">
        <v>102910.1531674891</v>
      </c>
      <c r="R94" s="59">
        <v>102910.1531674891</v>
      </c>
      <c r="S94" s="59">
        <v>102910.1531674891</v>
      </c>
      <c r="T94" s="59">
        <v>102910.1531674891</v>
      </c>
      <c r="U94" s="59">
        <v>102910.1531674891</v>
      </c>
      <c r="V94" s="59">
        <v>102910.1531674891</v>
      </c>
      <c r="W94" s="59">
        <v>102910.1531674891</v>
      </c>
      <c r="X94" s="59">
        <v>102910.1531674891</v>
      </c>
      <c r="Y94" s="59">
        <v>102910.1531674891</v>
      </c>
      <c r="Z94" s="59">
        <v>102910.1531674891</v>
      </c>
      <c r="AA94" s="59">
        <v>102910.1531674891</v>
      </c>
      <c r="AB94" s="59">
        <v>102910.1531674891</v>
      </c>
      <c r="AC94" s="59">
        <v>102910.1531674891</v>
      </c>
      <c r="AD94" s="59">
        <v>102910.1531674891</v>
      </c>
      <c r="AE94" s="59">
        <v>102910.1531674891</v>
      </c>
      <c r="AF94" s="59">
        <v>102910.1531674891</v>
      </c>
      <c r="AG94" s="59">
        <v>102910.1531674891</v>
      </c>
      <c r="AH94" s="59">
        <v>102910.1531674891</v>
      </c>
      <c r="AI94" s="59">
        <v>102910.1531674891</v>
      </c>
      <c r="AJ94" s="59">
        <v>102910.1531674891</v>
      </c>
      <c r="AK94" s="59">
        <v>102910.1531674891</v>
      </c>
    </row>
    <row r="95" spans="1:37">
      <c r="A95" t="s">
        <v>44</v>
      </c>
      <c r="B95" t="s">
        <v>78</v>
      </c>
      <c r="C95" t="s">
        <v>388</v>
      </c>
      <c r="D95" s="59"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>
        <v>0</v>
      </c>
      <c r="AG95" s="59">
        <v>0</v>
      </c>
      <c r="AH95" s="59">
        <v>0</v>
      </c>
      <c r="AI95" s="59">
        <v>0</v>
      </c>
      <c r="AJ95" s="59">
        <v>0</v>
      </c>
      <c r="AK95" s="59">
        <v>0</v>
      </c>
    </row>
    <row r="96" spans="1:37">
      <c r="A96" t="s">
        <v>44</v>
      </c>
      <c r="B96" t="s">
        <v>79</v>
      </c>
      <c r="C96" t="s">
        <v>388</v>
      </c>
      <c r="D96" s="59">
        <v>0</v>
      </c>
      <c r="E96" s="59">
        <v>0</v>
      </c>
      <c r="F96" s="59">
        <v>0</v>
      </c>
      <c r="G96" s="59">
        <v>0</v>
      </c>
      <c r="H96" s="59">
        <v>0</v>
      </c>
      <c r="I96" s="59">
        <v>0</v>
      </c>
      <c r="J96" s="59">
        <v>0</v>
      </c>
      <c r="K96" s="59">
        <v>0</v>
      </c>
      <c r="L96" s="59">
        <v>0</v>
      </c>
      <c r="M96" s="59">
        <v>0</v>
      </c>
      <c r="N96" s="59">
        <v>0</v>
      </c>
      <c r="O96" s="59">
        <v>0</v>
      </c>
      <c r="P96" s="59">
        <v>0</v>
      </c>
      <c r="Q96" s="59">
        <v>0</v>
      </c>
      <c r="R96" s="59">
        <v>0</v>
      </c>
      <c r="S96" s="59">
        <v>0</v>
      </c>
      <c r="T96" s="59">
        <v>0</v>
      </c>
      <c r="U96" s="59">
        <v>0</v>
      </c>
      <c r="V96" s="59">
        <v>0</v>
      </c>
      <c r="W96" s="59">
        <v>0</v>
      </c>
      <c r="X96" s="59">
        <v>0</v>
      </c>
      <c r="Y96" s="59">
        <v>0</v>
      </c>
      <c r="Z96" s="59">
        <v>0</v>
      </c>
      <c r="AA96" s="59">
        <v>0</v>
      </c>
      <c r="AB96" s="59">
        <v>0</v>
      </c>
      <c r="AC96" s="59">
        <v>0</v>
      </c>
      <c r="AD96" s="59">
        <v>0</v>
      </c>
      <c r="AE96" s="59">
        <v>0</v>
      </c>
      <c r="AF96" s="59">
        <v>0</v>
      </c>
      <c r="AG96" s="59">
        <v>0</v>
      </c>
      <c r="AH96" s="59">
        <v>0</v>
      </c>
      <c r="AI96" s="59">
        <v>0</v>
      </c>
      <c r="AJ96" s="59">
        <v>0</v>
      </c>
      <c r="AK96" s="59">
        <v>0</v>
      </c>
    </row>
    <row r="97" spans="1:37">
      <c r="A97" t="s">
        <v>44</v>
      </c>
      <c r="B97" t="s">
        <v>80</v>
      </c>
      <c r="C97" t="s">
        <v>388</v>
      </c>
      <c r="D97" s="59">
        <v>0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0</v>
      </c>
      <c r="O97" s="59">
        <v>0</v>
      </c>
      <c r="P97" s="59">
        <v>0</v>
      </c>
      <c r="Q97" s="59">
        <v>0</v>
      </c>
      <c r="R97" s="59">
        <v>0</v>
      </c>
      <c r="S97" s="59">
        <v>0</v>
      </c>
      <c r="T97" s="59">
        <v>0</v>
      </c>
      <c r="U97" s="59">
        <v>0</v>
      </c>
      <c r="V97" s="59">
        <v>0</v>
      </c>
      <c r="W97" s="59">
        <v>0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>
        <v>0</v>
      </c>
      <c r="AE97" s="59">
        <v>0</v>
      </c>
      <c r="AF97" s="59">
        <v>0</v>
      </c>
      <c r="AG97" s="59">
        <v>0</v>
      </c>
      <c r="AH97" s="59">
        <v>0</v>
      </c>
      <c r="AI97" s="59">
        <v>0</v>
      </c>
      <c r="AJ97" s="59">
        <v>0</v>
      </c>
      <c r="AK97" s="59">
        <v>0</v>
      </c>
    </row>
    <row r="118" spans="5:5">
      <c r="E118" s="59"/>
    </row>
  </sheetData>
  <autoFilter ref="A1:Z97" xr:uid="{00000000-0009-0000-0000-000026000000}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7030A0"/>
  </sheetPr>
  <dimension ref="A1:B19"/>
  <sheetViews>
    <sheetView workbookViewId="0">
      <selection activeCell="B8" sqref="B8"/>
    </sheetView>
  </sheetViews>
  <sheetFormatPr baseColWidth="10" defaultColWidth="11.42578125" defaultRowHeight="15"/>
  <cols>
    <col min="1" max="1" width="41.85546875" customWidth="1"/>
    <col min="2" max="2" width="17.42578125" bestFit="1" customWidth="1"/>
  </cols>
  <sheetData>
    <row r="1" spans="1:2">
      <c r="A1" s="76" t="s">
        <v>49</v>
      </c>
      <c r="B1" s="76" t="s">
        <v>390</v>
      </c>
    </row>
    <row r="2" spans="1:2">
      <c r="A2" s="60" t="s">
        <v>50</v>
      </c>
      <c r="B2" t="s">
        <v>105</v>
      </c>
    </row>
    <row r="3" spans="1:2">
      <c r="A3" s="60" t="s">
        <v>51</v>
      </c>
      <c r="B3" t="s">
        <v>105</v>
      </c>
    </row>
    <row r="4" spans="1:2">
      <c r="A4" s="60" t="s">
        <v>52</v>
      </c>
      <c r="B4" t="s">
        <v>105</v>
      </c>
    </row>
    <row r="5" spans="1:2">
      <c r="A5" s="60" t="s">
        <v>53</v>
      </c>
      <c r="B5" t="s">
        <v>103</v>
      </c>
    </row>
    <row r="6" spans="1:2">
      <c r="A6" s="60" t="s">
        <v>54</v>
      </c>
      <c r="B6" t="s">
        <v>103</v>
      </c>
    </row>
    <row r="7" spans="1:2">
      <c r="A7" s="60" t="s">
        <v>55</v>
      </c>
      <c r="B7" t="s">
        <v>103</v>
      </c>
    </row>
    <row r="8" spans="1:2">
      <c r="A8" s="60" t="s">
        <v>56</v>
      </c>
      <c r="B8" t="s">
        <v>114</v>
      </c>
    </row>
    <row r="9" spans="1:2">
      <c r="A9" s="60" t="s">
        <v>57</v>
      </c>
      <c r="B9" t="s">
        <v>129</v>
      </c>
    </row>
    <row r="10" spans="1:2">
      <c r="A10" s="60" t="s">
        <v>58</v>
      </c>
      <c r="B10" t="s">
        <v>131</v>
      </c>
    </row>
    <row r="11" spans="1:2">
      <c r="A11" s="60" t="s">
        <v>59</v>
      </c>
      <c r="B11" t="s">
        <v>107</v>
      </c>
    </row>
    <row r="12" spans="1:2">
      <c r="A12" s="60" t="s">
        <v>60</v>
      </c>
      <c r="B12" t="s">
        <v>121</v>
      </c>
    </row>
    <row r="13" spans="1:2">
      <c r="A13" s="60" t="s">
        <v>61</v>
      </c>
      <c r="B13" t="s">
        <v>128</v>
      </c>
    </row>
    <row r="14" spans="1:2">
      <c r="A14" s="60" t="s">
        <v>64</v>
      </c>
      <c r="B14" t="s">
        <v>128</v>
      </c>
    </row>
    <row r="15" spans="1:2">
      <c r="A15" t="s">
        <v>62</v>
      </c>
      <c r="B15" t="s">
        <v>125</v>
      </c>
    </row>
    <row r="16" spans="1:2">
      <c r="A16" t="s">
        <v>359</v>
      </c>
      <c r="B16" t="s">
        <v>391</v>
      </c>
    </row>
    <row r="17" spans="1:2">
      <c r="A17" s="60" t="s">
        <v>63</v>
      </c>
      <c r="B17" t="s">
        <v>392</v>
      </c>
    </row>
    <row r="18" spans="1:2">
      <c r="A18" s="60" t="s">
        <v>66</v>
      </c>
      <c r="B18" t="s">
        <v>114</v>
      </c>
    </row>
    <row r="19" spans="1:2">
      <c r="A19" s="60" t="s">
        <v>65</v>
      </c>
      <c r="B19" t="s">
        <v>132</v>
      </c>
    </row>
  </sheetData>
  <pageMargins left="0.7" right="0.7" top="0.75" bottom="0.75" header="0.3" footer="0.3"/>
  <pageSetup paperSize="9" orientation="portrait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7030A0"/>
  </sheetPr>
  <dimension ref="A1:AW17"/>
  <sheetViews>
    <sheetView zoomScale="78" zoomScaleNormal="78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9" sqref="I9"/>
    </sheetView>
  </sheetViews>
  <sheetFormatPr baseColWidth="10" defaultRowHeight="15"/>
  <sheetData>
    <row r="1" spans="1:49">
      <c r="A1" s="76" t="s">
        <v>28</v>
      </c>
      <c r="B1" s="76" t="s">
        <v>335</v>
      </c>
      <c r="C1" s="3">
        <v>2014</v>
      </c>
      <c r="D1" s="3">
        <v>2015</v>
      </c>
      <c r="E1" s="3">
        <v>2016</v>
      </c>
      <c r="F1" s="3">
        <v>2017</v>
      </c>
      <c r="G1" s="3">
        <v>2018</v>
      </c>
      <c r="H1" s="55">
        <v>2019</v>
      </c>
      <c r="I1" s="49">
        <v>2020</v>
      </c>
      <c r="J1" s="49">
        <v>2021</v>
      </c>
      <c r="K1" s="49">
        <v>2022</v>
      </c>
      <c r="L1" s="49">
        <v>2023</v>
      </c>
      <c r="M1" s="49">
        <v>2024</v>
      </c>
      <c r="N1" s="49">
        <v>2025</v>
      </c>
      <c r="O1" s="49">
        <v>2026</v>
      </c>
      <c r="P1" s="49">
        <v>2027</v>
      </c>
      <c r="Q1" s="49">
        <v>2028</v>
      </c>
      <c r="R1" s="49">
        <v>2029</v>
      </c>
      <c r="S1" s="49">
        <v>2030</v>
      </c>
      <c r="T1" s="49">
        <v>2031</v>
      </c>
      <c r="U1" s="49">
        <v>2032</v>
      </c>
      <c r="V1" s="49">
        <v>2033</v>
      </c>
      <c r="W1" s="49">
        <v>2034</v>
      </c>
      <c r="X1" s="49">
        <v>2035</v>
      </c>
      <c r="Y1" s="49">
        <v>2036</v>
      </c>
      <c r="Z1" s="49">
        <v>2037</v>
      </c>
      <c r="AA1" s="49">
        <v>2038</v>
      </c>
      <c r="AB1" s="49">
        <v>2039</v>
      </c>
      <c r="AC1" s="49">
        <v>2040</v>
      </c>
      <c r="AD1" s="49">
        <v>2041</v>
      </c>
      <c r="AE1" s="49">
        <v>2042</v>
      </c>
      <c r="AF1" s="49">
        <v>2043</v>
      </c>
      <c r="AG1" s="49">
        <v>2044</v>
      </c>
      <c r="AH1" s="49">
        <v>2045</v>
      </c>
      <c r="AI1" s="49">
        <v>2046</v>
      </c>
      <c r="AJ1" s="49">
        <v>2047</v>
      </c>
      <c r="AK1" s="49">
        <v>2048</v>
      </c>
      <c r="AL1" s="49">
        <v>2049</v>
      </c>
      <c r="AM1" s="49">
        <v>2050</v>
      </c>
      <c r="AN1" s="49">
        <v>2051</v>
      </c>
      <c r="AO1" s="49">
        <v>2052</v>
      </c>
      <c r="AP1" s="49">
        <v>2053</v>
      </c>
      <c r="AQ1" s="49">
        <v>2054</v>
      </c>
      <c r="AR1" s="49">
        <v>2055</v>
      </c>
      <c r="AS1" s="49">
        <v>2056</v>
      </c>
      <c r="AT1" s="49">
        <v>2057</v>
      </c>
      <c r="AU1" s="49">
        <v>2058</v>
      </c>
      <c r="AV1" s="49">
        <v>2059</v>
      </c>
      <c r="AW1" s="49">
        <v>2060</v>
      </c>
    </row>
    <row r="2" spans="1:49">
      <c r="A2" t="s">
        <v>29</v>
      </c>
      <c r="B2" t="s">
        <v>393</v>
      </c>
      <c r="C2" s="53">
        <v>321678</v>
      </c>
      <c r="D2" s="53">
        <v>328417</v>
      </c>
      <c r="E2" s="53">
        <v>334865</v>
      </c>
      <c r="F2" s="53">
        <v>342129</v>
      </c>
      <c r="G2" s="53">
        <v>354940</v>
      </c>
      <c r="H2" s="53">
        <v>368906</v>
      </c>
      <c r="I2" s="70">
        <v>382773</v>
      </c>
      <c r="J2" s="70">
        <v>391165</v>
      </c>
      <c r="K2" s="70">
        <v>396697</v>
      </c>
      <c r="L2" s="70">
        <v>401588</v>
      </c>
      <c r="M2" s="70">
        <v>406287</v>
      </c>
      <c r="N2" s="70">
        <v>410903</v>
      </c>
      <c r="O2" s="70">
        <v>415447</v>
      </c>
      <c r="P2" s="70">
        <v>419920</v>
      </c>
      <c r="Q2" s="70">
        <v>424315</v>
      </c>
      <c r="R2" s="70">
        <v>428636</v>
      </c>
      <c r="S2" s="70">
        <v>432868</v>
      </c>
      <c r="T2" s="70">
        <v>437075</v>
      </c>
      <c r="U2" s="70">
        <v>441216</v>
      </c>
      <c r="V2" s="70">
        <v>445290</v>
      </c>
      <c r="W2" s="70">
        <v>449291</v>
      </c>
      <c r="X2" s="70">
        <v>453219</v>
      </c>
      <c r="Y2" s="70">
        <v>454600.9707002191</v>
      </c>
      <c r="Z2" s="70">
        <v>455871.12557517301</v>
      </c>
      <c r="AA2" s="70">
        <v>457032.5521567578</v>
      </c>
      <c r="AB2" s="70">
        <v>458088.72391835682</v>
      </c>
      <c r="AC2" s="70">
        <v>459043.47883364599</v>
      </c>
      <c r="AD2" s="70">
        <v>459901.34099450143</v>
      </c>
      <c r="AE2" s="70">
        <v>460666.29846295511</v>
      </c>
      <c r="AF2" s="70">
        <v>461341.82471239037</v>
      </c>
      <c r="AG2" s="70">
        <v>461930.44980366662</v>
      </c>
      <c r="AH2" s="70">
        <v>462433.22435527598</v>
      </c>
      <c r="AI2" s="70">
        <v>462851.37051526108</v>
      </c>
      <c r="AJ2" s="70">
        <v>463185.29566630232</v>
      </c>
      <c r="AK2" s="70">
        <v>463435.77169137378</v>
      </c>
      <c r="AL2" s="70">
        <v>463603.65623822459</v>
      </c>
      <c r="AM2" s="70">
        <v>463688.9493068544</v>
      </c>
      <c r="AN2" s="70">
        <f t="shared" ref="AN2:AW2" si="0">1.001*AM2</f>
        <v>464152.63825616118</v>
      </c>
      <c r="AO2" s="70">
        <f t="shared" si="0"/>
        <v>464616.79089441727</v>
      </c>
      <c r="AP2" s="70">
        <f t="shared" si="0"/>
        <v>465081.40768531163</v>
      </c>
      <c r="AQ2" s="70">
        <f t="shared" si="0"/>
        <v>465546.48909299687</v>
      </c>
      <c r="AR2" s="70">
        <f t="shared" si="0"/>
        <v>466012.0355820898</v>
      </c>
      <c r="AS2" s="70">
        <f t="shared" si="0"/>
        <v>466478.04761767184</v>
      </c>
      <c r="AT2" s="70">
        <f t="shared" si="0"/>
        <v>466944.52566528943</v>
      </c>
      <c r="AU2" s="70">
        <f t="shared" si="0"/>
        <v>467411.47019095469</v>
      </c>
      <c r="AV2" s="70">
        <f t="shared" si="0"/>
        <v>467878.8816611456</v>
      </c>
      <c r="AW2" s="70">
        <f t="shared" si="0"/>
        <v>468346.7605428067</v>
      </c>
    </row>
    <row r="3" spans="1:49">
      <c r="A3" t="s">
        <v>30</v>
      </c>
      <c r="B3" t="s">
        <v>393</v>
      </c>
      <c r="C3" s="53">
        <v>596155</v>
      </c>
      <c r="D3" s="53">
        <v>604877</v>
      </c>
      <c r="E3" s="53">
        <v>613640</v>
      </c>
      <c r="F3" s="53">
        <v>623851</v>
      </c>
      <c r="G3" s="53">
        <v>645022</v>
      </c>
      <c r="H3" s="53">
        <v>668563</v>
      </c>
      <c r="I3" s="70">
        <v>691854</v>
      </c>
      <c r="J3" s="70">
        <v>703746</v>
      </c>
      <c r="K3" s="70">
        <v>709637</v>
      </c>
      <c r="L3" s="70">
        <v>714142</v>
      </c>
      <c r="M3" s="70">
        <v>718232</v>
      </c>
      <c r="N3" s="70">
        <v>722120</v>
      </c>
      <c r="O3" s="70">
        <v>725843</v>
      </c>
      <c r="P3" s="70">
        <v>729405</v>
      </c>
      <c r="Q3" s="70">
        <v>732792</v>
      </c>
      <c r="R3" s="70">
        <v>736010</v>
      </c>
      <c r="S3" s="70">
        <v>739057</v>
      </c>
      <c r="T3" s="70">
        <v>742188</v>
      </c>
      <c r="U3" s="70">
        <v>744984</v>
      </c>
      <c r="V3" s="70">
        <v>747617</v>
      </c>
      <c r="W3" s="70">
        <v>750069</v>
      </c>
      <c r="X3" s="70">
        <v>752337</v>
      </c>
      <c r="Y3" s="70">
        <v>754631.05142037454</v>
      </c>
      <c r="Z3" s="70">
        <v>756739.49018432363</v>
      </c>
      <c r="AA3" s="70">
        <v>758667.4415502412</v>
      </c>
      <c r="AB3" s="70">
        <v>760420.67143382062</v>
      </c>
      <c r="AC3" s="70">
        <v>762005.55081598251</v>
      </c>
      <c r="AD3" s="70">
        <v>763429.58962395694</v>
      </c>
      <c r="AE3" s="70">
        <v>764699.40798316977</v>
      </c>
      <c r="AF3" s="70">
        <v>765820.77180931438</v>
      </c>
      <c r="AG3" s="70">
        <v>766797.88096690807</v>
      </c>
      <c r="AH3" s="70">
        <v>767632.47946748778</v>
      </c>
      <c r="AI3" s="70">
        <v>768326.59605916787</v>
      </c>
      <c r="AJ3" s="70">
        <v>768880.90699131961</v>
      </c>
      <c r="AK3" s="70">
        <v>769296.69357854174</v>
      </c>
      <c r="AL3" s="70">
        <v>769575.37950372149</v>
      </c>
      <c r="AM3" s="70">
        <v>769716.96476685873</v>
      </c>
      <c r="AN3" s="70">
        <f t="shared" ref="AN3:AW3" si="1">1.001*AM3</f>
        <v>770486.68173162546</v>
      </c>
      <c r="AO3" s="70">
        <f t="shared" si="1"/>
        <v>771257.16841335699</v>
      </c>
      <c r="AP3" s="70">
        <f t="shared" si="1"/>
        <v>772028.42558177025</v>
      </c>
      <c r="AQ3" s="70">
        <f t="shared" si="1"/>
        <v>772800.45400735189</v>
      </c>
      <c r="AR3" s="70">
        <f t="shared" si="1"/>
        <v>773573.25446135912</v>
      </c>
      <c r="AS3" s="70">
        <f t="shared" si="1"/>
        <v>774346.8277158204</v>
      </c>
      <c r="AT3" s="70">
        <f t="shared" si="1"/>
        <v>775121.17454353615</v>
      </c>
      <c r="AU3" s="70">
        <f t="shared" si="1"/>
        <v>775896.29571807955</v>
      </c>
      <c r="AV3" s="70">
        <f t="shared" si="1"/>
        <v>776672.19201379758</v>
      </c>
      <c r="AW3" s="70">
        <f t="shared" si="1"/>
        <v>777448.86420581129</v>
      </c>
    </row>
    <row r="4" spans="1:49">
      <c r="A4" t="s">
        <v>31</v>
      </c>
      <c r="B4" t="s">
        <v>393</v>
      </c>
      <c r="C4" s="53">
        <v>297546</v>
      </c>
      <c r="D4" s="53">
        <v>300065</v>
      </c>
      <c r="E4" s="53">
        <v>302402</v>
      </c>
      <c r="F4" s="53">
        <v>304580</v>
      </c>
      <c r="G4" s="53">
        <v>307835</v>
      </c>
      <c r="H4" s="53">
        <v>311307</v>
      </c>
      <c r="I4" s="70">
        <v>314709</v>
      </c>
      <c r="J4" s="70">
        <v>316737</v>
      </c>
      <c r="K4" s="70">
        <v>318004</v>
      </c>
      <c r="L4" s="70">
        <v>319048</v>
      </c>
      <c r="M4" s="70">
        <v>319992</v>
      </c>
      <c r="N4" s="70">
        <v>320864</v>
      </c>
      <c r="O4" s="70">
        <v>321644</v>
      </c>
      <c r="P4" s="70">
        <v>322351</v>
      </c>
      <c r="Q4" s="70">
        <v>322990</v>
      </c>
      <c r="R4" s="70">
        <v>323566</v>
      </c>
      <c r="S4" s="70">
        <v>324061</v>
      </c>
      <c r="T4" s="70">
        <v>324510</v>
      </c>
      <c r="U4" s="70">
        <v>324890</v>
      </c>
      <c r="V4" s="70">
        <v>325209</v>
      </c>
      <c r="W4" s="70">
        <v>325448</v>
      </c>
      <c r="X4" s="70">
        <v>325620</v>
      </c>
      <c r="Y4" s="70">
        <v>326612.89151470998</v>
      </c>
      <c r="Z4" s="70">
        <v>327525.44776319579</v>
      </c>
      <c r="AA4" s="70">
        <v>328359.88701551239</v>
      </c>
      <c r="AB4" s="70">
        <v>329118.70482547139</v>
      </c>
      <c r="AC4" s="70">
        <v>329804.65862598841</v>
      </c>
      <c r="AD4" s="70">
        <v>330420.99879887991</v>
      </c>
      <c r="AE4" s="70">
        <v>330970.59060963342</v>
      </c>
      <c r="AF4" s="70">
        <v>331455.92961206078</v>
      </c>
      <c r="AG4" s="70">
        <v>331878.83355523471</v>
      </c>
      <c r="AH4" s="70">
        <v>332240.05726715998</v>
      </c>
      <c r="AI4" s="70">
        <v>332540.47881306679</v>
      </c>
      <c r="AJ4" s="70">
        <v>332780.39088136499</v>
      </c>
      <c r="AK4" s="70">
        <v>332960.3480395684</v>
      </c>
      <c r="AL4" s="70">
        <v>333080.96647380339</v>
      </c>
      <c r="AM4" s="70">
        <v>333142.24618406978</v>
      </c>
      <c r="AN4" s="70">
        <f t="shared" ref="AN4:AW4" si="2">1.001*AM4</f>
        <v>333475.38843025384</v>
      </c>
      <c r="AO4" s="70">
        <f t="shared" si="2"/>
        <v>333808.86381868407</v>
      </c>
      <c r="AP4" s="70">
        <f t="shared" si="2"/>
        <v>334142.67268250271</v>
      </c>
      <c r="AQ4" s="70">
        <f t="shared" si="2"/>
        <v>334476.81535518519</v>
      </c>
      <c r="AR4" s="70">
        <f t="shared" si="2"/>
        <v>334811.29217054031</v>
      </c>
      <c r="AS4" s="70">
        <f t="shared" si="2"/>
        <v>335146.1034627108</v>
      </c>
      <c r="AT4" s="70">
        <f t="shared" si="2"/>
        <v>335481.24956617347</v>
      </c>
      <c r="AU4" s="70">
        <f t="shared" si="2"/>
        <v>335816.7308157396</v>
      </c>
      <c r="AV4" s="70">
        <f t="shared" si="2"/>
        <v>336152.54754655529</v>
      </c>
      <c r="AW4" s="70">
        <f t="shared" si="2"/>
        <v>336488.70009410183</v>
      </c>
    </row>
    <row r="5" spans="1:49">
      <c r="A5" t="s">
        <v>32</v>
      </c>
      <c r="B5" t="s">
        <v>393</v>
      </c>
      <c r="C5" s="53">
        <v>755432</v>
      </c>
      <c r="D5" s="53">
        <v>768087</v>
      </c>
      <c r="E5" s="53">
        <v>780310</v>
      </c>
      <c r="F5" s="53">
        <v>793049</v>
      </c>
      <c r="G5" s="53">
        <v>807213</v>
      </c>
      <c r="H5" s="53">
        <v>821726</v>
      </c>
      <c r="I5" s="70">
        <v>836096</v>
      </c>
      <c r="J5" s="70">
        <v>848079</v>
      </c>
      <c r="K5" s="70">
        <v>858769</v>
      </c>
      <c r="L5" s="70">
        <v>869103</v>
      </c>
      <c r="M5" s="70">
        <v>879267</v>
      </c>
      <c r="N5" s="70">
        <v>889273</v>
      </c>
      <c r="O5" s="70">
        <v>899128</v>
      </c>
      <c r="P5" s="70">
        <v>908851</v>
      </c>
      <c r="Q5" s="70">
        <v>918417</v>
      </c>
      <c r="R5" s="70">
        <v>927839</v>
      </c>
      <c r="S5" s="70">
        <v>937116</v>
      </c>
      <c r="T5" s="70">
        <v>946324</v>
      </c>
      <c r="U5" s="70">
        <v>955364</v>
      </c>
      <c r="V5" s="70">
        <v>964216</v>
      </c>
      <c r="W5" s="70">
        <v>972858</v>
      </c>
      <c r="X5" s="70">
        <v>981301</v>
      </c>
      <c r="Y5" s="70">
        <v>984293.21619150054</v>
      </c>
      <c r="Z5" s="70">
        <v>987043.33092399675</v>
      </c>
      <c r="AA5" s="70">
        <v>989558.0292617447</v>
      </c>
      <c r="AB5" s="70">
        <v>991844.83190203272</v>
      </c>
      <c r="AC5" s="70">
        <v>993912.04875112406</v>
      </c>
      <c r="AD5" s="70">
        <v>995769.47528511635</v>
      </c>
      <c r="AE5" s="70">
        <v>997425.74637867406</v>
      </c>
      <c r="AF5" s="70">
        <v>998888.38272908551</v>
      </c>
      <c r="AG5" s="70">
        <v>1000162.862375116</v>
      </c>
      <c r="AH5" s="70">
        <v>1001251.460095576</v>
      </c>
      <c r="AI5" s="70">
        <v>1002156.8220617319</v>
      </c>
      <c r="AJ5" s="70">
        <v>1002879.830330675</v>
      </c>
      <c r="AK5" s="70">
        <v>1003422.1561684679</v>
      </c>
      <c r="AL5" s="70">
        <v>1003785.656537405</v>
      </c>
      <c r="AM5" s="70">
        <v>1003970.3314374849</v>
      </c>
      <c r="AN5" s="70">
        <f t="shared" ref="AN5:AW5" si="3">1.001*AM5</f>
        <v>1004974.3017689224</v>
      </c>
      <c r="AO5" s="70">
        <f t="shared" si="3"/>
        <v>1005979.2760706912</v>
      </c>
      <c r="AP5" s="70">
        <f t="shared" si="3"/>
        <v>1006985.2553467618</v>
      </c>
      <c r="AQ5" s="70">
        <f t="shared" si="3"/>
        <v>1007992.2406021084</v>
      </c>
      <c r="AR5" s="70">
        <f t="shared" si="3"/>
        <v>1009000.2328427105</v>
      </c>
      <c r="AS5" s="70">
        <f t="shared" si="3"/>
        <v>1010009.2330755531</v>
      </c>
      <c r="AT5" s="70">
        <f t="shared" si="3"/>
        <v>1011019.2423086285</v>
      </c>
      <c r="AU5" s="70">
        <f t="shared" si="3"/>
        <v>1012030.2615509371</v>
      </c>
      <c r="AV5" s="70">
        <f t="shared" si="3"/>
        <v>1013042.2918124879</v>
      </c>
      <c r="AW5" s="70">
        <f t="shared" si="3"/>
        <v>1014055.3341043002</v>
      </c>
    </row>
    <row r="6" spans="1:49">
      <c r="A6" t="s">
        <v>33</v>
      </c>
      <c r="B6" t="s">
        <v>393</v>
      </c>
      <c r="C6" s="53">
        <v>1824842</v>
      </c>
      <c r="D6" s="53">
        <v>1844609</v>
      </c>
      <c r="E6" s="53">
        <v>1864129</v>
      </c>
      <c r="F6" s="53">
        <v>1885948</v>
      </c>
      <c r="G6" s="53">
        <v>1910385</v>
      </c>
      <c r="H6" s="53">
        <v>1935455</v>
      </c>
      <c r="I6" s="70">
        <v>1960170</v>
      </c>
      <c r="J6" s="70">
        <v>1979373</v>
      </c>
      <c r="K6" s="70">
        <v>1995538</v>
      </c>
      <c r="L6" s="70">
        <v>2010849</v>
      </c>
      <c r="M6" s="70">
        <v>2025693</v>
      </c>
      <c r="N6" s="70">
        <v>2040166</v>
      </c>
      <c r="O6" s="70">
        <v>2054246</v>
      </c>
      <c r="P6" s="70">
        <v>2067920</v>
      </c>
      <c r="Q6" s="70">
        <v>2081176</v>
      </c>
      <c r="R6" s="70">
        <v>2093979</v>
      </c>
      <c r="S6" s="70">
        <v>2106331</v>
      </c>
      <c r="T6" s="70">
        <v>2118368</v>
      </c>
      <c r="U6" s="70">
        <v>2129970</v>
      </c>
      <c r="V6" s="70">
        <v>2141123</v>
      </c>
      <c r="W6" s="70">
        <v>2151817</v>
      </c>
      <c r="X6" s="70">
        <v>2162052</v>
      </c>
      <c r="Y6" s="70">
        <v>2168644.6020673229</v>
      </c>
      <c r="Z6" s="70">
        <v>2174703.7939540362</v>
      </c>
      <c r="AA6" s="70">
        <v>2180244.304531855</v>
      </c>
      <c r="AB6" s="70">
        <v>2185282.7037814632</v>
      </c>
      <c r="AC6" s="70">
        <v>2189837.300508677</v>
      </c>
      <c r="AD6" s="70">
        <v>2193929.6766019161</v>
      </c>
      <c r="AE6" s="70">
        <v>2197578.8568538148</v>
      </c>
      <c r="AF6" s="70">
        <v>2200801.411245056</v>
      </c>
      <c r="AG6" s="70">
        <v>2203609.4092677431</v>
      </c>
      <c r="AH6" s="70">
        <v>2206007.8628296112</v>
      </c>
      <c r="AI6" s="70">
        <v>2208002.602109049</v>
      </c>
      <c r="AJ6" s="70">
        <v>2209595.5704988539</v>
      </c>
      <c r="AK6" s="70">
        <v>2210790.450216955</v>
      </c>
      <c r="AL6" s="70">
        <v>2211591.3326166072</v>
      </c>
      <c r="AM6" s="70">
        <v>2211998.217697809</v>
      </c>
      <c r="AN6" s="70">
        <f t="shared" ref="AN6:AW6" si="4">1.001*AM6</f>
        <v>2214210.2159155067</v>
      </c>
      <c r="AO6" s="70">
        <f t="shared" si="4"/>
        <v>2216424.4261314222</v>
      </c>
      <c r="AP6" s="70">
        <f t="shared" si="4"/>
        <v>2218640.8505575531</v>
      </c>
      <c r="AQ6" s="70">
        <f t="shared" si="4"/>
        <v>2220859.4914081106</v>
      </c>
      <c r="AR6" s="70">
        <f t="shared" si="4"/>
        <v>2223080.3508995185</v>
      </c>
      <c r="AS6" s="70">
        <f t="shared" si="4"/>
        <v>2225303.4312504176</v>
      </c>
      <c r="AT6" s="70">
        <f t="shared" si="4"/>
        <v>2227528.7346816678</v>
      </c>
      <c r="AU6" s="70">
        <f t="shared" si="4"/>
        <v>2229756.263416349</v>
      </c>
      <c r="AV6" s="70">
        <f t="shared" si="4"/>
        <v>2231986.0196797652</v>
      </c>
      <c r="AW6" s="70">
        <f t="shared" si="4"/>
        <v>2234218.0056994446</v>
      </c>
    </row>
    <row r="7" spans="1:49">
      <c r="A7" t="s">
        <v>34</v>
      </c>
      <c r="B7" t="s">
        <v>393</v>
      </c>
      <c r="C7" s="53">
        <v>921886</v>
      </c>
      <c r="D7" s="53">
        <v>931982</v>
      </c>
      <c r="E7" s="53">
        <v>942520</v>
      </c>
      <c r="F7" s="53">
        <v>954279</v>
      </c>
      <c r="G7" s="53">
        <v>966486</v>
      </c>
      <c r="H7" s="53">
        <v>978868</v>
      </c>
      <c r="I7" s="70">
        <v>991063</v>
      </c>
      <c r="J7" s="70">
        <v>1000959</v>
      </c>
      <c r="K7" s="70">
        <v>1009552</v>
      </c>
      <c r="L7" s="70">
        <v>1017701</v>
      </c>
      <c r="M7" s="70">
        <v>1025586</v>
      </c>
      <c r="N7" s="70">
        <v>1033238</v>
      </c>
      <c r="O7" s="70">
        <v>1040655</v>
      </c>
      <c r="P7" s="70">
        <v>1047814</v>
      </c>
      <c r="Q7" s="70">
        <v>1054699</v>
      </c>
      <c r="R7" s="70">
        <v>1061306</v>
      </c>
      <c r="S7" s="70">
        <v>1067612</v>
      </c>
      <c r="T7" s="70">
        <v>1073713</v>
      </c>
      <c r="U7" s="70">
        <v>1079553</v>
      </c>
      <c r="V7" s="70">
        <v>1085126</v>
      </c>
      <c r="W7" s="70">
        <v>1090412</v>
      </c>
      <c r="X7" s="70">
        <v>1095440</v>
      </c>
      <c r="Y7" s="70">
        <v>1098780.252689865</v>
      </c>
      <c r="Z7" s="70">
        <v>1101850.2441426059</v>
      </c>
      <c r="AA7" s="70">
        <v>1104657.4369887379</v>
      </c>
      <c r="AB7" s="70">
        <v>1107210.2266875941</v>
      </c>
      <c r="AC7" s="70">
        <v>1109517.8897034971</v>
      </c>
      <c r="AD7" s="70">
        <v>1111591.360863107</v>
      </c>
      <c r="AE7" s="70">
        <v>1113440.2793975091</v>
      </c>
      <c r="AF7" s="70">
        <v>1115073.040766034</v>
      </c>
      <c r="AG7" s="70">
        <v>1116495.7601798</v>
      </c>
      <c r="AH7" s="70">
        <v>1117710.977006135</v>
      </c>
      <c r="AI7" s="70">
        <v>1118721.6452029541</v>
      </c>
      <c r="AJ7" s="70">
        <v>1119528.7494228929</v>
      </c>
      <c r="AK7" s="70">
        <v>1120134.155323582</v>
      </c>
      <c r="AL7" s="70">
        <v>1120539.9358579421</v>
      </c>
      <c r="AM7" s="70">
        <v>1120746.091025973</v>
      </c>
      <c r="AN7" s="70">
        <f t="shared" ref="AN7:AW7" si="5">1.001*AM7</f>
        <v>1121866.8371169989</v>
      </c>
      <c r="AO7" s="70">
        <f t="shared" si="5"/>
        <v>1122988.7039541157</v>
      </c>
      <c r="AP7" s="70">
        <f t="shared" si="5"/>
        <v>1124111.6926580698</v>
      </c>
      <c r="AQ7" s="70">
        <f t="shared" si="5"/>
        <v>1125235.8043507277</v>
      </c>
      <c r="AR7" s="70">
        <f t="shared" si="5"/>
        <v>1126361.0401550783</v>
      </c>
      <c r="AS7" s="70">
        <f t="shared" si="5"/>
        <v>1127487.4011952332</v>
      </c>
      <c r="AT7" s="70">
        <f t="shared" si="5"/>
        <v>1128614.8885964283</v>
      </c>
      <c r="AU7" s="70">
        <f t="shared" si="5"/>
        <v>1129743.5034850247</v>
      </c>
      <c r="AV7" s="70">
        <f t="shared" si="5"/>
        <v>1130873.2469885095</v>
      </c>
      <c r="AW7" s="70">
        <f t="shared" si="5"/>
        <v>1132004.1202354978</v>
      </c>
    </row>
    <row r="8" spans="1:49">
      <c r="A8" t="s">
        <v>35</v>
      </c>
      <c r="B8" t="s">
        <v>393</v>
      </c>
      <c r="C8" s="53">
        <v>1056331</v>
      </c>
      <c r="D8" s="53">
        <v>1067995</v>
      </c>
      <c r="E8" s="53">
        <v>1079855</v>
      </c>
      <c r="F8" s="53">
        <v>1092575</v>
      </c>
      <c r="G8" s="53">
        <v>1105731</v>
      </c>
      <c r="H8" s="53">
        <v>1118947</v>
      </c>
      <c r="I8" s="70">
        <v>1131939</v>
      </c>
      <c r="J8" s="70">
        <v>1143012</v>
      </c>
      <c r="K8" s="70">
        <v>1153043</v>
      </c>
      <c r="L8" s="70">
        <v>1162641</v>
      </c>
      <c r="M8" s="70">
        <v>1171982</v>
      </c>
      <c r="N8" s="70">
        <v>1181074</v>
      </c>
      <c r="O8" s="70">
        <v>1189907</v>
      </c>
      <c r="P8" s="70">
        <v>1198464</v>
      </c>
      <c r="Q8" s="70">
        <v>1206721</v>
      </c>
      <c r="R8" s="70">
        <v>1214693</v>
      </c>
      <c r="S8" s="70">
        <v>1222369</v>
      </c>
      <c r="T8" s="70">
        <v>1229833</v>
      </c>
      <c r="U8" s="70">
        <v>1237008</v>
      </c>
      <c r="V8" s="70">
        <v>1243905</v>
      </c>
      <c r="W8" s="70">
        <v>1250503</v>
      </c>
      <c r="X8" s="70">
        <v>1256803</v>
      </c>
      <c r="Y8" s="70">
        <v>1260635.2862058911</v>
      </c>
      <c r="Z8" s="70">
        <v>1264157.500537829</v>
      </c>
      <c r="AA8" s="70">
        <v>1267378.2049037439</v>
      </c>
      <c r="AB8" s="70">
        <v>1270307.0314500551</v>
      </c>
      <c r="AC8" s="70">
        <v>1272954.62310398</v>
      </c>
      <c r="AD8" s="70">
        <v>1275333.5254389429</v>
      </c>
      <c r="AE8" s="70">
        <v>1277454.797586018</v>
      </c>
      <c r="AF8" s="70">
        <v>1279328.0716916251</v>
      </c>
      <c r="AG8" s="70">
        <v>1280960.3637636499</v>
      </c>
      <c r="AH8" s="70">
        <v>1282354.587229097</v>
      </c>
      <c r="AI8" s="70">
        <v>1283514.1311765211</v>
      </c>
      <c r="AJ8" s="70">
        <v>1284440.1253021071</v>
      </c>
      <c r="AK8" s="70">
        <v>1285134.7100828381</v>
      </c>
      <c r="AL8" s="70">
        <v>1285600.2638264711</v>
      </c>
      <c r="AM8" s="70">
        <v>1285836.786533006</v>
      </c>
      <c r="AN8" s="70">
        <f t="shared" ref="AN8:AW8" si="6">1.001*AM8</f>
        <v>1287122.6233195388</v>
      </c>
      <c r="AO8" s="70">
        <f t="shared" si="6"/>
        <v>1288409.7459428583</v>
      </c>
      <c r="AP8" s="70">
        <f t="shared" si="6"/>
        <v>1289698.1556888011</v>
      </c>
      <c r="AQ8" s="70">
        <f t="shared" si="6"/>
        <v>1290987.8538444897</v>
      </c>
      <c r="AR8" s="70">
        <f t="shared" si="6"/>
        <v>1292278.8416983341</v>
      </c>
      <c r="AS8" s="70">
        <f t="shared" si="6"/>
        <v>1293571.1205400322</v>
      </c>
      <c r="AT8" s="70">
        <f t="shared" si="6"/>
        <v>1294864.6916605721</v>
      </c>
      <c r="AU8" s="70">
        <f t="shared" si="6"/>
        <v>1296159.5563522326</v>
      </c>
      <c r="AV8" s="70">
        <f t="shared" si="6"/>
        <v>1297455.7159085847</v>
      </c>
      <c r="AW8" s="70">
        <f t="shared" si="6"/>
        <v>1298753.1716244931</v>
      </c>
    </row>
    <row r="9" spans="1:49">
      <c r="A9" t="s">
        <v>36</v>
      </c>
      <c r="B9" t="s">
        <v>393</v>
      </c>
      <c r="C9" s="53">
        <v>2097169</v>
      </c>
      <c r="D9" s="53">
        <v>2110592</v>
      </c>
      <c r="E9" s="53">
        <v>2123890</v>
      </c>
      <c r="F9" s="53">
        <v>2136726</v>
      </c>
      <c r="G9" s="53">
        <v>1645460</v>
      </c>
      <c r="H9" s="53">
        <v>1655406.8172886739</v>
      </c>
      <c r="I9" s="70">
        <v>1665008.4237580169</v>
      </c>
      <c r="J9" s="70">
        <v>1672548.7159558421</v>
      </c>
      <c r="K9" s="70">
        <v>1678849.004767159</v>
      </c>
      <c r="L9" s="70">
        <v>1684618.8476853599</v>
      </c>
      <c r="M9" s="70">
        <v>1690029.7019688259</v>
      </c>
      <c r="N9" s="70">
        <v>1695047.888513231</v>
      </c>
      <c r="O9" s="70">
        <v>1699667.2838450619</v>
      </c>
      <c r="P9" s="70">
        <v>1703849.6162548589</v>
      </c>
      <c r="Q9" s="70">
        <v>1707591.824005865</v>
      </c>
      <c r="R9" s="70">
        <v>1710878.5984142961</v>
      </c>
      <c r="S9" s="70">
        <v>1713699.2234015041</v>
      </c>
      <c r="T9" s="70">
        <v>1716154.736280462</v>
      </c>
      <c r="U9" s="70">
        <v>1718133.3836595479</v>
      </c>
      <c r="V9" s="70">
        <v>1719652.005090924</v>
      </c>
      <c r="W9" s="70">
        <v>1720693.7610224269</v>
      </c>
      <c r="X9" s="70">
        <v>1721247.935375409</v>
      </c>
      <c r="Y9" s="70">
        <v>1726496.4227832661</v>
      </c>
      <c r="Z9" s="70">
        <v>1731320.252887744</v>
      </c>
      <c r="AA9" s="70">
        <v>1735731.1516047949</v>
      </c>
      <c r="AB9" s="70">
        <v>1739742.310589863</v>
      </c>
      <c r="AC9" s="70">
        <v>1743368.3058079181</v>
      </c>
      <c r="AD9" s="70">
        <v>1746626.3189830249</v>
      </c>
      <c r="AE9" s="70">
        <v>1749531.496089956</v>
      </c>
      <c r="AF9" s="70">
        <v>1752097.0287841549</v>
      </c>
      <c r="AG9" s="70">
        <v>1754332.5258023059</v>
      </c>
      <c r="AH9" s="70">
        <v>1756241.97721303</v>
      </c>
      <c r="AI9" s="70">
        <v>1757830.024524726</v>
      </c>
      <c r="AJ9" s="70">
        <v>1759098.214906858</v>
      </c>
      <c r="AK9" s="70">
        <v>1760049.479838415</v>
      </c>
      <c r="AL9" s="70">
        <v>1760687.076518273</v>
      </c>
      <c r="AM9" s="70">
        <v>1761011.00494643</v>
      </c>
      <c r="AN9" s="70">
        <f t="shared" ref="AN9:AW9" si="7">1.001*AM9</f>
        <v>1762772.0159513762</v>
      </c>
      <c r="AO9" s="70">
        <f t="shared" si="7"/>
        <v>1764534.7879673273</v>
      </c>
      <c r="AP9" s="70">
        <f t="shared" si="7"/>
        <v>1766299.3227552944</v>
      </c>
      <c r="AQ9" s="70">
        <f t="shared" si="7"/>
        <v>1768065.6220780495</v>
      </c>
      <c r="AR9" s="70">
        <f t="shared" si="7"/>
        <v>1769833.6877001273</v>
      </c>
      <c r="AS9" s="70">
        <f t="shared" si="7"/>
        <v>1771603.5213878271</v>
      </c>
      <c r="AT9" s="70">
        <f t="shared" si="7"/>
        <v>1773375.1249092147</v>
      </c>
      <c r="AU9" s="70">
        <f t="shared" si="7"/>
        <v>1775148.5000341237</v>
      </c>
      <c r="AV9" s="70">
        <f t="shared" si="7"/>
        <v>1776923.6485341575</v>
      </c>
      <c r="AW9" s="70">
        <f t="shared" si="7"/>
        <v>1778700.5721826914</v>
      </c>
    </row>
    <row r="10" spans="1:49">
      <c r="A10" t="s">
        <v>37</v>
      </c>
      <c r="B10" t="s">
        <v>393</v>
      </c>
      <c r="C10" s="53">
        <v>975378</v>
      </c>
      <c r="D10" s="53">
        <v>982034</v>
      </c>
      <c r="E10" s="53">
        <v>988403</v>
      </c>
      <c r="F10" s="53">
        <v>994888</v>
      </c>
      <c r="G10" s="53">
        <v>1001420</v>
      </c>
      <c r="H10" s="53">
        <v>1007965</v>
      </c>
      <c r="I10" s="70">
        <v>1014343</v>
      </c>
      <c r="J10" s="70">
        <v>1019548</v>
      </c>
      <c r="K10" s="70">
        <v>1024029</v>
      </c>
      <c r="L10" s="70">
        <v>1028201</v>
      </c>
      <c r="M10" s="70">
        <v>1032164</v>
      </c>
      <c r="N10" s="70">
        <v>1035918</v>
      </c>
      <c r="O10" s="70">
        <v>1039468</v>
      </c>
      <c r="P10" s="70">
        <v>1042798</v>
      </c>
      <c r="Q10" s="70">
        <v>1045898</v>
      </c>
      <c r="R10" s="70">
        <v>1048752</v>
      </c>
      <c r="S10" s="70">
        <v>1051361</v>
      </c>
      <c r="T10" s="70">
        <v>1053784</v>
      </c>
      <c r="U10" s="70">
        <v>1055971</v>
      </c>
      <c r="V10" s="70">
        <v>1057905</v>
      </c>
      <c r="W10" s="70">
        <v>1059606</v>
      </c>
      <c r="X10" s="70">
        <v>1061056</v>
      </c>
      <c r="Y10" s="70">
        <v>1064291.4078343839</v>
      </c>
      <c r="Z10" s="70">
        <v>1067265.037472592</v>
      </c>
      <c r="AA10" s="70">
        <v>1069984.117305852</v>
      </c>
      <c r="AB10" s="70">
        <v>1072456.779274293</v>
      </c>
      <c r="AC10" s="70">
        <v>1074692.0086697889</v>
      </c>
      <c r="AD10" s="70">
        <v>1076700.397093374</v>
      </c>
      <c r="AE10" s="70">
        <v>1078491.2812170479</v>
      </c>
      <c r="AF10" s="70">
        <v>1080072.7929809431</v>
      </c>
      <c r="AG10" s="70">
        <v>1081450.855650092</v>
      </c>
      <c r="AH10" s="70">
        <v>1082627.9288853989</v>
      </c>
      <c r="AI10" s="70">
        <v>1083606.8739250579</v>
      </c>
      <c r="AJ10" s="70">
        <v>1084388.644515133</v>
      </c>
      <c r="AK10" s="70">
        <v>1084975.0477534309</v>
      </c>
      <c r="AL10" s="70">
        <v>1085368.091526405</v>
      </c>
      <c r="AM10" s="70">
        <v>1085567.7758340531</v>
      </c>
      <c r="AN10" s="70">
        <f t="shared" ref="AN10:AW10" si="8">1.001*AM10</f>
        <v>1086653.3436098869</v>
      </c>
      <c r="AO10" s="70">
        <f t="shared" si="8"/>
        <v>1087739.9969534967</v>
      </c>
      <c r="AP10" s="70">
        <f t="shared" si="8"/>
        <v>1088827.7369504501</v>
      </c>
      <c r="AQ10" s="70">
        <f t="shared" si="8"/>
        <v>1089916.5646874004</v>
      </c>
      <c r="AR10" s="70">
        <f t="shared" si="8"/>
        <v>1091006.4812520877</v>
      </c>
      <c r="AS10" s="70">
        <f t="shared" si="8"/>
        <v>1092097.4877333397</v>
      </c>
      <c r="AT10" s="70">
        <f t="shared" si="8"/>
        <v>1093189.5852210729</v>
      </c>
      <c r="AU10" s="70">
        <f t="shared" si="8"/>
        <v>1094282.7748062939</v>
      </c>
      <c r="AV10" s="70">
        <f t="shared" si="8"/>
        <v>1095377.0575811001</v>
      </c>
      <c r="AW10" s="70">
        <f t="shared" si="8"/>
        <v>1096472.4346386811</v>
      </c>
    </row>
    <row r="11" spans="1:49">
      <c r="A11" t="s">
        <v>38</v>
      </c>
      <c r="B11" t="s">
        <v>393</v>
      </c>
      <c r="C11" s="53">
        <v>849087</v>
      </c>
      <c r="D11" s="53">
        <v>856176</v>
      </c>
      <c r="E11" s="53">
        <v>863290</v>
      </c>
      <c r="F11" s="53">
        <v>870227</v>
      </c>
      <c r="G11" s="53">
        <v>877348</v>
      </c>
      <c r="H11" s="53">
        <v>884464</v>
      </c>
      <c r="I11" s="70">
        <v>891440</v>
      </c>
      <c r="J11" s="70">
        <v>897303</v>
      </c>
      <c r="K11" s="70">
        <v>902510</v>
      </c>
      <c r="L11" s="70">
        <v>907429</v>
      </c>
      <c r="M11" s="70">
        <v>912171</v>
      </c>
      <c r="N11" s="70">
        <v>916721</v>
      </c>
      <c r="O11" s="70">
        <v>921079</v>
      </c>
      <c r="P11" s="70">
        <v>925251</v>
      </c>
      <c r="Q11" s="70">
        <v>929237</v>
      </c>
      <c r="R11" s="70">
        <v>933025</v>
      </c>
      <c r="S11" s="70">
        <v>936603</v>
      </c>
      <c r="T11" s="70">
        <v>940026</v>
      </c>
      <c r="U11" s="70">
        <v>943261</v>
      </c>
      <c r="V11" s="70">
        <v>946254</v>
      </c>
      <c r="W11" s="70">
        <v>949027</v>
      </c>
      <c r="X11" s="70">
        <v>951562</v>
      </c>
      <c r="Y11" s="70">
        <v>954463.53502708825</v>
      </c>
      <c r="Z11" s="70">
        <v>957130.30564597424</v>
      </c>
      <c r="AA11" s="70">
        <v>959568.79432545602</v>
      </c>
      <c r="AB11" s="70">
        <v>961786.29384293116</v>
      </c>
      <c r="AC11" s="70">
        <v>963790.86226725229</v>
      </c>
      <c r="AD11" s="70">
        <v>965591.99821589491</v>
      </c>
      <c r="AE11" s="70">
        <v>967198.07487772231</v>
      </c>
      <c r="AF11" s="70">
        <v>968616.3850301326</v>
      </c>
      <c r="AG11" s="70">
        <v>969852.24069616804</v>
      </c>
      <c r="AH11" s="70">
        <v>970907.84771590598</v>
      </c>
      <c r="AI11" s="70">
        <v>971785.77206657897</v>
      </c>
      <c r="AJ11" s="70">
        <v>972486.86907393113</v>
      </c>
      <c r="AK11" s="70">
        <v>973012.7593551618</v>
      </c>
      <c r="AL11" s="70">
        <v>973365.24359604833</v>
      </c>
      <c r="AM11" s="70">
        <v>973544.3217965907</v>
      </c>
      <c r="AN11" s="70">
        <f t="shared" ref="AN11:AW11" si="9">1.001*AM11</f>
        <v>974517.8661183872</v>
      </c>
      <c r="AO11" s="70">
        <f t="shared" si="9"/>
        <v>975492.38398450543</v>
      </c>
      <c r="AP11" s="70">
        <f t="shared" si="9"/>
        <v>976467.87636848981</v>
      </c>
      <c r="AQ11" s="70">
        <f t="shared" si="9"/>
        <v>977444.34424485825</v>
      </c>
      <c r="AR11" s="70">
        <f t="shared" si="9"/>
        <v>978421.78858910303</v>
      </c>
      <c r="AS11" s="70">
        <f t="shared" si="9"/>
        <v>979400.21037769201</v>
      </c>
      <c r="AT11" s="70">
        <f t="shared" si="9"/>
        <v>980379.61058806954</v>
      </c>
      <c r="AU11" s="70">
        <f t="shared" si="9"/>
        <v>981359.9901986575</v>
      </c>
      <c r="AV11" s="70">
        <f t="shared" si="9"/>
        <v>982341.35018885601</v>
      </c>
      <c r="AW11" s="70">
        <f t="shared" si="9"/>
        <v>983323.69153904472</v>
      </c>
    </row>
    <row r="12" spans="1:49">
      <c r="A12" t="s">
        <v>39</v>
      </c>
      <c r="B12" t="s">
        <v>393</v>
      </c>
      <c r="C12" s="53">
        <v>103446</v>
      </c>
      <c r="D12" s="53">
        <v>104097</v>
      </c>
      <c r="E12" s="53">
        <v>104704</v>
      </c>
      <c r="F12" s="53">
        <v>105382</v>
      </c>
      <c r="G12" s="53">
        <v>106023</v>
      </c>
      <c r="H12" s="53">
        <v>106680</v>
      </c>
      <c r="I12" s="70">
        <v>107297</v>
      </c>
      <c r="J12" s="70">
        <v>107737</v>
      </c>
      <c r="K12" s="70">
        <v>108047</v>
      </c>
      <c r="L12" s="70">
        <v>108306</v>
      </c>
      <c r="M12" s="70">
        <v>108538</v>
      </c>
      <c r="N12" s="70">
        <v>108744</v>
      </c>
      <c r="O12" s="70">
        <v>108920</v>
      </c>
      <c r="P12" s="70">
        <v>109063</v>
      </c>
      <c r="Q12" s="70">
        <v>109173</v>
      </c>
      <c r="R12" s="70">
        <v>109247</v>
      </c>
      <c r="S12" s="70">
        <v>109286</v>
      </c>
      <c r="T12" s="70">
        <v>109305</v>
      </c>
      <c r="U12" s="70">
        <v>109295</v>
      </c>
      <c r="V12" s="70">
        <v>109251</v>
      </c>
      <c r="W12" s="70">
        <v>109168</v>
      </c>
      <c r="X12" s="70">
        <v>109055</v>
      </c>
      <c r="Y12" s="70">
        <v>109387.5341936512</v>
      </c>
      <c r="Z12" s="70">
        <v>109693.1629071166</v>
      </c>
      <c r="AA12" s="70">
        <v>109972.62907215991</v>
      </c>
      <c r="AB12" s="70">
        <v>110226.7684870149</v>
      </c>
      <c r="AC12" s="70">
        <v>110456.5046571376</v>
      </c>
      <c r="AD12" s="70">
        <v>110662.9261839317</v>
      </c>
      <c r="AE12" s="70">
        <v>110846.9926875916</v>
      </c>
      <c r="AF12" s="70">
        <v>111009.53996635121</v>
      </c>
      <c r="AG12" s="70">
        <v>111151.1768115169</v>
      </c>
      <c r="AH12" s="70">
        <v>111272.156026258</v>
      </c>
      <c r="AI12" s="70">
        <v>111372.7716877311</v>
      </c>
      <c r="AJ12" s="70">
        <v>111453.1218216549</v>
      </c>
      <c r="AK12" s="70">
        <v>111513.3921609703</v>
      </c>
      <c r="AL12" s="70">
        <v>111553.78907561149</v>
      </c>
      <c r="AM12" s="70">
        <v>111574.3125655787</v>
      </c>
      <c r="AN12" s="70">
        <f t="shared" ref="AN12:AW12" si="10">1.001*AM12</f>
        <v>111685.88687814427</v>
      </c>
      <c r="AO12" s="70">
        <f t="shared" si="10"/>
        <v>111797.5727650224</v>
      </c>
      <c r="AP12" s="70">
        <f t="shared" si="10"/>
        <v>111909.3703377874</v>
      </c>
      <c r="AQ12" s="70">
        <f t="shared" si="10"/>
        <v>112021.27970812518</v>
      </c>
      <c r="AR12" s="70">
        <f t="shared" si="10"/>
        <v>112133.3009878333</v>
      </c>
      <c r="AS12" s="70">
        <f t="shared" si="10"/>
        <v>112245.43428882111</v>
      </c>
      <c r="AT12" s="70">
        <f t="shared" si="10"/>
        <v>112357.67972310992</v>
      </c>
      <c r="AU12" s="70">
        <f t="shared" si="10"/>
        <v>112470.03740283301</v>
      </c>
      <c r="AV12" s="70">
        <f t="shared" si="10"/>
        <v>112582.50744023583</v>
      </c>
      <c r="AW12" s="70">
        <f t="shared" si="10"/>
        <v>112695.08994767605</v>
      </c>
    </row>
    <row r="13" spans="1:49">
      <c r="A13" t="s">
        <v>40</v>
      </c>
      <c r="B13" t="s">
        <v>393</v>
      </c>
      <c r="C13" s="53">
        <v>166475</v>
      </c>
      <c r="D13" s="53">
        <v>167961</v>
      </c>
      <c r="E13" s="53">
        <v>169530</v>
      </c>
      <c r="F13" s="53">
        <v>171293</v>
      </c>
      <c r="G13" s="53">
        <v>173567</v>
      </c>
      <c r="H13" s="53">
        <v>175984</v>
      </c>
      <c r="I13" s="70">
        <v>178362</v>
      </c>
      <c r="J13" s="70">
        <v>179949</v>
      </c>
      <c r="K13" s="70">
        <v>181143</v>
      </c>
      <c r="L13" s="70">
        <v>182217</v>
      </c>
      <c r="M13" s="70">
        <v>183235</v>
      </c>
      <c r="N13" s="70">
        <v>184216</v>
      </c>
      <c r="O13" s="70">
        <v>185163</v>
      </c>
      <c r="P13" s="70">
        <v>186073</v>
      </c>
      <c r="Q13" s="70">
        <v>186952</v>
      </c>
      <c r="R13" s="70">
        <v>187782</v>
      </c>
      <c r="S13" s="70">
        <v>188559</v>
      </c>
      <c r="T13" s="70">
        <v>189290</v>
      </c>
      <c r="U13" s="70">
        <v>189973</v>
      </c>
      <c r="V13" s="70">
        <v>190598</v>
      </c>
      <c r="W13" s="70">
        <v>191177</v>
      </c>
      <c r="X13" s="70">
        <v>191705</v>
      </c>
      <c r="Y13" s="70">
        <v>192289.55336842791</v>
      </c>
      <c r="Z13" s="70">
        <v>192826.8102802145</v>
      </c>
      <c r="AA13" s="70">
        <v>193318.07671613779</v>
      </c>
      <c r="AB13" s="70">
        <v>193764.8219045728</v>
      </c>
      <c r="AC13" s="70">
        <v>194168.66925218081</v>
      </c>
      <c r="AD13" s="70">
        <v>194531.53238357371</v>
      </c>
      <c r="AE13" s="70">
        <v>194855.0981905896</v>
      </c>
      <c r="AF13" s="70">
        <v>195140.83590160339</v>
      </c>
      <c r="AG13" s="70">
        <v>195389.81569530821</v>
      </c>
      <c r="AH13" s="70">
        <v>195602.4819679409</v>
      </c>
      <c r="AI13" s="70">
        <v>195779.35167022591</v>
      </c>
      <c r="AJ13" s="70">
        <v>195920.59711907149</v>
      </c>
      <c r="AK13" s="70">
        <v>196026.5448096722</v>
      </c>
      <c r="AL13" s="70">
        <v>196097.5575144662</v>
      </c>
      <c r="AM13" s="70">
        <v>196133.63523345339</v>
      </c>
      <c r="AN13" s="70">
        <f t="shared" ref="AN13:AW13" si="11">1.001*AM13</f>
        <v>196329.76886868681</v>
      </c>
      <c r="AO13" s="70">
        <f t="shared" si="11"/>
        <v>196526.09863755546</v>
      </c>
      <c r="AP13" s="70">
        <f t="shared" si="11"/>
        <v>196722.62473619299</v>
      </c>
      <c r="AQ13" s="70">
        <f t="shared" si="11"/>
        <v>196919.34736092915</v>
      </c>
      <c r="AR13" s="70">
        <f t="shared" si="11"/>
        <v>197116.26670829006</v>
      </c>
      <c r="AS13" s="70">
        <f t="shared" si="11"/>
        <v>197313.38297499833</v>
      </c>
      <c r="AT13" s="70">
        <f t="shared" si="11"/>
        <v>197510.6963579733</v>
      </c>
      <c r="AU13" s="70">
        <f t="shared" si="11"/>
        <v>197708.20705433126</v>
      </c>
      <c r="AV13" s="70">
        <f t="shared" si="11"/>
        <v>197905.91526138555</v>
      </c>
      <c r="AW13" s="70">
        <f t="shared" si="11"/>
        <v>198103.82117664692</v>
      </c>
    </row>
    <row r="14" spans="1:49">
      <c r="A14" t="s">
        <v>41</v>
      </c>
      <c r="B14" t="s">
        <v>393</v>
      </c>
      <c r="C14" s="53">
        <v>7202595</v>
      </c>
      <c r="D14" s="53">
        <v>7279754</v>
      </c>
      <c r="E14" s="53">
        <v>7369532</v>
      </c>
      <c r="F14" s="53">
        <v>7508690</v>
      </c>
      <c r="G14" s="53">
        <v>7702891</v>
      </c>
      <c r="H14" s="53">
        <v>7915199</v>
      </c>
      <c r="I14" s="70">
        <v>8125072</v>
      </c>
      <c r="J14" s="70">
        <v>8242459</v>
      </c>
      <c r="K14" s="70">
        <v>8310984</v>
      </c>
      <c r="L14" s="70">
        <v>8367790</v>
      </c>
      <c r="M14" s="70">
        <v>8420729</v>
      </c>
      <c r="N14" s="70">
        <v>8471244</v>
      </c>
      <c r="O14" s="70">
        <v>8519527</v>
      </c>
      <c r="P14" s="70">
        <v>8565503</v>
      </c>
      <c r="Q14" s="70">
        <v>8609036</v>
      </c>
      <c r="R14" s="70">
        <v>8649979</v>
      </c>
      <c r="S14" s="70">
        <v>8688263</v>
      </c>
      <c r="T14" s="70">
        <v>8724360</v>
      </c>
      <c r="U14" s="70">
        <v>8758105</v>
      </c>
      <c r="V14" s="70">
        <v>8789317</v>
      </c>
      <c r="W14" s="70">
        <v>8818024</v>
      </c>
      <c r="X14" s="70">
        <v>8844243</v>
      </c>
      <c r="Y14" s="70">
        <v>8871211.1648201384</v>
      </c>
      <c r="Z14" s="70">
        <v>8895997.3241862003</v>
      </c>
      <c r="AA14" s="70">
        <v>8918661.7290637437</v>
      </c>
      <c r="AB14" s="70">
        <v>8939272.1617890224</v>
      </c>
      <c r="AC14" s="70">
        <v>8957903.517659504</v>
      </c>
      <c r="AD14" s="70">
        <v>8974644.0810761061</v>
      </c>
      <c r="AE14" s="70">
        <v>8989571.6762026772</v>
      </c>
      <c r="AF14" s="70">
        <v>9002754.085375471</v>
      </c>
      <c r="AG14" s="70">
        <v>9014240.6809134874</v>
      </c>
      <c r="AH14" s="70">
        <v>9024051.9648813922</v>
      </c>
      <c r="AI14" s="70">
        <v>9032211.7866197228</v>
      </c>
      <c r="AJ14" s="70">
        <v>9038728.0959086549</v>
      </c>
      <c r="AK14" s="70">
        <v>9043615.9554895796</v>
      </c>
      <c r="AL14" s="70">
        <v>9046892.101741815</v>
      </c>
      <c r="AM14" s="70">
        <v>9048556.5346653666</v>
      </c>
      <c r="AN14" s="70">
        <f t="shared" ref="AN14:AW14" si="12">1.001*AM14</f>
        <v>9057605.0912000313</v>
      </c>
      <c r="AO14" s="70">
        <f t="shared" si="12"/>
        <v>9066662.6962912306</v>
      </c>
      <c r="AP14" s="70">
        <f t="shared" si="12"/>
        <v>9075729.3589875214</v>
      </c>
      <c r="AQ14" s="70">
        <f t="shared" si="12"/>
        <v>9084805.0883465074</v>
      </c>
      <c r="AR14" s="70">
        <f t="shared" si="12"/>
        <v>9093889.8934348524</v>
      </c>
      <c r="AS14" s="70">
        <f t="shared" si="12"/>
        <v>9102983.7833282854</v>
      </c>
      <c r="AT14" s="70">
        <f t="shared" si="12"/>
        <v>9112086.7671116125</v>
      </c>
      <c r="AU14" s="70">
        <f t="shared" si="12"/>
        <v>9121198.8538787235</v>
      </c>
      <c r="AV14" s="70">
        <f t="shared" si="12"/>
        <v>9130320.0527326018</v>
      </c>
      <c r="AW14" s="70">
        <f t="shared" si="12"/>
        <v>9139450.3727853335</v>
      </c>
    </row>
    <row r="15" spans="1:49">
      <c r="A15" t="s">
        <v>42</v>
      </c>
      <c r="B15" t="s">
        <v>393</v>
      </c>
      <c r="C15" s="53">
        <v>391641</v>
      </c>
      <c r="D15" s="53">
        <v>393791</v>
      </c>
      <c r="E15" s="53">
        <v>396155</v>
      </c>
      <c r="F15" s="53">
        <v>398493</v>
      </c>
      <c r="G15" s="53">
        <v>400935</v>
      </c>
      <c r="H15" s="53">
        <v>403413</v>
      </c>
      <c r="I15" s="70">
        <v>405835</v>
      </c>
      <c r="J15" s="70">
        <v>407818</v>
      </c>
      <c r="K15" s="70">
        <v>409559</v>
      </c>
      <c r="L15" s="70">
        <v>411205</v>
      </c>
      <c r="M15" s="70">
        <v>412786</v>
      </c>
      <c r="N15" s="70">
        <v>414293</v>
      </c>
      <c r="O15" s="70">
        <v>415720</v>
      </c>
      <c r="P15" s="70">
        <v>417072</v>
      </c>
      <c r="Q15" s="70">
        <v>418345</v>
      </c>
      <c r="R15" s="70">
        <v>419541</v>
      </c>
      <c r="S15" s="70">
        <v>420644</v>
      </c>
      <c r="T15" s="70">
        <v>421685</v>
      </c>
      <c r="U15" s="70">
        <v>422639</v>
      </c>
      <c r="V15" s="70">
        <v>423503</v>
      </c>
      <c r="W15" s="70">
        <v>424282</v>
      </c>
      <c r="X15" s="70">
        <v>424963</v>
      </c>
      <c r="Y15" s="70">
        <v>426259</v>
      </c>
      <c r="Z15" s="70">
        <v>427450</v>
      </c>
      <c r="AA15" s="70">
        <v>428539</v>
      </c>
      <c r="AB15" s="70">
        <v>429529</v>
      </c>
      <c r="AC15" s="70">
        <v>430424</v>
      </c>
      <c r="AD15" s="70">
        <v>431229</v>
      </c>
      <c r="AE15" s="70">
        <v>431946</v>
      </c>
      <c r="AF15" s="70">
        <v>432579</v>
      </c>
      <c r="AG15" s="70">
        <v>433131</v>
      </c>
      <c r="AH15" s="70">
        <v>433603</v>
      </c>
      <c r="AI15" s="70">
        <v>433995</v>
      </c>
      <c r="AJ15" s="70">
        <v>434308</v>
      </c>
      <c r="AK15" s="70">
        <v>434543</v>
      </c>
      <c r="AL15" s="70">
        <v>434700</v>
      </c>
      <c r="AM15" s="70">
        <v>434780</v>
      </c>
      <c r="AN15" s="70">
        <f t="shared" ref="AN15:AW15" si="13">1.001*AM15</f>
        <v>435214.77999999997</v>
      </c>
      <c r="AO15" s="70">
        <f t="shared" si="13"/>
        <v>435649.99477999995</v>
      </c>
      <c r="AP15" s="70">
        <f t="shared" si="13"/>
        <v>436085.64477477991</v>
      </c>
      <c r="AQ15" s="70">
        <f t="shared" si="13"/>
        <v>436521.73041955463</v>
      </c>
      <c r="AR15" s="70">
        <f t="shared" si="13"/>
        <v>436958.25214997411</v>
      </c>
      <c r="AS15" s="70">
        <f t="shared" si="13"/>
        <v>437395.21040212404</v>
      </c>
      <c r="AT15" s="70">
        <f t="shared" si="13"/>
        <v>437832.60561252612</v>
      </c>
      <c r="AU15" s="70">
        <f t="shared" si="13"/>
        <v>438270.43821813859</v>
      </c>
      <c r="AV15" s="70">
        <f t="shared" si="13"/>
        <v>438708.70865635667</v>
      </c>
      <c r="AW15" s="70">
        <f t="shared" si="13"/>
        <v>439147.41736501298</v>
      </c>
    </row>
    <row r="16" spans="1:49">
      <c r="A16" t="s">
        <v>43</v>
      </c>
      <c r="B16" t="s">
        <v>393</v>
      </c>
      <c r="C16" s="53">
        <v>227956</v>
      </c>
      <c r="D16" s="53">
        <v>230986</v>
      </c>
      <c r="E16" s="53">
        <v>233922</v>
      </c>
      <c r="F16" s="53">
        <v>237082</v>
      </c>
      <c r="G16" s="53">
        <v>241901</v>
      </c>
      <c r="H16" s="53">
        <v>247036</v>
      </c>
      <c r="I16" s="70">
        <v>252110</v>
      </c>
      <c r="J16" s="70">
        <v>255380</v>
      </c>
      <c r="K16" s="70">
        <v>257722</v>
      </c>
      <c r="L16" s="70">
        <v>259802</v>
      </c>
      <c r="M16" s="70">
        <v>261779</v>
      </c>
      <c r="N16" s="70">
        <v>263687</v>
      </c>
      <c r="O16" s="70">
        <v>265533</v>
      </c>
      <c r="P16" s="70">
        <v>267315</v>
      </c>
      <c r="Q16" s="70">
        <v>269035</v>
      </c>
      <c r="R16" s="70">
        <v>270701</v>
      </c>
      <c r="S16" s="70">
        <v>272300</v>
      </c>
      <c r="T16" s="70">
        <v>273869</v>
      </c>
      <c r="U16" s="70">
        <v>275397</v>
      </c>
      <c r="V16" s="70">
        <v>276881</v>
      </c>
      <c r="W16" s="70">
        <v>278317</v>
      </c>
      <c r="X16" s="70">
        <v>279692</v>
      </c>
      <c r="Y16" s="70">
        <v>280545</v>
      </c>
      <c r="Z16" s="70">
        <v>281329</v>
      </c>
      <c r="AA16" s="70">
        <v>282045</v>
      </c>
      <c r="AB16" s="70">
        <v>282697</v>
      </c>
      <c r="AC16" s="70">
        <v>283286</v>
      </c>
      <c r="AD16" s="70">
        <v>283816</v>
      </c>
      <c r="AE16" s="70">
        <v>284288</v>
      </c>
      <c r="AF16" s="70">
        <v>284705</v>
      </c>
      <c r="AG16" s="70">
        <v>285068</v>
      </c>
      <c r="AH16" s="70">
        <v>285378</v>
      </c>
      <c r="AI16" s="70">
        <v>285636</v>
      </c>
      <c r="AJ16" s="70">
        <v>285842</v>
      </c>
      <c r="AK16" s="70">
        <v>285997</v>
      </c>
      <c r="AL16" s="70">
        <v>286101</v>
      </c>
      <c r="AM16" s="70">
        <v>286153</v>
      </c>
      <c r="AN16" s="70">
        <f t="shared" ref="AN16:AW16" si="14">1.001*AM16</f>
        <v>286439.15299999999</v>
      </c>
      <c r="AO16" s="70">
        <f t="shared" si="14"/>
        <v>286725.59215299995</v>
      </c>
      <c r="AP16" s="70">
        <f t="shared" si="14"/>
        <v>287012.31774515292</v>
      </c>
      <c r="AQ16" s="70">
        <f t="shared" si="14"/>
        <v>287299.33006289805</v>
      </c>
      <c r="AR16" s="70">
        <f t="shared" si="14"/>
        <v>287586.62939296092</v>
      </c>
      <c r="AS16" s="70">
        <f t="shared" si="14"/>
        <v>287874.21602235385</v>
      </c>
      <c r="AT16" s="70">
        <f t="shared" si="14"/>
        <v>288162.09023837617</v>
      </c>
      <c r="AU16" s="70">
        <f t="shared" si="14"/>
        <v>288450.25232861453</v>
      </c>
      <c r="AV16" s="70">
        <f t="shared" si="14"/>
        <v>288738.70258094312</v>
      </c>
      <c r="AW16" s="70">
        <f t="shared" si="14"/>
        <v>289027.44128352404</v>
      </c>
    </row>
    <row r="17" spans="1:49">
      <c r="A17" t="s">
        <v>44</v>
      </c>
      <c r="B17" t="s">
        <v>393</v>
      </c>
      <c r="C17" s="53">
        <v>0</v>
      </c>
      <c r="D17" s="53">
        <v>0</v>
      </c>
      <c r="E17" s="53">
        <v>0</v>
      </c>
      <c r="F17" s="53">
        <v>0</v>
      </c>
      <c r="G17" s="53">
        <v>504248</v>
      </c>
      <c r="H17" s="53">
        <v>507296.1827113264</v>
      </c>
      <c r="I17" s="70">
        <v>510238.57624198258</v>
      </c>
      <c r="J17" s="70">
        <v>512549.28404415859</v>
      </c>
      <c r="K17" s="70">
        <v>514479.99523284088</v>
      </c>
      <c r="L17" s="70">
        <v>516248.15231463988</v>
      </c>
      <c r="M17" s="70">
        <v>517906.29803117452</v>
      </c>
      <c r="N17" s="70">
        <v>519444.1114867694</v>
      </c>
      <c r="O17" s="70">
        <v>520859.71615493827</v>
      </c>
      <c r="P17" s="70">
        <v>522141.38374514121</v>
      </c>
      <c r="Q17" s="70">
        <v>523288.17599413497</v>
      </c>
      <c r="R17" s="70">
        <v>524295.40158570372</v>
      </c>
      <c r="S17" s="70">
        <v>525159.77659849613</v>
      </c>
      <c r="T17" s="70">
        <v>525912.26371953776</v>
      </c>
      <c r="U17" s="70">
        <v>526518.61634045187</v>
      </c>
      <c r="V17" s="70">
        <v>526983.99490907602</v>
      </c>
      <c r="W17" s="70">
        <v>527303.23897757276</v>
      </c>
      <c r="X17" s="70">
        <v>527473.06462459092</v>
      </c>
      <c r="Y17" s="70">
        <v>529081.45332953474</v>
      </c>
      <c r="Z17" s="70">
        <v>530559.70663409575</v>
      </c>
      <c r="AA17" s="70">
        <v>531911.41792229202</v>
      </c>
      <c r="AB17" s="70">
        <v>533140.62975114398</v>
      </c>
      <c r="AC17" s="70">
        <v>534251.80889661913</v>
      </c>
      <c r="AD17" s="70">
        <v>535250.22066446603</v>
      </c>
      <c r="AE17" s="70">
        <v>536140.50650904176</v>
      </c>
      <c r="AF17" s="70">
        <v>536926.70898736676</v>
      </c>
      <c r="AG17" s="70">
        <v>537611.77267801168</v>
      </c>
      <c r="AH17" s="70">
        <v>538196.92032970488</v>
      </c>
      <c r="AI17" s="70">
        <v>538683.57432362007</v>
      </c>
      <c r="AJ17" s="70">
        <v>539072.20878681552</v>
      </c>
      <c r="AK17" s="70">
        <v>539363.72206529556</v>
      </c>
      <c r="AL17" s="70">
        <v>539559.11232128751</v>
      </c>
      <c r="AM17" s="70">
        <v>539658.37955479161</v>
      </c>
      <c r="AN17" s="70">
        <f t="shared" ref="AN17:AW17" si="15">1.001*AM17</f>
        <v>540198.03793434636</v>
      </c>
      <c r="AO17" s="70">
        <f t="shared" si="15"/>
        <v>540738.23597228061</v>
      </c>
      <c r="AP17" s="70">
        <f t="shared" si="15"/>
        <v>541278.97420825285</v>
      </c>
      <c r="AQ17" s="70">
        <f t="shared" si="15"/>
        <v>541820.25318246102</v>
      </c>
      <c r="AR17" s="70">
        <f t="shared" si="15"/>
        <v>542362.07343564346</v>
      </c>
      <c r="AS17" s="70">
        <f t="shared" si="15"/>
        <v>542904.43550907902</v>
      </c>
      <c r="AT17" s="70">
        <f t="shared" si="15"/>
        <v>543447.33994458802</v>
      </c>
      <c r="AU17" s="70">
        <f t="shared" si="15"/>
        <v>543990.78728453256</v>
      </c>
      <c r="AV17" s="70">
        <f t="shared" si="15"/>
        <v>544534.77807181701</v>
      </c>
      <c r="AW17" s="70">
        <f t="shared" si="15"/>
        <v>545079.31284988881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7030A0"/>
  </sheetPr>
  <dimension ref="A1:AR69"/>
  <sheetViews>
    <sheetView zoomScale="82" zoomScaleNormal="82" workbookViewId="0">
      <pane xSplit="2" ySplit="1" topLeftCell="W2" activePane="bottomRight" state="frozen"/>
      <selection activeCell="B19" sqref="B19"/>
      <selection pane="topRight" activeCell="B19" sqref="B19"/>
      <selection pane="bottomLeft" activeCell="B19" sqref="B19"/>
      <selection pane="bottomRight" activeCell="AM3" sqref="AM3"/>
    </sheetView>
  </sheetViews>
  <sheetFormatPr baseColWidth="10" defaultColWidth="11.42578125" defaultRowHeight="15"/>
  <cols>
    <col min="1" max="1" width="26.7109375" customWidth="1"/>
    <col min="2" max="2" width="30.28515625" customWidth="1"/>
  </cols>
  <sheetData>
    <row r="1" spans="1:44" s="66" customFormat="1">
      <c r="A1" s="3" t="s">
        <v>394</v>
      </c>
      <c r="B1" s="3" t="s">
        <v>335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  <c r="AI1" s="3">
        <v>2051</v>
      </c>
      <c r="AJ1" s="3">
        <v>2052</v>
      </c>
      <c r="AK1" s="3">
        <v>2053</v>
      </c>
      <c r="AL1" s="3">
        <v>2054</v>
      </c>
      <c r="AM1" s="3">
        <v>2055</v>
      </c>
      <c r="AN1" s="3">
        <v>2056</v>
      </c>
      <c r="AO1" s="3">
        <v>2057</v>
      </c>
      <c r="AP1" s="3">
        <v>2058</v>
      </c>
      <c r="AQ1" s="3">
        <v>2059</v>
      </c>
      <c r="AR1" s="3">
        <v>2060</v>
      </c>
    </row>
    <row r="2" spans="1:44">
      <c r="A2" t="s">
        <v>395</v>
      </c>
      <c r="B2" t="s">
        <v>396</v>
      </c>
      <c r="C2" s="70">
        <f>[1]aux_PIB_regional!X6</f>
        <v>140877.13045731216</v>
      </c>
      <c r="D2" s="70">
        <f>[1]aux_PIB_regional!Y6</f>
        <v>132774.21275117839</v>
      </c>
      <c r="E2" s="70">
        <f>[1]aux_PIB_regional!Z6</f>
        <v>148308.79564306626</v>
      </c>
      <c r="F2" s="70">
        <f>[1]aux_PIB_regional!AA6</f>
        <v>152090.66993196445</v>
      </c>
      <c r="G2" s="70">
        <f>[1]aux_PIB_regional!AB6</f>
        <v>152423.41491390692</v>
      </c>
      <c r="H2" s="70">
        <f>[1]aux_PIB_regional!AC6</f>
        <v>156502.85085294829</v>
      </c>
      <c r="I2" s="70">
        <f>[1]aux_PIB_regional!AD6</f>
        <v>160351.04801853243</v>
      </c>
      <c r="J2" s="70">
        <f>[1]aux_PIB_regional!AE6</f>
        <v>163940.74975651834</v>
      </c>
      <c r="K2" s="70">
        <f>[1]aux_PIB_regional!AF6</f>
        <v>167394.98033828952</v>
      </c>
      <c r="L2" s="70">
        <f>[1]aux_PIB_regional!AG6</f>
        <v>170959.79912325033</v>
      </c>
      <c r="M2" s="70">
        <f>[1]aux_PIB_regional!AH6</f>
        <v>174549.95490483858</v>
      </c>
      <c r="N2" s="70">
        <f>[1]aux_PIB_regional!AI6</f>
        <v>178040.95400293535</v>
      </c>
      <c r="O2" s="70">
        <f>[1]aux_PIB_regional!AJ6</f>
        <v>181423.73212899111</v>
      </c>
      <c r="P2" s="70">
        <f>[1]aux_PIB_regional!AK6</f>
        <v>184742.27456251721</v>
      </c>
      <c r="Q2" s="70">
        <f>[1]aux_PIB_regional!AL6</f>
        <v>187990.65955690813</v>
      </c>
      <c r="R2" s="70">
        <f>[1]aux_PIB_regional!AM6</f>
        <v>191163.00193693096</v>
      </c>
      <c r="S2" s="70">
        <f>[1]aux_PIB_regional!AN6</f>
        <v>194253.47046824469</v>
      </c>
      <c r="T2" s="70">
        <f>[1]aux_PIB_regional!AO6</f>
        <v>197256.30536589964</v>
      </c>
      <c r="U2" s="70">
        <f>[1]aux_PIB_regional!AP6</f>
        <v>200165.83587004666</v>
      </c>
      <c r="V2" s="70">
        <f>[1]aux_PIB_regional!AQ6</f>
        <v>202976.49781538857</v>
      </c>
      <c r="W2" s="70">
        <f>[1]aux_PIB_regional!AR6</f>
        <v>205682.85111959378</v>
      </c>
      <c r="X2" s="70">
        <f>[1]aux_PIB_regional!AS6</f>
        <v>208279.59711497868</v>
      </c>
      <c r="Y2" s="70">
        <f>[1]aux_PIB_regional!AT6</f>
        <v>210761.59564726549</v>
      </c>
      <c r="Z2" s="70">
        <f>[1]aux_PIB_regional!AU6</f>
        <v>213123.88186514526</v>
      </c>
      <c r="AA2" s="70">
        <f>[1]aux_PIB_regional!AV6</f>
        <v>215361.68262472926</v>
      </c>
      <c r="AB2" s="70">
        <f>[1]aux_PIB_regional!AW6</f>
        <v>217470.43243376305</v>
      </c>
      <c r="AC2" s="70">
        <f>[1]aux_PIB_regional!AX6</f>
        <v>219445.78886170307</v>
      </c>
      <c r="AD2" s="70">
        <f>[1]aux_PIB_regional!AY6</f>
        <v>221283.64734341984</v>
      </c>
      <c r="AE2" s="70">
        <f>[1]aux_PIB_regional!AZ6</f>
        <v>222390.06558013693</v>
      </c>
      <c r="AF2" s="70">
        <f>[1]aux_PIB_regional!BA6</f>
        <v>223502.0159080376</v>
      </c>
      <c r="AG2" s="70">
        <f>[1]aux_PIB_regional!BB6</f>
        <v>224619.52598757777</v>
      </c>
      <c r="AH2" s="70">
        <f>[1]aux_PIB_regional!BC6</f>
        <v>225742.62361751564</v>
      </c>
      <c r="AI2" s="70">
        <f>[1]aux_PIB_regional!BD6</f>
        <v>226871.3367356032</v>
      </c>
      <c r="AJ2" s="70">
        <f>[1]aux_PIB_regional!BE6</f>
        <v>228005.69341928119</v>
      </c>
      <c r="AK2" s="70">
        <f>[1]aux_PIB_regional!BF6</f>
        <v>229145.72188637758</v>
      </c>
      <c r="AL2" s="70">
        <f>[1]aux_PIB_regional!BG6</f>
        <v>230291.45049580943</v>
      </c>
      <c r="AM2" s="70">
        <f>[1]aux_PIB_regional!BH6</f>
        <v>231442.90774828845</v>
      </c>
      <c r="AN2" s="70">
        <f>[1]aux_PIB_regional!BI6</f>
        <v>232600.12228702987</v>
      </c>
      <c r="AO2" s="70">
        <f>[1]aux_PIB_regional!BJ6</f>
        <v>233763.12289846499</v>
      </c>
      <c r="AP2" s="70">
        <f>[1]aux_PIB_regional!BK6</f>
        <v>234931.93851295731</v>
      </c>
      <c r="AQ2" s="70">
        <f>[1]aux_PIB_regional!BL6</f>
        <v>236106.59820552208</v>
      </c>
      <c r="AR2" s="70">
        <f>[1]aux_PIB_regional!BM6</f>
        <v>237287.13119654966</v>
      </c>
    </row>
    <row r="3" spans="1:44">
      <c r="A3" t="s">
        <v>397</v>
      </c>
      <c r="B3" t="s">
        <v>396</v>
      </c>
      <c r="C3" s="70">
        <f>[1]aux_PIB_regional!X56</f>
        <v>4628.3365998500321</v>
      </c>
      <c r="D3" s="70">
        <f>[1]aux_PIB_regional!Y56</f>
        <v>4440.1135454996966</v>
      </c>
      <c r="E3" s="70">
        <f>[1]aux_PIB_regional!Z56</f>
        <v>4816.7960574196713</v>
      </c>
      <c r="F3" s="70">
        <f>[1]aux_PIB_regional!AA56</f>
        <v>4867.5362038993608</v>
      </c>
      <c r="G3" s="70">
        <f>[1]aux_PIB_regional!AB56</f>
        <v>4857.0937796824146</v>
      </c>
      <c r="H3" s="70">
        <f>[1]aux_PIB_regional!AC56</f>
        <v>4943.1394557304038</v>
      </c>
      <c r="I3" s="70">
        <f>[1]aux_PIB_regional!AD56</f>
        <v>5018.9788247945253</v>
      </c>
      <c r="J3" s="70">
        <f>[1]aux_PIB_regional!AE56</f>
        <v>5088.2950883528729</v>
      </c>
      <c r="K3" s="70">
        <f>[1]aux_PIB_regional!AF56</f>
        <v>5155.2104057710167</v>
      </c>
      <c r="L3" s="70">
        <f>[1]aux_PIB_regional!AG56</f>
        <v>5225.1186457196236</v>
      </c>
      <c r="M3" s="70">
        <f>[1]aux_PIB_regional!AH56</f>
        <v>5295.5786850218183</v>
      </c>
      <c r="N3" s="70">
        <f>[1]aux_PIB_regional!AI56</f>
        <v>5363.9709412744096</v>
      </c>
      <c r="O3" s="70">
        <f>[1]aux_PIB_regional!AJ56</f>
        <v>5430.4173456394565</v>
      </c>
      <c r="P3" s="70">
        <f>[1]aux_PIB_regional!AK56</f>
        <v>5495.9379465670236</v>
      </c>
      <c r="Q3" s="70">
        <f>[1]aux_PIB_regional!AL56</f>
        <v>5560.3059519965072</v>
      </c>
      <c r="R3" s="70">
        <f>[1]aux_PIB_regional!AM56</f>
        <v>5623.3535863781944</v>
      </c>
      <c r="S3" s="70">
        <f>[1]aux_PIB_regional!AN56</f>
        <v>5684.9370460199443</v>
      </c>
      <c r="T3" s="70">
        <f>[1]aux_PIB_regional!AO56</f>
        <v>5744.9251527369961</v>
      </c>
      <c r="U3" s="70">
        <f>[1]aux_PIB_regional!AP56</f>
        <v>5803.1944896963187</v>
      </c>
      <c r="V3" s="70">
        <f>[1]aux_PIB_regional!AQ56</f>
        <v>5859.6271037236011</v>
      </c>
      <c r="W3" s="70">
        <f>[1]aux_PIB_regional!AR56</f>
        <v>5914.1093920588264</v>
      </c>
      <c r="X3" s="70">
        <f>[1]aux_PIB_regional!AS56</f>
        <v>5966.5315906383066</v>
      </c>
      <c r="Y3" s="70">
        <f>[1]aux_PIB_regional!AT56</f>
        <v>6016.7875910848297</v>
      </c>
      <c r="Z3" s="70">
        <f>[1]aux_PIB_regional!AU56</f>
        <v>6064.7749468694974</v>
      </c>
      <c r="AA3" s="70">
        <f>[1]aux_PIB_regional!AV56</f>
        <v>6110.3949915195853</v>
      </c>
      <c r="AB3" s="70">
        <f>[1]aux_PIB_regional!AW56</f>
        <v>6153.5530234665048</v>
      </c>
      <c r="AC3" s="70">
        <f>[1]aux_PIB_regional!AX56</f>
        <v>6194.1585294571087</v>
      </c>
      <c r="AD3" s="70">
        <f>[1]aux_PIB_regional!AY56</f>
        <v>6232.1254284801753</v>
      </c>
      <c r="AE3" s="70">
        <f>[1]aux_PIB_regional!AZ56</f>
        <v>6255.537460757495</v>
      </c>
      <c r="AF3" s="70">
        <f>[1]aux_PIB_regional!BA56</f>
        <v>6280.3073299096732</v>
      </c>
      <c r="AG3" s="70">
        <f>[1]aux_PIB_regional!BB56</f>
        <v>6305.2411328300113</v>
      </c>
      <c r="AH3" s="70">
        <f>[1]aux_PIB_regional!BC56</f>
        <v>6329.9543050351176</v>
      </c>
      <c r="AI3" s="70">
        <f>[1]aux_PIB_regional!BD56</f>
        <v>6354.3491667921717</v>
      </c>
      <c r="AJ3" s="70">
        <f>[1]aux_PIB_regional!BE56</f>
        <v>6378.4408763511092</v>
      </c>
      <c r="AK3" s="70">
        <f>[1]aux_PIB_regional!BF56</f>
        <v>6402.2852780525009</v>
      </c>
      <c r="AL3" s="70">
        <f>[1]aux_PIB_regional!BG56</f>
        <v>6425.947612850211</v>
      </c>
      <c r="AM3" s="70">
        <f>[1]aux_PIB_regional!BH56</f>
        <v>6449.4893660697671</v>
      </c>
      <c r="AN3" s="70">
        <f>[1]aux_PIB_regional!BI56</f>
        <v>6472.9634528167689</v>
      </c>
      <c r="AO3" s="70">
        <f>[1]aux_PIB_regional!BJ56</f>
        <v>6496.4132250772154</v>
      </c>
      <c r="AP3" s="70">
        <f>[1]aux_PIB_regional!BK56</f>
        <v>6519.8731401865753</v>
      </c>
      <c r="AQ3" s="70">
        <f>[1]aux_PIB_regional!BL56</f>
        <v>6543.3700438971127</v>
      </c>
      <c r="AR3" s="70">
        <f>[1]aux_PIB_regional!BM56</f>
        <v>6566.9245698597379</v>
      </c>
    </row>
    <row r="4" spans="1:44">
      <c r="A4" t="s">
        <v>398</v>
      </c>
      <c r="B4" t="s">
        <v>396</v>
      </c>
      <c r="C4" s="70">
        <f>[1]aux_PIB_regional!X57</f>
        <v>14930.785102970254</v>
      </c>
      <c r="D4" s="70">
        <f>[1]aux_PIB_regional!Y57</f>
        <v>13991.385993361635</v>
      </c>
      <c r="E4" s="70">
        <f>[1]aux_PIB_regional!Z57</f>
        <v>15618.480819431919</v>
      </c>
      <c r="F4" s="70">
        <f>[1]aux_PIB_regional!AA57</f>
        <v>15958.523222342927</v>
      </c>
      <c r="G4" s="70">
        <f>[1]aux_PIB_regional!AB57</f>
        <v>15893.782861414669</v>
      </c>
      <c r="H4" s="70">
        <f>[1]aux_PIB_regional!AC57</f>
        <v>16230.976893962885</v>
      </c>
      <c r="I4" s="70">
        <f>[1]aux_PIB_regional!AD57</f>
        <v>16548.829973525659</v>
      </c>
      <c r="J4" s="70">
        <f>[1]aux_PIB_regional!AE57</f>
        <v>16837.336087668424</v>
      </c>
      <c r="K4" s="70">
        <f>[1]aux_PIB_regional!AF57</f>
        <v>17109.624781699782</v>
      </c>
      <c r="L4" s="70">
        <f>[1]aux_PIB_regional!AG57</f>
        <v>17393.086689572479</v>
      </c>
      <c r="M4" s="70">
        <f>[1]aux_PIB_regional!AH57</f>
        <v>17679.112456587121</v>
      </c>
      <c r="N4" s="70">
        <f>[1]aux_PIB_regional!AI57</f>
        <v>17954.510475276329</v>
      </c>
      <c r="O4" s="70">
        <f>[1]aux_PIB_regional!AJ57</f>
        <v>18218.708159186641</v>
      </c>
      <c r="P4" s="70">
        <f>[1]aux_PIB_regional!AK57</f>
        <v>18476.977459624282</v>
      </c>
      <c r="Q4" s="70">
        <f>[1]aux_PIB_regional!AL57</f>
        <v>18729.178352797084</v>
      </c>
      <c r="R4" s="70">
        <f>[1]aux_PIB_regional!AM57</f>
        <v>18974.934182047899</v>
      </c>
      <c r="S4" s="70">
        <f>[1]aux_PIB_regional!AN57</f>
        <v>19213.795710943679</v>
      </c>
      <c r="T4" s="70">
        <f>[1]aux_PIB_regional!AO57</f>
        <v>19445.301294951198</v>
      </c>
      <c r="U4" s="70">
        <f>[1]aux_PIB_regional!AP57</f>
        <v>19668.995665643321</v>
      </c>
      <c r="V4" s="70">
        <f>[1]aux_PIB_regional!AQ57</f>
        <v>19884.43536217359</v>
      </c>
      <c r="W4" s="70">
        <f>[1]aux_PIB_regional!AR57</f>
        <v>20091.190342958456</v>
      </c>
      <c r="X4" s="70">
        <f>[1]aux_PIB_regional!AS57</f>
        <v>20288.844741601228</v>
      </c>
      <c r="Y4" s="70">
        <f>[1]aux_PIB_regional!AT57</f>
        <v>20476.997589634109</v>
      </c>
      <c r="Z4" s="70">
        <f>[1]aux_PIB_regional!AU57</f>
        <v>20655.263672429221</v>
      </c>
      <c r="AA4" s="70">
        <f>[1]aux_PIB_regional!AV57</f>
        <v>20823.274505229816</v>
      </c>
      <c r="AB4" s="70">
        <f>[1]aux_PIB_regional!AW57</f>
        <v>20980.679381401678</v>
      </c>
      <c r="AC4" s="70">
        <f>[1]aux_PIB_regional!AX57</f>
        <v>21127.146448879885</v>
      </c>
      <c r="AD4" s="70">
        <f>[1]aux_PIB_regional!AY57</f>
        <v>21262.36378164071</v>
      </c>
      <c r="AE4" s="70">
        <f>[1]aux_PIB_regional!AZ57</f>
        <v>21326.135772439895</v>
      </c>
      <c r="AF4" s="70">
        <f>[1]aux_PIB_regional!BA57</f>
        <v>21394.868320655616</v>
      </c>
      <c r="AG4" s="70">
        <f>[1]aux_PIB_regional!BB57</f>
        <v>21469.810931591459</v>
      </c>
      <c r="AH4" s="70">
        <f>[1]aux_PIB_regional!BC57</f>
        <v>21549.902897758519</v>
      </c>
      <c r="AI4" s="70">
        <f>[1]aux_PIB_regional!BD57</f>
        <v>21633.781905894244</v>
      </c>
      <c r="AJ4" s="70">
        <f>[1]aux_PIB_regional!BE57</f>
        <v>21720.351268082519</v>
      </c>
      <c r="AK4" s="70">
        <f>[1]aux_PIB_regional!BF57</f>
        <v>21808.838788354751</v>
      </c>
      <c r="AL4" s="70">
        <f>[1]aux_PIB_regional!BG57</f>
        <v>21898.729631906514</v>
      </c>
      <c r="AM4" s="70">
        <f>[1]aux_PIB_regional!BH57</f>
        <v>21989.688995801</v>
      </c>
      <c r="AN4" s="70">
        <f>[1]aux_PIB_regional!BI57</f>
        <v>22081.501723265166</v>
      </c>
      <c r="AO4" s="70">
        <f>[1]aux_PIB_regional!BJ57</f>
        <v>22174.030369536904</v>
      </c>
      <c r="AP4" s="70">
        <f>[1]aux_PIB_regional!BK57</f>
        <v>22267.187460392266</v>
      </c>
      <c r="AQ4" s="70">
        <f>[1]aux_PIB_regional!BL57</f>
        <v>22360.917537077254</v>
      </c>
      <c r="AR4" s="70">
        <f>[1]aux_PIB_regional!BM57</f>
        <v>22455.185647147162</v>
      </c>
    </row>
    <row r="5" spans="1:44">
      <c r="A5" t="s">
        <v>399</v>
      </c>
      <c r="B5" t="s">
        <v>396</v>
      </c>
      <c r="C5" s="70">
        <f>[1]aux_PIB_regional!X58</f>
        <v>3653.5646456327681</v>
      </c>
      <c r="D5" s="70">
        <f>[1]aux_PIB_regional!Y58</f>
        <v>3489.9430813340518</v>
      </c>
      <c r="E5" s="70">
        <f>[1]aux_PIB_regional!Z58</f>
        <v>3838.8625666687212</v>
      </c>
      <c r="F5" s="70">
        <f>[1]aux_PIB_regional!AA58</f>
        <v>3926.8956683058882</v>
      </c>
      <c r="G5" s="70">
        <f>[1]aux_PIB_regional!AB58</f>
        <v>3948.5990625570448</v>
      </c>
      <c r="H5" s="70">
        <f>[1]aux_PIB_regional!AC58</f>
        <v>4052.7608714895214</v>
      </c>
      <c r="I5" s="70">
        <f>[1]aux_PIB_regional!AD58</f>
        <v>4150.5755965567923</v>
      </c>
      <c r="J5" s="70">
        <f>[1]aux_PIB_regional!AE58</f>
        <v>4243.19330492881</v>
      </c>
      <c r="K5" s="70">
        <f>[1]aux_PIB_regional!AF58</f>
        <v>4333.3550969373064</v>
      </c>
      <c r="L5" s="70">
        <f>[1]aux_PIB_regional!AG58</f>
        <v>4426.1387968187209</v>
      </c>
      <c r="M5" s="70">
        <f>[1]aux_PIB_regional!AH58</f>
        <v>4519.5484764068106</v>
      </c>
      <c r="N5" s="70">
        <f>[1]aux_PIB_regional!AI58</f>
        <v>4610.910600935882</v>
      </c>
      <c r="O5" s="70">
        <f>[1]aux_PIB_regional!AJ58</f>
        <v>4700.0041962434934</v>
      </c>
      <c r="P5" s="70">
        <f>[1]aux_PIB_regional!AK58</f>
        <v>4787.6757971507395</v>
      </c>
      <c r="Q5" s="70">
        <f>[1]aux_PIB_regional!AL58</f>
        <v>4873.6973235522146</v>
      </c>
      <c r="R5" s="70">
        <f>[1]aux_PIB_regional!AM58</f>
        <v>4957.8849098627716</v>
      </c>
      <c r="S5" s="70">
        <f>[1]aux_PIB_regional!AN58</f>
        <v>5040.0712907754087</v>
      </c>
      <c r="T5" s="70">
        <f>[1]aux_PIB_regional!AO58</f>
        <v>5120.0976430961819</v>
      </c>
      <c r="U5" s="70">
        <f>[1]aux_PIB_regional!AP58</f>
        <v>5197.8105118919502</v>
      </c>
      <c r="V5" s="70">
        <f>[1]aux_PIB_regional!AQ58</f>
        <v>5273.0606405220706</v>
      </c>
      <c r="W5" s="70">
        <f>[1]aux_PIB_regional!AR58</f>
        <v>5345.70261910105</v>
      </c>
      <c r="X5" s="70">
        <f>[1]aux_PIB_regional!AS58</f>
        <v>5415.5949134590519</v>
      </c>
      <c r="Y5" s="70">
        <f>[1]aux_PIB_regional!AT58</f>
        <v>5482.6000813167666</v>
      </c>
      <c r="Z5" s="70">
        <f>[1]aux_PIB_regional!AU58</f>
        <v>5546.5850834242992</v>
      </c>
      <c r="AA5" s="70">
        <f>[1]aux_PIB_regional!AV58</f>
        <v>5607.4216421987348</v>
      </c>
      <c r="AB5" s="70">
        <f>[1]aux_PIB_regional!AW58</f>
        <v>5664.9866216857235</v>
      </c>
      <c r="AC5" s="70">
        <f>[1]aux_PIB_regional!AX58</f>
        <v>5719.1624134791027</v>
      </c>
      <c r="AD5" s="70">
        <f>[1]aux_PIB_regional!AY58</f>
        <v>5769.8373190360908</v>
      </c>
      <c r="AE5" s="70">
        <f>[1]aux_PIB_regional!AZ58</f>
        <v>5804.0526616205107</v>
      </c>
      <c r="AF5" s="70">
        <f>[1]aux_PIB_regional!BA58</f>
        <v>5837.7237824387348</v>
      </c>
      <c r="AG5" s="70">
        <f>[1]aux_PIB_regional!BB58</f>
        <v>5870.4996982754574</v>
      </c>
      <c r="AH5" s="70">
        <f>[1]aux_PIB_regional!BC58</f>
        <v>5902.4868408039592</v>
      </c>
      <c r="AI5" s="70">
        <f>[1]aux_PIB_regional!BD58</f>
        <v>5933.8756596894173</v>
      </c>
      <c r="AJ5" s="70">
        <f>[1]aux_PIB_regional!BE58</f>
        <v>5964.8480367431348</v>
      </c>
      <c r="AK5" s="70">
        <f>[1]aux_PIB_regional!BF58</f>
        <v>5995.5535955589839</v>
      </c>
      <c r="AL5" s="70">
        <f>[1]aux_PIB_regional!BG58</f>
        <v>6026.1078785534455</v>
      </c>
      <c r="AM5" s="70">
        <f>[1]aux_PIB_regional!BH58</f>
        <v>6056.5971964037617</v>
      </c>
      <c r="AN5" s="70">
        <f>[1]aux_PIB_regional!BI58</f>
        <v>6087.0847675958403</v>
      </c>
      <c r="AO5" s="70">
        <f>[1]aux_PIB_regional!BJ58</f>
        <v>6117.6163210544855</v>
      </c>
      <c r="AP5" s="70">
        <f>[1]aux_PIB_regional!BK58</f>
        <v>6148.2246678530755</v>
      </c>
      <c r="AQ5" s="70">
        <f>[1]aux_PIB_regional!BL58</f>
        <v>6178.9332354371818</v>
      </c>
      <c r="AR5" s="70">
        <f>[1]aux_PIB_regional!BM58</f>
        <v>6209.7587159752193</v>
      </c>
    </row>
    <row r="6" spans="1:44">
      <c r="A6" t="s">
        <v>400</v>
      </c>
      <c r="B6" t="s">
        <v>396</v>
      </c>
      <c r="C6" s="70">
        <f>[1]aux_PIB_regional!X59</f>
        <v>3653.5646456327681</v>
      </c>
      <c r="D6" s="70">
        <f>[1]aux_PIB_regional!Y59</f>
        <v>3489.9430813340518</v>
      </c>
      <c r="E6" s="70">
        <f>[1]aux_PIB_regional!Z59</f>
        <v>3838.8625666687212</v>
      </c>
      <c r="F6" s="70">
        <f>[1]aux_PIB_regional!AA59</f>
        <v>3926.8956683058882</v>
      </c>
      <c r="G6" s="70">
        <f>[1]aux_PIB_regional!AB59</f>
        <v>3948.5990625570448</v>
      </c>
      <c r="H6" s="70">
        <f>[1]aux_PIB_regional!AC59</f>
        <v>4052.7608714895214</v>
      </c>
      <c r="I6" s="70">
        <f>[1]aux_PIB_regional!AD59</f>
        <v>4150.5755965567923</v>
      </c>
      <c r="J6" s="70">
        <f>[1]aux_PIB_regional!AE59</f>
        <v>4243.19330492881</v>
      </c>
      <c r="K6" s="70">
        <f>[1]aux_PIB_regional!AF59</f>
        <v>4333.3550969373064</v>
      </c>
      <c r="L6" s="70">
        <f>[1]aux_PIB_regional!AG59</f>
        <v>4426.1387968187209</v>
      </c>
      <c r="M6" s="70">
        <f>[1]aux_PIB_regional!AH59</f>
        <v>4519.5484764068106</v>
      </c>
      <c r="N6" s="70">
        <f>[1]aux_PIB_regional!AI59</f>
        <v>4610.910600935882</v>
      </c>
      <c r="O6" s="70">
        <f>[1]aux_PIB_regional!AJ59</f>
        <v>4700.0041962434934</v>
      </c>
      <c r="P6" s="70">
        <f>[1]aux_PIB_regional!AK59</f>
        <v>4787.6757971507395</v>
      </c>
      <c r="Q6" s="70">
        <f>[1]aux_PIB_regional!AL59</f>
        <v>4873.6973235522146</v>
      </c>
      <c r="R6" s="70">
        <f>[1]aux_PIB_regional!AM59</f>
        <v>4957.8849098627716</v>
      </c>
      <c r="S6" s="70">
        <f>[1]aux_PIB_regional!AN59</f>
        <v>5040.0712907754087</v>
      </c>
      <c r="T6" s="70">
        <f>[1]aux_PIB_regional!AO59</f>
        <v>5120.0976430961819</v>
      </c>
      <c r="U6" s="70">
        <f>[1]aux_PIB_regional!AP59</f>
        <v>5197.8105118919502</v>
      </c>
      <c r="V6" s="70">
        <f>[1]aux_PIB_regional!AQ59</f>
        <v>5273.0606405220706</v>
      </c>
      <c r="W6" s="70">
        <f>[1]aux_PIB_regional!AR59</f>
        <v>5345.70261910105</v>
      </c>
      <c r="X6" s="70">
        <f>[1]aux_PIB_regional!AS59</f>
        <v>5415.5949134590519</v>
      </c>
      <c r="Y6" s="70">
        <f>[1]aux_PIB_regional!AT59</f>
        <v>5482.6000813167666</v>
      </c>
      <c r="Z6" s="70">
        <f>[1]aux_PIB_regional!AU59</f>
        <v>5546.5850834242992</v>
      </c>
      <c r="AA6" s="70">
        <f>[1]aux_PIB_regional!AV59</f>
        <v>5607.4216421987348</v>
      </c>
      <c r="AB6" s="70">
        <f>[1]aux_PIB_regional!AW59</f>
        <v>5664.9866216857235</v>
      </c>
      <c r="AC6" s="70">
        <f>[1]aux_PIB_regional!AX59</f>
        <v>5719.1624134791027</v>
      </c>
      <c r="AD6" s="70">
        <f>[1]aux_PIB_regional!AY59</f>
        <v>5769.8373190360908</v>
      </c>
      <c r="AE6" s="70">
        <f>[1]aux_PIB_regional!AZ59</f>
        <v>5804.0526616205107</v>
      </c>
      <c r="AF6" s="70">
        <f>[1]aux_PIB_regional!BA59</f>
        <v>5837.7237824387348</v>
      </c>
      <c r="AG6" s="70">
        <f>[1]aux_PIB_regional!BB59</f>
        <v>5870.4996982754574</v>
      </c>
      <c r="AH6" s="70">
        <f>[1]aux_PIB_regional!BC59</f>
        <v>5902.4868408039592</v>
      </c>
      <c r="AI6" s="70">
        <f>[1]aux_PIB_regional!BD59</f>
        <v>5933.8756596894173</v>
      </c>
      <c r="AJ6" s="70">
        <f>[1]aux_PIB_regional!BE59</f>
        <v>5964.8480367431348</v>
      </c>
      <c r="AK6" s="70">
        <f>[1]aux_PIB_regional!BF59</f>
        <v>5995.5535955589839</v>
      </c>
      <c r="AL6" s="70">
        <f>[1]aux_PIB_regional!BG59</f>
        <v>6026.1078785534455</v>
      </c>
      <c r="AM6" s="70">
        <f>[1]aux_PIB_regional!BH59</f>
        <v>6056.5971964037617</v>
      </c>
      <c r="AN6" s="70">
        <f>[1]aux_PIB_regional!BI59</f>
        <v>6087.0847675958403</v>
      </c>
      <c r="AO6" s="70">
        <f>[1]aux_PIB_regional!BJ59</f>
        <v>6117.6163210544855</v>
      </c>
      <c r="AP6" s="70">
        <f>[1]aux_PIB_regional!BK59</f>
        <v>6148.2246678530755</v>
      </c>
      <c r="AQ6" s="70">
        <f>[1]aux_PIB_regional!BL59</f>
        <v>6178.9332354371818</v>
      </c>
      <c r="AR6" s="70">
        <f>[1]aux_PIB_regional!BM59</f>
        <v>6209.7587159752193</v>
      </c>
    </row>
    <row r="7" spans="1:44">
      <c r="A7" t="s">
        <v>401</v>
      </c>
      <c r="B7" t="s">
        <v>396</v>
      </c>
      <c r="C7" s="70">
        <f>[1]aux_PIB_regional!X60</f>
        <v>12626.519405375713</v>
      </c>
      <c r="D7" s="70">
        <f>[1]aux_PIB_regional!Y60</f>
        <v>11514.494964888901</v>
      </c>
      <c r="E7" s="70">
        <f>[1]aux_PIB_regional!Z60</f>
        <v>13497.583179140112</v>
      </c>
      <c r="F7" s="70">
        <f>[1]aux_PIB_regional!AA60</f>
        <v>13812.187373958315</v>
      </c>
      <c r="G7" s="70">
        <f>[1]aux_PIB_regional!AB60</f>
        <v>13669.455327534433</v>
      </c>
      <c r="H7" s="70">
        <f>[1]aux_PIB_regional!AC60</f>
        <v>14058.860046934153</v>
      </c>
      <c r="I7" s="70">
        <f>[1]aux_PIB_regional!AD60</f>
        <v>14414.020088640158</v>
      </c>
      <c r="J7" s="70">
        <f>[1]aux_PIB_regional!AE60</f>
        <v>14727.79270898203</v>
      </c>
      <c r="K7" s="70">
        <f>[1]aux_PIB_regional!AF60</f>
        <v>15022.690200265572</v>
      </c>
      <c r="L7" s="70">
        <f>[1]aux_PIB_regional!AG60</f>
        <v>15332.904331022342</v>
      </c>
      <c r="M7" s="70">
        <f>[1]aux_PIB_regional!AH60</f>
        <v>15646.017632353649</v>
      </c>
      <c r="N7" s="70">
        <f>[1]aux_PIB_regional!AI60</f>
        <v>15945.837290701271</v>
      </c>
      <c r="O7" s="70">
        <f>[1]aux_PIB_regional!AJ60</f>
        <v>16232.741101556125</v>
      </c>
      <c r="P7" s="70">
        <f>[1]aux_PIB_regional!AK60</f>
        <v>16513.619011639388</v>
      </c>
      <c r="Q7" s="70">
        <f>[1]aux_PIB_regional!AL60</f>
        <v>16787.99689613306</v>
      </c>
      <c r="R7" s="70">
        <f>[1]aux_PIB_regional!AM60</f>
        <v>17055.278219197105</v>
      </c>
      <c r="S7" s="70">
        <f>[1]aux_PIB_regional!AN60</f>
        <v>17314.907985617036</v>
      </c>
      <c r="T7" s="70">
        <f>[1]aux_PIB_regional!AO60</f>
        <v>17566.363645376885</v>
      </c>
      <c r="U7" s="70">
        <f>[1]aux_PIB_regional!AP60</f>
        <v>17809.145280611388</v>
      </c>
      <c r="V7" s="70">
        <f>[1]aux_PIB_regional!AQ60</f>
        <v>18042.771158288262</v>
      </c>
      <c r="W7" s="70">
        <f>[1]aux_PIB_regional!AR60</f>
        <v>18266.776144615913</v>
      </c>
      <c r="X7" s="70">
        <f>[1]aux_PIB_regional!AS60</f>
        <v>18480.711517067946</v>
      </c>
      <c r="Y7" s="70">
        <f>[1]aux_PIB_regional!AT60</f>
        <v>18684.145479357896</v>
      </c>
      <c r="Z7" s="70">
        <f>[1]aux_PIB_regional!AU60</f>
        <v>18876.664038467297</v>
      </c>
      <c r="AA7" s="70">
        <f>[1]aux_PIB_regional!AV60</f>
        <v>19057.872064784202</v>
      </c>
      <c r="AB7" s="70">
        <f>[1]aux_PIB_regional!AW60</f>
        <v>19227.394435066853</v>
      </c>
      <c r="AC7" s="70">
        <f>[1]aux_PIB_regional!AX60</f>
        <v>19384.877198724455</v>
      </c>
      <c r="AD7" s="70">
        <f>[1]aux_PIB_regional!AY60</f>
        <v>19529.988730274068</v>
      </c>
      <c r="AE7" s="70">
        <f>[1]aux_PIB_regional!AZ60</f>
        <v>19588.608997648211</v>
      </c>
      <c r="AF7" s="70">
        <f>[1]aux_PIB_regional!BA60</f>
        <v>19660.502461473308</v>
      </c>
      <c r="AG7" s="70">
        <f>[1]aux_PIB_regional!BB60</f>
        <v>19742.335117729075</v>
      </c>
      <c r="AH7" s="70">
        <f>[1]aux_PIB_regional!BC60</f>
        <v>19830.48478573357</v>
      </c>
      <c r="AI7" s="70">
        <f>[1]aux_PIB_regional!BD60</f>
        <v>19922.712743684551</v>
      </c>
      <c r="AJ7" s="70">
        <f>[1]aux_PIB_regional!BE60</f>
        <v>20017.669360549917</v>
      </c>
      <c r="AK7" s="70">
        <f>[1]aux_PIB_regional!BF60</f>
        <v>20114.528695004577</v>
      </c>
      <c r="AL7" s="70">
        <f>[1]aux_PIB_regional!BG60</f>
        <v>20212.778367248495</v>
      </c>
      <c r="AM7" s="70">
        <f>[1]aux_PIB_regional!BH60</f>
        <v>20312.097597471042</v>
      </c>
      <c r="AN7" s="70">
        <f>[1]aux_PIB_regional!BI60</f>
        <v>20412.284409332638</v>
      </c>
      <c r="AO7" s="70">
        <f>[1]aux_PIB_regional!BJ60</f>
        <v>20513.211236571831</v>
      </c>
      <c r="AP7" s="70">
        <f>[1]aux_PIB_regional!BK60</f>
        <v>20614.797454787913</v>
      </c>
      <c r="AQ7" s="70">
        <f>[1]aux_PIB_regional!BL60</f>
        <v>20716.992217857147</v>
      </c>
      <c r="AR7" s="70">
        <f>[1]aux_PIB_regional!BM60</f>
        <v>20819.763658338667</v>
      </c>
    </row>
    <row r="8" spans="1:44">
      <c r="A8" t="s">
        <v>402</v>
      </c>
      <c r="B8" t="s">
        <v>396</v>
      </c>
      <c r="C8" s="70">
        <f>[1]aux_PIB_regional!X61</f>
        <v>6889.1151395628231</v>
      </c>
      <c r="D8" s="70">
        <f>[1]aux_PIB_regional!Y61</f>
        <v>6521.5244275049499</v>
      </c>
      <c r="E8" s="70">
        <f>[1]aux_PIB_regional!Z61</f>
        <v>7212.3334900410155</v>
      </c>
      <c r="F8" s="70">
        <f>[1]aux_PIB_regional!AA61</f>
        <v>7387.4982457407123</v>
      </c>
      <c r="G8" s="70">
        <f>[1]aux_PIB_regional!AB61</f>
        <v>7409.2155339463134</v>
      </c>
      <c r="H8" s="70">
        <f>[1]aux_PIB_regional!AC61</f>
        <v>7593.6460104464431</v>
      </c>
      <c r="I8" s="70">
        <f>[1]aux_PIB_regional!AD61</f>
        <v>7767.3386464317246</v>
      </c>
      <c r="J8" s="70">
        <f>[1]aux_PIB_regional!AE61</f>
        <v>7929.8506760959917</v>
      </c>
      <c r="K8" s="70">
        <f>[1]aux_PIB_regional!AF61</f>
        <v>8086.2127921602741</v>
      </c>
      <c r="L8" s="70">
        <f>[1]aux_PIB_regional!AG61</f>
        <v>8247.2345521314801</v>
      </c>
      <c r="M8" s="70">
        <f>[1]aux_PIB_regional!AH61</f>
        <v>8409.28787430792</v>
      </c>
      <c r="N8" s="70">
        <f>[1]aux_PIB_regional!AI61</f>
        <v>8566.8940435733548</v>
      </c>
      <c r="O8" s="70">
        <f>[1]aux_PIB_regional!AJ61</f>
        <v>8719.5619497453627</v>
      </c>
      <c r="P8" s="70">
        <f>[1]aux_PIB_regional!AK61</f>
        <v>8869.1880552417842</v>
      </c>
      <c r="Q8" s="70">
        <f>[1]aux_PIB_regional!AL61</f>
        <v>9015.5350311240036</v>
      </c>
      <c r="R8" s="70">
        <f>[1]aux_PIB_regional!AM61</f>
        <v>9158.3735520417085</v>
      </c>
      <c r="S8" s="70">
        <f>[1]aux_PIB_regional!AN61</f>
        <v>9297.4643199898164</v>
      </c>
      <c r="T8" s="70">
        <f>[1]aux_PIB_regional!AO61</f>
        <v>9432.5613690192386</v>
      </c>
      <c r="U8" s="70">
        <f>[1]aux_PIB_regional!AP61</f>
        <v>9563.4165457315921</v>
      </c>
      <c r="V8" s="70">
        <f>[1]aux_PIB_regional!AQ61</f>
        <v>9689.7829391027681</v>
      </c>
      <c r="W8" s="70">
        <f>[1]aux_PIB_regional!AR61</f>
        <v>9811.4172896483869</v>
      </c>
      <c r="X8" s="70">
        <f>[1]aux_PIB_regional!AS61</f>
        <v>9928.0816997692436</v>
      </c>
      <c r="Y8" s="70">
        <f>[1]aux_PIB_regional!AT61</f>
        <v>10039.544915246781</v>
      </c>
      <c r="Z8" s="70">
        <f>[1]aux_PIB_regional!AU61</f>
        <v>10145.583354583394</v>
      </c>
      <c r="AA8" s="70">
        <f>[1]aux_PIB_regional!AV61</f>
        <v>10245.981990385191</v>
      </c>
      <c r="AB8" s="70">
        <f>[1]aux_PIB_regional!AW61</f>
        <v>10340.535140366126</v>
      </c>
      <c r="AC8" s="70">
        <f>[1]aux_PIB_regional!AX61</f>
        <v>10429.047198002878</v>
      </c>
      <c r="AD8" s="70">
        <f>[1]aux_PIB_regional!AY61</f>
        <v>10511.33331736487</v>
      </c>
      <c r="AE8" s="70">
        <f>[1]aux_PIB_regional!AZ61</f>
        <v>10561.03782602578</v>
      </c>
      <c r="AF8" s="70">
        <f>[1]aux_PIB_regional!BA61</f>
        <v>10610.220338643647</v>
      </c>
      <c r="AG8" s="70">
        <f>[1]aux_PIB_regional!BB61</f>
        <v>10659.312059168511</v>
      </c>
      <c r="AH8" s="70">
        <f>[1]aux_PIB_regional!BC61</f>
        <v>10708.688809721674</v>
      </c>
      <c r="AI8" s="70">
        <f>[1]aux_PIB_regional!BD61</f>
        <v>10758.519077593919</v>
      </c>
      <c r="AJ8" s="70">
        <f>[1]aux_PIB_regional!BE61</f>
        <v>10808.845198552825</v>
      </c>
      <c r="AK8" s="70">
        <f>[1]aux_PIB_regional!BF61</f>
        <v>10859.650107026102</v>
      </c>
      <c r="AL8" s="70">
        <f>[1]aux_PIB_regional!BG61</f>
        <v>10910.895603601923</v>
      </c>
      <c r="AM8" s="70">
        <f>[1]aux_PIB_regional!BH61</f>
        <v>10962.541082498972</v>
      </c>
      <c r="AN8" s="70">
        <f>[1]aux_PIB_regional!BI61</f>
        <v>11014.551226700756</v>
      </c>
      <c r="AO8" s="70">
        <f>[1]aux_PIB_regional!BJ61</f>
        <v>11066.898160958197</v>
      </c>
      <c r="AP8" s="70">
        <f>[1]aux_PIB_regional!BK61</f>
        <v>11119.561145281576</v>
      </c>
      <c r="AQ8" s="70">
        <f>[1]aux_PIB_regional!BL61</f>
        <v>11172.525386008647</v>
      </c>
      <c r="AR8" s="70">
        <f>[1]aux_PIB_regional!BM61</f>
        <v>11225.780698640439</v>
      </c>
    </row>
    <row r="9" spans="1:44">
      <c r="A9" t="s">
        <v>403</v>
      </c>
      <c r="B9" t="s">
        <v>396</v>
      </c>
      <c r="C9" s="70">
        <f>[1]aux_PIB_regional!X62</f>
        <v>4839.460411732286</v>
      </c>
      <c r="D9" s="70">
        <f>[1]aux_PIB_regional!Y62</f>
        <v>4405.4939470953395</v>
      </c>
      <c r="E9" s="70">
        <f>[1]aux_PIB_regional!Z62</f>
        <v>5184.4778972454378</v>
      </c>
      <c r="F9" s="70">
        <f>[1]aux_PIB_regional!AA62</f>
        <v>5294.9749602091779</v>
      </c>
      <c r="G9" s="70">
        <f>[1]aux_PIB_regional!AB62</f>
        <v>5235.5007178813348</v>
      </c>
      <c r="H9" s="70">
        <f>[1]aux_PIB_regional!AC62</f>
        <v>5387.0309716585552</v>
      </c>
      <c r="I9" s="70">
        <f>[1]aux_PIB_regional!AD62</f>
        <v>5522.4495958011839</v>
      </c>
      <c r="J9" s="70">
        <f>[1]aux_PIB_regional!AE62</f>
        <v>5641.6310230688296</v>
      </c>
      <c r="K9" s="70">
        <f>[1]aux_PIB_regional!AF62</f>
        <v>5753.692756900472</v>
      </c>
      <c r="L9" s="70">
        <f>[1]aux_PIB_regional!AG62</f>
        <v>5871.8587294828403</v>
      </c>
      <c r="M9" s="70">
        <f>[1]aux_PIB_regional!AH62</f>
        <v>5991.0759967746353</v>
      </c>
      <c r="N9" s="70">
        <f>[1]aux_PIB_regional!AI62</f>
        <v>6105.0898163615875</v>
      </c>
      <c r="O9" s="70">
        <f>[1]aux_PIB_regional!AJ62</f>
        <v>6214.1550117566403</v>
      </c>
      <c r="P9" s="70">
        <f>[1]aux_PIB_regional!AK62</f>
        <v>6320.9681953643012</v>
      </c>
      <c r="Q9" s="70">
        <f>[1]aux_PIB_regional!AL62</f>
        <v>6425.3066268078073</v>
      </c>
      <c r="R9" s="70">
        <f>[1]aux_PIB_regional!AM62</f>
        <v>6526.9375854347008</v>
      </c>
      <c r="S9" s="70">
        <f>[1]aux_PIB_regional!AN62</f>
        <v>6625.6492524022024</v>
      </c>
      <c r="T9" s="70">
        <f>[1]aux_PIB_regional!AO62</f>
        <v>6721.2427228222132</v>
      </c>
      <c r="U9" s="70">
        <f>[1]aux_PIB_regional!AP62</f>
        <v>6813.5277981347226</v>
      </c>
      <c r="V9" s="70">
        <f>[1]aux_PIB_regional!AQ62</f>
        <v>6902.321240072054</v>
      </c>
      <c r="W9" s="70">
        <f>[1]aux_PIB_regional!AR62</f>
        <v>6987.4461565480342</v>
      </c>
      <c r="X9" s="70">
        <f>[1]aux_PIB_regional!AS62</f>
        <v>7068.7319257871968</v>
      </c>
      <c r="Y9" s="70">
        <f>[1]aux_PIB_regional!AT62</f>
        <v>7146.0143898886172</v>
      </c>
      <c r="Z9" s="70">
        <f>[1]aux_PIB_regional!AU62</f>
        <v>7219.1361870504506</v>
      </c>
      <c r="AA9" s="70">
        <f>[1]aux_PIB_regional!AV62</f>
        <v>7287.9471539193246</v>
      </c>
      <c r="AB9" s="70">
        <f>[1]aux_PIB_regional!AW62</f>
        <v>7352.3047596731385</v>
      </c>
      <c r="AC9" s="70">
        <f>[1]aux_PIB_regional!AX62</f>
        <v>7412.0745490655208</v>
      </c>
      <c r="AD9" s="70">
        <f>[1]aux_PIB_regional!AY62</f>
        <v>7467.1305802267752</v>
      </c>
      <c r="AE9" s="70">
        <f>[1]aux_PIB_regional!AZ62</f>
        <v>7488.6366925037883</v>
      </c>
      <c r="AF9" s="70">
        <f>[1]aux_PIB_regional!BA62</f>
        <v>7515.8756244255947</v>
      </c>
      <c r="AG9" s="70">
        <f>[1]aux_PIB_regional!BB62</f>
        <v>7546.9978390596461</v>
      </c>
      <c r="AH9" s="70">
        <f>[1]aux_PIB_regional!BC62</f>
        <v>7580.5424123751573</v>
      </c>
      <c r="AI9" s="70">
        <f>[1]aux_PIB_regional!BD62</f>
        <v>7615.6460348698511</v>
      </c>
      <c r="AJ9" s="70">
        <f>[1]aux_PIB_regional!BE62</f>
        <v>7651.7920757287902</v>
      </c>
      <c r="AK9" s="70">
        <f>[1]aux_PIB_regional!BF62</f>
        <v>7688.6647149700784</v>
      </c>
      <c r="AL9" s="70">
        <f>[1]aux_PIB_regional!BG62</f>
        <v>7726.0680619067061</v>
      </c>
      <c r="AM9" s="70">
        <f>[1]aux_PIB_regional!BH62</f>
        <v>7763.8794806579435</v>
      </c>
      <c r="AN9" s="70">
        <f>[1]aux_PIB_regional!BI62</f>
        <v>7802.0217547524226</v>
      </c>
      <c r="AO9" s="70">
        <f>[1]aux_PIB_regional!BJ62</f>
        <v>7840.4461145201658</v>
      </c>
      <c r="AP9" s="70">
        <f>[1]aux_PIB_regional!BK62</f>
        <v>7879.1217357038613</v>
      </c>
      <c r="AQ9" s="70">
        <f>[1]aux_PIB_regional!BL62</f>
        <v>7918.0291777699358</v>
      </c>
      <c r="AR9" s="70">
        <f>[1]aux_PIB_regional!BM62</f>
        <v>7957.1562552678224</v>
      </c>
    </row>
    <row r="10" spans="1:44">
      <c r="A10" t="s">
        <v>404</v>
      </c>
      <c r="B10" t="s">
        <v>396</v>
      </c>
      <c r="C10" s="70">
        <f>[1]aux_PIB_regional!X63</f>
        <v>11059.067118380839</v>
      </c>
      <c r="D10" s="70">
        <f>[1]aux_PIB_regional!Y63</f>
        <v>10320.634598043471</v>
      </c>
      <c r="E10" s="70">
        <f>[1]aux_PIB_regional!Z63</f>
        <v>11614.932689922925</v>
      </c>
      <c r="F10" s="70">
        <f>[1]aux_PIB_regional!AA63</f>
        <v>11936.870215264344</v>
      </c>
      <c r="G10" s="70">
        <f>[1]aux_PIB_regional!AB63</f>
        <v>11920.805000904313</v>
      </c>
      <c r="H10" s="70">
        <f>[1]aux_PIB_regional!AC63</f>
        <v>12215.012354194812</v>
      </c>
      <c r="I10" s="70">
        <f>[1]aux_PIB_regional!AD63</f>
        <v>12498.090142044861</v>
      </c>
      <c r="J10" s="70">
        <f>[1]aux_PIB_regional!AE63</f>
        <v>12758.868965922768</v>
      </c>
      <c r="K10" s="70">
        <f>[1]aux_PIB_regional!AF63</f>
        <v>13006.332088336108</v>
      </c>
      <c r="L10" s="70">
        <f>[1]aux_PIB_regional!AG63</f>
        <v>13262.458357340838</v>
      </c>
      <c r="M10" s="70">
        <f>[1]aux_PIB_regional!AH63</f>
        <v>13520.793445260892</v>
      </c>
      <c r="N10" s="70">
        <f>[1]aux_PIB_regional!AI63</f>
        <v>13770.519232400049</v>
      </c>
      <c r="O10" s="70">
        <f>[1]aux_PIB_regional!AJ63</f>
        <v>14010.758542630401</v>
      </c>
      <c r="P10" s="70">
        <f>[1]aux_PIB_regional!AK63</f>
        <v>14245.617774877439</v>
      </c>
      <c r="Q10" s="70">
        <f>[1]aux_PIB_regional!AL63</f>
        <v>14475.001291008037</v>
      </c>
      <c r="R10" s="70">
        <f>[1]aux_PIB_regional!AM63</f>
        <v>14698.592607715529</v>
      </c>
      <c r="S10" s="70">
        <f>[1]aux_PIB_regional!AN63</f>
        <v>14915.999820678806</v>
      </c>
      <c r="T10" s="70">
        <f>[1]aux_PIB_regional!AO63</f>
        <v>15126.81295112165</v>
      </c>
      <c r="U10" s="70">
        <f>[1]aux_PIB_regional!AP63</f>
        <v>15330.623890854014</v>
      </c>
      <c r="V10" s="70">
        <f>[1]aux_PIB_regional!AQ63</f>
        <v>15527.033158188053</v>
      </c>
      <c r="W10" s="70">
        <f>[1]aux_PIB_regional!AR63</f>
        <v>15715.652348488851</v>
      </c>
      <c r="X10" s="70">
        <f>[1]aux_PIB_regional!AS63</f>
        <v>15896.105323665051</v>
      </c>
      <c r="Y10" s="70">
        <f>[1]aux_PIB_regional!AT63</f>
        <v>16068.029119341638</v>
      </c>
      <c r="Z10" s="70">
        <f>[1]aux_PIB_regional!AU63</f>
        <v>16231.074846452042</v>
      </c>
      <c r="AA10" s="70">
        <f>[1]aux_PIB_regional!AV63</f>
        <v>16384.908638851972</v>
      </c>
      <c r="AB10" s="70">
        <f>[1]aux_PIB_regional!AW63</f>
        <v>16529.212634777094</v>
      </c>
      <c r="AC10" s="70">
        <f>[1]aux_PIB_regional!AX63</f>
        <v>16663.68596769038</v>
      </c>
      <c r="AD10" s="70">
        <f>[1]aux_PIB_regional!AY63</f>
        <v>16788.045744251027</v>
      </c>
      <c r="AE10" s="70">
        <f>[1]aux_PIB_regional!AZ63</f>
        <v>16852.029965301776</v>
      </c>
      <c r="AF10" s="70">
        <f>[1]aux_PIB_regional!BA63</f>
        <v>16917.881277210854</v>
      </c>
      <c r="AG10" s="70">
        <f>[1]aux_PIB_regional!BB63</f>
        <v>16987.713166984882</v>
      </c>
      <c r="AH10" s="70">
        <f>[1]aux_PIB_regional!BC63</f>
        <v>17061.237616537266</v>
      </c>
      <c r="AI10" s="70">
        <f>[1]aux_PIB_regional!BD63</f>
        <v>17137.626234158757</v>
      </c>
      <c r="AJ10" s="70">
        <f>[1]aux_PIB_regional!BE63</f>
        <v>17216.119066857238</v>
      </c>
      <c r="AK10" s="70">
        <f>[1]aux_PIB_regional!BF63</f>
        <v>17296.150331650919</v>
      </c>
      <c r="AL10" s="70">
        <f>[1]aux_PIB_regional!BG63</f>
        <v>17377.331289982027</v>
      </c>
      <c r="AM10" s="70">
        <f>[1]aux_PIB_regional!BH63</f>
        <v>17459.404642326648</v>
      </c>
      <c r="AN10" s="70">
        <f>[1]aux_PIB_regional!BI63</f>
        <v>17542.203284572999</v>
      </c>
      <c r="AO10" s="70">
        <f>[1]aux_PIB_regional!BJ63</f>
        <v>17625.619812029661</v>
      </c>
      <c r="AP10" s="70">
        <f>[1]aux_PIB_regional!BK63</f>
        <v>17709.585654920047</v>
      </c>
      <c r="AQ10" s="70">
        <f>[1]aux_PIB_regional!BL63</f>
        <v>17794.057305628281</v>
      </c>
      <c r="AR10" s="70">
        <f>[1]aux_PIB_regional!BM63</f>
        <v>17879.007383703727</v>
      </c>
    </row>
    <row r="11" spans="1:44">
      <c r="A11" t="s">
        <v>405</v>
      </c>
      <c r="B11" t="s">
        <v>396</v>
      </c>
      <c r="C11" s="70">
        <f>[1]aux_PIB_regional!X64</f>
        <v>3878.7580760104656</v>
      </c>
      <c r="D11" s="70">
        <f>[1]aux_PIB_regional!Y64</f>
        <v>3613.5743172113612</v>
      </c>
      <c r="E11" s="70">
        <f>[1]aux_PIB_regional!Z64</f>
        <v>4083.4592683241781</v>
      </c>
      <c r="F11" s="70">
        <f>[1]aux_PIB_regional!AA64</f>
        <v>4213.2940326823336</v>
      </c>
      <c r="G11" s="70">
        <f>[1]aux_PIB_regional!AB64</f>
        <v>4217.687302109638</v>
      </c>
      <c r="H11" s="70">
        <f>[1]aux_PIB_regional!AC64</f>
        <v>4332.0807326468839</v>
      </c>
      <c r="I11" s="70">
        <f>[1]aux_PIB_regional!AD64</f>
        <v>4443.1994419247512</v>
      </c>
      <c r="J11" s="70">
        <f>[1]aux_PIB_regional!AE64</f>
        <v>4546.5261150264396</v>
      </c>
      <c r="K11" s="70">
        <f>[1]aux_PIB_regional!AF64</f>
        <v>4644.9579731964122</v>
      </c>
      <c r="L11" s="70">
        <f>[1]aux_PIB_regional!AG64</f>
        <v>4746.4723505803804</v>
      </c>
      <c r="M11" s="70">
        <f>[1]aux_PIB_regional!AH64</f>
        <v>4848.8202263295998</v>
      </c>
      <c r="N11" s="70">
        <f>[1]aux_PIB_regional!AI64</f>
        <v>4948.0102795303819</v>
      </c>
      <c r="O11" s="70">
        <f>[1]aux_PIB_regional!AJ64</f>
        <v>5043.6162152465276</v>
      </c>
      <c r="P11" s="70">
        <f>[1]aux_PIB_regional!AK64</f>
        <v>5137.0923717675514</v>
      </c>
      <c r="Q11" s="70">
        <f>[1]aux_PIB_regional!AL64</f>
        <v>5228.4014890431345</v>
      </c>
      <c r="R11" s="70">
        <f>[1]aux_PIB_regional!AM64</f>
        <v>5317.4241415555234</v>
      </c>
      <c r="S11" s="70">
        <f>[1]aux_PIB_regional!AN64</f>
        <v>5404.0095721549433</v>
      </c>
      <c r="T11" s="70">
        <f>[1]aux_PIB_regional!AO64</f>
        <v>5487.9978617343304</v>
      </c>
      <c r="U11" s="70">
        <f>[1]aux_PIB_regional!AP64</f>
        <v>5569.2284819080987</v>
      </c>
      <c r="V11" s="70">
        <f>[1]aux_PIB_regional!AQ64</f>
        <v>5647.5435579820469</v>
      </c>
      <c r="W11" s="70">
        <f>[1]aux_PIB_regional!AR64</f>
        <v>5722.7891980577742</v>
      </c>
      <c r="X11" s="70">
        <f>[1]aux_PIB_regional!AS64</f>
        <v>5794.8161564595994</v>
      </c>
      <c r="Y11" s="70">
        <f>[1]aux_PIB_regional!AT64</f>
        <v>5863.4802905352835</v>
      </c>
      <c r="Z11" s="70">
        <f>[1]aux_PIB_regional!AU64</f>
        <v>5928.6429661258044</v>
      </c>
      <c r="AA11" s="70">
        <f>[1]aux_PIB_regional!AV64</f>
        <v>5990.1714569353917</v>
      </c>
      <c r="AB11" s="70">
        <f>[1]aux_PIB_regional!AW64</f>
        <v>6047.9393454982137</v>
      </c>
      <c r="AC11" s="70">
        <f>[1]aux_PIB_regional!AX64</f>
        <v>6101.8269221719311</v>
      </c>
      <c r="AD11" s="70">
        <f>[1]aux_PIB_regional!AY64</f>
        <v>6151.7215762922142</v>
      </c>
      <c r="AE11" s="70">
        <f>[1]aux_PIB_regional!AZ64</f>
        <v>6178.8145327780639</v>
      </c>
      <c r="AF11" s="70">
        <f>[1]aux_PIB_regional!BA64</f>
        <v>6205.9860759253397</v>
      </c>
      <c r="AG11" s="70">
        <f>[1]aux_PIB_regional!BB64</f>
        <v>6234.2655323318249</v>
      </c>
      <c r="AH11" s="70">
        <f>[1]aux_PIB_regional!BC64</f>
        <v>6263.7255197524792</v>
      </c>
      <c r="AI11" s="70">
        <f>[1]aux_PIB_regional!BD64</f>
        <v>6294.1600094432461</v>
      </c>
      <c r="AJ11" s="70">
        <f>[1]aux_PIB_regional!BE64</f>
        <v>6325.3385305062448</v>
      </c>
      <c r="AK11" s="70">
        <f>[1]aux_PIB_regional!BF64</f>
        <v>6357.0760113533206</v>
      </c>
      <c r="AL11" s="70">
        <f>[1]aux_PIB_regional!BG64</f>
        <v>6389.2399253681124</v>
      </c>
      <c r="AM11" s="70">
        <f>[1]aux_PIB_regional!BH64</f>
        <v>6421.7402942303888</v>
      </c>
      <c r="AN11" s="70">
        <f>[1]aux_PIB_regional!BI64</f>
        <v>6454.5177203210224</v>
      </c>
      <c r="AO11" s="70">
        <f>[1]aux_PIB_regional!BJ64</f>
        <v>6487.5336249851798</v>
      </c>
      <c r="AP11" s="70">
        <f>[1]aux_PIB_regional!BK64</f>
        <v>6520.7632191638841</v>
      </c>
      <c r="AQ11" s="70">
        <f>[1]aux_PIB_regional!BL64</f>
        <v>6554.1907188785526</v>
      </c>
      <c r="AR11" s="70">
        <f>[1]aux_PIB_regional!BM64</f>
        <v>6587.8061803715955</v>
      </c>
    </row>
    <row r="12" spans="1:44">
      <c r="A12" t="s">
        <v>406</v>
      </c>
      <c r="B12" t="s">
        <v>396</v>
      </c>
      <c r="C12" s="70">
        <f>[1]aux_PIB_regional!X65</f>
        <v>6502.9791270408441</v>
      </c>
      <c r="D12" s="70">
        <f>[1]aux_PIB_regional!Y65</f>
        <v>6153.7947257028163</v>
      </c>
      <c r="E12" s="70">
        <f>[1]aux_PIB_regional!Z65</f>
        <v>6832.7043479451531</v>
      </c>
      <c r="F12" s="70">
        <f>[1]aux_PIB_regional!AA65</f>
        <v>7026.4702474063233</v>
      </c>
      <c r="G12" s="70">
        <f>[1]aux_PIB_regional!AB65</f>
        <v>7067.9294030918545</v>
      </c>
      <c r="H12" s="70">
        <f>[1]aux_PIB_regional!AC65</f>
        <v>7265.6569857623035</v>
      </c>
      <c r="I12" s="70">
        <f>[1]aux_PIB_regional!AD65</f>
        <v>7454.0857790490863</v>
      </c>
      <c r="J12" s="70">
        <f>[1]aux_PIB_regional!AE65</f>
        <v>7632.0809123974932</v>
      </c>
      <c r="K12" s="70">
        <f>[1]aux_PIB_regional!AF65</f>
        <v>7804.0856690291776</v>
      </c>
      <c r="L12" s="70">
        <f>[1]aux_PIB_regional!AG65</f>
        <v>7980.650305503128</v>
      </c>
      <c r="M12" s="70">
        <f>[1]aux_PIB_regional!AH65</f>
        <v>8158.3054949174511</v>
      </c>
      <c r="N12" s="70">
        <f>[1]aux_PIB_regional!AI65</f>
        <v>8331.5712083919425</v>
      </c>
      <c r="O12" s="70">
        <f>[1]aux_PIB_regional!AJ65</f>
        <v>8499.7976037022763</v>
      </c>
      <c r="P12" s="70">
        <f>[1]aux_PIB_regional!AK65</f>
        <v>8664.7619014752327</v>
      </c>
      <c r="Q12" s="70">
        <f>[1]aux_PIB_regional!AL65</f>
        <v>8826.1895695219737</v>
      </c>
      <c r="R12" s="70">
        <f>[1]aux_PIB_regional!AM65</f>
        <v>8983.8219311212069</v>
      </c>
      <c r="S12" s="70">
        <f>[1]aux_PIB_regional!AN65</f>
        <v>9137.3938393866392</v>
      </c>
      <c r="T12" s="70">
        <f>[1]aux_PIB_regional!AO65</f>
        <v>9286.6348058669555</v>
      </c>
      <c r="U12" s="70">
        <f>[1]aux_PIB_regional!AP65</f>
        <v>9431.2725936568586</v>
      </c>
      <c r="V12" s="70">
        <f>[1]aux_PIB_regional!AQ65</f>
        <v>9571.036380045929</v>
      </c>
      <c r="W12" s="70">
        <f>[1]aux_PIB_regional!AR65</f>
        <v>9705.6591684087107</v>
      </c>
      <c r="X12" s="70">
        <f>[1]aux_PIB_regional!AS65</f>
        <v>9834.8796033018643</v>
      </c>
      <c r="Y12" s="70">
        <f>[1]aux_PIB_regional!AT65</f>
        <v>9958.4433840297534</v>
      </c>
      <c r="Z12" s="70">
        <f>[1]aux_PIB_regional!AU65</f>
        <v>10076.104423472167</v>
      </c>
      <c r="AA12" s="70">
        <f>[1]aux_PIB_regional!AV65</f>
        <v>10187.625846714973</v>
      </c>
      <c r="AB12" s="70">
        <f>[1]aux_PIB_regional!AW65</f>
        <v>10292.780885762226</v>
      </c>
      <c r="AC12" s="70">
        <f>[1]aux_PIB_regional!AX65</f>
        <v>10391.353701962864</v>
      </c>
      <c r="AD12" s="70">
        <f>[1]aux_PIB_regional!AY65</f>
        <v>10483.140152867418</v>
      </c>
      <c r="AE12" s="70">
        <f>[1]aux_PIB_regional!AZ65</f>
        <v>10541.328181707038</v>
      </c>
      <c r="AF12" s="70">
        <f>[1]aux_PIB_regional!BA65</f>
        <v>10597.945449319863</v>
      </c>
      <c r="AG12" s="70">
        <f>[1]aux_PIB_regional!BB65</f>
        <v>10653.648514110548</v>
      </c>
      <c r="AH12" s="70">
        <f>[1]aux_PIB_regional!BC65</f>
        <v>10709.043320105531</v>
      </c>
      <c r="AI12" s="70">
        <f>[1]aux_PIB_regional!BD65</f>
        <v>10764.487658299888</v>
      </c>
      <c r="AJ12" s="70">
        <f>[1]aux_PIB_regional!BE65</f>
        <v>10820.16486142921</v>
      </c>
      <c r="AK12" s="70">
        <f>[1]aux_PIB_regional!BF65</f>
        <v>10876.157054103383</v>
      </c>
      <c r="AL12" s="70">
        <f>[1]aux_PIB_regional!BG65</f>
        <v>10932.493280912782</v>
      </c>
      <c r="AM12" s="70">
        <f>[1]aux_PIB_regional!BH65</f>
        <v>10989.177360479178</v>
      </c>
      <c r="AN12" s="70">
        <f>[1]aux_PIB_regional!BI65</f>
        <v>11046.202776355623</v>
      </c>
      <c r="AO12" s="70">
        <f>[1]aux_PIB_regional!BJ65</f>
        <v>11103.560064031199</v>
      </c>
      <c r="AP12" s="70">
        <f>[1]aux_PIB_regional!BK65</f>
        <v>11161.240130568465</v>
      </c>
      <c r="AQ12" s="70">
        <f>[1]aux_PIB_regional!BL65</f>
        <v>11219.235497219366</v>
      </c>
      <c r="AR12" s="70">
        <f>[1]aux_PIB_regional!BM65</f>
        <v>11277.540555028601</v>
      </c>
    </row>
    <row r="13" spans="1:44">
      <c r="A13" t="s">
        <v>407</v>
      </c>
      <c r="B13" t="s">
        <v>396</v>
      </c>
      <c r="C13" s="70">
        <f>[1]aux_PIB_regional!X66</f>
        <v>868.10767979538923</v>
      </c>
      <c r="D13" s="70">
        <f>[1]aux_PIB_regional!Y66</f>
        <v>832.08753269653346</v>
      </c>
      <c r="E13" s="70">
        <f>[1]aux_PIB_regional!Z66</f>
        <v>925.02319432525042</v>
      </c>
      <c r="F13" s="70">
        <f>[1]aux_PIB_regional!AA66</f>
        <v>956.17596022492501</v>
      </c>
      <c r="G13" s="70">
        <f>[1]aux_PIB_regional!AB66</f>
        <v>969.7827350293187</v>
      </c>
      <c r="H13" s="70">
        <f>[1]aux_PIB_regional!AC66</f>
        <v>1003.9671009641248</v>
      </c>
      <c r="I13" s="70">
        <f>[1]aux_PIB_regional!AD66</f>
        <v>1036.9214642842694</v>
      </c>
      <c r="J13" s="70">
        <f>[1]aux_PIB_regional!AE66</f>
        <v>1068.7448256821119</v>
      </c>
      <c r="K13" s="70">
        <f>[1]aux_PIB_regional!AF66</f>
        <v>1100.0142173879678</v>
      </c>
      <c r="L13" s="70">
        <f>[1]aux_PIB_regional!AG66</f>
        <v>1132.028121483326</v>
      </c>
      <c r="M13" s="70">
        <f>[1]aux_PIB_regional!AH66</f>
        <v>1164.2761564692946</v>
      </c>
      <c r="N13" s="70">
        <f>[1]aux_PIB_regional!AI66</f>
        <v>1196.0207953250438</v>
      </c>
      <c r="O13" s="70">
        <f>[1]aux_PIB_regional!AJ66</f>
        <v>1227.1501293399085</v>
      </c>
      <c r="P13" s="70">
        <f>[1]aux_PIB_regional!AK66</f>
        <v>1257.8523906554888</v>
      </c>
      <c r="Q13" s="70">
        <f>[1]aux_PIB_regional!AL66</f>
        <v>1288.043066445196</v>
      </c>
      <c r="R13" s="70">
        <f>[1]aux_PIB_regional!AM66</f>
        <v>1317.6522625134587</v>
      </c>
      <c r="S13" s="70">
        <f>[1]aux_PIB_regional!AN66</f>
        <v>1346.6167806318338</v>
      </c>
      <c r="T13" s="70">
        <f>[1]aux_PIB_regional!AO66</f>
        <v>1374.8774093775</v>
      </c>
      <c r="U13" s="70">
        <f>[1]aux_PIB_regional!AP66</f>
        <v>1402.377693451371</v>
      </c>
      <c r="V13" s="70">
        <f>[1]aux_PIB_regional!AQ66</f>
        <v>1429.0633225436463</v>
      </c>
      <c r="W13" s="70">
        <f>[1]aux_PIB_regional!AR66</f>
        <v>1454.8818266716748</v>
      </c>
      <c r="X13" s="70">
        <f>[1]aux_PIB_regional!AS66</f>
        <v>1479.7824393949643</v>
      </c>
      <c r="Y13" s="70">
        <f>[1]aux_PIB_regional!AT66</f>
        <v>1503.7160599259939</v>
      </c>
      <c r="Z13" s="70">
        <f>[1]aux_PIB_regional!AU66</f>
        <v>1526.6352762732013</v>
      </c>
      <c r="AA13" s="70">
        <f>[1]aux_PIB_regional!AV66</f>
        <v>1548.4944268769059</v>
      </c>
      <c r="AB13" s="70">
        <f>[1]aux_PIB_regional!AW66</f>
        <v>1569.2496864616191</v>
      </c>
      <c r="AC13" s="70">
        <f>[1]aux_PIB_regional!AX66</f>
        <v>1588.8591666385689</v>
      </c>
      <c r="AD13" s="70">
        <f>[1]aux_PIB_regional!AY66</f>
        <v>1607.2830247609261</v>
      </c>
      <c r="AE13" s="70">
        <f>[1]aux_PIB_regional!AZ66</f>
        <v>1620.8103977166993</v>
      </c>
      <c r="AF13" s="70">
        <f>[1]aux_PIB_regional!BA66</f>
        <v>1633.85127029979</v>
      </c>
      <c r="AG13" s="70">
        <f>[1]aux_PIB_regional!BB66</f>
        <v>1646.331123911546</v>
      </c>
      <c r="AH13" s="70">
        <f>[1]aux_PIB_regional!BC66</f>
        <v>1658.3186347713859</v>
      </c>
      <c r="AI13" s="70">
        <f>[1]aux_PIB_regional!BD66</f>
        <v>1669.910646792327</v>
      </c>
      <c r="AJ13" s="70">
        <f>[1]aux_PIB_regional!BE66</f>
        <v>1681.2002869829341</v>
      </c>
      <c r="AK13" s="70">
        <f>[1]aux_PIB_regional!BF66</f>
        <v>1692.2673888925081</v>
      </c>
      <c r="AL13" s="70">
        <f>[1]aux_PIB_regional!BG66</f>
        <v>1703.1768554540495</v>
      </c>
      <c r="AM13" s="70">
        <f>[1]aux_PIB_regional!BH66</f>
        <v>1713.9799119146312</v>
      </c>
      <c r="AN13" s="70">
        <f>[1]aux_PIB_regional!BI66</f>
        <v>1724.71624502759</v>
      </c>
      <c r="AO13" s="70">
        <f>[1]aux_PIB_regional!BJ66</f>
        <v>1735.4162195167548</v>
      </c>
      <c r="AP13" s="70">
        <f>[1]aux_PIB_regional!BK66</f>
        <v>1746.1028639396789</v>
      </c>
      <c r="AQ13" s="70">
        <f>[1]aux_PIB_regional!BL66</f>
        <v>1756.793534007149</v>
      </c>
      <c r="AR13" s="70">
        <f>[1]aux_PIB_regional!BM66</f>
        <v>1767.5012535046487</v>
      </c>
    </row>
    <row r="14" spans="1:44">
      <c r="A14" t="s">
        <v>408</v>
      </c>
      <c r="B14" t="s">
        <v>396</v>
      </c>
      <c r="C14" s="70">
        <f>[1]aux_PIB_regional!X67</f>
        <v>1579.4065885492123</v>
      </c>
      <c r="D14" s="70">
        <f>[1]aux_PIB_regional!Y67</f>
        <v>1518.4699787893596</v>
      </c>
      <c r="E14" s="70">
        <f>[1]aux_PIB_regional!Z67</f>
        <v>1640.3286763405786</v>
      </c>
      <c r="F14" s="70">
        <f>[1]aux_PIB_regional!AA67</f>
        <v>1651.4317412511477</v>
      </c>
      <c r="G14" s="70">
        <f>[1]aux_PIB_regional!AB67</f>
        <v>1644.352676434816</v>
      </c>
      <c r="H14" s="70">
        <f>[1]aux_PIB_regional!AC67</f>
        <v>1669.3304637322394</v>
      </c>
      <c r="I14" s="70">
        <f>[1]aux_PIB_regional!AD67</f>
        <v>1690.5765578468095</v>
      </c>
      <c r="J14" s="70">
        <f>[1]aux_PIB_regional!AE67</f>
        <v>1709.6165067663187</v>
      </c>
      <c r="K14" s="70">
        <f>[1]aux_PIB_regional!AF67</f>
        <v>1727.9381231848886</v>
      </c>
      <c r="L14" s="70">
        <f>[1]aux_PIB_regional!AG67</f>
        <v>1747.2640734378745</v>
      </c>
      <c r="M14" s="70">
        <f>[1]aux_PIB_regional!AH67</f>
        <v>1766.7666143286883</v>
      </c>
      <c r="N14" s="70">
        <f>[1]aux_PIB_regional!AI67</f>
        <v>1785.6368864199144</v>
      </c>
      <c r="O14" s="70">
        <f>[1]aux_PIB_regional!AJ67</f>
        <v>1803.9618642338103</v>
      </c>
      <c r="P14" s="70">
        <f>[1]aux_PIB_regional!AK67</f>
        <v>1822.0820398354444</v>
      </c>
      <c r="Q14" s="70">
        <f>[1]aux_PIB_regional!AL67</f>
        <v>1839.9232447818376</v>
      </c>
      <c r="R14" s="70">
        <f>[1]aux_PIB_regional!AM67</f>
        <v>1857.4319404066907</v>
      </c>
      <c r="S14" s="70">
        <f>[1]aux_PIB_regional!AN67</f>
        <v>1874.563308689854</v>
      </c>
      <c r="T14" s="70">
        <f>[1]aux_PIB_regional!AO67</f>
        <v>1891.2772948756485</v>
      </c>
      <c r="U14" s="70">
        <f>[1]aux_PIB_regional!AP67</f>
        <v>1907.5368401967432</v>
      </c>
      <c r="V14" s="70">
        <f>[1]aux_PIB_regional!AQ67</f>
        <v>1923.3069920469441</v>
      </c>
      <c r="W14" s="70">
        <f>[1]aux_PIB_regional!AR67</f>
        <v>1938.5544272798415</v>
      </c>
      <c r="X14" s="70">
        <f>[1]aux_PIB_regional!AS67</f>
        <v>1953.247191727273</v>
      </c>
      <c r="Y14" s="70">
        <f>[1]aux_PIB_regional!AT67</f>
        <v>1967.3545627666222</v>
      </c>
      <c r="Z14" s="70">
        <f>[1]aux_PIB_regional!AU67</f>
        <v>1980.8469864281265</v>
      </c>
      <c r="AA14" s="70">
        <f>[1]aux_PIB_regional!AV67</f>
        <v>1993.6960615650328</v>
      </c>
      <c r="AB14" s="70">
        <f>[1]aux_PIB_regional!AW67</f>
        <v>2005.8745544166143</v>
      </c>
      <c r="AC14" s="70">
        <f>[1]aux_PIB_regional!AX67</f>
        <v>2017.3564328998382</v>
      </c>
      <c r="AD14" s="70">
        <f>[1]aux_PIB_regional!AY67</f>
        <v>2028.1169135227885</v>
      </c>
      <c r="AE14" s="70">
        <f>[1]aux_PIB_regional!AZ67</f>
        <v>2034.5793876703697</v>
      </c>
      <c r="AF14" s="70">
        <f>[1]aux_PIB_regional!BA67</f>
        <v>2041.7294319927887</v>
      </c>
      <c r="AG14" s="70">
        <f>[1]aux_PIB_regional!BB67</f>
        <v>2049.0556595395155</v>
      </c>
      <c r="AH14" s="70">
        <f>[1]aux_PIB_regional!BC67</f>
        <v>2056.3578953361903</v>
      </c>
      <c r="AI14" s="70">
        <f>[1]aux_PIB_regional!BD67</f>
        <v>2063.5600776429933</v>
      </c>
      <c r="AJ14" s="70">
        <f>[1]aux_PIB_regional!BE67</f>
        <v>2070.6424902850372</v>
      </c>
      <c r="AK14" s="70">
        <f>[1]aux_PIB_regional!BF67</f>
        <v>2077.6109730704466</v>
      </c>
      <c r="AL14" s="70">
        <f>[1]aux_PIB_regional!BG67</f>
        <v>2084.4819509716904</v>
      </c>
      <c r="AM14" s="70">
        <f>[1]aux_PIB_regional!BH67</f>
        <v>2091.2750450038593</v>
      </c>
      <c r="AN14" s="70">
        <f>[1]aux_PIB_regional!BI67</f>
        <v>2098.0095155837375</v>
      </c>
      <c r="AO14" s="70">
        <f>[1]aux_PIB_regional!BJ67</f>
        <v>2104.7026919648697</v>
      </c>
      <c r="AP14" s="70">
        <f>[1]aux_PIB_regional!BK67</f>
        <v>2111.3694306029679</v>
      </c>
      <c r="AQ14" s="70">
        <f>[1]aux_PIB_regional!BL67</f>
        <v>2118.0220907648236</v>
      </c>
      <c r="AR14" s="70">
        <f>[1]aux_PIB_regional!BM67</f>
        <v>2124.6707507326264</v>
      </c>
    </row>
    <row r="15" spans="1:44">
      <c r="A15" t="s">
        <v>409</v>
      </c>
      <c r="B15" t="s">
        <v>396</v>
      </c>
      <c r="C15" s="70">
        <f>[1]aux_PIB_regional!X68</f>
        <v>65767.465916778761</v>
      </c>
      <c r="D15" s="70">
        <f>[1]aux_PIB_regional!Y68</f>
        <v>62482.752557716238</v>
      </c>
      <c r="E15" s="70">
        <f>[1]aux_PIB_regional!Z68</f>
        <v>69204.950889592568</v>
      </c>
      <c r="F15" s="70">
        <f>[1]aux_PIB_regional!AA68</f>
        <v>71131.91639237311</v>
      </c>
      <c r="G15" s="70">
        <f>[1]aux_PIB_regional!AB68</f>
        <v>71640.611450763739</v>
      </c>
      <c r="H15" s="70">
        <f>[1]aux_PIB_regional!AC68</f>
        <v>73697.628093936466</v>
      </c>
      <c r="I15" s="70">
        <f>[1]aux_PIB_regional!AD68</f>
        <v>75655.406311075829</v>
      </c>
      <c r="J15" s="70">
        <f>[1]aux_PIB_regional!AE68</f>
        <v>77513.620236697432</v>
      </c>
      <c r="K15" s="70">
        <f>[1]aux_PIB_regional!AF68</f>
        <v>79317.51113648327</v>
      </c>
      <c r="L15" s="70">
        <f>[1]aux_PIB_regional!AG68</f>
        <v>81168.44537333856</v>
      </c>
      <c r="M15" s="70">
        <f>[1]aux_PIB_regional!AH68</f>
        <v>83030.82336967389</v>
      </c>
      <c r="N15" s="70">
        <f>[1]aux_PIB_regional!AI68</f>
        <v>84851.071831809313</v>
      </c>
      <c r="O15" s="70">
        <f>[1]aux_PIB_regional!AJ68</f>
        <v>86622.855813466944</v>
      </c>
      <c r="P15" s="70">
        <f>[1]aux_PIB_regional!AK68</f>
        <v>88362.825821167804</v>
      </c>
      <c r="Q15" s="70">
        <f>[1]aux_PIB_regional!AL68</f>
        <v>90067.383390145042</v>
      </c>
      <c r="R15" s="70">
        <f>[1]aux_PIB_regional!AM68</f>
        <v>91733.432108793393</v>
      </c>
      <c r="S15" s="70">
        <f>[1]aux_PIB_regional!AN68</f>
        <v>93357.990250179093</v>
      </c>
      <c r="T15" s="70">
        <f>[1]aux_PIB_regional!AO68</f>
        <v>94938.115571824674</v>
      </c>
      <c r="U15" s="70">
        <f>[1]aux_PIB_regional!AP68</f>
        <v>96470.895566378327</v>
      </c>
      <c r="V15" s="70">
        <f>[1]aux_PIB_regional!AQ68</f>
        <v>97953.455320177527</v>
      </c>
      <c r="W15" s="70">
        <f>[1]aux_PIB_regional!AR68</f>
        <v>99382.969586655177</v>
      </c>
      <c r="X15" s="70">
        <f>[1]aux_PIB_regional!AS68</f>
        <v>100756.67509864789</v>
      </c>
      <c r="Y15" s="70">
        <f>[1]aux_PIB_regional!AT68</f>
        <v>102071.88210282044</v>
      </c>
      <c r="Z15" s="70">
        <f>[1]aux_PIB_regional!AU68</f>
        <v>103325.98500014549</v>
      </c>
      <c r="AA15" s="70">
        <f>[1]aux_PIB_regional!AV68</f>
        <v>104516.47220354939</v>
      </c>
      <c r="AB15" s="70">
        <f>[1]aux_PIB_regional!AW68</f>
        <v>105640.93534350154</v>
      </c>
      <c r="AC15" s="70">
        <f>[1]aux_PIB_regional!AX68</f>
        <v>106697.07791925143</v>
      </c>
      <c r="AD15" s="70">
        <f>[1]aux_PIB_regional!AY68</f>
        <v>107682.7234556667</v>
      </c>
      <c r="AE15" s="70">
        <f>[1]aux_PIB_regional!AZ68</f>
        <v>108334.44104234676</v>
      </c>
      <c r="AF15" s="70">
        <f>[1]aux_PIB_regional!BA68</f>
        <v>108967.40076330364</v>
      </c>
      <c r="AG15" s="70">
        <f>[1]aux_PIB_regional!BB68</f>
        <v>109583.81551376986</v>
      </c>
      <c r="AH15" s="70">
        <f>[1]aux_PIB_regional!BC68</f>
        <v>110189.39373878084</v>
      </c>
      <c r="AI15" s="70">
        <f>[1]aux_PIB_regional!BD68</f>
        <v>110788.83186105241</v>
      </c>
      <c r="AJ15" s="70">
        <f>[1]aux_PIB_regional!BE68</f>
        <v>111385.43333046908</v>
      </c>
      <c r="AK15" s="70">
        <f>[1]aux_PIB_regional!BF68</f>
        <v>111981.38535278104</v>
      </c>
      <c r="AL15" s="70">
        <f>[1]aux_PIB_regional!BG68</f>
        <v>112578.09215850002</v>
      </c>
      <c r="AM15" s="70">
        <f>[1]aux_PIB_regional!BH68</f>
        <v>113176.4395790275</v>
      </c>
      <c r="AN15" s="70">
        <f>[1]aux_PIB_regional!BI68</f>
        <v>113776.98064310946</v>
      </c>
      <c r="AO15" s="70">
        <f>[1]aux_PIB_regional!BJ68</f>
        <v>114380.05873716403</v>
      </c>
      <c r="AP15" s="70">
        <f>[1]aux_PIB_regional!BK68</f>
        <v>114985.88694170391</v>
      </c>
      <c r="AQ15" s="70">
        <f>[1]aux_PIB_regional!BL68</f>
        <v>115594.59822553945</v>
      </c>
      <c r="AR15" s="70">
        <f>[1]aux_PIB_regional!BM68</f>
        <v>116206.27681200417</v>
      </c>
    </row>
    <row r="16" spans="1:44">
      <c r="A16" t="s">
        <v>410</v>
      </c>
      <c r="B16" t="s">
        <v>396</v>
      </c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</row>
    <row r="17" spans="1:44">
      <c r="A17" t="s">
        <v>411</v>
      </c>
      <c r="B17" t="s">
        <v>396</v>
      </c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</row>
    <row r="18" spans="1:44">
      <c r="A18" t="s">
        <v>412</v>
      </c>
      <c r="B18" t="s">
        <v>396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</row>
    <row r="19" spans="1:44">
      <c r="A19" t="s">
        <v>413</v>
      </c>
      <c r="B19" t="s">
        <v>414</v>
      </c>
      <c r="C19" s="118">
        <f t="shared" ref="C19:AR19" si="0">C2/C20</f>
        <v>7.130252003833052E-3</v>
      </c>
      <c r="D19" s="118">
        <f t="shared" si="0"/>
        <v>6.6003444851528478E-3</v>
      </c>
      <c r="E19" s="118">
        <f t="shared" si="0"/>
        <v>7.2909250004493881E-3</v>
      </c>
      <c r="F19" s="118">
        <f t="shared" si="0"/>
        <v>7.4205614529445317E-3</v>
      </c>
      <c r="G19" s="118">
        <f t="shared" si="0"/>
        <v>7.3877560702083275E-3</v>
      </c>
      <c r="H19" s="118">
        <f t="shared" si="0"/>
        <v>7.5383309125832678E-3</v>
      </c>
      <c r="I19" s="118">
        <f t="shared" si="0"/>
        <v>7.6778339685615671E-3</v>
      </c>
      <c r="J19" s="118">
        <f t="shared" si="0"/>
        <v>7.8051933653073904E-3</v>
      </c>
      <c r="K19" s="118">
        <f t="shared" si="0"/>
        <v>7.9265825081259143E-3</v>
      </c>
      <c r="L19" s="118">
        <f t="shared" si="0"/>
        <v>8.0538667096330934E-3</v>
      </c>
      <c r="M19" s="118">
        <f t="shared" si="0"/>
        <v>8.1831266980326826E-3</v>
      </c>
      <c r="N19" s="118">
        <f t="shared" si="0"/>
        <v>8.308709075682319E-3</v>
      </c>
      <c r="O19" s="118">
        <f t="shared" si="0"/>
        <v>8.4297065878921069E-3</v>
      </c>
      <c r="P19" s="118">
        <f t="shared" si="0"/>
        <v>8.5488010291066199E-3</v>
      </c>
      <c r="Q19" s="118">
        <f t="shared" si="0"/>
        <v>8.6658736179449723E-3</v>
      </c>
      <c r="R19" s="118">
        <f t="shared" si="0"/>
        <v>8.7807890384682171E-3</v>
      </c>
      <c r="S19" s="118">
        <f t="shared" si="0"/>
        <v>8.8934026034951374E-3</v>
      </c>
      <c r="T19" s="118">
        <f t="shared" si="0"/>
        <v>9.0034262336884802E-3</v>
      </c>
      <c r="U19" s="118">
        <f t="shared" si="0"/>
        <v>9.1107712804312964E-3</v>
      </c>
      <c r="V19" s="118">
        <f t="shared" si="0"/>
        <v>9.2152239925653561E-3</v>
      </c>
      <c r="W19" s="118">
        <f t="shared" si="0"/>
        <v>9.3165636881714902E-3</v>
      </c>
      <c r="X19" s="118">
        <f t="shared" si="0"/>
        <v>9.4145633403526965E-3</v>
      </c>
      <c r="Y19" s="118">
        <f t="shared" si="0"/>
        <v>9.5089831304449417E-3</v>
      </c>
      <c r="Z19" s="118">
        <f t="shared" si="0"/>
        <v>9.5995959006954061E-3</v>
      </c>
      <c r="AA19" s="118">
        <f t="shared" si="0"/>
        <v>9.6861877228617676E-3</v>
      </c>
      <c r="AB19" s="118">
        <f t="shared" si="0"/>
        <v>9.7685679484340419E-3</v>
      </c>
      <c r="AC19" s="118">
        <f t="shared" si="0"/>
        <v>9.8465818861355123E-3</v>
      </c>
      <c r="AD19" s="118">
        <f t="shared" si="0"/>
        <v>9.9200769746782286E-3</v>
      </c>
      <c r="AE19" s="118">
        <f t="shared" si="0"/>
        <v>9.962489899048731E-3</v>
      </c>
      <c r="AF19" s="118">
        <f t="shared" si="0"/>
        <v>1.0006890936980024E-2</v>
      </c>
      <c r="AG19" s="118">
        <f t="shared" si="0"/>
        <v>1.0053283482591579E-2</v>
      </c>
      <c r="AH19" s="118">
        <f t="shared" si="0"/>
        <v>1.0101691406770407E-2</v>
      </c>
      <c r="AI19" s="118">
        <f t="shared" si="0"/>
        <v>1.0142057805998262E-2</v>
      </c>
      <c r="AJ19" s="118">
        <f t="shared" si="0"/>
        <v>1.0182585509518735E-2</v>
      </c>
      <c r="AK19" s="118">
        <f t="shared" si="0"/>
        <v>1.0223275161904421E-2</v>
      </c>
      <c r="AL19" s="118">
        <f t="shared" si="0"/>
        <v>1.026412741030364E-2</v>
      </c>
      <c r="AM19" s="118">
        <f t="shared" si="0"/>
        <v>1.0305142904450709E-2</v>
      </c>
      <c r="AN19" s="118">
        <f t="shared" si="0"/>
        <v>1.0346322296676288E-2</v>
      </c>
      <c r="AO19" s="118">
        <f t="shared" si="0"/>
        <v>1.0387666241917752E-2</v>
      </c>
      <c r="AP19" s="118">
        <f t="shared" si="0"/>
        <v>1.042917539772961E-2</v>
      </c>
      <c r="AQ19" s="118">
        <f t="shared" si="0"/>
        <v>1.0470850424293963E-2</v>
      </c>
      <c r="AR19" s="118">
        <f t="shared" si="0"/>
        <v>1.0512691984431001E-2</v>
      </c>
    </row>
    <row r="20" spans="1:44">
      <c r="A20" t="s">
        <v>415</v>
      </c>
      <c r="B20" t="s">
        <v>416</v>
      </c>
      <c r="C20" s="70">
        <f t="shared" ref="C20:AR20" si="1">SUM(C21:C35)</f>
        <v>19757665</v>
      </c>
      <c r="D20" s="70">
        <f t="shared" si="1"/>
        <v>20116255</v>
      </c>
      <c r="E20" s="70">
        <f t="shared" si="1"/>
        <v>20341561</v>
      </c>
      <c r="F20" s="70">
        <f t="shared" si="1"/>
        <v>20495844</v>
      </c>
      <c r="G20" s="70">
        <f t="shared" si="1"/>
        <v>20631896</v>
      </c>
      <c r="H20" s="70">
        <f t="shared" si="1"/>
        <v>20760942</v>
      </c>
      <c r="I20" s="70">
        <f t="shared" si="1"/>
        <v>20884933</v>
      </c>
      <c r="J20" s="70">
        <f t="shared" si="1"/>
        <v>21004060</v>
      </c>
      <c r="K20" s="70">
        <f t="shared" si="1"/>
        <v>21118178</v>
      </c>
      <c r="L20" s="70">
        <f t="shared" si="1"/>
        <v>21227046</v>
      </c>
      <c r="M20" s="70">
        <f t="shared" si="1"/>
        <v>21330472</v>
      </c>
      <c r="N20" s="70">
        <f t="shared" si="1"/>
        <v>21428233</v>
      </c>
      <c r="O20" s="70">
        <f t="shared" si="1"/>
        <v>21521951</v>
      </c>
      <c r="P20" s="70">
        <f t="shared" si="1"/>
        <v>21610314</v>
      </c>
      <c r="Q20" s="70">
        <f t="shared" si="1"/>
        <v>21693215</v>
      </c>
      <c r="R20" s="70">
        <f t="shared" si="1"/>
        <v>21770595</v>
      </c>
      <c r="S20" s="70">
        <f t="shared" si="1"/>
        <v>21842424</v>
      </c>
      <c r="T20" s="70">
        <f t="shared" si="1"/>
        <v>21909026.657853633</v>
      </c>
      <c r="U20" s="70">
        <f t="shared" si="1"/>
        <v>21970240.466904905</v>
      </c>
      <c r="V20" s="70">
        <f t="shared" si="1"/>
        <v>22026214.227580972</v>
      </c>
      <c r="W20" s="70">
        <f t="shared" si="1"/>
        <v>22077115.340362363</v>
      </c>
      <c r="X20" s="70">
        <f t="shared" si="1"/>
        <v>22123128.772446703</v>
      </c>
      <c r="Y20" s="70">
        <f t="shared" si="1"/>
        <v>22164472.557793211</v>
      </c>
      <c r="Z20" s="70">
        <f t="shared" si="1"/>
        <v>22201338.896953601</v>
      </c>
      <c r="AA20" s="70">
        <f t="shared" si="1"/>
        <v>22233895.190408412</v>
      </c>
      <c r="AB20" s="70">
        <f t="shared" si="1"/>
        <v>22262263.371840991</v>
      </c>
      <c r="AC20" s="70">
        <f t="shared" si="1"/>
        <v>22286494.074730024</v>
      </c>
      <c r="AD20" s="70">
        <f t="shared" si="1"/>
        <v>22306646.199244585</v>
      </c>
      <c r="AE20" s="70">
        <f t="shared" si="1"/>
        <v>22322739.378774364</v>
      </c>
      <c r="AF20" s="70">
        <f t="shared" si="1"/>
        <v>22334810.813426152</v>
      </c>
      <c r="AG20" s="70">
        <f t="shared" si="1"/>
        <v>22342901.836651918</v>
      </c>
      <c r="AH20" s="70">
        <f t="shared" si="1"/>
        <v>22347012.448451679</v>
      </c>
      <c r="AI20" s="70">
        <f t="shared" si="1"/>
        <v>22369359.460900124</v>
      </c>
      <c r="AJ20" s="70">
        <f t="shared" si="1"/>
        <v>22391728.820361022</v>
      </c>
      <c r="AK20" s="70">
        <f t="shared" si="1"/>
        <v>22414120.549181391</v>
      </c>
      <c r="AL20" s="70">
        <f t="shared" si="1"/>
        <v>22436534.669730566</v>
      </c>
      <c r="AM20" s="70">
        <f t="shared" si="1"/>
        <v>22458971.20440029</v>
      </c>
      <c r="AN20" s="70">
        <f t="shared" si="1"/>
        <v>22481430.175604686</v>
      </c>
      <c r="AO20" s="70">
        <f t="shared" si="1"/>
        <v>22503911.605780289</v>
      </c>
      <c r="AP20" s="70">
        <f t="shared" si="1"/>
        <v>22526415.517386068</v>
      </c>
      <c r="AQ20" s="70">
        <f t="shared" si="1"/>
        <v>22548941.932903454</v>
      </c>
      <c r="AR20" s="70">
        <f t="shared" si="1"/>
        <v>22571490.874836355</v>
      </c>
    </row>
    <row r="21" spans="1:44">
      <c r="A21" t="s">
        <v>417</v>
      </c>
      <c r="B21" t="s">
        <v>416</v>
      </c>
      <c r="C21" s="70">
        <v>615942</v>
      </c>
      <c r="D21" s="70">
        <v>634883</v>
      </c>
      <c r="E21" s="70">
        <v>646545</v>
      </c>
      <c r="F21" s="70">
        <v>654419</v>
      </c>
      <c r="G21" s="70">
        <v>661390</v>
      </c>
      <c r="H21" s="70">
        <v>668066</v>
      </c>
      <c r="I21" s="70">
        <v>674590</v>
      </c>
      <c r="J21" s="70">
        <v>680980</v>
      </c>
      <c r="K21" s="70">
        <v>687235</v>
      </c>
      <c r="L21" s="70">
        <v>693350</v>
      </c>
      <c r="M21" s="70">
        <v>699337</v>
      </c>
      <c r="N21" s="70">
        <v>705168</v>
      </c>
      <c r="O21" s="70">
        <v>710944</v>
      </c>
      <c r="P21" s="70">
        <v>716613</v>
      </c>
      <c r="Q21" s="70">
        <v>722171</v>
      </c>
      <c r="R21" s="70">
        <v>727608</v>
      </c>
      <c r="S21" s="70">
        <v>732911</v>
      </c>
      <c r="T21" s="70">
        <v>735145.81700429216</v>
      </c>
      <c r="U21" s="70">
        <v>737199.81403344881</v>
      </c>
      <c r="V21" s="70">
        <v>739077.98400720523</v>
      </c>
      <c r="W21" s="70">
        <v>740785.94396026374</v>
      </c>
      <c r="X21" s="70">
        <v>742329.90036923951</v>
      </c>
      <c r="Y21" s="70">
        <v>743717.16924846708</v>
      </c>
      <c r="Z21" s="70">
        <v>744954.19978593767</v>
      </c>
      <c r="AA21" s="70">
        <v>746046.60901635361</v>
      </c>
      <c r="AB21" s="70">
        <v>746998.48836005351</v>
      </c>
      <c r="AC21" s="70">
        <v>747811.53679666948</v>
      </c>
      <c r="AD21" s="70">
        <v>748487.73069026344</v>
      </c>
      <c r="AE21" s="70">
        <v>749027.72882885602</v>
      </c>
      <c r="AF21" s="70">
        <v>749432.779442381</v>
      </c>
      <c r="AG21" s="70">
        <v>749704.26945298724</v>
      </c>
      <c r="AH21" s="70">
        <v>749842.1988606744</v>
      </c>
      <c r="AI21" s="70">
        <f t="shared" ref="AI21:AR21" si="2">1.001*AH21</f>
        <v>750592.041059535</v>
      </c>
      <c r="AJ21" s="70">
        <f t="shared" si="2"/>
        <v>751342.63310059439</v>
      </c>
      <c r="AK21" s="70">
        <f t="shared" si="2"/>
        <v>752093.97573369485</v>
      </c>
      <c r="AL21" s="70">
        <f t="shared" si="2"/>
        <v>752846.06970942847</v>
      </c>
      <c r="AM21" s="70">
        <f t="shared" si="2"/>
        <v>753598.91577913787</v>
      </c>
      <c r="AN21" s="70">
        <f t="shared" si="2"/>
        <v>754352.5146949169</v>
      </c>
      <c r="AO21" s="70">
        <f t="shared" si="2"/>
        <v>755106.86720961169</v>
      </c>
      <c r="AP21" s="70">
        <f t="shared" si="2"/>
        <v>755861.97407682124</v>
      </c>
      <c r="AQ21" s="70">
        <f t="shared" si="2"/>
        <v>756617.83605089795</v>
      </c>
      <c r="AR21" s="70">
        <f t="shared" si="2"/>
        <v>757374.45388694876</v>
      </c>
    </row>
    <row r="22" spans="1:44">
      <c r="A22" t="s">
        <v>418</v>
      </c>
      <c r="B22" t="s">
        <v>416</v>
      </c>
      <c r="C22" s="70">
        <v>668563</v>
      </c>
      <c r="D22" s="70">
        <v>691854</v>
      </c>
      <c r="E22" s="70">
        <v>703746</v>
      </c>
      <c r="F22" s="70">
        <v>709637</v>
      </c>
      <c r="G22" s="70">
        <v>714142</v>
      </c>
      <c r="H22" s="70">
        <v>718232</v>
      </c>
      <c r="I22" s="70">
        <v>722120</v>
      </c>
      <c r="J22" s="70">
        <v>725843</v>
      </c>
      <c r="K22" s="70">
        <v>729405</v>
      </c>
      <c r="L22" s="70">
        <v>732792</v>
      </c>
      <c r="M22" s="70">
        <v>736010</v>
      </c>
      <c r="N22" s="70">
        <v>739057</v>
      </c>
      <c r="O22" s="70">
        <v>742188</v>
      </c>
      <c r="P22" s="70">
        <v>744984</v>
      </c>
      <c r="Q22" s="70">
        <v>747617</v>
      </c>
      <c r="R22" s="70">
        <v>750069</v>
      </c>
      <c r="S22" s="70">
        <v>752337</v>
      </c>
      <c r="T22" s="70">
        <v>754631.05142037454</v>
      </c>
      <c r="U22" s="70">
        <v>756739.49018432363</v>
      </c>
      <c r="V22" s="70">
        <v>758667.4415502412</v>
      </c>
      <c r="W22" s="70">
        <v>760420.67143382062</v>
      </c>
      <c r="X22" s="70">
        <v>762005.55081598251</v>
      </c>
      <c r="Y22" s="70">
        <v>763429.58962395694</v>
      </c>
      <c r="Z22" s="70">
        <v>764699.40798316977</v>
      </c>
      <c r="AA22" s="70">
        <v>765820.77180931438</v>
      </c>
      <c r="AB22" s="70">
        <v>766797.88096690807</v>
      </c>
      <c r="AC22" s="70">
        <v>767632.47946748778</v>
      </c>
      <c r="AD22" s="70">
        <v>768326.59605916787</v>
      </c>
      <c r="AE22" s="70">
        <v>768880.90699131961</v>
      </c>
      <c r="AF22" s="70">
        <v>769296.69357854174</v>
      </c>
      <c r="AG22" s="70">
        <v>769575.37950372149</v>
      </c>
      <c r="AH22" s="70">
        <v>769716.96476685873</v>
      </c>
      <c r="AI22" s="70">
        <f t="shared" ref="AI22:AR22" si="3">1.001*AH22</f>
        <v>770486.68173162546</v>
      </c>
      <c r="AJ22" s="70">
        <f t="shared" si="3"/>
        <v>771257.16841335699</v>
      </c>
      <c r="AK22" s="70">
        <f t="shared" si="3"/>
        <v>772028.42558177025</v>
      </c>
      <c r="AL22" s="70">
        <f t="shared" si="3"/>
        <v>772800.45400735189</v>
      </c>
      <c r="AM22" s="70">
        <f t="shared" si="3"/>
        <v>773573.25446135912</v>
      </c>
      <c r="AN22" s="70">
        <f t="shared" si="3"/>
        <v>774346.8277158204</v>
      </c>
      <c r="AO22" s="70">
        <f t="shared" si="3"/>
        <v>775121.17454353615</v>
      </c>
      <c r="AP22" s="70">
        <f t="shared" si="3"/>
        <v>775896.29571807955</v>
      </c>
      <c r="AQ22" s="70">
        <f t="shared" si="3"/>
        <v>776672.19201379758</v>
      </c>
      <c r="AR22" s="70">
        <f t="shared" si="3"/>
        <v>777448.86420581129</v>
      </c>
    </row>
    <row r="23" spans="1:44">
      <c r="A23" t="s">
        <v>419</v>
      </c>
      <c r="B23" t="s">
        <v>416</v>
      </c>
      <c r="C23" s="70">
        <v>311307</v>
      </c>
      <c r="D23" s="70">
        <v>314709</v>
      </c>
      <c r="E23" s="70">
        <v>316737</v>
      </c>
      <c r="F23" s="70">
        <v>318004</v>
      </c>
      <c r="G23" s="70">
        <v>319048</v>
      </c>
      <c r="H23" s="70">
        <v>319992</v>
      </c>
      <c r="I23" s="70">
        <v>320864</v>
      </c>
      <c r="J23" s="70">
        <v>321644</v>
      </c>
      <c r="K23" s="70">
        <v>322351</v>
      </c>
      <c r="L23" s="70">
        <v>322990</v>
      </c>
      <c r="M23" s="70">
        <v>323566</v>
      </c>
      <c r="N23" s="70">
        <v>324061</v>
      </c>
      <c r="O23" s="70">
        <v>324510</v>
      </c>
      <c r="P23" s="70">
        <v>324890</v>
      </c>
      <c r="Q23" s="70">
        <v>325209</v>
      </c>
      <c r="R23" s="70">
        <v>325448</v>
      </c>
      <c r="S23" s="70">
        <v>325620</v>
      </c>
      <c r="T23" s="70">
        <v>326612.89151470998</v>
      </c>
      <c r="U23" s="70">
        <v>327525.44776319579</v>
      </c>
      <c r="V23" s="70">
        <v>328359.88701551239</v>
      </c>
      <c r="W23" s="70">
        <v>329118.70482547139</v>
      </c>
      <c r="X23" s="70">
        <v>329804.65862598841</v>
      </c>
      <c r="Y23" s="70">
        <v>330420.99879887991</v>
      </c>
      <c r="Z23" s="70">
        <v>330970.59060963342</v>
      </c>
      <c r="AA23" s="70">
        <v>331455.92961206078</v>
      </c>
      <c r="AB23" s="70">
        <v>331878.83355523471</v>
      </c>
      <c r="AC23" s="70">
        <v>332240.05726715998</v>
      </c>
      <c r="AD23" s="70">
        <v>332540.47881306679</v>
      </c>
      <c r="AE23" s="70">
        <v>332780.39088136499</v>
      </c>
      <c r="AF23" s="70">
        <v>332960.3480395684</v>
      </c>
      <c r="AG23" s="70">
        <v>333080.96647380339</v>
      </c>
      <c r="AH23" s="70">
        <v>333142.24618406978</v>
      </c>
      <c r="AI23" s="70">
        <f t="shared" ref="AI23:AR23" si="4">1.001*AH23</f>
        <v>333475.38843025384</v>
      </c>
      <c r="AJ23" s="70">
        <f t="shared" si="4"/>
        <v>333808.86381868407</v>
      </c>
      <c r="AK23" s="70">
        <f t="shared" si="4"/>
        <v>334142.67268250271</v>
      </c>
      <c r="AL23" s="70">
        <f t="shared" si="4"/>
        <v>334476.81535518519</v>
      </c>
      <c r="AM23" s="70">
        <f t="shared" si="4"/>
        <v>334811.29217054031</v>
      </c>
      <c r="AN23" s="70">
        <f t="shared" si="4"/>
        <v>335146.1034627108</v>
      </c>
      <c r="AO23" s="70">
        <f t="shared" si="4"/>
        <v>335481.24956617347</v>
      </c>
      <c r="AP23" s="70">
        <f t="shared" si="4"/>
        <v>335816.7308157396</v>
      </c>
      <c r="AQ23" s="70">
        <f t="shared" si="4"/>
        <v>336152.54754655529</v>
      </c>
      <c r="AR23" s="70">
        <f t="shared" si="4"/>
        <v>336488.70009410183</v>
      </c>
    </row>
    <row r="24" spans="1:44">
      <c r="A24" t="s">
        <v>420</v>
      </c>
      <c r="B24" t="s">
        <v>416</v>
      </c>
      <c r="C24" s="70">
        <v>821726</v>
      </c>
      <c r="D24" s="70">
        <v>836096</v>
      </c>
      <c r="E24" s="70">
        <v>848079</v>
      </c>
      <c r="F24" s="70">
        <v>858769</v>
      </c>
      <c r="G24" s="70">
        <v>869103</v>
      </c>
      <c r="H24" s="70">
        <v>879267</v>
      </c>
      <c r="I24" s="70">
        <v>889273</v>
      </c>
      <c r="J24" s="70">
        <v>899128</v>
      </c>
      <c r="K24" s="70">
        <v>908851</v>
      </c>
      <c r="L24" s="70">
        <v>918417</v>
      </c>
      <c r="M24" s="70">
        <v>927839</v>
      </c>
      <c r="N24" s="70">
        <v>937116</v>
      </c>
      <c r="O24" s="70">
        <v>946324</v>
      </c>
      <c r="P24" s="70">
        <v>955364</v>
      </c>
      <c r="Q24" s="70">
        <v>964216</v>
      </c>
      <c r="R24" s="70">
        <v>972858</v>
      </c>
      <c r="S24" s="70">
        <v>981301</v>
      </c>
      <c r="T24" s="70">
        <v>984293.21619150054</v>
      </c>
      <c r="U24" s="70">
        <v>987043.33092399675</v>
      </c>
      <c r="V24" s="70">
        <v>989558.0292617447</v>
      </c>
      <c r="W24" s="70">
        <v>991844.83190203272</v>
      </c>
      <c r="X24" s="70">
        <v>993912.04875112406</v>
      </c>
      <c r="Y24" s="70">
        <v>995769.47528511635</v>
      </c>
      <c r="Z24" s="70">
        <v>997425.74637867406</v>
      </c>
      <c r="AA24" s="70">
        <v>998888.38272908551</v>
      </c>
      <c r="AB24" s="70">
        <v>1000162.862375116</v>
      </c>
      <c r="AC24" s="70">
        <v>1001251.460095576</v>
      </c>
      <c r="AD24" s="70">
        <v>1002156.8220617319</v>
      </c>
      <c r="AE24" s="70">
        <v>1002879.830330675</v>
      </c>
      <c r="AF24" s="70">
        <v>1003422.1561684679</v>
      </c>
      <c r="AG24" s="70">
        <v>1003785.656537405</v>
      </c>
      <c r="AH24" s="70">
        <v>1003970.3314374849</v>
      </c>
      <c r="AI24" s="70">
        <f t="shared" ref="AI24:AR24" si="5">1.001*AH24</f>
        <v>1004974.3017689224</v>
      </c>
      <c r="AJ24" s="70">
        <f t="shared" si="5"/>
        <v>1005979.2760706912</v>
      </c>
      <c r="AK24" s="70">
        <f t="shared" si="5"/>
        <v>1006985.2553467618</v>
      </c>
      <c r="AL24" s="70">
        <f t="shared" si="5"/>
        <v>1007992.2406021084</v>
      </c>
      <c r="AM24" s="70">
        <f t="shared" si="5"/>
        <v>1009000.2328427105</v>
      </c>
      <c r="AN24" s="70">
        <f t="shared" si="5"/>
        <v>1010009.2330755531</v>
      </c>
      <c r="AO24" s="70">
        <f t="shared" si="5"/>
        <v>1011019.2423086285</v>
      </c>
      <c r="AP24" s="70">
        <f t="shared" si="5"/>
        <v>1012030.2615509371</v>
      </c>
      <c r="AQ24" s="70">
        <f t="shared" si="5"/>
        <v>1013042.2918124879</v>
      </c>
      <c r="AR24" s="70">
        <f t="shared" si="5"/>
        <v>1014055.3341043002</v>
      </c>
    </row>
    <row r="25" spans="1:44">
      <c r="A25" t="s">
        <v>421</v>
      </c>
      <c r="B25" t="s">
        <v>416</v>
      </c>
      <c r="C25" s="70">
        <v>1935455</v>
      </c>
      <c r="D25" s="70">
        <v>1960170</v>
      </c>
      <c r="E25" s="70">
        <v>1979373</v>
      </c>
      <c r="F25" s="70">
        <v>1995538</v>
      </c>
      <c r="G25" s="70">
        <v>2010849</v>
      </c>
      <c r="H25" s="70">
        <v>2025693</v>
      </c>
      <c r="I25" s="70">
        <v>2040166</v>
      </c>
      <c r="J25" s="70">
        <v>2054246</v>
      </c>
      <c r="K25" s="70">
        <v>2067920</v>
      </c>
      <c r="L25" s="70">
        <v>2081176</v>
      </c>
      <c r="M25" s="70">
        <v>2093979</v>
      </c>
      <c r="N25" s="70">
        <v>2106331</v>
      </c>
      <c r="O25" s="70">
        <v>2118368</v>
      </c>
      <c r="P25" s="70">
        <v>2129970</v>
      </c>
      <c r="Q25" s="70">
        <v>2141123</v>
      </c>
      <c r="R25" s="70">
        <v>2151817</v>
      </c>
      <c r="S25" s="70">
        <v>2162052</v>
      </c>
      <c r="T25" s="70">
        <v>2168644.6020673229</v>
      </c>
      <c r="U25" s="70">
        <v>2174703.7939540362</v>
      </c>
      <c r="V25" s="70">
        <v>2180244.304531855</v>
      </c>
      <c r="W25" s="70">
        <v>2185282.7037814632</v>
      </c>
      <c r="X25" s="70">
        <v>2189837.300508677</v>
      </c>
      <c r="Y25" s="70">
        <v>2193929.6766019161</v>
      </c>
      <c r="Z25" s="70">
        <v>2197578.8568538148</v>
      </c>
      <c r="AA25" s="70">
        <v>2200801.411245056</v>
      </c>
      <c r="AB25" s="70">
        <v>2203609.4092677431</v>
      </c>
      <c r="AC25" s="70">
        <v>2206007.8628296112</v>
      </c>
      <c r="AD25" s="70">
        <v>2208002.602109049</v>
      </c>
      <c r="AE25" s="70">
        <v>2209595.5704988539</v>
      </c>
      <c r="AF25" s="70">
        <v>2210790.450216955</v>
      </c>
      <c r="AG25" s="70">
        <v>2211591.3326166072</v>
      </c>
      <c r="AH25" s="70">
        <v>2211998.217697809</v>
      </c>
      <c r="AI25" s="70">
        <f t="shared" ref="AI25:AR25" si="6">1.001*AH25</f>
        <v>2214210.2159155067</v>
      </c>
      <c r="AJ25" s="70">
        <f t="shared" si="6"/>
        <v>2216424.4261314222</v>
      </c>
      <c r="AK25" s="70">
        <f t="shared" si="6"/>
        <v>2218640.8505575531</v>
      </c>
      <c r="AL25" s="70">
        <f t="shared" si="6"/>
        <v>2220859.4914081106</v>
      </c>
      <c r="AM25" s="70">
        <f t="shared" si="6"/>
        <v>2223080.3508995185</v>
      </c>
      <c r="AN25" s="70">
        <f t="shared" si="6"/>
        <v>2225303.4312504176</v>
      </c>
      <c r="AO25" s="70">
        <f t="shared" si="6"/>
        <v>2227528.7346816678</v>
      </c>
      <c r="AP25" s="70">
        <f t="shared" si="6"/>
        <v>2229756.263416349</v>
      </c>
      <c r="AQ25" s="70">
        <f t="shared" si="6"/>
        <v>2231986.0196797652</v>
      </c>
      <c r="AR25" s="70">
        <f t="shared" si="6"/>
        <v>2234218.0056994446</v>
      </c>
    </row>
    <row r="26" spans="1:44">
      <c r="A26" t="s">
        <v>422</v>
      </c>
      <c r="B26" t="s">
        <v>416</v>
      </c>
      <c r="C26" s="70">
        <v>978868</v>
      </c>
      <c r="D26" s="70">
        <v>991063</v>
      </c>
      <c r="E26" s="70">
        <v>1000959</v>
      </c>
      <c r="F26" s="70">
        <v>1009552</v>
      </c>
      <c r="G26" s="70">
        <v>1017701</v>
      </c>
      <c r="H26" s="70">
        <v>1025586</v>
      </c>
      <c r="I26" s="70">
        <v>1033238</v>
      </c>
      <c r="J26" s="70">
        <v>1040655</v>
      </c>
      <c r="K26" s="70">
        <v>1047814</v>
      </c>
      <c r="L26" s="70">
        <v>1054699</v>
      </c>
      <c r="M26" s="70">
        <v>1061306</v>
      </c>
      <c r="N26" s="70">
        <v>1067612</v>
      </c>
      <c r="O26" s="70">
        <v>1073713</v>
      </c>
      <c r="P26" s="70">
        <v>1079553</v>
      </c>
      <c r="Q26" s="70">
        <v>1085126</v>
      </c>
      <c r="R26" s="70">
        <v>1090412</v>
      </c>
      <c r="S26" s="70">
        <v>1095440</v>
      </c>
      <c r="T26" s="70">
        <v>1098780.252689865</v>
      </c>
      <c r="U26" s="70">
        <v>1101850.2441426059</v>
      </c>
      <c r="V26" s="70">
        <v>1104657.4369887379</v>
      </c>
      <c r="W26" s="70">
        <v>1107210.2266875941</v>
      </c>
      <c r="X26" s="70">
        <v>1109517.8897034971</v>
      </c>
      <c r="Y26" s="70">
        <v>1111591.360863107</v>
      </c>
      <c r="Z26" s="70">
        <v>1113440.2793975091</v>
      </c>
      <c r="AA26" s="70">
        <v>1115073.040766034</v>
      </c>
      <c r="AB26" s="70">
        <v>1116495.7601798</v>
      </c>
      <c r="AC26" s="70">
        <v>1117710.977006135</v>
      </c>
      <c r="AD26" s="70">
        <v>1118721.6452029541</v>
      </c>
      <c r="AE26" s="70">
        <v>1119528.7494228929</v>
      </c>
      <c r="AF26" s="70">
        <v>1120134.155323582</v>
      </c>
      <c r="AG26" s="70">
        <v>1120539.9358579421</v>
      </c>
      <c r="AH26" s="70">
        <v>1120746.091025973</v>
      </c>
      <c r="AI26" s="70">
        <f t="shared" ref="AI26:AR26" si="7">1.001*AH26</f>
        <v>1121866.8371169989</v>
      </c>
      <c r="AJ26" s="70">
        <f t="shared" si="7"/>
        <v>1122988.7039541157</v>
      </c>
      <c r="AK26" s="70">
        <f t="shared" si="7"/>
        <v>1124111.6926580698</v>
      </c>
      <c r="AL26" s="70">
        <f t="shared" si="7"/>
        <v>1125235.8043507277</v>
      </c>
      <c r="AM26" s="70">
        <f t="shared" si="7"/>
        <v>1126361.0401550783</v>
      </c>
      <c r="AN26" s="70">
        <f t="shared" si="7"/>
        <v>1127487.4011952332</v>
      </c>
      <c r="AO26" s="70">
        <f t="shared" si="7"/>
        <v>1128614.8885964283</v>
      </c>
      <c r="AP26" s="70">
        <f t="shared" si="7"/>
        <v>1129743.5034850247</v>
      </c>
      <c r="AQ26" s="70">
        <f t="shared" si="7"/>
        <v>1130873.2469885095</v>
      </c>
      <c r="AR26" s="70">
        <f t="shared" si="7"/>
        <v>1132004.1202354978</v>
      </c>
    </row>
    <row r="27" spans="1:44">
      <c r="A27" t="s">
        <v>423</v>
      </c>
      <c r="B27" t="s">
        <v>416</v>
      </c>
      <c r="C27" s="70">
        <v>1118947</v>
      </c>
      <c r="D27" s="70">
        <v>1131939</v>
      </c>
      <c r="E27" s="70">
        <v>1143012</v>
      </c>
      <c r="F27" s="70">
        <v>1153043</v>
      </c>
      <c r="G27" s="70">
        <v>1162641</v>
      </c>
      <c r="H27" s="70">
        <v>1171982</v>
      </c>
      <c r="I27" s="70">
        <v>1181074</v>
      </c>
      <c r="J27" s="70">
        <v>1189907</v>
      </c>
      <c r="K27" s="70">
        <v>1198464</v>
      </c>
      <c r="L27" s="70">
        <v>1206721</v>
      </c>
      <c r="M27" s="70">
        <v>1214693</v>
      </c>
      <c r="N27" s="70">
        <v>1222369</v>
      </c>
      <c r="O27" s="70">
        <v>1229833</v>
      </c>
      <c r="P27" s="70">
        <v>1237008</v>
      </c>
      <c r="Q27" s="70">
        <v>1243905</v>
      </c>
      <c r="R27" s="70">
        <v>1250503</v>
      </c>
      <c r="S27" s="70">
        <v>1256803</v>
      </c>
      <c r="T27" s="70">
        <v>1260635.2862058911</v>
      </c>
      <c r="U27" s="70">
        <v>1264157.500537829</v>
      </c>
      <c r="V27" s="70">
        <v>1267378.2049037439</v>
      </c>
      <c r="W27" s="70">
        <v>1270307.0314500551</v>
      </c>
      <c r="X27" s="70">
        <v>1272954.62310398</v>
      </c>
      <c r="Y27" s="70">
        <v>1275333.5254389429</v>
      </c>
      <c r="Z27" s="70">
        <v>1277454.797586018</v>
      </c>
      <c r="AA27" s="70">
        <v>1279328.0716916251</v>
      </c>
      <c r="AB27" s="70">
        <v>1280960.3637636499</v>
      </c>
      <c r="AC27" s="70">
        <v>1282354.587229097</v>
      </c>
      <c r="AD27" s="70">
        <v>1283514.1311765211</v>
      </c>
      <c r="AE27" s="70">
        <v>1284440.1253021071</v>
      </c>
      <c r="AF27" s="70">
        <v>1285134.7100828381</v>
      </c>
      <c r="AG27" s="70">
        <v>1285600.2638264711</v>
      </c>
      <c r="AH27" s="70">
        <v>1285836.786533006</v>
      </c>
      <c r="AI27" s="70">
        <f t="shared" ref="AI27:AR27" si="8">1.001*AH27</f>
        <v>1287122.6233195388</v>
      </c>
      <c r="AJ27" s="70">
        <f t="shared" si="8"/>
        <v>1288409.7459428583</v>
      </c>
      <c r="AK27" s="70">
        <f t="shared" si="8"/>
        <v>1289698.1556888011</v>
      </c>
      <c r="AL27" s="70">
        <f t="shared" si="8"/>
        <v>1290987.8538444897</v>
      </c>
      <c r="AM27" s="70">
        <f t="shared" si="8"/>
        <v>1292278.8416983341</v>
      </c>
      <c r="AN27" s="70">
        <f t="shared" si="8"/>
        <v>1293571.1205400322</v>
      </c>
      <c r="AO27" s="70">
        <f t="shared" si="8"/>
        <v>1294864.6916605721</v>
      </c>
      <c r="AP27" s="70">
        <f t="shared" si="8"/>
        <v>1296159.5563522326</v>
      </c>
      <c r="AQ27" s="70">
        <f t="shared" si="8"/>
        <v>1297455.7159085847</v>
      </c>
      <c r="AR27" s="70">
        <f t="shared" si="8"/>
        <v>1298753.1716244931</v>
      </c>
    </row>
    <row r="28" spans="1:44">
      <c r="A28" t="s">
        <v>424</v>
      </c>
      <c r="B28" t="s">
        <v>416</v>
      </c>
      <c r="C28" s="70">
        <v>2162703</v>
      </c>
      <c r="D28" s="70">
        <v>2175247</v>
      </c>
      <c r="E28" s="70">
        <v>2185098</v>
      </c>
      <c r="F28" s="70">
        <v>2193329</v>
      </c>
      <c r="G28" s="70">
        <v>2200867</v>
      </c>
      <c r="H28" s="70">
        <v>2207936</v>
      </c>
      <c r="I28" s="70">
        <v>2214492</v>
      </c>
      <c r="J28" s="70">
        <v>2220527</v>
      </c>
      <c r="K28" s="70">
        <v>2225991</v>
      </c>
      <c r="L28" s="70">
        <v>2230880</v>
      </c>
      <c r="M28" s="70">
        <v>2235174</v>
      </c>
      <c r="N28" s="70">
        <v>2238859</v>
      </c>
      <c r="O28" s="70">
        <v>2242067</v>
      </c>
      <c r="P28" s="70">
        <v>2244652</v>
      </c>
      <c r="Q28" s="70">
        <v>2246636</v>
      </c>
      <c r="R28" s="70">
        <v>2247997</v>
      </c>
      <c r="S28" s="70">
        <v>2248721</v>
      </c>
      <c r="T28" s="70">
        <v>2255577.876112801</v>
      </c>
      <c r="U28" s="70">
        <v>2261879.9595218399</v>
      </c>
      <c r="V28" s="70">
        <v>2267642.5695270868</v>
      </c>
      <c r="W28" s="70">
        <v>2272882.940341007</v>
      </c>
      <c r="X28" s="70">
        <v>2277620.1147045372</v>
      </c>
      <c r="Y28" s="70">
        <v>2281876.5396474912</v>
      </c>
      <c r="Z28" s="70">
        <v>2285672.0025989972</v>
      </c>
      <c r="AA28" s="70">
        <v>2289023.7377715218</v>
      </c>
      <c r="AB28" s="70">
        <v>2291944.298480317</v>
      </c>
      <c r="AC28" s="70">
        <v>2294438.8975427351</v>
      </c>
      <c r="AD28" s="70">
        <v>2296513.5988483462</v>
      </c>
      <c r="AE28" s="70">
        <v>2298170.4236936742</v>
      </c>
      <c r="AF28" s="70">
        <v>2299413.2019037111</v>
      </c>
      <c r="AG28" s="70">
        <v>2300246.1888395599</v>
      </c>
      <c r="AH28" s="70">
        <v>2300669.3845012221</v>
      </c>
      <c r="AI28" s="70">
        <f t="shared" ref="AI28:AR28" si="9">1.001*AH28</f>
        <v>2302970.053885723</v>
      </c>
      <c r="AJ28" s="70">
        <f t="shared" si="9"/>
        <v>2305273.0239396086</v>
      </c>
      <c r="AK28" s="70">
        <f t="shared" si="9"/>
        <v>2307578.2969635478</v>
      </c>
      <c r="AL28" s="70">
        <f t="shared" si="9"/>
        <v>2309885.8752605109</v>
      </c>
      <c r="AM28" s="70">
        <f t="shared" si="9"/>
        <v>2312195.7611357714</v>
      </c>
      <c r="AN28" s="70">
        <f t="shared" si="9"/>
        <v>2314507.9568969067</v>
      </c>
      <c r="AO28" s="70">
        <f t="shared" si="9"/>
        <v>2316822.4648538032</v>
      </c>
      <c r="AP28" s="70">
        <f t="shared" si="9"/>
        <v>2319139.2873186567</v>
      </c>
      <c r="AQ28" s="70">
        <f t="shared" si="9"/>
        <v>2321458.4266059753</v>
      </c>
      <c r="AR28" s="70">
        <f t="shared" si="9"/>
        <v>2323779.8850325812</v>
      </c>
    </row>
    <row r="29" spans="1:44">
      <c r="A29" t="s">
        <v>425</v>
      </c>
      <c r="B29" t="s">
        <v>416</v>
      </c>
      <c r="C29" s="70">
        <v>1007965</v>
      </c>
      <c r="D29" s="70">
        <v>1014343</v>
      </c>
      <c r="E29" s="70">
        <v>1019548</v>
      </c>
      <c r="F29" s="70">
        <v>1024029</v>
      </c>
      <c r="G29" s="70">
        <v>1028201</v>
      </c>
      <c r="H29" s="70">
        <v>1032164</v>
      </c>
      <c r="I29" s="70">
        <v>1035918</v>
      </c>
      <c r="J29" s="70">
        <v>1039468</v>
      </c>
      <c r="K29" s="70">
        <v>1042798</v>
      </c>
      <c r="L29" s="70">
        <v>1045898</v>
      </c>
      <c r="M29" s="70">
        <v>1048752</v>
      </c>
      <c r="N29" s="70">
        <v>1051361</v>
      </c>
      <c r="O29" s="70">
        <v>1053784</v>
      </c>
      <c r="P29" s="70">
        <v>1055971</v>
      </c>
      <c r="Q29" s="70">
        <v>1057905</v>
      </c>
      <c r="R29" s="70">
        <v>1059606</v>
      </c>
      <c r="S29" s="70">
        <v>1061056</v>
      </c>
      <c r="T29" s="70">
        <v>1064291.4078343839</v>
      </c>
      <c r="U29" s="70">
        <v>1067265.037472592</v>
      </c>
      <c r="V29" s="70">
        <v>1069984.117305852</v>
      </c>
      <c r="W29" s="70">
        <v>1072456.779274293</v>
      </c>
      <c r="X29" s="70">
        <v>1074692.0086697889</v>
      </c>
      <c r="Y29" s="70">
        <v>1076700.397093374</v>
      </c>
      <c r="Z29" s="70">
        <v>1078491.2812170479</v>
      </c>
      <c r="AA29" s="70">
        <v>1080072.7929809431</v>
      </c>
      <c r="AB29" s="70">
        <v>1081450.855650092</v>
      </c>
      <c r="AC29" s="70">
        <v>1082627.9288853989</v>
      </c>
      <c r="AD29" s="70">
        <v>1083606.8739250579</v>
      </c>
      <c r="AE29" s="70">
        <v>1084388.644515133</v>
      </c>
      <c r="AF29" s="70">
        <v>1084975.0477534309</v>
      </c>
      <c r="AG29" s="70">
        <v>1085368.091526405</v>
      </c>
      <c r="AH29" s="70">
        <v>1085567.7758340531</v>
      </c>
      <c r="AI29" s="70">
        <f t="shared" ref="AI29:AR29" si="10">1.001*AH29</f>
        <v>1086653.3436098869</v>
      </c>
      <c r="AJ29" s="70">
        <f t="shared" si="10"/>
        <v>1087739.9969534967</v>
      </c>
      <c r="AK29" s="70">
        <f t="shared" si="10"/>
        <v>1088827.7369504501</v>
      </c>
      <c r="AL29" s="70">
        <f t="shared" si="10"/>
        <v>1089916.5646874004</v>
      </c>
      <c r="AM29" s="70">
        <f t="shared" si="10"/>
        <v>1091006.4812520877</v>
      </c>
      <c r="AN29" s="70">
        <f t="shared" si="10"/>
        <v>1092097.4877333397</v>
      </c>
      <c r="AO29" s="70">
        <f t="shared" si="10"/>
        <v>1093189.5852210729</v>
      </c>
      <c r="AP29" s="70">
        <f t="shared" si="10"/>
        <v>1094282.7748062939</v>
      </c>
      <c r="AQ29" s="70">
        <f t="shared" si="10"/>
        <v>1095377.0575811001</v>
      </c>
      <c r="AR29" s="70">
        <f t="shared" si="10"/>
        <v>1096472.4346386811</v>
      </c>
    </row>
    <row r="30" spans="1:44">
      <c r="A30" t="s">
        <v>426</v>
      </c>
      <c r="B30" t="s">
        <v>416</v>
      </c>
      <c r="C30" s="70">
        <v>1287877</v>
      </c>
      <c r="D30" s="70">
        <v>1297275</v>
      </c>
      <c r="E30" s="70">
        <v>1305121</v>
      </c>
      <c r="F30" s="70">
        <v>1312069</v>
      </c>
      <c r="G30" s="70">
        <v>1318634</v>
      </c>
      <c r="H30" s="70">
        <v>1324957</v>
      </c>
      <c r="I30" s="70">
        <v>1331014</v>
      </c>
      <c r="J30" s="70">
        <v>1336799</v>
      </c>
      <c r="K30" s="70">
        <v>1342323</v>
      </c>
      <c r="L30" s="70">
        <v>1347582</v>
      </c>
      <c r="M30" s="70">
        <v>1352566</v>
      </c>
      <c r="N30" s="70">
        <v>1357247</v>
      </c>
      <c r="O30" s="70">
        <v>1361711</v>
      </c>
      <c r="P30" s="70">
        <v>1365900</v>
      </c>
      <c r="Q30" s="70">
        <v>1369757</v>
      </c>
      <c r="R30" s="70">
        <v>1373309</v>
      </c>
      <c r="S30" s="70">
        <v>1376525</v>
      </c>
      <c r="T30" s="70">
        <v>1380722.346576642</v>
      </c>
      <c r="U30" s="70">
        <v>1384580.0840926019</v>
      </c>
      <c r="V30" s="70">
        <v>1388107.59005598</v>
      </c>
      <c r="W30" s="70">
        <v>1391315.4141633869</v>
      </c>
      <c r="X30" s="70">
        <v>1394215.2131783629</v>
      </c>
      <c r="Y30" s="70">
        <v>1396820.727755138</v>
      </c>
      <c r="Z30" s="70">
        <v>1399144.0705083399</v>
      </c>
      <c r="AA30" s="70">
        <v>1401195.79113458</v>
      </c>
      <c r="AB30" s="70">
        <v>1402983.5739807731</v>
      </c>
      <c r="AC30" s="70">
        <v>1404510.610004537</v>
      </c>
      <c r="AD30" s="70">
        <v>1405780.611136161</v>
      </c>
      <c r="AE30" s="70">
        <v>1406794.814685741</v>
      </c>
      <c r="AF30" s="70">
        <v>1407555.5650303019</v>
      </c>
      <c r="AG30" s="70">
        <v>1408065.4670332051</v>
      </c>
      <c r="AH30" s="70">
        <v>1408324.52069445</v>
      </c>
      <c r="AI30" s="70">
        <f t="shared" ref="AI30:AR30" si="11">1.001*AH30</f>
        <v>1409732.8452151443</v>
      </c>
      <c r="AJ30" s="70">
        <f t="shared" si="11"/>
        <v>1411142.5780603592</v>
      </c>
      <c r="AK30" s="70">
        <f t="shared" si="11"/>
        <v>1412553.7206384195</v>
      </c>
      <c r="AL30" s="70">
        <f t="shared" si="11"/>
        <v>1413966.2743590577</v>
      </c>
      <c r="AM30" s="70">
        <f t="shared" si="11"/>
        <v>1415380.2406334165</v>
      </c>
      <c r="AN30" s="70">
        <f t="shared" si="11"/>
        <v>1416795.6208740496</v>
      </c>
      <c r="AO30" s="70">
        <f t="shared" si="11"/>
        <v>1418212.4164949234</v>
      </c>
      <c r="AP30" s="70">
        <f t="shared" si="11"/>
        <v>1419630.6289114181</v>
      </c>
      <c r="AQ30" s="70">
        <f t="shared" si="11"/>
        <v>1421050.2595403295</v>
      </c>
      <c r="AR30" s="70">
        <f t="shared" si="11"/>
        <v>1422471.3097998695</v>
      </c>
    </row>
    <row r="31" spans="1:44">
      <c r="A31" t="s">
        <v>427</v>
      </c>
      <c r="B31" t="s">
        <v>416</v>
      </c>
      <c r="C31" s="70">
        <v>106680</v>
      </c>
      <c r="D31" s="70">
        <v>107297</v>
      </c>
      <c r="E31" s="70">
        <v>107737</v>
      </c>
      <c r="F31" s="70">
        <v>108047</v>
      </c>
      <c r="G31" s="70">
        <v>108306</v>
      </c>
      <c r="H31" s="70">
        <v>108538</v>
      </c>
      <c r="I31" s="70">
        <v>108744</v>
      </c>
      <c r="J31" s="70">
        <v>108920</v>
      </c>
      <c r="K31" s="70">
        <v>109063</v>
      </c>
      <c r="L31" s="70">
        <v>109173</v>
      </c>
      <c r="M31" s="70">
        <v>109247</v>
      </c>
      <c r="N31" s="70">
        <v>109286</v>
      </c>
      <c r="O31" s="70">
        <v>109305</v>
      </c>
      <c r="P31" s="70">
        <v>109295</v>
      </c>
      <c r="Q31" s="70">
        <v>109251</v>
      </c>
      <c r="R31" s="70">
        <v>109168</v>
      </c>
      <c r="S31" s="70">
        <v>109055</v>
      </c>
      <c r="T31" s="70">
        <v>109387.5341936512</v>
      </c>
      <c r="U31" s="70">
        <v>109693.1629071166</v>
      </c>
      <c r="V31" s="70">
        <v>109972.62907215991</v>
      </c>
      <c r="W31" s="70">
        <v>110226.7684870149</v>
      </c>
      <c r="X31" s="70">
        <v>110456.5046571376</v>
      </c>
      <c r="Y31" s="70">
        <v>110662.9261839317</v>
      </c>
      <c r="Z31" s="70">
        <v>110846.9926875916</v>
      </c>
      <c r="AA31" s="70">
        <v>111009.53996635121</v>
      </c>
      <c r="AB31" s="70">
        <v>111151.1768115169</v>
      </c>
      <c r="AC31" s="70">
        <v>111272.156026258</v>
      </c>
      <c r="AD31" s="70">
        <v>111372.7716877311</v>
      </c>
      <c r="AE31" s="70">
        <v>111453.1218216549</v>
      </c>
      <c r="AF31" s="70">
        <v>111513.3921609703</v>
      </c>
      <c r="AG31" s="70">
        <v>111553.78907561149</v>
      </c>
      <c r="AH31" s="70">
        <v>111574.3125655787</v>
      </c>
      <c r="AI31" s="70">
        <f t="shared" ref="AI31:AR31" si="12">1.001*AH31</f>
        <v>111685.88687814427</v>
      </c>
      <c r="AJ31" s="70">
        <f t="shared" si="12"/>
        <v>111797.5727650224</v>
      </c>
      <c r="AK31" s="70">
        <f t="shared" si="12"/>
        <v>111909.3703377874</v>
      </c>
      <c r="AL31" s="70">
        <f t="shared" si="12"/>
        <v>112021.27970812518</v>
      </c>
      <c r="AM31" s="70">
        <f t="shared" si="12"/>
        <v>112133.3009878333</v>
      </c>
      <c r="AN31" s="70">
        <f t="shared" si="12"/>
        <v>112245.43428882111</v>
      </c>
      <c r="AO31" s="70">
        <f t="shared" si="12"/>
        <v>112357.67972310992</v>
      </c>
      <c r="AP31" s="70">
        <f t="shared" si="12"/>
        <v>112470.03740283301</v>
      </c>
      <c r="AQ31" s="70">
        <f t="shared" si="12"/>
        <v>112582.50744023583</v>
      </c>
      <c r="AR31" s="70">
        <f t="shared" si="12"/>
        <v>112695.08994767605</v>
      </c>
    </row>
    <row r="32" spans="1:44">
      <c r="A32" t="s">
        <v>428</v>
      </c>
      <c r="B32" t="s">
        <v>416</v>
      </c>
      <c r="C32" s="70">
        <v>175984</v>
      </c>
      <c r="D32" s="70">
        <v>178362</v>
      </c>
      <c r="E32" s="70">
        <v>179949</v>
      </c>
      <c r="F32" s="70">
        <v>181143</v>
      </c>
      <c r="G32" s="70">
        <v>182217</v>
      </c>
      <c r="H32" s="70">
        <v>183235</v>
      </c>
      <c r="I32" s="70">
        <v>184216</v>
      </c>
      <c r="J32" s="70">
        <v>185163</v>
      </c>
      <c r="K32" s="70">
        <v>186073</v>
      </c>
      <c r="L32" s="70">
        <v>186952</v>
      </c>
      <c r="M32" s="70">
        <v>187782</v>
      </c>
      <c r="N32" s="70">
        <v>188559</v>
      </c>
      <c r="O32" s="70">
        <v>189290</v>
      </c>
      <c r="P32" s="70">
        <v>189973</v>
      </c>
      <c r="Q32" s="70">
        <v>190598</v>
      </c>
      <c r="R32" s="70">
        <v>191177</v>
      </c>
      <c r="S32" s="70">
        <v>191705</v>
      </c>
      <c r="T32" s="70">
        <v>192289.55336842791</v>
      </c>
      <c r="U32" s="70">
        <v>192826.8102802145</v>
      </c>
      <c r="V32" s="70">
        <v>193318.07671613779</v>
      </c>
      <c r="W32" s="70">
        <v>193764.8219045728</v>
      </c>
      <c r="X32" s="70">
        <v>194168.66925218081</v>
      </c>
      <c r="Y32" s="70">
        <v>194531.53238357371</v>
      </c>
      <c r="Z32" s="70">
        <v>194855.0981905896</v>
      </c>
      <c r="AA32" s="70">
        <v>195140.83590160339</v>
      </c>
      <c r="AB32" s="70">
        <v>195389.81569530821</v>
      </c>
      <c r="AC32" s="70">
        <v>195602.4819679409</v>
      </c>
      <c r="AD32" s="70">
        <v>195779.35167022591</v>
      </c>
      <c r="AE32" s="70">
        <v>195920.59711907149</v>
      </c>
      <c r="AF32" s="70">
        <v>196026.5448096722</v>
      </c>
      <c r="AG32" s="70">
        <v>196097.5575144662</v>
      </c>
      <c r="AH32" s="70">
        <v>196133.63523345339</v>
      </c>
      <c r="AI32" s="70">
        <f t="shared" ref="AI32:AR32" si="13">1.001*AH32</f>
        <v>196329.76886868681</v>
      </c>
      <c r="AJ32" s="70">
        <f t="shared" si="13"/>
        <v>196526.09863755546</v>
      </c>
      <c r="AK32" s="70">
        <f t="shared" si="13"/>
        <v>196722.62473619299</v>
      </c>
      <c r="AL32" s="70">
        <f t="shared" si="13"/>
        <v>196919.34736092915</v>
      </c>
      <c r="AM32" s="70">
        <f t="shared" si="13"/>
        <v>197116.26670829006</v>
      </c>
      <c r="AN32" s="70">
        <f t="shared" si="13"/>
        <v>197313.38297499833</v>
      </c>
      <c r="AO32" s="70">
        <f t="shared" si="13"/>
        <v>197510.6963579733</v>
      </c>
      <c r="AP32" s="70">
        <f t="shared" si="13"/>
        <v>197708.20705433126</v>
      </c>
      <c r="AQ32" s="70">
        <f t="shared" si="13"/>
        <v>197905.91526138555</v>
      </c>
      <c r="AR32" s="70">
        <f t="shared" si="13"/>
        <v>198103.82117664692</v>
      </c>
    </row>
    <row r="33" spans="1:44">
      <c r="A33" t="s">
        <v>429</v>
      </c>
      <c r="B33" t="s">
        <v>416</v>
      </c>
      <c r="C33" s="70">
        <v>7915199</v>
      </c>
      <c r="D33" s="70">
        <v>8125072</v>
      </c>
      <c r="E33" s="70">
        <v>8242459</v>
      </c>
      <c r="F33" s="70">
        <v>8310984</v>
      </c>
      <c r="G33" s="70">
        <v>8367790</v>
      </c>
      <c r="H33" s="70">
        <v>8420729</v>
      </c>
      <c r="I33" s="70">
        <v>8471244</v>
      </c>
      <c r="J33" s="70">
        <v>8519527</v>
      </c>
      <c r="K33" s="70">
        <v>8565503</v>
      </c>
      <c r="L33" s="70">
        <v>8609036</v>
      </c>
      <c r="M33" s="70">
        <v>8649979</v>
      </c>
      <c r="N33" s="70">
        <v>8688263</v>
      </c>
      <c r="O33" s="70">
        <v>8724360</v>
      </c>
      <c r="P33" s="70">
        <v>8758105</v>
      </c>
      <c r="Q33" s="70">
        <v>8789317</v>
      </c>
      <c r="R33" s="70">
        <v>8818024</v>
      </c>
      <c r="S33" s="70">
        <v>8844243</v>
      </c>
      <c r="T33" s="70">
        <v>8871211.1648201384</v>
      </c>
      <c r="U33" s="70">
        <v>8895997.3241862003</v>
      </c>
      <c r="V33" s="70">
        <v>8918661.7290637437</v>
      </c>
      <c r="W33" s="70">
        <v>8939272.1617890224</v>
      </c>
      <c r="X33" s="70">
        <v>8957903.517659504</v>
      </c>
      <c r="Y33" s="70">
        <v>8974644.0810761061</v>
      </c>
      <c r="Z33" s="70">
        <v>8989571.6762026772</v>
      </c>
      <c r="AA33" s="70">
        <v>9002754.085375471</v>
      </c>
      <c r="AB33" s="70">
        <v>9014240.6809134874</v>
      </c>
      <c r="AC33" s="70">
        <v>9024051.9648813922</v>
      </c>
      <c r="AD33" s="70">
        <v>9032211.7866197228</v>
      </c>
      <c r="AE33" s="70">
        <v>9038728.0959086549</v>
      </c>
      <c r="AF33" s="70">
        <v>9043615.9554895796</v>
      </c>
      <c r="AG33" s="70">
        <v>9046892.101741815</v>
      </c>
      <c r="AH33" s="70">
        <v>9048556.5346653666</v>
      </c>
      <c r="AI33" s="70">
        <f t="shared" ref="AI33:AR33" si="14">1.001*AH33</f>
        <v>9057605.0912000313</v>
      </c>
      <c r="AJ33" s="70">
        <f t="shared" si="14"/>
        <v>9066662.6962912306</v>
      </c>
      <c r="AK33" s="70">
        <f t="shared" si="14"/>
        <v>9075729.3589875214</v>
      </c>
      <c r="AL33" s="70">
        <f t="shared" si="14"/>
        <v>9084805.0883465074</v>
      </c>
      <c r="AM33" s="70">
        <f t="shared" si="14"/>
        <v>9093889.8934348524</v>
      </c>
      <c r="AN33" s="70">
        <f t="shared" si="14"/>
        <v>9102983.7833282854</v>
      </c>
      <c r="AO33" s="70">
        <f t="shared" si="14"/>
        <v>9112086.7671116125</v>
      </c>
      <c r="AP33" s="70">
        <f t="shared" si="14"/>
        <v>9121198.8538787235</v>
      </c>
      <c r="AQ33" s="70">
        <f t="shared" si="14"/>
        <v>9130320.0527326018</v>
      </c>
      <c r="AR33" s="70">
        <f t="shared" si="14"/>
        <v>9139450.3727853335</v>
      </c>
    </row>
    <row r="34" spans="1:44">
      <c r="A34" t="s">
        <v>430</v>
      </c>
      <c r="B34" t="s">
        <v>416</v>
      </c>
      <c r="C34" s="70">
        <v>403413</v>
      </c>
      <c r="D34" s="70">
        <v>405835</v>
      </c>
      <c r="E34" s="70">
        <v>407818</v>
      </c>
      <c r="F34" s="70">
        <v>409559</v>
      </c>
      <c r="G34" s="70">
        <v>411205</v>
      </c>
      <c r="H34" s="70">
        <v>412786</v>
      </c>
      <c r="I34" s="70">
        <v>414293</v>
      </c>
      <c r="J34" s="70">
        <v>415720</v>
      </c>
      <c r="K34" s="70">
        <v>417072</v>
      </c>
      <c r="L34" s="70">
        <v>418345</v>
      </c>
      <c r="M34" s="70">
        <v>419541</v>
      </c>
      <c r="N34" s="70">
        <v>420644</v>
      </c>
      <c r="O34" s="70">
        <v>421685</v>
      </c>
      <c r="P34" s="70">
        <v>422639</v>
      </c>
      <c r="Q34" s="70">
        <v>423503</v>
      </c>
      <c r="R34" s="70">
        <v>424282</v>
      </c>
      <c r="S34" s="70">
        <v>424963</v>
      </c>
      <c r="T34" s="70">
        <v>426258.81154955382</v>
      </c>
      <c r="U34" s="70">
        <v>427449.7784466279</v>
      </c>
      <c r="V34" s="70">
        <v>428538.79573052382</v>
      </c>
      <c r="W34" s="70">
        <v>429529.12032045581</v>
      </c>
      <c r="X34" s="70">
        <v>430424.35091111081</v>
      </c>
      <c r="Y34" s="70">
        <v>431228.72953924321</v>
      </c>
      <c r="Z34" s="70">
        <v>431945.99563061743</v>
      </c>
      <c r="AA34" s="70">
        <v>432579.40610444738</v>
      </c>
      <c r="AB34" s="70">
        <v>433131.33328460541</v>
      </c>
      <c r="AC34" s="70">
        <v>433602.76228863129</v>
      </c>
      <c r="AD34" s="70">
        <v>433994.839069582</v>
      </c>
      <c r="AE34" s="70">
        <v>434307.94561180979</v>
      </c>
      <c r="AF34" s="70">
        <v>434542.80567514012</v>
      </c>
      <c r="AG34" s="70">
        <v>434700.22343715653</v>
      </c>
      <c r="AH34" s="70">
        <v>434780.19889785908</v>
      </c>
      <c r="AI34" s="70">
        <f t="shared" ref="AI34:AR34" si="15">1.001*AH34</f>
        <v>435214.9790967569</v>
      </c>
      <c r="AJ34" s="70">
        <f t="shared" si="15"/>
        <v>435650.19407585362</v>
      </c>
      <c r="AK34" s="70">
        <f t="shared" si="15"/>
        <v>436085.84426992945</v>
      </c>
      <c r="AL34" s="70">
        <f t="shared" si="15"/>
        <v>436521.93011419935</v>
      </c>
      <c r="AM34" s="70">
        <f t="shared" si="15"/>
        <v>436958.45204431348</v>
      </c>
      <c r="AN34" s="70">
        <f t="shared" si="15"/>
        <v>437395.41049635777</v>
      </c>
      <c r="AO34" s="70">
        <f t="shared" si="15"/>
        <v>437832.8059068541</v>
      </c>
      <c r="AP34" s="70">
        <f t="shared" si="15"/>
        <v>438270.63871276093</v>
      </c>
      <c r="AQ34" s="70">
        <f t="shared" si="15"/>
        <v>438708.90935147367</v>
      </c>
      <c r="AR34" s="70">
        <f t="shared" si="15"/>
        <v>439147.61826082511</v>
      </c>
    </row>
    <row r="35" spans="1:44">
      <c r="A35" t="s">
        <v>431</v>
      </c>
      <c r="B35" t="s">
        <v>416</v>
      </c>
      <c r="C35" s="70">
        <v>247036</v>
      </c>
      <c r="D35" s="70">
        <v>252110</v>
      </c>
      <c r="E35" s="70">
        <v>255380</v>
      </c>
      <c r="F35" s="70">
        <v>257722</v>
      </c>
      <c r="G35" s="70">
        <v>259802</v>
      </c>
      <c r="H35" s="70">
        <v>261779</v>
      </c>
      <c r="I35" s="70">
        <v>263687</v>
      </c>
      <c r="J35" s="70">
        <v>265533</v>
      </c>
      <c r="K35" s="70">
        <v>267315</v>
      </c>
      <c r="L35" s="70">
        <v>269035</v>
      </c>
      <c r="M35" s="70">
        <v>270701</v>
      </c>
      <c r="N35" s="70">
        <v>272300</v>
      </c>
      <c r="O35" s="70">
        <v>273869</v>
      </c>
      <c r="P35" s="70">
        <v>275397</v>
      </c>
      <c r="Q35" s="70">
        <v>276881</v>
      </c>
      <c r="R35" s="70">
        <v>278317</v>
      </c>
      <c r="S35" s="70">
        <v>279692</v>
      </c>
      <c r="T35" s="70">
        <v>280544.84630407311</v>
      </c>
      <c r="U35" s="70">
        <v>281328.68845827581</v>
      </c>
      <c r="V35" s="70">
        <v>282045.43185044738</v>
      </c>
      <c r="W35" s="70">
        <v>282697.22004190698</v>
      </c>
      <c r="X35" s="70">
        <v>283286.42153559352</v>
      </c>
      <c r="Y35" s="70">
        <v>283815.82825396571</v>
      </c>
      <c r="Z35" s="70">
        <v>284287.90132298262</v>
      </c>
      <c r="AA35" s="70">
        <v>284704.78430396318</v>
      </c>
      <c r="AB35" s="70">
        <v>285068.03855638689</v>
      </c>
      <c r="AC35" s="70">
        <v>285378.31244139338</v>
      </c>
      <c r="AD35" s="70">
        <v>285636.36017500242</v>
      </c>
      <c r="AE35" s="70">
        <v>285842.4331625537</v>
      </c>
      <c r="AF35" s="70">
        <v>285997.00775100722</v>
      </c>
      <c r="AG35" s="70">
        <v>286100.61321476259</v>
      </c>
      <c r="AH35" s="70">
        <v>286153.24955382</v>
      </c>
      <c r="AI35" s="70">
        <f t="shared" ref="AI35:AR35" si="16">1.001*AH35</f>
        <v>286439.40280337381</v>
      </c>
      <c r="AJ35" s="70">
        <f t="shared" si="16"/>
        <v>286725.84220617719</v>
      </c>
      <c r="AK35" s="70">
        <f t="shared" si="16"/>
        <v>287012.56804838334</v>
      </c>
      <c r="AL35" s="70">
        <f t="shared" si="16"/>
        <v>287299.58061643172</v>
      </c>
      <c r="AM35" s="70">
        <f t="shared" si="16"/>
        <v>287586.88019704813</v>
      </c>
      <c r="AN35" s="70">
        <f t="shared" si="16"/>
        <v>287874.46707724512</v>
      </c>
      <c r="AO35" s="70">
        <f t="shared" si="16"/>
        <v>288162.34154432232</v>
      </c>
      <c r="AP35" s="70">
        <f t="shared" si="16"/>
        <v>288450.50388586661</v>
      </c>
      <c r="AQ35" s="70">
        <f t="shared" si="16"/>
        <v>288738.95438975247</v>
      </c>
      <c r="AR35" s="70">
        <f t="shared" si="16"/>
        <v>289027.69334414217</v>
      </c>
    </row>
    <row r="36" spans="1:44">
      <c r="A36" t="s">
        <v>432</v>
      </c>
      <c r="B36" t="s">
        <v>416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</row>
    <row r="37" spans="1:44">
      <c r="A37" t="s">
        <v>433</v>
      </c>
      <c r="B37" t="s">
        <v>434</v>
      </c>
      <c r="C37" s="74">
        <v>846.55508256272503</v>
      </c>
      <c r="D37" s="74">
        <v>891.50548682574538</v>
      </c>
      <c r="E37" s="74">
        <v>925.19099093928116</v>
      </c>
      <c r="F37" s="74">
        <v>951.13432759331522</v>
      </c>
      <c r="G37" s="74">
        <v>966.99210292920714</v>
      </c>
      <c r="H37" s="74">
        <v>981.53105170407537</v>
      </c>
      <c r="I37" s="74">
        <v>1006.970206966866</v>
      </c>
      <c r="J37" s="74">
        <v>1030.4499048942971</v>
      </c>
      <c r="K37" s="74">
        <v>1045.050633383104</v>
      </c>
      <c r="L37" s="74">
        <v>1051.925675140865</v>
      </c>
      <c r="M37" s="74">
        <v>1066.033178700364</v>
      </c>
      <c r="N37" s="74">
        <v>1090.8437645040581</v>
      </c>
      <c r="O37" s="74">
        <v>1114.006553675342</v>
      </c>
      <c r="P37" s="74">
        <v>1141.450557330083</v>
      </c>
      <c r="Q37" s="74">
        <v>1142.6787859201449</v>
      </c>
      <c r="R37" s="74">
        <v>1160.940814117529</v>
      </c>
      <c r="S37" s="74">
        <v>1167.976796173298</v>
      </c>
      <c r="T37" s="74">
        <v>1196.743401304519</v>
      </c>
      <c r="U37" s="74">
        <v>1202.0370296992451</v>
      </c>
      <c r="V37" s="74">
        <v>1213.71137006912</v>
      </c>
      <c r="W37" s="74">
        <v>1231.0478074107391</v>
      </c>
      <c r="X37" s="74">
        <v>1240.952633142502</v>
      </c>
      <c r="Y37" s="74">
        <v>1247.7912147412189</v>
      </c>
      <c r="Z37" s="74">
        <v>1249.7929327154729</v>
      </c>
      <c r="AA37" s="74">
        <v>1255.8437539081499</v>
      </c>
      <c r="AB37" s="74">
        <v>1261.3243787246449</v>
      </c>
      <c r="AC37" s="74">
        <v>1267.7304102546871</v>
      </c>
      <c r="AD37" s="74">
        <v>1277.3762399576769</v>
      </c>
      <c r="AE37" s="74">
        <v>1288.761292904016</v>
      </c>
      <c r="AF37" s="74">
        <v>1291.1945481647481</v>
      </c>
      <c r="AG37" s="74">
        <v>1305.823358341707</v>
      </c>
      <c r="AH37" s="74">
        <v>1316.1354145872531</v>
      </c>
      <c r="AI37" s="74">
        <f t="shared" ref="AI37:AR37" si="17">AH37*1.001</f>
        <v>1317.4515500018401</v>
      </c>
      <c r="AJ37" s="74">
        <f t="shared" si="17"/>
        <v>1318.7690015518419</v>
      </c>
      <c r="AK37" s="74">
        <f t="shared" si="17"/>
        <v>1320.0877705533937</v>
      </c>
      <c r="AL37" s="74">
        <f t="shared" si="17"/>
        <v>1321.407858323947</v>
      </c>
      <c r="AM37" s="74">
        <f t="shared" si="17"/>
        <v>1322.7292661822707</v>
      </c>
      <c r="AN37" s="74">
        <f t="shared" si="17"/>
        <v>1324.0519954484528</v>
      </c>
      <c r="AO37" s="74">
        <f t="shared" si="17"/>
        <v>1325.3760474439011</v>
      </c>
      <c r="AP37" s="74">
        <f t="shared" si="17"/>
        <v>1326.7014234913449</v>
      </c>
      <c r="AQ37" s="74">
        <f t="shared" si="17"/>
        <v>1328.0281249148361</v>
      </c>
      <c r="AR37" s="74">
        <f t="shared" si="17"/>
        <v>1329.3561530397508</v>
      </c>
    </row>
    <row r="38" spans="1:44">
      <c r="A38" t="s">
        <v>435</v>
      </c>
      <c r="B38" t="s">
        <v>434</v>
      </c>
      <c r="C38" s="74">
        <v>848.93492063610836</v>
      </c>
      <c r="D38" s="74">
        <v>894.01168960437064</v>
      </c>
      <c r="E38" s="74">
        <v>927.79189050357547</v>
      </c>
      <c r="F38" s="74">
        <v>953.80815913993604</v>
      </c>
      <c r="G38" s="74">
        <v>969.71051389928289</v>
      </c>
      <c r="H38" s="74">
        <v>984.29033460859955</v>
      </c>
      <c r="I38" s="74">
        <v>1009.801004497545</v>
      </c>
      <c r="J38" s="74">
        <v>1033.346708619056</v>
      </c>
      <c r="K38" s="74">
        <v>1047.9884827176199</v>
      </c>
      <c r="L38" s="74">
        <v>1054.882851612467</v>
      </c>
      <c r="M38" s="74">
        <v>1069.0300142263891</v>
      </c>
      <c r="N38" s="74">
        <v>1093.9103476199739</v>
      </c>
      <c r="O38" s="74">
        <v>1117.1382520905349</v>
      </c>
      <c r="P38" s="74">
        <v>1144.6594064069741</v>
      </c>
      <c r="Q38" s="74">
        <v>1145.8910877967669</v>
      </c>
      <c r="R38" s="74">
        <v>1164.2044542601379</v>
      </c>
      <c r="S38" s="74">
        <v>1171.2602158888201</v>
      </c>
      <c r="T38" s="74">
        <v>1200.1076897827991</v>
      </c>
      <c r="U38" s="74">
        <v>1205.4161996408329</v>
      </c>
      <c r="V38" s="74">
        <v>1217.123358949802</v>
      </c>
      <c r="W38" s="74">
        <v>1234.508532533742</v>
      </c>
      <c r="X38" s="74">
        <v>1244.441202739979</v>
      </c>
      <c r="Y38" s="74">
        <v>1251.299008978878</v>
      </c>
      <c r="Z38" s="74">
        <v>1253.306354188436</v>
      </c>
      <c r="AA38" s="74">
        <v>1259.374185466984</v>
      </c>
      <c r="AB38" s="74">
        <v>1264.870217431665</v>
      </c>
      <c r="AC38" s="74">
        <v>1271.2942576158971</v>
      </c>
      <c r="AD38" s="74">
        <v>1280.967203702982</v>
      </c>
      <c r="AE38" s="74">
        <v>1292.3842623427799</v>
      </c>
      <c r="AF38" s="74">
        <v>1294.824357977672</v>
      </c>
      <c r="AG38" s="74">
        <v>1309.494292707712</v>
      </c>
      <c r="AH38" s="74">
        <v>1319.8353382353171</v>
      </c>
      <c r="AI38" s="74">
        <f t="shared" ref="AI38:AR38" si="18">AH38*1.001</f>
        <v>1321.1551735735522</v>
      </c>
      <c r="AJ38" s="74">
        <f t="shared" si="18"/>
        <v>1322.4763287471258</v>
      </c>
      <c r="AK38" s="74">
        <f t="shared" si="18"/>
        <v>1323.7988050758727</v>
      </c>
      <c r="AL38" s="74">
        <f t="shared" si="18"/>
        <v>1325.1226038809484</v>
      </c>
      <c r="AM38" s="74">
        <f t="shared" si="18"/>
        <v>1326.4477264848292</v>
      </c>
      <c r="AN38" s="74">
        <f t="shared" si="18"/>
        <v>1327.7741742113139</v>
      </c>
      <c r="AO38" s="74">
        <f t="shared" si="18"/>
        <v>1329.101948385525</v>
      </c>
      <c r="AP38" s="74">
        <f t="shared" si="18"/>
        <v>1330.4310503339104</v>
      </c>
      <c r="AQ38" s="74">
        <f t="shared" si="18"/>
        <v>1331.7614813842442</v>
      </c>
      <c r="AR38" s="74">
        <f t="shared" si="18"/>
        <v>1333.0932428656283</v>
      </c>
    </row>
    <row r="39" spans="1:44">
      <c r="A39" t="s">
        <v>436</v>
      </c>
      <c r="B39" t="s">
        <v>434</v>
      </c>
      <c r="C39" s="74">
        <v>837.23989897777483</v>
      </c>
      <c r="D39" s="74">
        <v>881.69568537533962</v>
      </c>
      <c r="E39" s="74">
        <v>915.01052647895131</v>
      </c>
      <c r="F39" s="74">
        <v>940.66839211200124</v>
      </c>
      <c r="G39" s="74">
        <v>956.35167426777355</v>
      </c>
      <c r="H39" s="74">
        <v>970.73064174932767</v>
      </c>
      <c r="I39" s="74">
        <v>995.8898738194049</v>
      </c>
      <c r="J39" s="74">
        <v>1019.111209708478</v>
      </c>
      <c r="K39" s="74">
        <v>1033.5512771025151</v>
      </c>
      <c r="L39" s="74">
        <v>1040.350668406518</v>
      </c>
      <c r="M39" s="74">
        <v>1054.3029381386029</v>
      </c>
      <c r="N39" s="74">
        <v>1078.8405172988171</v>
      </c>
      <c r="O39" s="74">
        <v>1101.7484315801919</v>
      </c>
      <c r="P39" s="74">
        <v>1128.89045142122</v>
      </c>
      <c r="Q39" s="74">
        <v>1130.1051650315301</v>
      </c>
      <c r="R39" s="74">
        <v>1148.1662445265829</v>
      </c>
      <c r="S39" s="74">
        <v>1155.124805200212</v>
      </c>
      <c r="T39" s="74">
        <v>1183.5748730931221</v>
      </c>
      <c r="U39" s="74">
        <v>1188.810252330358</v>
      </c>
      <c r="V39" s="74">
        <v>1200.356132513745</v>
      </c>
      <c r="W39" s="74">
        <v>1217.50180601746</v>
      </c>
      <c r="X39" s="74">
        <v>1227.2976426568789</v>
      </c>
      <c r="Y39" s="74">
        <v>1234.0609749961391</v>
      </c>
      <c r="Z39" s="74">
        <v>1236.0406667953689</v>
      </c>
      <c r="AA39" s="74">
        <v>1242.024906956982</v>
      </c>
      <c r="AB39" s="74">
        <v>1247.445224975517</v>
      </c>
      <c r="AC39" s="74">
        <v>1253.780766869407</v>
      </c>
      <c r="AD39" s="74">
        <v>1263.320457377956</v>
      </c>
      <c r="AE39" s="74">
        <v>1274.580233351179</v>
      </c>
      <c r="AF39" s="74">
        <v>1276.9867139578689</v>
      </c>
      <c r="AG39" s="74">
        <v>1291.4545540393981</v>
      </c>
      <c r="AH39" s="74">
        <v>1301.653140176448</v>
      </c>
      <c r="AI39" s="74">
        <f t="shared" ref="AI39:AR39" si="19">AH39*1.001</f>
        <v>1302.9547933166243</v>
      </c>
      <c r="AJ39" s="74">
        <f t="shared" si="19"/>
        <v>1304.2577481099408</v>
      </c>
      <c r="AK39" s="74">
        <f t="shared" si="19"/>
        <v>1305.5620058580507</v>
      </c>
      <c r="AL39" s="74">
        <f t="shared" si="19"/>
        <v>1306.8675678639086</v>
      </c>
      <c r="AM39" s="74">
        <f t="shared" si="19"/>
        <v>1308.1744354317723</v>
      </c>
      <c r="AN39" s="74">
        <f t="shared" si="19"/>
        <v>1309.482609867204</v>
      </c>
      <c r="AO39" s="74">
        <f t="shared" si="19"/>
        <v>1310.792092477071</v>
      </c>
      <c r="AP39" s="74">
        <f t="shared" si="19"/>
        <v>1312.102884569548</v>
      </c>
      <c r="AQ39" s="74">
        <f t="shared" si="19"/>
        <v>1313.4149874541174</v>
      </c>
      <c r="AR39" s="74">
        <f t="shared" si="19"/>
        <v>1314.7284024415715</v>
      </c>
    </row>
    <row r="40" spans="1:44">
      <c r="A40" t="s">
        <v>437</v>
      </c>
      <c r="B40" t="s">
        <v>434</v>
      </c>
      <c r="C40" s="74">
        <v>834.85897437948324</v>
      </c>
      <c r="D40" s="74">
        <v>879.18833837947761</v>
      </c>
      <c r="E40" s="74">
        <v>912.40843946321149</v>
      </c>
      <c r="F40" s="74">
        <v>937.99333981653683</v>
      </c>
      <c r="G40" s="74">
        <v>953.63202219593416</v>
      </c>
      <c r="H40" s="74">
        <v>967.97009908278937</v>
      </c>
      <c r="I40" s="74">
        <v>993.05778387641351</v>
      </c>
      <c r="J40" s="74">
        <v>1016.213083436005</v>
      </c>
      <c r="K40" s="74">
        <v>1030.6120864807419</v>
      </c>
      <c r="L40" s="74">
        <v>1037.3921418237751</v>
      </c>
      <c r="M40" s="74">
        <v>1051.3047343949329</v>
      </c>
      <c r="N40" s="74">
        <v>1075.7725341217049</v>
      </c>
      <c r="O40" s="74">
        <v>1098.615303375145</v>
      </c>
      <c r="P40" s="74">
        <v>1125.6801373310209</v>
      </c>
      <c r="Q40" s="74">
        <v>1126.89139656521</v>
      </c>
      <c r="R40" s="74">
        <v>1144.9011143555781</v>
      </c>
      <c r="S40" s="74">
        <v>1151.839886425849</v>
      </c>
      <c r="T40" s="74">
        <v>1180.209048635033</v>
      </c>
      <c r="U40" s="74">
        <v>1185.429539614767</v>
      </c>
      <c r="V40" s="74">
        <v>1196.942585875438</v>
      </c>
      <c r="W40" s="74">
        <v>1214.0395008860989</v>
      </c>
      <c r="X40" s="74">
        <v>1223.807480338535</v>
      </c>
      <c r="Y40" s="74">
        <v>1230.5515792605231</v>
      </c>
      <c r="Z40" s="74">
        <v>1232.5256412553119</v>
      </c>
      <c r="AA40" s="74">
        <v>1238.4928635650281</v>
      </c>
      <c r="AB40" s="74">
        <v>1243.897767401181</v>
      </c>
      <c r="AC40" s="74">
        <v>1250.215292418955</v>
      </c>
      <c r="AD40" s="74">
        <v>1259.727854163312</v>
      </c>
      <c r="AE40" s="74">
        <v>1270.955609830743</v>
      </c>
      <c r="AF40" s="74">
        <v>1273.3552469402721</v>
      </c>
      <c r="AG40" s="74">
        <v>1287.781943693137</v>
      </c>
      <c r="AH40" s="74">
        <v>1297.95152731295</v>
      </c>
      <c r="AI40" s="74">
        <f t="shared" ref="AI40:AR40" si="20">AH40*1.001</f>
        <v>1299.2494788402628</v>
      </c>
      <c r="AJ40" s="74">
        <f t="shared" si="20"/>
        <v>1300.5487283191028</v>
      </c>
      <c r="AK40" s="74">
        <f t="shared" si="20"/>
        <v>1301.8492770474218</v>
      </c>
      <c r="AL40" s="74">
        <f t="shared" si="20"/>
        <v>1303.151126324469</v>
      </c>
      <c r="AM40" s="74">
        <f t="shared" si="20"/>
        <v>1304.4542774507934</v>
      </c>
      <c r="AN40" s="74">
        <f t="shared" si="20"/>
        <v>1305.7587317282441</v>
      </c>
      <c r="AO40" s="74">
        <f t="shared" si="20"/>
        <v>1307.0644904599721</v>
      </c>
      <c r="AP40" s="74">
        <f t="shared" si="20"/>
        <v>1308.371554950432</v>
      </c>
      <c r="AQ40" s="74">
        <f t="shared" si="20"/>
        <v>1309.6799265053824</v>
      </c>
      <c r="AR40" s="74">
        <f t="shared" si="20"/>
        <v>1310.9896064318875</v>
      </c>
    </row>
    <row r="41" spans="1:44">
      <c r="A41" t="s">
        <v>438</v>
      </c>
      <c r="B41" t="s">
        <v>434</v>
      </c>
      <c r="C41" s="74">
        <v>818.10063352455825</v>
      </c>
      <c r="D41" s="74">
        <v>861.54016269664521</v>
      </c>
      <c r="E41" s="74">
        <v>894.09342807006033</v>
      </c>
      <c r="F41" s="74">
        <v>919.16475607881216</v>
      </c>
      <c r="G41" s="74">
        <v>934.48951912826453</v>
      </c>
      <c r="H41" s="74">
        <v>948.53978407675891</v>
      </c>
      <c r="I41" s="74">
        <v>973.12387726277655</v>
      </c>
      <c r="J41" s="74">
        <v>995.81437448505642</v>
      </c>
      <c r="K41" s="74">
        <v>1009.924342604854</v>
      </c>
      <c r="L41" s="74">
        <v>1016.568300137429</v>
      </c>
      <c r="M41" s="74">
        <v>1030.2016216273171</v>
      </c>
      <c r="N41" s="74">
        <v>1054.1782728603021</v>
      </c>
      <c r="O41" s="74">
        <v>1076.5625132783721</v>
      </c>
      <c r="P41" s="74">
        <v>1103.0840677983999</v>
      </c>
      <c r="Q41" s="74">
        <v>1104.2710131116351</v>
      </c>
      <c r="R41" s="74">
        <v>1121.9192171629229</v>
      </c>
      <c r="S41" s="74">
        <v>1128.718705460682</v>
      </c>
      <c r="T41" s="74">
        <v>1156.518406114488</v>
      </c>
      <c r="U41" s="74">
        <v>1161.6341048239669</v>
      </c>
      <c r="V41" s="74">
        <v>1172.9160467191871</v>
      </c>
      <c r="W41" s="74">
        <v>1189.6697709178561</v>
      </c>
      <c r="X41" s="74">
        <v>1199.2416751837609</v>
      </c>
      <c r="Y41" s="74">
        <v>1205.850398057863</v>
      </c>
      <c r="Z41" s="74">
        <v>1207.784834193923</v>
      </c>
      <c r="AA41" s="74">
        <v>1213.632274901606</v>
      </c>
      <c r="AB41" s="74">
        <v>1218.928684700378</v>
      </c>
      <c r="AC41" s="74">
        <v>1225.119396398949</v>
      </c>
      <c r="AD41" s="74">
        <v>1234.441010022716</v>
      </c>
      <c r="AE41" s="74">
        <v>1245.4433880368131</v>
      </c>
      <c r="AF41" s="74">
        <v>1247.7948566078901</v>
      </c>
      <c r="AG41" s="74">
        <v>1261.9319625328251</v>
      </c>
      <c r="AH41" s="74">
        <v>1271.8974094614321</v>
      </c>
      <c r="AI41" s="74">
        <f t="shared" ref="AI41:AR41" si="21">AH41*1.001</f>
        <v>1273.1693068708933</v>
      </c>
      <c r="AJ41" s="74">
        <f t="shared" si="21"/>
        <v>1274.4424761777641</v>
      </c>
      <c r="AK41" s="74">
        <f t="shared" si="21"/>
        <v>1275.7169186539418</v>
      </c>
      <c r="AL41" s="74">
        <f t="shared" si="21"/>
        <v>1276.9926355725956</v>
      </c>
      <c r="AM41" s="74">
        <f t="shared" si="21"/>
        <v>1278.2696282081681</v>
      </c>
      <c r="AN41" s="74">
        <f t="shared" si="21"/>
        <v>1279.5478978363763</v>
      </c>
      <c r="AO41" s="74">
        <f t="shared" si="21"/>
        <v>1280.8274457342125</v>
      </c>
      <c r="AP41" s="74">
        <f t="shared" si="21"/>
        <v>1282.1082731799465</v>
      </c>
      <c r="AQ41" s="74">
        <f t="shared" si="21"/>
        <v>1283.3903814531263</v>
      </c>
      <c r="AR41" s="74">
        <f t="shared" si="21"/>
        <v>1284.6737718345794</v>
      </c>
    </row>
    <row r="42" spans="1:44">
      <c r="A42" t="s">
        <v>439</v>
      </c>
      <c r="B42" t="s">
        <v>434</v>
      </c>
      <c r="C42" s="74">
        <v>847.09717000175817</v>
      </c>
      <c r="D42" s="74">
        <v>892.07635803801713</v>
      </c>
      <c r="E42" s="74">
        <v>925.78343250064609</v>
      </c>
      <c r="F42" s="74">
        <v>951.74338184441103</v>
      </c>
      <c r="G42" s="74">
        <v>967.61131162978597</v>
      </c>
      <c r="H42" s="74">
        <v>982.15957034994904</v>
      </c>
      <c r="I42" s="74">
        <v>1007.615015452364</v>
      </c>
      <c r="J42" s="74">
        <v>1031.1097484904219</v>
      </c>
      <c r="K42" s="74">
        <v>1045.719826484863</v>
      </c>
      <c r="L42" s="74">
        <v>1052.5992706422519</v>
      </c>
      <c r="M42" s="74">
        <v>1066.715807873195</v>
      </c>
      <c r="N42" s="74">
        <v>1091.5422810151099</v>
      </c>
      <c r="O42" s="74">
        <v>1114.719902366038</v>
      </c>
      <c r="P42" s="74">
        <v>1142.181479655341</v>
      </c>
      <c r="Q42" s="74">
        <v>1143.4104947356209</v>
      </c>
      <c r="R42" s="74">
        <v>1161.6842169341401</v>
      </c>
      <c r="S42" s="74">
        <v>1168.7247044468761</v>
      </c>
      <c r="T42" s="74">
        <v>1197.509730134097</v>
      </c>
      <c r="U42" s="74">
        <v>1202.8067482780759</v>
      </c>
      <c r="V42" s="74">
        <v>1214.4885642551551</v>
      </c>
      <c r="W42" s="74">
        <v>1231.836102900297</v>
      </c>
      <c r="X42" s="74">
        <v>1241.747271139152</v>
      </c>
      <c r="Y42" s="74">
        <v>1248.5902317904099</v>
      </c>
      <c r="Z42" s="74">
        <v>1250.5932315550549</v>
      </c>
      <c r="AA42" s="74">
        <v>1256.6479273617199</v>
      </c>
      <c r="AB42" s="74">
        <v>1262.1320616697201</v>
      </c>
      <c r="AC42" s="74">
        <v>1268.5421952709671</v>
      </c>
      <c r="AD42" s="74">
        <v>1278.194201634198</v>
      </c>
      <c r="AE42" s="74">
        <v>1289.586544943942</v>
      </c>
      <c r="AF42" s="74">
        <v>1292.021358327873</v>
      </c>
      <c r="AG42" s="74">
        <v>1306.6595359924399</v>
      </c>
      <c r="AH42" s="74">
        <v>1316.9781955131609</v>
      </c>
      <c r="AI42" s="74">
        <f t="shared" ref="AI42:AR42" si="22">AH42*1.001</f>
        <v>1318.2951737086739</v>
      </c>
      <c r="AJ42" s="74">
        <f t="shared" si="22"/>
        <v>1319.6134688823824</v>
      </c>
      <c r="AK42" s="74">
        <f t="shared" si="22"/>
        <v>1320.9330823512646</v>
      </c>
      <c r="AL42" s="74">
        <f t="shared" si="22"/>
        <v>1322.2540154336157</v>
      </c>
      <c r="AM42" s="74">
        <f t="shared" si="22"/>
        <v>1323.5762694490491</v>
      </c>
      <c r="AN42" s="74">
        <f t="shared" si="22"/>
        <v>1324.899845718498</v>
      </c>
      <c r="AO42" s="74">
        <f t="shared" si="22"/>
        <v>1326.2247455642164</v>
      </c>
      <c r="AP42" s="74">
        <f t="shared" si="22"/>
        <v>1327.5509703097805</v>
      </c>
      <c r="AQ42" s="74">
        <f t="shared" si="22"/>
        <v>1328.8785212800901</v>
      </c>
      <c r="AR42" s="74">
        <f t="shared" si="22"/>
        <v>1330.20739980137</v>
      </c>
    </row>
    <row r="43" spans="1:44">
      <c r="A43" t="s">
        <v>440</v>
      </c>
      <c r="B43" t="s">
        <v>434</v>
      </c>
      <c r="C43" s="74">
        <v>799.09895833333337</v>
      </c>
      <c r="D43" s="74">
        <v>841.52953605132893</v>
      </c>
      <c r="E43" s="74">
        <v>873.32670058617794</v>
      </c>
      <c r="F43" s="74">
        <v>897.81570753085418</v>
      </c>
      <c r="G43" s="74">
        <v>912.78452883192563</v>
      </c>
      <c r="H43" s="74">
        <v>926.50845425694149</v>
      </c>
      <c r="I43" s="74">
        <v>950.52154317472014</v>
      </c>
      <c r="J43" s="74">
        <v>972.68501787620369</v>
      </c>
      <c r="K43" s="74">
        <v>986.4672597723752</v>
      </c>
      <c r="L43" s="74">
        <v>992.95690093133499</v>
      </c>
      <c r="M43" s="74">
        <v>1006.273567065985</v>
      </c>
      <c r="N43" s="74">
        <v>1029.6933228264179</v>
      </c>
      <c r="O43" s="74">
        <v>1051.557654020125</v>
      </c>
      <c r="P43" s="74">
        <v>1077.463203682187</v>
      </c>
      <c r="Q43" s="74">
        <v>1078.6225803218531</v>
      </c>
      <c r="R43" s="74">
        <v>1095.8608770495821</v>
      </c>
      <c r="S43" s="74">
        <v>1102.502436526843</v>
      </c>
      <c r="T43" s="74">
        <v>1129.656445366476</v>
      </c>
      <c r="U43" s="74">
        <v>1134.653323919521</v>
      </c>
      <c r="V43" s="74">
        <v>1145.6732249524871</v>
      </c>
      <c r="W43" s="74">
        <v>1162.0378175303979</v>
      </c>
      <c r="X43" s="74">
        <v>1171.3873992501899</v>
      </c>
      <c r="Y43" s="74">
        <v>1177.842624131091</v>
      </c>
      <c r="Z43" s="74">
        <v>1179.73212994241</v>
      </c>
      <c r="AA43" s="74">
        <v>1185.443754633731</v>
      </c>
      <c r="AB43" s="74">
        <v>1190.6171469765179</v>
      </c>
      <c r="AC43" s="74">
        <v>1196.6640696495369</v>
      </c>
      <c r="AD43" s="74">
        <v>1205.7691741213989</v>
      </c>
      <c r="AE43" s="74">
        <v>1216.516004584513</v>
      </c>
      <c r="AF43" s="74">
        <v>1218.8128565959901</v>
      </c>
      <c r="AG43" s="74">
        <v>1232.6216059790499</v>
      </c>
      <c r="AH43" s="74">
        <v>1242.355589713628</v>
      </c>
      <c r="AI43" s="74">
        <f t="shared" ref="AI43:AR43" si="23">AH43*1.001</f>
        <v>1243.5979453033415</v>
      </c>
      <c r="AJ43" s="74">
        <f t="shared" si="23"/>
        <v>1244.8415432486447</v>
      </c>
      <c r="AK43" s="74">
        <f t="shared" si="23"/>
        <v>1246.0863847918931</v>
      </c>
      <c r="AL43" s="74">
        <f t="shared" si="23"/>
        <v>1247.332471176685</v>
      </c>
      <c r="AM43" s="74">
        <f t="shared" si="23"/>
        <v>1248.5798036478616</v>
      </c>
      <c r="AN43" s="74">
        <f t="shared" si="23"/>
        <v>1249.8283834515094</v>
      </c>
      <c r="AO43" s="74">
        <f t="shared" si="23"/>
        <v>1251.0782118349607</v>
      </c>
      <c r="AP43" s="74">
        <f t="shared" si="23"/>
        <v>1252.3292900467954</v>
      </c>
      <c r="AQ43" s="74">
        <f t="shared" si="23"/>
        <v>1253.5816193368421</v>
      </c>
      <c r="AR43" s="74">
        <f t="shared" si="23"/>
        <v>1254.8352009561788</v>
      </c>
    </row>
    <row r="44" spans="1:44">
      <c r="A44" t="s">
        <v>441</v>
      </c>
      <c r="B44" t="s">
        <v>434</v>
      </c>
      <c r="C44" s="74">
        <v>832.6647483339666</v>
      </c>
      <c r="D44" s="74">
        <v>876.87760326110561</v>
      </c>
      <c r="E44" s="74">
        <v>910.0103932979805</v>
      </c>
      <c r="F44" s="74">
        <v>935.52804989343781</v>
      </c>
      <c r="G44" s="74">
        <v>951.12562975702406</v>
      </c>
      <c r="H44" s="74">
        <v>965.42602245683304</v>
      </c>
      <c r="I44" s="74">
        <v>990.44777030411615</v>
      </c>
      <c r="J44" s="74">
        <v>1013.542211727251</v>
      </c>
      <c r="K44" s="74">
        <v>1027.9033704551871</v>
      </c>
      <c r="L44" s="74">
        <v>1034.665606053233</v>
      </c>
      <c r="M44" s="74">
        <v>1048.5416327205471</v>
      </c>
      <c r="N44" s="74">
        <v>1072.9451247198051</v>
      </c>
      <c r="O44" s="74">
        <v>1095.7278572475391</v>
      </c>
      <c r="P44" s="74">
        <v>1122.721557795971</v>
      </c>
      <c r="Q44" s="74">
        <v>1123.9296335265481</v>
      </c>
      <c r="R44" s="74">
        <v>1141.8920171047189</v>
      </c>
      <c r="S44" s="74">
        <v>1148.812552281255</v>
      </c>
      <c r="T44" s="74">
        <v>1177.107152969847</v>
      </c>
      <c r="U44" s="74">
        <v>1182.313923144475</v>
      </c>
      <c r="V44" s="74">
        <v>1193.7967101317311</v>
      </c>
      <c r="W44" s="74">
        <v>1210.8486900127889</v>
      </c>
      <c r="X44" s="74">
        <v>1220.5909966802581</v>
      </c>
      <c r="Y44" s="74">
        <v>1227.3173703600651</v>
      </c>
      <c r="Z44" s="74">
        <v>1229.2862440076269</v>
      </c>
      <c r="AA44" s="74">
        <v>1235.2377829085131</v>
      </c>
      <c r="AB44" s="74">
        <v>1240.6284812547151</v>
      </c>
      <c r="AC44" s="74">
        <v>1246.9294021772309</v>
      </c>
      <c r="AD44" s="74">
        <v>1256.4169624406441</v>
      </c>
      <c r="AE44" s="74">
        <v>1267.615208652378</v>
      </c>
      <c r="AF44" s="74">
        <v>1270.0085388928339</v>
      </c>
      <c r="AG44" s="74">
        <v>1284.3973185426471</v>
      </c>
      <c r="AH44" s="74">
        <v>1294.5401738575181</v>
      </c>
      <c r="AI44" s="74">
        <f t="shared" ref="AI44:AR44" si="24">AH44*1.001</f>
        <v>1295.8347140313754</v>
      </c>
      <c r="AJ44" s="74">
        <f t="shared" si="24"/>
        <v>1297.1305487454067</v>
      </c>
      <c r="AK44" s="74">
        <f t="shared" si="24"/>
        <v>1298.4276792941521</v>
      </c>
      <c r="AL44" s="74">
        <f t="shared" si="24"/>
        <v>1299.7261069734461</v>
      </c>
      <c r="AM44" s="74">
        <f t="shared" si="24"/>
        <v>1301.0258330804195</v>
      </c>
      <c r="AN44" s="74">
        <f t="shared" si="24"/>
        <v>1302.3268589134998</v>
      </c>
      <c r="AO44" s="74">
        <f t="shared" si="24"/>
        <v>1303.6291857724132</v>
      </c>
      <c r="AP44" s="74">
        <f t="shared" si="24"/>
        <v>1304.9328149581854</v>
      </c>
      <c r="AQ44" s="74">
        <f t="shared" si="24"/>
        <v>1306.2377477731434</v>
      </c>
      <c r="AR44" s="74">
        <f t="shared" si="24"/>
        <v>1307.5439855209163</v>
      </c>
    </row>
    <row r="45" spans="1:44">
      <c r="A45" t="s">
        <v>442</v>
      </c>
      <c r="B45" t="s">
        <v>434</v>
      </c>
      <c r="C45" s="74">
        <v>844.79306154195001</v>
      </c>
      <c r="D45" s="74">
        <v>889.64990596600046</v>
      </c>
      <c r="E45" s="74">
        <v>923.26529702066262</v>
      </c>
      <c r="F45" s="74">
        <v>949.15463517480566</v>
      </c>
      <c r="G45" s="74">
        <v>964.9794041132875</v>
      </c>
      <c r="H45" s="74">
        <v>979.48809149833141</v>
      </c>
      <c r="I45" s="74">
        <v>1004.874297665137</v>
      </c>
      <c r="J45" s="74">
        <v>1028.305124914024</v>
      </c>
      <c r="K45" s="74">
        <v>1042.8754634246161</v>
      </c>
      <c r="L45" s="74">
        <v>1049.736195460134</v>
      </c>
      <c r="M45" s="74">
        <v>1063.8143356405269</v>
      </c>
      <c r="N45" s="74">
        <v>1088.5732806536521</v>
      </c>
      <c r="O45" s="74">
        <v>1111.6878587607539</v>
      </c>
      <c r="P45" s="74">
        <v>1139.074740425054</v>
      </c>
      <c r="Q45" s="74">
        <v>1140.3004125782829</v>
      </c>
      <c r="R45" s="74">
        <v>1158.5244301627381</v>
      </c>
      <c r="S45" s="74">
        <v>1165.5457675148859</v>
      </c>
      <c r="T45" s="74">
        <v>1194.252497790965</v>
      </c>
      <c r="U45" s="74">
        <v>1199.535108019596</v>
      </c>
      <c r="V45" s="74">
        <v>1211.1851493998849</v>
      </c>
      <c r="W45" s="74">
        <v>1228.4855026547741</v>
      </c>
      <c r="X45" s="74">
        <v>1238.369712467377</v>
      </c>
      <c r="Y45" s="74">
        <v>1245.1940602320799</v>
      </c>
      <c r="Z45" s="74">
        <v>1247.1916118275351</v>
      </c>
      <c r="AA45" s="74">
        <v>1253.22983883189</v>
      </c>
      <c r="AB45" s="74">
        <v>1258.6990562676569</v>
      </c>
      <c r="AC45" s="74">
        <v>1265.0917542740481</v>
      </c>
      <c r="AD45" s="74">
        <v>1274.717507132601</v>
      </c>
      <c r="AE45" s="74">
        <v>1286.0788632126321</v>
      </c>
      <c r="AF45" s="74">
        <v>1288.507053892208</v>
      </c>
      <c r="AG45" s="74">
        <v>1303.105415641686</v>
      </c>
      <c r="AH45" s="74">
        <v>1313.3960083578691</v>
      </c>
      <c r="AI45" s="74">
        <f t="shared" ref="AI45:AR45" si="25">AH45*1.001</f>
        <v>1314.7094043662269</v>
      </c>
      <c r="AJ45" s="74">
        <f t="shared" si="25"/>
        <v>1316.024113770593</v>
      </c>
      <c r="AK45" s="74">
        <f t="shared" si="25"/>
        <v>1317.3401378843635</v>
      </c>
      <c r="AL45" s="74">
        <f t="shared" si="25"/>
        <v>1318.6574780222477</v>
      </c>
      <c r="AM45" s="74">
        <f t="shared" si="25"/>
        <v>1319.9761355002697</v>
      </c>
      <c r="AN45" s="74">
        <f t="shared" si="25"/>
        <v>1321.2961116357699</v>
      </c>
      <c r="AO45" s="74">
        <f t="shared" si="25"/>
        <v>1322.6174077474054</v>
      </c>
      <c r="AP45" s="74">
        <f t="shared" si="25"/>
        <v>1323.9400251551526</v>
      </c>
      <c r="AQ45" s="74">
        <f t="shared" si="25"/>
        <v>1325.2639651803077</v>
      </c>
      <c r="AR45" s="74">
        <f t="shared" si="25"/>
        <v>1326.5892291454877</v>
      </c>
    </row>
    <row r="46" spans="1:44">
      <c r="A46" t="s">
        <v>443</v>
      </c>
      <c r="B46" t="s">
        <v>434</v>
      </c>
      <c r="C46" s="74">
        <v>846.18253968809188</v>
      </c>
      <c r="D46" s="74">
        <v>891.1131626596582</v>
      </c>
      <c r="E46" s="74">
        <v>924.78384281809122</v>
      </c>
      <c r="F46" s="74">
        <v>950.71576260698112</v>
      </c>
      <c r="G46" s="74">
        <v>966.56655942330519</v>
      </c>
      <c r="H46" s="74">
        <v>981.09911005364359</v>
      </c>
      <c r="I46" s="74">
        <v>1006.527070326026</v>
      </c>
      <c r="J46" s="74">
        <v>1029.9964355600009</v>
      </c>
      <c r="K46" s="74">
        <v>1044.5907387169241</v>
      </c>
      <c r="L46" s="74">
        <v>1051.4627549800989</v>
      </c>
      <c r="M46" s="74">
        <v>1065.5640502608469</v>
      </c>
      <c r="N46" s="74">
        <v>1090.3637176882339</v>
      </c>
      <c r="O46" s="74">
        <v>1113.5163136278661</v>
      </c>
      <c r="P46" s="74">
        <v>1140.9482400200361</v>
      </c>
      <c r="Q46" s="74">
        <v>1142.1759281044431</v>
      </c>
      <c r="R46" s="74">
        <v>1160.4299197444641</v>
      </c>
      <c r="S46" s="74">
        <v>1167.462805480769</v>
      </c>
      <c r="T46" s="74">
        <v>1196.216751313156</v>
      </c>
      <c r="U46" s="74">
        <v>1201.5080501447139</v>
      </c>
      <c r="V46" s="74">
        <v>1213.17725299618</v>
      </c>
      <c r="W46" s="74">
        <v>1230.506061104526</v>
      </c>
      <c r="X46" s="74">
        <v>1240.406528026891</v>
      </c>
      <c r="Y46" s="74">
        <v>1247.242100176016</v>
      </c>
      <c r="Z46" s="74">
        <v>1249.2429372557081</v>
      </c>
      <c r="AA46" s="74">
        <v>1255.291095667938</v>
      </c>
      <c r="AB46" s="74">
        <v>1260.769308629888</v>
      </c>
      <c r="AC46" s="74">
        <v>1267.172521062331</v>
      </c>
      <c r="AD46" s="74">
        <v>1276.814105932114</v>
      </c>
      <c r="AE46" s="74">
        <v>1288.194148666548</v>
      </c>
      <c r="AF46" s="74">
        <v>1290.6263331264211</v>
      </c>
      <c r="AG46" s="74">
        <v>1305.2487056136099</v>
      </c>
      <c r="AH46" s="74">
        <v>1315.5562238401219</v>
      </c>
      <c r="AI46" s="74">
        <f t="shared" ref="AI46:AR46" si="26">AH46*1.001</f>
        <v>1316.871780063962</v>
      </c>
      <c r="AJ46" s="74">
        <f t="shared" si="26"/>
        <v>1318.1886518440258</v>
      </c>
      <c r="AK46" s="74">
        <f t="shared" si="26"/>
        <v>1319.5068404958697</v>
      </c>
      <c r="AL46" s="74">
        <f t="shared" si="26"/>
        <v>1320.8263473363654</v>
      </c>
      <c r="AM46" s="74">
        <f t="shared" si="26"/>
        <v>1322.1471736837016</v>
      </c>
      <c r="AN46" s="74">
        <f t="shared" si="26"/>
        <v>1323.4693208573851</v>
      </c>
      <c r="AO46" s="74">
        <f t="shared" si="26"/>
        <v>1324.7927901782423</v>
      </c>
      <c r="AP46" s="74">
        <f t="shared" si="26"/>
        <v>1326.1175829684205</v>
      </c>
      <c r="AQ46" s="74">
        <f t="shared" si="26"/>
        <v>1327.4437005513887</v>
      </c>
      <c r="AR46" s="74">
        <f t="shared" si="26"/>
        <v>1328.7711442519399</v>
      </c>
    </row>
    <row r="47" spans="1:44">
      <c r="A47" t="s">
        <v>444</v>
      </c>
      <c r="B47" t="s">
        <v>434</v>
      </c>
      <c r="C47" s="74">
        <v>875.91666667221682</v>
      </c>
      <c r="D47" s="74">
        <v>922.42611310828624</v>
      </c>
      <c r="E47" s="74">
        <v>957.27995202090699</v>
      </c>
      <c r="F47" s="74">
        <v>984.12309717758717</v>
      </c>
      <c r="G47" s="74">
        <v>1000.530877367156</v>
      </c>
      <c r="H47" s="74">
        <v>1015.574089333055</v>
      </c>
      <c r="I47" s="74">
        <v>1041.8955662690701</v>
      </c>
      <c r="J47" s="74">
        <v>1066.189624820827</v>
      </c>
      <c r="K47" s="74">
        <v>1081.2967592440059</v>
      </c>
      <c r="L47" s="74">
        <v>1088.4102522508181</v>
      </c>
      <c r="M47" s="74">
        <v>1103.0070549248919</v>
      </c>
      <c r="N47" s="74">
        <v>1128.6781613454791</v>
      </c>
      <c r="O47" s="74">
        <v>1152.644319602216</v>
      </c>
      <c r="P47" s="74">
        <v>1181.0401803046641</v>
      </c>
      <c r="Q47" s="74">
        <v>1182.311008292917</v>
      </c>
      <c r="R47" s="74">
        <v>1201.206429506268</v>
      </c>
      <c r="S47" s="74">
        <v>1208.486444801197</v>
      </c>
      <c r="T47" s="74">
        <v>1238.250779570456</v>
      </c>
      <c r="U47" s="74">
        <v>1243.7280100940411</v>
      </c>
      <c r="V47" s="74">
        <v>1255.80725870173</v>
      </c>
      <c r="W47" s="74">
        <v>1273.7449862294809</v>
      </c>
      <c r="X47" s="74">
        <v>1283.993347048096</v>
      </c>
      <c r="Y47" s="74">
        <v>1291.069115326022</v>
      </c>
      <c r="Z47" s="74">
        <v>1293.1402601005809</v>
      </c>
      <c r="AA47" s="74">
        <v>1299.4009455998339</v>
      </c>
      <c r="AB47" s="74">
        <v>1305.071658255664</v>
      </c>
      <c r="AC47" s="74">
        <v>1311.6998740681611</v>
      </c>
      <c r="AD47" s="74">
        <v>1321.680255941427</v>
      </c>
      <c r="AE47" s="74">
        <v>1333.460183594161</v>
      </c>
      <c r="AF47" s="74">
        <v>1335.977832925013</v>
      </c>
      <c r="AG47" s="74">
        <v>1351.114023010593</v>
      </c>
      <c r="AH47" s="74">
        <v>1361.7837385662431</v>
      </c>
      <c r="AI47" s="74">
        <f t="shared" ref="AI47:AR47" si="27">AH47*1.001</f>
        <v>1363.1455223048092</v>
      </c>
      <c r="AJ47" s="74">
        <f t="shared" si="27"/>
        <v>1364.5086678271139</v>
      </c>
      <c r="AK47" s="74">
        <f t="shared" si="27"/>
        <v>1365.8731764949409</v>
      </c>
      <c r="AL47" s="74">
        <f t="shared" si="27"/>
        <v>1367.2390496714356</v>
      </c>
      <c r="AM47" s="74">
        <f t="shared" si="27"/>
        <v>1368.6062887211069</v>
      </c>
      <c r="AN47" s="74">
        <f t="shared" si="27"/>
        <v>1369.9748950098278</v>
      </c>
      <c r="AO47" s="74">
        <f t="shared" si="27"/>
        <v>1371.3448699048374</v>
      </c>
      <c r="AP47" s="74">
        <f t="shared" si="27"/>
        <v>1372.7162147747422</v>
      </c>
      <c r="AQ47" s="74">
        <f t="shared" si="27"/>
        <v>1374.0889309895167</v>
      </c>
      <c r="AR47" s="74">
        <f t="shared" si="27"/>
        <v>1375.463019920506</v>
      </c>
    </row>
    <row r="48" spans="1:44">
      <c r="A48" t="s">
        <v>445</v>
      </c>
      <c r="B48" t="s">
        <v>434</v>
      </c>
      <c r="C48" s="74">
        <v>848.09393938712481</v>
      </c>
      <c r="D48" s="74">
        <v>893.12605391068757</v>
      </c>
      <c r="E48" s="74">
        <v>926.87279109571057</v>
      </c>
      <c r="F48" s="74">
        <v>952.86328720986728</v>
      </c>
      <c r="G48" s="74">
        <v>968.74988860362362</v>
      </c>
      <c r="H48" s="74">
        <v>983.31526609057778</v>
      </c>
      <c r="I48" s="74">
        <v>1008.800664319112</v>
      </c>
      <c r="J48" s="74">
        <v>1032.3230433362139</v>
      </c>
      <c r="K48" s="74">
        <v>1046.950312839467</v>
      </c>
      <c r="L48" s="74">
        <v>1053.837851958765</v>
      </c>
      <c r="M48" s="74">
        <v>1067.9709999548461</v>
      </c>
      <c r="N48" s="74">
        <v>1092.826686118892</v>
      </c>
      <c r="O48" s="74">
        <v>1116.0315803072299</v>
      </c>
      <c r="P48" s="74">
        <v>1143.5254713150589</v>
      </c>
      <c r="Q48" s="74">
        <v>1144.7559325630871</v>
      </c>
      <c r="R48" s="74">
        <v>1163.0511572379321</v>
      </c>
      <c r="S48" s="74">
        <v>1170.09992921042</v>
      </c>
      <c r="T48" s="74">
        <v>1198.9188259025</v>
      </c>
      <c r="U48" s="74">
        <v>1204.222076986108</v>
      </c>
      <c r="V48" s="74">
        <v>1215.9176388201481</v>
      </c>
      <c r="W48" s="74">
        <v>1233.2855901122041</v>
      </c>
      <c r="X48" s="74">
        <v>1243.2084207074261</v>
      </c>
      <c r="Y48" s="74">
        <v>1250.0594333908759</v>
      </c>
      <c r="Z48" s="74">
        <v>1252.064790062042</v>
      </c>
      <c r="AA48" s="74">
        <v>1258.1266103588259</v>
      </c>
      <c r="AB48" s="74">
        <v>1263.6171977838681</v>
      </c>
      <c r="AC48" s="74">
        <v>1270.034874114752</v>
      </c>
      <c r="AD48" s="74">
        <v>1279.698237881586</v>
      </c>
      <c r="AE48" s="74">
        <v>1291.103986429172</v>
      </c>
      <c r="AF48" s="74">
        <v>1293.5416648296859</v>
      </c>
      <c r="AG48" s="74">
        <v>1308.1970670676201</v>
      </c>
      <c r="AH48" s="74">
        <v>1318.527868434958</v>
      </c>
      <c r="AI48" s="74">
        <f t="shared" ref="AI48:AR48" si="28">AH48*1.001</f>
        <v>1319.8463963033928</v>
      </c>
      <c r="AJ48" s="74">
        <f t="shared" si="28"/>
        <v>1321.1662426996961</v>
      </c>
      <c r="AK48" s="74">
        <f t="shared" si="28"/>
        <v>1322.4874089423956</v>
      </c>
      <c r="AL48" s="74">
        <f t="shared" si="28"/>
        <v>1323.8098963513378</v>
      </c>
      <c r="AM48" s="74">
        <f t="shared" si="28"/>
        <v>1325.1337062476889</v>
      </c>
      <c r="AN48" s="74">
        <f t="shared" si="28"/>
        <v>1326.4588399539364</v>
      </c>
      <c r="AO48" s="74">
        <f t="shared" si="28"/>
        <v>1327.7852987938902</v>
      </c>
      <c r="AP48" s="74">
        <f t="shared" si="28"/>
        <v>1329.1130840926839</v>
      </c>
      <c r="AQ48" s="74">
        <f t="shared" si="28"/>
        <v>1330.4421971767765</v>
      </c>
      <c r="AR48" s="74">
        <f t="shared" si="28"/>
        <v>1331.7726393739531</v>
      </c>
    </row>
    <row r="49" spans="1:44">
      <c r="A49" t="s">
        <v>446</v>
      </c>
      <c r="B49" t="s">
        <v>434</v>
      </c>
      <c r="C49" s="74">
        <v>805.45193601288338</v>
      </c>
      <c r="D49" s="74">
        <v>848.21984430847726</v>
      </c>
      <c r="E49" s="74">
        <v>880.26980191038797</v>
      </c>
      <c r="F49" s="74">
        <v>904.95350078012734</v>
      </c>
      <c r="G49" s="74">
        <v>920.04132685103764</v>
      </c>
      <c r="H49" s="74">
        <v>933.87435990407835</v>
      </c>
      <c r="I49" s="74">
        <v>958.07835711465452</v>
      </c>
      <c r="J49" s="74">
        <v>980.41803534964481</v>
      </c>
      <c r="K49" s="74">
        <v>994.30984850007394</v>
      </c>
      <c r="L49" s="74">
        <v>1000.851083451018</v>
      </c>
      <c r="M49" s="74">
        <v>1014.273619430494</v>
      </c>
      <c r="N49" s="74">
        <v>1037.8795663804599</v>
      </c>
      <c r="O49" s="74">
        <v>1059.9177228640181</v>
      </c>
      <c r="P49" s="74">
        <v>1086.029226215624</v>
      </c>
      <c r="Q49" s="74">
        <v>1087.197820104089</v>
      </c>
      <c r="R49" s="74">
        <v>1104.5731643316331</v>
      </c>
      <c r="S49" s="74">
        <v>1111.267525378307</v>
      </c>
      <c r="T49" s="74">
        <v>1138.637413378174</v>
      </c>
      <c r="U49" s="74">
        <v>1143.6740179971639</v>
      </c>
      <c r="V49" s="74">
        <v>1154.7815291872489</v>
      </c>
      <c r="W49" s="74">
        <v>1171.276223162864</v>
      </c>
      <c r="X49" s="74">
        <v>1180.700135706591</v>
      </c>
      <c r="Y49" s="74">
        <v>1187.2066807639951</v>
      </c>
      <c r="Z49" s="74">
        <v>1189.111208479821</v>
      </c>
      <c r="AA49" s="74">
        <v>1194.8682415949679</v>
      </c>
      <c r="AB49" s="74">
        <v>1200.0827633194649</v>
      </c>
      <c r="AC49" s="74">
        <v>1206.177760094409</v>
      </c>
      <c r="AD49" s="74">
        <v>1215.3552517529599</v>
      </c>
      <c r="AE49" s="74">
        <v>1226.187521413993</v>
      </c>
      <c r="AF49" s="74">
        <v>1228.502633804125</v>
      </c>
      <c r="AG49" s="74">
        <v>1242.4211651806399</v>
      </c>
      <c r="AH49" s="74">
        <v>1252.2325358029791</v>
      </c>
      <c r="AI49" s="74">
        <f t="shared" ref="AI49:AR49" si="29">AH49*1.001</f>
        <v>1253.484768338782</v>
      </c>
      <c r="AJ49" s="74">
        <f t="shared" si="29"/>
        <v>1254.7382531071207</v>
      </c>
      <c r="AK49" s="74">
        <f t="shared" si="29"/>
        <v>1255.9929913602277</v>
      </c>
      <c r="AL49" s="74">
        <f t="shared" si="29"/>
        <v>1257.2489843515878</v>
      </c>
      <c r="AM49" s="74">
        <f t="shared" si="29"/>
        <v>1258.5062333359392</v>
      </c>
      <c r="AN49" s="74">
        <f t="shared" si="29"/>
        <v>1259.764739569275</v>
      </c>
      <c r="AO49" s="74">
        <f t="shared" si="29"/>
        <v>1261.0245043088441</v>
      </c>
      <c r="AP49" s="74">
        <f t="shared" si="29"/>
        <v>1262.285528813153</v>
      </c>
      <c r="AQ49" s="74">
        <f t="shared" si="29"/>
        <v>1263.5478143419659</v>
      </c>
      <c r="AR49" s="74">
        <f t="shared" si="29"/>
        <v>1264.8113621563077</v>
      </c>
    </row>
    <row r="50" spans="1:44">
      <c r="A50" t="s">
        <v>447</v>
      </c>
      <c r="B50" t="s">
        <v>434</v>
      </c>
      <c r="C50" s="74">
        <v>859.58484849393346</v>
      </c>
      <c r="D50" s="74">
        <v>905.2271076145106</v>
      </c>
      <c r="E50" s="74">
        <v>939.43108269693528</v>
      </c>
      <c r="F50" s="74">
        <v>965.77372662705727</v>
      </c>
      <c r="G50" s="74">
        <v>981.87557716262893</v>
      </c>
      <c r="H50" s="74">
        <v>996.6383023973217</v>
      </c>
      <c r="I50" s="74">
        <v>1022.4690048203501</v>
      </c>
      <c r="J50" s="74">
        <v>1046.310090889476</v>
      </c>
      <c r="K50" s="74">
        <v>1061.1355467215501</v>
      </c>
      <c r="L50" s="74">
        <v>1068.116405793171</v>
      </c>
      <c r="M50" s="74">
        <v>1082.4410452166439</v>
      </c>
      <c r="N50" s="74">
        <v>1107.633503543813</v>
      </c>
      <c r="O50" s="74">
        <v>1131.1528031506641</v>
      </c>
      <c r="P50" s="74">
        <v>1159.0192116213479</v>
      </c>
      <c r="Q50" s="74">
        <v>1160.2663445111641</v>
      </c>
      <c r="R50" s="74">
        <v>1178.809453004139</v>
      </c>
      <c r="S50" s="74">
        <v>1185.953729488908</v>
      </c>
      <c r="T50" s="74">
        <v>1215.1630962776001</v>
      </c>
      <c r="U50" s="74">
        <v>1220.538201637416</v>
      </c>
      <c r="V50" s="74">
        <v>1232.3922278015821</v>
      </c>
      <c r="W50" s="74">
        <v>1249.995499192509</v>
      </c>
      <c r="X50" s="74">
        <v>1260.052775206047</v>
      </c>
      <c r="Y50" s="74">
        <v>1266.9966129415091</v>
      </c>
      <c r="Z50" s="74">
        <v>1269.029140389596</v>
      </c>
      <c r="AA50" s="74">
        <v>1275.17309289228</v>
      </c>
      <c r="AB50" s="74">
        <v>1280.738072832248</v>
      </c>
      <c r="AC50" s="74">
        <v>1287.2427028978179</v>
      </c>
      <c r="AD50" s="74">
        <v>1297.0369965411121</v>
      </c>
      <c r="AE50" s="74">
        <v>1308.5972827097901</v>
      </c>
      <c r="AF50" s="74">
        <v>1311.06798945732</v>
      </c>
      <c r="AG50" s="74">
        <v>1325.9219591972951</v>
      </c>
      <c r="AH50" s="74">
        <v>1336.3927336195029</v>
      </c>
      <c r="AI50" s="74">
        <f t="shared" ref="AI50:AR50" si="30">AH50*1.001</f>
        <v>1337.7291263531222</v>
      </c>
      <c r="AJ50" s="74">
        <f t="shared" si="30"/>
        <v>1339.0668554794752</v>
      </c>
      <c r="AK50" s="74">
        <f t="shared" si="30"/>
        <v>1340.4059223349545</v>
      </c>
      <c r="AL50" s="74">
        <f t="shared" si="30"/>
        <v>1341.7463282572894</v>
      </c>
      <c r="AM50" s="74">
        <f t="shared" si="30"/>
        <v>1343.0880745855466</v>
      </c>
      <c r="AN50" s="74">
        <f t="shared" si="30"/>
        <v>1344.431162660132</v>
      </c>
      <c r="AO50" s="74">
        <f t="shared" si="30"/>
        <v>1345.775593822792</v>
      </c>
      <c r="AP50" s="74">
        <f t="shared" si="30"/>
        <v>1347.1213694166147</v>
      </c>
      <c r="AQ50" s="74">
        <f t="shared" si="30"/>
        <v>1348.4684907860312</v>
      </c>
      <c r="AR50" s="74">
        <f t="shared" si="30"/>
        <v>1349.8169592768172</v>
      </c>
    </row>
    <row r="51" spans="1:44">
      <c r="A51" t="s">
        <v>448</v>
      </c>
      <c r="B51" t="s">
        <v>434</v>
      </c>
      <c r="C51" s="74">
        <v>834.23824785897477</v>
      </c>
      <c r="D51" s="74">
        <v>878.53465250569332</v>
      </c>
      <c r="E51" s="74">
        <v>911.73005409120117</v>
      </c>
      <c r="F51" s="74">
        <v>937.29593179919209</v>
      </c>
      <c r="G51" s="74">
        <v>952.92298665202918</v>
      </c>
      <c r="H51" s="74">
        <v>967.2504030263309</v>
      </c>
      <c r="I51" s="74">
        <v>992.31943485967372</v>
      </c>
      <c r="J51" s="74">
        <v>1015.457518207944</v>
      </c>
      <c r="K51" s="74">
        <v>1029.8458154408811</v>
      </c>
      <c r="L51" s="74">
        <v>1036.620829740707</v>
      </c>
      <c r="M51" s="74">
        <v>1050.5230781514219</v>
      </c>
      <c r="N51" s="74">
        <v>1074.972685809048</v>
      </c>
      <c r="O51" s="74">
        <v>1097.7984712207699</v>
      </c>
      <c r="P51" s="74">
        <v>1124.8431821849499</v>
      </c>
      <c r="Q51" s="74">
        <v>1126.053540835024</v>
      </c>
      <c r="R51" s="74">
        <v>1144.0498682088039</v>
      </c>
      <c r="S51" s="74">
        <v>1150.983481228295</v>
      </c>
      <c r="T51" s="74">
        <v>1179.3315506638619</v>
      </c>
      <c r="U51" s="74">
        <v>1184.548160153068</v>
      </c>
      <c r="V51" s="74">
        <v>1196.052646341481</v>
      </c>
      <c r="W51" s="74">
        <v>1213.136849614122</v>
      </c>
      <c r="X51" s="74">
        <v>1222.897566470019</v>
      </c>
      <c r="Y51" s="74">
        <v>1229.6366510827811</v>
      </c>
      <c r="Z51" s="74">
        <v>1231.609245341496</v>
      </c>
      <c r="AA51" s="74">
        <v>1237.572030958004</v>
      </c>
      <c r="AB51" s="74">
        <v>1242.9729161907101</v>
      </c>
      <c r="AC51" s="74">
        <v>1249.28574406149</v>
      </c>
      <c r="AD51" s="74">
        <v>1258.7912331150881</v>
      </c>
      <c r="AE51" s="74">
        <v>1270.01064082685</v>
      </c>
      <c r="AF51" s="74">
        <v>1272.408493780684</v>
      </c>
      <c r="AG51" s="74">
        <v>1286.824464131183</v>
      </c>
      <c r="AH51" s="74">
        <v>1296.98648655749</v>
      </c>
      <c r="AI51" s="74">
        <f t="shared" ref="AI51:AR51" si="31">AH51*1.001</f>
        <v>1298.2834730440475</v>
      </c>
      <c r="AJ51" s="74">
        <f t="shared" si="31"/>
        <v>1299.5817565170914</v>
      </c>
      <c r="AK51" s="74">
        <f t="shared" si="31"/>
        <v>1300.8813382736084</v>
      </c>
      <c r="AL51" s="74">
        <f t="shared" si="31"/>
        <v>1302.1822196118819</v>
      </c>
      <c r="AM51" s="74">
        <f t="shared" si="31"/>
        <v>1303.4844018314936</v>
      </c>
      <c r="AN51" s="74">
        <f t="shared" si="31"/>
        <v>1304.787886233325</v>
      </c>
      <c r="AO51" s="74">
        <f t="shared" si="31"/>
        <v>1306.0926741195583</v>
      </c>
      <c r="AP51" s="74">
        <f t="shared" si="31"/>
        <v>1307.3987667936776</v>
      </c>
      <c r="AQ51" s="74">
        <f t="shared" si="31"/>
        <v>1308.7061655604712</v>
      </c>
      <c r="AR51" s="74">
        <f t="shared" si="31"/>
        <v>1310.0148717260315</v>
      </c>
    </row>
    <row r="52" spans="1:44">
      <c r="A52" t="s">
        <v>449</v>
      </c>
      <c r="B52" t="s">
        <v>434</v>
      </c>
      <c r="C52" s="74">
        <v>596.93221247807492</v>
      </c>
      <c r="D52" s="74">
        <v>628.62813495400019</v>
      </c>
      <c r="E52" s="74">
        <v>652.38082738136188</v>
      </c>
      <c r="F52" s="74">
        <v>670.67427770366692</v>
      </c>
      <c r="G52" s="74">
        <v>681.85608631980358</v>
      </c>
      <c r="H52" s="74">
        <v>692.10794947443128</v>
      </c>
      <c r="I52" s="74">
        <v>710.04588587972819</v>
      </c>
      <c r="J52" s="74">
        <v>726.60214821969191</v>
      </c>
      <c r="K52" s="74">
        <v>736.8975741643693</v>
      </c>
      <c r="L52" s="74">
        <v>741.74537907614933</v>
      </c>
      <c r="M52" s="74">
        <v>751.69301684452796</v>
      </c>
      <c r="N52" s="74">
        <v>769.18772945299997</v>
      </c>
      <c r="O52" s="74">
        <v>785.52052961211234</v>
      </c>
      <c r="P52" s="74">
        <v>804.87214672282391</v>
      </c>
      <c r="Q52" s="74">
        <v>805.73820874855221</v>
      </c>
      <c r="R52" s="74">
        <v>818.61533053394214</v>
      </c>
      <c r="S52" s="74">
        <v>823.57661943530036</v>
      </c>
      <c r="T52" s="74">
        <v>843.8608438173452</v>
      </c>
      <c r="U52" s="74">
        <v>847.59354517935719</v>
      </c>
      <c r="V52" s="74">
        <v>855.82548421056049</v>
      </c>
      <c r="W52" s="74">
        <v>868.04994321149422</v>
      </c>
      <c r="X52" s="74">
        <v>875.03414265705521</v>
      </c>
      <c r="Y52" s="74">
        <v>879.85623838126514</v>
      </c>
      <c r="Z52" s="74">
        <v>881.2677117321914</v>
      </c>
      <c r="AA52" s="74">
        <v>885.53433319162377</v>
      </c>
      <c r="AB52" s="74">
        <v>889.39889152321996</v>
      </c>
      <c r="AC52" s="74">
        <v>893.91598279489062</v>
      </c>
      <c r="AD52" s="74">
        <v>900.71755611763501</v>
      </c>
      <c r="AE52" s="74">
        <v>908.74550962523733</v>
      </c>
      <c r="AF52" s="74">
        <v>910.46127328460318</v>
      </c>
      <c r="AG52" s="74">
        <v>920.77650049748513</v>
      </c>
      <c r="AH52" s="74">
        <v>928.04785079310579</v>
      </c>
      <c r="AI52" s="74">
        <f t="shared" ref="AI52:AR52" si="32">AH52*1.001</f>
        <v>928.97589864389874</v>
      </c>
      <c r="AJ52" s="74">
        <f t="shared" si="32"/>
        <v>929.90487454254253</v>
      </c>
      <c r="AK52" s="74">
        <f t="shared" si="32"/>
        <v>930.83477941708497</v>
      </c>
      <c r="AL52" s="74">
        <f t="shared" si="32"/>
        <v>931.76561419650193</v>
      </c>
      <c r="AM52" s="74">
        <f t="shared" si="32"/>
        <v>932.69737981069829</v>
      </c>
      <c r="AN52" s="74">
        <f t="shared" si="32"/>
        <v>933.63007719050893</v>
      </c>
      <c r="AO52" s="74">
        <f t="shared" si="32"/>
        <v>934.56370726769933</v>
      </c>
      <c r="AP52" s="74">
        <f t="shared" si="32"/>
        <v>935.49827097496689</v>
      </c>
      <c r="AQ52" s="74">
        <f t="shared" si="32"/>
        <v>936.43376924594179</v>
      </c>
      <c r="AR52" s="74">
        <f t="shared" si="32"/>
        <v>937.3702030151876</v>
      </c>
    </row>
    <row r="53" spans="1:44">
      <c r="A53" t="s">
        <v>450</v>
      </c>
      <c r="B53" t="s">
        <v>434</v>
      </c>
      <c r="C53" s="74">
        <v>603.21547618333329</v>
      </c>
      <c r="D53" s="74">
        <v>635.24502756239804</v>
      </c>
      <c r="E53" s="74">
        <v>659.24773904906203</v>
      </c>
      <c r="F53" s="74">
        <v>677.73374485765407</v>
      </c>
      <c r="G53" s="74">
        <v>689.03325235277271</v>
      </c>
      <c r="H53" s="74">
        <v>699.39302585019016</v>
      </c>
      <c r="I53" s="74">
        <v>717.51977562894319</v>
      </c>
      <c r="J53" s="74">
        <v>734.25030794476163</v>
      </c>
      <c r="K53" s="74">
        <v>744.65410277089018</v>
      </c>
      <c r="L53" s="74">
        <v>749.55293531363998</v>
      </c>
      <c r="M53" s="74">
        <v>759.60528117120623</v>
      </c>
      <c r="N53" s="74">
        <v>777.28414181268579</v>
      </c>
      <c r="O53" s="74">
        <v>793.78885980149448</v>
      </c>
      <c r="P53" s="74">
        <v>813.3441705827571</v>
      </c>
      <c r="Q53" s="74">
        <v>814.21934871242308</v>
      </c>
      <c r="R53" s="74">
        <v>827.23201411608488</v>
      </c>
      <c r="S53" s="74">
        <v>832.24552517237726</v>
      </c>
      <c r="T53" s="74">
        <v>852.74325977917601</v>
      </c>
      <c r="U53" s="74">
        <v>856.5152512758134</v>
      </c>
      <c r="V53" s="74">
        <v>864.83383907995517</v>
      </c>
      <c r="W53" s="74">
        <v>877.1869718196341</v>
      </c>
      <c r="X53" s="74">
        <v>884.24468642482168</v>
      </c>
      <c r="Y53" s="74">
        <v>889.11753916702105</v>
      </c>
      <c r="Z53" s="74">
        <v>890.54386958059422</v>
      </c>
      <c r="AA53" s="74">
        <v>894.85540117755943</v>
      </c>
      <c r="AB53" s="74">
        <v>898.76063756035501</v>
      </c>
      <c r="AC53" s="74">
        <v>903.32527539601961</v>
      </c>
      <c r="AD53" s="74">
        <v>910.19844156951672</v>
      </c>
      <c r="AE53" s="74">
        <v>918.31089671373275</v>
      </c>
      <c r="AF53" s="74">
        <v>920.04472037271387</v>
      </c>
      <c r="AG53" s="74">
        <v>930.46852489371111</v>
      </c>
      <c r="AH53" s="74">
        <v>937.81641287727302</v>
      </c>
      <c r="AI53" s="74">
        <f t="shared" ref="AI53:AR53" si="33">AH53*1.001</f>
        <v>938.75422929015019</v>
      </c>
      <c r="AJ53" s="74">
        <f t="shared" si="33"/>
        <v>939.69298351944019</v>
      </c>
      <c r="AK53" s="74">
        <f t="shared" si="33"/>
        <v>940.6326765029595</v>
      </c>
      <c r="AL53" s="74">
        <f t="shared" si="33"/>
        <v>941.5733091794624</v>
      </c>
      <c r="AM53" s="74">
        <f t="shared" si="33"/>
        <v>942.51488248864177</v>
      </c>
      <c r="AN53" s="74">
        <f t="shared" si="33"/>
        <v>943.45739737113036</v>
      </c>
      <c r="AO53" s="74">
        <f t="shared" si="33"/>
        <v>944.4008547685014</v>
      </c>
      <c r="AP53" s="74">
        <f t="shared" si="33"/>
        <v>945.34525562326985</v>
      </c>
      <c r="AQ53" s="74">
        <f t="shared" si="33"/>
        <v>946.29060087889297</v>
      </c>
      <c r="AR53" s="74">
        <f t="shared" si="33"/>
        <v>947.23689147977177</v>
      </c>
    </row>
    <row r="54" spans="1:44">
      <c r="A54" t="s">
        <v>451</v>
      </c>
      <c r="B54" t="s">
        <v>434</v>
      </c>
      <c r="C54" s="74">
        <v>604.11489898333332</v>
      </c>
      <c r="D54" s="74">
        <v>636.19220793812599</v>
      </c>
      <c r="E54" s="74">
        <v>660.23070860266307</v>
      </c>
      <c r="F54" s="74">
        <v>678.7442779200868</v>
      </c>
      <c r="G54" s="74">
        <v>690.06063351521482</v>
      </c>
      <c r="H54" s="74">
        <v>700.43585392481248</v>
      </c>
      <c r="I54" s="74">
        <v>718.58963154466812</v>
      </c>
      <c r="J54" s="74">
        <v>735.34510987532724</v>
      </c>
      <c r="K54" s="74">
        <v>745.76441725151881</v>
      </c>
      <c r="L54" s="74">
        <v>750.67055418524728</v>
      </c>
      <c r="M54" s="74">
        <v>760.73788856584497</v>
      </c>
      <c r="N54" s="74">
        <v>778.44310922454372</v>
      </c>
      <c r="O54" s="74">
        <v>794.972436528353</v>
      </c>
      <c r="P54" s="74">
        <v>814.55690520272708</v>
      </c>
      <c r="Q54" s="74">
        <v>815.43338826437014</v>
      </c>
      <c r="R54" s="74">
        <v>828.46545616749518</v>
      </c>
      <c r="S54" s="74">
        <v>833.48644260585263</v>
      </c>
      <c r="T54" s="74">
        <v>854.01474030425231</v>
      </c>
      <c r="U54" s="74">
        <v>857.79235601858215</v>
      </c>
      <c r="V54" s="74">
        <v>866.1233472305114</v>
      </c>
      <c r="W54" s="74">
        <v>878.49489907526333</v>
      </c>
      <c r="X54" s="74">
        <v>885.56313706667424</v>
      </c>
      <c r="Y54" s="74">
        <v>890.44325546274104</v>
      </c>
      <c r="Z54" s="74">
        <v>891.8717126024095</v>
      </c>
      <c r="AA54" s="74">
        <v>896.18967289687066</v>
      </c>
      <c r="AB54" s="74">
        <v>900.10073217178478</v>
      </c>
      <c r="AC54" s="74">
        <v>904.67217609831619</v>
      </c>
      <c r="AD54" s="74">
        <v>911.55559048759801</v>
      </c>
      <c r="AE54" s="74">
        <v>919.68014168605794</v>
      </c>
      <c r="AF54" s="74">
        <v>921.41655055810418</v>
      </c>
      <c r="AG54" s="74">
        <v>931.85589746456583</v>
      </c>
      <c r="AH54" s="74">
        <v>939.21474149658002</v>
      </c>
      <c r="AI54" s="74">
        <f t="shared" ref="AI54:AR54" si="34">AH54*1.001</f>
        <v>940.15395623807649</v>
      </c>
      <c r="AJ54" s="74">
        <f t="shared" si="34"/>
        <v>941.09411019431445</v>
      </c>
      <c r="AK54" s="74">
        <f t="shared" si="34"/>
        <v>942.03520430450862</v>
      </c>
      <c r="AL54" s="74">
        <f t="shared" si="34"/>
        <v>942.977239508813</v>
      </c>
      <c r="AM54" s="74">
        <f t="shared" si="34"/>
        <v>943.92021674832176</v>
      </c>
      <c r="AN54" s="74">
        <f t="shared" si="34"/>
        <v>944.86413696506997</v>
      </c>
      <c r="AO54" s="74">
        <f t="shared" si="34"/>
        <v>945.80900110203493</v>
      </c>
      <c r="AP54" s="74">
        <f t="shared" si="34"/>
        <v>946.75481010313683</v>
      </c>
      <c r="AQ54" s="74">
        <f t="shared" si="34"/>
        <v>947.70156491323985</v>
      </c>
      <c r="AR54" s="74">
        <f t="shared" si="34"/>
        <v>948.64926647815298</v>
      </c>
    </row>
    <row r="55" spans="1:44">
      <c r="A55" t="s">
        <v>452</v>
      </c>
      <c r="B55" t="s">
        <v>434</v>
      </c>
      <c r="C55" s="74">
        <v>594.87179486281673</v>
      </c>
      <c r="D55" s="74">
        <v>626.45831322947117</v>
      </c>
      <c r="E55" s="74">
        <v>650.12901901770681</v>
      </c>
      <c r="F55" s="74">
        <v>668.35932624520137</v>
      </c>
      <c r="G55" s="74">
        <v>679.50253886172277</v>
      </c>
      <c r="H55" s="74">
        <v>689.71901588876096</v>
      </c>
      <c r="I55" s="74">
        <v>707.59503631871212</v>
      </c>
      <c r="J55" s="74">
        <v>724.09415177691108</v>
      </c>
      <c r="K55" s="74">
        <v>734.35404122928742</v>
      </c>
      <c r="L55" s="74">
        <v>739.18511308088614</v>
      </c>
      <c r="M55" s="74">
        <v>749.09841480966134</v>
      </c>
      <c r="N55" s="74">
        <v>766.5327413084899</v>
      </c>
      <c r="O55" s="74">
        <v>782.80916590526738</v>
      </c>
      <c r="P55" s="74">
        <v>802.09398747044611</v>
      </c>
      <c r="Q55" s="74">
        <v>802.95706012918015</v>
      </c>
      <c r="R55" s="74">
        <v>815.78973424026833</v>
      </c>
      <c r="S55" s="74">
        <v>820.73389837128741</v>
      </c>
      <c r="T55" s="74">
        <v>840.94810814806385</v>
      </c>
      <c r="U55" s="74">
        <v>844.66792542796736</v>
      </c>
      <c r="V55" s="74">
        <v>852.8714504586643</v>
      </c>
      <c r="W55" s="74">
        <v>865.05371456688488</v>
      </c>
      <c r="X55" s="74">
        <v>872.01380680686157</v>
      </c>
      <c r="Y55" s="74">
        <v>876.81925821072002</v>
      </c>
      <c r="Z55" s="74">
        <v>878.22585961053528</v>
      </c>
      <c r="AA55" s="74">
        <v>882.47775406775736</v>
      </c>
      <c r="AB55" s="74">
        <v>886.32897318948142</v>
      </c>
      <c r="AC55" s="74">
        <v>890.83047291787238</v>
      </c>
      <c r="AD55" s="74">
        <v>897.60856940155077</v>
      </c>
      <c r="AE55" s="74">
        <v>905.60881300093274</v>
      </c>
      <c r="AF55" s="74">
        <v>907.31865439711112</v>
      </c>
      <c r="AG55" s="74">
        <v>917.59827677009582</v>
      </c>
      <c r="AH55" s="74">
        <v>924.84452870794212</v>
      </c>
      <c r="AI55" s="74">
        <f t="shared" ref="AI55:AR55" si="35">AH55*1.001</f>
        <v>925.76937323664993</v>
      </c>
      <c r="AJ55" s="74">
        <f t="shared" si="35"/>
        <v>926.69514260988649</v>
      </c>
      <c r="AK55" s="74">
        <f t="shared" si="35"/>
        <v>927.62183775249628</v>
      </c>
      <c r="AL55" s="74">
        <f t="shared" si="35"/>
        <v>928.54945959024872</v>
      </c>
      <c r="AM55" s="74">
        <f t="shared" si="35"/>
        <v>929.47800904983887</v>
      </c>
      <c r="AN55" s="74">
        <f t="shared" si="35"/>
        <v>930.40748705888859</v>
      </c>
      <c r="AO55" s="74">
        <f t="shared" si="35"/>
        <v>931.33789454594739</v>
      </c>
      <c r="AP55" s="74">
        <f t="shared" si="35"/>
        <v>932.26923244049328</v>
      </c>
      <c r="AQ55" s="74">
        <f t="shared" si="35"/>
        <v>933.20150167293366</v>
      </c>
      <c r="AR55" s="74">
        <f t="shared" si="35"/>
        <v>934.13470317460644</v>
      </c>
    </row>
    <row r="56" spans="1:44">
      <c r="A56" t="s">
        <v>453</v>
      </c>
      <c r="B56" t="s">
        <v>434</v>
      </c>
      <c r="C56" s="74">
        <v>572.20224171754171</v>
      </c>
      <c r="D56" s="74">
        <v>602.58505154906175</v>
      </c>
      <c r="E56" s="74">
        <v>625.35370696697123</v>
      </c>
      <c r="F56" s="74">
        <v>642.88928816758528</v>
      </c>
      <c r="G56" s="74">
        <v>653.60785188866259</v>
      </c>
      <c r="H56" s="74">
        <v>663.4349963386278</v>
      </c>
      <c r="I56" s="74">
        <v>680.62979200945892</v>
      </c>
      <c r="J56" s="74">
        <v>696.50015421702517</v>
      </c>
      <c r="K56" s="74">
        <v>706.36905671857642</v>
      </c>
      <c r="L56" s="74">
        <v>711.01602463209258</v>
      </c>
      <c r="M56" s="74">
        <v>720.55154727917932</v>
      </c>
      <c r="N56" s="74">
        <v>737.32148122396461</v>
      </c>
      <c r="O56" s="74">
        <v>752.97763894038542</v>
      </c>
      <c r="P56" s="74">
        <v>771.52754872937237</v>
      </c>
      <c r="Q56" s="74">
        <v>772.35773115583402</v>
      </c>
      <c r="R56" s="74">
        <v>784.70137386508134</v>
      </c>
      <c r="S56" s="74">
        <v>789.45712430344429</v>
      </c>
      <c r="T56" s="74">
        <v>808.90100489873714</v>
      </c>
      <c r="U56" s="74">
        <v>812.47906626375993</v>
      </c>
      <c r="V56" s="74">
        <v>820.36996889704619</v>
      </c>
      <c r="W56" s="74">
        <v>832.08798762329377</v>
      </c>
      <c r="X56" s="74">
        <v>838.78284257635801</v>
      </c>
      <c r="Y56" s="74">
        <v>843.40516639385658</v>
      </c>
      <c r="Z56" s="74">
        <v>844.75816460477847</v>
      </c>
      <c r="AA56" s="74">
        <v>848.84802659013269</v>
      </c>
      <c r="AB56" s="74">
        <v>852.5524822960956</v>
      </c>
      <c r="AC56" s="74">
        <v>856.88243751992707</v>
      </c>
      <c r="AD56" s="74">
        <v>863.40223226567218</v>
      </c>
      <c r="AE56" s="74">
        <v>871.09760017752365</v>
      </c>
      <c r="AF56" s="74">
        <v>872.74228242388961</v>
      </c>
      <c r="AG56" s="74">
        <v>882.63016585797982</v>
      </c>
      <c r="AH56" s="74">
        <v>889.60027544914294</v>
      </c>
      <c r="AI56" s="74">
        <f t="shared" ref="AI56:AR56" si="36">AH56*1.001</f>
        <v>890.48987572459203</v>
      </c>
      <c r="AJ56" s="74">
        <f t="shared" si="36"/>
        <v>891.38036560031651</v>
      </c>
      <c r="AK56" s="74">
        <f t="shared" si="36"/>
        <v>892.27174596591669</v>
      </c>
      <c r="AL56" s="74">
        <f t="shared" si="36"/>
        <v>893.16401771188248</v>
      </c>
      <c r="AM56" s="74">
        <f t="shared" si="36"/>
        <v>894.05718172959428</v>
      </c>
      <c r="AN56" s="74">
        <f t="shared" si="36"/>
        <v>894.9512389113238</v>
      </c>
      <c r="AO56" s="74">
        <f t="shared" si="36"/>
        <v>895.84619015023497</v>
      </c>
      <c r="AP56" s="74">
        <f t="shared" si="36"/>
        <v>896.74203634038508</v>
      </c>
      <c r="AQ56" s="74">
        <f t="shared" si="36"/>
        <v>897.63877837672533</v>
      </c>
      <c r="AR56" s="74">
        <f t="shared" si="36"/>
        <v>898.53641715510196</v>
      </c>
    </row>
    <row r="57" spans="1:44">
      <c r="A57" t="s">
        <v>454</v>
      </c>
      <c r="B57" t="s">
        <v>434</v>
      </c>
      <c r="C57" s="74">
        <v>612.19519632455831</v>
      </c>
      <c r="D57" s="74">
        <v>644.70155312223199</v>
      </c>
      <c r="E57" s="74">
        <v>669.0615791014626</v>
      </c>
      <c r="F57" s="74">
        <v>687.82277539379447</v>
      </c>
      <c r="G57" s="74">
        <v>699.29049212598682</v>
      </c>
      <c r="H57" s="74">
        <v>709.80448558361127</v>
      </c>
      <c r="I57" s="74">
        <v>728.20107780923445</v>
      </c>
      <c r="J57" s="74">
        <v>745.18066788955252</v>
      </c>
      <c r="K57" s="74">
        <v>755.73933799596466</v>
      </c>
      <c r="L57" s="74">
        <v>760.71109662730055</v>
      </c>
      <c r="M57" s="74">
        <v>770.91308594748966</v>
      </c>
      <c r="N57" s="74">
        <v>788.8551215691283</v>
      </c>
      <c r="O57" s="74">
        <v>805.6055357550689</v>
      </c>
      <c r="P57" s="74">
        <v>825.45195514515149</v>
      </c>
      <c r="Q57" s="74">
        <v>826.34016154578933</v>
      </c>
      <c r="R57" s="74">
        <v>839.54653897812057</v>
      </c>
      <c r="S57" s="74">
        <v>844.63468327574708</v>
      </c>
      <c r="T57" s="74">
        <v>865.43755581014454</v>
      </c>
      <c r="U57" s="74">
        <v>869.26569876401788</v>
      </c>
      <c r="V57" s="74">
        <v>877.70812057673641</v>
      </c>
      <c r="W57" s="74">
        <v>890.24514726351958</v>
      </c>
      <c r="X57" s="74">
        <v>897.40792598674386</v>
      </c>
      <c r="Y57" s="74">
        <v>902.35331807125453</v>
      </c>
      <c r="Z57" s="74">
        <v>903.80088144128933</v>
      </c>
      <c r="AA57" s="74">
        <v>908.17659631711501</v>
      </c>
      <c r="AB57" s="74">
        <v>912.13996769675236</v>
      </c>
      <c r="AC57" s="74">
        <v>916.77255665756002</v>
      </c>
      <c r="AD57" s="74">
        <v>923.7480396832583</v>
      </c>
      <c r="AE57" s="74">
        <v>931.9812602582856</v>
      </c>
      <c r="AF57" s="74">
        <v>933.74089434794462</v>
      </c>
      <c r="AG57" s="74">
        <v>944.31987202198763</v>
      </c>
      <c r="AH57" s="74">
        <v>951.77714376695258</v>
      </c>
      <c r="AI57" s="74">
        <f t="shared" ref="AI57:AR57" si="37">AH57*1.001</f>
        <v>952.72892091071947</v>
      </c>
      <c r="AJ57" s="74">
        <f t="shared" si="37"/>
        <v>953.68164983163012</v>
      </c>
      <c r="AK57" s="74">
        <f t="shared" si="37"/>
        <v>954.63533148146166</v>
      </c>
      <c r="AL57" s="74">
        <f t="shared" si="37"/>
        <v>955.58996681294298</v>
      </c>
      <c r="AM57" s="74">
        <f t="shared" si="37"/>
        <v>956.54555677975577</v>
      </c>
      <c r="AN57" s="74">
        <f t="shared" si="37"/>
        <v>957.50210233653547</v>
      </c>
      <c r="AO57" s="74">
        <f t="shared" si="37"/>
        <v>958.45960443887191</v>
      </c>
      <c r="AP57" s="74">
        <f t="shared" si="37"/>
        <v>959.41806404331066</v>
      </c>
      <c r="AQ57" s="74">
        <f t="shared" si="37"/>
        <v>960.3774821073539</v>
      </c>
      <c r="AR57" s="74">
        <f t="shared" si="37"/>
        <v>961.33785958946112</v>
      </c>
    </row>
    <row r="58" spans="1:44">
      <c r="A58" t="s">
        <v>455</v>
      </c>
      <c r="B58" t="s">
        <v>434</v>
      </c>
      <c r="C58" s="74">
        <v>570.68229166666663</v>
      </c>
      <c r="D58" s="74">
        <v>600.98439515000712</v>
      </c>
      <c r="E58" s="74">
        <v>623.6925698210099</v>
      </c>
      <c r="F58" s="74">
        <v>641.18157097423011</v>
      </c>
      <c r="G58" s="74">
        <v>651.87166280148153</v>
      </c>
      <c r="H58" s="74">
        <v>661.67270324901949</v>
      </c>
      <c r="I58" s="74">
        <v>678.82182410656037</v>
      </c>
      <c r="J58" s="74">
        <v>694.65002961482332</v>
      </c>
      <c r="K58" s="74">
        <v>704.49271719136084</v>
      </c>
      <c r="L58" s="74">
        <v>709.12734128899933</v>
      </c>
      <c r="M58" s="74">
        <v>718.63753457336099</v>
      </c>
      <c r="N58" s="74">
        <v>735.36292227191689</v>
      </c>
      <c r="O58" s="74">
        <v>750.9774922838817</v>
      </c>
      <c r="P58" s="74">
        <v>769.47812764807293</v>
      </c>
      <c r="Q58" s="74">
        <v>770.30610484755471</v>
      </c>
      <c r="R58" s="74">
        <v>782.61695893942863</v>
      </c>
      <c r="S58" s="74">
        <v>787.36007660113717</v>
      </c>
      <c r="T58" s="74">
        <v>806.75230810255141</v>
      </c>
      <c r="U58" s="74">
        <v>810.32086500541504</v>
      </c>
      <c r="V58" s="74">
        <v>818.19080690666556</v>
      </c>
      <c r="W58" s="74">
        <v>829.87769887062427</v>
      </c>
      <c r="X58" s="74">
        <v>836.55477017241162</v>
      </c>
      <c r="Y58" s="74">
        <v>841.16481563654258</v>
      </c>
      <c r="Z58" s="74">
        <v>842.51421985647744</v>
      </c>
      <c r="AA58" s="74">
        <v>846.59321787542342</v>
      </c>
      <c r="AB58" s="74">
        <v>850.28783337589914</v>
      </c>
      <c r="AC58" s="74">
        <v>854.60628686977759</v>
      </c>
      <c r="AD58" s="74">
        <v>861.10876297950028</v>
      </c>
      <c r="AE58" s="74">
        <v>868.78368956135273</v>
      </c>
      <c r="AF58" s="74">
        <v>870.42400301172006</v>
      </c>
      <c r="AG58" s="74">
        <v>880.28562110143912</v>
      </c>
      <c r="AH58" s="74">
        <v>887.23721587798718</v>
      </c>
      <c r="AI58" s="74">
        <f t="shared" ref="AI58:AR58" si="38">AH58*1.001</f>
        <v>888.1244530938651</v>
      </c>
      <c r="AJ58" s="74">
        <f t="shared" si="38"/>
        <v>889.01257754695882</v>
      </c>
      <c r="AK58" s="74">
        <f t="shared" si="38"/>
        <v>889.90159012450567</v>
      </c>
      <c r="AL58" s="74">
        <f t="shared" si="38"/>
        <v>890.79149171463007</v>
      </c>
      <c r="AM58" s="74">
        <f t="shared" si="38"/>
        <v>891.68228320634455</v>
      </c>
      <c r="AN58" s="74">
        <f t="shared" si="38"/>
        <v>892.5739654895508</v>
      </c>
      <c r="AO58" s="74">
        <f t="shared" si="38"/>
        <v>893.46653945504022</v>
      </c>
      <c r="AP58" s="74">
        <f t="shared" si="38"/>
        <v>894.36000599449517</v>
      </c>
      <c r="AQ58" s="74">
        <f t="shared" si="38"/>
        <v>895.25436600048954</v>
      </c>
      <c r="AR58" s="74">
        <f t="shared" si="38"/>
        <v>896.1496203664899</v>
      </c>
    </row>
    <row r="59" spans="1:44">
      <c r="A59" t="s">
        <v>456</v>
      </c>
      <c r="B59" t="s">
        <v>434</v>
      </c>
      <c r="C59" s="74">
        <v>599.45457265704999</v>
      </c>
      <c r="D59" s="74">
        <v>631.28442748076611</v>
      </c>
      <c r="E59" s="74">
        <v>655.13748782976074</v>
      </c>
      <c r="F59" s="74">
        <v>673.50823783478438</v>
      </c>
      <c r="G59" s="74">
        <v>684.7372956162244</v>
      </c>
      <c r="H59" s="74">
        <v>695.03247841559732</v>
      </c>
      <c r="I59" s="74">
        <v>713.04621226578979</v>
      </c>
      <c r="J59" s="74">
        <v>729.67243373338317</v>
      </c>
      <c r="K59" s="74">
        <v>740.01136339906202</v>
      </c>
      <c r="L59" s="74">
        <v>744.87965289821955</v>
      </c>
      <c r="M59" s="74">
        <v>754.86932479519317</v>
      </c>
      <c r="N59" s="74">
        <v>772.43796198924417</v>
      </c>
      <c r="O59" s="74">
        <v>788.83977702788786</v>
      </c>
      <c r="P59" s="74">
        <v>808.27316514605809</v>
      </c>
      <c r="Q59" s="74">
        <v>809.1428867504128</v>
      </c>
      <c r="R59" s="74">
        <v>822.07442131255073</v>
      </c>
      <c r="S59" s="74">
        <v>827.05667433227882</v>
      </c>
      <c r="T59" s="74">
        <v>847.42661048992079</v>
      </c>
      <c r="U59" s="74">
        <v>851.17508452608035</v>
      </c>
      <c r="V59" s="74">
        <v>859.44180793442729</v>
      </c>
      <c r="W59" s="74">
        <v>871.71792186024015</v>
      </c>
      <c r="X59" s="74">
        <v>878.7316333110092</v>
      </c>
      <c r="Y59" s="74">
        <v>883.574104987429</v>
      </c>
      <c r="Z59" s="74">
        <v>884.99154257365626</v>
      </c>
      <c r="AA59" s="74">
        <v>889.276192807283</v>
      </c>
      <c r="AB59" s="74">
        <v>893.15708097975744</v>
      </c>
      <c r="AC59" s="74">
        <v>897.693259395513</v>
      </c>
      <c r="AD59" s="74">
        <v>904.52357302971166</v>
      </c>
      <c r="AE59" s="74">
        <v>912.58544896572869</v>
      </c>
      <c r="AF59" s="74">
        <v>914.30846265087712</v>
      </c>
      <c r="AG59" s="74">
        <v>924.66727725578608</v>
      </c>
      <c r="AH59" s="74">
        <v>931.96935292365117</v>
      </c>
      <c r="AI59" s="74">
        <f t="shared" ref="AI59:AR59" si="39">AH59*1.001</f>
        <v>932.90132227657477</v>
      </c>
      <c r="AJ59" s="74">
        <f t="shared" si="39"/>
        <v>933.83422359885128</v>
      </c>
      <c r="AK59" s="74">
        <f t="shared" si="39"/>
        <v>934.76805782245003</v>
      </c>
      <c r="AL59" s="74">
        <f t="shared" si="39"/>
        <v>935.70282588027237</v>
      </c>
      <c r="AM59" s="74">
        <f t="shared" si="39"/>
        <v>936.63852870615256</v>
      </c>
      <c r="AN59" s="74">
        <f t="shared" si="39"/>
        <v>937.57516723485855</v>
      </c>
      <c r="AO59" s="74">
        <f t="shared" si="39"/>
        <v>938.51274240209329</v>
      </c>
      <c r="AP59" s="74">
        <f t="shared" si="39"/>
        <v>939.45125514449524</v>
      </c>
      <c r="AQ59" s="74">
        <f t="shared" si="39"/>
        <v>940.39070639963961</v>
      </c>
      <c r="AR59" s="74">
        <f t="shared" si="39"/>
        <v>941.33109710603912</v>
      </c>
    </row>
    <row r="60" spans="1:44">
      <c r="A60" t="s">
        <v>457</v>
      </c>
      <c r="B60" t="s">
        <v>434</v>
      </c>
      <c r="C60" s="74">
        <v>616.28269277039999</v>
      </c>
      <c r="D60" s="74">
        <v>649.00608756294105</v>
      </c>
      <c r="E60" s="74">
        <v>673.52876022775263</v>
      </c>
      <c r="F60" s="74">
        <v>692.4152210168088</v>
      </c>
      <c r="G60" s="74">
        <v>703.95950524196121</v>
      </c>
      <c r="H60" s="74">
        <v>714.54369838613604</v>
      </c>
      <c r="I60" s="74">
        <v>733.06312072507808</v>
      </c>
      <c r="J60" s="74">
        <v>750.15607989832893</v>
      </c>
      <c r="K60" s="74">
        <v>760.78524798772412</v>
      </c>
      <c r="L60" s="74">
        <v>765.79020198853891</v>
      </c>
      <c r="M60" s="74">
        <v>776.06030781035543</v>
      </c>
      <c r="N60" s="74">
        <v>794.12213856804703</v>
      </c>
      <c r="O60" s="74">
        <v>810.98439168846869</v>
      </c>
      <c r="P60" s="74">
        <v>830.96332137789159</v>
      </c>
      <c r="Q60" s="74">
        <v>831.85745814277857</v>
      </c>
      <c r="R60" s="74">
        <v>845.15201173385981</v>
      </c>
      <c r="S60" s="74">
        <v>850.27412848317704</v>
      </c>
      <c r="T60" s="74">
        <v>871.21589735008126</v>
      </c>
      <c r="U60" s="74">
        <v>875.06959999604635</v>
      </c>
      <c r="V60" s="74">
        <v>883.56839005431948</v>
      </c>
      <c r="W60" s="74">
        <v>896.18912378802384</v>
      </c>
      <c r="X60" s="74">
        <v>903.39972685346652</v>
      </c>
      <c r="Y60" s="74">
        <v>908.37813826365982</v>
      </c>
      <c r="Z60" s="74">
        <v>909.83536670484466</v>
      </c>
      <c r="AA60" s="74">
        <v>914.24029729342055</v>
      </c>
      <c r="AB60" s="74">
        <v>918.23013125643831</v>
      </c>
      <c r="AC60" s="74">
        <v>922.89365102334511</v>
      </c>
      <c r="AD60" s="74">
        <v>929.91570785793112</v>
      </c>
      <c r="AE60" s="74">
        <v>938.20389988657359</v>
      </c>
      <c r="AF60" s="74">
        <v>939.97528267686062</v>
      </c>
      <c r="AG60" s="74">
        <v>950.62489392317423</v>
      </c>
      <c r="AH60" s="74">
        <v>958.13195627730465</v>
      </c>
      <c r="AI60" s="74">
        <f t="shared" ref="AI60:AR60" si="40">AH60*1.001</f>
        <v>959.09008823358181</v>
      </c>
      <c r="AJ60" s="74">
        <f t="shared" si="40"/>
        <v>960.04917832181525</v>
      </c>
      <c r="AK60" s="74">
        <f t="shared" si="40"/>
        <v>961.00922750013694</v>
      </c>
      <c r="AL60" s="74">
        <f t="shared" si="40"/>
        <v>961.97023672763703</v>
      </c>
      <c r="AM60" s="74">
        <f t="shared" si="40"/>
        <v>962.93220696436458</v>
      </c>
      <c r="AN60" s="74">
        <f t="shared" si="40"/>
        <v>963.89513917132888</v>
      </c>
      <c r="AO60" s="74">
        <f t="shared" si="40"/>
        <v>964.85903431050008</v>
      </c>
      <c r="AP60" s="74">
        <f t="shared" si="40"/>
        <v>965.82389334481047</v>
      </c>
      <c r="AQ60" s="74">
        <f t="shared" si="40"/>
        <v>966.78971723815516</v>
      </c>
      <c r="AR60" s="74">
        <f t="shared" si="40"/>
        <v>967.75650695539321</v>
      </c>
    </row>
    <row r="61" spans="1:44">
      <c r="A61" t="s">
        <v>458</v>
      </c>
      <c r="B61" t="s">
        <v>434</v>
      </c>
      <c r="C61" s="74">
        <v>612.25992062975831</v>
      </c>
      <c r="D61" s="74">
        <v>644.76971416030892</v>
      </c>
      <c r="E61" s="74">
        <v>669.13231560201564</v>
      </c>
      <c r="F61" s="74">
        <v>687.89549542084694</v>
      </c>
      <c r="G61" s="74">
        <v>699.36442457679266</v>
      </c>
      <c r="H61" s="74">
        <v>709.87952962582699</v>
      </c>
      <c r="I61" s="74">
        <v>728.27806683020367</v>
      </c>
      <c r="J61" s="74">
        <v>745.25945207679729</v>
      </c>
      <c r="K61" s="74">
        <v>755.81923849805582</v>
      </c>
      <c r="L61" s="74">
        <v>760.79152276831371</v>
      </c>
      <c r="M61" s="74">
        <v>770.99459069329146</v>
      </c>
      <c r="N61" s="74">
        <v>788.93852323571048</v>
      </c>
      <c r="O61" s="74">
        <v>805.69070835831712</v>
      </c>
      <c r="P61" s="74">
        <v>825.53922601005456</v>
      </c>
      <c r="Q61" s="74">
        <v>826.42752631626786</v>
      </c>
      <c r="R61" s="74">
        <v>839.63529999216428</v>
      </c>
      <c r="S61" s="74">
        <v>844.72398223358118</v>
      </c>
      <c r="T61" s="74">
        <v>865.5290541505924</v>
      </c>
      <c r="U61" s="74">
        <v>869.35760183467971</v>
      </c>
      <c r="V61" s="74">
        <v>877.80091622200416</v>
      </c>
      <c r="W61" s="74">
        <v>890.33926838527987</v>
      </c>
      <c r="X61" s="74">
        <v>897.502804392911</v>
      </c>
      <c r="Y61" s="74">
        <v>902.44871932874184</v>
      </c>
      <c r="Z61" s="74">
        <v>903.89643574233855</v>
      </c>
      <c r="AA61" s="74">
        <v>908.27261324039114</v>
      </c>
      <c r="AB61" s="74">
        <v>912.23640364726089</v>
      </c>
      <c r="AC61" s="74">
        <v>916.86948238829473</v>
      </c>
      <c r="AD61" s="74">
        <v>923.84570289657211</v>
      </c>
      <c r="AE61" s="74">
        <v>932.07979392841526</v>
      </c>
      <c r="AF61" s="74">
        <v>933.83961405529669</v>
      </c>
      <c r="AG61" s="74">
        <v>944.41971019120251</v>
      </c>
      <c r="AH61" s="74">
        <v>951.87777035583372</v>
      </c>
      <c r="AI61" s="74">
        <f t="shared" ref="AI61:AR61" si="41">AH61*1.001</f>
        <v>952.82964812618945</v>
      </c>
      <c r="AJ61" s="74">
        <f t="shared" si="41"/>
        <v>953.78247777431557</v>
      </c>
      <c r="AK61" s="74">
        <f t="shared" si="41"/>
        <v>954.73626025208978</v>
      </c>
      <c r="AL61" s="74">
        <f t="shared" si="41"/>
        <v>955.69099651234171</v>
      </c>
      <c r="AM61" s="74">
        <f t="shared" si="41"/>
        <v>956.64668750885392</v>
      </c>
      <c r="AN61" s="74">
        <f t="shared" si="41"/>
        <v>957.60333419636265</v>
      </c>
      <c r="AO61" s="74">
        <f t="shared" si="41"/>
        <v>958.56093753055893</v>
      </c>
      <c r="AP61" s="74">
        <f t="shared" si="41"/>
        <v>959.51949846808941</v>
      </c>
      <c r="AQ61" s="74">
        <f t="shared" si="41"/>
        <v>960.47901796655742</v>
      </c>
      <c r="AR61" s="74">
        <f t="shared" si="41"/>
        <v>961.43949698452388</v>
      </c>
    </row>
    <row r="62" spans="1:44">
      <c r="A62" t="s">
        <v>459</v>
      </c>
      <c r="B62" t="s">
        <v>434</v>
      </c>
      <c r="C62" s="74">
        <v>629.33333330555001</v>
      </c>
      <c r="D62" s="74">
        <v>662.74969135592244</v>
      </c>
      <c r="E62" s="74">
        <v>687.79166561668001</v>
      </c>
      <c r="F62" s="74">
        <v>707.07807340024158</v>
      </c>
      <c r="G62" s="74">
        <v>718.86682385075687</v>
      </c>
      <c r="H62" s="74">
        <v>729.67515196042666</v>
      </c>
      <c r="I62" s="74">
        <v>748.58674874577036</v>
      </c>
      <c r="J62" s="74">
        <v>766.0416750300061</v>
      </c>
      <c r="K62" s="74">
        <v>776.89593049172197</v>
      </c>
      <c r="L62" s="74">
        <v>782.00687133319582</v>
      </c>
      <c r="M62" s="74">
        <v>792.49446088595403</v>
      </c>
      <c r="N62" s="74">
        <v>810.93877595383401</v>
      </c>
      <c r="O62" s="74">
        <v>828.15811066468314</v>
      </c>
      <c r="P62" s="74">
        <v>848.56012189235526</v>
      </c>
      <c r="Q62" s="74">
        <v>849.47319324301702</v>
      </c>
      <c r="R62" s="74">
        <v>863.04927744014617</v>
      </c>
      <c r="S62" s="74">
        <v>868.27986211377572</v>
      </c>
      <c r="T62" s="74">
        <v>889.66510197355103</v>
      </c>
      <c r="U62" s="74">
        <v>893.60041211645193</v>
      </c>
      <c r="V62" s="74">
        <v>902.27917583833005</v>
      </c>
      <c r="W62" s="74">
        <v>915.16717110830768</v>
      </c>
      <c r="X62" s="74">
        <v>922.53046869162768</v>
      </c>
      <c r="Y62" s="74">
        <v>927.61430486632059</v>
      </c>
      <c r="Z62" s="74">
        <v>929.10239214028877</v>
      </c>
      <c r="AA62" s="74">
        <v>933.60060324179847</v>
      </c>
      <c r="AB62" s="74">
        <v>937.67492747114545</v>
      </c>
      <c r="AC62" s="74">
        <v>942.4372037353877</v>
      </c>
      <c r="AD62" s="74">
        <v>949.60796235998112</v>
      </c>
      <c r="AE62" s="74">
        <v>958.07166834694351</v>
      </c>
      <c r="AF62" s="74">
        <v>959.88056262395139</v>
      </c>
      <c r="AG62" s="74">
        <v>970.75569415477912</v>
      </c>
      <c r="AH62" s="74">
        <v>978.42172896328486</v>
      </c>
      <c r="AI62" s="74">
        <f t="shared" ref="AI62:AR62" si="42">AH62*1.001</f>
        <v>979.40015069224808</v>
      </c>
      <c r="AJ62" s="74">
        <f t="shared" si="42"/>
        <v>980.37955084294026</v>
      </c>
      <c r="AK62" s="74">
        <f t="shared" si="42"/>
        <v>981.35993039378309</v>
      </c>
      <c r="AL62" s="74">
        <f t="shared" si="42"/>
        <v>982.34129032417673</v>
      </c>
      <c r="AM62" s="74">
        <f t="shared" si="42"/>
        <v>983.32363161450075</v>
      </c>
      <c r="AN62" s="74">
        <f t="shared" si="42"/>
        <v>984.30695524611519</v>
      </c>
      <c r="AO62" s="74">
        <f t="shared" si="42"/>
        <v>985.29126220136118</v>
      </c>
      <c r="AP62" s="74">
        <f t="shared" si="42"/>
        <v>986.27655346356244</v>
      </c>
      <c r="AQ62" s="74">
        <f t="shared" si="42"/>
        <v>987.26283001702586</v>
      </c>
      <c r="AR62" s="74">
        <f t="shared" si="42"/>
        <v>988.25009284704277</v>
      </c>
    </row>
    <row r="63" spans="1:44">
      <c r="A63" t="s">
        <v>460</v>
      </c>
      <c r="B63" t="s">
        <v>434</v>
      </c>
      <c r="C63" s="74">
        <v>614.060606077275</v>
      </c>
      <c r="D63" s="74">
        <v>646.6660124515538</v>
      </c>
      <c r="E63" s="74">
        <v>671.10026545888093</v>
      </c>
      <c r="F63" s="74">
        <v>689.91862867892871</v>
      </c>
      <c r="G63" s="74">
        <v>701.42128849914604</v>
      </c>
      <c r="H63" s="74">
        <v>711.96731897054258</v>
      </c>
      <c r="I63" s="74">
        <v>730.41996714492268</v>
      </c>
      <c r="J63" s="74">
        <v>747.45129545043937</v>
      </c>
      <c r="K63" s="74">
        <v>758.04213870409365</v>
      </c>
      <c r="L63" s="74">
        <v>763.02904669807515</v>
      </c>
      <c r="M63" s="74">
        <v>773.26212232944283</v>
      </c>
      <c r="N63" s="74">
        <v>791.25882882800636</v>
      </c>
      <c r="O63" s="74">
        <v>808.06028292110739</v>
      </c>
      <c r="P63" s="74">
        <v>827.9671760040726</v>
      </c>
      <c r="Q63" s="74">
        <v>828.85808884359153</v>
      </c>
      <c r="R63" s="74">
        <v>842.10470720791352</v>
      </c>
      <c r="S63" s="74">
        <v>847.20835550500453</v>
      </c>
      <c r="T63" s="74">
        <v>868.07461612467807</v>
      </c>
      <c r="U63" s="74">
        <v>871.91442374897645</v>
      </c>
      <c r="V63" s="74">
        <v>880.38257032412469</v>
      </c>
      <c r="W63" s="74">
        <v>892.95779837542682</v>
      </c>
      <c r="X63" s="74">
        <v>900.14240268200592</v>
      </c>
      <c r="Y63" s="74">
        <v>905.10286378809803</v>
      </c>
      <c r="Z63" s="74">
        <v>906.5548380042884</v>
      </c>
      <c r="AA63" s="74">
        <v>910.94388604779249</v>
      </c>
      <c r="AB63" s="74">
        <v>914.91933415013125</v>
      </c>
      <c r="AC63" s="74">
        <v>919.56603899534912</v>
      </c>
      <c r="AD63" s="74">
        <v>926.56277689881222</v>
      </c>
      <c r="AE63" s="74">
        <v>934.82108478267355</v>
      </c>
      <c r="AF63" s="74">
        <v>936.58608062396308</v>
      </c>
      <c r="AG63" s="74">
        <v>947.19729332409815</v>
      </c>
      <c r="AH63" s="74">
        <v>954.67728799718338</v>
      </c>
      <c r="AI63" s="74">
        <f t="shared" ref="AI63:AR63" si="43">AH63*1.001</f>
        <v>955.63196528518051</v>
      </c>
      <c r="AJ63" s="74">
        <f t="shared" si="43"/>
        <v>956.58759725046559</v>
      </c>
      <c r="AK63" s="74">
        <f t="shared" si="43"/>
        <v>957.544184847716</v>
      </c>
      <c r="AL63" s="74">
        <f t="shared" si="43"/>
        <v>958.50172903256362</v>
      </c>
      <c r="AM63" s="74">
        <f t="shared" si="43"/>
        <v>959.46023076159611</v>
      </c>
      <c r="AN63" s="74">
        <f t="shared" si="43"/>
        <v>960.41969099235757</v>
      </c>
      <c r="AO63" s="74">
        <f t="shared" si="43"/>
        <v>961.38011068334981</v>
      </c>
      <c r="AP63" s="74">
        <f t="shared" si="43"/>
        <v>962.34149079403301</v>
      </c>
      <c r="AQ63" s="74">
        <f t="shared" si="43"/>
        <v>963.30383228482697</v>
      </c>
      <c r="AR63" s="74">
        <f t="shared" si="43"/>
        <v>964.2671361171117</v>
      </c>
    </row>
    <row r="64" spans="1:44">
      <c r="A64" t="s">
        <v>461</v>
      </c>
      <c r="B64" t="s">
        <v>434</v>
      </c>
      <c r="C64" s="74">
        <v>580.83950617273331</v>
      </c>
      <c r="D64" s="74">
        <v>611.68093770174778</v>
      </c>
      <c r="E64" s="74">
        <v>634.79328086464648</v>
      </c>
      <c r="F64" s="74">
        <v>652.59355772907077</v>
      </c>
      <c r="G64" s="74">
        <v>663.47391576462144</v>
      </c>
      <c r="H64" s="74">
        <v>673.44939875516798</v>
      </c>
      <c r="I64" s="74">
        <v>690.90374600869836</v>
      </c>
      <c r="J64" s="74">
        <v>707.01366777299586</v>
      </c>
      <c r="K64" s="74">
        <v>717.03153914354789</v>
      </c>
      <c r="L64" s="74">
        <v>721.74865199509043</v>
      </c>
      <c r="M64" s="74">
        <v>731.4281112170745</v>
      </c>
      <c r="N64" s="74">
        <v>748.45118355212958</v>
      </c>
      <c r="O64" s="74">
        <v>764.34366745654825</v>
      </c>
      <c r="P64" s="74">
        <v>783.17358397180476</v>
      </c>
      <c r="Q64" s="74">
        <v>784.01629781572797</v>
      </c>
      <c r="R64" s="74">
        <v>796.54626504216026</v>
      </c>
      <c r="S64" s="74">
        <v>801.37380246635485</v>
      </c>
      <c r="T64" s="74">
        <v>821.11118407666049</v>
      </c>
      <c r="U64" s="74">
        <v>824.74325547518799</v>
      </c>
      <c r="V64" s="74">
        <v>832.75326951326235</v>
      </c>
      <c r="W64" s="74">
        <v>844.64816910304114</v>
      </c>
      <c r="X64" s="74">
        <v>851.44408138951462</v>
      </c>
      <c r="Y64" s="74">
        <v>856.1361781479394</v>
      </c>
      <c r="Z64" s="74">
        <v>857.50959956328654</v>
      </c>
      <c r="AA64" s="74">
        <v>861.66119709767793</v>
      </c>
      <c r="AB64" s="74">
        <v>865.4215707313632</v>
      </c>
      <c r="AC64" s="74">
        <v>869.81688565779757</v>
      </c>
      <c r="AD64" s="74">
        <v>876.43509524240028</v>
      </c>
      <c r="AE64" s="74">
        <v>884.24662300629132</v>
      </c>
      <c r="AF64" s="74">
        <v>885.91613136215312</v>
      </c>
      <c r="AG64" s="74">
        <v>895.95327017816214</v>
      </c>
      <c r="AH64" s="74">
        <v>903.02859200973853</v>
      </c>
      <c r="AI64" s="74">
        <f t="shared" ref="AI64:AR64" si="44">AH64*1.001</f>
        <v>903.93162060174814</v>
      </c>
      <c r="AJ64" s="74">
        <f t="shared" si="44"/>
        <v>904.83555222234975</v>
      </c>
      <c r="AK64" s="74">
        <f t="shared" si="44"/>
        <v>905.74038777457201</v>
      </c>
      <c r="AL64" s="74">
        <f t="shared" si="44"/>
        <v>906.64612816234649</v>
      </c>
      <c r="AM64" s="74">
        <f t="shared" si="44"/>
        <v>907.55277429050875</v>
      </c>
      <c r="AN64" s="74">
        <f t="shared" si="44"/>
        <v>908.46032706479912</v>
      </c>
      <c r="AO64" s="74">
        <f t="shared" si="44"/>
        <v>909.36878739186386</v>
      </c>
      <c r="AP64" s="74">
        <f t="shared" si="44"/>
        <v>910.27815617925557</v>
      </c>
      <c r="AQ64" s="74">
        <f t="shared" si="44"/>
        <v>911.18843433543475</v>
      </c>
      <c r="AR64" s="74">
        <f t="shared" si="44"/>
        <v>912.09962276977012</v>
      </c>
    </row>
    <row r="65" spans="1:44">
      <c r="A65" t="s">
        <v>462</v>
      </c>
      <c r="B65" t="s">
        <v>434</v>
      </c>
      <c r="C65" s="74">
        <v>625.65909089469994</v>
      </c>
      <c r="D65" s="74">
        <v>658.88035392393317</v>
      </c>
      <c r="E65" s="74">
        <v>683.77612540309497</v>
      </c>
      <c r="F65" s="74">
        <v>702.94993318013985</v>
      </c>
      <c r="G65" s="74">
        <v>714.66985726379369</v>
      </c>
      <c r="H65" s="74">
        <v>725.41508301509589</v>
      </c>
      <c r="I65" s="74">
        <v>744.2162680563157</v>
      </c>
      <c r="J65" s="74">
        <v>761.5692870888015</v>
      </c>
      <c r="K65" s="74">
        <v>772.36017205408075</v>
      </c>
      <c r="L65" s="74">
        <v>777.44127364407166</v>
      </c>
      <c r="M65" s="74">
        <v>787.86763340923869</v>
      </c>
      <c r="N65" s="74">
        <v>806.20426486801205</v>
      </c>
      <c r="O65" s="74">
        <v>823.32306778349459</v>
      </c>
      <c r="P65" s="74">
        <v>843.60596576711589</v>
      </c>
      <c r="Q65" s="74">
        <v>844.51370632517035</v>
      </c>
      <c r="R65" s="74">
        <v>858.01052914888976</v>
      </c>
      <c r="S65" s="74">
        <v>863.21057605338433</v>
      </c>
      <c r="T65" s="74">
        <v>884.47096227661973</v>
      </c>
      <c r="U65" s="74">
        <v>888.38329686322675</v>
      </c>
      <c r="V65" s="74">
        <v>897.01139128148941</v>
      </c>
      <c r="W65" s="74">
        <v>909.82414245377549</v>
      </c>
      <c r="X65" s="74">
        <v>917.14445083116505</v>
      </c>
      <c r="Y65" s="74">
        <v>922.19860599979279</v>
      </c>
      <c r="Z65" s="74">
        <v>923.67800536056188</v>
      </c>
      <c r="AA65" s="74">
        <v>928.14995451609252</v>
      </c>
      <c r="AB65" s="74">
        <v>932.20049158196537</v>
      </c>
      <c r="AC65" s="74">
        <v>936.93496420623455</v>
      </c>
      <c r="AD65" s="74">
        <v>944.06385772681699</v>
      </c>
      <c r="AE65" s="74">
        <v>952.47814998365482</v>
      </c>
      <c r="AF65" s="74">
        <v>954.27648337707751</v>
      </c>
      <c r="AG65" s="74">
        <v>965.08812253052838</v>
      </c>
      <c r="AH65" s="74">
        <v>972.70940065966272</v>
      </c>
      <c r="AI65" s="74">
        <f t="shared" ref="AI65:AR65" si="45">AH65*1.001</f>
        <v>973.68211006032232</v>
      </c>
      <c r="AJ65" s="74">
        <f t="shared" si="45"/>
        <v>974.65579217038248</v>
      </c>
      <c r="AK65" s="74">
        <f t="shared" si="45"/>
        <v>975.63044796255281</v>
      </c>
      <c r="AL65" s="74">
        <f t="shared" si="45"/>
        <v>976.60607841051524</v>
      </c>
      <c r="AM65" s="74">
        <f t="shared" si="45"/>
        <v>977.58268448892568</v>
      </c>
      <c r="AN65" s="74">
        <f t="shared" si="45"/>
        <v>978.56026717341445</v>
      </c>
      <c r="AO65" s="74">
        <f t="shared" si="45"/>
        <v>979.53882744058774</v>
      </c>
      <c r="AP65" s="74">
        <f t="shared" si="45"/>
        <v>980.51836626802822</v>
      </c>
      <c r="AQ65" s="74">
        <f t="shared" si="45"/>
        <v>981.49888463429613</v>
      </c>
      <c r="AR65" s="74">
        <f t="shared" si="45"/>
        <v>982.48038351893035</v>
      </c>
    </row>
    <row r="66" spans="1:44">
      <c r="A66" t="s">
        <v>463</v>
      </c>
      <c r="B66" t="s">
        <v>434</v>
      </c>
      <c r="C66" s="74">
        <v>595.49358973589995</v>
      </c>
      <c r="D66" s="74">
        <v>627.1131241832436</v>
      </c>
      <c r="E66" s="74">
        <v>650.80857198081378</v>
      </c>
      <c r="F66" s="74">
        <v>669.05793459413553</v>
      </c>
      <c r="G66" s="74">
        <v>680.21279474973085</v>
      </c>
      <c r="H66" s="74">
        <v>690.43995063747695</v>
      </c>
      <c r="I66" s="74">
        <v>708.33465613192516</v>
      </c>
      <c r="J66" s="74">
        <v>724.85101743282655</v>
      </c>
      <c r="K66" s="74">
        <v>735.1216311231226</v>
      </c>
      <c r="L66" s="74">
        <v>739.95775269423189</v>
      </c>
      <c r="M66" s="74">
        <v>749.88141638712034</v>
      </c>
      <c r="N66" s="74">
        <v>767.33396626605577</v>
      </c>
      <c r="O66" s="74">
        <v>783.62740393599245</v>
      </c>
      <c r="P66" s="74">
        <v>802.93238312720268</v>
      </c>
      <c r="Q66" s="74">
        <v>803.79635792007548</v>
      </c>
      <c r="R66" s="74">
        <v>816.64244549443276</v>
      </c>
      <c r="S66" s="74">
        <v>821.59177755564269</v>
      </c>
      <c r="T66" s="74">
        <v>841.82711640949287</v>
      </c>
      <c r="U66" s="74">
        <v>845.55082186048367</v>
      </c>
      <c r="V66" s="74">
        <v>853.76292169645683</v>
      </c>
      <c r="W66" s="74">
        <v>865.95791942128267</v>
      </c>
      <c r="X66" s="74">
        <v>872.92528675768915</v>
      </c>
      <c r="Y66" s="74">
        <v>877.73576110106433</v>
      </c>
      <c r="Z66" s="74">
        <v>879.14383276312162</v>
      </c>
      <c r="AA66" s="74">
        <v>883.40017154968859</v>
      </c>
      <c r="AB66" s="74">
        <v>887.25541619140824</v>
      </c>
      <c r="AC66" s="74">
        <v>891.76162115120621</v>
      </c>
      <c r="AD66" s="74">
        <v>898.54680249868079</v>
      </c>
      <c r="AE66" s="74">
        <v>906.55540842167011</v>
      </c>
      <c r="AF66" s="74">
        <v>908.26703704431168</v>
      </c>
      <c r="AG66" s="74">
        <v>918.55740428122147</v>
      </c>
      <c r="AH66" s="74">
        <v>925.81123042638933</v>
      </c>
      <c r="AI66" s="74">
        <f t="shared" ref="AI66:AR66" si="46">AH66*1.001</f>
        <v>926.73704165681556</v>
      </c>
      <c r="AJ66" s="74">
        <f t="shared" si="46"/>
        <v>927.66377869847224</v>
      </c>
      <c r="AK66" s="74">
        <f t="shared" si="46"/>
        <v>928.59144247717063</v>
      </c>
      <c r="AL66" s="74">
        <f t="shared" si="46"/>
        <v>929.52003391964774</v>
      </c>
      <c r="AM66" s="74">
        <f t="shared" si="46"/>
        <v>930.44955395356726</v>
      </c>
      <c r="AN66" s="74">
        <f t="shared" si="46"/>
        <v>931.38000350752077</v>
      </c>
      <c r="AO66" s="74">
        <f t="shared" si="46"/>
        <v>932.31138351102823</v>
      </c>
      <c r="AP66" s="74">
        <f t="shared" si="46"/>
        <v>933.2436948945392</v>
      </c>
      <c r="AQ66" s="74">
        <f t="shared" si="46"/>
        <v>934.17693858943369</v>
      </c>
      <c r="AR66" s="74">
        <f t="shared" si="46"/>
        <v>935.11111552802299</v>
      </c>
    </row>
    <row r="67" spans="1:44">
      <c r="A67" t="s">
        <v>464</v>
      </c>
      <c r="B67" t="s">
        <v>434</v>
      </c>
      <c r="C67" s="74">
        <f t="shared" ref="C67:AR67" si="47">AVERAGE(C37:C51)</f>
        <v>838.58744176032565</v>
      </c>
      <c r="D67" s="74">
        <f t="shared" si="47"/>
        <v>883.11478002035631</v>
      </c>
      <c r="E67" s="74">
        <f t="shared" si="47"/>
        <v>916.48324156625199</v>
      </c>
      <c r="F67" s="74">
        <f t="shared" si="47"/>
        <v>942.18240369232819</v>
      </c>
      <c r="G67" s="74">
        <f t="shared" si="47"/>
        <v>957.89092818748441</v>
      </c>
      <c r="H67" s="74">
        <f t="shared" si="47"/>
        <v>972.29303870590752</v>
      </c>
      <c r="I67" s="74">
        <f t="shared" si="47"/>
        <v>997.49276471521546</v>
      </c>
      <c r="J67" s="74">
        <f t="shared" si="47"/>
        <v>1020.7514754876598</v>
      </c>
      <c r="K67" s="74">
        <f t="shared" si="47"/>
        <v>1035.2147842592519</v>
      </c>
      <c r="L67" s="74">
        <f t="shared" si="47"/>
        <v>1042.0251192255059</v>
      </c>
      <c r="M67" s="74">
        <f t="shared" si="47"/>
        <v>1055.9998452218003</v>
      </c>
      <c r="N67" s="74">
        <f t="shared" si="47"/>
        <v>1080.5769177670511</v>
      </c>
      <c r="O67" s="74">
        <f t="shared" si="47"/>
        <v>1103.5217024777871</v>
      </c>
      <c r="P67" s="74">
        <f t="shared" si="47"/>
        <v>1130.7074075671953</v>
      </c>
      <c r="Q67" s="74">
        <f t="shared" si="47"/>
        <v>1131.9240762665545</v>
      </c>
      <c r="R67" s="74">
        <f t="shared" si="47"/>
        <v>1150.014225180478</v>
      </c>
      <c r="S67" s="74">
        <f t="shared" si="47"/>
        <v>1156.9839857004413</v>
      </c>
      <c r="T67" s="74">
        <f t="shared" si="47"/>
        <v>1185.4798441531395</v>
      </c>
      <c r="U67" s="74">
        <f t="shared" si="47"/>
        <v>1190.7236497655565</v>
      </c>
      <c r="V67" s="74">
        <f t="shared" si="47"/>
        <v>1202.2881131143283</v>
      </c>
      <c r="W67" s="74">
        <f t="shared" si="47"/>
        <v>1219.461382685324</v>
      </c>
      <c r="X67" s="74">
        <f t="shared" si="47"/>
        <v>1229.2729857842467</v>
      </c>
      <c r="Y67" s="74">
        <f t="shared" si="47"/>
        <v>1236.0472037486311</v>
      </c>
      <c r="Z67" s="74">
        <f t="shared" si="47"/>
        <v>1238.0300818740257</v>
      </c>
      <c r="AA67" s="74">
        <f t="shared" si="47"/>
        <v>1244.0239537070968</v>
      </c>
      <c r="AB67" s="74">
        <f t="shared" si="47"/>
        <v>1249.4529957609225</v>
      </c>
      <c r="AC67" s="74">
        <f t="shared" si="47"/>
        <v>1255.798734748576</v>
      </c>
      <c r="AD67" s="74">
        <f t="shared" si="47"/>
        <v>1265.3537794478514</v>
      </c>
      <c r="AE67" s="74">
        <f t="shared" si="47"/>
        <v>1276.6316780999673</v>
      </c>
      <c r="AF67" s="74">
        <f t="shared" si="47"/>
        <v>1279.0420319520404</v>
      </c>
      <c r="AG67" s="74">
        <f t="shared" si="47"/>
        <v>1293.5331581114363</v>
      </c>
      <c r="AH67" s="74">
        <f t="shared" si="47"/>
        <v>1303.7481589357915</v>
      </c>
      <c r="AI67" s="74">
        <f t="shared" si="47"/>
        <v>1305.0519070947271</v>
      </c>
      <c r="AJ67" s="74">
        <f t="shared" si="47"/>
        <v>1306.3569590018219</v>
      </c>
      <c r="AK67" s="74">
        <f t="shared" si="47"/>
        <v>1307.6633159608234</v>
      </c>
      <c r="AL67" s="74">
        <f t="shared" si="47"/>
        <v>1308.970979276784</v>
      </c>
      <c r="AM67" s="74">
        <f t="shared" si="47"/>
        <v>1310.2799502560606</v>
      </c>
      <c r="AN67" s="74">
        <f t="shared" si="47"/>
        <v>1311.5902302063166</v>
      </c>
      <c r="AO67" s="74">
        <f t="shared" si="47"/>
        <v>1312.9018204365229</v>
      </c>
      <c r="AP67" s="74">
        <f t="shared" si="47"/>
        <v>1314.214722256959</v>
      </c>
      <c r="AQ67" s="74">
        <f t="shared" si="47"/>
        <v>1315.528936979216</v>
      </c>
      <c r="AR67" s="74">
        <f t="shared" si="47"/>
        <v>1316.8444659161948</v>
      </c>
    </row>
    <row r="68" spans="1:44">
      <c r="A68" t="s">
        <v>465</v>
      </c>
      <c r="B68" t="s">
        <v>434</v>
      </c>
      <c r="C68" s="74">
        <f t="shared" ref="C68:AR68" si="48">AVERAGE(C52:C66)</f>
        <v>601.83982829731269</v>
      </c>
      <c r="D68" s="74">
        <f t="shared" si="48"/>
        <v>633.79633548838081</v>
      </c>
      <c r="E68" s="74">
        <f t="shared" si="48"/>
        <v>657.74430819492545</v>
      </c>
      <c r="F68" s="74">
        <f t="shared" si="48"/>
        <v>676.18815620781174</v>
      </c>
      <c r="G68" s="74">
        <f t="shared" si="48"/>
        <v>687.46189489524477</v>
      </c>
      <c r="H68" s="74">
        <f t="shared" si="48"/>
        <v>697.79804267171505</v>
      </c>
      <c r="I68" s="74">
        <f t="shared" si="48"/>
        <v>715.88345394706732</v>
      </c>
      <c r="J68" s="74">
        <f t="shared" si="48"/>
        <v>732.57583186811132</v>
      </c>
      <c r="K68" s="74">
        <f t="shared" si="48"/>
        <v>742.95590058155835</v>
      </c>
      <c r="L68" s="74">
        <f t="shared" si="48"/>
        <v>747.84356121493681</v>
      </c>
      <c r="M68" s="74">
        <f t="shared" si="48"/>
        <v>757.8729824479293</v>
      </c>
      <c r="N68" s="74">
        <f t="shared" si="48"/>
        <v>775.51152600831801</v>
      </c>
      <c r="O68" s="74">
        <f t="shared" si="48"/>
        <v>791.97860457753757</v>
      </c>
      <c r="P68" s="74">
        <f t="shared" si="48"/>
        <v>811.48931898652711</v>
      </c>
      <c r="Q68" s="74">
        <f t="shared" si="48"/>
        <v>812.36250125071626</v>
      </c>
      <c r="R68" s="74">
        <f t="shared" si="48"/>
        <v>825.34549094750241</v>
      </c>
      <c r="S68" s="74">
        <f t="shared" si="48"/>
        <v>830.34756856722311</v>
      </c>
      <c r="T68" s="74">
        <f t="shared" si="48"/>
        <v>850.79855758079123</v>
      </c>
      <c r="U68" s="74">
        <f t="shared" si="48"/>
        <v>854.56194695706972</v>
      </c>
      <c r="V68" s="74">
        <f t="shared" si="48"/>
        <v>862.86156401497033</v>
      </c>
      <c r="W68" s="74">
        <f t="shared" si="48"/>
        <v>875.18652512840595</v>
      </c>
      <c r="X68" s="74">
        <f t="shared" si="48"/>
        <v>882.22814444002108</v>
      </c>
      <c r="Y68" s="74">
        <f t="shared" si="48"/>
        <v>887.08988452042968</v>
      </c>
      <c r="Z68" s="74">
        <f t="shared" si="48"/>
        <v>888.51296215204434</v>
      </c>
      <c r="AA68" s="74">
        <f t="shared" si="48"/>
        <v>892.81466119404183</v>
      </c>
      <c r="AB68" s="74">
        <f t="shared" si="48"/>
        <v>896.71099158820391</v>
      </c>
      <c r="AC68" s="74">
        <f t="shared" si="48"/>
        <v>901.26521965383279</v>
      </c>
      <c r="AD68" s="74">
        <f t="shared" si="48"/>
        <v>908.12271140104247</v>
      </c>
      <c r="AE68" s="74">
        <f t="shared" si="48"/>
        <v>916.2166658896715</v>
      </c>
      <c r="AF68" s="74">
        <f t="shared" si="48"/>
        <v>917.94653552070531</v>
      </c>
      <c r="AG68" s="74">
        <f t="shared" si="48"/>
        <v>928.3465682964146</v>
      </c>
      <c r="AH68" s="74">
        <f t="shared" si="48"/>
        <v>935.67769923880212</v>
      </c>
      <c r="AI68" s="74">
        <f t="shared" si="48"/>
        <v>936.6133769380408</v>
      </c>
      <c r="AJ68" s="74">
        <f t="shared" si="48"/>
        <v>937.54999031497869</v>
      </c>
      <c r="AK68" s="74">
        <f t="shared" si="48"/>
        <v>938.48754030529369</v>
      </c>
      <c r="AL68" s="74">
        <f t="shared" si="48"/>
        <v>939.42602784559881</v>
      </c>
      <c r="AM68" s="74">
        <f t="shared" si="48"/>
        <v>940.36545387344438</v>
      </c>
      <c r="AN68" s="74">
        <f t="shared" si="48"/>
        <v>941.30581932731752</v>
      </c>
      <c r="AO68" s="74">
        <f t="shared" si="48"/>
        <v>942.24712514664509</v>
      </c>
      <c r="AP68" s="74">
        <f t="shared" si="48"/>
        <v>943.18937227179151</v>
      </c>
      <c r="AQ68" s="74">
        <f t="shared" si="48"/>
        <v>944.132561644063</v>
      </c>
      <c r="AR68" s="74">
        <f t="shared" si="48"/>
        <v>945.07669420570721</v>
      </c>
    </row>
    <row r="69" spans="1:44">
      <c r="A69" t="s">
        <v>466</v>
      </c>
      <c r="B69" t="s">
        <v>467</v>
      </c>
      <c r="C69" s="74">
        <v>800</v>
      </c>
      <c r="D69" s="74">
        <v>800</v>
      </c>
      <c r="E69" s="74">
        <v>800</v>
      </c>
      <c r="F69" s="74">
        <v>800</v>
      </c>
      <c r="G69" s="74">
        <v>800</v>
      </c>
      <c r="H69" s="74">
        <v>800</v>
      </c>
      <c r="I69" s="74">
        <v>800</v>
      </c>
      <c r="J69" s="74">
        <v>800</v>
      </c>
      <c r="K69" s="74">
        <v>800</v>
      </c>
      <c r="L69" s="74">
        <v>800</v>
      </c>
      <c r="M69" s="74">
        <v>800</v>
      </c>
      <c r="N69" s="74">
        <v>800</v>
      </c>
      <c r="O69" s="74">
        <v>800</v>
      </c>
      <c r="P69" s="74">
        <v>800</v>
      </c>
      <c r="Q69" s="74">
        <v>800</v>
      </c>
      <c r="R69" s="74">
        <v>800</v>
      </c>
      <c r="S69" s="74">
        <v>800</v>
      </c>
      <c r="T69" s="74">
        <v>800</v>
      </c>
      <c r="U69" s="74">
        <v>800</v>
      </c>
      <c r="V69" s="74">
        <v>800</v>
      </c>
      <c r="W69" s="74">
        <v>800</v>
      </c>
      <c r="X69" s="74">
        <v>800</v>
      </c>
      <c r="Y69" s="74">
        <v>800</v>
      </c>
      <c r="Z69" s="74">
        <v>800</v>
      </c>
      <c r="AA69" s="74">
        <v>800</v>
      </c>
      <c r="AB69" s="74">
        <v>800</v>
      </c>
      <c r="AC69" s="74">
        <v>800</v>
      </c>
      <c r="AD69" s="74">
        <v>800</v>
      </c>
      <c r="AE69" s="74">
        <v>800</v>
      </c>
      <c r="AF69" s="74">
        <v>800</v>
      </c>
      <c r="AG69" s="74">
        <v>800</v>
      </c>
      <c r="AH69" s="74">
        <v>800</v>
      </c>
      <c r="AI69" s="74">
        <v>800</v>
      </c>
      <c r="AJ69" s="74">
        <v>800</v>
      </c>
      <c r="AK69" s="74">
        <v>800</v>
      </c>
      <c r="AL69" s="74">
        <v>800</v>
      </c>
      <c r="AM69" s="74">
        <v>800</v>
      </c>
      <c r="AN69" s="74">
        <v>800</v>
      </c>
      <c r="AO69" s="74">
        <v>800</v>
      </c>
      <c r="AP69" s="74">
        <v>800</v>
      </c>
      <c r="AQ69" s="74">
        <v>800</v>
      </c>
      <c r="AR69" s="74">
        <v>800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7030A0"/>
  </sheetPr>
  <dimension ref="A1:DQ615"/>
  <sheetViews>
    <sheetView zoomScale="68" zoomScaleNormal="68" workbookViewId="0">
      <pane xSplit="4" ySplit="1" topLeftCell="O2" activePane="bottomRight" state="frozen"/>
      <selection activeCell="G41" sqref="G41"/>
      <selection pane="topRight" activeCell="G41" sqref="G41"/>
      <selection pane="bottomLeft" activeCell="G41" sqref="G41"/>
      <selection pane="bottomRight" activeCell="Q56" sqref="Q56"/>
    </sheetView>
  </sheetViews>
  <sheetFormatPr baseColWidth="10" defaultColWidth="11.42578125" defaultRowHeight="15"/>
  <cols>
    <col min="2" max="2" width="15.42578125" customWidth="1"/>
    <col min="3" max="3" width="21.140625" customWidth="1"/>
    <col min="4" max="4" width="16.42578125" customWidth="1"/>
    <col min="5" max="29" width="13.42578125" customWidth="1"/>
    <col min="38" max="121" width="17.140625" customWidth="1"/>
  </cols>
  <sheetData>
    <row r="1" spans="1:121" ht="14.25" customHeight="1">
      <c r="A1" s="85" t="s">
        <v>28</v>
      </c>
      <c r="B1" s="85" t="s">
        <v>468</v>
      </c>
      <c r="C1" s="85" t="s">
        <v>469</v>
      </c>
      <c r="D1" s="85" t="s">
        <v>470</v>
      </c>
    </row>
    <row r="2" spans="1:121" ht="14.25" customHeight="1">
      <c r="A2" s="86" t="s">
        <v>29</v>
      </c>
      <c r="B2" s="86" t="s">
        <v>471</v>
      </c>
      <c r="C2" s="86" t="s">
        <v>472</v>
      </c>
      <c r="D2" s="87">
        <v>0</v>
      </c>
      <c r="F2" s="191" t="s">
        <v>473</v>
      </c>
      <c r="G2" s="192"/>
      <c r="H2" s="192"/>
      <c r="I2" s="192"/>
      <c r="J2" s="93"/>
      <c r="K2" s="93"/>
      <c r="L2" s="191" t="s">
        <v>474</v>
      </c>
      <c r="M2" s="192"/>
      <c r="N2" s="192"/>
      <c r="O2" s="192"/>
      <c r="P2" s="93"/>
      <c r="Q2" s="93"/>
      <c r="R2" s="191" t="s">
        <v>475</v>
      </c>
      <c r="S2" s="192"/>
      <c r="T2" s="192"/>
      <c r="U2" s="192"/>
      <c r="V2" s="93"/>
      <c r="W2" s="93"/>
      <c r="X2" s="191" t="s">
        <v>476</v>
      </c>
      <c r="Y2" s="192"/>
      <c r="Z2" s="192"/>
      <c r="AA2" s="192"/>
      <c r="AB2" s="93"/>
      <c r="AI2" s="199"/>
      <c r="AJ2" s="192"/>
      <c r="AL2" s="191"/>
      <c r="AM2" s="192"/>
      <c r="AN2" s="192"/>
      <c r="AO2" s="93"/>
      <c r="AP2" s="137"/>
      <c r="AS2" s="191"/>
      <c r="AT2" s="192"/>
      <c r="AU2" s="192"/>
      <c r="AV2" s="192"/>
      <c r="AW2" s="93"/>
      <c r="AY2" s="191"/>
      <c r="AZ2" s="192"/>
      <c r="BA2" s="192"/>
      <c r="BB2" s="192"/>
      <c r="BC2" s="93"/>
      <c r="BE2" s="191"/>
      <c r="BF2" s="192"/>
      <c r="BG2" s="192"/>
      <c r="BH2" s="192"/>
      <c r="BI2" s="93"/>
      <c r="BK2" s="191"/>
      <c r="BL2" s="192"/>
      <c r="BM2" s="192"/>
      <c r="BN2" s="192"/>
      <c r="BO2" s="93"/>
      <c r="BQ2" s="191"/>
      <c r="BR2" s="192"/>
      <c r="BS2" s="192"/>
      <c r="BT2" s="192"/>
      <c r="BU2" s="93"/>
      <c r="BW2" s="191"/>
      <c r="BX2" s="192"/>
      <c r="BY2" s="192"/>
      <c r="BZ2" s="192"/>
      <c r="CA2" s="93"/>
      <c r="CC2" s="191"/>
      <c r="CD2" s="192"/>
      <c r="CE2" s="192"/>
      <c r="CF2" s="192"/>
      <c r="CG2" s="93"/>
      <c r="CI2" s="191"/>
      <c r="CJ2" s="192"/>
      <c r="CK2" s="192"/>
      <c r="CL2" s="192"/>
      <c r="CM2" s="93"/>
      <c r="CO2" s="191"/>
      <c r="CP2" s="192"/>
      <c r="CQ2" s="192"/>
      <c r="CR2" s="192"/>
      <c r="CS2" s="93"/>
      <c r="CU2" s="191"/>
      <c r="CV2" s="192"/>
      <c r="CW2" s="192"/>
      <c r="CX2" s="192"/>
      <c r="CY2" s="93"/>
      <c r="DA2" s="191"/>
      <c r="DB2" s="192"/>
      <c r="DC2" s="192"/>
      <c r="DD2" s="192"/>
      <c r="DE2" s="93"/>
      <c r="DG2" s="191"/>
      <c r="DH2" s="192"/>
      <c r="DI2" s="192"/>
      <c r="DJ2" s="192"/>
      <c r="DK2" s="93"/>
      <c r="DM2" s="191"/>
      <c r="DN2" s="192"/>
      <c r="DO2" s="192"/>
      <c r="DP2" s="192"/>
      <c r="DQ2" s="93"/>
    </row>
    <row r="3" spans="1:121" ht="14.25" customHeight="1">
      <c r="A3" s="86" t="s">
        <v>29</v>
      </c>
      <c r="B3" s="86" t="s">
        <v>471</v>
      </c>
      <c r="C3" s="86" t="s">
        <v>322</v>
      </c>
      <c r="D3" s="87">
        <v>0.494759</v>
      </c>
      <c r="F3" s="191" t="s">
        <v>477</v>
      </c>
      <c r="G3" s="192"/>
      <c r="H3" s="192"/>
      <c r="I3" s="192"/>
      <c r="J3" s="93"/>
      <c r="K3" s="93"/>
      <c r="L3" s="191" t="s">
        <v>477</v>
      </c>
      <c r="M3" s="192"/>
      <c r="N3" s="192"/>
      <c r="O3" s="192"/>
      <c r="P3" s="93"/>
      <c r="Q3" s="93"/>
      <c r="R3" s="191" t="s">
        <v>477</v>
      </c>
      <c r="S3" s="192"/>
      <c r="T3" s="192"/>
      <c r="U3" s="192"/>
      <c r="V3" s="93"/>
      <c r="W3" s="93"/>
      <c r="X3" s="191" t="s">
        <v>477</v>
      </c>
      <c r="Y3" s="192"/>
      <c r="Z3" s="192"/>
      <c r="AA3" s="93"/>
      <c r="AB3" s="93"/>
      <c r="AL3" s="191"/>
      <c r="AM3" s="192"/>
      <c r="AN3" s="192"/>
      <c r="AO3" s="93"/>
      <c r="AP3" s="93"/>
      <c r="AS3" s="191"/>
      <c r="AT3" s="192"/>
      <c r="AU3" s="192"/>
      <c r="AV3" s="192"/>
      <c r="AW3" s="93"/>
      <c r="AY3" s="191"/>
      <c r="AZ3" s="192"/>
      <c r="BA3" s="192"/>
      <c r="BB3" s="192"/>
      <c r="BC3" s="93"/>
      <c r="BE3" s="191"/>
      <c r="BF3" s="192"/>
      <c r="BG3" s="192"/>
      <c r="BH3" s="192"/>
      <c r="BI3" s="93"/>
      <c r="BK3" s="191"/>
      <c r="BL3" s="192"/>
      <c r="BM3" s="192"/>
      <c r="BN3" s="192"/>
      <c r="BO3" s="93"/>
      <c r="BQ3" s="191"/>
      <c r="BR3" s="192"/>
      <c r="BS3" s="192"/>
      <c r="BT3" s="192"/>
      <c r="BU3" s="93"/>
      <c r="BW3" s="191"/>
      <c r="BX3" s="192"/>
      <c r="BY3" s="192"/>
      <c r="BZ3" s="192"/>
      <c r="CA3" s="93"/>
      <c r="CC3" s="191"/>
      <c r="CD3" s="192"/>
      <c r="CE3" s="192"/>
      <c r="CF3" s="192"/>
      <c r="CG3" s="93"/>
      <c r="CI3" s="191"/>
      <c r="CJ3" s="192"/>
      <c r="CK3" s="192"/>
      <c r="CL3" s="192"/>
      <c r="CM3" s="93"/>
      <c r="CO3" s="191"/>
      <c r="CP3" s="192"/>
      <c r="CQ3" s="192"/>
      <c r="CR3" s="192"/>
      <c r="CS3" s="93"/>
      <c r="CU3" s="191"/>
      <c r="CV3" s="192"/>
      <c r="CW3" s="192"/>
      <c r="CX3" s="192"/>
      <c r="CY3" s="93"/>
      <c r="DA3" s="191"/>
      <c r="DB3" s="192"/>
      <c r="DC3" s="192"/>
      <c r="DD3" s="192"/>
      <c r="DE3" s="93"/>
      <c r="DG3" s="191"/>
      <c r="DH3" s="192"/>
      <c r="DI3" s="192"/>
      <c r="DJ3" s="192"/>
      <c r="DK3" s="93"/>
      <c r="DM3" s="191"/>
      <c r="DN3" s="192"/>
      <c r="DO3" s="192"/>
      <c r="DP3" s="192"/>
      <c r="DQ3" s="93"/>
    </row>
    <row r="4" spans="1:121" ht="14.25" customHeight="1">
      <c r="A4" s="86" t="s">
        <v>29</v>
      </c>
      <c r="B4" s="86" t="s">
        <v>471</v>
      </c>
      <c r="C4" s="86" t="s">
        <v>478</v>
      </c>
      <c r="D4" s="87">
        <v>0</v>
      </c>
      <c r="F4" s="191" t="s">
        <v>479</v>
      </c>
      <c r="G4" s="192"/>
      <c r="H4" s="192"/>
      <c r="I4" s="192"/>
      <c r="J4" s="93"/>
      <c r="K4" s="93"/>
      <c r="L4" s="191" t="s">
        <v>480</v>
      </c>
      <c r="M4" s="192"/>
      <c r="N4" s="192"/>
      <c r="O4" s="192"/>
      <c r="P4" s="93"/>
      <c r="Q4" s="93"/>
      <c r="R4" s="191" t="s">
        <v>481</v>
      </c>
      <c r="S4" s="192"/>
      <c r="T4" s="192"/>
      <c r="U4" s="192"/>
      <c r="V4" s="93"/>
      <c r="W4" s="93"/>
      <c r="X4" s="191" t="s">
        <v>482</v>
      </c>
      <c r="Y4" s="192"/>
      <c r="Z4" s="192"/>
      <c r="AA4" s="93"/>
      <c r="AB4" s="93"/>
      <c r="AL4" s="191"/>
      <c r="AM4" s="192"/>
      <c r="AN4" s="192"/>
      <c r="AO4" s="93"/>
      <c r="AP4" s="93"/>
      <c r="AS4" s="191"/>
      <c r="AT4" s="192"/>
      <c r="AU4" s="192"/>
      <c r="AV4" s="192"/>
      <c r="AW4" s="93"/>
      <c r="AY4" s="191"/>
      <c r="AZ4" s="192"/>
      <c r="BA4" s="192"/>
      <c r="BB4" s="192"/>
      <c r="BC4" s="93"/>
      <c r="BE4" s="191"/>
      <c r="BF4" s="192"/>
      <c r="BG4" s="192"/>
      <c r="BH4" s="192"/>
      <c r="BI4" s="93"/>
      <c r="BK4" s="191"/>
      <c r="BL4" s="192"/>
      <c r="BM4" s="192"/>
      <c r="BN4" s="192"/>
      <c r="BO4" s="93"/>
      <c r="BQ4" s="191"/>
      <c r="BR4" s="192"/>
      <c r="BS4" s="192"/>
      <c r="BT4" s="192"/>
      <c r="BU4" s="93"/>
      <c r="BW4" s="191"/>
      <c r="BX4" s="192"/>
      <c r="BY4" s="192"/>
      <c r="BZ4" s="192"/>
      <c r="CA4" s="93"/>
      <c r="CC4" s="191"/>
      <c r="CD4" s="192"/>
      <c r="CE4" s="192"/>
      <c r="CF4" s="192"/>
      <c r="CG4" s="93"/>
      <c r="CI4" s="191"/>
      <c r="CJ4" s="192"/>
      <c r="CK4" s="192"/>
      <c r="CL4" s="192"/>
      <c r="CM4" s="93"/>
      <c r="CO4" s="191"/>
      <c r="CP4" s="192"/>
      <c r="CQ4" s="192"/>
      <c r="CR4" s="192"/>
      <c r="CS4" s="93"/>
      <c r="CU4" s="191"/>
      <c r="CV4" s="192"/>
      <c r="CW4" s="192"/>
      <c r="CX4" s="192"/>
      <c r="CY4" s="93"/>
      <c r="DA4" s="191"/>
      <c r="DB4" s="192"/>
      <c r="DC4" s="192"/>
      <c r="DD4" s="192"/>
      <c r="DE4" s="93"/>
      <c r="DG4" s="191"/>
      <c r="DH4" s="192"/>
      <c r="DI4" s="192"/>
      <c r="DJ4" s="192"/>
      <c r="DK4" s="93"/>
      <c r="DM4" s="191"/>
      <c r="DN4" s="192"/>
      <c r="DO4" s="192"/>
      <c r="DP4" s="192"/>
      <c r="DQ4" s="93"/>
    </row>
    <row r="5" spans="1:121" ht="14.25" customHeight="1">
      <c r="A5" s="86" t="s">
        <v>29</v>
      </c>
      <c r="B5" s="86" t="s">
        <v>471</v>
      </c>
      <c r="C5" s="86" t="s">
        <v>483</v>
      </c>
      <c r="D5" s="87">
        <v>0</v>
      </c>
      <c r="F5" s="191" t="s">
        <v>484</v>
      </c>
      <c r="G5" s="192"/>
      <c r="H5" s="192"/>
      <c r="I5" s="192"/>
      <c r="J5" s="93"/>
      <c r="K5" s="93"/>
      <c r="L5" s="191" t="s">
        <v>484</v>
      </c>
      <c r="M5" s="192"/>
      <c r="N5" s="192"/>
      <c r="O5" s="192"/>
      <c r="P5" s="93"/>
      <c r="Q5" s="93"/>
      <c r="R5" s="191" t="s">
        <v>485</v>
      </c>
      <c r="S5" s="192"/>
      <c r="T5" s="192"/>
      <c r="U5" s="192"/>
      <c r="V5" s="93"/>
      <c r="W5" s="93"/>
      <c r="X5" s="191" t="s">
        <v>485</v>
      </c>
      <c r="Y5" s="192"/>
      <c r="Z5" s="192"/>
      <c r="AA5" s="93"/>
      <c r="AB5" s="93"/>
      <c r="AL5" s="191"/>
      <c r="AM5" s="192"/>
      <c r="AN5" s="192"/>
      <c r="AO5" s="93"/>
      <c r="AP5" s="93"/>
      <c r="AS5" s="191"/>
      <c r="AT5" s="192"/>
      <c r="AU5" s="192"/>
      <c r="AV5" s="192"/>
      <c r="AW5" s="93"/>
      <c r="AY5" s="191"/>
      <c r="AZ5" s="192"/>
      <c r="BA5" s="192"/>
      <c r="BB5" s="192"/>
      <c r="BC5" s="93"/>
      <c r="BE5" s="191"/>
      <c r="BF5" s="192"/>
      <c r="BG5" s="192"/>
      <c r="BH5" s="192"/>
      <c r="BI5" s="93"/>
      <c r="BK5" s="191"/>
      <c r="BL5" s="192"/>
      <c r="BM5" s="192"/>
      <c r="BN5" s="192"/>
      <c r="BO5" s="93"/>
      <c r="BQ5" s="191"/>
      <c r="BR5" s="192"/>
      <c r="BS5" s="192"/>
      <c r="BT5" s="192"/>
      <c r="BU5" s="93"/>
      <c r="BW5" s="191"/>
      <c r="BX5" s="192"/>
      <c r="BY5" s="192"/>
      <c r="BZ5" s="192"/>
      <c r="CA5" s="93"/>
      <c r="CC5" s="191"/>
      <c r="CD5" s="192"/>
      <c r="CE5" s="192"/>
      <c r="CF5" s="192"/>
      <c r="CG5" s="93"/>
      <c r="CI5" s="191"/>
      <c r="CJ5" s="192"/>
      <c r="CK5" s="192"/>
      <c r="CL5" s="192"/>
      <c r="CM5" s="93"/>
      <c r="CO5" s="191"/>
      <c r="CP5" s="192"/>
      <c r="CQ5" s="192"/>
      <c r="CR5" s="192"/>
      <c r="CS5" s="93"/>
      <c r="CU5" s="191"/>
      <c r="CV5" s="192"/>
      <c r="CW5" s="192"/>
      <c r="CX5" s="192"/>
      <c r="CY5" s="93"/>
      <c r="DA5" s="191"/>
      <c r="DB5" s="192"/>
      <c r="DC5" s="192"/>
      <c r="DD5" s="192"/>
      <c r="DE5" s="93"/>
      <c r="DG5" s="191"/>
      <c r="DH5" s="192"/>
      <c r="DI5" s="192"/>
      <c r="DJ5" s="192"/>
      <c r="DK5" s="93"/>
      <c r="DM5" s="191"/>
      <c r="DN5" s="192"/>
      <c r="DO5" s="192"/>
      <c r="DP5" s="192"/>
      <c r="DQ5" s="93"/>
    </row>
    <row r="6" spans="1:121" ht="14.25" customHeight="1">
      <c r="A6" s="86" t="s">
        <v>29</v>
      </c>
      <c r="B6" s="86" t="s">
        <v>471</v>
      </c>
      <c r="C6" s="86" t="s">
        <v>486</v>
      </c>
      <c r="D6" s="87">
        <v>0</v>
      </c>
      <c r="F6" s="191" t="s">
        <v>487</v>
      </c>
      <c r="G6" s="192"/>
      <c r="H6" s="192"/>
      <c r="I6" s="192"/>
      <c r="J6" s="192"/>
      <c r="K6" s="96"/>
      <c r="L6" s="191" t="s">
        <v>487</v>
      </c>
      <c r="M6" s="192"/>
      <c r="N6" s="192"/>
      <c r="O6" s="192"/>
      <c r="P6" s="192"/>
      <c r="Q6" s="96"/>
      <c r="R6" s="191" t="s">
        <v>488</v>
      </c>
      <c r="S6" s="192"/>
      <c r="T6" s="192"/>
      <c r="U6" s="192"/>
      <c r="V6" s="192"/>
      <c r="W6" s="96"/>
      <c r="X6" s="191" t="s">
        <v>488</v>
      </c>
      <c r="Y6" s="192"/>
      <c r="Z6" s="192"/>
      <c r="AA6" s="192"/>
      <c r="AB6" s="93"/>
      <c r="AL6" s="191"/>
      <c r="AM6" s="192"/>
      <c r="AN6" s="192"/>
      <c r="AO6" s="192"/>
      <c r="AP6" s="93"/>
      <c r="AS6" s="191"/>
      <c r="AT6" s="192"/>
      <c r="AU6" s="192"/>
      <c r="AV6" s="192"/>
      <c r="AW6" s="192"/>
      <c r="AY6" s="191"/>
      <c r="AZ6" s="192"/>
      <c r="BA6" s="192"/>
      <c r="BB6" s="192"/>
      <c r="BC6" s="192"/>
      <c r="BE6" s="191"/>
      <c r="BF6" s="192"/>
      <c r="BG6" s="192"/>
      <c r="BH6" s="192"/>
      <c r="BI6" s="192"/>
      <c r="BK6" s="191"/>
      <c r="BL6" s="192"/>
      <c r="BM6" s="192"/>
      <c r="BN6" s="192"/>
      <c r="BO6" s="192"/>
      <c r="BQ6" s="191"/>
      <c r="BR6" s="192"/>
      <c r="BS6" s="192"/>
      <c r="BT6" s="192"/>
      <c r="BU6" s="192"/>
      <c r="BW6" s="191"/>
      <c r="BX6" s="192"/>
      <c r="BY6" s="192"/>
      <c r="BZ6" s="192"/>
      <c r="CA6" s="192"/>
      <c r="CC6" s="191"/>
      <c r="CD6" s="192"/>
      <c r="CE6" s="192"/>
      <c r="CF6" s="192"/>
      <c r="CG6" s="192"/>
      <c r="CI6" s="191"/>
      <c r="CJ6" s="192"/>
      <c r="CK6" s="192"/>
      <c r="CL6" s="192"/>
      <c r="CM6" s="192"/>
      <c r="CO6" s="191"/>
      <c r="CP6" s="192"/>
      <c r="CQ6" s="192"/>
      <c r="CR6" s="192"/>
      <c r="CS6" s="192"/>
      <c r="CU6" s="191"/>
      <c r="CV6" s="192"/>
      <c r="CW6" s="192"/>
      <c r="CX6" s="192"/>
      <c r="CY6" s="192"/>
      <c r="DA6" s="191"/>
      <c r="DB6" s="192"/>
      <c r="DC6" s="192"/>
      <c r="DD6" s="192"/>
      <c r="DE6" s="192"/>
      <c r="DG6" s="191"/>
      <c r="DH6" s="192"/>
      <c r="DI6" s="192"/>
      <c r="DJ6" s="192"/>
      <c r="DK6" s="192"/>
      <c r="DM6" s="191"/>
      <c r="DN6" s="192"/>
      <c r="DO6" s="192"/>
      <c r="DP6" s="192"/>
      <c r="DQ6" s="192"/>
    </row>
    <row r="7" spans="1:121" ht="14.25" customHeight="1" thickBot="1">
      <c r="A7" s="86" t="s">
        <v>29</v>
      </c>
      <c r="B7" s="86" t="s">
        <v>471</v>
      </c>
      <c r="C7" s="86" t="s">
        <v>489</v>
      </c>
      <c r="D7" s="87">
        <v>18.315270000000002</v>
      </c>
      <c r="F7" s="94"/>
      <c r="G7" s="94"/>
      <c r="H7" s="94"/>
      <c r="I7" s="94"/>
      <c r="J7" s="94"/>
      <c r="K7" s="93"/>
      <c r="L7" s="94"/>
      <c r="M7" s="94"/>
      <c r="N7" s="94"/>
      <c r="O7" s="94"/>
      <c r="P7" s="94"/>
      <c r="Q7" s="93"/>
      <c r="R7" s="94"/>
      <c r="S7" s="94"/>
      <c r="T7" s="94"/>
      <c r="U7" s="94"/>
      <c r="V7" s="94"/>
      <c r="W7" s="93"/>
      <c r="X7" s="94"/>
      <c r="Y7" s="94"/>
      <c r="Z7" s="94"/>
      <c r="AA7" s="94"/>
      <c r="AB7" s="94"/>
      <c r="AL7" s="93"/>
      <c r="AM7" s="93"/>
      <c r="AN7" s="93"/>
      <c r="AO7" s="93"/>
      <c r="AP7" s="93"/>
      <c r="AS7" s="93"/>
      <c r="AT7" s="93"/>
      <c r="AU7" s="93"/>
      <c r="AV7" s="93"/>
      <c r="AW7" s="93"/>
      <c r="AY7" s="93"/>
      <c r="AZ7" s="93"/>
      <c r="BA7" s="93"/>
      <c r="BB7" s="93"/>
      <c r="BC7" s="93"/>
      <c r="BE7" s="93"/>
      <c r="BF7" s="93"/>
      <c r="BG7" s="93"/>
      <c r="BH7" s="93"/>
      <c r="BI7" s="93"/>
      <c r="BK7" s="93"/>
      <c r="BL7" s="93"/>
      <c r="BM7" s="93"/>
      <c r="BN7" s="93"/>
      <c r="BO7" s="93"/>
      <c r="BQ7" s="93"/>
      <c r="BR7" s="93"/>
      <c r="BS7" s="93"/>
      <c r="BT7" s="93"/>
      <c r="BU7" s="93"/>
      <c r="BW7" s="93"/>
      <c r="BX7" s="93"/>
      <c r="BY7" s="93"/>
      <c r="BZ7" s="93"/>
      <c r="CA7" s="93"/>
      <c r="CC7" s="93"/>
      <c r="CD7" s="93"/>
      <c r="CE7" s="93"/>
      <c r="CF7" s="93"/>
      <c r="CG7" s="93"/>
      <c r="CI7" s="93"/>
      <c r="CJ7" s="93"/>
      <c r="CK7" s="93"/>
      <c r="CL7" s="93"/>
      <c r="CM7" s="93"/>
      <c r="CO7" s="93"/>
      <c r="CP7" s="93"/>
      <c r="CQ7" s="93"/>
      <c r="CR7" s="93"/>
      <c r="CS7" s="93"/>
      <c r="CU7" s="93"/>
      <c r="CV7" s="93"/>
      <c r="CW7" s="93"/>
      <c r="CX7" s="93"/>
      <c r="CY7" s="93"/>
      <c r="DA7" s="93"/>
      <c r="DB7" s="93"/>
      <c r="DC7" s="93"/>
      <c r="DD7" s="93"/>
      <c r="DE7" s="93"/>
      <c r="DG7" s="93"/>
      <c r="DH7" s="93"/>
      <c r="DI7" s="93"/>
      <c r="DJ7" s="93"/>
      <c r="DK7" s="93"/>
      <c r="DM7" s="93"/>
      <c r="DN7" s="93"/>
      <c r="DO7" s="93"/>
      <c r="DP7" s="93"/>
      <c r="DQ7" s="93"/>
    </row>
    <row r="8" spans="1:121" ht="14.25" customHeight="1" thickTop="1">
      <c r="A8" s="86" t="s">
        <v>29</v>
      </c>
      <c r="B8" s="86" t="s">
        <v>471</v>
      </c>
      <c r="C8" s="86" t="s">
        <v>490</v>
      </c>
      <c r="D8" s="87">
        <v>0</v>
      </c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L8" s="93"/>
      <c r="AM8" s="93"/>
      <c r="AN8" s="93"/>
      <c r="AO8" s="93"/>
      <c r="AP8" s="93"/>
      <c r="AS8" s="93"/>
      <c r="AT8" s="93"/>
      <c r="AU8" s="93"/>
      <c r="AV8" s="93"/>
      <c r="AW8" s="93"/>
      <c r="AY8" s="93"/>
      <c r="AZ8" s="93"/>
      <c r="BA8" s="93"/>
      <c r="BB8" s="93"/>
      <c r="BC8" s="93"/>
      <c r="BE8" s="93"/>
      <c r="BF8" s="93"/>
      <c r="BG8" s="93"/>
      <c r="BH8" s="93"/>
      <c r="BI8" s="93"/>
      <c r="BK8" s="93"/>
      <c r="BL8" s="93"/>
      <c r="BM8" s="93"/>
      <c r="BN8" s="93"/>
      <c r="BO8" s="93"/>
      <c r="BQ8" s="93"/>
      <c r="BR8" s="93"/>
      <c r="BS8" s="93"/>
      <c r="BT8" s="93"/>
      <c r="BU8" s="93"/>
      <c r="BW8" s="93"/>
      <c r="BX8" s="93"/>
      <c r="BY8" s="93"/>
      <c r="BZ8" s="93"/>
      <c r="CA8" s="93"/>
      <c r="CC8" s="93"/>
      <c r="CD8" s="93"/>
      <c r="CE8" s="93"/>
      <c r="CF8" s="93"/>
      <c r="CG8" s="93"/>
      <c r="CI8" s="93"/>
      <c r="CJ8" s="93"/>
      <c r="CK8" s="93"/>
      <c r="CL8" s="93"/>
      <c r="CM8" s="93"/>
      <c r="CO8" s="93"/>
      <c r="CP8" s="93"/>
      <c r="CQ8" s="93"/>
      <c r="CR8" s="93"/>
      <c r="CS8" s="93"/>
      <c r="CU8" s="93"/>
      <c r="CV8" s="93"/>
      <c r="CW8" s="93"/>
      <c r="CX8" s="93"/>
      <c r="CY8" s="93"/>
      <c r="DA8" s="93"/>
      <c r="DB8" s="93"/>
      <c r="DC8" s="93"/>
      <c r="DD8" s="93"/>
      <c r="DE8" s="93"/>
      <c r="DG8" s="93"/>
      <c r="DH8" s="93"/>
      <c r="DI8" s="93"/>
      <c r="DJ8" s="93"/>
      <c r="DK8" s="93"/>
      <c r="DM8" s="93"/>
      <c r="DN8" s="93"/>
      <c r="DO8" s="93"/>
      <c r="DP8" s="93"/>
      <c r="DQ8" s="93"/>
    </row>
    <row r="9" spans="1:121" ht="14.25" customHeight="1">
      <c r="A9" s="107" t="s">
        <v>29</v>
      </c>
      <c r="B9" s="107" t="s">
        <v>471</v>
      </c>
      <c r="C9" s="107" t="s">
        <v>491</v>
      </c>
      <c r="D9" s="108">
        <v>0</v>
      </c>
      <c r="F9" s="93" t="s">
        <v>468</v>
      </c>
      <c r="G9" s="95" t="s">
        <v>492</v>
      </c>
      <c r="H9" s="95" t="s">
        <v>493</v>
      </c>
      <c r="I9" s="95" t="s">
        <v>494</v>
      </c>
      <c r="J9" s="95" t="s">
        <v>495</v>
      </c>
      <c r="K9" s="95"/>
      <c r="L9" s="93" t="s">
        <v>468</v>
      </c>
      <c r="M9" s="95" t="s">
        <v>492</v>
      </c>
      <c r="N9" s="95" t="s">
        <v>493</v>
      </c>
      <c r="O9" s="95" t="s">
        <v>494</v>
      </c>
      <c r="P9" s="95" t="s">
        <v>495</v>
      </c>
      <c r="Q9" s="95"/>
      <c r="R9" s="93" t="s">
        <v>468</v>
      </c>
      <c r="S9" s="95" t="s">
        <v>492</v>
      </c>
      <c r="T9" s="95" t="s">
        <v>493</v>
      </c>
      <c r="U9" s="95" t="s">
        <v>494</v>
      </c>
      <c r="V9" s="95" t="s">
        <v>495</v>
      </c>
      <c r="W9" s="95"/>
      <c r="X9" s="93" t="s">
        <v>468</v>
      </c>
      <c r="Y9" s="95" t="s">
        <v>492</v>
      </c>
      <c r="Z9" s="95" t="s">
        <v>493</v>
      </c>
      <c r="AA9" s="95" t="s">
        <v>494</v>
      </c>
      <c r="AB9" s="95" t="s">
        <v>495</v>
      </c>
      <c r="AL9" s="93"/>
      <c r="AM9" s="95"/>
      <c r="AN9" s="95"/>
      <c r="AO9" s="95"/>
      <c r="AP9" s="95"/>
      <c r="AS9" s="93"/>
      <c r="AT9" s="95"/>
      <c r="AU9" s="95"/>
      <c r="AV9" s="95"/>
      <c r="AW9" s="95"/>
      <c r="AY9" s="93"/>
      <c r="AZ9" s="95"/>
      <c r="BA9" s="95"/>
      <c r="BB9" s="95"/>
      <c r="BC9" s="95"/>
      <c r="BE9" s="93"/>
      <c r="BF9" s="95"/>
      <c r="BG9" s="95"/>
      <c r="BH9" s="95"/>
      <c r="BI9" s="95"/>
      <c r="BK9" s="93"/>
      <c r="BL9" s="95"/>
      <c r="BM9" s="95"/>
      <c r="BN9" s="95"/>
      <c r="BO9" s="95"/>
      <c r="BQ9" s="93"/>
      <c r="BR9" s="95"/>
      <c r="BS9" s="95"/>
      <c r="BT9" s="95"/>
      <c r="BU9" s="95"/>
      <c r="BW9" s="93"/>
      <c r="BX9" s="95"/>
      <c r="BY9" s="95"/>
      <c r="BZ9" s="95"/>
      <c r="CA9" s="95"/>
      <c r="CC9" s="93"/>
      <c r="CD9" s="95"/>
      <c r="CE9" s="95"/>
      <c r="CF9" s="95"/>
      <c r="CG9" s="95"/>
      <c r="CI9" s="93"/>
      <c r="CJ9" s="95"/>
      <c r="CK9" s="95"/>
      <c r="CL9" s="95"/>
      <c r="CM9" s="95"/>
      <c r="CO9" s="93"/>
      <c r="CP9" s="95"/>
      <c r="CQ9" s="95"/>
      <c r="CR9" s="95"/>
      <c r="CS9" s="95"/>
      <c r="CU9" s="93"/>
      <c r="CV9" s="95"/>
      <c r="CW9" s="95"/>
      <c r="CX9" s="95"/>
      <c r="CY9" s="95"/>
      <c r="DA9" s="93"/>
      <c r="DB9" s="95"/>
      <c r="DC9" s="95"/>
      <c r="DD9" s="95"/>
      <c r="DE9" s="95"/>
      <c r="DG9" s="93"/>
      <c r="DH9" s="95"/>
      <c r="DI9" s="95"/>
      <c r="DJ9" s="95"/>
      <c r="DK9" s="95"/>
      <c r="DM9" s="93"/>
      <c r="DN9" s="95"/>
      <c r="DO9" s="95"/>
      <c r="DP9" s="95"/>
      <c r="DQ9" s="95"/>
    </row>
    <row r="10" spans="1:121" ht="14.25" customHeight="1" thickBot="1">
      <c r="A10" s="111" t="s">
        <v>29</v>
      </c>
      <c r="B10" s="111" t="s">
        <v>496</v>
      </c>
      <c r="C10" s="111" t="s">
        <v>472</v>
      </c>
      <c r="D10" s="112">
        <v>0</v>
      </c>
      <c r="F10" s="94"/>
      <c r="G10" s="94"/>
      <c r="H10" s="94"/>
      <c r="I10" s="94"/>
      <c r="J10" s="94"/>
      <c r="K10" s="93"/>
      <c r="L10" s="94"/>
      <c r="M10" s="94"/>
      <c r="N10" s="94"/>
      <c r="O10" s="94"/>
      <c r="P10" s="94"/>
      <c r="Q10" s="93"/>
      <c r="R10" s="94"/>
      <c r="S10" s="94"/>
      <c r="T10" s="94"/>
      <c r="U10" s="94"/>
      <c r="V10" s="94"/>
      <c r="W10" s="93"/>
      <c r="X10" s="94"/>
      <c r="Y10" s="94"/>
      <c r="Z10" s="94"/>
      <c r="AA10" s="94"/>
      <c r="AB10" s="94"/>
      <c r="AL10" s="93"/>
      <c r="AM10" s="93"/>
      <c r="AN10" s="93"/>
      <c r="AO10" s="93"/>
      <c r="AP10" s="93"/>
      <c r="AS10" s="93"/>
      <c r="AT10" s="93"/>
      <c r="AU10" s="93"/>
      <c r="AV10" s="93"/>
      <c r="AW10" s="93"/>
      <c r="AY10" s="93"/>
      <c r="AZ10" s="93"/>
      <c r="BA10" s="93"/>
      <c r="BB10" s="93"/>
      <c r="BC10" s="93"/>
      <c r="BE10" s="93"/>
      <c r="BF10" s="93"/>
      <c r="BG10" s="93"/>
      <c r="BH10" s="93"/>
      <c r="BI10" s="93"/>
      <c r="BK10" s="93"/>
      <c r="BL10" s="93"/>
      <c r="BM10" s="93"/>
      <c r="BN10" s="93"/>
      <c r="BO10" s="93"/>
      <c r="BQ10" s="93"/>
      <c r="BR10" s="93"/>
      <c r="BS10" s="93"/>
      <c r="BT10" s="93"/>
      <c r="BU10" s="93"/>
      <c r="BW10" s="93"/>
      <c r="BX10" s="93"/>
      <c r="BY10" s="93"/>
      <c r="BZ10" s="93"/>
      <c r="CA10" s="93"/>
      <c r="CC10" s="93"/>
      <c r="CD10" s="93"/>
      <c r="CE10" s="93"/>
      <c r="CF10" s="93"/>
      <c r="CG10" s="93"/>
      <c r="CI10" s="93"/>
      <c r="CJ10" s="93"/>
      <c r="CK10" s="93"/>
      <c r="CL10" s="93"/>
      <c r="CM10" s="93"/>
      <c r="CO10" s="93"/>
      <c r="CP10" s="93"/>
      <c r="CQ10" s="93"/>
      <c r="CR10" s="93"/>
      <c r="CS10" s="93"/>
      <c r="CU10" s="93"/>
      <c r="CV10" s="93"/>
      <c r="CW10" s="93"/>
      <c r="CX10" s="93"/>
      <c r="CY10" s="93"/>
      <c r="DA10" s="93"/>
      <c r="DB10" s="93"/>
      <c r="DC10" s="93"/>
      <c r="DD10" s="93"/>
      <c r="DE10" s="93"/>
      <c r="DG10" s="93"/>
      <c r="DH10" s="93"/>
      <c r="DI10" s="93"/>
      <c r="DJ10" s="93"/>
      <c r="DK10" s="93"/>
      <c r="DM10" s="93"/>
      <c r="DN10" s="93"/>
      <c r="DO10" s="93"/>
      <c r="DP10" s="93"/>
      <c r="DQ10" s="93"/>
    </row>
    <row r="11" spans="1:121" ht="14.25" customHeight="1" thickTop="1">
      <c r="A11" s="86" t="s">
        <v>29</v>
      </c>
      <c r="B11" s="86" t="s">
        <v>496</v>
      </c>
      <c r="C11" s="86" t="s">
        <v>322</v>
      </c>
      <c r="D11" s="87">
        <v>0.70749099999999998</v>
      </c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L11" s="93"/>
      <c r="AM11" s="93"/>
      <c r="AN11" s="93"/>
      <c r="AO11" s="93"/>
      <c r="AP11" s="93"/>
      <c r="AS11" s="93"/>
      <c r="AT11" s="93"/>
      <c r="AU11" s="93"/>
      <c r="AV11" s="93"/>
      <c r="AW11" s="93"/>
      <c r="AY11" s="93"/>
      <c r="AZ11" s="93"/>
      <c r="BA11" s="93"/>
      <c r="BB11" s="93"/>
      <c r="BC11" s="93"/>
      <c r="BE11" s="93"/>
      <c r="BF11" s="93"/>
      <c r="BG11" s="93"/>
      <c r="BH11" s="93"/>
      <c r="BI11" s="93"/>
      <c r="BK11" s="93"/>
      <c r="BL11" s="93"/>
      <c r="BM11" s="93"/>
      <c r="BN11" s="93"/>
      <c r="BO11" s="93"/>
      <c r="BQ11" s="93"/>
      <c r="BR11" s="93"/>
      <c r="BS11" s="93"/>
      <c r="BT11" s="93"/>
      <c r="BU11" s="93"/>
      <c r="BW11" s="93"/>
      <c r="BX11" s="93"/>
      <c r="BY11" s="93"/>
      <c r="BZ11" s="93"/>
      <c r="CA11" s="93"/>
      <c r="CC11" s="93"/>
      <c r="CD11" s="93"/>
      <c r="CE11" s="93"/>
      <c r="CF11" s="93"/>
      <c r="CG11" s="93"/>
      <c r="CI11" s="93"/>
      <c r="CJ11" s="93"/>
      <c r="CK11" s="93"/>
      <c r="CL11" s="93"/>
      <c r="CM11" s="93"/>
      <c r="CO11" s="93"/>
      <c r="CP11" s="93"/>
      <c r="CQ11" s="93"/>
      <c r="CR11" s="93"/>
      <c r="CS11" s="93"/>
      <c r="CU11" s="93"/>
      <c r="CV11" s="93"/>
      <c r="CW11" s="93"/>
      <c r="CX11" s="93"/>
      <c r="CY11" s="93"/>
      <c r="DA11" s="93"/>
      <c r="DB11" s="93"/>
      <c r="DC11" s="93"/>
      <c r="DD11" s="93"/>
      <c r="DE11" s="93"/>
      <c r="DG11" s="93"/>
      <c r="DH11" s="93"/>
      <c r="DI11" s="93"/>
      <c r="DJ11" s="93"/>
      <c r="DK11" s="93"/>
      <c r="DM11" s="93"/>
      <c r="DN11" s="93"/>
      <c r="DO11" s="93"/>
      <c r="DP11" s="93"/>
      <c r="DQ11" s="93"/>
    </row>
    <row r="12" spans="1:121" ht="14.25" customHeight="1">
      <c r="A12" s="86" t="s">
        <v>29</v>
      </c>
      <c r="B12" s="86" t="s">
        <v>496</v>
      </c>
      <c r="C12" s="86" t="s">
        <v>478</v>
      </c>
      <c r="D12" s="87">
        <v>0</v>
      </c>
      <c r="F12" s="93" t="s">
        <v>497</v>
      </c>
      <c r="G12" s="95">
        <v>18.315270000000002</v>
      </c>
      <c r="H12" s="95">
        <v>1.4103920000000001</v>
      </c>
      <c r="I12" s="95">
        <v>12.985939999999999</v>
      </c>
      <c r="J12" s="95">
        <v>0</v>
      </c>
      <c r="K12" s="95"/>
      <c r="L12" s="93" t="s">
        <v>497</v>
      </c>
      <c r="M12" s="95">
        <v>-34.733440000000002</v>
      </c>
      <c r="N12" s="95">
        <v>4.4268020000000003</v>
      </c>
      <c r="O12" s="95">
        <v>-7.8461689999999997</v>
      </c>
      <c r="P12" s="95">
        <v>0</v>
      </c>
      <c r="Q12" s="95"/>
      <c r="R12" s="93" t="s">
        <v>497</v>
      </c>
      <c r="S12" s="95">
        <v>-61.949910000000003</v>
      </c>
      <c r="T12" s="95">
        <v>6.7605760000000004</v>
      </c>
      <c r="U12" s="95">
        <v>-9.1634069999999994</v>
      </c>
      <c r="V12" s="95">
        <v>0</v>
      </c>
      <c r="W12" s="95"/>
      <c r="X12" s="93" t="s">
        <v>497</v>
      </c>
      <c r="Y12" s="95">
        <v>13.28313</v>
      </c>
      <c r="Z12" s="95">
        <v>1.049971</v>
      </c>
      <c r="AA12" s="95">
        <v>12.65095</v>
      </c>
      <c r="AB12" s="95">
        <v>0</v>
      </c>
      <c r="AL12" s="93"/>
      <c r="AM12" s="95"/>
      <c r="AN12" s="95"/>
      <c r="AO12" s="95"/>
      <c r="AP12" s="95"/>
      <c r="AS12" s="93"/>
      <c r="AT12" s="95"/>
      <c r="AU12" s="95"/>
      <c r="AV12" s="95"/>
      <c r="AW12" s="95"/>
      <c r="AY12" s="93"/>
      <c r="AZ12" s="95"/>
      <c r="BA12" s="95"/>
      <c r="BB12" s="95"/>
      <c r="BC12" s="95"/>
      <c r="BE12" s="93"/>
      <c r="BF12" s="95"/>
      <c r="BG12" s="95"/>
      <c r="BH12" s="95"/>
      <c r="BI12" s="95"/>
      <c r="BK12" s="93"/>
      <c r="BL12" s="95"/>
      <c r="BM12" s="95"/>
      <c r="BN12" s="95"/>
      <c r="BO12" s="95"/>
      <c r="BQ12" s="93"/>
      <c r="BR12" s="95"/>
      <c r="BS12" s="95"/>
      <c r="BT12" s="95"/>
      <c r="BU12" s="95"/>
      <c r="BW12" s="93"/>
      <c r="BX12" s="95"/>
      <c r="BY12" s="95"/>
      <c r="BZ12" s="95"/>
      <c r="CA12" s="95"/>
      <c r="CC12" s="93"/>
      <c r="CD12" s="95"/>
      <c r="CE12" s="95"/>
      <c r="CF12" s="95"/>
      <c r="CG12" s="95"/>
      <c r="CI12" s="93"/>
      <c r="CJ12" s="95"/>
      <c r="CK12" s="95"/>
      <c r="CL12" s="95"/>
      <c r="CM12" s="95"/>
      <c r="CO12" s="93"/>
      <c r="CP12" s="95"/>
      <c r="CQ12" s="95"/>
      <c r="CR12" s="95"/>
      <c r="CS12" s="95"/>
      <c r="CU12" s="93"/>
      <c r="CV12" s="95"/>
      <c r="CW12" s="95"/>
      <c r="CX12" s="95"/>
      <c r="CY12" s="95"/>
      <c r="DA12" s="93"/>
      <c r="DB12" s="95"/>
      <c r="DC12" s="95"/>
      <c r="DD12" s="95"/>
      <c r="DE12" s="95"/>
      <c r="DG12" s="93"/>
      <c r="DH12" s="95"/>
      <c r="DI12" s="95"/>
      <c r="DJ12" s="95"/>
      <c r="DK12" s="95"/>
      <c r="DM12" s="93"/>
      <c r="DN12" s="95"/>
      <c r="DO12" s="95"/>
      <c r="DP12" s="95"/>
      <c r="DQ12" s="95"/>
    </row>
    <row r="13" spans="1:121" ht="14.25" customHeight="1">
      <c r="A13" s="86" t="s">
        <v>29</v>
      </c>
      <c r="B13" s="86" t="s">
        <v>496</v>
      </c>
      <c r="C13" s="86" t="s">
        <v>483</v>
      </c>
      <c r="D13" s="87">
        <v>-0.70489000000000002</v>
      </c>
      <c r="F13" s="93" t="s">
        <v>498</v>
      </c>
      <c r="G13" s="95">
        <v>0.494759</v>
      </c>
      <c r="H13" s="95">
        <v>0.17142399999999999</v>
      </c>
      <c r="I13" s="95">
        <v>2.886161</v>
      </c>
      <c r="J13" s="95">
        <v>1.0699999999999999E-2</v>
      </c>
      <c r="K13" s="95"/>
      <c r="L13" s="93" t="s">
        <v>498</v>
      </c>
      <c r="M13" s="95">
        <v>0.70749099999999998</v>
      </c>
      <c r="N13" s="95">
        <v>0.408862</v>
      </c>
      <c r="O13" s="95">
        <v>1.7303930000000001</v>
      </c>
      <c r="P13" s="95">
        <v>0.1028</v>
      </c>
      <c r="Q13" s="95"/>
      <c r="R13" s="93" t="s">
        <v>498</v>
      </c>
      <c r="S13" s="95">
        <v>-0.57803000000000004</v>
      </c>
      <c r="T13" s="95">
        <v>0.49641000000000002</v>
      </c>
      <c r="U13" s="95">
        <v>-1.16442</v>
      </c>
      <c r="V13" s="95">
        <v>0.26029999999999998</v>
      </c>
      <c r="W13" s="95"/>
      <c r="X13" s="93" t="s">
        <v>498</v>
      </c>
      <c r="Y13" s="95">
        <v>0.84585399999999999</v>
      </c>
      <c r="Z13" s="95">
        <v>0.12734100000000001</v>
      </c>
      <c r="AA13" s="95">
        <v>6.6424250000000002</v>
      </c>
      <c r="AB13" s="95">
        <v>0</v>
      </c>
      <c r="AL13" s="93"/>
      <c r="AM13" s="95"/>
      <c r="AN13" s="95"/>
      <c r="AO13" s="95"/>
      <c r="AP13" s="95"/>
      <c r="AS13" s="93"/>
      <c r="AT13" s="95"/>
      <c r="AU13" s="95"/>
      <c r="AV13" s="95"/>
      <c r="AW13" s="95"/>
      <c r="AY13" s="93"/>
      <c r="AZ13" s="95"/>
      <c r="BA13" s="95"/>
      <c r="BB13" s="95"/>
      <c r="BC13" s="95"/>
      <c r="BE13" s="93"/>
      <c r="BF13" s="95"/>
      <c r="BG13" s="95"/>
      <c r="BH13" s="95"/>
      <c r="BI13" s="95"/>
      <c r="BK13" s="93"/>
      <c r="BL13" s="95"/>
      <c r="BM13" s="95"/>
      <c r="BN13" s="95"/>
      <c r="BO13" s="95"/>
      <c r="BQ13" s="93"/>
      <c r="BR13" s="95"/>
      <c r="BS13" s="95"/>
      <c r="BT13" s="95"/>
      <c r="BU13" s="95"/>
      <c r="BW13" s="93"/>
      <c r="BX13" s="95"/>
      <c r="BY13" s="95"/>
      <c r="BZ13" s="95"/>
      <c r="CA13" s="95"/>
      <c r="CC13" s="93"/>
      <c r="CD13" s="95"/>
      <c r="CE13" s="95"/>
      <c r="CF13" s="95"/>
      <c r="CG13" s="95"/>
      <c r="CI13" s="93"/>
      <c r="CJ13" s="95"/>
      <c r="CK13" s="95"/>
      <c r="CL13" s="95"/>
      <c r="CM13" s="95"/>
      <c r="CO13" s="93"/>
      <c r="CP13" s="95"/>
      <c r="CQ13" s="95"/>
      <c r="CR13" s="95"/>
      <c r="CS13" s="95"/>
      <c r="CU13" s="93"/>
      <c r="CV13" s="95"/>
      <c r="CW13" s="95"/>
      <c r="CX13" s="95"/>
      <c r="CY13" s="95"/>
      <c r="DA13" s="93"/>
      <c r="DB13" s="95"/>
      <c r="DC13" s="95"/>
      <c r="DD13" s="95"/>
      <c r="DE13" s="95"/>
      <c r="DG13" s="93"/>
      <c r="DH13" s="95"/>
      <c r="DI13" s="95"/>
      <c r="DJ13" s="95"/>
      <c r="DK13" s="95"/>
      <c r="DM13" s="93"/>
      <c r="DN13" s="95"/>
      <c r="DO13" s="95"/>
      <c r="DP13" s="95"/>
      <c r="DQ13" s="95"/>
    </row>
    <row r="14" spans="1:121" ht="14.25" customHeight="1">
      <c r="A14" s="86" t="s">
        <v>29</v>
      </c>
      <c r="B14" s="86" t="s">
        <v>496</v>
      </c>
      <c r="C14" s="86" t="s">
        <v>486</v>
      </c>
      <c r="D14" s="87">
        <v>4.1654580000000001</v>
      </c>
      <c r="F14" s="93" t="s">
        <v>499</v>
      </c>
      <c r="G14" s="95">
        <v>0.696133</v>
      </c>
      <c r="H14" s="95">
        <v>0.12300899999999999</v>
      </c>
      <c r="I14" s="95">
        <v>5.6591800000000001</v>
      </c>
      <c r="J14" s="95">
        <v>0</v>
      </c>
      <c r="K14" s="95"/>
      <c r="L14" s="93" t="s">
        <v>500</v>
      </c>
      <c r="M14" s="95">
        <v>-0.70489000000000002</v>
      </c>
      <c r="N14" s="95">
        <v>0.12330000000000001</v>
      </c>
      <c r="O14" s="95">
        <v>-5.7168469999999996</v>
      </c>
      <c r="P14" s="95">
        <v>0</v>
      </c>
      <c r="Q14" s="95"/>
      <c r="R14" s="93" t="s">
        <v>501</v>
      </c>
      <c r="S14" s="95">
        <v>-0.57553500000000002</v>
      </c>
      <c r="T14" s="95">
        <v>0.23108999999999999</v>
      </c>
      <c r="U14" s="95">
        <v>-2.490516</v>
      </c>
      <c r="V14" s="95">
        <v>2.3400000000000001E-2</v>
      </c>
      <c r="W14" s="95"/>
      <c r="X14" s="93" t="s">
        <v>502</v>
      </c>
      <c r="Y14" s="95">
        <v>-0.28292899999999999</v>
      </c>
      <c r="Z14" s="95">
        <v>9.0462000000000001E-2</v>
      </c>
      <c r="AA14" s="95">
        <v>-3.1275940000000002</v>
      </c>
      <c r="AB14" s="95">
        <v>6.4999999999999997E-3</v>
      </c>
      <c r="AL14" s="93"/>
      <c r="AM14" s="95"/>
      <c r="AN14" s="95"/>
      <c r="AO14" s="95"/>
      <c r="AP14" s="95"/>
      <c r="AS14" s="93"/>
      <c r="AT14" s="95"/>
      <c r="AU14" s="95"/>
      <c r="AV14" s="95"/>
      <c r="AW14" s="95"/>
      <c r="AY14" s="93"/>
      <c r="AZ14" s="95"/>
      <c r="BA14" s="95"/>
      <c r="BB14" s="95"/>
      <c r="BC14" s="95"/>
      <c r="BE14" s="93"/>
      <c r="BF14" s="95"/>
      <c r="BG14" s="95"/>
      <c r="BH14" s="95"/>
      <c r="BI14" s="95"/>
      <c r="BK14" s="93"/>
      <c r="BL14" s="95"/>
      <c r="BM14" s="95"/>
      <c r="BN14" s="95"/>
      <c r="BO14" s="95"/>
      <c r="BQ14" s="93"/>
      <c r="BR14" s="95"/>
      <c r="BS14" s="95"/>
      <c r="BT14" s="95"/>
      <c r="BU14" s="95"/>
      <c r="BW14" s="93"/>
      <c r="BX14" s="95"/>
      <c r="BY14" s="95"/>
      <c r="BZ14" s="95"/>
      <c r="CA14" s="95"/>
      <c r="CC14" s="93"/>
      <c r="CD14" s="95"/>
      <c r="CE14" s="95"/>
      <c r="CF14" s="95"/>
      <c r="CG14" s="95"/>
      <c r="CI14" s="93"/>
      <c r="CJ14" s="95"/>
      <c r="CK14" s="95"/>
      <c r="CL14" s="95"/>
      <c r="CM14" s="95"/>
      <c r="CO14" s="93"/>
      <c r="CP14" s="95"/>
      <c r="CQ14" s="95"/>
      <c r="CR14" s="95"/>
      <c r="CS14" s="95"/>
      <c r="CU14" s="93"/>
      <c r="CV14" s="95"/>
      <c r="CW14" s="95"/>
      <c r="CX14" s="95"/>
      <c r="CY14" s="95"/>
      <c r="DA14" s="93"/>
      <c r="DB14" s="95"/>
      <c r="DC14" s="95"/>
      <c r="DD14" s="95"/>
      <c r="DE14" s="95"/>
      <c r="DG14" s="93"/>
      <c r="DH14" s="95"/>
      <c r="DI14" s="95"/>
      <c r="DJ14" s="95"/>
      <c r="DK14" s="95"/>
      <c r="DM14" s="93"/>
      <c r="DN14" s="95"/>
      <c r="DO14" s="95"/>
      <c r="DP14" s="95"/>
      <c r="DQ14" s="95"/>
    </row>
    <row r="15" spans="1:121" ht="14.25" customHeight="1">
      <c r="A15" s="86" t="s">
        <v>29</v>
      </c>
      <c r="B15" s="86" t="s">
        <v>496</v>
      </c>
      <c r="C15" s="86" t="s">
        <v>489</v>
      </c>
      <c r="D15" s="87">
        <v>-34.733440000000002</v>
      </c>
      <c r="F15" s="93" t="s">
        <v>503</v>
      </c>
      <c r="G15" s="95">
        <v>0.81846799999999997</v>
      </c>
      <c r="H15" s="95">
        <v>0.12291000000000001</v>
      </c>
      <c r="I15" s="95">
        <v>6.6590860000000003</v>
      </c>
      <c r="J15" s="95">
        <v>0</v>
      </c>
      <c r="K15" s="95"/>
      <c r="L15" s="93" t="s">
        <v>504</v>
      </c>
      <c r="M15" s="95">
        <v>4.1654580000000001</v>
      </c>
      <c r="N15" s="95">
        <v>0.46227800000000002</v>
      </c>
      <c r="O15" s="95">
        <v>9.0107189999999999</v>
      </c>
      <c r="P15" s="95">
        <v>0</v>
      </c>
      <c r="Q15" s="95"/>
      <c r="R15" s="93" t="s">
        <v>504</v>
      </c>
      <c r="S15" s="95">
        <v>6.9147109999999996</v>
      </c>
      <c r="T15" s="95">
        <v>0.68434200000000001</v>
      </c>
      <c r="U15" s="95">
        <v>10.10417</v>
      </c>
      <c r="V15" s="95">
        <v>0</v>
      </c>
      <c r="W15" s="95"/>
      <c r="X15" s="93" t="s">
        <v>505</v>
      </c>
      <c r="Y15" s="95">
        <v>0.33329599999999998</v>
      </c>
      <c r="Z15" s="95">
        <v>8.6632000000000001E-2</v>
      </c>
      <c r="AA15" s="95">
        <v>3.8472550000000001</v>
      </c>
      <c r="AB15" s="95">
        <v>1.4E-3</v>
      </c>
      <c r="AL15" s="93"/>
      <c r="AM15" s="95"/>
      <c r="AN15" s="95"/>
      <c r="AO15" s="95"/>
      <c r="AP15" s="95"/>
      <c r="AS15" s="93"/>
      <c r="AT15" s="95"/>
      <c r="AU15" s="95"/>
      <c r="AV15" s="95"/>
      <c r="AW15" s="95"/>
      <c r="AY15" s="93"/>
      <c r="AZ15" s="95"/>
      <c r="BA15" s="95"/>
      <c r="BB15" s="95"/>
      <c r="BC15" s="95"/>
      <c r="BE15" s="93"/>
      <c r="BF15" s="95"/>
      <c r="BG15" s="95"/>
      <c r="BH15" s="95"/>
      <c r="BI15" s="95"/>
      <c r="BK15" s="93"/>
      <c r="BL15" s="95"/>
      <c r="BM15" s="95"/>
      <c r="BN15" s="95"/>
      <c r="BO15" s="95"/>
      <c r="BQ15" s="93"/>
      <c r="BR15" s="95"/>
      <c r="BS15" s="95"/>
      <c r="BT15" s="95"/>
      <c r="BU15" s="95"/>
      <c r="BW15" s="93"/>
      <c r="BX15" s="95"/>
      <c r="BY15" s="95"/>
      <c r="BZ15" s="95"/>
      <c r="CA15" s="95"/>
      <c r="CC15" s="93"/>
      <c r="CD15" s="95"/>
      <c r="CE15" s="95"/>
      <c r="CF15" s="95"/>
      <c r="CG15" s="95"/>
      <c r="CI15" s="93"/>
      <c r="CJ15" s="95"/>
      <c r="CK15" s="95"/>
      <c r="CL15" s="95"/>
      <c r="CM15" s="95"/>
      <c r="CO15" s="93"/>
      <c r="CP15" s="95"/>
      <c r="CQ15" s="95"/>
      <c r="CR15" s="95"/>
      <c r="CS15" s="95"/>
      <c r="CU15" s="93"/>
      <c r="CV15" s="95"/>
      <c r="CW15" s="95"/>
      <c r="CX15" s="95"/>
      <c r="CY15" s="95"/>
      <c r="DA15" s="93"/>
      <c r="DB15" s="95"/>
      <c r="DC15" s="95"/>
      <c r="DD15" s="95"/>
      <c r="DE15" s="95"/>
      <c r="DG15" s="93"/>
      <c r="DH15" s="95"/>
      <c r="DI15" s="95"/>
      <c r="DJ15" s="95"/>
      <c r="DK15" s="95"/>
      <c r="DM15" s="93"/>
      <c r="DN15" s="95"/>
      <c r="DO15" s="95"/>
      <c r="DP15" s="95"/>
      <c r="DQ15" s="95"/>
    </row>
    <row r="16" spans="1:121" ht="14.25" customHeight="1">
      <c r="A16" s="86" t="s">
        <v>29</v>
      </c>
      <c r="B16" s="86" t="s">
        <v>496</v>
      </c>
      <c r="C16" s="86" t="s">
        <v>490</v>
      </c>
      <c r="D16" s="87">
        <v>0</v>
      </c>
      <c r="F16" s="93" t="s">
        <v>506</v>
      </c>
      <c r="G16" s="95">
        <v>0.75451999999999997</v>
      </c>
      <c r="H16" s="95">
        <v>0.123376</v>
      </c>
      <c r="I16" s="95">
        <v>6.1156059999999997</v>
      </c>
      <c r="J16" s="95">
        <v>0</v>
      </c>
      <c r="K16" s="95"/>
      <c r="L16" s="93" t="s">
        <v>499</v>
      </c>
      <c r="M16" s="95">
        <v>0.32646599999999998</v>
      </c>
      <c r="N16" s="95">
        <v>0.107252</v>
      </c>
      <c r="O16" s="95">
        <v>3.0439099999999999</v>
      </c>
      <c r="P16" s="95">
        <v>7.7000000000000002E-3</v>
      </c>
      <c r="Q16" s="95"/>
      <c r="R16" s="93" t="s">
        <v>507</v>
      </c>
      <c r="S16" s="95">
        <v>0.44264199999999998</v>
      </c>
      <c r="T16" s="95">
        <v>0.16638600000000001</v>
      </c>
      <c r="U16" s="95">
        <v>2.6603379999999999</v>
      </c>
      <c r="V16" s="95">
        <v>1.6500000000000001E-2</v>
      </c>
      <c r="W16" s="95"/>
      <c r="X16" s="93" t="s">
        <v>508</v>
      </c>
      <c r="Y16" s="95">
        <v>-0.42571700000000001</v>
      </c>
      <c r="Z16" s="95">
        <v>8.7451000000000001E-2</v>
      </c>
      <c r="AA16" s="95">
        <v>-4.8680750000000002</v>
      </c>
      <c r="AB16" s="95">
        <v>2.0000000000000001E-4</v>
      </c>
      <c r="AL16" s="93"/>
      <c r="AM16" s="95"/>
      <c r="AN16" s="95"/>
      <c r="AO16" s="95"/>
      <c r="AP16" s="95"/>
      <c r="AS16" s="93"/>
      <c r="AT16" s="95"/>
      <c r="AU16" s="95"/>
      <c r="AV16" s="95"/>
      <c r="AW16" s="95"/>
      <c r="AY16" s="93"/>
      <c r="AZ16" s="93"/>
      <c r="BA16" s="93"/>
      <c r="BB16" s="93"/>
      <c r="BC16" s="93"/>
      <c r="BE16" s="93"/>
      <c r="BF16" s="93"/>
      <c r="BG16" s="93"/>
      <c r="BH16" s="93"/>
      <c r="BI16" s="93"/>
      <c r="BK16" s="93"/>
      <c r="BL16" s="95"/>
      <c r="BM16" s="95"/>
      <c r="BN16" s="95"/>
      <c r="BO16" s="95"/>
      <c r="BQ16" s="93"/>
      <c r="BR16" s="95"/>
      <c r="BS16" s="95"/>
      <c r="BT16" s="95"/>
      <c r="BU16" s="95"/>
      <c r="BW16" s="93"/>
      <c r="BX16" s="95"/>
      <c r="BY16" s="95"/>
      <c r="BZ16" s="95"/>
      <c r="CA16" s="95"/>
      <c r="CC16" s="93"/>
      <c r="CD16" s="95"/>
      <c r="CE16" s="95"/>
      <c r="CF16" s="95"/>
      <c r="CG16" s="95"/>
      <c r="CI16" s="93"/>
      <c r="CJ16" s="95"/>
      <c r="CK16" s="95"/>
      <c r="CL16" s="95"/>
      <c r="CM16" s="95"/>
      <c r="CO16" s="93"/>
      <c r="CP16" s="95"/>
      <c r="CQ16" s="95"/>
      <c r="CR16" s="95"/>
      <c r="CS16" s="95"/>
      <c r="CU16" s="93"/>
      <c r="CV16" s="95"/>
      <c r="CW16" s="95"/>
      <c r="CX16" s="95"/>
      <c r="CY16" s="95"/>
      <c r="DA16" s="93"/>
      <c r="DB16" s="95"/>
      <c r="DC16" s="95"/>
      <c r="DD16" s="95"/>
      <c r="DE16" s="95"/>
      <c r="DG16" s="93"/>
      <c r="DH16" s="95"/>
      <c r="DI16" s="95"/>
      <c r="DJ16" s="95"/>
      <c r="DK16" s="95"/>
      <c r="DM16" s="93"/>
      <c r="DN16" s="93"/>
      <c r="DO16" s="93"/>
      <c r="DP16" s="93"/>
      <c r="DQ16" s="93"/>
    </row>
    <row r="17" spans="1:121" ht="14.25" customHeight="1" thickBot="1">
      <c r="A17" s="86" t="s">
        <v>29</v>
      </c>
      <c r="B17" s="86" t="s">
        <v>496</v>
      </c>
      <c r="C17" s="86" t="s">
        <v>491</v>
      </c>
      <c r="D17" s="87">
        <v>0</v>
      </c>
      <c r="F17" s="93" t="s">
        <v>509</v>
      </c>
      <c r="G17" s="95">
        <v>0.787466</v>
      </c>
      <c r="H17" s="95">
        <v>0.124519</v>
      </c>
      <c r="I17" s="95">
        <v>6.3240439999999998</v>
      </c>
      <c r="J17" s="95">
        <v>0</v>
      </c>
      <c r="K17" s="95"/>
      <c r="L17" s="93" t="s">
        <v>510</v>
      </c>
      <c r="M17" s="95">
        <v>-0.50217699999999998</v>
      </c>
      <c r="N17" s="95">
        <v>0.122752</v>
      </c>
      <c r="O17" s="95">
        <v>-4.091005</v>
      </c>
      <c r="P17" s="95">
        <v>8.9999999999999998E-4</v>
      </c>
      <c r="Q17" s="95"/>
      <c r="R17" s="94"/>
      <c r="S17" s="94"/>
      <c r="T17" s="94"/>
      <c r="U17" s="94"/>
      <c r="V17" s="94"/>
      <c r="W17" s="93"/>
      <c r="X17" s="93" t="s">
        <v>509</v>
      </c>
      <c r="Y17" s="95">
        <v>0.29535699999999998</v>
      </c>
      <c r="Z17" s="95">
        <v>8.8169999999999998E-2</v>
      </c>
      <c r="AA17" s="95">
        <v>3.3498359999999998</v>
      </c>
      <c r="AB17" s="95">
        <v>4.1000000000000003E-3</v>
      </c>
      <c r="AL17" s="93"/>
      <c r="AM17" s="95"/>
      <c r="AN17" s="95"/>
      <c r="AO17" s="95"/>
      <c r="AP17" s="95"/>
      <c r="AS17" s="93"/>
      <c r="AT17" s="93"/>
      <c r="AU17" s="93"/>
      <c r="AV17" s="93"/>
      <c r="AW17" s="93"/>
      <c r="AY17" s="93"/>
      <c r="AZ17" s="93"/>
      <c r="BA17" s="93"/>
      <c r="BB17" s="93"/>
      <c r="BC17" s="93"/>
      <c r="BE17" s="93"/>
      <c r="BF17" s="93"/>
      <c r="BG17" s="93"/>
      <c r="BH17" s="93"/>
      <c r="BI17" s="93"/>
      <c r="BK17" s="93"/>
      <c r="BL17" s="95"/>
      <c r="BM17" s="95"/>
      <c r="BN17" s="95"/>
      <c r="BO17" s="95"/>
      <c r="BQ17" s="93"/>
      <c r="BR17" s="95"/>
      <c r="BS17" s="95"/>
      <c r="BT17" s="95"/>
      <c r="BU17" s="95"/>
      <c r="BW17" s="93"/>
      <c r="BX17" s="95"/>
      <c r="BY17" s="95"/>
      <c r="BZ17" s="95"/>
      <c r="CA17" s="95"/>
      <c r="CC17" s="93"/>
      <c r="CD17" s="95"/>
      <c r="CE17" s="95"/>
      <c r="CF17" s="95"/>
      <c r="CG17" s="95"/>
      <c r="CI17" s="93"/>
      <c r="CJ17" s="93"/>
      <c r="CK17" s="93"/>
      <c r="CL17" s="93"/>
      <c r="CM17" s="93"/>
      <c r="CO17" s="93"/>
      <c r="CP17" s="95"/>
      <c r="CQ17" s="95"/>
      <c r="CR17" s="95"/>
      <c r="CS17" s="95"/>
      <c r="CU17" s="93"/>
      <c r="CV17" s="95"/>
      <c r="CW17" s="95"/>
      <c r="CX17" s="95"/>
      <c r="CY17" s="95"/>
      <c r="DA17" s="93"/>
      <c r="DB17" s="95"/>
      <c r="DC17" s="95"/>
      <c r="DD17" s="95"/>
      <c r="DE17" s="95"/>
      <c r="DG17" s="93"/>
      <c r="DH17" s="95"/>
      <c r="DI17" s="95"/>
      <c r="DJ17" s="95"/>
      <c r="DK17" s="95"/>
      <c r="DM17" s="93"/>
      <c r="DN17" s="93"/>
      <c r="DO17" s="93"/>
      <c r="DP17" s="93"/>
      <c r="DQ17" s="93"/>
    </row>
    <row r="18" spans="1:121" ht="14.25" customHeight="1" thickTop="1" thickBot="1">
      <c r="A18" s="86" t="s">
        <v>29</v>
      </c>
      <c r="B18" s="86" t="s">
        <v>496</v>
      </c>
      <c r="C18" s="86">
        <v>2019</v>
      </c>
      <c r="D18" s="87">
        <v>-0.38322600000000001</v>
      </c>
      <c r="X18" s="94"/>
      <c r="Y18" s="94"/>
      <c r="Z18" s="94"/>
      <c r="AA18" s="94"/>
      <c r="AB18" s="94"/>
      <c r="AL18" s="93"/>
      <c r="AM18" s="93"/>
      <c r="AN18" s="93"/>
      <c r="AO18" s="93"/>
      <c r="AP18" s="93"/>
    </row>
    <row r="19" spans="1:121" ht="14.25" customHeight="1" thickTop="1">
      <c r="A19" s="86" t="s">
        <v>29</v>
      </c>
      <c r="B19" s="86" t="s">
        <v>496</v>
      </c>
      <c r="C19" s="86">
        <v>2020</v>
      </c>
      <c r="D19" s="87">
        <v>-0.50217699999999998</v>
      </c>
      <c r="X19" s="93"/>
      <c r="Y19" s="93"/>
      <c r="Z19" s="93"/>
      <c r="AA19" s="93"/>
      <c r="AB19" s="93"/>
      <c r="AL19" s="93"/>
      <c r="AM19" s="93"/>
      <c r="AN19" s="93"/>
      <c r="AO19" s="93"/>
      <c r="AP19" s="93"/>
    </row>
    <row r="20" spans="1:121" ht="14.25" customHeight="1">
      <c r="A20" s="111" t="s">
        <v>29</v>
      </c>
      <c r="B20" s="111" t="s">
        <v>511</v>
      </c>
      <c r="C20" s="111" t="s">
        <v>472</v>
      </c>
      <c r="D20" s="112">
        <v>0</v>
      </c>
      <c r="F20" s="93" t="s">
        <v>512</v>
      </c>
      <c r="G20" s="95">
        <v>0.35332999999999998</v>
      </c>
      <c r="H20" s="95">
        <v>0.125301</v>
      </c>
      <c r="I20" s="95">
        <v>2.8198569999999998</v>
      </c>
      <c r="J20" s="95">
        <v>1.23E-2</v>
      </c>
      <c r="K20" s="95"/>
      <c r="L20" s="93" t="s">
        <v>513</v>
      </c>
      <c r="M20" s="95">
        <v>-0.38322600000000001</v>
      </c>
      <c r="N20" s="95">
        <v>0.114782</v>
      </c>
      <c r="O20" s="95">
        <v>-3.3387389999999999</v>
      </c>
      <c r="P20" s="95">
        <v>4.1999999999999997E-3</v>
      </c>
      <c r="Q20" s="95"/>
      <c r="R20" s="93"/>
      <c r="S20" s="93"/>
      <c r="T20" s="93"/>
      <c r="U20" s="93"/>
      <c r="V20" s="93"/>
      <c r="W20" s="93"/>
      <c r="X20" s="96" t="s">
        <v>514</v>
      </c>
      <c r="Y20" s="95">
        <v>0.89765700000000004</v>
      </c>
      <c r="Z20" s="191" t="s">
        <v>515</v>
      </c>
      <c r="AA20" s="192"/>
      <c r="AB20" s="95">
        <v>20.258459999999999</v>
      </c>
      <c r="AL20" s="93"/>
      <c r="AM20" s="95"/>
      <c r="AN20" s="95"/>
      <c r="AO20" s="95"/>
      <c r="AP20" s="95"/>
      <c r="AS20" s="93"/>
      <c r="AT20" s="93"/>
      <c r="AU20" s="93"/>
      <c r="AV20" s="93"/>
      <c r="AW20" s="93"/>
      <c r="AY20" s="96"/>
      <c r="AZ20" s="95"/>
      <c r="BA20" s="191"/>
      <c r="BB20" s="192"/>
      <c r="BC20" s="95"/>
      <c r="BE20" s="96"/>
      <c r="BF20" s="95"/>
      <c r="BG20" s="191"/>
      <c r="BH20" s="192"/>
      <c r="BI20" s="95"/>
      <c r="BK20" s="93"/>
      <c r="BL20" s="93"/>
      <c r="BM20" s="93"/>
      <c r="BN20" s="93"/>
      <c r="BO20" s="93"/>
      <c r="BQ20" s="93"/>
      <c r="BR20" s="95"/>
      <c r="BS20" s="95"/>
      <c r="BT20" s="95"/>
      <c r="BU20" s="95"/>
      <c r="BW20" s="93"/>
      <c r="BX20" s="95"/>
      <c r="BY20" s="95"/>
      <c r="BZ20" s="95"/>
      <c r="CA20" s="95"/>
      <c r="CC20" s="93"/>
      <c r="CD20" s="95"/>
      <c r="CE20" s="95"/>
      <c r="CF20" s="95"/>
      <c r="CG20" s="95"/>
      <c r="CI20" s="93"/>
      <c r="CJ20" s="93"/>
      <c r="CK20" s="93"/>
      <c r="CL20" s="93"/>
      <c r="CM20" s="93"/>
      <c r="CO20" s="93"/>
      <c r="CP20" s="95"/>
      <c r="CQ20" s="95"/>
      <c r="CR20" s="95"/>
      <c r="CS20" s="95"/>
      <c r="CU20" s="93"/>
      <c r="CV20" s="95"/>
      <c r="CW20" s="95"/>
      <c r="CX20" s="95"/>
      <c r="CY20" s="95"/>
      <c r="DA20" s="93"/>
      <c r="DB20" s="95"/>
      <c r="DC20" s="95"/>
      <c r="DD20" s="95"/>
      <c r="DE20" s="95"/>
      <c r="DG20" s="93"/>
      <c r="DH20" s="95"/>
      <c r="DI20" s="95"/>
      <c r="DJ20" s="95"/>
      <c r="DK20" s="95"/>
      <c r="DM20" s="96"/>
      <c r="DN20" s="95"/>
      <c r="DO20" s="191"/>
      <c r="DP20" s="192"/>
      <c r="DQ20" s="95"/>
    </row>
    <row r="21" spans="1:121" ht="14.25" customHeight="1" thickBot="1">
      <c r="A21" s="86" t="s">
        <v>29</v>
      </c>
      <c r="B21" s="86" t="s">
        <v>511</v>
      </c>
      <c r="C21" s="86" t="s">
        <v>322</v>
      </c>
      <c r="D21" s="87">
        <v>-0.57803000000000004</v>
      </c>
      <c r="F21" s="94"/>
      <c r="G21" s="94"/>
      <c r="H21" s="94"/>
      <c r="I21" s="94"/>
      <c r="J21" s="94"/>
      <c r="K21" s="93"/>
      <c r="L21" s="94"/>
      <c r="M21" s="94"/>
      <c r="N21" s="94"/>
      <c r="O21" s="94"/>
      <c r="P21" s="94"/>
      <c r="Q21" s="93"/>
      <c r="R21" s="96" t="s">
        <v>514</v>
      </c>
      <c r="S21" s="95">
        <v>0.95483300000000004</v>
      </c>
      <c r="T21" s="191" t="s">
        <v>515</v>
      </c>
      <c r="U21" s="192"/>
      <c r="V21" s="95">
        <v>20.34263</v>
      </c>
      <c r="W21" s="95"/>
      <c r="X21" s="96" t="s">
        <v>516</v>
      </c>
      <c r="Y21" s="95">
        <v>0.86567400000000005</v>
      </c>
      <c r="Z21" s="191" t="s">
        <v>517</v>
      </c>
      <c r="AA21" s="192"/>
      <c r="AB21" s="95">
        <v>0.22808999999999999</v>
      </c>
      <c r="AL21" s="93"/>
      <c r="AM21" s="95"/>
      <c r="AN21" s="95"/>
      <c r="AO21" s="95"/>
      <c r="AP21" s="95"/>
      <c r="AS21" s="96"/>
      <c r="AT21" s="95"/>
      <c r="AU21" s="191"/>
      <c r="AV21" s="192"/>
      <c r="AW21" s="95"/>
      <c r="AY21" s="96"/>
      <c r="AZ21" s="95"/>
      <c r="BA21" s="191"/>
      <c r="BB21" s="192"/>
      <c r="BC21" s="95"/>
      <c r="BE21" s="96"/>
      <c r="BF21" s="95"/>
      <c r="BG21" s="191"/>
      <c r="BH21" s="192"/>
      <c r="BI21" s="95"/>
      <c r="BK21" s="93"/>
      <c r="BL21" s="93"/>
      <c r="BM21" s="93"/>
      <c r="BN21" s="93"/>
      <c r="BO21" s="93"/>
      <c r="BQ21" s="93"/>
      <c r="BR21" s="93"/>
      <c r="BS21" s="93"/>
      <c r="BT21" s="93"/>
      <c r="BU21" s="93"/>
      <c r="BW21" s="93"/>
      <c r="BX21" s="95"/>
      <c r="BY21" s="95"/>
      <c r="BZ21" s="95"/>
      <c r="CA21" s="95"/>
      <c r="CC21" s="93"/>
      <c r="CD21" s="93"/>
      <c r="CE21" s="93"/>
      <c r="CF21" s="93"/>
      <c r="CG21" s="93"/>
      <c r="CI21" s="96"/>
      <c r="CJ21" s="95"/>
      <c r="CK21" s="191"/>
      <c r="CL21" s="192"/>
      <c r="CM21" s="95"/>
      <c r="CO21" s="93"/>
      <c r="CP21" s="95"/>
      <c r="CQ21" s="95"/>
      <c r="CR21" s="95"/>
      <c r="CS21" s="95"/>
      <c r="CU21" s="93"/>
      <c r="CV21" s="95"/>
      <c r="CW21" s="95"/>
      <c r="CX21" s="95"/>
      <c r="CY21" s="95"/>
      <c r="DA21" s="93"/>
      <c r="DB21" s="95"/>
      <c r="DC21" s="95"/>
      <c r="DD21" s="95"/>
      <c r="DE21" s="95"/>
      <c r="DG21" s="93"/>
      <c r="DH21" s="93"/>
      <c r="DI21" s="93"/>
      <c r="DJ21" s="93"/>
      <c r="DK21" s="93"/>
      <c r="DM21" s="96"/>
      <c r="DN21" s="95"/>
      <c r="DO21" s="191"/>
      <c r="DP21" s="192"/>
      <c r="DQ21" s="95"/>
    </row>
    <row r="22" spans="1:121" ht="14.25" customHeight="1" thickTop="1">
      <c r="A22" s="86" t="s">
        <v>29</v>
      </c>
      <c r="B22" s="86" t="s">
        <v>511</v>
      </c>
      <c r="C22" s="86" t="s">
        <v>478</v>
      </c>
      <c r="D22" s="87">
        <v>-0.57553500000000002</v>
      </c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6" t="s">
        <v>516</v>
      </c>
      <c r="S22" s="95">
        <v>0.94420499999999996</v>
      </c>
      <c r="T22" s="191" t="s">
        <v>517</v>
      </c>
      <c r="U22" s="192"/>
      <c r="V22" s="95">
        <v>0.56337899999999996</v>
      </c>
      <c r="W22" s="95"/>
      <c r="X22" s="96" t="s">
        <v>518</v>
      </c>
      <c r="Y22" s="95">
        <v>8.3596000000000004E-2</v>
      </c>
      <c r="Z22" s="191" t="s">
        <v>519</v>
      </c>
      <c r="AA22" s="192"/>
      <c r="AB22" s="95">
        <v>-1.898644</v>
      </c>
      <c r="AL22" s="93"/>
      <c r="AM22" s="93"/>
      <c r="AN22" s="93"/>
      <c r="AO22" s="93"/>
      <c r="AP22" s="93"/>
      <c r="AS22" s="96"/>
      <c r="AT22" s="95"/>
      <c r="AU22" s="191"/>
      <c r="AV22" s="192"/>
      <c r="AW22" s="95"/>
      <c r="AY22" s="96"/>
      <c r="AZ22" s="95"/>
      <c r="BA22" s="191"/>
      <c r="BB22" s="192"/>
      <c r="BC22" s="95"/>
      <c r="BE22" s="96"/>
      <c r="BF22" s="95"/>
      <c r="BG22" s="191"/>
      <c r="BH22" s="192"/>
      <c r="BI22" s="95"/>
      <c r="BK22" s="96"/>
      <c r="BL22" s="95"/>
      <c r="BM22" s="191"/>
      <c r="BN22" s="192"/>
      <c r="BO22" s="95"/>
      <c r="BQ22" s="93"/>
      <c r="BR22" s="93"/>
      <c r="BS22" s="93"/>
      <c r="BT22" s="93"/>
      <c r="BU22" s="93"/>
      <c r="BW22" s="93"/>
      <c r="BX22" s="93"/>
      <c r="BY22" s="93"/>
      <c r="BZ22" s="93"/>
      <c r="CA22" s="93"/>
      <c r="CC22" s="93"/>
      <c r="CD22" s="93"/>
      <c r="CE22" s="93"/>
      <c r="CF22" s="93"/>
      <c r="CG22" s="93"/>
      <c r="CI22" s="96"/>
      <c r="CJ22" s="95"/>
      <c r="CK22" s="191"/>
      <c r="CL22" s="192"/>
      <c r="CM22" s="95"/>
      <c r="CO22" s="93"/>
      <c r="CP22" s="93"/>
      <c r="CQ22" s="93"/>
      <c r="CR22" s="93"/>
      <c r="CS22" s="93"/>
      <c r="CU22" s="93"/>
      <c r="CV22" s="95"/>
      <c r="CW22" s="95"/>
      <c r="CX22" s="95"/>
      <c r="CY22" s="95"/>
      <c r="DA22" s="93"/>
      <c r="DB22" s="93"/>
      <c r="DC22" s="93"/>
      <c r="DD22" s="93"/>
      <c r="DE22" s="93"/>
      <c r="DG22" s="93"/>
      <c r="DH22" s="93"/>
      <c r="DI22" s="93"/>
      <c r="DJ22" s="93"/>
      <c r="DK22" s="93"/>
      <c r="DM22" s="96"/>
      <c r="DN22" s="95"/>
      <c r="DO22" s="191"/>
      <c r="DP22" s="192"/>
      <c r="DQ22" s="95"/>
    </row>
    <row r="23" spans="1:121" ht="14.25" customHeight="1">
      <c r="A23" s="86" t="s">
        <v>29</v>
      </c>
      <c r="B23" s="86" t="s">
        <v>511</v>
      </c>
      <c r="C23" s="86" t="s">
        <v>483</v>
      </c>
      <c r="D23" s="87">
        <v>0</v>
      </c>
      <c r="F23" s="96" t="s">
        <v>514</v>
      </c>
      <c r="G23" s="95">
        <v>0.91853200000000002</v>
      </c>
      <c r="H23" s="191" t="s">
        <v>515</v>
      </c>
      <c r="I23" s="192"/>
      <c r="J23" s="95">
        <v>22.55002</v>
      </c>
      <c r="K23" s="95"/>
      <c r="L23" s="96" t="s">
        <v>514</v>
      </c>
      <c r="M23" s="95">
        <v>0.94919200000000004</v>
      </c>
      <c r="N23" s="191" t="s">
        <v>515</v>
      </c>
      <c r="O23" s="192"/>
      <c r="P23" s="95">
        <v>21.516300000000001</v>
      </c>
      <c r="Q23" s="95"/>
      <c r="R23" s="96" t="s">
        <v>518</v>
      </c>
      <c r="S23" s="95">
        <v>0.133075</v>
      </c>
      <c r="T23" s="191" t="s">
        <v>519</v>
      </c>
      <c r="U23" s="192"/>
      <c r="V23" s="95">
        <v>-0.99909000000000003</v>
      </c>
      <c r="W23" s="95"/>
      <c r="X23" s="96" t="s">
        <v>520</v>
      </c>
      <c r="Y23" s="95">
        <v>0.11181199999999999</v>
      </c>
      <c r="Z23" s="191" t="s">
        <v>521</v>
      </c>
      <c r="AA23" s="192"/>
      <c r="AB23" s="95">
        <v>-1.6010869999999999</v>
      </c>
      <c r="AL23" s="93"/>
      <c r="AM23" s="93"/>
      <c r="AN23" s="93"/>
      <c r="AO23" s="93"/>
      <c r="AP23" s="93"/>
      <c r="AS23" s="96"/>
      <c r="AT23" s="95"/>
      <c r="AU23" s="191"/>
      <c r="AV23" s="192"/>
      <c r="AW23" s="95"/>
      <c r="AY23" s="96"/>
      <c r="AZ23" s="95"/>
      <c r="BA23" s="191"/>
      <c r="BB23" s="192"/>
      <c r="BC23" s="95"/>
      <c r="BE23" s="96"/>
      <c r="BF23" s="95"/>
      <c r="BG23" s="191"/>
      <c r="BH23" s="192"/>
      <c r="BI23" s="95"/>
      <c r="BK23" s="96"/>
      <c r="BL23" s="95"/>
      <c r="BM23" s="191"/>
      <c r="BN23" s="192"/>
      <c r="BO23" s="95"/>
      <c r="BQ23" s="96"/>
      <c r="BR23" s="95"/>
      <c r="BS23" s="191"/>
      <c r="BT23" s="192"/>
      <c r="BU23" s="95"/>
      <c r="BW23" s="93"/>
      <c r="BX23" s="93"/>
      <c r="BY23" s="93"/>
      <c r="BZ23" s="93"/>
      <c r="CA23" s="93"/>
      <c r="CC23" s="96"/>
      <c r="CD23" s="95"/>
      <c r="CE23" s="191"/>
      <c r="CF23" s="192"/>
      <c r="CG23" s="95"/>
      <c r="CI23" s="96"/>
      <c r="CJ23" s="95"/>
      <c r="CK23" s="191"/>
      <c r="CL23" s="192"/>
      <c r="CM23" s="95"/>
      <c r="CO23" s="93"/>
      <c r="CP23" s="93"/>
      <c r="CQ23" s="93"/>
      <c r="CR23" s="93"/>
      <c r="CS23" s="93"/>
      <c r="CU23" s="93"/>
      <c r="CV23" s="93"/>
      <c r="CW23" s="93"/>
      <c r="CX23" s="93"/>
      <c r="CY23" s="93"/>
      <c r="DA23" s="93"/>
      <c r="DB23" s="93"/>
      <c r="DC23" s="93"/>
      <c r="DD23" s="93"/>
      <c r="DE23" s="93"/>
      <c r="DG23" s="96"/>
      <c r="DH23" s="95"/>
      <c r="DI23" s="191"/>
      <c r="DJ23" s="192"/>
      <c r="DK23" s="95"/>
      <c r="DM23" s="96"/>
      <c r="DN23" s="95"/>
      <c r="DO23" s="191"/>
      <c r="DP23" s="192"/>
      <c r="DQ23" s="95"/>
    </row>
    <row r="24" spans="1:121" ht="14.25" customHeight="1">
      <c r="A24" s="86" t="s">
        <v>29</v>
      </c>
      <c r="B24" s="86" t="s">
        <v>511</v>
      </c>
      <c r="C24" s="86" t="s">
        <v>486</v>
      </c>
      <c r="D24" s="87">
        <v>6.9147109999999996</v>
      </c>
      <c r="F24" s="96" t="s">
        <v>516</v>
      </c>
      <c r="G24" s="95">
        <v>0.88798200000000005</v>
      </c>
      <c r="H24" s="191" t="s">
        <v>517</v>
      </c>
      <c r="I24" s="192"/>
      <c r="J24" s="95">
        <v>0.35150700000000001</v>
      </c>
      <c r="K24" s="95"/>
      <c r="L24" s="96" t="s">
        <v>516</v>
      </c>
      <c r="M24" s="95">
        <v>0.93013900000000005</v>
      </c>
      <c r="N24" s="191" t="s">
        <v>517</v>
      </c>
      <c r="O24" s="192"/>
      <c r="P24" s="95">
        <v>0.37304900000000002</v>
      </c>
      <c r="Q24" s="95"/>
      <c r="R24" s="96" t="s">
        <v>520</v>
      </c>
      <c r="S24" s="95">
        <v>0.30105300000000002</v>
      </c>
      <c r="T24" s="191" t="s">
        <v>521</v>
      </c>
      <c r="U24" s="192"/>
      <c r="V24" s="95">
        <v>-0.75112599999999996</v>
      </c>
      <c r="W24" s="95"/>
      <c r="X24" s="96" t="s">
        <v>522</v>
      </c>
      <c r="Y24" s="95">
        <v>26.885079999999999</v>
      </c>
      <c r="Z24" s="191" t="s">
        <v>523</v>
      </c>
      <c r="AA24" s="192"/>
      <c r="AB24" s="95">
        <v>-1.8285480000000001</v>
      </c>
      <c r="AL24" s="96"/>
      <c r="AM24" s="95"/>
      <c r="AN24" s="191"/>
      <c r="AO24" s="192"/>
      <c r="AP24" s="95"/>
      <c r="AS24" s="96"/>
      <c r="AT24" s="95"/>
      <c r="AU24" s="191"/>
      <c r="AV24" s="192"/>
      <c r="AW24" s="95"/>
      <c r="AY24" s="96"/>
      <c r="AZ24" s="95"/>
      <c r="BA24" s="191"/>
      <c r="BB24" s="192"/>
      <c r="BC24" s="95"/>
      <c r="BE24" s="96"/>
      <c r="BF24" s="95"/>
      <c r="BG24" s="191"/>
      <c r="BH24" s="192"/>
      <c r="BI24" s="95"/>
      <c r="BK24" s="96"/>
      <c r="BL24" s="95"/>
      <c r="BM24" s="191"/>
      <c r="BN24" s="192"/>
      <c r="BO24" s="95"/>
      <c r="BQ24" s="96"/>
      <c r="BR24" s="95"/>
      <c r="BS24" s="191"/>
      <c r="BT24" s="192"/>
      <c r="BU24" s="95"/>
      <c r="BW24" s="96"/>
      <c r="BX24" s="95"/>
      <c r="BY24" s="191"/>
      <c r="BZ24" s="192"/>
      <c r="CA24" s="95"/>
      <c r="CC24" s="96"/>
      <c r="CD24" s="95"/>
      <c r="CE24" s="191"/>
      <c r="CF24" s="192"/>
      <c r="CG24" s="95"/>
      <c r="CI24" s="96"/>
      <c r="CJ24" s="95"/>
      <c r="CK24" s="191"/>
      <c r="CL24" s="192"/>
      <c r="CM24" s="95"/>
      <c r="CO24" s="96"/>
      <c r="CP24" s="95"/>
      <c r="CQ24" s="191"/>
      <c r="CR24" s="192"/>
      <c r="CS24" s="95"/>
      <c r="CU24" s="93"/>
      <c r="CV24" s="93"/>
      <c r="CW24" s="93"/>
      <c r="CX24" s="93"/>
      <c r="CY24" s="93"/>
      <c r="DA24" s="96"/>
      <c r="DB24" s="95"/>
      <c r="DC24" s="191"/>
      <c r="DD24" s="192"/>
      <c r="DE24" s="95"/>
      <c r="DG24" s="96"/>
      <c r="DH24" s="95"/>
      <c r="DI24" s="191"/>
      <c r="DJ24" s="192"/>
      <c r="DK24" s="95"/>
      <c r="DM24" s="96"/>
      <c r="DN24" s="95"/>
      <c r="DO24" s="191"/>
      <c r="DP24" s="192"/>
      <c r="DQ24" s="95"/>
    </row>
    <row r="25" spans="1:121" ht="14.25" customHeight="1">
      <c r="A25" s="86" t="s">
        <v>29</v>
      </c>
      <c r="B25" s="86" t="s">
        <v>511</v>
      </c>
      <c r="C25" s="86" t="s">
        <v>489</v>
      </c>
      <c r="D25" s="87">
        <v>-61.949910000000003</v>
      </c>
      <c r="F25" s="96" t="s">
        <v>518</v>
      </c>
      <c r="G25" s="95">
        <v>0.117646</v>
      </c>
      <c r="H25" s="191" t="s">
        <v>519</v>
      </c>
      <c r="I25" s="192"/>
      <c r="J25" s="95">
        <v>-1.196477</v>
      </c>
      <c r="K25" s="95"/>
      <c r="L25" s="96" t="s">
        <v>518</v>
      </c>
      <c r="M25" s="95">
        <v>9.8601999999999995E-2</v>
      </c>
      <c r="N25" s="191" t="s">
        <v>519</v>
      </c>
      <c r="O25" s="192"/>
      <c r="P25" s="95">
        <v>-1.5496639999999999</v>
      </c>
      <c r="Q25" s="95"/>
      <c r="R25" s="96" t="s">
        <v>522</v>
      </c>
      <c r="S25" s="95">
        <v>15.989990000000001</v>
      </c>
      <c r="T25" s="191" t="s">
        <v>523</v>
      </c>
      <c r="U25" s="192"/>
      <c r="V25" s="95">
        <v>-0.94067699999999999</v>
      </c>
      <c r="W25" s="95"/>
      <c r="X25" s="96" t="s">
        <v>524</v>
      </c>
      <c r="Y25" s="95">
        <v>28.06729</v>
      </c>
      <c r="Z25" s="191" t="s">
        <v>525</v>
      </c>
      <c r="AA25" s="192"/>
      <c r="AB25" s="95">
        <v>1.676785</v>
      </c>
      <c r="AL25" s="96"/>
      <c r="AM25" s="95"/>
      <c r="AN25" s="191"/>
      <c r="AO25" s="192"/>
      <c r="AP25" s="95"/>
      <c r="AS25" s="96"/>
      <c r="AT25" s="95"/>
      <c r="AU25" s="191"/>
      <c r="AV25" s="192"/>
      <c r="AW25" s="95"/>
      <c r="AY25" s="96"/>
      <c r="AZ25" s="95"/>
      <c r="BA25" s="191"/>
      <c r="BB25" s="192"/>
      <c r="BC25" s="95"/>
      <c r="BE25" s="96"/>
      <c r="BF25" s="95"/>
      <c r="BG25" s="191"/>
      <c r="BH25" s="192"/>
      <c r="BI25" s="95"/>
      <c r="BK25" s="96"/>
      <c r="BL25" s="95"/>
      <c r="BM25" s="191"/>
      <c r="BN25" s="192"/>
      <c r="BO25" s="95"/>
      <c r="BQ25" s="96"/>
      <c r="BR25" s="95"/>
      <c r="BS25" s="191"/>
      <c r="BT25" s="192"/>
      <c r="BU25" s="95"/>
      <c r="BW25" s="96"/>
      <c r="BX25" s="95"/>
      <c r="BY25" s="191"/>
      <c r="BZ25" s="192"/>
      <c r="CA25" s="95"/>
      <c r="CC25" s="96"/>
      <c r="CD25" s="95"/>
      <c r="CE25" s="191"/>
      <c r="CF25" s="192"/>
      <c r="CG25" s="95"/>
      <c r="CI25" s="96"/>
      <c r="CJ25" s="95"/>
      <c r="CK25" s="191"/>
      <c r="CL25" s="192"/>
      <c r="CM25" s="95"/>
      <c r="CO25" s="96"/>
      <c r="CP25" s="95"/>
      <c r="CQ25" s="191"/>
      <c r="CR25" s="192"/>
      <c r="CS25" s="95"/>
      <c r="CU25" s="96"/>
      <c r="CV25" s="95"/>
      <c r="CW25" s="191"/>
      <c r="CX25" s="192"/>
      <c r="CY25" s="95"/>
      <c r="DA25" s="96"/>
      <c r="DB25" s="95"/>
      <c r="DC25" s="191"/>
      <c r="DD25" s="192"/>
      <c r="DE25" s="95"/>
      <c r="DG25" s="96"/>
      <c r="DH25" s="95"/>
      <c r="DI25" s="191"/>
      <c r="DJ25" s="192"/>
      <c r="DK25" s="95"/>
      <c r="DM25" s="96"/>
      <c r="DN25" s="95"/>
      <c r="DO25" s="191"/>
      <c r="DP25" s="192"/>
      <c r="DQ25" s="95"/>
    </row>
    <row r="26" spans="1:121" ht="14.25" customHeight="1">
      <c r="A26" s="86" t="s">
        <v>29</v>
      </c>
      <c r="B26" s="86" t="s">
        <v>511</v>
      </c>
      <c r="C26" s="86" t="s">
        <v>490</v>
      </c>
      <c r="D26" s="87">
        <v>0</v>
      </c>
      <c r="F26" s="96" t="s">
        <v>520</v>
      </c>
      <c r="G26" s="95">
        <v>0.22145100000000001</v>
      </c>
      <c r="H26" s="191" t="s">
        <v>521</v>
      </c>
      <c r="I26" s="192"/>
      <c r="J26" s="95">
        <v>-0.85089099999999995</v>
      </c>
      <c r="K26" s="95"/>
      <c r="L26" s="96" t="s">
        <v>520</v>
      </c>
      <c r="M26" s="95">
        <v>0.155557</v>
      </c>
      <c r="N26" s="191" t="s">
        <v>521</v>
      </c>
      <c r="O26" s="192"/>
      <c r="P26" s="95">
        <v>-1.2040789999999999</v>
      </c>
      <c r="Q26" s="95"/>
      <c r="R26" s="96" t="s">
        <v>524</v>
      </c>
      <c r="S26" s="95">
        <v>89.845010000000002</v>
      </c>
      <c r="T26" s="191" t="s">
        <v>525</v>
      </c>
      <c r="U26" s="192"/>
      <c r="V26" s="95">
        <v>0.86445700000000003</v>
      </c>
      <c r="W26" s="95"/>
      <c r="X26" s="96" t="s">
        <v>526</v>
      </c>
      <c r="Y26" s="95">
        <v>0</v>
      </c>
      <c r="Z26" s="93"/>
      <c r="AA26" s="93"/>
      <c r="AB26" s="93"/>
      <c r="AL26" s="96"/>
      <c r="AM26" s="95"/>
      <c r="AN26" s="191"/>
      <c r="AO26" s="192"/>
      <c r="AP26" s="95"/>
      <c r="AS26" s="96"/>
      <c r="AT26" s="95"/>
      <c r="AU26" s="191"/>
      <c r="AV26" s="192"/>
      <c r="AW26" s="95"/>
      <c r="AY26" s="96"/>
      <c r="AZ26" s="95"/>
      <c r="BA26" s="93"/>
      <c r="BB26" s="93"/>
      <c r="BC26" s="93"/>
      <c r="BE26" s="96"/>
      <c r="BF26" s="95"/>
      <c r="BG26" s="93"/>
      <c r="BH26" s="93"/>
      <c r="BI26" s="93"/>
      <c r="BK26" s="96"/>
      <c r="BL26" s="95"/>
      <c r="BM26" s="191"/>
      <c r="BN26" s="192"/>
      <c r="BO26" s="95"/>
      <c r="BQ26" s="96"/>
      <c r="BR26" s="95"/>
      <c r="BS26" s="191"/>
      <c r="BT26" s="192"/>
      <c r="BU26" s="95"/>
      <c r="BW26" s="96"/>
      <c r="BX26" s="95"/>
      <c r="BY26" s="191"/>
      <c r="BZ26" s="192"/>
      <c r="CA26" s="95"/>
      <c r="CC26" s="96"/>
      <c r="CD26" s="95"/>
      <c r="CE26" s="191"/>
      <c r="CF26" s="192"/>
      <c r="CG26" s="95"/>
      <c r="CI26" s="96"/>
      <c r="CJ26" s="95"/>
      <c r="CK26" s="191"/>
      <c r="CL26" s="192"/>
      <c r="CM26" s="95"/>
      <c r="CO26" s="96"/>
      <c r="CP26" s="95"/>
      <c r="CQ26" s="191"/>
      <c r="CR26" s="192"/>
      <c r="CS26" s="95"/>
      <c r="CU26" s="96"/>
      <c r="CV26" s="95"/>
      <c r="CW26" s="191"/>
      <c r="CX26" s="192"/>
      <c r="CY26" s="95"/>
      <c r="DA26" s="96"/>
      <c r="DB26" s="95"/>
      <c r="DC26" s="191"/>
      <c r="DD26" s="192"/>
      <c r="DE26" s="95"/>
      <c r="DG26" s="96"/>
      <c r="DH26" s="95"/>
      <c r="DI26" s="191"/>
      <c r="DJ26" s="192"/>
      <c r="DK26" s="95"/>
      <c r="DM26" s="96"/>
      <c r="DN26" s="95"/>
      <c r="DO26" s="93"/>
      <c r="DP26" s="93"/>
      <c r="DQ26" s="93"/>
    </row>
    <row r="27" spans="1:121" ht="14.25" customHeight="1">
      <c r="A27" s="107" t="s">
        <v>29</v>
      </c>
      <c r="B27" s="107" t="s">
        <v>511</v>
      </c>
      <c r="C27" s="107" t="s">
        <v>491</v>
      </c>
      <c r="D27" s="108">
        <v>0</v>
      </c>
      <c r="F27" s="96" t="s">
        <v>522</v>
      </c>
      <c r="G27" s="95">
        <v>20.75948</v>
      </c>
      <c r="H27" s="191" t="s">
        <v>523</v>
      </c>
      <c r="I27" s="192"/>
      <c r="J27" s="95">
        <v>-1.1095630000000001</v>
      </c>
      <c r="K27" s="95"/>
      <c r="L27" s="96" t="s">
        <v>522</v>
      </c>
      <c r="M27" s="95">
        <v>24.82114</v>
      </c>
      <c r="N27" s="191" t="s">
        <v>523</v>
      </c>
      <c r="O27" s="192"/>
      <c r="P27" s="95">
        <v>-1.4627509999999999</v>
      </c>
      <c r="Q27" s="95"/>
      <c r="R27" s="96" t="s">
        <v>526</v>
      </c>
      <c r="S27" s="95">
        <v>0</v>
      </c>
      <c r="T27" s="93"/>
      <c r="U27" s="93"/>
      <c r="V27" s="93"/>
      <c r="W27" s="93"/>
      <c r="X27" s="93"/>
      <c r="Y27" s="93"/>
      <c r="Z27" s="93"/>
      <c r="AA27" s="93"/>
      <c r="AL27" s="96"/>
      <c r="AM27" s="95"/>
      <c r="AN27" s="191"/>
      <c r="AO27" s="192"/>
      <c r="AP27" s="95"/>
      <c r="AS27" s="96"/>
      <c r="AT27" s="95"/>
      <c r="AU27" s="93"/>
      <c r="AV27" s="93"/>
      <c r="AW27" s="93"/>
      <c r="AY27" s="93"/>
      <c r="AZ27" s="93"/>
      <c r="BA27" s="93"/>
      <c r="BB27" s="93"/>
      <c r="BC27" s="93"/>
      <c r="BE27" s="93"/>
      <c r="BF27" s="93"/>
      <c r="BG27" s="93"/>
      <c r="BH27" s="93"/>
      <c r="BI27" s="93"/>
      <c r="BK27" s="96"/>
      <c r="BL27" s="95"/>
      <c r="BM27" s="191"/>
      <c r="BN27" s="192"/>
      <c r="BO27" s="95"/>
      <c r="BQ27" s="96"/>
      <c r="BR27" s="95"/>
      <c r="BS27" s="191"/>
      <c r="BT27" s="192"/>
      <c r="BU27" s="95"/>
      <c r="BW27" s="96"/>
      <c r="BX27" s="95"/>
      <c r="BY27" s="191"/>
      <c r="BZ27" s="192"/>
      <c r="CA27" s="95"/>
      <c r="CC27" s="96"/>
      <c r="CD27" s="95"/>
      <c r="CE27" s="191"/>
      <c r="CF27" s="192"/>
      <c r="CG27" s="95"/>
      <c r="CI27" s="96"/>
      <c r="CJ27" s="95"/>
      <c r="CK27" s="93"/>
      <c r="CL27" s="93"/>
      <c r="CM27" s="93"/>
      <c r="CO27" s="96"/>
      <c r="CP27" s="95"/>
      <c r="CQ27" s="191"/>
      <c r="CR27" s="192"/>
      <c r="CS27" s="95"/>
      <c r="CU27" s="96"/>
      <c r="CV27" s="95"/>
      <c r="CW27" s="191"/>
      <c r="CX27" s="192"/>
      <c r="CY27" s="95"/>
      <c r="DA27" s="96"/>
      <c r="DB27" s="95"/>
      <c r="DC27" s="191"/>
      <c r="DD27" s="192"/>
      <c r="DE27" s="95"/>
      <c r="DG27" s="96"/>
      <c r="DH27" s="95"/>
      <c r="DI27" s="191"/>
      <c r="DJ27" s="192"/>
      <c r="DK27" s="95"/>
      <c r="DM27" s="93"/>
      <c r="DN27" s="93"/>
      <c r="DO27" s="93"/>
      <c r="DP27" s="93"/>
      <c r="DQ27" s="93"/>
    </row>
    <row r="28" spans="1:121" ht="14.25" customHeight="1" thickBot="1">
      <c r="A28" s="86" t="s">
        <v>29</v>
      </c>
      <c r="B28" s="86" t="s">
        <v>527</v>
      </c>
      <c r="C28" s="86" t="s">
        <v>472</v>
      </c>
      <c r="D28" s="87">
        <v>0</v>
      </c>
      <c r="F28" s="96" t="s">
        <v>524</v>
      </c>
      <c r="G28" s="95">
        <v>30.066130000000001</v>
      </c>
      <c r="H28" s="191" t="s">
        <v>525</v>
      </c>
      <c r="I28" s="192"/>
      <c r="J28" s="95">
        <v>0.88822000000000001</v>
      </c>
      <c r="K28" s="95"/>
      <c r="L28" s="96" t="s">
        <v>524</v>
      </c>
      <c r="M28" s="95">
        <v>49.818249999999999</v>
      </c>
      <c r="N28" s="191" t="s">
        <v>525</v>
      </c>
      <c r="O28" s="192"/>
      <c r="P28" s="95">
        <v>2.358139</v>
      </c>
      <c r="Q28" s="95"/>
      <c r="R28" s="94"/>
      <c r="S28" s="94"/>
      <c r="T28" s="94"/>
      <c r="U28" s="94"/>
      <c r="V28" s="94"/>
      <c r="W28" s="93"/>
      <c r="X28" s="93"/>
      <c r="Y28" s="93"/>
      <c r="Z28" s="93"/>
      <c r="AA28" s="93"/>
      <c r="AL28" s="96"/>
      <c r="AM28" s="95"/>
      <c r="AN28" s="191"/>
      <c r="AO28" s="192"/>
      <c r="AP28" s="95"/>
      <c r="AS28" s="93"/>
      <c r="AT28" s="93"/>
      <c r="AU28" s="93"/>
      <c r="AV28" s="93"/>
      <c r="AW28" s="93"/>
      <c r="AY28" s="193"/>
      <c r="AZ28" s="193"/>
      <c r="BA28" s="193"/>
      <c r="BB28" s="193"/>
      <c r="BC28" s="193"/>
      <c r="BE28" s="93"/>
      <c r="BF28" s="93"/>
      <c r="BG28" s="93"/>
      <c r="BH28" s="93"/>
      <c r="BI28" s="93"/>
      <c r="BK28" s="96"/>
      <c r="BL28" s="95"/>
      <c r="BM28" s="93"/>
      <c r="BN28" s="93"/>
      <c r="BO28" s="93"/>
      <c r="BQ28" s="96"/>
      <c r="BR28" s="95"/>
      <c r="BS28" s="191"/>
      <c r="BT28" s="192"/>
      <c r="BU28" s="95"/>
      <c r="BW28" s="96"/>
      <c r="BX28" s="95"/>
      <c r="BY28" s="191"/>
      <c r="BZ28" s="192"/>
      <c r="CA28" s="95"/>
      <c r="CC28" s="96"/>
      <c r="CD28" s="95"/>
      <c r="CE28" s="191"/>
      <c r="CF28" s="192"/>
      <c r="CG28" s="95"/>
      <c r="CI28" s="93"/>
      <c r="CJ28" s="93"/>
      <c r="CK28" s="93"/>
      <c r="CL28" s="93"/>
      <c r="CM28" s="93"/>
      <c r="CO28" s="96"/>
      <c r="CP28" s="95"/>
      <c r="CQ28" s="191"/>
      <c r="CR28" s="192"/>
      <c r="CS28" s="95"/>
      <c r="CU28" s="96"/>
      <c r="CV28" s="95"/>
      <c r="CW28" s="191"/>
      <c r="CX28" s="192"/>
      <c r="CY28" s="95"/>
      <c r="DA28" s="96"/>
      <c r="DB28" s="95"/>
      <c r="DC28" s="191"/>
      <c r="DD28" s="192"/>
      <c r="DE28" s="95"/>
      <c r="DG28" s="96"/>
      <c r="DH28" s="95"/>
      <c r="DI28" s="191"/>
      <c r="DJ28" s="192"/>
      <c r="DK28" s="95"/>
      <c r="DM28" s="93"/>
      <c r="DN28" s="93"/>
      <c r="DO28" s="93"/>
      <c r="DP28" s="93"/>
      <c r="DQ28" s="93"/>
    </row>
    <row r="29" spans="1:121" ht="14.25" customHeight="1" thickTop="1">
      <c r="A29" s="86" t="s">
        <v>29</v>
      </c>
      <c r="B29" s="86" t="s">
        <v>527</v>
      </c>
      <c r="C29" s="86" t="s">
        <v>322</v>
      </c>
      <c r="D29" s="87">
        <v>0.84585399999999999</v>
      </c>
      <c r="F29" s="96" t="s">
        <v>526</v>
      </c>
      <c r="G29" s="95">
        <v>0</v>
      </c>
      <c r="H29" s="93"/>
      <c r="I29" s="93"/>
      <c r="J29" s="93"/>
      <c r="K29" s="93"/>
      <c r="L29" s="96" t="s">
        <v>526</v>
      </c>
      <c r="M29" s="95">
        <v>0</v>
      </c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L29" s="96"/>
      <c r="AM29" s="95"/>
      <c r="AN29" s="191"/>
      <c r="AO29" s="192"/>
      <c r="AP29" s="95"/>
      <c r="AS29" s="93"/>
      <c r="AT29" s="93"/>
      <c r="AU29" s="93"/>
      <c r="AV29" s="93"/>
      <c r="AW29" s="93"/>
      <c r="AY29" s="192"/>
      <c r="AZ29" s="192"/>
      <c r="BA29" s="192"/>
      <c r="BB29" s="192"/>
      <c r="BC29" s="192"/>
      <c r="BE29" s="193"/>
      <c r="BF29" s="193"/>
      <c r="BG29" s="193"/>
      <c r="BH29" s="193"/>
      <c r="BI29" s="193"/>
      <c r="BK29" s="93"/>
      <c r="BL29" s="93"/>
      <c r="BM29" s="93"/>
      <c r="BN29" s="93"/>
      <c r="BO29" s="93"/>
      <c r="BQ29" s="96"/>
      <c r="BR29" s="95"/>
      <c r="BS29" s="93"/>
      <c r="BT29" s="93"/>
      <c r="BU29" s="93"/>
      <c r="BW29" s="96"/>
      <c r="BX29" s="95"/>
      <c r="BY29" s="191"/>
      <c r="BZ29" s="192"/>
      <c r="CA29" s="95"/>
      <c r="CC29" s="96"/>
      <c r="CD29" s="95"/>
      <c r="CE29" s="93"/>
      <c r="CF29" s="93"/>
      <c r="CG29" s="93"/>
      <c r="CI29" s="93"/>
      <c r="CJ29" s="93"/>
      <c r="CK29" s="93"/>
      <c r="CL29" s="93"/>
      <c r="CM29" s="93"/>
      <c r="CO29" s="96"/>
      <c r="CP29" s="95"/>
      <c r="CQ29" s="191"/>
      <c r="CR29" s="192"/>
      <c r="CS29" s="95"/>
      <c r="CU29" s="96"/>
      <c r="CV29" s="95"/>
      <c r="CW29" s="191"/>
      <c r="CX29" s="192"/>
      <c r="CY29" s="95"/>
      <c r="DA29" s="96"/>
      <c r="DB29" s="95"/>
      <c r="DC29" s="191"/>
      <c r="DD29" s="192"/>
      <c r="DE29" s="95"/>
      <c r="DG29" s="96"/>
      <c r="DH29" s="95"/>
      <c r="DI29" s="93"/>
      <c r="DJ29" s="93"/>
      <c r="DK29" s="93"/>
    </row>
    <row r="30" spans="1:121" ht="14.25" customHeight="1" thickBot="1">
      <c r="A30" s="86" t="s">
        <v>29</v>
      </c>
      <c r="B30" s="86" t="s">
        <v>527</v>
      </c>
      <c r="C30" s="86" t="s">
        <v>478</v>
      </c>
      <c r="D30" s="87">
        <v>0</v>
      </c>
      <c r="F30" s="94"/>
      <c r="G30" s="94"/>
      <c r="H30" s="94"/>
      <c r="I30" s="94"/>
      <c r="J30" s="94"/>
      <c r="K30" s="93"/>
      <c r="L30" s="197"/>
      <c r="M30" s="197"/>
      <c r="N30" s="197"/>
      <c r="O30" s="197"/>
      <c r="P30" s="197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L30" s="96"/>
      <c r="AM30" s="95"/>
      <c r="AN30" s="93"/>
      <c r="AO30" s="93"/>
      <c r="AP30" s="93"/>
      <c r="AS30" s="93"/>
      <c r="AT30" s="93"/>
      <c r="AU30" s="93"/>
      <c r="AV30" s="93"/>
      <c r="AW30" s="93"/>
      <c r="AY30" s="193"/>
      <c r="AZ30" s="193"/>
      <c r="BA30" s="193"/>
      <c r="BB30" s="193"/>
      <c r="BC30" s="193"/>
      <c r="BE30" s="192"/>
      <c r="BF30" s="192"/>
      <c r="BG30" s="192"/>
      <c r="BH30" s="192"/>
      <c r="BI30" s="192"/>
      <c r="BK30" s="93"/>
      <c r="BL30" s="93"/>
      <c r="BM30" s="93"/>
      <c r="BN30" s="93"/>
      <c r="BO30" s="93"/>
      <c r="BQ30" s="93"/>
      <c r="BR30" s="93"/>
      <c r="BS30" s="93"/>
      <c r="BT30" s="93"/>
      <c r="BU30" s="93"/>
      <c r="BW30" s="96"/>
      <c r="BX30" s="95"/>
      <c r="BY30" s="93"/>
      <c r="BZ30" s="93"/>
      <c r="CA30" s="93"/>
      <c r="CC30" s="93"/>
      <c r="CD30" s="93"/>
      <c r="CE30" s="93"/>
      <c r="CF30" s="93"/>
      <c r="CG30" s="93"/>
      <c r="CO30" s="96"/>
      <c r="CP30" s="95"/>
      <c r="CQ30" s="93"/>
      <c r="CR30" s="93"/>
      <c r="CS30" s="93"/>
      <c r="CU30" s="96"/>
      <c r="CV30" s="95"/>
      <c r="CW30" s="191"/>
      <c r="CX30" s="192"/>
      <c r="CY30" s="95"/>
      <c r="DA30" s="96"/>
      <c r="DB30" s="95"/>
      <c r="DC30" s="93"/>
      <c r="DD30" s="93"/>
      <c r="DE30" s="93"/>
      <c r="DG30" s="93"/>
      <c r="DH30" s="93"/>
      <c r="DI30" s="93"/>
      <c r="DJ30" s="93"/>
      <c r="DK30" s="93"/>
    </row>
    <row r="31" spans="1:121" ht="14.25" customHeight="1" thickTop="1" thickBot="1">
      <c r="A31" s="86" t="s">
        <v>29</v>
      </c>
      <c r="B31" s="86" t="s">
        <v>527</v>
      </c>
      <c r="C31" s="86" t="s">
        <v>483</v>
      </c>
      <c r="D31" s="87">
        <v>0</v>
      </c>
      <c r="F31" s="93"/>
      <c r="G31" s="93"/>
      <c r="H31" s="93"/>
      <c r="I31" s="93"/>
      <c r="J31" s="93"/>
      <c r="K31" s="93"/>
      <c r="L31" s="196"/>
      <c r="M31" s="196"/>
      <c r="N31" s="196"/>
      <c r="O31" s="196"/>
      <c r="P31" s="196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L31" s="93"/>
      <c r="AM31" s="93"/>
      <c r="AN31" s="93"/>
      <c r="AO31" s="93"/>
      <c r="AP31" s="93"/>
      <c r="AS31" s="93"/>
      <c r="AT31" s="93"/>
      <c r="AU31" s="93"/>
      <c r="AV31" s="93"/>
      <c r="AW31" s="93"/>
      <c r="AY31" s="192"/>
      <c r="AZ31" s="192"/>
      <c r="BA31" s="192"/>
      <c r="BB31" s="192"/>
      <c r="BC31" s="192"/>
      <c r="BE31" s="192"/>
      <c r="BF31" s="192"/>
      <c r="BG31" s="192"/>
      <c r="BH31" s="192"/>
      <c r="BI31" s="192"/>
      <c r="BQ31" s="93"/>
      <c r="BR31" s="93"/>
      <c r="BS31" s="93"/>
      <c r="BT31" s="93"/>
      <c r="BU31" s="93"/>
      <c r="BW31" s="93"/>
      <c r="BX31" s="93"/>
      <c r="BY31" s="93"/>
      <c r="BZ31" s="93"/>
      <c r="CA31" s="93"/>
      <c r="CC31" s="93"/>
      <c r="CD31" s="93"/>
      <c r="CE31" s="93"/>
      <c r="CF31" s="93"/>
      <c r="CG31" s="93"/>
      <c r="CO31" s="93"/>
      <c r="CP31" s="93"/>
      <c r="CQ31" s="93"/>
      <c r="CR31" s="93"/>
      <c r="CS31" s="93"/>
      <c r="CU31" s="96"/>
      <c r="CV31" s="95"/>
      <c r="CW31" s="93"/>
      <c r="CX31" s="93"/>
      <c r="CY31" s="93"/>
      <c r="DA31" s="93"/>
      <c r="DB31" s="93"/>
      <c r="DC31" s="93"/>
      <c r="DD31" s="93"/>
      <c r="DE31" s="93"/>
      <c r="DG31" s="93"/>
      <c r="DH31" s="93"/>
      <c r="DI31" s="93"/>
      <c r="DJ31" s="93"/>
      <c r="DK31" s="93"/>
    </row>
    <row r="32" spans="1:121" ht="14.25" customHeight="1" thickTop="1">
      <c r="A32" s="86" t="s">
        <v>29</v>
      </c>
      <c r="B32" s="86" t="s">
        <v>527</v>
      </c>
      <c r="C32" s="86" t="s">
        <v>486</v>
      </c>
      <c r="D32" s="87">
        <v>0</v>
      </c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L32" s="93"/>
      <c r="AM32" s="93"/>
      <c r="AN32" s="93"/>
      <c r="AO32" s="93"/>
      <c r="AP32" s="93"/>
      <c r="AY32" s="192"/>
      <c r="AZ32" s="192"/>
      <c r="BA32" s="192"/>
      <c r="BB32" s="192"/>
      <c r="BC32" s="192"/>
      <c r="BW32" s="93"/>
      <c r="BX32" s="93"/>
      <c r="BY32" s="93"/>
      <c r="BZ32" s="93"/>
      <c r="CA32" s="93"/>
      <c r="CO32" s="93"/>
      <c r="CP32" s="93"/>
      <c r="CQ32" s="93"/>
      <c r="CR32" s="93"/>
      <c r="CS32" s="93"/>
      <c r="CU32" s="93"/>
      <c r="CV32" s="93"/>
      <c r="CW32" s="93"/>
      <c r="CX32" s="93"/>
      <c r="CY32" s="93"/>
      <c r="DA32" s="93"/>
      <c r="DB32" s="93"/>
      <c r="DC32" s="93"/>
      <c r="DD32" s="93"/>
      <c r="DE32" s="93"/>
    </row>
    <row r="33" spans="1:121" ht="14.25" customHeight="1">
      <c r="A33" s="86" t="s">
        <v>29</v>
      </c>
      <c r="B33" s="86" t="s">
        <v>527</v>
      </c>
      <c r="C33" s="86" t="s">
        <v>489</v>
      </c>
      <c r="D33" s="87">
        <v>13.28313</v>
      </c>
      <c r="AL33" s="96"/>
      <c r="AM33" s="95"/>
      <c r="AN33" s="96"/>
      <c r="AO33" s="96"/>
      <c r="AP33" s="95"/>
      <c r="CU33" s="93"/>
      <c r="CV33" s="93"/>
      <c r="CW33" s="93"/>
      <c r="CX33" s="93"/>
      <c r="CY33" s="93"/>
    </row>
    <row r="34" spans="1:121" ht="14.25" customHeight="1">
      <c r="A34" s="86" t="s">
        <v>29</v>
      </c>
      <c r="B34" s="86" t="s">
        <v>527</v>
      </c>
      <c r="C34" s="86" t="s">
        <v>490</v>
      </c>
      <c r="D34" s="87">
        <v>0</v>
      </c>
      <c r="AE34" t="s">
        <v>528</v>
      </c>
      <c r="AL34" s="136"/>
      <c r="AM34" s="135"/>
      <c r="AN34" s="134"/>
      <c r="AO34" s="134"/>
      <c r="AP34" s="134"/>
    </row>
    <row r="35" spans="1:121" ht="14.25" customHeight="1">
      <c r="A35" s="86" t="s">
        <v>29</v>
      </c>
      <c r="B35" s="86" t="s">
        <v>527</v>
      </c>
      <c r="C35" s="86" t="s">
        <v>491</v>
      </c>
      <c r="D35" s="87">
        <v>0</v>
      </c>
      <c r="AL35" s="134"/>
      <c r="AM35" s="134"/>
      <c r="AN35" s="134"/>
      <c r="AO35" s="134"/>
      <c r="AP35" s="134"/>
    </row>
    <row r="36" spans="1:121" ht="14.25" customHeight="1">
      <c r="A36" s="88" t="s">
        <v>30</v>
      </c>
      <c r="B36" s="88" t="s">
        <v>471</v>
      </c>
      <c r="C36" s="88" t="s">
        <v>472</v>
      </c>
      <c r="D36" s="89">
        <v>0</v>
      </c>
      <c r="F36" s="191" t="s">
        <v>529</v>
      </c>
      <c r="G36" s="192"/>
      <c r="H36" s="192"/>
      <c r="I36" s="192"/>
      <c r="J36" s="93"/>
      <c r="K36" s="93"/>
      <c r="L36" s="191" t="s">
        <v>530</v>
      </c>
      <c r="M36" s="192"/>
      <c r="N36" s="192"/>
      <c r="O36" s="192"/>
      <c r="P36" s="93"/>
      <c r="Q36" s="93"/>
      <c r="R36" s="191" t="s">
        <v>531</v>
      </c>
      <c r="S36" s="192"/>
      <c r="T36" s="192"/>
      <c r="U36" s="192"/>
      <c r="V36" s="93"/>
      <c r="W36" s="93"/>
      <c r="X36" s="191" t="s">
        <v>532</v>
      </c>
      <c r="Y36" s="192"/>
      <c r="Z36" s="192"/>
      <c r="AA36" s="192"/>
      <c r="AB36" s="93"/>
      <c r="AE36" s="191" t="s">
        <v>531</v>
      </c>
      <c r="AF36" s="192"/>
      <c r="AG36" s="192"/>
      <c r="AH36" s="192"/>
      <c r="AI36" s="93"/>
      <c r="AL36" s="93"/>
      <c r="AM36" s="93"/>
      <c r="AN36" s="93"/>
      <c r="AO36" s="93"/>
      <c r="AP36" s="93"/>
    </row>
    <row r="37" spans="1:121" ht="14.25" customHeight="1">
      <c r="A37" s="88" t="s">
        <v>30</v>
      </c>
      <c r="B37" s="88" t="s">
        <v>471</v>
      </c>
      <c r="C37" s="88" t="s">
        <v>322</v>
      </c>
      <c r="D37" s="89">
        <v>1.5286200000000001</v>
      </c>
      <c r="F37" s="191" t="s">
        <v>477</v>
      </c>
      <c r="G37" s="192"/>
      <c r="H37" s="192"/>
      <c r="I37" s="192"/>
      <c r="J37" s="93"/>
      <c r="K37" s="93"/>
      <c r="L37" s="191" t="s">
        <v>477</v>
      </c>
      <c r="M37" s="192"/>
      <c r="N37" s="192"/>
      <c r="O37" s="192"/>
      <c r="P37" s="93"/>
      <c r="Q37" s="93"/>
      <c r="R37" s="191" t="s">
        <v>477</v>
      </c>
      <c r="S37" s="192"/>
      <c r="T37" s="192"/>
      <c r="U37" s="93"/>
      <c r="V37" s="93"/>
      <c r="W37" s="93"/>
      <c r="X37" s="191" t="s">
        <v>477</v>
      </c>
      <c r="Y37" s="192"/>
      <c r="Z37" s="192"/>
      <c r="AA37" s="192"/>
      <c r="AB37" s="93"/>
      <c r="AE37" s="191" t="s">
        <v>477</v>
      </c>
      <c r="AF37" s="192"/>
      <c r="AG37" s="192"/>
      <c r="AH37" s="192"/>
      <c r="AI37" s="93"/>
    </row>
    <row r="38" spans="1:121" ht="14.25" customHeight="1">
      <c r="A38" s="88" t="s">
        <v>30</v>
      </c>
      <c r="B38" s="88" t="s">
        <v>471</v>
      </c>
      <c r="C38" s="88" t="s">
        <v>478</v>
      </c>
      <c r="D38" s="89">
        <v>-0.53115599999999996</v>
      </c>
      <c r="F38" s="191" t="s">
        <v>533</v>
      </c>
      <c r="G38" s="192"/>
      <c r="H38" s="192"/>
      <c r="I38" s="192"/>
      <c r="J38" s="93"/>
      <c r="K38" s="93"/>
      <c r="L38" s="191" t="s">
        <v>534</v>
      </c>
      <c r="M38" s="192"/>
      <c r="N38" s="192"/>
      <c r="O38" s="192"/>
      <c r="P38" s="93"/>
      <c r="Q38" s="93"/>
      <c r="R38" s="191" t="s">
        <v>535</v>
      </c>
      <c r="S38" s="192"/>
      <c r="T38" s="192"/>
      <c r="U38" s="93"/>
      <c r="V38" s="93"/>
      <c r="W38" s="93"/>
      <c r="X38" s="191" t="s">
        <v>536</v>
      </c>
      <c r="Y38" s="192"/>
      <c r="Z38" s="192"/>
      <c r="AA38" s="192"/>
      <c r="AB38" s="93"/>
      <c r="AE38" s="191" t="s">
        <v>537</v>
      </c>
      <c r="AF38" s="192"/>
      <c r="AG38" s="192"/>
      <c r="AH38" s="192"/>
      <c r="AI38" s="93"/>
    </row>
    <row r="39" spans="1:121" ht="14.25" customHeight="1">
      <c r="A39" s="88" t="s">
        <v>30</v>
      </c>
      <c r="B39" s="88" t="s">
        <v>471</v>
      </c>
      <c r="C39" s="88" t="s">
        <v>483</v>
      </c>
      <c r="D39" s="89">
        <v>0</v>
      </c>
      <c r="F39" s="191" t="s">
        <v>484</v>
      </c>
      <c r="G39" s="192"/>
      <c r="H39" s="192"/>
      <c r="I39" s="192"/>
      <c r="J39" s="93"/>
      <c r="K39" s="93"/>
      <c r="L39" s="191" t="s">
        <v>484</v>
      </c>
      <c r="M39" s="192"/>
      <c r="N39" s="192"/>
      <c r="O39" s="192"/>
      <c r="P39" s="93"/>
      <c r="Q39" s="93"/>
      <c r="R39" s="191" t="s">
        <v>485</v>
      </c>
      <c r="S39" s="192"/>
      <c r="T39" s="192"/>
      <c r="U39" s="93"/>
      <c r="V39" s="93"/>
      <c r="W39" s="93"/>
      <c r="X39" s="191" t="s">
        <v>485</v>
      </c>
      <c r="Y39" s="192"/>
      <c r="Z39" s="192"/>
      <c r="AA39" s="192"/>
      <c r="AB39" s="93"/>
      <c r="AE39" s="191" t="s">
        <v>485</v>
      </c>
      <c r="AF39" s="192"/>
      <c r="AG39" s="192"/>
      <c r="AH39" s="192"/>
      <c r="AI39" s="93"/>
      <c r="AL39" s="191"/>
      <c r="AM39" s="192"/>
      <c r="AN39" s="192"/>
      <c r="AO39" s="192"/>
      <c r="AP39" s="93"/>
      <c r="AS39" s="191"/>
      <c r="AT39" s="192"/>
      <c r="AU39" s="192"/>
      <c r="AV39" s="192"/>
      <c r="AW39" s="93"/>
      <c r="AY39" s="191"/>
      <c r="AZ39" s="192"/>
      <c r="BA39" s="192"/>
      <c r="BB39" s="93"/>
      <c r="BC39" s="93"/>
      <c r="BE39" s="191"/>
      <c r="BF39" s="192"/>
      <c r="BG39" s="192"/>
      <c r="BH39" s="93"/>
      <c r="BI39" s="93"/>
      <c r="BK39" s="191"/>
      <c r="BL39" s="192"/>
      <c r="BM39" s="192"/>
      <c r="BN39" s="93"/>
      <c r="BO39" s="93"/>
      <c r="BQ39" s="191"/>
      <c r="BR39" s="192"/>
      <c r="BS39" s="192"/>
      <c r="BT39" s="93"/>
      <c r="BU39" s="93"/>
      <c r="BW39" s="191"/>
      <c r="BX39" s="192"/>
      <c r="BY39" s="192"/>
      <c r="BZ39" s="93"/>
      <c r="CA39" s="93"/>
      <c r="CC39" s="191"/>
      <c r="CD39" s="192"/>
      <c r="CE39" s="192"/>
      <c r="CF39" s="93"/>
      <c r="CG39" s="93"/>
      <c r="CI39" s="191"/>
      <c r="CJ39" s="192"/>
      <c r="CK39" s="192"/>
      <c r="CL39" s="93"/>
      <c r="CM39" s="93"/>
      <c r="CO39" s="191"/>
      <c r="CP39" s="192"/>
      <c r="CQ39" s="192"/>
      <c r="CR39" s="192"/>
      <c r="CS39" s="93"/>
      <c r="CU39" s="191"/>
      <c r="CV39" s="192"/>
      <c r="CW39" s="192"/>
      <c r="CX39" s="192"/>
      <c r="CY39" s="93"/>
      <c r="DA39" s="191"/>
      <c r="DB39" s="192"/>
      <c r="DC39" s="192"/>
      <c r="DD39" s="192"/>
      <c r="DE39" s="93"/>
      <c r="DG39" s="191"/>
      <c r="DH39" s="192"/>
      <c r="DI39" s="192"/>
      <c r="DJ39" s="192"/>
      <c r="DK39" s="93"/>
      <c r="DM39" s="191"/>
      <c r="DN39" s="192"/>
      <c r="DO39" s="192"/>
      <c r="DP39" s="93"/>
      <c r="DQ39" s="93"/>
    </row>
    <row r="40" spans="1:121" ht="14.25" customHeight="1">
      <c r="A40" s="88" t="s">
        <v>30</v>
      </c>
      <c r="B40" s="88" t="s">
        <v>471</v>
      </c>
      <c r="C40" s="88" t="s">
        <v>486</v>
      </c>
      <c r="D40" s="89">
        <v>0</v>
      </c>
      <c r="F40" s="191" t="s">
        <v>487</v>
      </c>
      <c r="G40" s="192"/>
      <c r="H40" s="192"/>
      <c r="I40" s="192"/>
      <c r="J40" s="192"/>
      <c r="K40" s="96"/>
      <c r="L40" s="191" t="s">
        <v>487</v>
      </c>
      <c r="M40" s="192"/>
      <c r="N40" s="192"/>
      <c r="O40" s="192"/>
      <c r="P40" s="192"/>
      <c r="Q40" s="96"/>
      <c r="R40" s="191" t="s">
        <v>488</v>
      </c>
      <c r="S40" s="192"/>
      <c r="T40" s="192"/>
      <c r="U40" s="192"/>
      <c r="V40" s="93"/>
      <c r="W40" s="93"/>
      <c r="X40" s="191" t="s">
        <v>488</v>
      </c>
      <c r="Y40" s="192"/>
      <c r="Z40" s="192"/>
      <c r="AA40" s="192"/>
      <c r="AB40" s="192"/>
      <c r="AE40" s="191" t="s">
        <v>488</v>
      </c>
      <c r="AF40" s="192"/>
      <c r="AG40" s="192"/>
      <c r="AH40" s="192"/>
      <c r="AI40" s="192"/>
      <c r="AL40" s="198"/>
      <c r="AM40" s="192"/>
      <c r="AN40" s="192"/>
      <c r="AO40" s="192"/>
      <c r="AP40" s="96"/>
      <c r="AS40" s="191"/>
      <c r="AT40" s="192"/>
      <c r="AU40" s="192"/>
      <c r="AV40" s="192"/>
      <c r="AW40" s="93"/>
      <c r="AY40" s="191"/>
      <c r="AZ40" s="192"/>
      <c r="BA40" s="192"/>
      <c r="BB40" s="93"/>
      <c r="BC40" s="93"/>
      <c r="BE40" s="191"/>
      <c r="BF40" s="192"/>
      <c r="BG40" s="192"/>
      <c r="BH40" s="93"/>
      <c r="BI40" s="93"/>
      <c r="BK40" s="191"/>
      <c r="BL40" s="192"/>
      <c r="BM40" s="192"/>
      <c r="BN40" s="93"/>
      <c r="BO40" s="93"/>
      <c r="BQ40" s="191"/>
      <c r="BR40" s="192"/>
      <c r="BS40" s="192"/>
      <c r="BT40" s="93"/>
      <c r="BU40" s="93"/>
      <c r="BW40" s="191"/>
      <c r="BX40" s="192"/>
      <c r="BY40" s="192"/>
      <c r="BZ40" s="93"/>
      <c r="CA40" s="93"/>
      <c r="CC40" s="191"/>
      <c r="CD40" s="192"/>
      <c r="CE40" s="192"/>
      <c r="CF40" s="93"/>
      <c r="CG40" s="93"/>
      <c r="CI40" s="191"/>
      <c r="CJ40" s="192"/>
      <c r="CK40" s="192"/>
      <c r="CL40" s="93"/>
      <c r="CM40" s="93"/>
      <c r="CO40" s="191"/>
      <c r="CP40" s="192"/>
      <c r="CQ40" s="192"/>
      <c r="CR40" s="93"/>
      <c r="CS40" s="93"/>
      <c r="CU40" s="191"/>
      <c r="CV40" s="192"/>
      <c r="CW40" s="192"/>
      <c r="CX40" s="93"/>
      <c r="CY40" s="93"/>
      <c r="DA40" s="191"/>
      <c r="DB40" s="192"/>
      <c r="DC40" s="192"/>
      <c r="DD40" s="192"/>
      <c r="DE40" s="93"/>
      <c r="DG40" s="191"/>
      <c r="DH40" s="192"/>
      <c r="DI40" s="192"/>
      <c r="DJ40" s="93"/>
      <c r="DK40" s="93"/>
      <c r="DM40" s="191"/>
      <c r="DN40" s="192"/>
      <c r="DO40" s="192"/>
      <c r="DP40" s="93"/>
      <c r="DQ40" s="93"/>
    </row>
    <row r="41" spans="1:121" ht="14.25" customHeight="1" thickBot="1">
      <c r="A41" s="88" t="s">
        <v>30</v>
      </c>
      <c r="B41" s="88" t="s">
        <v>471</v>
      </c>
      <c r="C41" s="88" t="s">
        <v>489</v>
      </c>
      <c r="D41" s="89">
        <v>11.52834</v>
      </c>
      <c r="F41" s="94"/>
      <c r="G41" s="94"/>
      <c r="H41" s="94"/>
      <c r="I41" s="94"/>
      <c r="J41" s="94"/>
      <c r="K41" s="93"/>
      <c r="L41" s="94"/>
      <c r="M41" s="94"/>
      <c r="N41" s="94"/>
      <c r="O41" s="94"/>
      <c r="P41" s="94"/>
      <c r="Q41" s="93"/>
      <c r="R41" s="94"/>
      <c r="S41" s="94"/>
      <c r="T41" s="94"/>
      <c r="U41" s="94"/>
      <c r="V41" s="94"/>
      <c r="W41" s="93"/>
      <c r="X41" s="94"/>
      <c r="Y41" s="94"/>
      <c r="Z41" s="94"/>
      <c r="AA41" s="94"/>
      <c r="AB41" s="94"/>
      <c r="AE41" s="94"/>
      <c r="AF41" s="94"/>
      <c r="AG41" s="94"/>
      <c r="AH41" s="94"/>
      <c r="AI41" s="94"/>
      <c r="AL41" s="191"/>
      <c r="AM41" s="192"/>
      <c r="AN41" s="192"/>
      <c r="AO41" s="192"/>
      <c r="AP41" s="93"/>
      <c r="AS41" s="191"/>
      <c r="AT41" s="192"/>
      <c r="AU41" s="192"/>
      <c r="AV41" s="192"/>
      <c r="AW41" s="93"/>
      <c r="AY41" s="191"/>
      <c r="AZ41" s="192"/>
      <c r="BA41" s="192"/>
      <c r="BB41" s="93"/>
      <c r="BC41" s="93"/>
      <c r="BE41" s="191"/>
      <c r="BF41" s="192"/>
      <c r="BG41" s="192"/>
      <c r="BH41" s="93"/>
      <c r="BI41" s="93"/>
      <c r="BK41" s="191"/>
      <c r="BL41" s="192"/>
      <c r="BM41" s="192"/>
      <c r="BN41" s="93"/>
      <c r="BO41" s="93"/>
      <c r="BQ41" s="191"/>
      <c r="BR41" s="192"/>
      <c r="BS41" s="192"/>
      <c r="BT41" s="93"/>
      <c r="BU41" s="93"/>
      <c r="BW41" s="191"/>
      <c r="BX41" s="192"/>
      <c r="BY41" s="192"/>
      <c r="BZ41" s="93"/>
      <c r="CA41" s="93"/>
      <c r="CC41" s="191"/>
      <c r="CD41" s="192"/>
      <c r="CE41" s="192"/>
      <c r="CF41" s="93"/>
      <c r="CG41" s="93"/>
      <c r="CI41" s="191"/>
      <c r="CJ41" s="192"/>
      <c r="CK41" s="192"/>
      <c r="CL41" s="93"/>
      <c r="CM41" s="93"/>
      <c r="CO41" s="191"/>
      <c r="CP41" s="192"/>
      <c r="CQ41" s="192"/>
      <c r="CR41" s="93"/>
      <c r="CS41" s="93"/>
      <c r="CU41" s="191"/>
      <c r="CV41" s="192"/>
      <c r="CW41" s="192"/>
      <c r="CX41" s="93"/>
      <c r="CY41" s="93"/>
      <c r="DA41" s="191"/>
      <c r="DB41" s="192"/>
      <c r="DC41" s="192"/>
      <c r="DD41" s="192"/>
      <c r="DE41" s="93"/>
      <c r="DG41" s="191"/>
      <c r="DH41" s="192"/>
      <c r="DI41" s="192"/>
      <c r="DJ41" s="93"/>
      <c r="DK41" s="93"/>
      <c r="DM41" s="191"/>
      <c r="DN41" s="192"/>
      <c r="DO41" s="192"/>
      <c r="DP41" s="93"/>
      <c r="DQ41" s="93"/>
    </row>
    <row r="42" spans="1:121" ht="14.25" customHeight="1" thickTop="1">
      <c r="A42" s="88" t="s">
        <v>30</v>
      </c>
      <c r="B42" s="88" t="s">
        <v>471</v>
      </c>
      <c r="C42" s="88" t="s">
        <v>490</v>
      </c>
      <c r="D42" s="89">
        <v>0</v>
      </c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E42" s="93"/>
      <c r="AF42" s="93"/>
      <c r="AG42" s="93"/>
      <c r="AH42" s="93"/>
      <c r="AI42" s="93"/>
      <c r="AL42" s="191"/>
      <c r="AM42" s="192"/>
      <c r="AN42" s="192"/>
      <c r="AO42" s="192"/>
      <c r="AP42" s="93"/>
      <c r="AS42" s="191"/>
      <c r="AT42" s="192"/>
      <c r="AU42" s="192"/>
      <c r="AV42" s="192"/>
      <c r="AW42" s="93"/>
      <c r="AY42" s="191"/>
      <c r="AZ42" s="192"/>
      <c r="BA42" s="192"/>
      <c r="BB42" s="93"/>
      <c r="BC42" s="93"/>
      <c r="BE42" s="191"/>
      <c r="BF42" s="192"/>
      <c r="BG42" s="192"/>
      <c r="BH42" s="93"/>
      <c r="BI42" s="93"/>
      <c r="BK42" s="191"/>
      <c r="BL42" s="192"/>
      <c r="BM42" s="192"/>
      <c r="BN42" s="93"/>
      <c r="BO42" s="93"/>
      <c r="BQ42" s="191"/>
      <c r="BR42" s="192"/>
      <c r="BS42" s="192"/>
      <c r="BT42" s="93"/>
      <c r="BU42" s="93"/>
      <c r="BW42" s="191"/>
      <c r="BX42" s="192"/>
      <c r="BY42" s="192"/>
      <c r="BZ42" s="93"/>
      <c r="CA42" s="93"/>
      <c r="CC42" s="191"/>
      <c r="CD42" s="192"/>
      <c r="CE42" s="192"/>
      <c r="CF42" s="93"/>
      <c r="CG42" s="93"/>
      <c r="CI42" s="191"/>
      <c r="CJ42" s="192"/>
      <c r="CK42" s="192"/>
      <c r="CL42" s="93"/>
      <c r="CM42" s="93"/>
      <c r="CO42" s="191"/>
      <c r="CP42" s="192"/>
      <c r="CQ42" s="192"/>
      <c r="CR42" s="93"/>
      <c r="CS42" s="93"/>
      <c r="CU42" s="191"/>
      <c r="CV42" s="192"/>
      <c r="CW42" s="192"/>
      <c r="CX42" s="93"/>
      <c r="CY42" s="93"/>
      <c r="DA42" s="191"/>
      <c r="DB42" s="192"/>
      <c r="DC42" s="192"/>
      <c r="DD42" s="192"/>
      <c r="DE42" s="93"/>
      <c r="DG42" s="191"/>
      <c r="DH42" s="192"/>
      <c r="DI42" s="192"/>
      <c r="DJ42" s="93"/>
      <c r="DK42" s="93"/>
      <c r="DM42" s="191"/>
      <c r="DN42" s="192"/>
      <c r="DO42" s="192"/>
      <c r="DP42" s="93"/>
      <c r="DQ42" s="93"/>
    </row>
    <row r="43" spans="1:121" ht="14.25" customHeight="1">
      <c r="A43" s="88" t="s">
        <v>30</v>
      </c>
      <c r="B43" s="88" t="s">
        <v>471</v>
      </c>
      <c r="C43" s="88" t="s">
        <v>491</v>
      </c>
      <c r="D43" s="89">
        <v>0</v>
      </c>
      <c r="F43" s="93" t="s">
        <v>468</v>
      </c>
      <c r="G43" s="95" t="s">
        <v>492</v>
      </c>
      <c r="H43" s="95" t="s">
        <v>493</v>
      </c>
      <c r="I43" s="95" t="s">
        <v>494</v>
      </c>
      <c r="J43" s="95" t="s">
        <v>495</v>
      </c>
      <c r="K43" s="95"/>
      <c r="L43" s="93" t="s">
        <v>468</v>
      </c>
      <c r="M43" s="95" t="s">
        <v>492</v>
      </c>
      <c r="N43" s="95" t="s">
        <v>493</v>
      </c>
      <c r="O43" s="95" t="s">
        <v>494</v>
      </c>
      <c r="P43" s="95" t="s">
        <v>495</v>
      </c>
      <c r="Q43" s="95"/>
      <c r="R43" s="93" t="s">
        <v>468</v>
      </c>
      <c r="S43" s="95" t="s">
        <v>492</v>
      </c>
      <c r="T43" s="95" t="s">
        <v>493</v>
      </c>
      <c r="U43" s="95" t="s">
        <v>494</v>
      </c>
      <c r="V43" s="95" t="s">
        <v>495</v>
      </c>
      <c r="W43" s="95"/>
      <c r="X43" s="93" t="s">
        <v>468</v>
      </c>
      <c r="Y43" s="95" t="s">
        <v>492</v>
      </c>
      <c r="Z43" s="95" t="s">
        <v>493</v>
      </c>
      <c r="AA43" s="95" t="s">
        <v>494</v>
      </c>
      <c r="AB43" s="95" t="s">
        <v>495</v>
      </c>
      <c r="AE43" s="93" t="s">
        <v>468</v>
      </c>
      <c r="AF43" s="95" t="s">
        <v>492</v>
      </c>
      <c r="AG43" s="95" t="s">
        <v>493</v>
      </c>
      <c r="AH43" s="95" t="s">
        <v>494</v>
      </c>
      <c r="AI43" s="95" t="s">
        <v>495</v>
      </c>
      <c r="AL43" s="191"/>
      <c r="AM43" s="192"/>
      <c r="AN43" s="192"/>
      <c r="AO43" s="192"/>
      <c r="AP43" s="192"/>
      <c r="AS43" s="191"/>
      <c r="AT43" s="192"/>
      <c r="AU43" s="192"/>
      <c r="AV43" s="192"/>
      <c r="AW43" s="192"/>
      <c r="AY43" s="191"/>
      <c r="AZ43" s="192"/>
      <c r="BA43" s="192"/>
      <c r="BB43" s="192"/>
      <c r="BC43" s="93"/>
      <c r="BE43" s="191"/>
      <c r="BF43" s="192"/>
      <c r="BG43" s="192"/>
      <c r="BH43" s="192"/>
      <c r="BI43" s="93"/>
      <c r="BK43" s="191"/>
      <c r="BL43" s="192"/>
      <c r="BM43" s="192"/>
      <c r="BN43" s="192"/>
      <c r="BO43" s="93"/>
      <c r="BQ43" s="191"/>
      <c r="BR43" s="192"/>
      <c r="BS43" s="192"/>
      <c r="BT43" s="192"/>
      <c r="BU43" s="93"/>
      <c r="BW43" s="191"/>
      <c r="BX43" s="192"/>
      <c r="BY43" s="192"/>
      <c r="BZ43" s="192"/>
      <c r="CA43" s="93"/>
      <c r="CC43" s="191"/>
      <c r="CD43" s="192"/>
      <c r="CE43" s="192"/>
      <c r="CF43" s="192"/>
      <c r="CG43" s="93"/>
      <c r="CI43" s="191"/>
      <c r="CJ43" s="192"/>
      <c r="CK43" s="192"/>
      <c r="CL43" s="192"/>
      <c r="CM43" s="93"/>
      <c r="CO43" s="191"/>
      <c r="CP43" s="192"/>
      <c r="CQ43" s="192"/>
      <c r="CR43" s="192"/>
      <c r="CS43" s="93"/>
      <c r="CU43" s="191"/>
      <c r="CV43" s="192"/>
      <c r="CW43" s="192"/>
      <c r="CX43" s="192"/>
      <c r="CY43" s="93"/>
      <c r="DA43" s="191"/>
      <c r="DB43" s="192"/>
      <c r="DC43" s="192"/>
      <c r="DD43" s="192"/>
      <c r="DE43" s="192"/>
      <c r="DG43" s="191"/>
      <c r="DH43" s="192"/>
      <c r="DI43" s="192"/>
      <c r="DJ43" s="192"/>
      <c r="DK43" s="93"/>
      <c r="DM43" s="191"/>
      <c r="DN43" s="192"/>
      <c r="DO43" s="192"/>
      <c r="DP43" s="192"/>
      <c r="DQ43" s="93"/>
    </row>
    <row r="44" spans="1:121" ht="14.25" customHeight="1" thickBot="1">
      <c r="A44" s="88" t="s">
        <v>30</v>
      </c>
      <c r="B44" s="88" t="s">
        <v>471</v>
      </c>
      <c r="C44" s="88">
        <v>2020</v>
      </c>
      <c r="D44" s="89">
        <v>-0.11244899999999999</v>
      </c>
      <c r="X44" s="94"/>
      <c r="Y44" s="94"/>
      <c r="Z44" s="94"/>
      <c r="AA44" s="94"/>
      <c r="AB44" s="94"/>
      <c r="AE44" s="94"/>
      <c r="AF44" s="94"/>
      <c r="AG44" s="94"/>
      <c r="AH44" s="94"/>
      <c r="AI44" s="94"/>
      <c r="AY44" s="93"/>
      <c r="AZ44" s="93"/>
      <c r="BA44" s="93"/>
      <c r="BB44" s="93"/>
      <c r="BC44" s="93"/>
      <c r="BK44" s="93"/>
      <c r="BL44" s="93"/>
      <c r="BM44" s="93"/>
      <c r="BN44" s="93"/>
      <c r="BO44" s="93"/>
      <c r="BQ44" s="96"/>
      <c r="BR44" s="95"/>
      <c r="BS44" s="93"/>
      <c r="BT44" s="93"/>
      <c r="BU44" s="93"/>
      <c r="BW44" s="96"/>
      <c r="BX44" s="95"/>
      <c r="BY44" s="93"/>
      <c r="BZ44" s="93"/>
      <c r="CA44" s="93"/>
      <c r="CC44" s="96"/>
      <c r="CD44" s="95"/>
      <c r="CE44" s="93"/>
      <c r="CF44" s="93"/>
      <c r="CG44" s="93"/>
      <c r="CI44" s="93"/>
      <c r="CJ44" s="93"/>
      <c r="CK44" s="93"/>
      <c r="CL44" s="93"/>
      <c r="CM44" s="93"/>
      <c r="CO44" s="93"/>
      <c r="CP44" s="93"/>
      <c r="CQ44" s="93"/>
      <c r="CR44" s="93"/>
      <c r="CS44" s="93"/>
      <c r="CU44" s="96"/>
      <c r="CV44" s="95"/>
      <c r="CW44" s="93"/>
      <c r="CX44" s="93"/>
      <c r="CY44" s="93"/>
      <c r="DG44" s="93"/>
      <c r="DH44" s="93"/>
      <c r="DI44" s="93"/>
      <c r="DJ44" s="93"/>
      <c r="DK44" s="93"/>
    </row>
    <row r="45" spans="1:121" ht="14.25" customHeight="1" thickTop="1" thickBot="1">
      <c r="A45" s="113" t="s">
        <v>30</v>
      </c>
      <c r="B45" s="113" t="s">
        <v>496</v>
      </c>
      <c r="C45" s="113" t="s">
        <v>472</v>
      </c>
      <c r="D45" s="114">
        <v>0</v>
      </c>
      <c r="F45" s="94"/>
      <c r="G45" s="94"/>
      <c r="H45" s="94"/>
      <c r="I45" s="94"/>
      <c r="J45" s="94"/>
      <c r="K45" s="93"/>
      <c r="L45" s="94"/>
      <c r="M45" s="94"/>
      <c r="N45" s="94"/>
      <c r="O45" s="94"/>
      <c r="P45" s="94"/>
      <c r="Q45" s="93"/>
      <c r="R45" s="94"/>
      <c r="S45" s="94"/>
      <c r="T45" s="94"/>
      <c r="U45" s="94"/>
      <c r="V45" s="94"/>
      <c r="W45" s="93"/>
      <c r="X45" s="93"/>
      <c r="Y45" s="93"/>
      <c r="Z45" s="93"/>
      <c r="AA45" s="93"/>
      <c r="AB45" s="93"/>
      <c r="AE45" s="93"/>
      <c r="AF45" s="93"/>
      <c r="AG45" s="93"/>
      <c r="AH45" s="93"/>
      <c r="AI45" s="93"/>
      <c r="AL45" s="93"/>
      <c r="AM45" s="93"/>
      <c r="AN45" s="93"/>
      <c r="AO45" s="93"/>
      <c r="AP45" s="93"/>
      <c r="AS45" s="93"/>
      <c r="AT45" s="93"/>
      <c r="AU45" s="93"/>
      <c r="AV45" s="93"/>
      <c r="AW45" s="93"/>
      <c r="AY45" s="93"/>
      <c r="AZ45" s="93"/>
      <c r="BA45" s="93"/>
      <c r="BB45" s="93"/>
      <c r="BC45" s="93"/>
      <c r="BE45" s="93"/>
      <c r="BF45" s="93"/>
      <c r="BG45" s="93"/>
      <c r="BH45" s="93"/>
      <c r="BI45" s="93"/>
      <c r="BK45" s="93"/>
      <c r="BL45" s="93"/>
      <c r="BM45" s="93"/>
      <c r="BN45" s="93"/>
      <c r="BO45" s="93"/>
      <c r="BQ45" s="93"/>
      <c r="BR45" s="93"/>
      <c r="BS45" s="93"/>
      <c r="BT45" s="93"/>
      <c r="BU45" s="93"/>
      <c r="BW45" s="93"/>
      <c r="BX45" s="93"/>
      <c r="BY45" s="93"/>
      <c r="BZ45" s="93"/>
      <c r="CA45" s="93"/>
      <c r="CC45" s="93"/>
      <c r="CD45" s="93"/>
      <c r="CE45" s="93"/>
      <c r="CF45" s="93"/>
      <c r="CG45" s="93"/>
      <c r="CI45" s="93"/>
      <c r="CJ45" s="93"/>
      <c r="CK45" s="93"/>
      <c r="CL45" s="93"/>
      <c r="CM45" s="93"/>
      <c r="CO45" s="93"/>
      <c r="CP45" s="93"/>
      <c r="CQ45" s="93"/>
      <c r="CR45" s="93"/>
      <c r="CS45" s="93"/>
      <c r="CU45" s="93"/>
      <c r="CV45" s="93"/>
      <c r="CW45" s="93"/>
      <c r="CX45" s="93"/>
      <c r="CY45" s="93"/>
      <c r="DA45" s="93"/>
      <c r="DB45" s="93"/>
      <c r="DC45" s="93"/>
      <c r="DD45" s="93"/>
      <c r="DE45" s="93"/>
      <c r="DG45" s="93"/>
      <c r="DH45" s="93"/>
      <c r="DI45" s="93"/>
      <c r="DJ45" s="93"/>
      <c r="DK45" s="93"/>
      <c r="DM45" s="93"/>
      <c r="DN45" s="93"/>
      <c r="DO45" s="93"/>
      <c r="DP45" s="93"/>
      <c r="DQ45" s="93"/>
    </row>
    <row r="46" spans="1:121" ht="14.25" customHeight="1" thickTop="1">
      <c r="A46" s="88" t="s">
        <v>30</v>
      </c>
      <c r="B46" s="88" t="s">
        <v>496</v>
      </c>
      <c r="C46" s="88" t="s">
        <v>322</v>
      </c>
      <c r="D46" s="89">
        <v>1.960383</v>
      </c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 t="s">
        <v>497</v>
      </c>
      <c r="Y46" s="95">
        <v>15.66611</v>
      </c>
      <c r="Z46" s="95">
        <v>8.3085090000000008</v>
      </c>
      <c r="AA46" s="95">
        <v>1.8855500000000001</v>
      </c>
      <c r="AB46" s="95">
        <v>8.0299999999999996E-2</v>
      </c>
      <c r="AE46" s="93" t="s">
        <v>497</v>
      </c>
      <c r="AF46" s="95">
        <v>-83.317300000000003</v>
      </c>
      <c r="AG46" s="95">
        <v>12.4863</v>
      </c>
      <c r="AH46" s="95">
        <v>-6.6726979999999996</v>
      </c>
      <c r="AI46" s="95">
        <v>0</v>
      </c>
      <c r="AL46" s="93"/>
      <c r="AM46" s="93"/>
      <c r="AN46" s="93"/>
      <c r="AO46" s="93"/>
      <c r="AP46" s="93"/>
      <c r="AS46" s="93"/>
      <c r="AT46" s="93"/>
      <c r="AU46" s="93"/>
      <c r="AV46" s="93"/>
      <c r="AW46" s="93"/>
      <c r="AY46" s="93"/>
      <c r="AZ46" s="93"/>
      <c r="BA46" s="93"/>
      <c r="BB46" s="93"/>
      <c r="BC46" s="93"/>
      <c r="BE46" s="93"/>
      <c r="BF46" s="93"/>
      <c r="BG46" s="93"/>
      <c r="BH46" s="93"/>
      <c r="BI46" s="93"/>
      <c r="BK46" s="93"/>
      <c r="BL46" s="93"/>
      <c r="BM46" s="93"/>
      <c r="BN46" s="93"/>
      <c r="BO46" s="93"/>
      <c r="BQ46" s="93"/>
      <c r="BR46" s="93"/>
      <c r="BS46" s="93"/>
      <c r="BT46" s="93"/>
      <c r="BU46" s="93"/>
      <c r="BW46" s="93"/>
      <c r="BX46" s="93"/>
      <c r="BY46" s="93"/>
      <c r="BZ46" s="93"/>
      <c r="CA46" s="93"/>
      <c r="CC46" s="93"/>
      <c r="CD46" s="93"/>
      <c r="CE46" s="93"/>
      <c r="CF46" s="93"/>
      <c r="CG46" s="93"/>
      <c r="CI46" s="93"/>
      <c r="CJ46" s="93"/>
      <c r="CK46" s="93"/>
      <c r="CL46" s="93"/>
      <c r="CM46" s="93"/>
      <c r="CO46" s="93"/>
      <c r="CP46" s="93"/>
      <c r="CQ46" s="93"/>
      <c r="CR46" s="93"/>
      <c r="CS46" s="93"/>
      <c r="CU46" s="93"/>
      <c r="CV46" s="93"/>
      <c r="CW46" s="93"/>
      <c r="CX46" s="93"/>
      <c r="CY46" s="93"/>
      <c r="DA46" s="93"/>
      <c r="DB46" s="93"/>
      <c r="DC46" s="93"/>
      <c r="DD46" s="93"/>
      <c r="DE46" s="93"/>
      <c r="DG46" s="93"/>
      <c r="DH46" s="93"/>
      <c r="DI46" s="93"/>
      <c r="DJ46" s="93"/>
      <c r="DK46" s="93"/>
      <c r="DM46" s="93"/>
      <c r="DN46" s="93"/>
      <c r="DO46" s="93"/>
      <c r="DP46" s="93"/>
      <c r="DQ46" s="93"/>
    </row>
    <row r="47" spans="1:121" ht="14.25" customHeight="1">
      <c r="A47" s="88" t="s">
        <v>30</v>
      </c>
      <c r="B47" s="88" t="s">
        <v>496</v>
      </c>
      <c r="C47" s="88" t="s">
        <v>478</v>
      </c>
      <c r="D47" s="89">
        <v>0</v>
      </c>
      <c r="F47" s="93" t="s">
        <v>497</v>
      </c>
      <c r="G47" s="95">
        <v>11.52834</v>
      </c>
      <c r="H47" s="95">
        <v>2.1048580000000001</v>
      </c>
      <c r="I47" s="95">
        <v>5.4770159999999999</v>
      </c>
      <c r="J47" s="95">
        <v>1E-4</v>
      </c>
      <c r="K47" s="95"/>
      <c r="L47" s="93" t="s">
        <v>497</v>
      </c>
      <c r="M47" s="95">
        <v>-14.19886</v>
      </c>
      <c r="N47" s="95">
        <v>3.380204</v>
      </c>
      <c r="O47" s="95">
        <v>-4.2005929999999996</v>
      </c>
      <c r="P47" s="95">
        <v>4.0000000000000002E-4</v>
      </c>
      <c r="Q47" s="95"/>
      <c r="R47" s="93" t="s">
        <v>497</v>
      </c>
      <c r="S47" s="95">
        <v>-23.214659999999999</v>
      </c>
      <c r="T47" s="95">
        <v>3.1902159999999999</v>
      </c>
      <c r="U47" s="95">
        <v>-7.2768300000000004</v>
      </c>
      <c r="V47" s="95">
        <v>0</v>
      </c>
      <c r="W47" s="95"/>
      <c r="X47" s="93" t="s">
        <v>538</v>
      </c>
      <c r="Y47" s="95">
        <v>-1.991153</v>
      </c>
      <c r="Z47" s="95">
        <v>0.77742500000000003</v>
      </c>
      <c r="AA47" s="95">
        <v>-2.5612140000000001</v>
      </c>
      <c r="AB47" s="95">
        <v>2.2599999999999999E-2</v>
      </c>
      <c r="AE47" s="93" t="s">
        <v>538</v>
      </c>
      <c r="AF47" s="95">
        <v>1.593086</v>
      </c>
      <c r="AG47" s="95">
        <v>1.2531209999999999</v>
      </c>
      <c r="AH47" s="95">
        <v>1.2712950000000001</v>
      </c>
      <c r="AI47" s="95">
        <v>0.2198</v>
      </c>
      <c r="AL47" s="93"/>
      <c r="AM47" s="95"/>
      <c r="AN47" s="95"/>
      <c r="AO47" s="95"/>
      <c r="AP47" s="95"/>
      <c r="AS47" s="93"/>
      <c r="AT47" s="95"/>
      <c r="AU47" s="95"/>
      <c r="AV47" s="95"/>
      <c r="AW47" s="95"/>
      <c r="AY47" s="93"/>
      <c r="AZ47" s="95"/>
      <c r="BA47" s="95"/>
      <c r="BB47" s="95"/>
      <c r="BC47" s="95"/>
      <c r="BE47" s="93"/>
      <c r="BF47" s="95"/>
      <c r="BG47" s="95"/>
      <c r="BH47" s="95"/>
      <c r="BI47" s="95"/>
      <c r="BK47" s="93"/>
      <c r="BL47" s="95"/>
      <c r="BM47" s="95"/>
      <c r="BN47" s="95"/>
      <c r="BO47" s="95"/>
      <c r="BQ47" s="93"/>
      <c r="BR47" s="95"/>
      <c r="BS47" s="95"/>
      <c r="BT47" s="95"/>
      <c r="BU47" s="95"/>
      <c r="BW47" s="93"/>
      <c r="BX47" s="95"/>
      <c r="BY47" s="95"/>
      <c r="BZ47" s="95"/>
      <c r="CA47" s="95"/>
      <c r="CC47" s="93"/>
      <c r="CD47" s="95"/>
      <c r="CE47" s="95"/>
      <c r="CF47" s="95"/>
      <c r="CG47" s="95"/>
      <c r="CI47" s="93"/>
      <c r="CJ47" s="95"/>
      <c r="CK47" s="95"/>
      <c r="CL47" s="95"/>
      <c r="CM47" s="95"/>
      <c r="CO47" s="93"/>
      <c r="CP47" s="95"/>
      <c r="CQ47" s="95"/>
      <c r="CR47" s="95"/>
      <c r="CS47" s="95"/>
      <c r="CU47" s="93"/>
      <c r="CV47" s="95"/>
      <c r="CW47" s="95"/>
      <c r="CX47" s="95"/>
      <c r="CY47" s="95"/>
      <c r="DA47" s="93"/>
      <c r="DB47" s="95"/>
      <c r="DC47" s="95"/>
      <c r="DD47" s="95"/>
      <c r="DE47" s="95"/>
      <c r="DG47" s="93"/>
      <c r="DH47" s="95"/>
      <c r="DI47" s="95"/>
      <c r="DJ47" s="95"/>
      <c r="DK47" s="95"/>
      <c r="DM47" s="93"/>
      <c r="DN47" s="95"/>
      <c r="DO47" s="95"/>
      <c r="DP47" s="95"/>
      <c r="DQ47" s="95"/>
    </row>
    <row r="48" spans="1:121" ht="14.25" customHeight="1">
      <c r="A48" s="88" t="s">
        <v>30</v>
      </c>
      <c r="B48" s="88" t="s">
        <v>496</v>
      </c>
      <c r="C48" s="88" t="s">
        <v>483</v>
      </c>
      <c r="D48" s="89">
        <v>0</v>
      </c>
      <c r="F48" s="93" t="s">
        <v>538</v>
      </c>
      <c r="G48" s="95">
        <v>1.5286200000000001</v>
      </c>
      <c r="H48" s="95">
        <v>0.30029400000000001</v>
      </c>
      <c r="I48" s="95">
        <v>5.0904150000000001</v>
      </c>
      <c r="J48" s="95">
        <v>1E-4</v>
      </c>
      <c r="K48" s="95"/>
      <c r="L48" s="93" t="s">
        <v>538</v>
      </c>
      <c r="M48" s="95">
        <v>1.960383</v>
      </c>
      <c r="N48" s="95">
        <v>0.28659000000000001</v>
      </c>
      <c r="O48" s="95">
        <v>6.8403790000000004</v>
      </c>
      <c r="P48" s="95">
        <v>0</v>
      </c>
      <c r="Q48" s="95"/>
      <c r="R48" s="93" t="s">
        <v>538</v>
      </c>
      <c r="S48" s="95">
        <v>4.6560839999999999</v>
      </c>
      <c r="T48" s="95">
        <v>0.3392</v>
      </c>
      <c r="U48" s="95">
        <v>13.72668</v>
      </c>
      <c r="V48" s="95">
        <v>0</v>
      </c>
      <c r="W48" s="95"/>
      <c r="X48" s="93" t="s">
        <v>539</v>
      </c>
      <c r="Y48" s="95">
        <v>0.28060299999999999</v>
      </c>
      <c r="Z48" s="95">
        <v>0.15388099999999999</v>
      </c>
      <c r="AA48" s="95">
        <v>1.823504</v>
      </c>
      <c r="AB48" s="95">
        <v>8.9599999999999999E-2</v>
      </c>
      <c r="AE48" s="93" t="s">
        <v>540</v>
      </c>
      <c r="AF48" s="95">
        <v>-0.33832499999999999</v>
      </c>
      <c r="AG48" s="95">
        <v>0.37999500000000003</v>
      </c>
      <c r="AH48" s="95">
        <v>-0.89034100000000005</v>
      </c>
      <c r="AI48" s="95">
        <v>0.38500000000000001</v>
      </c>
      <c r="AL48" s="93"/>
      <c r="AM48" s="93"/>
      <c r="AN48" s="93"/>
      <c r="AO48" s="93"/>
      <c r="AP48" s="93"/>
      <c r="AS48" s="93"/>
      <c r="AT48" s="93"/>
      <c r="AU48" s="93"/>
      <c r="AV48" s="93"/>
      <c r="AW48" s="93"/>
      <c r="AY48" s="93"/>
      <c r="AZ48" s="93"/>
      <c r="BA48" s="93"/>
      <c r="BB48" s="93"/>
      <c r="BC48" s="93"/>
      <c r="BE48" s="93"/>
      <c r="BF48" s="93"/>
      <c r="BG48" s="93"/>
      <c r="BH48" s="93"/>
      <c r="BI48" s="93"/>
      <c r="BK48" s="93"/>
      <c r="BL48" s="93"/>
      <c r="BM48" s="93"/>
      <c r="BN48" s="93"/>
      <c r="BO48" s="93"/>
      <c r="BQ48" s="93"/>
      <c r="BR48" s="93"/>
      <c r="BS48" s="93"/>
      <c r="BT48" s="93"/>
      <c r="BU48" s="93"/>
      <c r="BW48" s="93"/>
      <c r="BX48" s="93"/>
      <c r="BY48" s="93"/>
      <c r="BZ48" s="93"/>
      <c r="CA48" s="93"/>
      <c r="CC48" s="93"/>
      <c r="CD48" s="93"/>
      <c r="CE48" s="93"/>
      <c r="CF48" s="93"/>
      <c r="CG48" s="93"/>
      <c r="CI48" s="93"/>
      <c r="CJ48" s="93"/>
      <c r="CK48" s="93"/>
      <c r="CL48" s="93"/>
      <c r="CM48" s="93"/>
      <c r="CO48" s="93"/>
      <c r="CP48" s="93"/>
      <c r="CQ48" s="93"/>
      <c r="CR48" s="93"/>
      <c r="CS48" s="93"/>
      <c r="CU48" s="93"/>
      <c r="CV48" s="93"/>
      <c r="CW48" s="93"/>
      <c r="CX48" s="93"/>
      <c r="CY48" s="93"/>
      <c r="DA48" s="93"/>
      <c r="DB48" s="93"/>
      <c r="DC48" s="93"/>
      <c r="DD48" s="93"/>
      <c r="DE48" s="93"/>
      <c r="DG48" s="93"/>
      <c r="DH48" s="93"/>
      <c r="DI48" s="93"/>
      <c r="DJ48" s="93"/>
      <c r="DK48" s="93"/>
      <c r="DM48" s="93"/>
      <c r="DN48" s="93"/>
      <c r="DO48" s="93"/>
      <c r="DP48" s="93"/>
      <c r="DQ48" s="93"/>
    </row>
    <row r="49" spans="1:121" ht="14.25" customHeight="1">
      <c r="A49" s="88" t="s">
        <v>30</v>
      </c>
      <c r="B49" s="88" t="s">
        <v>496</v>
      </c>
      <c r="C49" s="88" t="s">
        <v>486</v>
      </c>
      <c r="D49" s="89">
        <v>1.366924</v>
      </c>
      <c r="F49" s="93" t="s">
        <v>540</v>
      </c>
      <c r="G49" s="95">
        <v>-0.53115599999999996</v>
      </c>
      <c r="H49" s="95">
        <v>0.121685</v>
      </c>
      <c r="I49" s="95">
        <v>-4.3650080000000004</v>
      </c>
      <c r="J49" s="95">
        <v>5.0000000000000001E-4</v>
      </c>
      <c r="K49" s="95"/>
      <c r="L49" s="93" t="s">
        <v>541</v>
      </c>
      <c r="M49" s="95">
        <v>1.366924</v>
      </c>
      <c r="N49" s="95">
        <v>0.43348500000000001</v>
      </c>
      <c r="O49" s="95">
        <v>3.1533329999999999</v>
      </c>
      <c r="P49" s="95">
        <v>5.0000000000000001E-3</v>
      </c>
      <c r="Q49" s="95"/>
      <c r="R49" s="93" t="s">
        <v>542</v>
      </c>
      <c r="S49" s="95">
        <v>-0.60062599999999999</v>
      </c>
      <c r="T49" s="95">
        <v>0.245782</v>
      </c>
      <c r="U49" s="95">
        <v>-2.4437380000000002</v>
      </c>
      <c r="V49" s="95">
        <v>2.5700000000000001E-2</v>
      </c>
      <c r="W49" s="95"/>
      <c r="X49" s="93" t="s">
        <v>541</v>
      </c>
      <c r="Y49" s="95">
        <v>1.5491630000000001</v>
      </c>
      <c r="Z49" s="95">
        <v>1.030448</v>
      </c>
      <c r="AA49" s="95">
        <v>1.5033879999999999</v>
      </c>
      <c r="AB49" s="95">
        <v>0.155</v>
      </c>
      <c r="AE49" s="93" t="s">
        <v>541</v>
      </c>
      <c r="AF49" s="95">
        <v>6.8781499999999998</v>
      </c>
      <c r="AG49" s="95">
        <v>1.4253119999999999</v>
      </c>
      <c r="AH49" s="95">
        <v>4.8257149999999998</v>
      </c>
      <c r="AI49" s="95">
        <v>1E-4</v>
      </c>
      <c r="AL49" s="93"/>
      <c r="AM49" s="93"/>
      <c r="AN49" s="93"/>
      <c r="AO49" s="93"/>
      <c r="AP49" s="93"/>
      <c r="AS49" s="93"/>
      <c r="AT49" s="93"/>
      <c r="AU49" s="93"/>
      <c r="AV49" s="93"/>
      <c r="AW49" s="93"/>
      <c r="AY49" s="93"/>
      <c r="AZ49" s="93"/>
      <c r="BA49" s="93"/>
      <c r="BB49" s="93"/>
      <c r="BC49" s="93"/>
      <c r="BE49" s="93"/>
      <c r="BF49" s="93"/>
      <c r="BG49" s="93"/>
      <c r="BH49" s="93"/>
      <c r="BI49" s="93"/>
      <c r="BK49" s="93"/>
      <c r="BL49" s="93"/>
      <c r="BM49" s="93"/>
      <c r="BN49" s="93"/>
      <c r="BO49" s="93"/>
      <c r="BQ49" s="93"/>
      <c r="BR49" s="93"/>
      <c r="BS49" s="93"/>
      <c r="BT49" s="93"/>
      <c r="BU49" s="93"/>
      <c r="BW49" s="93"/>
      <c r="BX49" s="93"/>
      <c r="BY49" s="93"/>
      <c r="BZ49" s="93"/>
      <c r="CA49" s="93"/>
      <c r="CC49" s="93"/>
      <c r="CD49" s="93"/>
      <c r="CE49" s="93"/>
      <c r="CF49" s="93"/>
      <c r="CG49" s="93"/>
      <c r="CI49" s="93"/>
      <c r="CJ49" s="93"/>
      <c r="CK49" s="93"/>
      <c r="CL49" s="93"/>
      <c r="CM49" s="93"/>
      <c r="CO49" s="93"/>
      <c r="CP49" s="93"/>
      <c r="CQ49" s="93"/>
      <c r="CR49" s="93"/>
      <c r="CS49" s="93"/>
      <c r="CU49" s="93"/>
      <c r="CV49" s="93"/>
      <c r="CW49" s="93"/>
      <c r="CX49" s="93"/>
      <c r="CY49" s="93"/>
      <c r="DA49" s="93"/>
      <c r="DB49" s="93"/>
      <c r="DC49" s="93"/>
      <c r="DD49" s="93"/>
      <c r="DE49" s="93"/>
      <c r="DG49" s="93"/>
      <c r="DH49" s="93"/>
      <c r="DI49" s="93"/>
      <c r="DJ49" s="93"/>
      <c r="DK49" s="93"/>
      <c r="DM49" s="93"/>
      <c r="DN49" s="93"/>
      <c r="DO49" s="93"/>
      <c r="DP49" s="93"/>
      <c r="DQ49" s="93"/>
    </row>
    <row r="50" spans="1:121" ht="14.25" customHeight="1" thickBot="1">
      <c r="A50" s="88" t="s">
        <v>30</v>
      </c>
      <c r="B50" s="88" t="s">
        <v>496</v>
      </c>
      <c r="C50" s="88" t="s">
        <v>489</v>
      </c>
      <c r="D50" s="89">
        <v>-14.19886</v>
      </c>
      <c r="F50" s="93" t="s">
        <v>502</v>
      </c>
      <c r="G50" s="95">
        <v>0.229075</v>
      </c>
      <c r="H50" s="95">
        <v>7.2672E-2</v>
      </c>
      <c r="I50" s="95">
        <v>3.1521759999999999</v>
      </c>
      <c r="J50" s="95">
        <v>6.1999999999999998E-3</v>
      </c>
      <c r="K50" s="95"/>
      <c r="L50" s="94"/>
      <c r="M50" s="94"/>
      <c r="N50" s="94"/>
      <c r="O50" s="94"/>
      <c r="P50" s="94"/>
      <c r="Q50" s="93"/>
      <c r="R50" s="93" t="s">
        <v>543</v>
      </c>
      <c r="S50" s="95">
        <v>-0.55527400000000005</v>
      </c>
      <c r="T50" s="95">
        <v>0.24531900000000001</v>
      </c>
      <c r="U50" s="95">
        <v>-2.2634750000000001</v>
      </c>
      <c r="V50" s="95">
        <v>3.6999999999999998E-2</v>
      </c>
      <c r="W50" s="95"/>
      <c r="X50" s="93" t="s">
        <v>508</v>
      </c>
      <c r="Y50" s="95">
        <v>-0.67038200000000003</v>
      </c>
      <c r="Z50" s="95">
        <v>0.131468</v>
      </c>
      <c r="AA50" s="95">
        <v>-5.0992139999999999</v>
      </c>
      <c r="AB50" s="95">
        <v>2.0000000000000001E-4</v>
      </c>
      <c r="AE50" s="94"/>
      <c r="AF50" s="94"/>
      <c r="AG50" s="94"/>
      <c r="AH50" s="94"/>
      <c r="AI50" s="94"/>
      <c r="AL50" s="93"/>
      <c r="AM50" s="95"/>
      <c r="AN50" s="95"/>
      <c r="AO50" s="95"/>
      <c r="AP50" s="95"/>
      <c r="AS50" s="93"/>
      <c r="AT50" s="95"/>
      <c r="AU50" s="95"/>
      <c r="AV50" s="95"/>
      <c r="AW50" s="95"/>
      <c r="AY50" s="93"/>
      <c r="AZ50" s="95"/>
      <c r="BA50" s="95"/>
      <c r="BB50" s="95"/>
      <c r="BC50" s="95"/>
      <c r="BE50" s="93"/>
      <c r="BF50" s="95"/>
      <c r="BG50" s="95"/>
      <c r="BH50" s="95"/>
      <c r="BI50" s="95"/>
      <c r="BK50" s="93"/>
      <c r="BL50" s="95"/>
      <c r="BM50" s="95"/>
      <c r="BN50" s="95"/>
      <c r="BO50" s="95"/>
      <c r="BQ50" s="93"/>
      <c r="BR50" s="95"/>
      <c r="BS50" s="95"/>
      <c r="BT50" s="95"/>
      <c r="BU50" s="95"/>
      <c r="BW50" s="93"/>
      <c r="BX50" s="95"/>
      <c r="BY50" s="95"/>
      <c r="BZ50" s="95"/>
      <c r="CA50" s="95"/>
      <c r="CC50" s="93"/>
      <c r="CD50" s="95"/>
      <c r="CE50" s="95"/>
      <c r="CF50" s="95"/>
      <c r="CG50" s="95"/>
      <c r="CI50" s="93"/>
      <c r="CJ50" s="95"/>
      <c r="CK50" s="95"/>
      <c r="CL50" s="95"/>
      <c r="CM50" s="95"/>
      <c r="CO50" s="93"/>
      <c r="CP50" s="95"/>
      <c r="CQ50" s="95"/>
      <c r="CR50" s="95"/>
      <c r="CS50" s="95"/>
      <c r="CU50" s="93"/>
      <c r="CV50" s="95"/>
      <c r="CW50" s="95"/>
      <c r="CX50" s="95"/>
      <c r="CY50" s="95"/>
      <c r="DA50" s="93"/>
      <c r="DB50" s="95"/>
      <c r="DC50" s="95"/>
      <c r="DD50" s="95"/>
      <c r="DE50" s="95"/>
      <c r="DG50" s="93"/>
      <c r="DH50" s="95"/>
      <c r="DI50" s="95"/>
      <c r="DJ50" s="95"/>
      <c r="DK50" s="95"/>
      <c r="DM50" s="93"/>
      <c r="DN50" s="95"/>
      <c r="DO50" s="95"/>
      <c r="DP50" s="95"/>
      <c r="DQ50" s="95"/>
    </row>
    <row r="51" spans="1:121" ht="14.25" customHeight="1" thickTop="1">
      <c r="A51" s="88" t="s">
        <v>30</v>
      </c>
      <c r="B51" s="88" t="s">
        <v>496</v>
      </c>
      <c r="C51" s="88" t="s">
        <v>490</v>
      </c>
      <c r="D51" s="89">
        <v>0</v>
      </c>
      <c r="F51" s="93" t="s">
        <v>542</v>
      </c>
      <c r="G51" s="95">
        <v>-0.115499</v>
      </c>
      <c r="H51" s="95">
        <v>6.4710000000000004E-2</v>
      </c>
      <c r="I51" s="95">
        <v>-1.7848740000000001</v>
      </c>
      <c r="J51" s="95">
        <v>9.3299999999999994E-2</v>
      </c>
      <c r="K51" s="95"/>
      <c r="L51" s="93"/>
      <c r="M51" s="93"/>
      <c r="N51" s="93"/>
      <c r="O51" s="93"/>
      <c r="P51" s="93"/>
      <c r="Q51" s="93"/>
      <c r="R51" s="93" t="s">
        <v>544</v>
      </c>
      <c r="S51" s="95">
        <v>-0.55199399999999998</v>
      </c>
      <c r="T51" s="95">
        <v>0.24501100000000001</v>
      </c>
      <c r="U51" s="95">
        <v>-2.2529349999999999</v>
      </c>
      <c r="V51" s="95">
        <v>3.78E-2</v>
      </c>
      <c r="W51" s="95"/>
      <c r="X51" s="93" t="s">
        <v>545</v>
      </c>
      <c r="Y51" s="95">
        <v>0.39158199999999999</v>
      </c>
      <c r="Z51" s="95">
        <v>0.13618</v>
      </c>
      <c r="AA51" s="95">
        <v>2.8754719999999998</v>
      </c>
      <c r="AB51" s="95">
        <v>1.2200000000000001E-2</v>
      </c>
      <c r="AE51" s="93"/>
      <c r="AF51" s="93"/>
      <c r="AG51" s="93"/>
      <c r="AH51" s="93"/>
      <c r="AI51" s="93"/>
      <c r="AL51" s="93"/>
      <c r="AM51" s="95"/>
      <c r="AN51" s="95"/>
      <c r="AO51" s="95"/>
      <c r="AP51" s="95"/>
      <c r="AS51" s="93"/>
      <c r="AT51" s="95"/>
      <c r="AU51" s="95"/>
      <c r="AV51" s="95"/>
      <c r="AW51" s="95"/>
      <c r="AY51" s="93"/>
      <c r="AZ51" s="95"/>
      <c r="BA51" s="95"/>
      <c r="BB51" s="95"/>
      <c r="BC51" s="95"/>
      <c r="BE51" s="93"/>
      <c r="BF51" s="95"/>
      <c r="BG51" s="95"/>
      <c r="BH51" s="95"/>
      <c r="BI51" s="95"/>
      <c r="BK51" s="93"/>
      <c r="BL51" s="95"/>
      <c r="BM51" s="95"/>
      <c r="BN51" s="95"/>
      <c r="BO51" s="95"/>
      <c r="BQ51" s="93"/>
      <c r="BR51" s="95"/>
      <c r="BS51" s="95"/>
      <c r="BT51" s="95"/>
      <c r="BU51" s="95"/>
      <c r="BW51" s="93"/>
      <c r="BX51" s="95"/>
      <c r="BY51" s="95"/>
      <c r="BZ51" s="95"/>
      <c r="CA51" s="95"/>
      <c r="CC51" s="93"/>
      <c r="CD51" s="95"/>
      <c r="CE51" s="95"/>
      <c r="CF51" s="95"/>
      <c r="CG51" s="95"/>
      <c r="CI51" s="93"/>
      <c r="CJ51" s="95"/>
      <c r="CK51" s="95"/>
      <c r="CL51" s="95"/>
      <c r="CM51" s="95"/>
      <c r="CO51" s="93"/>
      <c r="CP51" s="95"/>
      <c r="CQ51" s="95"/>
      <c r="CR51" s="95"/>
      <c r="CS51" s="95"/>
      <c r="CU51" s="93"/>
      <c r="CV51" s="95"/>
      <c r="CW51" s="95"/>
      <c r="CX51" s="95"/>
      <c r="CY51" s="95"/>
      <c r="DA51" s="93"/>
      <c r="DB51" s="95"/>
      <c r="DC51" s="95"/>
      <c r="DD51" s="95"/>
      <c r="DE51" s="95"/>
      <c r="DG51" s="93"/>
      <c r="DH51" s="95"/>
      <c r="DI51" s="95"/>
      <c r="DJ51" s="95"/>
      <c r="DK51" s="95"/>
      <c r="DM51" s="93"/>
      <c r="DN51" s="95"/>
      <c r="DO51" s="95"/>
      <c r="DP51" s="95"/>
      <c r="DQ51" s="95"/>
    </row>
    <row r="52" spans="1:121" ht="14.25" customHeight="1" thickBot="1">
      <c r="A52" s="109" t="s">
        <v>30</v>
      </c>
      <c r="B52" s="109" t="s">
        <v>496</v>
      </c>
      <c r="C52" s="109" t="s">
        <v>491</v>
      </c>
      <c r="D52" s="110">
        <v>0</v>
      </c>
      <c r="F52" s="93" t="s">
        <v>508</v>
      </c>
      <c r="G52" s="95">
        <v>-0.110958</v>
      </c>
      <c r="H52" s="95">
        <v>6.5640000000000004E-2</v>
      </c>
      <c r="I52" s="95">
        <v>-1.690407</v>
      </c>
      <c r="J52" s="95">
        <v>0.1103</v>
      </c>
      <c r="K52" s="95"/>
      <c r="L52" s="96" t="s">
        <v>514</v>
      </c>
      <c r="M52" s="95">
        <v>0.97274300000000002</v>
      </c>
      <c r="N52" s="191" t="s">
        <v>515</v>
      </c>
      <c r="O52" s="192"/>
      <c r="P52" s="95">
        <v>22.330850000000002</v>
      </c>
      <c r="Q52" s="95"/>
      <c r="R52" s="94"/>
      <c r="S52" s="94"/>
      <c r="T52" s="94"/>
      <c r="U52" s="94"/>
      <c r="V52" s="94"/>
      <c r="W52" s="93"/>
      <c r="X52" s="93" t="s">
        <v>509</v>
      </c>
      <c r="Y52" s="95">
        <v>0.30318499999999998</v>
      </c>
      <c r="Z52" s="95">
        <v>0.14255699999999999</v>
      </c>
      <c r="AA52" s="95">
        <v>2.1267649999999998</v>
      </c>
      <c r="AB52" s="95">
        <v>5.1700000000000003E-2</v>
      </c>
      <c r="AE52" s="96" t="s">
        <v>514</v>
      </c>
      <c r="AF52" s="95">
        <v>0.943021</v>
      </c>
      <c r="AG52" s="191" t="s">
        <v>515</v>
      </c>
      <c r="AH52" s="192"/>
      <c r="AI52" s="95">
        <v>20.46236</v>
      </c>
      <c r="AL52" s="93"/>
      <c r="AM52" s="95"/>
      <c r="AN52" s="95"/>
      <c r="AO52" s="95"/>
      <c r="AP52" s="95"/>
      <c r="AS52" s="93"/>
      <c r="AT52" s="95"/>
      <c r="AU52" s="95"/>
      <c r="AV52" s="95"/>
      <c r="AW52" s="95"/>
      <c r="AY52" s="93"/>
      <c r="AZ52" s="95"/>
      <c r="BA52" s="95"/>
      <c r="BB52" s="95"/>
      <c r="BC52" s="95"/>
      <c r="BE52" s="93"/>
      <c r="BF52" s="95"/>
      <c r="BG52" s="95"/>
      <c r="BH52" s="95"/>
      <c r="BI52" s="95"/>
      <c r="BK52" s="93"/>
      <c r="BL52" s="95"/>
      <c r="BM52" s="95"/>
      <c r="BN52" s="95"/>
      <c r="BO52" s="95"/>
      <c r="BQ52" s="93"/>
      <c r="BR52" s="95"/>
      <c r="BS52" s="95"/>
      <c r="BT52" s="95"/>
      <c r="BU52" s="95"/>
      <c r="BW52" s="93"/>
      <c r="BX52" s="95"/>
      <c r="BY52" s="95"/>
      <c r="BZ52" s="95"/>
      <c r="CA52" s="95"/>
      <c r="CC52" s="93"/>
      <c r="CD52" s="95"/>
      <c r="CE52" s="95"/>
      <c r="CF52" s="95"/>
      <c r="CG52" s="95"/>
      <c r="CI52" s="93"/>
      <c r="CJ52" s="95"/>
      <c r="CK52" s="95"/>
      <c r="CL52" s="95"/>
      <c r="CM52" s="95"/>
      <c r="CO52" s="93"/>
      <c r="CP52" s="95"/>
      <c r="CQ52" s="95"/>
      <c r="CR52" s="95"/>
      <c r="CS52" s="95"/>
      <c r="CU52" s="93"/>
      <c r="CV52" s="95"/>
      <c r="CW52" s="95"/>
      <c r="CX52" s="95"/>
      <c r="CY52" s="95"/>
      <c r="DA52" s="93"/>
      <c r="DB52" s="95"/>
      <c r="DC52" s="95"/>
      <c r="DD52" s="95"/>
      <c r="DE52" s="95"/>
      <c r="DG52" s="93"/>
      <c r="DH52" s="95"/>
      <c r="DI52" s="95"/>
      <c r="DJ52" s="95"/>
      <c r="DK52" s="95"/>
      <c r="DM52" s="93"/>
      <c r="DN52" s="95"/>
      <c r="DO52" s="95"/>
      <c r="DP52" s="95"/>
      <c r="DQ52" s="95"/>
    </row>
    <row r="53" spans="1:121" ht="14.25" customHeight="1" thickTop="1">
      <c r="A53" s="113" t="s">
        <v>30</v>
      </c>
      <c r="B53" s="113" t="s">
        <v>511</v>
      </c>
      <c r="C53" s="113" t="s">
        <v>472</v>
      </c>
      <c r="D53" s="114">
        <v>0</v>
      </c>
      <c r="F53" s="93" t="s">
        <v>510</v>
      </c>
      <c r="G53" s="95">
        <v>-0.11244899999999999</v>
      </c>
      <c r="H53" s="95">
        <v>6.7197000000000007E-2</v>
      </c>
      <c r="I53" s="95">
        <v>-1.6734340000000001</v>
      </c>
      <c r="J53" s="95">
        <v>0.1137</v>
      </c>
      <c r="K53" s="95"/>
      <c r="L53" s="96" t="s">
        <v>516</v>
      </c>
      <c r="M53" s="95">
        <v>0.97001700000000002</v>
      </c>
      <c r="N53" s="191" t="s">
        <v>517</v>
      </c>
      <c r="O53" s="192"/>
      <c r="P53" s="95">
        <v>0.44661899999999999</v>
      </c>
      <c r="Q53" s="95"/>
      <c r="R53" s="93"/>
      <c r="S53" s="93"/>
      <c r="T53" s="93"/>
      <c r="U53" s="93"/>
      <c r="V53" s="93"/>
      <c r="W53" s="93"/>
      <c r="X53" s="93" t="s">
        <v>542</v>
      </c>
      <c r="Y53" s="95">
        <v>0.25757000000000002</v>
      </c>
      <c r="Z53" s="95">
        <v>0.13747699999999999</v>
      </c>
      <c r="AA53" s="95">
        <v>1.8735550000000001</v>
      </c>
      <c r="AB53" s="95">
        <v>8.2000000000000003E-2</v>
      </c>
      <c r="AE53" s="96" t="s">
        <v>516</v>
      </c>
      <c r="AF53" s="95">
        <v>0.93352400000000002</v>
      </c>
      <c r="AG53" s="191" t="s">
        <v>517</v>
      </c>
      <c r="AH53" s="192"/>
      <c r="AI53" s="95">
        <v>0.79674299999999998</v>
      </c>
      <c r="AL53" s="93"/>
      <c r="AM53" s="95"/>
      <c r="AN53" s="95"/>
      <c r="AO53" s="95"/>
      <c r="AP53" s="95"/>
      <c r="AS53" s="93"/>
      <c r="AT53" s="95"/>
      <c r="AU53" s="95"/>
      <c r="AV53" s="95"/>
      <c r="AW53" s="95"/>
      <c r="AY53" s="93"/>
      <c r="AZ53" s="95"/>
      <c r="BA53" s="95"/>
      <c r="BB53" s="95"/>
      <c r="BC53" s="95"/>
      <c r="BE53" s="93"/>
      <c r="BF53" s="95"/>
      <c r="BG53" s="95"/>
      <c r="BH53" s="95"/>
      <c r="BI53" s="95"/>
      <c r="BK53" s="93"/>
      <c r="BL53" s="95"/>
      <c r="BM53" s="95"/>
      <c r="BN53" s="95"/>
      <c r="BO53" s="95"/>
      <c r="BQ53" s="93"/>
      <c r="BR53" s="95"/>
      <c r="BS53" s="95"/>
      <c r="BT53" s="95"/>
      <c r="BU53" s="95"/>
      <c r="BW53" s="93"/>
      <c r="BX53" s="95"/>
      <c r="BY53" s="95"/>
      <c r="BZ53" s="95"/>
      <c r="CA53" s="95"/>
      <c r="CC53" s="93"/>
      <c r="CD53" s="95"/>
      <c r="CE53" s="95"/>
      <c r="CF53" s="95"/>
      <c r="CG53" s="95"/>
      <c r="CI53" s="93"/>
      <c r="CJ53" s="95"/>
      <c r="CK53" s="95"/>
      <c r="CL53" s="95"/>
      <c r="CM53" s="95"/>
      <c r="CO53" s="93"/>
      <c r="CP53" s="95"/>
      <c r="CQ53" s="95"/>
      <c r="CR53" s="95"/>
      <c r="CS53" s="95"/>
      <c r="CU53" s="93"/>
      <c r="CV53" s="95"/>
      <c r="CW53" s="95"/>
      <c r="CX53" s="95"/>
      <c r="CY53" s="95"/>
      <c r="DA53" s="93"/>
      <c r="DB53" s="95"/>
      <c r="DC53" s="95"/>
      <c r="DD53" s="95"/>
      <c r="DE53" s="95"/>
      <c r="DG53" s="93"/>
      <c r="DH53" s="95"/>
      <c r="DI53" s="95"/>
      <c r="DJ53" s="95"/>
      <c r="DK53" s="95"/>
      <c r="DM53" s="93"/>
      <c r="DN53" s="95"/>
      <c r="DO53" s="95"/>
      <c r="DP53" s="95"/>
      <c r="DQ53" s="95"/>
    </row>
    <row r="54" spans="1:121" ht="14.25" customHeight="1" thickBot="1">
      <c r="A54" s="88" t="s">
        <v>30</v>
      </c>
      <c r="B54" s="88" t="s">
        <v>511</v>
      </c>
      <c r="C54" s="88" t="s">
        <v>322</v>
      </c>
      <c r="D54" s="89">
        <v>1.593086</v>
      </c>
      <c r="F54" s="94"/>
      <c r="G54" s="94"/>
      <c r="H54" s="94"/>
      <c r="I54" s="94"/>
      <c r="J54" s="94"/>
      <c r="K54" s="93"/>
      <c r="L54" s="96" t="s">
        <v>518</v>
      </c>
      <c r="M54" s="95">
        <v>7.7334E-2</v>
      </c>
      <c r="N54" s="191" t="s">
        <v>519</v>
      </c>
      <c r="O54" s="192"/>
      <c r="P54" s="95">
        <v>-2.1602540000000001</v>
      </c>
      <c r="Q54" s="95"/>
      <c r="R54" s="96" t="s">
        <v>514</v>
      </c>
      <c r="S54" s="95">
        <v>0.92739899999999997</v>
      </c>
      <c r="T54" s="191" t="s">
        <v>515</v>
      </c>
      <c r="U54" s="192"/>
      <c r="V54" s="95">
        <v>20.46236</v>
      </c>
      <c r="W54" s="95"/>
      <c r="X54" s="94"/>
      <c r="Y54" s="94"/>
      <c r="Z54" s="94"/>
      <c r="AA54" s="94"/>
      <c r="AB54" s="94"/>
      <c r="AE54" s="96" t="s">
        <v>518</v>
      </c>
      <c r="AF54" s="95">
        <v>0.20542299999999999</v>
      </c>
      <c r="AG54" s="191" t="s">
        <v>519</v>
      </c>
      <c r="AH54" s="192"/>
      <c r="AI54" s="95">
        <v>-0.16452600000000001</v>
      </c>
      <c r="AL54" s="93"/>
      <c r="AM54" s="95"/>
      <c r="AN54" s="95"/>
      <c r="AO54" s="95"/>
      <c r="AP54" s="95"/>
      <c r="AS54" s="93"/>
      <c r="AT54" s="95"/>
      <c r="AU54" s="95"/>
      <c r="AV54" s="95"/>
      <c r="AW54" s="95"/>
      <c r="AY54" s="93"/>
      <c r="AZ54" s="95"/>
      <c r="BA54" s="95"/>
      <c r="BB54" s="95"/>
      <c r="BC54" s="95"/>
      <c r="BE54" s="93"/>
      <c r="BF54" s="95"/>
      <c r="BG54" s="95"/>
      <c r="BH54" s="95"/>
      <c r="BI54" s="95"/>
      <c r="BK54" s="93"/>
      <c r="BL54" s="95"/>
      <c r="BM54" s="95"/>
      <c r="BN54" s="95"/>
      <c r="BO54" s="95"/>
      <c r="BQ54" s="93"/>
      <c r="BR54" s="95"/>
      <c r="BS54" s="95"/>
      <c r="BT54" s="95"/>
      <c r="BU54" s="95"/>
      <c r="BW54" s="93"/>
      <c r="BX54" s="95"/>
      <c r="BY54" s="95"/>
      <c r="BZ54" s="95"/>
      <c r="CA54" s="95"/>
      <c r="CC54" s="93"/>
      <c r="CD54" s="95"/>
      <c r="CE54" s="95"/>
      <c r="CF54" s="95"/>
      <c r="CG54" s="95"/>
      <c r="CI54" s="93"/>
      <c r="CJ54" s="95"/>
      <c r="CK54" s="95"/>
      <c r="CL54" s="95"/>
      <c r="CM54" s="95"/>
      <c r="CO54" s="93"/>
      <c r="CP54" s="95"/>
      <c r="CQ54" s="95"/>
      <c r="CR54" s="95"/>
      <c r="CS54" s="95"/>
      <c r="CU54" s="93"/>
      <c r="CV54" s="95"/>
      <c r="CW54" s="95"/>
      <c r="CX54" s="95"/>
      <c r="CY54" s="95"/>
      <c r="DA54" s="93"/>
      <c r="DB54" s="95"/>
      <c r="DC54" s="95"/>
      <c r="DD54" s="95"/>
      <c r="DE54" s="95"/>
      <c r="DG54" s="93"/>
      <c r="DH54" s="95"/>
      <c r="DI54" s="95"/>
      <c r="DJ54" s="95"/>
      <c r="DK54" s="95"/>
      <c r="DM54" s="93"/>
      <c r="DN54" s="95"/>
      <c r="DO54" s="95"/>
      <c r="DP54" s="95"/>
      <c r="DQ54" s="95"/>
    </row>
    <row r="55" spans="1:121" ht="14.25" customHeight="1" thickTop="1">
      <c r="A55" s="88" t="s">
        <v>30</v>
      </c>
      <c r="B55" s="88" t="s">
        <v>511</v>
      </c>
      <c r="C55" s="88" t="s">
        <v>478</v>
      </c>
      <c r="D55" s="89">
        <v>-0.33832499999999999</v>
      </c>
      <c r="F55" s="93"/>
      <c r="G55" s="93"/>
      <c r="H55" s="93"/>
      <c r="I55" s="93"/>
      <c r="J55" s="93"/>
      <c r="K55" s="93"/>
      <c r="L55" s="96" t="s">
        <v>520</v>
      </c>
      <c r="M55" s="95">
        <v>0.119611</v>
      </c>
      <c r="N55" s="191" t="s">
        <v>521</v>
      </c>
      <c r="O55" s="192"/>
      <c r="P55" s="95">
        <v>-2.012146</v>
      </c>
      <c r="Q55" s="95"/>
      <c r="R55" s="96" t="s">
        <v>516</v>
      </c>
      <c r="S55" s="95">
        <v>0.91031700000000004</v>
      </c>
      <c r="T55" s="191" t="s">
        <v>517</v>
      </c>
      <c r="U55" s="192"/>
      <c r="V55" s="95">
        <v>0.79674299999999998</v>
      </c>
      <c r="W55" s="95"/>
      <c r="X55" s="93"/>
      <c r="Y55" s="93"/>
      <c r="Z55" s="93"/>
      <c r="AA55" s="93"/>
      <c r="AB55" s="93"/>
      <c r="AE55" s="96" t="s">
        <v>520</v>
      </c>
      <c r="AF55" s="95">
        <v>0.75957399999999997</v>
      </c>
      <c r="AG55" s="191" t="s">
        <v>521</v>
      </c>
      <c r="AH55" s="192"/>
      <c r="AI55" s="95">
        <v>3.3845E-2</v>
      </c>
      <c r="AL55" s="93"/>
      <c r="AM55" s="95"/>
      <c r="AN55" s="95"/>
      <c r="AO55" s="95"/>
      <c r="AP55" s="95"/>
      <c r="AS55" s="93"/>
      <c r="AT55" s="93"/>
      <c r="AU55" s="93"/>
      <c r="AV55" s="93"/>
      <c r="AW55" s="93"/>
      <c r="AY55" s="93"/>
      <c r="AZ55" s="93"/>
      <c r="BA55" s="93"/>
      <c r="BB55" s="93"/>
      <c r="BC55" s="93"/>
      <c r="BE55" s="93"/>
      <c r="BF55" s="95"/>
      <c r="BG55" s="95"/>
      <c r="BH55" s="95"/>
      <c r="BI55" s="95"/>
      <c r="BK55" s="93"/>
      <c r="BL55" s="95"/>
      <c r="BM55" s="95"/>
      <c r="BN55" s="95"/>
      <c r="BO55" s="95"/>
      <c r="BQ55" s="93"/>
      <c r="BR55" s="95"/>
      <c r="BS55" s="95"/>
      <c r="BT55" s="95"/>
      <c r="BU55" s="95"/>
      <c r="BW55" s="93"/>
      <c r="BX55" s="95"/>
      <c r="BY55" s="95"/>
      <c r="BZ55" s="95"/>
      <c r="CA55" s="95"/>
      <c r="CC55" s="93"/>
      <c r="CD55" s="95"/>
      <c r="CE55" s="95"/>
      <c r="CF55" s="95"/>
      <c r="CG55" s="95"/>
      <c r="CI55" s="93"/>
      <c r="CJ55" s="95"/>
      <c r="CK55" s="95"/>
      <c r="CL55" s="95"/>
      <c r="CM55" s="95"/>
      <c r="CO55" s="93"/>
      <c r="CP55" s="93"/>
      <c r="CQ55" s="93"/>
      <c r="CR55" s="93"/>
      <c r="CS55" s="93"/>
      <c r="CU55" s="93"/>
      <c r="CV55" s="93"/>
      <c r="CW55" s="93"/>
      <c r="CX55" s="93"/>
      <c r="CY55" s="93"/>
      <c r="DA55" s="93"/>
      <c r="DB55" s="95"/>
      <c r="DC55" s="95"/>
      <c r="DD55" s="95"/>
      <c r="DE55" s="95"/>
      <c r="DG55" s="93"/>
      <c r="DH55" s="95"/>
      <c r="DI55" s="95"/>
      <c r="DJ55" s="95"/>
      <c r="DK55" s="95"/>
      <c r="DM55" s="93"/>
      <c r="DN55" s="95"/>
      <c r="DO55" s="95"/>
      <c r="DP55" s="95"/>
      <c r="DQ55" s="95"/>
    </row>
    <row r="56" spans="1:121" ht="14.25" customHeight="1">
      <c r="A56" s="88" t="s">
        <v>30</v>
      </c>
      <c r="B56" s="88" t="s">
        <v>511</v>
      </c>
      <c r="C56" s="88" t="s">
        <v>483</v>
      </c>
      <c r="D56" s="89">
        <v>0</v>
      </c>
      <c r="F56" s="96" t="s">
        <v>514</v>
      </c>
      <c r="G56" s="95">
        <v>0.68282699999999996</v>
      </c>
      <c r="H56" s="191" t="s">
        <v>515</v>
      </c>
      <c r="I56" s="192"/>
      <c r="J56" s="95">
        <v>22.508479999999999</v>
      </c>
      <c r="K56" s="95"/>
      <c r="L56" s="96" t="s">
        <v>522</v>
      </c>
      <c r="M56" s="95">
        <v>27.842929999999999</v>
      </c>
      <c r="N56" s="191" t="s">
        <v>523</v>
      </c>
      <c r="O56" s="192"/>
      <c r="P56" s="95">
        <v>-2.1230060000000002</v>
      </c>
      <c r="Q56" s="95"/>
      <c r="R56" s="96" t="s">
        <v>518</v>
      </c>
      <c r="S56" s="95">
        <v>0.23860200000000001</v>
      </c>
      <c r="T56" s="191" t="s">
        <v>519</v>
      </c>
      <c r="U56" s="192"/>
      <c r="V56" s="95">
        <v>0.16867499999999999</v>
      </c>
      <c r="W56" s="95"/>
      <c r="X56" s="96" t="s">
        <v>514</v>
      </c>
      <c r="Y56" s="95">
        <v>0.79586800000000002</v>
      </c>
      <c r="Z56" s="191" t="s">
        <v>515</v>
      </c>
      <c r="AA56" s="192"/>
      <c r="AB56" s="95">
        <v>19.149999999999999</v>
      </c>
      <c r="AE56" s="96" t="s">
        <v>522</v>
      </c>
      <c r="AF56" s="95">
        <v>5.809787</v>
      </c>
      <c r="AG56" s="191" t="s">
        <v>523</v>
      </c>
      <c r="AH56" s="192"/>
      <c r="AI56" s="95">
        <v>-0.117796</v>
      </c>
      <c r="AL56" s="93"/>
      <c r="AM56" s="93"/>
      <c r="AN56" s="93"/>
      <c r="AO56" s="93"/>
      <c r="AP56" s="93"/>
      <c r="AS56" s="93"/>
      <c r="AT56" s="93"/>
      <c r="AU56" s="93"/>
      <c r="AV56" s="93"/>
      <c r="AW56" s="93"/>
      <c r="AY56" s="93"/>
      <c r="AZ56" s="93"/>
      <c r="BA56" s="93"/>
      <c r="BB56" s="93"/>
      <c r="BC56" s="93"/>
      <c r="BE56" s="93"/>
      <c r="BF56" s="95"/>
      <c r="BG56" s="95"/>
      <c r="BH56" s="95"/>
      <c r="BI56" s="95"/>
      <c r="BK56" s="93"/>
      <c r="BL56" s="95"/>
      <c r="BM56" s="95"/>
      <c r="BN56" s="95"/>
      <c r="BO56" s="95"/>
      <c r="BQ56" s="93"/>
      <c r="BR56" s="95"/>
      <c r="BS56" s="95"/>
      <c r="BT56" s="95"/>
      <c r="BU56" s="95"/>
      <c r="BW56" s="93"/>
      <c r="BX56" s="95"/>
      <c r="BY56" s="95"/>
      <c r="BZ56" s="95"/>
      <c r="CA56" s="95"/>
      <c r="CC56" s="93"/>
      <c r="CD56" s="95"/>
      <c r="CE56" s="95"/>
      <c r="CF56" s="95"/>
      <c r="CG56" s="95"/>
      <c r="CI56" s="93"/>
      <c r="CJ56" s="95"/>
      <c r="CK56" s="95"/>
      <c r="CL56" s="95"/>
      <c r="CM56" s="95"/>
      <c r="CO56" s="93"/>
      <c r="CP56" s="93"/>
      <c r="CQ56" s="93"/>
      <c r="CR56" s="93"/>
      <c r="CS56" s="93"/>
      <c r="CU56" s="93"/>
      <c r="CV56" s="93"/>
      <c r="CW56" s="93"/>
      <c r="CX56" s="93"/>
      <c r="CY56" s="93"/>
      <c r="DA56" s="93"/>
      <c r="DB56" s="95"/>
      <c r="DC56" s="95"/>
      <c r="DD56" s="95"/>
      <c r="DE56" s="95"/>
      <c r="DG56" s="93"/>
      <c r="DH56" s="95"/>
      <c r="DI56" s="95"/>
      <c r="DJ56" s="95"/>
      <c r="DK56" s="95"/>
      <c r="DM56" s="93"/>
      <c r="DN56" s="93"/>
      <c r="DO56" s="93"/>
      <c r="DP56" s="93"/>
      <c r="DQ56" s="93"/>
    </row>
    <row r="57" spans="1:121" ht="14.25" customHeight="1">
      <c r="A57" s="88" t="s">
        <v>30</v>
      </c>
      <c r="B57" s="88" t="s">
        <v>511</v>
      </c>
      <c r="C57" s="88" t="s">
        <v>486</v>
      </c>
      <c r="D57" s="89">
        <v>6.8781499999999998</v>
      </c>
      <c r="F57" s="96" t="s">
        <v>516</v>
      </c>
      <c r="G57" s="95">
        <v>0.56388799999999994</v>
      </c>
      <c r="H57" s="191" t="s">
        <v>517</v>
      </c>
      <c r="I57" s="192"/>
      <c r="J57" s="95">
        <v>9.4882999999999995E-2</v>
      </c>
      <c r="K57" s="95"/>
      <c r="L57" s="96" t="s">
        <v>524</v>
      </c>
      <c r="M57" s="95">
        <v>356.88</v>
      </c>
      <c r="N57" s="191" t="s">
        <v>525</v>
      </c>
      <c r="O57" s="192"/>
      <c r="P57" s="95">
        <v>1.078371</v>
      </c>
      <c r="Q57" s="95"/>
      <c r="R57" s="96" t="s">
        <v>520</v>
      </c>
      <c r="S57" s="95">
        <v>0.96782400000000002</v>
      </c>
      <c r="T57" s="191" t="s">
        <v>521</v>
      </c>
      <c r="U57" s="192"/>
      <c r="V57" s="95">
        <v>0.41663899999999998</v>
      </c>
      <c r="W57" s="95"/>
      <c r="X57" s="96" t="s">
        <v>516</v>
      </c>
      <c r="Y57" s="95">
        <v>0.69380200000000003</v>
      </c>
      <c r="Z57" s="191" t="s">
        <v>517</v>
      </c>
      <c r="AA57" s="192"/>
      <c r="AB57" s="95">
        <v>0.230874</v>
      </c>
      <c r="AE57" s="96" t="s">
        <v>524</v>
      </c>
      <c r="AF57" s="95">
        <v>99.301910000000007</v>
      </c>
      <c r="AG57" s="191" t="s">
        <v>525</v>
      </c>
      <c r="AH57" s="192"/>
      <c r="AI57" s="95">
        <v>0.34243899999999999</v>
      </c>
      <c r="AL57" s="93"/>
      <c r="AM57" s="93"/>
      <c r="AN57" s="93"/>
      <c r="AO57" s="93"/>
      <c r="AP57" s="93"/>
      <c r="AS57" s="96"/>
      <c r="AT57" s="95"/>
      <c r="AU57" s="191"/>
      <c r="AV57" s="192"/>
      <c r="AW57" s="95"/>
      <c r="AY57" s="96"/>
      <c r="AZ57" s="95"/>
      <c r="BA57" s="191"/>
      <c r="BB57" s="192"/>
      <c r="BC57" s="95"/>
      <c r="BE57" s="93"/>
      <c r="BF57" s="93"/>
      <c r="BG57" s="93"/>
      <c r="BH57" s="93"/>
      <c r="BI57" s="93"/>
      <c r="BK57" s="93"/>
      <c r="BL57" s="93"/>
      <c r="BM57" s="93"/>
      <c r="BN57" s="93"/>
      <c r="BO57" s="93"/>
      <c r="BQ57" s="93"/>
      <c r="BR57" s="93"/>
      <c r="BS57" s="93"/>
      <c r="BT57" s="93"/>
      <c r="BU57" s="93"/>
      <c r="BW57" s="93"/>
      <c r="BX57" s="93"/>
      <c r="BY57" s="93"/>
      <c r="BZ57" s="93"/>
      <c r="CA57" s="93"/>
      <c r="CC57" s="93"/>
      <c r="CD57" s="93"/>
      <c r="CE57" s="93"/>
      <c r="CF57" s="93"/>
      <c r="CG57" s="93"/>
      <c r="CI57" s="93"/>
      <c r="CJ57" s="95"/>
      <c r="CK57" s="95"/>
      <c r="CL57" s="95"/>
      <c r="CM57" s="95"/>
      <c r="CO57" s="96"/>
      <c r="CP57" s="95"/>
      <c r="CQ57" s="191"/>
      <c r="CR57" s="192"/>
      <c r="CS57" s="95"/>
      <c r="CU57" s="96"/>
      <c r="CV57" s="95"/>
      <c r="CW57" s="191"/>
      <c r="CX57" s="192"/>
      <c r="CY57" s="95"/>
      <c r="DA57" s="93"/>
      <c r="DB57" s="93"/>
      <c r="DC57" s="93"/>
      <c r="DD57" s="93"/>
      <c r="DE57" s="93"/>
      <c r="DG57" s="93"/>
      <c r="DH57" s="93"/>
      <c r="DI57" s="93"/>
      <c r="DJ57" s="93"/>
      <c r="DK57" s="93"/>
      <c r="DM57" s="93"/>
      <c r="DN57" s="93"/>
      <c r="DO57" s="93"/>
      <c r="DP57" s="93"/>
      <c r="DQ57" s="93"/>
    </row>
    <row r="58" spans="1:121" ht="14.25" customHeight="1">
      <c r="A58" s="88" t="s">
        <v>30</v>
      </c>
      <c r="B58" s="88" t="s">
        <v>511</v>
      </c>
      <c r="C58" s="88" t="s">
        <v>489</v>
      </c>
      <c r="D58" s="89">
        <v>-83.317300000000003</v>
      </c>
      <c r="F58" s="96" t="s">
        <v>518</v>
      </c>
      <c r="G58" s="95">
        <v>6.2659999999999993E-2</v>
      </c>
      <c r="H58" s="191" t="s">
        <v>519</v>
      </c>
      <c r="I58" s="192"/>
      <c r="J58" s="95">
        <v>-2.4564119999999998</v>
      </c>
      <c r="K58" s="95"/>
      <c r="L58" s="96" t="s">
        <v>526</v>
      </c>
      <c r="M58" s="95">
        <v>0</v>
      </c>
      <c r="N58" s="93"/>
      <c r="O58" s="93"/>
      <c r="P58" s="93"/>
      <c r="Q58" s="93"/>
      <c r="R58" s="96" t="s">
        <v>522</v>
      </c>
      <c r="S58" s="95">
        <v>3.1445759999999998</v>
      </c>
      <c r="T58" s="191" t="s">
        <v>523</v>
      </c>
      <c r="U58" s="192"/>
      <c r="V58" s="95">
        <v>0.22708800000000001</v>
      </c>
      <c r="W58" s="95"/>
      <c r="X58" s="96" t="s">
        <v>518</v>
      </c>
      <c r="Y58" s="95">
        <v>0.12775400000000001</v>
      </c>
      <c r="Z58" s="191" t="s">
        <v>519</v>
      </c>
      <c r="AA58" s="192"/>
      <c r="AB58" s="95">
        <v>-1.002127</v>
      </c>
      <c r="AE58" s="96" t="s">
        <v>526</v>
      </c>
      <c r="AF58" s="95">
        <v>0</v>
      </c>
      <c r="AG58" s="93"/>
      <c r="AH58" s="93"/>
      <c r="AI58" s="93"/>
      <c r="AL58" s="96"/>
      <c r="AM58" s="95"/>
      <c r="AN58" s="191"/>
      <c r="AO58" s="192"/>
      <c r="AP58" s="95"/>
      <c r="AS58" s="96"/>
      <c r="AT58" s="95"/>
      <c r="AU58" s="191"/>
      <c r="AV58" s="192"/>
      <c r="AW58" s="95"/>
      <c r="AY58" s="96"/>
      <c r="AZ58" s="95"/>
      <c r="BA58" s="191"/>
      <c r="BB58" s="192"/>
      <c r="BC58" s="95"/>
      <c r="BE58" s="93"/>
      <c r="BF58" s="93"/>
      <c r="BG58" s="93"/>
      <c r="BH58" s="93"/>
      <c r="BI58" s="93"/>
      <c r="BK58" s="93"/>
      <c r="BL58" s="93"/>
      <c r="BM58" s="93"/>
      <c r="BN58" s="93"/>
      <c r="BO58" s="93"/>
      <c r="BQ58" s="93"/>
      <c r="BR58" s="93"/>
      <c r="BS58" s="93"/>
      <c r="BT58" s="93"/>
      <c r="BU58" s="93"/>
      <c r="BW58" s="93"/>
      <c r="BX58" s="93"/>
      <c r="BY58" s="93"/>
      <c r="BZ58" s="93"/>
      <c r="CA58" s="93"/>
      <c r="CC58" s="93"/>
      <c r="CD58" s="93"/>
      <c r="CE58" s="93"/>
      <c r="CF58" s="93"/>
      <c r="CG58" s="93"/>
      <c r="CI58" s="93"/>
      <c r="CJ58" s="93"/>
      <c r="CK58" s="93"/>
      <c r="CL58" s="93"/>
      <c r="CM58" s="93"/>
      <c r="CO58" s="96"/>
      <c r="CP58" s="95"/>
      <c r="CQ58" s="191"/>
      <c r="CR58" s="192"/>
      <c r="CS58" s="95"/>
      <c r="CU58" s="96"/>
      <c r="CV58" s="95"/>
      <c r="CW58" s="191"/>
      <c r="CX58" s="192"/>
      <c r="CY58" s="95"/>
      <c r="DA58" s="93"/>
      <c r="DB58" s="93"/>
      <c r="DC58" s="93"/>
      <c r="DD58" s="93"/>
      <c r="DE58" s="93"/>
      <c r="DG58" s="93"/>
      <c r="DH58" s="93"/>
      <c r="DI58" s="93"/>
      <c r="DJ58" s="93"/>
      <c r="DK58" s="93"/>
      <c r="DM58" s="96"/>
      <c r="DN58" s="95"/>
      <c r="DO58" s="191"/>
      <c r="DP58" s="192"/>
      <c r="DQ58" s="95"/>
    </row>
    <row r="59" spans="1:121" ht="14.25" customHeight="1" thickBot="1">
      <c r="A59" s="88" t="s">
        <v>30</v>
      </c>
      <c r="B59" s="88" t="s">
        <v>511</v>
      </c>
      <c r="C59" s="88" t="s">
        <v>490</v>
      </c>
      <c r="D59" s="89">
        <v>0</v>
      </c>
      <c r="F59" s="96" t="s">
        <v>520</v>
      </c>
      <c r="G59" s="95">
        <v>6.2819E-2</v>
      </c>
      <c r="H59" s="191" t="s">
        <v>521</v>
      </c>
      <c r="I59" s="192"/>
      <c r="J59" s="95">
        <v>-2.110827</v>
      </c>
      <c r="K59" s="95"/>
      <c r="L59" s="94"/>
      <c r="M59" s="94"/>
      <c r="N59" s="94"/>
      <c r="O59" s="94"/>
      <c r="P59" s="94"/>
      <c r="Q59" s="93"/>
      <c r="R59" s="96" t="s">
        <v>524</v>
      </c>
      <c r="S59" s="95">
        <v>54.289349999999999</v>
      </c>
      <c r="T59" s="191" t="s">
        <v>525</v>
      </c>
      <c r="U59" s="192"/>
      <c r="V59" s="95">
        <v>1.168093</v>
      </c>
      <c r="W59" s="95"/>
      <c r="X59" s="96" t="s">
        <v>520</v>
      </c>
      <c r="Y59" s="95">
        <v>0.22849700000000001</v>
      </c>
      <c r="Z59" s="191" t="s">
        <v>521</v>
      </c>
      <c r="AA59" s="192"/>
      <c r="AB59" s="95">
        <v>-0.60538400000000003</v>
      </c>
      <c r="AL59" s="96"/>
      <c r="AM59" s="95"/>
      <c r="AN59" s="191"/>
      <c r="AO59" s="192"/>
      <c r="AP59" s="95"/>
      <c r="AS59" s="96"/>
      <c r="AT59" s="95"/>
      <c r="AU59" s="191"/>
      <c r="AV59" s="192"/>
      <c r="AW59" s="95"/>
      <c r="AY59" s="96"/>
      <c r="AZ59" s="95"/>
      <c r="BA59" s="191"/>
      <c r="BB59" s="192"/>
      <c r="BC59" s="95"/>
      <c r="BE59" s="96"/>
      <c r="BF59" s="95"/>
      <c r="BG59" s="191"/>
      <c r="BH59" s="192"/>
      <c r="BI59" s="95"/>
      <c r="BK59" s="96"/>
      <c r="BL59" s="95"/>
      <c r="BM59" s="191"/>
      <c r="BN59" s="192"/>
      <c r="BO59" s="95"/>
      <c r="BQ59" s="96"/>
      <c r="BR59" s="95"/>
      <c r="BS59" s="191"/>
      <c r="BT59" s="192"/>
      <c r="BU59" s="95"/>
      <c r="BW59" s="96"/>
      <c r="BX59" s="95"/>
      <c r="BY59" s="191"/>
      <c r="BZ59" s="192"/>
      <c r="CA59" s="95"/>
      <c r="CC59" s="96"/>
      <c r="CD59" s="95"/>
      <c r="CE59" s="191"/>
      <c r="CF59" s="192"/>
      <c r="CG59" s="95"/>
      <c r="CI59" s="93"/>
      <c r="CJ59" s="93"/>
      <c r="CK59" s="93"/>
      <c r="CL59" s="93"/>
      <c r="CM59" s="93"/>
      <c r="CO59" s="96"/>
      <c r="CP59" s="95"/>
      <c r="CQ59" s="191"/>
      <c r="CR59" s="192"/>
      <c r="CS59" s="95"/>
      <c r="CU59" s="96"/>
      <c r="CV59" s="95"/>
      <c r="CW59" s="191"/>
      <c r="CX59" s="192"/>
      <c r="CY59" s="95"/>
      <c r="DA59" s="96"/>
      <c r="DB59" s="95"/>
      <c r="DC59" s="191"/>
      <c r="DD59" s="192"/>
      <c r="DE59" s="95"/>
      <c r="DG59" s="96"/>
      <c r="DH59" s="95"/>
      <c r="DI59" s="191"/>
      <c r="DJ59" s="192"/>
      <c r="DK59" s="95"/>
      <c r="DM59" s="96"/>
      <c r="DN59" s="95"/>
      <c r="DO59" s="191"/>
      <c r="DP59" s="192"/>
      <c r="DQ59" s="95"/>
    </row>
    <row r="60" spans="1:121" ht="14.25" customHeight="1" thickTop="1">
      <c r="A60" s="109" t="s">
        <v>30</v>
      </c>
      <c r="B60" s="109" t="s">
        <v>511</v>
      </c>
      <c r="C60" s="109" t="s">
        <v>491</v>
      </c>
      <c r="D60" s="110">
        <v>0</v>
      </c>
      <c r="F60" s="96" t="s">
        <v>522</v>
      </c>
      <c r="G60" s="95">
        <v>35.248739999999998</v>
      </c>
      <c r="H60" s="191" t="s">
        <v>523</v>
      </c>
      <c r="I60" s="192"/>
      <c r="J60" s="95">
        <v>-2.3694989999999998</v>
      </c>
      <c r="K60" s="95"/>
      <c r="L60" s="93"/>
      <c r="M60" s="93"/>
      <c r="N60" s="93"/>
      <c r="O60" s="93"/>
      <c r="P60" s="93"/>
      <c r="Q60" s="93"/>
      <c r="R60" s="96" t="s">
        <v>526</v>
      </c>
      <c r="S60" s="95">
        <v>0</v>
      </c>
      <c r="T60" s="93"/>
      <c r="U60" s="93"/>
      <c r="V60" s="93"/>
      <c r="W60" s="93"/>
      <c r="X60" s="96" t="s">
        <v>522</v>
      </c>
      <c r="Y60" s="95">
        <v>19.023389999999999</v>
      </c>
      <c r="Z60" s="191" t="s">
        <v>523</v>
      </c>
      <c r="AA60" s="192"/>
      <c r="AB60" s="95">
        <v>-0.90866599999999997</v>
      </c>
      <c r="AL60" s="96"/>
      <c r="AM60" s="95"/>
      <c r="AN60" s="191"/>
      <c r="AO60" s="192"/>
      <c r="AP60" s="95"/>
      <c r="AS60" s="96"/>
      <c r="AT60" s="95"/>
      <c r="AU60" s="191"/>
      <c r="AV60" s="192"/>
      <c r="AW60" s="95"/>
      <c r="AY60" s="96"/>
      <c r="AZ60" s="95"/>
      <c r="BA60" s="191"/>
      <c r="BB60" s="192"/>
      <c r="BC60" s="95"/>
      <c r="BE60" s="96"/>
      <c r="BF60" s="95"/>
      <c r="BG60" s="191"/>
      <c r="BH60" s="192"/>
      <c r="BI60" s="95"/>
      <c r="BK60" s="96"/>
      <c r="BL60" s="95"/>
      <c r="BM60" s="191"/>
      <c r="BN60" s="192"/>
      <c r="BO60" s="95"/>
      <c r="BQ60" s="96"/>
      <c r="BR60" s="95"/>
      <c r="BS60" s="191"/>
      <c r="BT60" s="192"/>
      <c r="BU60" s="95"/>
      <c r="BW60" s="96"/>
      <c r="BX60" s="95"/>
      <c r="BY60" s="191"/>
      <c r="BZ60" s="192"/>
      <c r="CA60" s="95"/>
      <c r="CC60" s="96"/>
      <c r="CD60" s="95"/>
      <c r="CE60" s="191"/>
      <c r="CF60" s="192"/>
      <c r="CG60" s="95"/>
      <c r="CI60" s="96"/>
      <c r="CJ60" s="95"/>
      <c r="CK60" s="191"/>
      <c r="CL60" s="192"/>
      <c r="CM60" s="95"/>
      <c r="CO60" s="96"/>
      <c r="CP60" s="95"/>
      <c r="CQ60" s="191"/>
      <c r="CR60" s="192"/>
      <c r="CS60" s="95"/>
      <c r="CU60" s="96"/>
      <c r="CV60" s="95"/>
      <c r="CW60" s="191"/>
      <c r="CX60" s="192"/>
      <c r="CY60" s="95"/>
      <c r="DA60" s="96"/>
      <c r="DB60" s="95"/>
      <c r="DC60" s="191"/>
      <c r="DD60" s="192"/>
      <c r="DE60" s="95"/>
      <c r="DG60" s="96"/>
      <c r="DH60" s="95"/>
      <c r="DI60" s="191"/>
      <c r="DJ60" s="192"/>
      <c r="DK60" s="95"/>
      <c r="DM60" s="96"/>
      <c r="DN60" s="95"/>
      <c r="DO60" s="191"/>
      <c r="DP60" s="192"/>
      <c r="DQ60" s="95"/>
    </row>
    <row r="61" spans="1:121" ht="14.25" customHeight="1">
      <c r="A61" s="88" t="s">
        <v>30</v>
      </c>
      <c r="B61" s="88" t="s">
        <v>527</v>
      </c>
      <c r="C61" s="88" t="s">
        <v>472</v>
      </c>
      <c r="D61" s="89">
        <v>0</v>
      </c>
      <c r="F61" s="96" t="s">
        <v>524</v>
      </c>
      <c r="G61" s="95">
        <v>5.7409509999999999</v>
      </c>
      <c r="H61" s="191" t="s">
        <v>525</v>
      </c>
      <c r="I61" s="192"/>
      <c r="J61" s="95">
        <v>1.5887009999999999</v>
      </c>
      <c r="K61" s="95"/>
      <c r="L61" s="95"/>
      <c r="M61" s="95"/>
      <c r="X61" s="96" t="s">
        <v>524</v>
      </c>
      <c r="Y61" s="95">
        <v>7.7975940000000001</v>
      </c>
      <c r="Z61" s="191" t="s">
        <v>525</v>
      </c>
      <c r="AA61" s="192"/>
      <c r="AB61" s="95">
        <v>1.747784</v>
      </c>
      <c r="AL61" s="96"/>
      <c r="AM61" s="95"/>
      <c r="AN61" s="191"/>
      <c r="AO61" s="192"/>
      <c r="AP61" s="95"/>
      <c r="AS61" s="96"/>
      <c r="AT61" s="95"/>
      <c r="AU61" s="191"/>
      <c r="AV61" s="192"/>
      <c r="AW61" s="95"/>
      <c r="AY61" s="96"/>
      <c r="AZ61" s="95"/>
      <c r="BA61" s="191"/>
      <c r="BB61" s="192"/>
      <c r="BC61" s="95"/>
      <c r="BE61" s="96"/>
      <c r="BF61" s="95"/>
      <c r="BG61" s="191"/>
      <c r="BH61" s="192"/>
      <c r="BI61" s="95"/>
      <c r="BK61" s="96"/>
      <c r="BL61" s="95"/>
      <c r="BM61" s="191"/>
      <c r="BN61" s="192"/>
      <c r="BO61" s="95"/>
      <c r="BQ61" s="96"/>
      <c r="BR61" s="95"/>
      <c r="BS61" s="191"/>
      <c r="BT61" s="192"/>
      <c r="BU61" s="95"/>
      <c r="BW61" s="96"/>
      <c r="BX61" s="95"/>
      <c r="BY61" s="191"/>
      <c r="BZ61" s="192"/>
      <c r="CA61" s="95"/>
      <c r="CC61" s="96"/>
      <c r="CD61" s="95"/>
      <c r="CE61" s="191"/>
      <c r="CF61" s="192"/>
      <c r="CG61" s="95"/>
      <c r="CI61" s="96"/>
      <c r="CJ61" s="95"/>
      <c r="CK61" s="191"/>
      <c r="CL61" s="192"/>
      <c r="CM61" s="95"/>
      <c r="CO61" s="96"/>
      <c r="CP61" s="95"/>
      <c r="CQ61" s="191"/>
      <c r="CR61" s="192"/>
      <c r="CS61" s="95"/>
      <c r="CU61" s="96"/>
      <c r="CV61" s="95"/>
      <c r="CW61" s="191"/>
      <c r="CX61" s="192"/>
      <c r="CY61" s="95"/>
      <c r="DA61" s="96"/>
      <c r="DB61" s="95"/>
      <c r="DC61" s="191"/>
      <c r="DD61" s="192"/>
      <c r="DE61" s="95"/>
      <c r="DG61" s="96"/>
      <c r="DH61" s="95"/>
      <c r="DI61" s="191"/>
      <c r="DJ61" s="192"/>
      <c r="DK61" s="95"/>
      <c r="DM61" s="96"/>
      <c r="DN61" s="95"/>
      <c r="DO61" s="191"/>
      <c r="DP61" s="192"/>
      <c r="DQ61" s="95"/>
    </row>
    <row r="62" spans="1:121" ht="14.25" customHeight="1">
      <c r="A62" s="88" t="s">
        <v>30</v>
      </c>
      <c r="B62" s="88" t="s">
        <v>527</v>
      </c>
      <c r="C62" s="88" t="s">
        <v>322</v>
      </c>
      <c r="D62" s="89">
        <v>-1.991153</v>
      </c>
      <c r="F62" s="96" t="s">
        <v>526</v>
      </c>
      <c r="G62" s="95">
        <v>2.3809999999999999E-3</v>
      </c>
      <c r="H62" s="93"/>
      <c r="I62" s="93"/>
      <c r="J62" s="93"/>
      <c r="K62" s="93"/>
      <c r="L62" s="93"/>
      <c r="M62" s="93"/>
      <c r="X62" s="96" t="s">
        <v>526</v>
      </c>
      <c r="Y62" s="95">
        <v>6.1200000000000002E-4</v>
      </c>
      <c r="Z62" s="93"/>
      <c r="AA62" s="93"/>
      <c r="AB62" s="93"/>
      <c r="AL62" s="96"/>
      <c r="AM62" s="95"/>
      <c r="AN62" s="191"/>
      <c r="AO62" s="192"/>
      <c r="AP62" s="95"/>
      <c r="AS62" s="96"/>
      <c r="AT62" s="95"/>
      <c r="AU62" s="191"/>
      <c r="AV62" s="192"/>
      <c r="AW62" s="95"/>
      <c r="AY62" s="96"/>
      <c r="AZ62" s="95"/>
      <c r="BA62" s="191"/>
      <c r="BB62" s="192"/>
      <c r="BC62" s="95"/>
      <c r="BE62" s="96"/>
      <c r="BF62" s="95"/>
      <c r="BG62" s="191"/>
      <c r="BH62" s="192"/>
      <c r="BI62" s="95"/>
      <c r="BK62" s="96"/>
      <c r="BL62" s="95"/>
      <c r="BM62" s="191"/>
      <c r="BN62" s="192"/>
      <c r="BO62" s="95"/>
      <c r="BQ62" s="96"/>
      <c r="BR62" s="95"/>
      <c r="BS62" s="191"/>
      <c r="BT62" s="192"/>
      <c r="BU62" s="95"/>
      <c r="BW62" s="96"/>
      <c r="BX62" s="95"/>
      <c r="BY62" s="191"/>
      <c r="BZ62" s="192"/>
      <c r="CA62" s="95"/>
      <c r="CC62" s="96"/>
      <c r="CD62" s="95"/>
      <c r="CE62" s="191"/>
      <c r="CF62" s="192"/>
      <c r="CG62" s="95"/>
      <c r="CI62" s="96"/>
      <c r="CJ62" s="95"/>
      <c r="CK62" s="191"/>
      <c r="CL62" s="192"/>
      <c r="CM62" s="95"/>
      <c r="CO62" s="96"/>
      <c r="CP62" s="95"/>
      <c r="CQ62" s="191"/>
      <c r="CR62" s="192"/>
      <c r="CS62" s="95"/>
      <c r="CU62" s="96"/>
      <c r="CV62" s="95"/>
      <c r="CW62" s="191"/>
      <c r="CX62" s="192"/>
      <c r="CY62" s="95"/>
      <c r="DA62" s="96"/>
      <c r="DB62" s="95"/>
      <c r="DC62" s="191"/>
      <c r="DD62" s="192"/>
      <c r="DE62" s="95"/>
      <c r="DG62" s="96"/>
      <c r="DH62" s="95"/>
      <c r="DI62" s="191"/>
      <c r="DJ62" s="192"/>
      <c r="DK62" s="95"/>
      <c r="DM62" s="96"/>
      <c r="DN62" s="95"/>
      <c r="DO62" s="191"/>
      <c r="DP62" s="192"/>
      <c r="DQ62" s="95"/>
    </row>
    <row r="63" spans="1:121" ht="14.25" customHeight="1" thickBot="1">
      <c r="A63" s="88" t="s">
        <v>30</v>
      </c>
      <c r="B63" s="88" t="s">
        <v>527</v>
      </c>
      <c r="C63" s="88" t="s">
        <v>478</v>
      </c>
      <c r="D63" s="89">
        <v>0</v>
      </c>
      <c r="F63" s="94"/>
      <c r="G63" s="94"/>
      <c r="H63" s="94"/>
      <c r="I63" s="94"/>
      <c r="J63" s="94"/>
      <c r="K63" s="93"/>
      <c r="L63" s="93"/>
      <c r="M63" s="93"/>
      <c r="X63" s="94"/>
      <c r="Y63" s="94"/>
      <c r="Z63" s="94"/>
      <c r="AA63" s="94"/>
      <c r="AB63" s="94"/>
      <c r="AL63" s="96"/>
      <c r="AM63" s="95"/>
      <c r="AN63" s="191"/>
      <c r="AO63" s="192"/>
      <c r="AP63" s="95"/>
      <c r="AS63" s="96"/>
      <c r="AT63" s="95"/>
      <c r="AU63" s="93"/>
      <c r="AV63" s="93"/>
      <c r="AW63" s="93"/>
      <c r="AY63" s="96"/>
      <c r="AZ63" s="95"/>
      <c r="BA63" s="93"/>
      <c r="BB63" s="93"/>
      <c r="BC63" s="93"/>
      <c r="BE63" s="96"/>
      <c r="BF63" s="95"/>
      <c r="BG63" s="191"/>
      <c r="BH63" s="192"/>
      <c r="BI63" s="95"/>
      <c r="BK63" s="96"/>
      <c r="BL63" s="95"/>
      <c r="BM63" s="191"/>
      <c r="BN63" s="192"/>
      <c r="BO63" s="95"/>
      <c r="BQ63" s="96"/>
      <c r="BR63" s="95"/>
      <c r="BS63" s="191"/>
      <c r="BT63" s="192"/>
      <c r="BU63" s="95"/>
      <c r="BW63" s="96"/>
      <c r="BX63" s="95"/>
      <c r="BY63" s="191"/>
      <c r="BZ63" s="192"/>
      <c r="CA63" s="95"/>
      <c r="CC63" s="96"/>
      <c r="CD63" s="95"/>
      <c r="CE63" s="191"/>
      <c r="CF63" s="192"/>
      <c r="CG63" s="95"/>
      <c r="CI63" s="96"/>
      <c r="CJ63" s="95"/>
      <c r="CK63" s="191"/>
      <c r="CL63" s="192"/>
      <c r="CM63" s="95"/>
      <c r="CO63" s="96"/>
      <c r="CP63" s="95"/>
      <c r="CQ63" s="93"/>
      <c r="CR63" s="93"/>
      <c r="CS63" s="93"/>
      <c r="CU63" s="96"/>
      <c r="CV63" s="95"/>
      <c r="CW63" s="93"/>
      <c r="CX63" s="93"/>
      <c r="CY63" s="93"/>
      <c r="DA63" s="96"/>
      <c r="DB63" s="95"/>
      <c r="DC63" s="191"/>
      <c r="DD63" s="192"/>
      <c r="DE63" s="95"/>
      <c r="DG63" s="96"/>
      <c r="DH63" s="95"/>
      <c r="DI63" s="191"/>
      <c r="DJ63" s="192"/>
      <c r="DK63" s="95"/>
      <c r="DM63" s="96"/>
      <c r="DN63" s="95"/>
      <c r="DO63" s="191"/>
      <c r="DP63" s="192"/>
      <c r="DQ63" s="95"/>
    </row>
    <row r="64" spans="1:121" ht="14.25" customHeight="1" thickTop="1" thickBot="1">
      <c r="A64" s="88" t="s">
        <v>30</v>
      </c>
      <c r="B64" s="88" t="s">
        <v>527</v>
      </c>
      <c r="C64" s="88" t="s">
        <v>483</v>
      </c>
      <c r="D64" s="89">
        <v>0.28060299999999999</v>
      </c>
      <c r="F64" s="93"/>
      <c r="G64" s="93"/>
      <c r="H64" s="93"/>
      <c r="I64" s="93"/>
      <c r="J64" s="93"/>
      <c r="K64" s="93"/>
      <c r="L64" s="93"/>
      <c r="M64" s="93"/>
      <c r="X64" s="94"/>
      <c r="Y64" s="94"/>
      <c r="Z64" s="94"/>
      <c r="AA64" s="94"/>
      <c r="AB64" s="94"/>
      <c r="AL64" s="96"/>
      <c r="AM64" s="95"/>
      <c r="AN64" s="93"/>
      <c r="AO64" s="93"/>
      <c r="AP64" s="93"/>
      <c r="AS64" s="93"/>
      <c r="AT64" s="93"/>
      <c r="AU64" s="93"/>
      <c r="AV64" s="93"/>
      <c r="AW64" s="93"/>
      <c r="AY64" s="93"/>
      <c r="AZ64" s="93"/>
      <c r="BA64" s="93"/>
      <c r="BB64" s="93"/>
      <c r="BC64" s="93"/>
      <c r="BE64" s="96"/>
      <c r="BF64" s="95"/>
      <c r="BG64" s="191"/>
      <c r="BH64" s="192"/>
      <c r="BI64" s="95"/>
      <c r="BK64" s="96"/>
      <c r="BL64" s="95"/>
      <c r="BM64" s="191"/>
      <c r="BN64" s="192"/>
      <c r="BO64" s="95"/>
      <c r="BQ64" s="96"/>
      <c r="BR64" s="95"/>
      <c r="BS64" s="191"/>
      <c r="BT64" s="192"/>
      <c r="BU64" s="95"/>
      <c r="BW64" s="96"/>
      <c r="BX64" s="95"/>
      <c r="BY64" s="191"/>
      <c r="BZ64" s="192"/>
      <c r="CA64" s="95"/>
      <c r="CC64" s="96"/>
      <c r="CD64" s="95"/>
      <c r="CE64" s="191"/>
      <c r="CF64" s="192"/>
      <c r="CG64" s="95"/>
      <c r="CI64" s="96"/>
      <c r="CJ64" s="95"/>
      <c r="CK64" s="191"/>
      <c r="CL64" s="192"/>
      <c r="CM64" s="95"/>
      <c r="CO64" s="93"/>
      <c r="CP64" s="93"/>
      <c r="CQ64" s="93"/>
      <c r="CR64" s="93"/>
      <c r="CS64" s="93"/>
      <c r="CU64" s="93"/>
      <c r="CV64" s="93"/>
      <c r="CW64" s="93"/>
      <c r="CX64" s="93"/>
      <c r="CY64" s="93"/>
      <c r="DA64" s="96"/>
      <c r="DB64" s="95"/>
      <c r="DC64" s="191"/>
      <c r="DD64" s="192"/>
      <c r="DE64" s="95"/>
      <c r="DG64" s="96"/>
      <c r="DH64" s="95"/>
      <c r="DI64" s="191"/>
      <c r="DJ64" s="192"/>
      <c r="DK64" s="95"/>
      <c r="DM64" s="96"/>
      <c r="DN64" s="95"/>
      <c r="DO64" s="93"/>
      <c r="DP64" s="93"/>
      <c r="DQ64" s="93"/>
    </row>
    <row r="65" spans="1:121" ht="14.25" customHeight="1" thickTop="1">
      <c r="A65" s="88" t="s">
        <v>30</v>
      </c>
      <c r="B65" s="88" t="s">
        <v>527</v>
      </c>
      <c r="C65" s="88" t="s">
        <v>486</v>
      </c>
      <c r="D65" s="89">
        <v>1.5491630000000001</v>
      </c>
      <c r="X65" s="93"/>
      <c r="Y65" s="93"/>
      <c r="Z65" s="93"/>
      <c r="AA65" s="93"/>
      <c r="AB65" s="93"/>
      <c r="AL65" s="93"/>
      <c r="AM65" s="93"/>
      <c r="AN65" s="93"/>
      <c r="AO65" s="93"/>
      <c r="AP65" s="93"/>
      <c r="AS65" s="93"/>
      <c r="AT65" s="93"/>
      <c r="AU65" s="93"/>
      <c r="AV65" s="93"/>
      <c r="AW65" s="93"/>
      <c r="AY65" s="93"/>
      <c r="AZ65" s="93"/>
      <c r="BA65" s="93"/>
      <c r="BB65" s="93"/>
      <c r="BC65" s="93"/>
      <c r="BE65" s="96"/>
      <c r="BF65" s="95"/>
      <c r="BG65" s="93"/>
      <c r="BH65" s="93"/>
      <c r="BI65" s="93"/>
      <c r="BK65" s="96"/>
      <c r="BL65" s="95"/>
      <c r="BM65" s="93"/>
      <c r="BN65" s="93"/>
      <c r="BO65" s="93"/>
      <c r="BQ65" s="96"/>
      <c r="BR65" s="95"/>
      <c r="BS65" s="93"/>
      <c r="BT65" s="93"/>
      <c r="BU65" s="93"/>
      <c r="BW65" s="96"/>
      <c r="BX65" s="95"/>
      <c r="BY65" s="93"/>
      <c r="BZ65" s="93"/>
      <c r="CA65" s="93"/>
      <c r="CC65" s="96"/>
      <c r="CD65" s="95"/>
      <c r="CE65" s="93"/>
      <c r="CF65" s="93"/>
      <c r="CG65" s="93"/>
      <c r="CI65" s="96"/>
      <c r="CJ65" s="95"/>
      <c r="CK65" s="191"/>
      <c r="CL65" s="192"/>
      <c r="CM65" s="95"/>
      <c r="CO65" s="93"/>
      <c r="CP65" s="93"/>
      <c r="CQ65" s="93"/>
      <c r="CR65" s="93"/>
      <c r="CS65" s="93"/>
      <c r="CU65" s="93"/>
      <c r="CV65" s="93"/>
      <c r="CW65" s="93"/>
      <c r="CX65" s="93"/>
      <c r="CY65" s="93"/>
      <c r="DA65" s="96"/>
      <c r="DB65" s="95"/>
      <c r="DC65" s="93"/>
      <c r="DD65" s="93"/>
      <c r="DE65" s="93"/>
      <c r="DG65" s="96"/>
      <c r="DH65" s="95"/>
      <c r="DI65" s="93"/>
      <c r="DJ65" s="93"/>
      <c r="DK65" s="93"/>
      <c r="DM65" s="93"/>
      <c r="DN65" s="93"/>
      <c r="DO65" s="93"/>
      <c r="DP65" s="93"/>
      <c r="DQ65" s="93"/>
    </row>
    <row r="66" spans="1:121" ht="14.25" customHeight="1">
      <c r="A66" s="88" t="s">
        <v>30</v>
      </c>
      <c r="B66" s="88" t="s">
        <v>527</v>
      </c>
      <c r="C66" s="88" t="s">
        <v>489</v>
      </c>
      <c r="D66" s="89">
        <v>15.66611</v>
      </c>
      <c r="AL66" s="93"/>
      <c r="AM66" s="93"/>
      <c r="AN66" s="93"/>
      <c r="AO66" s="93"/>
      <c r="AP66" s="93"/>
      <c r="AY66" s="93"/>
      <c r="AZ66" s="93"/>
      <c r="BA66" s="93"/>
      <c r="BB66" s="93"/>
      <c r="BC66" s="93"/>
      <c r="BE66" s="93"/>
      <c r="BF66" s="93"/>
      <c r="BG66" s="93"/>
      <c r="BH66" s="93"/>
      <c r="BI66" s="93"/>
      <c r="BK66" s="93"/>
      <c r="BL66" s="93"/>
      <c r="BM66" s="93"/>
      <c r="BN66" s="93"/>
      <c r="BO66" s="93"/>
      <c r="BQ66" s="93"/>
      <c r="BR66" s="93"/>
      <c r="BS66" s="93"/>
      <c r="BT66" s="93"/>
      <c r="BU66" s="93"/>
      <c r="BW66" s="93"/>
      <c r="BX66" s="93"/>
      <c r="BY66" s="93"/>
      <c r="BZ66" s="93"/>
      <c r="CA66" s="93"/>
      <c r="CC66" s="93"/>
      <c r="CD66" s="93"/>
      <c r="CE66" s="93"/>
      <c r="CF66" s="93"/>
      <c r="CG66" s="93"/>
      <c r="CI66" s="96"/>
      <c r="CJ66" s="95"/>
      <c r="CK66" s="93"/>
      <c r="CL66" s="93"/>
      <c r="CM66" s="93"/>
      <c r="CO66" s="96"/>
      <c r="CP66" s="95"/>
      <c r="CQ66" s="93"/>
      <c r="CR66" s="93"/>
      <c r="CS66" s="93"/>
      <c r="CU66" s="96"/>
      <c r="CV66" s="95"/>
      <c r="CW66" s="96"/>
      <c r="CX66" s="96"/>
      <c r="CY66" s="95"/>
      <c r="DA66" s="93"/>
      <c r="DB66" s="93"/>
      <c r="DC66" s="93"/>
      <c r="DD66" s="93"/>
      <c r="DE66" s="93"/>
      <c r="DG66" s="93"/>
      <c r="DH66" s="93"/>
      <c r="DI66" s="93"/>
      <c r="DJ66" s="93"/>
      <c r="DK66" s="93"/>
      <c r="DM66" s="93"/>
      <c r="DN66" s="93"/>
      <c r="DO66" s="93"/>
      <c r="DP66" s="93"/>
      <c r="DQ66" s="93"/>
    </row>
    <row r="67" spans="1:121" ht="14.25" customHeight="1">
      <c r="A67" s="88" t="s">
        <v>30</v>
      </c>
      <c r="B67" s="88" t="s">
        <v>527</v>
      </c>
      <c r="C67" s="88" t="s">
        <v>490</v>
      </c>
      <c r="D67" s="89">
        <v>0</v>
      </c>
      <c r="AY67" s="93"/>
      <c r="AZ67" s="93"/>
      <c r="BA67" s="93"/>
      <c r="BB67" s="93"/>
      <c r="BC67" s="93"/>
      <c r="BE67" s="93"/>
      <c r="BF67" s="93"/>
      <c r="BG67" s="93"/>
      <c r="BH67" s="93"/>
      <c r="BI67" s="93"/>
      <c r="BK67" s="93"/>
      <c r="BL67" s="93"/>
      <c r="BM67" s="93"/>
      <c r="BN67" s="93"/>
      <c r="BO67" s="93"/>
      <c r="BQ67" s="93"/>
      <c r="BR67" s="93"/>
      <c r="BS67" s="93"/>
      <c r="BT67" s="93"/>
      <c r="BU67" s="93"/>
      <c r="BW67" s="93"/>
      <c r="BX67" s="93"/>
      <c r="BY67" s="93"/>
      <c r="BZ67" s="93"/>
      <c r="CA67" s="93"/>
      <c r="CC67" s="93"/>
      <c r="CD67" s="93"/>
      <c r="CE67" s="93"/>
      <c r="CF67" s="93"/>
      <c r="CG67" s="93"/>
      <c r="CI67" s="93"/>
      <c r="CJ67" s="93"/>
      <c r="CK67" s="93"/>
      <c r="CL67" s="93"/>
      <c r="CM67" s="93"/>
      <c r="CO67" s="93"/>
      <c r="CP67" s="93"/>
      <c r="CQ67" s="93"/>
      <c r="CR67" s="93"/>
      <c r="CS67" s="93"/>
      <c r="CU67" s="96"/>
      <c r="CV67" s="95"/>
      <c r="CW67" s="96"/>
      <c r="CX67" s="96"/>
      <c r="CY67" s="95"/>
      <c r="DA67" s="93"/>
      <c r="DB67" s="93"/>
      <c r="DC67" s="93"/>
      <c r="DD67" s="93"/>
      <c r="DE67" s="93"/>
      <c r="DG67" s="93"/>
      <c r="DH67" s="93"/>
      <c r="DI67" s="93"/>
      <c r="DJ67" s="93"/>
      <c r="DK67" s="93"/>
    </row>
    <row r="68" spans="1:121" ht="14.25" customHeight="1" thickBot="1">
      <c r="A68" s="88" t="s">
        <v>30</v>
      </c>
      <c r="B68" s="88" t="s">
        <v>527</v>
      </c>
      <c r="C68" s="88" t="s">
        <v>491</v>
      </c>
      <c r="D68" s="89">
        <v>0</v>
      </c>
      <c r="AY68" s="93"/>
      <c r="AZ68" s="93"/>
      <c r="BA68" s="93"/>
      <c r="BB68" s="93"/>
      <c r="BC68" s="93"/>
      <c r="BK68" s="94"/>
      <c r="BL68" s="94"/>
      <c r="BM68" s="94"/>
      <c r="BN68" s="94"/>
      <c r="BO68" s="94"/>
      <c r="BQ68" s="96"/>
      <c r="BR68" s="95"/>
      <c r="BS68" s="93"/>
      <c r="BT68" s="93"/>
      <c r="BU68" s="93"/>
      <c r="BW68" s="96"/>
      <c r="BX68" s="95"/>
      <c r="BY68" s="93"/>
      <c r="BZ68" s="93"/>
      <c r="CA68" s="93"/>
      <c r="CC68" s="96"/>
      <c r="CD68" s="95"/>
      <c r="CE68" s="93"/>
      <c r="CF68" s="93"/>
      <c r="CG68" s="93"/>
      <c r="CI68" s="93"/>
      <c r="CJ68" s="93"/>
      <c r="CK68" s="93"/>
      <c r="CL68" s="93"/>
      <c r="CM68" s="93"/>
      <c r="CO68" s="93"/>
      <c r="CP68" s="93"/>
      <c r="CQ68" s="93"/>
      <c r="CR68" s="93"/>
      <c r="CS68" s="93"/>
      <c r="CU68" s="96"/>
      <c r="CV68" s="95"/>
      <c r="CW68" s="93"/>
      <c r="CX68" s="93"/>
      <c r="CY68" s="93"/>
      <c r="DG68" s="96"/>
      <c r="DH68" s="95"/>
      <c r="DI68" s="93"/>
      <c r="DJ68" s="93"/>
      <c r="DK68" s="93"/>
    </row>
    <row r="69" spans="1:121" ht="14.25" customHeight="1" thickTop="1" thickBot="1">
      <c r="A69" s="86" t="s">
        <v>31</v>
      </c>
      <c r="B69" s="86" t="s">
        <v>471</v>
      </c>
      <c r="C69" s="86" t="s">
        <v>472</v>
      </c>
      <c r="D69" s="87">
        <v>0</v>
      </c>
      <c r="F69" s="191" t="s">
        <v>546</v>
      </c>
      <c r="G69" s="192"/>
      <c r="H69" s="192"/>
      <c r="I69" s="192"/>
      <c r="J69" s="93"/>
      <c r="K69" s="93"/>
      <c r="L69" s="191" t="s">
        <v>547</v>
      </c>
      <c r="M69" s="192"/>
      <c r="N69" s="192"/>
      <c r="O69" s="192"/>
      <c r="P69" s="93"/>
      <c r="Q69" s="93"/>
      <c r="R69" s="191" t="s">
        <v>548</v>
      </c>
      <c r="S69" s="192"/>
      <c r="T69" s="192"/>
      <c r="U69" s="192"/>
      <c r="V69" s="93"/>
      <c r="W69" s="93"/>
      <c r="X69" s="191" t="s">
        <v>549</v>
      </c>
      <c r="Y69" s="192"/>
      <c r="Z69" s="192"/>
      <c r="AA69" s="192"/>
      <c r="AB69" s="93"/>
      <c r="BK69" s="93"/>
      <c r="BL69" s="93"/>
      <c r="BM69" s="93"/>
      <c r="BN69" s="93"/>
      <c r="BO69" s="93"/>
      <c r="BQ69" s="94"/>
      <c r="BR69" s="94"/>
      <c r="BS69" s="94"/>
      <c r="BT69" s="94"/>
      <c r="BU69" s="94"/>
      <c r="BW69" s="94"/>
      <c r="BX69" s="94"/>
      <c r="BY69" s="94"/>
      <c r="BZ69" s="94"/>
      <c r="CA69" s="94"/>
      <c r="CC69" s="94"/>
      <c r="CD69" s="94"/>
      <c r="CE69" s="94"/>
      <c r="CF69" s="94"/>
      <c r="CG69" s="94"/>
      <c r="CI69" s="96"/>
      <c r="CJ69" s="95"/>
      <c r="CK69" s="93"/>
      <c r="CL69" s="93"/>
      <c r="CM69" s="93"/>
      <c r="CU69" s="94"/>
      <c r="CV69" s="94"/>
      <c r="CW69" s="94"/>
      <c r="CX69" s="94"/>
      <c r="CY69" s="94"/>
      <c r="DG69" s="93"/>
      <c r="DH69" s="93"/>
      <c r="DI69" s="93"/>
      <c r="DJ69" s="93"/>
      <c r="DK69" s="93"/>
    </row>
    <row r="70" spans="1:121" ht="14.25" customHeight="1" thickTop="1">
      <c r="A70" s="86" t="s">
        <v>31</v>
      </c>
      <c r="B70" s="86" t="s">
        <v>471</v>
      </c>
      <c r="C70" s="86" t="s">
        <v>322</v>
      </c>
      <c r="D70" s="87">
        <v>0.64457200000000003</v>
      </c>
      <c r="F70" s="191" t="s">
        <v>477</v>
      </c>
      <c r="G70" s="192"/>
      <c r="H70" s="192"/>
      <c r="I70" s="192"/>
      <c r="J70" s="93"/>
      <c r="K70" s="93"/>
      <c r="L70" s="191" t="s">
        <v>477</v>
      </c>
      <c r="M70" s="192"/>
      <c r="N70" s="192"/>
      <c r="O70" s="192"/>
      <c r="P70" s="93"/>
      <c r="Q70" s="93"/>
      <c r="R70" s="191" t="s">
        <v>477</v>
      </c>
      <c r="S70" s="192"/>
      <c r="T70" s="192"/>
      <c r="U70" s="192"/>
      <c r="V70" s="93"/>
      <c r="W70" s="93"/>
      <c r="X70" s="191" t="s">
        <v>477</v>
      </c>
      <c r="Y70" s="192"/>
      <c r="Z70" s="192"/>
      <c r="AA70" s="192"/>
      <c r="AB70" s="93"/>
      <c r="AL70" s="191" t="s">
        <v>475</v>
      </c>
      <c r="AM70" s="192"/>
      <c r="AN70" s="192"/>
      <c r="AO70" s="192"/>
      <c r="AP70" s="93"/>
      <c r="AS70" s="191" t="s">
        <v>531</v>
      </c>
      <c r="AT70" s="192"/>
      <c r="AU70" s="192"/>
      <c r="AV70" s="192"/>
      <c r="AW70" s="93"/>
      <c r="AY70" s="191" t="s">
        <v>548</v>
      </c>
      <c r="AZ70" s="192"/>
      <c r="BA70" s="192"/>
      <c r="BB70" s="192"/>
      <c r="BC70" s="93"/>
      <c r="BE70" s="191" t="s">
        <v>550</v>
      </c>
      <c r="BF70" s="192"/>
      <c r="BG70" s="192"/>
      <c r="BH70" s="192"/>
      <c r="BI70" s="93"/>
      <c r="BK70" s="191" t="s">
        <v>551</v>
      </c>
      <c r="BL70" s="192"/>
      <c r="BM70" s="192"/>
      <c r="BN70" s="192"/>
      <c r="BO70" s="93"/>
      <c r="BQ70" s="191" t="s">
        <v>552</v>
      </c>
      <c r="BR70" s="192"/>
      <c r="BS70" s="192"/>
      <c r="BT70" s="192"/>
      <c r="BU70" s="93"/>
      <c r="BW70" s="191" t="s">
        <v>553</v>
      </c>
      <c r="BX70" s="192"/>
      <c r="BY70" s="192"/>
      <c r="BZ70" s="192"/>
      <c r="CA70" s="93"/>
      <c r="CC70" s="191" t="s">
        <v>554</v>
      </c>
      <c r="CD70" s="192"/>
      <c r="CE70" s="192"/>
      <c r="CF70" s="192"/>
      <c r="CG70" s="93"/>
      <c r="CI70" s="191" t="s">
        <v>555</v>
      </c>
      <c r="CJ70" s="192"/>
      <c r="CK70" s="192"/>
      <c r="CL70" s="192"/>
      <c r="CM70" s="93"/>
      <c r="CO70" s="191" t="s">
        <v>556</v>
      </c>
      <c r="CP70" s="192"/>
      <c r="CQ70" s="192"/>
      <c r="CR70" s="192"/>
      <c r="CS70" s="93"/>
      <c r="CU70" s="191" t="s">
        <v>557</v>
      </c>
      <c r="CV70" s="192"/>
      <c r="CW70" s="192"/>
      <c r="CX70" s="192"/>
      <c r="CY70" s="93"/>
      <c r="DA70" s="191" t="s">
        <v>558</v>
      </c>
      <c r="DB70" s="192"/>
      <c r="DC70" s="192"/>
      <c r="DD70" s="192"/>
      <c r="DE70" s="93"/>
    </row>
    <row r="71" spans="1:121" ht="14.25" customHeight="1">
      <c r="A71" s="86" t="s">
        <v>31</v>
      </c>
      <c r="B71" s="86" t="s">
        <v>471</v>
      </c>
      <c r="C71" s="86" t="s">
        <v>478</v>
      </c>
      <c r="D71" s="87">
        <v>-0.36026999999999998</v>
      </c>
      <c r="F71" s="191" t="s">
        <v>559</v>
      </c>
      <c r="G71" s="192"/>
      <c r="H71" s="192"/>
      <c r="I71" s="192"/>
      <c r="J71" s="93"/>
      <c r="K71" s="93"/>
      <c r="L71" s="191" t="s">
        <v>560</v>
      </c>
      <c r="M71" s="192"/>
      <c r="N71" s="192"/>
      <c r="O71" s="192"/>
      <c r="P71" s="93"/>
      <c r="Q71" s="93"/>
      <c r="R71" s="191" t="s">
        <v>561</v>
      </c>
      <c r="S71" s="192"/>
      <c r="T71" s="192"/>
      <c r="U71" s="192"/>
      <c r="V71" s="93"/>
      <c r="W71" s="93"/>
      <c r="X71" s="191" t="s">
        <v>562</v>
      </c>
      <c r="Y71" s="192"/>
      <c r="Z71" s="192"/>
      <c r="AA71" s="192"/>
      <c r="AB71" s="93"/>
      <c r="AL71" s="191" t="s">
        <v>477</v>
      </c>
      <c r="AM71" s="192"/>
      <c r="AN71" s="192"/>
      <c r="AO71" s="192"/>
      <c r="AP71" s="93"/>
      <c r="AS71" s="191" t="s">
        <v>477</v>
      </c>
      <c r="AT71" s="192"/>
      <c r="AU71" s="192"/>
      <c r="AV71" s="192"/>
      <c r="AW71" s="93"/>
      <c r="AY71" s="191" t="s">
        <v>477</v>
      </c>
      <c r="AZ71" s="192"/>
      <c r="BA71" s="192"/>
      <c r="BB71" s="192"/>
      <c r="BC71" s="93"/>
      <c r="BE71" s="191" t="s">
        <v>477</v>
      </c>
      <c r="BF71" s="192"/>
      <c r="BG71" s="192"/>
      <c r="BH71" s="192"/>
      <c r="BI71" s="93"/>
      <c r="BK71" s="191" t="s">
        <v>477</v>
      </c>
      <c r="BL71" s="192"/>
      <c r="BM71" s="192"/>
      <c r="BN71" s="192"/>
      <c r="BO71" s="93"/>
      <c r="BQ71" s="191" t="s">
        <v>477</v>
      </c>
      <c r="BR71" s="192"/>
      <c r="BS71" s="192"/>
      <c r="BT71" s="192"/>
      <c r="BU71" s="93"/>
      <c r="BW71" s="191" t="s">
        <v>477</v>
      </c>
      <c r="BX71" s="192"/>
      <c r="BY71" s="192"/>
      <c r="BZ71" s="192"/>
      <c r="CA71" s="93"/>
      <c r="CC71" s="191" t="s">
        <v>477</v>
      </c>
      <c r="CD71" s="192"/>
      <c r="CE71" s="192"/>
      <c r="CF71" s="192"/>
      <c r="CG71" s="93"/>
      <c r="CI71" s="191" t="s">
        <v>477</v>
      </c>
      <c r="CJ71" s="192"/>
      <c r="CK71" s="192"/>
      <c r="CL71" s="192"/>
      <c r="CM71" s="93"/>
      <c r="CO71" s="191" t="s">
        <v>477</v>
      </c>
      <c r="CP71" s="192"/>
      <c r="CQ71" s="192"/>
      <c r="CR71" s="192"/>
      <c r="CS71" s="93"/>
      <c r="CU71" s="191" t="s">
        <v>477</v>
      </c>
      <c r="CV71" s="192"/>
      <c r="CW71" s="192"/>
      <c r="CX71" s="192"/>
      <c r="CY71" s="93"/>
      <c r="DA71" s="191" t="s">
        <v>477</v>
      </c>
      <c r="DB71" s="192"/>
      <c r="DC71" s="192"/>
      <c r="DD71" s="192"/>
      <c r="DE71" s="93"/>
    </row>
    <row r="72" spans="1:121" ht="14.25" customHeight="1">
      <c r="A72" s="86" t="s">
        <v>31</v>
      </c>
      <c r="B72" s="86" t="s">
        <v>471</v>
      </c>
      <c r="C72" s="86" t="s">
        <v>483</v>
      </c>
      <c r="D72" s="87">
        <v>0</v>
      </c>
      <c r="F72" s="191" t="s">
        <v>484</v>
      </c>
      <c r="G72" s="192"/>
      <c r="H72" s="192"/>
      <c r="I72" s="192"/>
      <c r="J72" s="93"/>
      <c r="K72" s="93"/>
      <c r="L72" s="191" t="s">
        <v>484</v>
      </c>
      <c r="M72" s="192"/>
      <c r="N72" s="192"/>
      <c r="O72" s="192"/>
      <c r="P72" s="93"/>
      <c r="Q72" s="93"/>
      <c r="R72" s="191" t="s">
        <v>485</v>
      </c>
      <c r="S72" s="192"/>
      <c r="T72" s="192"/>
      <c r="U72" s="192"/>
      <c r="V72" s="93"/>
      <c r="W72" s="93"/>
      <c r="X72" s="191" t="s">
        <v>485</v>
      </c>
      <c r="Y72" s="192"/>
      <c r="Z72" s="192"/>
      <c r="AA72" s="192"/>
      <c r="AB72" s="93"/>
      <c r="AL72" s="191" t="s">
        <v>481</v>
      </c>
      <c r="AM72" s="192"/>
      <c r="AN72" s="192"/>
      <c r="AO72" s="192"/>
      <c r="AP72" s="93"/>
      <c r="AS72" s="191" t="s">
        <v>537</v>
      </c>
      <c r="AT72" s="192"/>
      <c r="AU72" s="192"/>
      <c r="AV72" s="192"/>
      <c r="AW72" s="93"/>
      <c r="AY72" s="191" t="s">
        <v>561</v>
      </c>
      <c r="AZ72" s="192"/>
      <c r="BA72" s="192"/>
      <c r="BB72" s="192"/>
      <c r="BC72" s="93"/>
      <c r="BE72" s="191" t="s">
        <v>563</v>
      </c>
      <c r="BF72" s="192"/>
      <c r="BG72" s="192"/>
      <c r="BH72" s="192"/>
      <c r="BI72" s="93"/>
      <c r="BK72" s="191" t="s">
        <v>563</v>
      </c>
      <c r="BL72" s="192"/>
      <c r="BM72" s="192"/>
      <c r="BN72" s="192"/>
      <c r="BO72" s="93"/>
      <c r="BQ72" s="191" t="s">
        <v>564</v>
      </c>
      <c r="BR72" s="192"/>
      <c r="BS72" s="192"/>
      <c r="BT72" s="192"/>
      <c r="BU72" s="93"/>
      <c r="BW72" s="191" t="s">
        <v>565</v>
      </c>
      <c r="BX72" s="192"/>
      <c r="BY72" s="192"/>
      <c r="BZ72" s="192"/>
      <c r="CA72" s="93"/>
      <c r="CC72" s="191" t="s">
        <v>566</v>
      </c>
      <c r="CD72" s="192"/>
      <c r="CE72" s="192"/>
      <c r="CF72" s="192"/>
      <c r="CG72" s="93"/>
      <c r="CI72" s="191" t="s">
        <v>567</v>
      </c>
      <c r="CJ72" s="192"/>
      <c r="CK72" s="192"/>
      <c r="CL72" s="192"/>
      <c r="CM72" s="93"/>
      <c r="CO72" s="191" t="s">
        <v>568</v>
      </c>
      <c r="CP72" s="192"/>
      <c r="CQ72" s="192"/>
      <c r="CR72" s="192"/>
      <c r="CS72" s="93"/>
      <c r="CU72" s="191" t="s">
        <v>569</v>
      </c>
      <c r="CV72" s="192"/>
      <c r="CW72" s="192"/>
      <c r="CX72" s="192"/>
      <c r="CY72" s="93"/>
      <c r="DA72" s="191" t="s">
        <v>570</v>
      </c>
      <c r="DB72" s="192"/>
      <c r="DC72" s="192"/>
      <c r="DD72" s="192"/>
      <c r="DE72" s="93"/>
    </row>
    <row r="73" spans="1:121" ht="14.25" customHeight="1">
      <c r="A73" s="86" t="s">
        <v>31</v>
      </c>
      <c r="B73" s="86" t="s">
        <v>471</v>
      </c>
      <c r="C73" s="86" t="s">
        <v>486</v>
      </c>
      <c r="D73" s="87">
        <v>3.3418999999999999</v>
      </c>
      <c r="F73" s="191" t="s">
        <v>487</v>
      </c>
      <c r="G73" s="192"/>
      <c r="H73" s="192"/>
      <c r="I73" s="192"/>
      <c r="J73" s="192"/>
      <c r="K73" s="96"/>
      <c r="L73" s="191" t="s">
        <v>487</v>
      </c>
      <c r="M73" s="192"/>
      <c r="N73" s="192"/>
      <c r="O73" s="192"/>
      <c r="P73" s="192"/>
      <c r="Q73" s="96"/>
      <c r="R73" s="191" t="s">
        <v>488</v>
      </c>
      <c r="S73" s="192"/>
      <c r="T73" s="192"/>
      <c r="U73" s="192"/>
      <c r="V73" s="192"/>
      <c r="W73" s="96"/>
      <c r="X73" s="191" t="s">
        <v>488</v>
      </c>
      <c r="Y73" s="192"/>
      <c r="Z73" s="192"/>
      <c r="AA73" s="192"/>
      <c r="AB73" s="192"/>
      <c r="AL73" s="191" t="s">
        <v>485</v>
      </c>
      <c r="AM73" s="192"/>
      <c r="AN73" s="192"/>
      <c r="AO73" s="192"/>
      <c r="AP73" s="93"/>
      <c r="AS73" s="191" t="s">
        <v>485</v>
      </c>
      <c r="AT73" s="192"/>
      <c r="AU73" s="192"/>
      <c r="AV73" s="192"/>
      <c r="AW73" s="93"/>
      <c r="AY73" s="191" t="s">
        <v>485</v>
      </c>
      <c r="AZ73" s="192"/>
      <c r="BA73" s="192"/>
      <c r="BB73" s="192"/>
      <c r="BC73" s="93"/>
      <c r="BE73" s="191" t="s">
        <v>485</v>
      </c>
      <c r="BF73" s="192"/>
      <c r="BG73" s="192"/>
      <c r="BH73" s="192"/>
      <c r="BI73" s="93"/>
      <c r="BK73" s="191" t="s">
        <v>485</v>
      </c>
      <c r="BL73" s="192"/>
      <c r="BM73" s="192"/>
      <c r="BN73" s="192"/>
      <c r="BO73" s="93"/>
      <c r="BQ73" s="191" t="s">
        <v>485</v>
      </c>
      <c r="BR73" s="192"/>
      <c r="BS73" s="192"/>
      <c r="BT73" s="192"/>
      <c r="BU73" s="93"/>
      <c r="BW73" s="191" t="s">
        <v>485</v>
      </c>
      <c r="BX73" s="192"/>
      <c r="BY73" s="192"/>
      <c r="BZ73" s="192"/>
      <c r="CA73" s="93"/>
      <c r="CC73" s="191" t="s">
        <v>485</v>
      </c>
      <c r="CD73" s="192"/>
      <c r="CE73" s="192"/>
      <c r="CF73" s="192"/>
      <c r="CG73" s="93"/>
      <c r="CI73" s="191" t="s">
        <v>485</v>
      </c>
      <c r="CJ73" s="192"/>
      <c r="CK73" s="192"/>
      <c r="CL73" s="192"/>
      <c r="CM73" s="93"/>
      <c r="CO73" s="191" t="s">
        <v>485</v>
      </c>
      <c r="CP73" s="192"/>
      <c r="CQ73" s="192"/>
      <c r="CR73" s="192"/>
      <c r="CS73" s="93"/>
      <c r="CU73" s="191" t="s">
        <v>485</v>
      </c>
      <c r="CV73" s="192"/>
      <c r="CW73" s="192"/>
      <c r="CX73" s="192"/>
      <c r="CY73" s="93"/>
      <c r="DA73" s="191" t="s">
        <v>485</v>
      </c>
      <c r="DB73" s="192"/>
      <c r="DC73" s="192"/>
      <c r="DD73" s="192"/>
      <c r="DE73" s="93"/>
    </row>
    <row r="74" spans="1:121" ht="14.25" customHeight="1" thickBot="1">
      <c r="A74" s="86" t="s">
        <v>31</v>
      </c>
      <c r="B74" s="86" t="s">
        <v>471</v>
      </c>
      <c r="C74" s="86" t="s">
        <v>489</v>
      </c>
      <c r="D74" s="87">
        <v>-23.184370000000001</v>
      </c>
      <c r="F74" s="94"/>
      <c r="G74" s="94"/>
      <c r="H74" s="94"/>
      <c r="I74" s="94"/>
      <c r="J74" s="94"/>
      <c r="K74" s="93"/>
      <c r="L74" s="94"/>
      <c r="M74" s="94"/>
      <c r="N74" s="94"/>
      <c r="O74" s="94"/>
      <c r="P74" s="94"/>
      <c r="Q74" s="93"/>
      <c r="R74" s="94"/>
      <c r="S74" s="94"/>
      <c r="T74" s="94"/>
      <c r="U74" s="94"/>
      <c r="V74" s="94"/>
      <c r="W74" s="93"/>
      <c r="X74" s="94"/>
      <c r="Y74" s="94"/>
      <c r="Z74" s="94"/>
      <c r="AA74" s="94"/>
      <c r="AB74" s="94"/>
      <c r="AL74" s="191" t="s">
        <v>488</v>
      </c>
      <c r="AM74" s="192"/>
      <c r="AN74" s="192"/>
      <c r="AO74" s="192"/>
      <c r="AP74" s="192"/>
      <c r="AS74" s="191" t="s">
        <v>488</v>
      </c>
      <c r="AT74" s="192"/>
      <c r="AU74" s="192"/>
      <c r="AV74" s="192"/>
      <c r="AW74" s="192"/>
      <c r="AY74" s="191" t="s">
        <v>488</v>
      </c>
      <c r="AZ74" s="192"/>
      <c r="BA74" s="192"/>
      <c r="BB74" s="192"/>
      <c r="BC74" s="192"/>
      <c r="BE74" s="191" t="s">
        <v>488</v>
      </c>
      <c r="BF74" s="192"/>
      <c r="BG74" s="192"/>
      <c r="BH74" s="192"/>
      <c r="BI74" s="192"/>
      <c r="BK74" s="191" t="s">
        <v>488</v>
      </c>
      <c r="BL74" s="192"/>
      <c r="BM74" s="192"/>
      <c r="BN74" s="192"/>
      <c r="BO74" s="192"/>
      <c r="BQ74" s="191" t="s">
        <v>488</v>
      </c>
      <c r="BR74" s="192"/>
      <c r="BS74" s="192"/>
      <c r="BT74" s="192"/>
      <c r="BU74" s="192"/>
      <c r="BW74" s="191" t="s">
        <v>488</v>
      </c>
      <c r="BX74" s="192"/>
      <c r="BY74" s="192"/>
      <c r="BZ74" s="192"/>
      <c r="CA74" s="192"/>
      <c r="CC74" s="191" t="s">
        <v>488</v>
      </c>
      <c r="CD74" s="192"/>
      <c r="CE74" s="192"/>
      <c r="CF74" s="192"/>
      <c r="CG74" s="192"/>
      <c r="CI74" s="191" t="s">
        <v>488</v>
      </c>
      <c r="CJ74" s="192"/>
      <c r="CK74" s="192"/>
      <c r="CL74" s="192"/>
      <c r="CM74" s="192"/>
      <c r="CO74" s="191" t="s">
        <v>488</v>
      </c>
      <c r="CP74" s="192"/>
      <c r="CQ74" s="192"/>
      <c r="CR74" s="192"/>
      <c r="CS74" s="192"/>
      <c r="CU74" s="191" t="s">
        <v>488</v>
      </c>
      <c r="CV74" s="192"/>
      <c r="CW74" s="192"/>
      <c r="CX74" s="192"/>
      <c r="CY74" s="192"/>
      <c r="DA74" s="191" t="s">
        <v>488</v>
      </c>
      <c r="DB74" s="192"/>
      <c r="DC74" s="192"/>
      <c r="DD74" s="192"/>
      <c r="DE74" s="192"/>
    </row>
    <row r="75" spans="1:121" ht="14.25" customHeight="1" thickTop="1" thickBot="1">
      <c r="A75" s="86" t="s">
        <v>31</v>
      </c>
      <c r="B75" s="86" t="s">
        <v>471</v>
      </c>
      <c r="C75" s="86" t="s">
        <v>490</v>
      </c>
      <c r="D75" s="87">
        <v>0</v>
      </c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L75" s="94"/>
      <c r="AM75" s="94"/>
      <c r="AN75" s="94"/>
      <c r="AO75" s="94"/>
      <c r="AP75" s="94"/>
      <c r="AS75" s="94"/>
      <c r="AT75" s="94"/>
      <c r="AU75" s="94"/>
      <c r="AV75" s="94"/>
      <c r="AW75" s="94"/>
      <c r="AY75" s="94"/>
      <c r="AZ75" s="94"/>
      <c r="BA75" s="94"/>
      <c r="BB75" s="94"/>
      <c r="BC75" s="94"/>
      <c r="BE75" s="94"/>
      <c r="BF75" s="94"/>
      <c r="BG75" s="94"/>
      <c r="BH75" s="94"/>
      <c r="BI75" s="94"/>
      <c r="BK75" s="94"/>
      <c r="BL75" s="94"/>
      <c r="BM75" s="94"/>
      <c r="BN75" s="94"/>
      <c r="BO75" s="94"/>
      <c r="BQ75" s="94"/>
      <c r="BR75" s="94"/>
      <c r="BS75" s="94"/>
      <c r="BT75" s="94"/>
      <c r="BU75" s="94"/>
      <c r="BW75" s="94"/>
      <c r="BX75" s="94"/>
      <c r="BY75" s="94"/>
      <c r="BZ75" s="94"/>
      <c r="CA75" s="94"/>
      <c r="CC75" s="94"/>
      <c r="CD75" s="94"/>
      <c r="CE75" s="94"/>
      <c r="CF75" s="94"/>
      <c r="CG75" s="94"/>
      <c r="CI75" s="94"/>
      <c r="CJ75" s="94"/>
      <c r="CK75" s="94"/>
      <c r="CL75" s="94"/>
      <c r="CM75" s="94"/>
      <c r="CO75" s="94"/>
      <c r="CP75" s="94"/>
      <c r="CQ75" s="94"/>
      <c r="CR75" s="94"/>
      <c r="CS75" s="94"/>
      <c r="CU75" s="94"/>
      <c r="CV75" s="94"/>
      <c r="CW75" s="94"/>
      <c r="CX75" s="94"/>
      <c r="CY75" s="94"/>
      <c r="DA75" s="94"/>
      <c r="DB75" s="94"/>
      <c r="DC75" s="94"/>
      <c r="DD75" s="94"/>
      <c r="DE75" s="94"/>
    </row>
    <row r="76" spans="1:121" ht="14.25" customHeight="1" thickTop="1">
      <c r="A76" s="107" t="s">
        <v>31</v>
      </c>
      <c r="B76" s="107" t="s">
        <v>471</v>
      </c>
      <c r="C76" s="107" t="s">
        <v>491</v>
      </c>
      <c r="D76" s="108">
        <v>0</v>
      </c>
      <c r="F76" s="93" t="s">
        <v>468</v>
      </c>
      <c r="G76" s="95" t="s">
        <v>492</v>
      </c>
      <c r="H76" s="95" t="s">
        <v>493</v>
      </c>
      <c r="I76" s="95" t="s">
        <v>494</v>
      </c>
      <c r="J76" s="95" t="s">
        <v>495</v>
      </c>
      <c r="K76" s="95"/>
      <c r="L76" s="93" t="s">
        <v>468</v>
      </c>
      <c r="M76" s="95" t="s">
        <v>492</v>
      </c>
      <c r="N76" s="95" t="s">
        <v>493</v>
      </c>
      <c r="O76" s="95" t="s">
        <v>494</v>
      </c>
      <c r="P76" s="95" t="s">
        <v>495</v>
      </c>
      <c r="Q76" s="95"/>
      <c r="R76" s="93" t="s">
        <v>468</v>
      </c>
      <c r="S76" s="95" t="s">
        <v>492</v>
      </c>
      <c r="T76" s="95" t="s">
        <v>493</v>
      </c>
      <c r="U76" s="95" t="s">
        <v>494</v>
      </c>
      <c r="V76" s="95" t="s">
        <v>495</v>
      </c>
      <c r="W76" s="95"/>
      <c r="X76" s="93" t="s">
        <v>468</v>
      </c>
      <c r="Y76" s="95" t="s">
        <v>492</v>
      </c>
      <c r="Z76" s="95" t="s">
        <v>493</v>
      </c>
      <c r="AA76" s="95" t="s">
        <v>494</v>
      </c>
      <c r="AB76" s="95" t="s">
        <v>495</v>
      </c>
      <c r="AL76" s="93"/>
      <c r="AM76" s="93"/>
      <c r="AN76" s="93"/>
      <c r="AO76" s="93"/>
      <c r="AP76" s="93"/>
      <c r="AS76" s="93"/>
      <c r="AT76" s="93"/>
      <c r="AU76" s="93"/>
      <c r="AV76" s="93"/>
      <c r="AW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K76" s="93"/>
      <c r="BL76" s="93"/>
      <c r="BM76" s="93"/>
      <c r="BN76" s="93"/>
      <c r="BO76" s="93"/>
      <c r="BQ76" s="93"/>
      <c r="BR76" s="93"/>
      <c r="BS76" s="93"/>
      <c r="BT76" s="93"/>
      <c r="BU76" s="93"/>
      <c r="BW76" s="93"/>
      <c r="BX76" s="93"/>
      <c r="BY76" s="93"/>
      <c r="BZ76" s="93"/>
      <c r="CA76" s="93"/>
      <c r="CC76" s="93"/>
      <c r="CD76" s="93"/>
      <c r="CE76" s="93"/>
      <c r="CF76" s="93"/>
      <c r="CG76" s="93"/>
      <c r="CI76" s="93"/>
      <c r="CJ76" s="93"/>
      <c r="CK76" s="93"/>
      <c r="CL76" s="93"/>
      <c r="CM76" s="93"/>
      <c r="CO76" s="93"/>
      <c r="CP76" s="93"/>
      <c r="CQ76" s="93"/>
      <c r="CR76" s="93"/>
      <c r="CS76" s="93"/>
      <c r="CU76" s="93"/>
      <c r="CV76" s="93"/>
      <c r="CW76" s="93"/>
      <c r="CX76" s="93"/>
      <c r="CY76" s="93"/>
      <c r="DA76" s="93"/>
      <c r="DB76" s="93"/>
      <c r="DC76" s="93"/>
      <c r="DD76" s="93"/>
      <c r="DE76" s="93"/>
    </row>
    <row r="77" spans="1:121" ht="14.25" customHeight="1" thickBot="1">
      <c r="A77" s="111" t="s">
        <v>31</v>
      </c>
      <c r="B77" s="111" t="s">
        <v>496</v>
      </c>
      <c r="C77" s="111" t="s">
        <v>472</v>
      </c>
      <c r="D77" s="112">
        <v>0</v>
      </c>
      <c r="F77" s="94"/>
      <c r="G77" s="94"/>
      <c r="H77" s="94"/>
      <c r="I77" s="94"/>
      <c r="J77" s="94"/>
      <c r="K77" s="93"/>
      <c r="L77" s="94"/>
      <c r="M77" s="94"/>
      <c r="N77" s="94"/>
      <c r="O77" s="94"/>
      <c r="P77" s="94"/>
      <c r="Q77" s="93"/>
      <c r="R77" s="94"/>
      <c r="S77" s="94"/>
      <c r="T77" s="94"/>
      <c r="U77" s="94"/>
      <c r="V77" s="94"/>
      <c r="W77" s="93"/>
      <c r="X77" s="94"/>
      <c r="Y77" s="94"/>
      <c r="Z77" s="94"/>
      <c r="AA77" s="94"/>
      <c r="AB77" s="94"/>
      <c r="AL77" s="93" t="s">
        <v>468</v>
      </c>
      <c r="AM77" s="95" t="s">
        <v>492</v>
      </c>
      <c r="AN77" s="95" t="s">
        <v>493</v>
      </c>
      <c r="AO77" s="95" t="s">
        <v>494</v>
      </c>
      <c r="AP77" s="95" t="s">
        <v>495</v>
      </c>
      <c r="AS77" s="93" t="s">
        <v>468</v>
      </c>
      <c r="AT77" s="95" t="s">
        <v>492</v>
      </c>
      <c r="AU77" s="95" t="s">
        <v>493</v>
      </c>
      <c r="AV77" s="95" t="s">
        <v>494</v>
      </c>
      <c r="AW77" s="95" t="s">
        <v>495</v>
      </c>
      <c r="AY77" s="93" t="s">
        <v>468</v>
      </c>
      <c r="AZ77" s="95" t="s">
        <v>492</v>
      </c>
      <c r="BA77" s="95" t="s">
        <v>493</v>
      </c>
      <c r="BB77" s="95" t="s">
        <v>494</v>
      </c>
      <c r="BC77" s="95" t="s">
        <v>495</v>
      </c>
      <c r="BE77" s="93" t="s">
        <v>468</v>
      </c>
      <c r="BF77" s="95" t="s">
        <v>492</v>
      </c>
      <c r="BG77" s="95" t="s">
        <v>493</v>
      </c>
      <c r="BH77" s="95" t="s">
        <v>494</v>
      </c>
      <c r="BI77" s="95" t="s">
        <v>495</v>
      </c>
      <c r="BK77" s="93" t="s">
        <v>468</v>
      </c>
      <c r="BL77" s="95" t="s">
        <v>492</v>
      </c>
      <c r="BM77" s="95" t="s">
        <v>493</v>
      </c>
      <c r="BN77" s="95" t="s">
        <v>494</v>
      </c>
      <c r="BO77" s="95" t="s">
        <v>495</v>
      </c>
      <c r="BQ77" s="93" t="s">
        <v>468</v>
      </c>
      <c r="BR77" s="95" t="s">
        <v>492</v>
      </c>
      <c r="BS77" s="95" t="s">
        <v>493</v>
      </c>
      <c r="BT77" s="95" t="s">
        <v>494</v>
      </c>
      <c r="BU77" s="95" t="s">
        <v>495</v>
      </c>
      <c r="BW77" s="93" t="s">
        <v>468</v>
      </c>
      <c r="BX77" s="95" t="s">
        <v>492</v>
      </c>
      <c r="BY77" s="95" t="s">
        <v>493</v>
      </c>
      <c r="BZ77" s="95" t="s">
        <v>494</v>
      </c>
      <c r="CA77" s="95" t="s">
        <v>495</v>
      </c>
      <c r="CC77" s="93" t="s">
        <v>468</v>
      </c>
      <c r="CD77" s="95" t="s">
        <v>492</v>
      </c>
      <c r="CE77" s="95" t="s">
        <v>493</v>
      </c>
      <c r="CF77" s="95" t="s">
        <v>494</v>
      </c>
      <c r="CG77" s="95" t="s">
        <v>495</v>
      </c>
      <c r="CI77" s="93" t="s">
        <v>468</v>
      </c>
      <c r="CJ77" s="95" t="s">
        <v>492</v>
      </c>
      <c r="CK77" s="95" t="s">
        <v>493</v>
      </c>
      <c r="CL77" s="95" t="s">
        <v>494</v>
      </c>
      <c r="CM77" s="95" t="s">
        <v>495</v>
      </c>
      <c r="CO77" s="93" t="s">
        <v>468</v>
      </c>
      <c r="CP77" s="95" t="s">
        <v>492</v>
      </c>
      <c r="CQ77" s="95" t="s">
        <v>493</v>
      </c>
      <c r="CR77" s="95" t="s">
        <v>494</v>
      </c>
      <c r="CS77" s="95" t="s">
        <v>495</v>
      </c>
      <c r="CU77" s="93" t="s">
        <v>468</v>
      </c>
      <c r="CV77" s="95" t="s">
        <v>492</v>
      </c>
      <c r="CW77" s="95" t="s">
        <v>493</v>
      </c>
      <c r="CX77" s="95" t="s">
        <v>494</v>
      </c>
      <c r="CY77" s="95" t="s">
        <v>495</v>
      </c>
      <c r="DA77" s="93" t="s">
        <v>468</v>
      </c>
      <c r="DB77" s="95" t="s">
        <v>492</v>
      </c>
      <c r="DC77" s="95" t="s">
        <v>493</v>
      </c>
      <c r="DD77" s="95" t="s">
        <v>494</v>
      </c>
      <c r="DE77" s="95" t="s">
        <v>495</v>
      </c>
    </row>
    <row r="78" spans="1:121" ht="14.25" customHeight="1" thickTop="1" thickBot="1">
      <c r="A78" s="86" t="s">
        <v>31</v>
      </c>
      <c r="B78" s="86" t="s">
        <v>496</v>
      </c>
      <c r="C78" s="86" t="s">
        <v>322</v>
      </c>
      <c r="D78" s="87">
        <v>1.785134</v>
      </c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L78" s="94"/>
      <c r="AM78" s="94"/>
      <c r="AN78" s="94"/>
      <c r="AO78" s="94"/>
      <c r="AP78" s="94"/>
      <c r="AS78" s="94"/>
      <c r="AT78" s="94"/>
      <c r="AU78" s="94"/>
      <c r="AV78" s="94"/>
      <c r="AW78" s="94"/>
      <c r="AY78" s="94"/>
      <c r="AZ78" s="94"/>
      <c r="BA78" s="94"/>
      <c r="BB78" s="94"/>
      <c r="BC78" s="94"/>
      <c r="BE78" s="94"/>
      <c r="BF78" s="94"/>
      <c r="BG78" s="94"/>
      <c r="BH78" s="94"/>
      <c r="BI78" s="94"/>
      <c r="BK78" s="94"/>
      <c r="BL78" s="94"/>
      <c r="BM78" s="94"/>
      <c r="BN78" s="94"/>
      <c r="BO78" s="94"/>
      <c r="BQ78" s="94"/>
      <c r="BR78" s="94"/>
      <c r="BS78" s="94"/>
      <c r="BT78" s="94"/>
      <c r="BU78" s="94"/>
      <c r="BW78" s="94"/>
      <c r="BX78" s="94"/>
      <c r="BY78" s="94"/>
      <c r="BZ78" s="94"/>
      <c r="CA78" s="94"/>
      <c r="CC78" s="94"/>
      <c r="CD78" s="94"/>
      <c r="CE78" s="94"/>
      <c r="CF78" s="94"/>
      <c r="CG78" s="94"/>
      <c r="CI78" s="94"/>
      <c r="CJ78" s="94"/>
      <c r="CK78" s="94"/>
      <c r="CL78" s="94"/>
      <c r="CM78" s="94"/>
      <c r="CO78" s="94"/>
      <c r="CP78" s="94"/>
      <c r="CQ78" s="94"/>
      <c r="CR78" s="94"/>
      <c r="CS78" s="94"/>
      <c r="CU78" s="94"/>
      <c r="CV78" s="94"/>
      <c r="CW78" s="94"/>
      <c r="CX78" s="94"/>
      <c r="CY78" s="94"/>
      <c r="DA78" s="94"/>
      <c r="DB78" s="94"/>
      <c r="DC78" s="94"/>
      <c r="DD78" s="94"/>
      <c r="DE78" s="94"/>
    </row>
    <row r="79" spans="1:121" ht="14.25" customHeight="1" thickTop="1">
      <c r="A79" s="86" t="s">
        <v>31</v>
      </c>
      <c r="B79" s="86" t="s">
        <v>496</v>
      </c>
      <c r="C79" s="86" t="s">
        <v>478</v>
      </c>
      <c r="D79" s="87">
        <v>0</v>
      </c>
      <c r="F79" s="93" t="s">
        <v>497</v>
      </c>
      <c r="G79" s="95">
        <v>-23.184370000000001</v>
      </c>
      <c r="H79" s="95">
        <v>6.2945440000000001</v>
      </c>
      <c r="I79" s="95">
        <v>-3.6832479999999999</v>
      </c>
      <c r="J79" s="95">
        <v>1.6000000000000001E-3</v>
      </c>
      <c r="K79" s="95"/>
      <c r="L79" s="93" t="s">
        <v>497</v>
      </c>
      <c r="M79" s="95">
        <v>7.7322930000000003</v>
      </c>
      <c r="N79" s="95">
        <v>1.1354869999999999</v>
      </c>
      <c r="O79" s="95">
        <v>6.8096699999999997</v>
      </c>
      <c r="P79" s="95">
        <v>0</v>
      </c>
      <c r="Q79" s="95"/>
      <c r="R79" s="93" t="s">
        <v>497</v>
      </c>
      <c r="S79" s="95">
        <v>-59.737319999999997</v>
      </c>
      <c r="T79" s="95">
        <v>16.76887</v>
      </c>
      <c r="U79" s="95">
        <v>-3.5623939999999998</v>
      </c>
      <c r="V79" s="95">
        <v>2.2000000000000001E-3</v>
      </c>
      <c r="W79" s="95"/>
      <c r="X79" s="93" t="s">
        <v>497</v>
      </c>
      <c r="Y79" s="95">
        <v>95.251450000000006</v>
      </c>
      <c r="Z79" s="95">
        <v>15.784000000000001</v>
      </c>
      <c r="AA79" s="95">
        <v>6.0346840000000004</v>
      </c>
      <c r="AB79" s="95">
        <v>0</v>
      </c>
      <c r="AL79" s="93"/>
      <c r="AM79" s="93"/>
      <c r="AN79" s="93"/>
      <c r="AO79" s="93"/>
      <c r="AP79" s="93"/>
      <c r="AS79" s="93"/>
      <c r="AT79" s="93"/>
      <c r="AU79" s="93"/>
      <c r="AV79" s="93"/>
      <c r="AW79" s="93"/>
      <c r="AY79" s="93"/>
      <c r="AZ79" s="93"/>
      <c r="BA79" s="93"/>
      <c r="BB79" s="93"/>
      <c r="BC79" s="93"/>
      <c r="BE79" s="93"/>
      <c r="BF79" s="93"/>
      <c r="BG79" s="93"/>
      <c r="BH79" s="93"/>
      <c r="BI79" s="93"/>
      <c r="BK79" s="93"/>
      <c r="BL79" s="93"/>
      <c r="BM79" s="93"/>
      <c r="BN79" s="93"/>
      <c r="BO79" s="93"/>
      <c r="BQ79" s="93"/>
      <c r="BR79" s="93"/>
      <c r="BS79" s="93"/>
      <c r="BT79" s="93"/>
      <c r="BU79" s="93"/>
      <c r="BW79" s="93"/>
      <c r="BX79" s="93"/>
      <c r="BY79" s="93"/>
      <c r="BZ79" s="93"/>
      <c r="CA79" s="93"/>
      <c r="CC79" s="93"/>
      <c r="CD79" s="93"/>
      <c r="CE79" s="93"/>
      <c r="CF79" s="93"/>
      <c r="CG79" s="93"/>
      <c r="CI79" s="93"/>
      <c r="CJ79" s="93"/>
      <c r="CK79" s="93"/>
      <c r="CL79" s="93"/>
      <c r="CM79" s="93"/>
      <c r="CO79" s="93"/>
      <c r="CP79" s="93"/>
      <c r="CQ79" s="93"/>
      <c r="CR79" s="93"/>
      <c r="CS79" s="93"/>
      <c r="CU79" s="93"/>
      <c r="CV79" s="93"/>
      <c r="CW79" s="93"/>
      <c r="CX79" s="93"/>
      <c r="CY79" s="93"/>
      <c r="DA79" s="93"/>
      <c r="DB79" s="93"/>
      <c r="DC79" s="93"/>
      <c r="DD79" s="93"/>
      <c r="DE79" s="93"/>
    </row>
    <row r="80" spans="1:121" ht="14.25" customHeight="1">
      <c r="A80" s="86" t="s">
        <v>31</v>
      </c>
      <c r="B80" s="86" t="s">
        <v>496</v>
      </c>
      <c r="C80" s="86" t="s">
        <v>483</v>
      </c>
      <c r="D80" s="87">
        <v>0</v>
      </c>
      <c r="F80" s="93" t="s">
        <v>571</v>
      </c>
      <c r="G80" s="95">
        <v>0.64457200000000003</v>
      </c>
      <c r="H80" s="95">
        <v>0.14183299999999999</v>
      </c>
      <c r="I80" s="95">
        <v>4.5445890000000002</v>
      </c>
      <c r="J80" s="95">
        <v>2.0000000000000001E-4</v>
      </c>
      <c r="K80" s="95"/>
      <c r="L80" s="93" t="s">
        <v>571</v>
      </c>
      <c r="M80" s="95">
        <v>1.785134</v>
      </c>
      <c r="N80" s="95">
        <v>0.14365900000000001</v>
      </c>
      <c r="O80" s="95">
        <v>12.426220000000001</v>
      </c>
      <c r="P80" s="95">
        <v>0</v>
      </c>
      <c r="Q80" s="95"/>
      <c r="R80" s="93" t="s">
        <v>571</v>
      </c>
      <c r="S80" s="95">
        <v>2.7505160000000002</v>
      </c>
      <c r="T80" s="95">
        <v>0.34317199999999998</v>
      </c>
      <c r="U80" s="95">
        <v>8.0149690000000007</v>
      </c>
      <c r="V80" s="95">
        <v>0</v>
      </c>
      <c r="W80" s="95"/>
      <c r="X80" s="93" t="s">
        <v>571</v>
      </c>
      <c r="Y80" s="95">
        <v>0.71462599999999998</v>
      </c>
      <c r="Z80" s="95">
        <v>0.33576099999999998</v>
      </c>
      <c r="AA80" s="95">
        <v>2.1283750000000001</v>
      </c>
      <c r="AB80" s="95">
        <v>5.1499999999999997E-2</v>
      </c>
      <c r="AL80" s="93" t="s">
        <v>497</v>
      </c>
      <c r="AM80" s="95">
        <v>-61.949910000000003</v>
      </c>
      <c r="AN80" s="95">
        <v>6.7605760000000004</v>
      </c>
      <c r="AO80" s="95">
        <v>-9.1634069999999994</v>
      </c>
      <c r="AP80" s="95">
        <v>0</v>
      </c>
      <c r="AS80" s="93" t="s">
        <v>497</v>
      </c>
      <c r="AT80" s="95">
        <v>-83.317300000000003</v>
      </c>
      <c r="AU80" s="95">
        <v>12.4863</v>
      </c>
      <c r="AV80" s="95">
        <v>-6.6726979999999996</v>
      </c>
      <c r="AW80" s="95">
        <v>0</v>
      </c>
      <c r="AY80" s="93" t="s">
        <v>497</v>
      </c>
      <c r="AZ80" s="95">
        <v>-59.737319999999997</v>
      </c>
      <c r="BA80" s="95">
        <v>16.76887</v>
      </c>
      <c r="BB80" s="95">
        <v>-3.5623939999999998</v>
      </c>
      <c r="BC80" s="95">
        <v>2.2000000000000001E-3</v>
      </c>
      <c r="BE80" s="93" t="s">
        <v>497</v>
      </c>
      <c r="BF80" s="95">
        <v>-54.977899999999998</v>
      </c>
      <c r="BG80" s="95">
        <v>19.130210000000002</v>
      </c>
      <c r="BH80" s="95">
        <v>-2.8738790000000001</v>
      </c>
      <c r="BI80" s="95">
        <v>1.01E-2</v>
      </c>
      <c r="BK80" s="93" t="s">
        <v>497</v>
      </c>
      <c r="BL80" s="95">
        <v>-80.305440000000004</v>
      </c>
      <c r="BM80" s="95">
        <v>28.61318</v>
      </c>
      <c r="BN80" s="95">
        <v>-2.8065899999999999</v>
      </c>
      <c r="BO80" s="95">
        <v>1.17E-2</v>
      </c>
      <c r="BQ80" s="93" t="s">
        <v>497</v>
      </c>
      <c r="BR80" s="95">
        <v>-359.5093</v>
      </c>
      <c r="BS80" s="95">
        <v>55.02666</v>
      </c>
      <c r="BT80" s="95">
        <v>-6.5333649999999999</v>
      </c>
      <c r="BU80" s="95">
        <v>0</v>
      </c>
      <c r="BW80" s="93" t="s">
        <v>497</v>
      </c>
      <c r="BX80" s="95">
        <v>-129.2509</v>
      </c>
      <c r="BY80" s="95">
        <v>64.237170000000006</v>
      </c>
      <c r="BZ80" s="95">
        <v>-2.012089</v>
      </c>
      <c r="CA80" s="95">
        <v>5.9400000000000001E-2</v>
      </c>
      <c r="CC80" s="93" t="s">
        <v>497</v>
      </c>
      <c r="CD80" s="95">
        <v>-87.440179999999998</v>
      </c>
      <c r="CE80" s="95">
        <v>31.086729999999999</v>
      </c>
      <c r="CF80" s="95">
        <v>-2.8127810000000002</v>
      </c>
      <c r="CG80" s="95">
        <v>1.15E-2</v>
      </c>
      <c r="CI80" s="93" t="s">
        <v>497</v>
      </c>
      <c r="CJ80" s="95">
        <v>-110.31659999999999</v>
      </c>
      <c r="CK80" s="95">
        <v>16.374269999999999</v>
      </c>
      <c r="CL80" s="95">
        <v>-6.7371930000000004</v>
      </c>
      <c r="CM80" s="95">
        <v>0</v>
      </c>
      <c r="CO80" s="93" t="s">
        <v>497</v>
      </c>
      <c r="CP80" s="95">
        <v>-97.950090000000003</v>
      </c>
      <c r="CQ80" s="95">
        <v>5.4463439999999999</v>
      </c>
      <c r="CR80" s="95">
        <v>-17.984559999999998</v>
      </c>
      <c r="CS80" s="95">
        <v>0</v>
      </c>
      <c r="CU80" s="93" t="s">
        <v>497</v>
      </c>
      <c r="CV80" s="95">
        <v>-26.796230000000001</v>
      </c>
      <c r="CW80" s="95">
        <v>13.15375</v>
      </c>
      <c r="CX80" s="95">
        <v>-2.037156</v>
      </c>
      <c r="CY80" s="95">
        <v>5.6599999999999998E-2</v>
      </c>
      <c r="DA80" s="93" t="s">
        <v>497</v>
      </c>
      <c r="DB80" s="95">
        <v>-56.209899999999998</v>
      </c>
      <c r="DC80" s="95">
        <v>27.217410000000001</v>
      </c>
      <c r="DD80" s="95">
        <v>-2.0652180000000002</v>
      </c>
      <c r="DE80" s="95">
        <v>5.3600000000000002E-2</v>
      </c>
    </row>
    <row r="81" spans="1:109" ht="14.25" customHeight="1">
      <c r="A81" s="86" t="s">
        <v>31</v>
      </c>
      <c r="B81" s="86" t="s">
        <v>496</v>
      </c>
      <c r="C81" s="86" t="s">
        <v>486</v>
      </c>
      <c r="D81" s="87">
        <v>0</v>
      </c>
      <c r="F81" s="93" t="s">
        <v>572</v>
      </c>
      <c r="G81" s="95">
        <v>-0.36026999999999998</v>
      </c>
      <c r="H81" s="95">
        <v>8.5446999999999995E-2</v>
      </c>
      <c r="I81" s="95">
        <v>-4.2162819999999996</v>
      </c>
      <c r="J81" s="95">
        <v>5.0000000000000001E-4</v>
      </c>
      <c r="K81" s="95"/>
      <c r="L81" s="93" t="s">
        <v>510</v>
      </c>
      <c r="M81" s="95">
        <v>0.29791299999999998</v>
      </c>
      <c r="N81" s="95">
        <v>0.159968</v>
      </c>
      <c r="O81" s="95">
        <v>1.8623270000000001</v>
      </c>
      <c r="P81" s="95">
        <v>7.7299999999999994E-2</v>
      </c>
      <c r="Q81" s="95"/>
      <c r="R81" s="93" t="s">
        <v>572</v>
      </c>
      <c r="S81" s="95">
        <v>-0.63519000000000003</v>
      </c>
      <c r="T81" s="95">
        <v>0.18967800000000001</v>
      </c>
      <c r="U81" s="95">
        <v>-3.3487809999999998</v>
      </c>
      <c r="V81" s="95">
        <v>3.5999999999999999E-3</v>
      </c>
      <c r="W81" s="95"/>
      <c r="X81" s="93" t="s">
        <v>573</v>
      </c>
      <c r="Y81" s="95">
        <v>0.83804000000000001</v>
      </c>
      <c r="Z81" s="95">
        <v>0.12341299999999999</v>
      </c>
      <c r="AA81" s="95">
        <v>6.7905309999999997</v>
      </c>
      <c r="AB81" s="95">
        <v>0</v>
      </c>
      <c r="AL81" s="93" t="s">
        <v>498</v>
      </c>
      <c r="AM81" s="95">
        <v>-0.57803000000000004</v>
      </c>
      <c r="AN81" s="95">
        <v>0.49641000000000002</v>
      </c>
      <c r="AO81" s="95">
        <v>-1.16442</v>
      </c>
      <c r="AP81" s="95">
        <v>0.26029999999999998</v>
      </c>
      <c r="AS81" s="93" t="s">
        <v>538</v>
      </c>
      <c r="AT81" s="95">
        <v>1.593086</v>
      </c>
      <c r="AU81" s="95">
        <v>1.2531209999999999</v>
      </c>
      <c r="AV81" s="95">
        <v>1.2712950000000001</v>
      </c>
      <c r="AW81" s="95">
        <v>0.2198</v>
      </c>
      <c r="AY81" s="93" t="s">
        <v>571</v>
      </c>
      <c r="AZ81" s="95">
        <v>2.7505160000000002</v>
      </c>
      <c r="BA81" s="95">
        <v>0.34317199999999998</v>
      </c>
      <c r="BB81" s="95">
        <v>8.0149690000000007</v>
      </c>
      <c r="BC81" s="95">
        <v>0</v>
      </c>
      <c r="BE81" s="93" t="s">
        <v>574</v>
      </c>
      <c r="BF81" s="95">
        <v>4.2214650000000002</v>
      </c>
      <c r="BG81" s="95">
        <v>1.002019</v>
      </c>
      <c r="BH81" s="95">
        <v>4.2129599999999998</v>
      </c>
      <c r="BI81" s="95">
        <v>5.0000000000000001E-4</v>
      </c>
      <c r="BK81" s="93" t="s">
        <v>575</v>
      </c>
      <c r="BL81" s="95">
        <v>2.6522459999999999</v>
      </c>
      <c r="BM81" s="95">
        <v>1.0617239999999999</v>
      </c>
      <c r="BN81" s="95">
        <v>2.4980560000000001</v>
      </c>
      <c r="BO81" s="95">
        <v>2.24E-2</v>
      </c>
      <c r="BQ81" s="93" t="s">
        <v>576</v>
      </c>
      <c r="BR81" s="95">
        <v>0.172068</v>
      </c>
      <c r="BS81" s="95">
        <v>1.0472269999999999</v>
      </c>
      <c r="BT81" s="95">
        <v>0.16430800000000001</v>
      </c>
      <c r="BU81" s="95">
        <v>0.872</v>
      </c>
      <c r="BW81" s="93" t="s">
        <v>577</v>
      </c>
      <c r="BX81" s="95">
        <v>2.1811020000000001</v>
      </c>
      <c r="BY81" s="95">
        <v>0.91680300000000003</v>
      </c>
      <c r="BZ81" s="95">
        <v>2.3790309999999999</v>
      </c>
      <c r="CA81" s="95">
        <v>2.86E-2</v>
      </c>
      <c r="CC81" s="93" t="s">
        <v>578</v>
      </c>
      <c r="CD81" s="95">
        <v>1.0736140000000001</v>
      </c>
      <c r="CE81" s="95">
        <v>0.59123899999999996</v>
      </c>
      <c r="CF81" s="95">
        <v>1.815871</v>
      </c>
      <c r="CG81" s="95">
        <v>8.6099999999999996E-2</v>
      </c>
      <c r="CI81" s="93" t="s">
        <v>579</v>
      </c>
      <c r="CJ81" s="95">
        <v>0.46448800000000001</v>
      </c>
      <c r="CK81" s="95">
        <v>0.21922</v>
      </c>
      <c r="CL81" s="95">
        <v>2.1188189999999998</v>
      </c>
      <c r="CM81" s="95">
        <v>4.8300000000000003E-2</v>
      </c>
      <c r="CO81" s="93" t="s">
        <v>580</v>
      </c>
      <c r="CP81" s="95">
        <v>0.24188299999999999</v>
      </c>
      <c r="CQ81" s="95">
        <v>0.21282799999999999</v>
      </c>
      <c r="CR81" s="95">
        <v>1.1365149999999999</v>
      </c>
      <c r="CS81" s="95">
        <v>0.27060000000000001</v>
      </c>
      <c r="CU81" s="93" t="s">
        <v>581</v>
      </c>
      <c r="CV81" s="95">
        <v>3.2229700000000001</v>
      </c>
      <c r="CW81" s="95">
        <v>0.372361</v>
      </c>
      <c r="CX81" s="95">
        <v>8.6554939999999991</v>
      </c>
      <c r="CY81" s="95">
        <v>0</v>
      </c>
      <c r="DA81" s="93" t="s">
        <v>582</v>
      </c>
      <c r="DB81" s="95">
        <v>3.4337599999999999</v>
      </c>
      <c r="DC81" s="95">
        <v>0.83997699999999997</v>
      </c>
      <c r="DD81" s="95">
        <v>4.0879209999999997</v>
      </c>
      <c r="DE81" s="95">
        <v>6.9999999999999999E-4</v>
      </c>
    </row>
    <row r="82" spans="1:109" ht="14.25" customHeight="1" thickBot="1">
      <c r="A82" s="86" t="s">
        <v>31</v>
      </c>
      <c r="B82" s="86" t="s">
        <v>496</v>
      </c>
      <c r="C82" s="86" t="s">
        <v>489</v>
      </c>
      <c r="D82" s="87">
        <v>7.7322930000000003</v>
      </c>
      <c r="F82" s="93" t="s">
        <v>583</v>
      </c>
      <c r="G82" s="95">
        <v>3.3418999999999999</v>
      </c>
      <c r="H82" s="95">
        <v>0.57902799999999999</v>
      </c>
      <c r="I82" s="95">
        <v>5.7715690000000004</v>
      </c>
      <c r="J82" s="95">
        <v>0</v>
      </c>
      <c r="K82" s="95"/>
      <c r="L82" s="94"/>
      <c r="M82" s="94"/>
      <c r="N82" s="94"/>
      <c r="O82" s="94"/>
      <c r="P82" s="94"/>
      <c r="Q82" s="93"/>
      <c r="R82" s="93" t="s">
        <v>583</v>
      </c>
      <c r="S82" s="95">
        <v>4.8016529999999999</v>
      </c>
      <c r="T82" s="95">
        <v>1.5420100000000001</v>
      </c>
      <c r="U82" s="95">
        <v>3.1138919999999999</v>
      </c>
      <c r="V82" s="95">
        <v>6.0000000000000001E-3</v>
      </c>
      <c r="W82" s="95"/>
      <c r="X82" s="93" t="s">
        <v>583</v>
      </c>
      <c r="Y82" s="95">
        <v>-6.8028120000000003</v>
      </c>
      <c r="Z82" s="95">
        <v>1.4437169999999999</v>
      </c>
      <c r="AA82" s="95">
        <v>-4.7120119999999996</v>
      </c>
      <c r="AB82" s="95">
        <v>2.9999999999999997E-4</v>
      </c>
      <c r="AL82" s="93" t="s">
        <v>501</v>
      </c>
      <c r="AM82" s="95">
        <v>-0.57553500000000002</v>
      </c>
      <c r="AN82" s="95">
        <v>0.23108999999999999</v>
      </c>
      <c r="AO82" s="95">
        <v>-2.490516</v>
      </c>
      <c r="AP82" s="95">
        <v>2.3400000000000001E-2</v>
      </c>
      <c r="AS82" s="93" t="s">
        <v>540</v>
      </c>
      <c r="AT82" s="95">
        <v>-0.33832499999999999</v>
      </c>
      <c r="AU82" s="95">
        <v>0.37999500000000003</v>
      </c>
      <c r="AV82" s="95">
        <v>-0.89034100000000005</v>
      </c>
      <c r="AW82" s="95">
        <v>0.38500000000000001</v>
      </c>
      <c r="AY82" s="93" t="s">
        <v>572</v>
      </c>
      <c r="AZ82" s="95">
        <v>-0.63519000000000003</v>
      </c>
      <c r="BA82" s="95">
        <v>0.18967800000000001</v>
      </c>
      <c r="BB82" s="95">
        <v>-3.3487809999999998</v>
      </c>
      <c r="BC82" s="95">
        <v>3.5999999999999999E-3</v>
      </c>
      <c r="BE82" s="93" t="s">
        <v>584</v>
      </c>
      <c r="BF82" s="95">
        <v>-2.3654099999999998</v>
      </c>
      <c r="BG82" s="95">
        <v>0.38627499999999998</v>
      </c>
      <c r="BH82" s="95">
        <v>-6.1236410000000001</v>
      </c>
      <c r="BI82" s="95">
        <v>0</v>
      </c>
      <c r="BK82" s="93" t="s">
        <v>585</v>
      </c>
      <c r="BL82" s="95">
        <v>-0.45259199999999999</v>
      </c>
      <c r="BM82" s="95">
        <v>0.208478</v>
      </c>
      <c r="BN82" s="95">
        <v>-2.1709320000000001</v>
      </c>
      <c r="BO82" s="95">
        <v>4.36E-2</v>
      </c>
      <c r="BQ82" s="93" t="s">
        <v>586</v>
      </c>
      <c r="BR82" s="95">
        <v>-1.9100250000000001</v>
      </c>
      <c r="BS82" s="95">
        <v>0.30520199999999997</v>
      </c>
      <c r="BT82" s="95">
        <v>-6.258222</v>
      </c>
      <c r="BU82" s="95">
        <v>0</v>
      </c>
      <c r="BW82" s="93" t="s">
        <v>587</v>
      </c>
      <c r="BX82" s="95">
        <v>-1.3569310000000001</v>
      </c>
      <c r="BY82" s="95">
        <v>0.23347599999999999</v>
      </c>
      <c r="BZ82" s="95">
        <v>-5.8118540000000003</v>
      </c>
      <c r="CA82" s="95">
        <v>0</v>
      </c>
      <c r="CC82" s="93" t="s">
        <v>588</v>
      </c>
      <c r="CD82" s="95">
        <v>-0.444216</v>
      </c>
      <c r="CE82" s="95">
        <v>0.15342500000000001</v>
      </c>
      <c r="CF82" s="95">
        <v>-2.8953259999999998</v>
      </c>
      <c r="CG82" s="95">
        <v>9.5999999999999992E-3</v>
      </c>
      <c r="CI82" s="93" t="s">
        <v>589</v>
      </c>
      <c r="CJ82" s="95">
        <v>-0.67829799999999996</v>
      </c>
      <c r="CK82" s="95">
        <v>0.100162</v>
      </c>
      <c r="CL82" s="95">
        <v>-6.772011</v>
      </c>
      <c r="CM82" s="95">
        <v>0</v>
      </c>
      <c r="CO82" s="93" t="s">
        <v>590</v>
      </c>
      <c r="CP82" s="95">
        <v>0.17244499999999999</v>
      </c>
      <c r="CQ82" s="95">
        <v>5.0055000000000002E-2</v>
      </c>
      <c r="CR82" s="95">
        <v>3.4451049999999999</v>
      </c>
      <c r="CS82" s="95">
        <v>2.8999999999999998E-3</v>
      </c>
      <c r="CU82" s="93" t="s">
        <v>591</v>
      </c>
      <c r="CV82" s="95">
        <v>-0.77772600000000003</v>
      </c>
      <c r="CW82" s="95">
        <v>0.103895</v>
      </c>
      <c r="CX82" s="95">
        <v>-7.4856910000000001</v>
      </c>
      <c r="CY82" s="95">
        <v>0</v>
      </c>
      <c r="DA82" s="93" t="s">
        <v>592</v>
      </c>
      <c r="DB82" s="95">
        <v>-0.97806000000000004</v>
      </c>
      <c r="DC82" s="95">
        <v>0.178395</v>
      </c>
      <c r="DD82" s="95">
        <v>-5.4825470000000003</v>
      </c>
      <c r="DE82" s="95">
        <v>0</v>
      </c>
    </row>
    <row r="83" spans="1:109" ht="14.25" customHeight="1" thickTop="1" thickBot="1">
      <c r="A83" s="86" t="s">
        <v>31</v>
      </c>
      <c r="B83" s="86" t="s">
        <v>496</v>
      </c>
      <c r="C83" s="86" t="s">
        <v>490</v>
      </c>
      <c r="D83" s="87">
        <v>0</v>
      </c>
      <c r="F83" s="94"/>
      <c r="G83" s="94"/>
      <c r="H83" s="94"/>
      <c r="I83" s="94"/>
      <c r="J83" s="94"/>
      <c r="K83" s="93"/>
      <c r="L83" s="93"/>
      <c r="M83" s="93"/>
      <c r="N83" s="93"/>
      <c r="O83" s="93"/>
      <c r="P83" s="93"/>
      <c r="Q83" s="93"/>
      <c r="R83" s="94"/>
      <c r="S83" s="94"/>
      <c r="T83" s="94"/>
      <c r="U83" s="94"/>
      <c r="V83" s="94"/>
      <c r="W83" s="93"/>
      <c r="X83" s="93" t="s">
        <v>593</v>
      </c>
      <c r="Y83" s="95">
        <v>-0.49037599999999998</v>
      </c>
      <c r="Z83" s="95">
        <v>0.12940199999999999</v>
      </c>
      <c r="AA83" s="95">
        <v>-3.7895539999999999</v>
      </c>
      <c r="AB83" s="95">
        <v>2E-3</v>
      </c>
      <c r="AL83" s="93" t="s">
        <v>504</v>
      </c>
      <c r="AM83" s="95">
        <v>6.9147109999999996</v>
      </c>
      <c r="AN83" s="95">
        <v>0.68434200000000001</v>
      </c>
      <c r="AO83" s="95">
        <v>10.10417</v>
      </c>
      <c r="AP83" s="95">
        <v>0</v>
      </c>
      <c r="AS83" s="93" t="s">
        <v>541</v>
      </c>
      <c r="AT83" s="95">
        <v>6.8781499999999998</v>
      </c>
      <c r="AU83" s="95">
        <v>1.4253119999999999</v>
      </c>
      <c r="AV83" s="95">
        <v>4.8257149999999998</v>
      </c>
      <c r="AW83" s="95">
        <v>1E-4</v>
      </c>
      <c r="AY83" s="93" t="s">
        <v>583</v>
      </c>
      <c r="AZ83" s="95">
        <v>4.8016529999999999</v>
      </c>
      <c r="BA83" s="95">
        <v>1.5420100000000001</v>
      </c>
      <c r="BB83" s="95">
        <v>3.1138919999999999</v>
      </c>
      <c r="BC83" s="95">
        <v>6.0000000000000001E-3</v>
      </c>
      <c r="BE83" s="93" t="s">
        <v>594</v>
      </c>
      <c r="BF83" s="95">
        <v>4.0356319999999997</v>
      </c>
      <c r="BG83" s="95">
        <v>1.880835</v>
      </c>
      <c r="BH83" s="95">
        <v>2.1456590000000002</v>
      </c>
      <c r="BI83" s="95">
        <v>4.58E-2</v>
      </c>
      <c r="BK83" s="93" t="s">
        <v>595</v>
      </c>
      <c r="BL83" s="95">
        <v>5.4215039999999997</v>
      </c>
      <c r="BM83" s="95">
        <v>2.59666</v>
      </c>
      <c r="BN83" s="95">
        <v>2.0878760000000001</v>
      </c>
      <c r="BO83" s="95">
        <v>5.1299999999999998E-2</v>
      </c>
      <c r="BQ83" s="93" t="s">
        <v>596</v>
      </c>
      <c r="BR83" s="95">
        <v>26.797000000000001</v>
      </c>
      <c r="BS83" s="95">
        <v>4.307817</v>
      </c>
      <c r="BT83" s="95">
        <v>6.2205510000000004</v>
      </c>
      <c r="BU83" s="95">
        <v>0</v>
      </c>
      <c r="BW83" s="93" t="s">
        <v>597</v>
      </c>
      <c r="BX83" s="95">
        <v>10.11355</v>
      </c>
      <c r="BY83" s="95">
        <v>5.206378</v>
      </c>
      <c r="BZ83" s="95">
        <v>1.942531</v>
      </c>
      <c r="CA83" s="95">
        <v>6.7900000000000002E-2</v>
      </c>
      <c r="CC83" s="93" t="s">
        <v>598</v>
      </c>
      <c r="CD83" s="95">
        <v>7.2314020000000001</v>
      </c>
      <c r="CE83" s="95">
        <v>2.580479</v>
      </c>
      <c r="CF83" s="95">
        <v>2.802349</v>
      </c>
      <c r="CG83" s="95">
        <v>1.18E-2</v>
      </c>
      <c r="CI83" s="93" t="s">
        <v>599</v>
      </c>
      <c r="CJ83" s="95">
        <v>11.34568</v>
      </c>
      <c r="CK83" s="95">
        <v>1.5443979999999999</v>
      </c>
      <c r="CL83" s="95">
        <v>7.3463440000000002</v>
      </c>
      <c r="CM83" s="95">
        <v>0</v>
      </c>
      <c r="CO83" s="93" t="s">
        <v>600</v>
      </c>
      <c r="CP83" s="95">
        <v>9.6050509999999996</v>
      </c>
      <c r="CQ83" s="95">
        <v>0.542153</v>
      </c>
      <c r="CR83" s="95">
        <v>17.716480000000001</v>
      </c>
      <c r="CS83" s="95">
        <v>0</v>
      </c>
      <c r="CU83" s="93" t="s">
        <v>601</v>
      </c>
      <c r="CV83" s="95">
        <v>1.1955199999999999</v>
      </c>
      <c r="CW83" s="95">
        <v>1.0613159999999999</v>
      </c>
      <c r="CX83" s="95">
        <v>1.1264510000000001</v>
      </c>
      <c r="CY83" s="95">
        <v>0.27479999999999999</v>
      </c>
      <c r="DA83" s="93" t="s">
        <v>602</v>
      </c>
      <c r="DB83" s="95">
        <v>2.71984</v>
      </c>
      <c r="DC83" s="95">
        <v>2.1557439999999999</v>
      </c>
      <c r="DD83" s="95">
        <v>1.2616719999999999</v>
      </c>
      <c r="DE83" s="95">
        <v>0.22320000000000001</v>
      </c>
    </row>
    <row r="84" spans="1:109" ht="14.25" customHeight="1" thickTop="1" thickBot="1">
      <c r="A84" s="86" t="s">
        <v>31</v>
      </c>
      <c r="B84" s="86" t="s">
        <v>496</v>
      </c>
      <c r="C84" s="86" t="s">
        <v>491</v>
      </c>
      <c r="D84" s="87">
        <v>0</v>
      </c>
      <c r="F84" s="93"/>
      <c r="G84" s="93"/>
      <c r="H84" s="93"/>
      <c r="I84" s="93"/>
      <c r="J84" s="93"/>
      <c r="K84" s="93"/>
      <c r="L84" s="96" t="s">
        <v>514</v>
      </c>
      <c r="M84" s="95">
        <v>0.89394899999999999</v>
      </c>
      <c r="N84" s="191" t="s">
        <v>515</v>
      </c>
      <c r="O84" s="192"/>
      <c r="P84" s="95">
        <v>21.86204</v>
      </c>
      <c r="Q84" s="95"/>
      <c r="R84" s="93"/>
      <c r="S84" s="93"/>
      <c r="T84" s="93"/>
      <c r="U84" s="93"/>
      <c r="V84" s="93"/>
      <c r="W84" s="93"/>
      <c r="X84" s="93" t="s">
        <v>508</v>
      </c>
      <c r="Y84" s="95">
        <v>0.29440899999999998</v>
      </c>
      <c r="Z84" s="95">
        <v>0.125886</v>
      </c>
      <c r="AA84" s="95">
        <v>2.3386979999999999</v>
      </c>
      <c r="AB84" s="95">
        <v>3.4700000000000002E-2</v>
      </c>
      <c r="AL84" s="93" t="s">
        <v>507</v>
      </c>
      <c r="AM84" s="95">
        <v>0.44264199999999998</v>
      </c>
      <c r="AN84" s="95">
        <v>0.16638600000000001</v>
      </c>
      <c r="AO84" s="95">
        <v>2.6603379999999999</v>
      </c>
      <c r="AP84" s="95">
        <v>1.6500000000000001E-2</v>
      </c>
      <c r="AS84" s="94"/>
      <c r="AT84" s="94"/>
      <c r="AU84" s="94"/>
      <c r="AV84" s="94"/>
      <c r="AW84" s="94"/>
      <c r="AY84" s="94"/>
      <c r="AZ84" s="94"/>
      <c r="BA84" s="94"/>
      <c r="BB84" s="94"/>
      <c r="BC84" s="94"/>
      <c r="BE84" s="94"/>
      <c r="BF84" s="94"/>
      <c r="BG84" s="94"/>
      <c r="BH84" s="94"/>
      <c r="BI84" s="94"/>
      <c r="BK84" s="94"/>
      <c r="BL84" s="94"/>
      <c r="BM84" s="94"/>
      <c r="BN84" s="94"/>
      <c r="BO84" s="94"/>
      <c r="BQ84" s="93" t="s">
        <v>508</v>
      </c>
      <c r="BR84" s="95">
        <v>-0.47595300000000001</v>
      </c>
      <c r="BS84" s="95">
        <v>0.14410800000000001</v>
      </c>
      <c r="BT84" s="95">
        <v>-3.3027479999999998</v>
      </c>
      <c r="BU84" s="95">
        <v>5.7000000000000002E-3</v>
      </c>
      <c r="BW84" s="94"/>
      <c r="BX84" s="94"/>
      <c r="BY84" s="94"/>
      <c r="BZ84" s="94"/>
      <c r="CA84" s="94"/>
      <c r="CC84" s="94"/>
      <c r="CD84" s="94"/>
      <c r="CE84" s="94"/>
      <c r="CF84" s="94"/>
      <c r="CG84" s="94"/>
      <c r="CI84" s="94"/>
      <c r="CJ84" s="94"/>
      <c r="CK84" s="94"/>
      <c r="CL84" s="94"/>
      <c r="CM84" s="94"/>
      <c r="CO84" s="94"/>
      <c r="CP84" s="94"/>
      <c r="CQ84" s="94"/>
      <c r="CR84" s="94"/>
      <c r="CS84" s="94"/>
      <c r="CU84" s="94"/>
      <c r="CV84" s="94"/>
      <c r="CW84" s="94"/>
      <c r="CX84" s="94"/>
      <c r="CY84" s="94"/>
      <c r="DA84" s="94"/>
      <c r="DB84" s="94"/>
      <c r="DC84" s="94"/>
      <c r="DD84" s="94"/>
      <c r="DE84" s="94"/>
    </row>
    <row r="85" spans="1:109" ht="14.25" customHeight="1" thickTop="1">
      <c r="A85" s="86" t="s">
        <v>31</v>
      </c>
      <c r="B85" s="86" t="s">
        <v>496</v>
      </c>
      <c r="C85" s="86">
        <v>2019</v>
      </c>
      <c r="D85" s="87">
        <v>0</v>
      </c>
      <c r="X85" s="93" t="s">
        <v>509</v>
      </c>
      <c r="Y85" s="95">
        <v>0.37167699999999998</v>
      </c>
      <c r="Z85" s="95">
        <v>0.138157</v>
      </c>
      <c r="AA85" s="95">
        <v>2.6902569999999999</v>
      </c>
      <c r="AB85" s="95">
        <v>1.7600000000000001E-2</v>
      </c>
      <c r="BQ85" s="93"/>
      <c r="BR85" s="93"/>
      <c r="BS85" s="93"/>
      <c r="BT85" s="93"/>
      <c r="BU85" s="93"/>
    </row>
    <row r="86" spans="1:109" ht="14.25" customHeight="1">
      <c r="A86" s="86" t="s">
        <v>31</v>
      </c>
      <c r="B86" s="86" t="s">
        <v>496</v>
      </c>
      <c r="C86" s="86">
        <v>2020</v>
      </c>
      <c r="D86" s="87">
        <v>0.29791299999999998</v>
      </c>
      <c r="X86" s="93" t="s">
        <v>503</v>
      </c>
      <c r="Y86" s="95">
        <v>0.29668</v>
      </c>
      <c r="Z86" s="95">
        <v>0.13208</v>
      </c>
      <c r="AA86" s="95">
        <v>2.2462149999999999</v>
      </c>
      <c r="AB86" s="95">
        <v>4.1300000000000003E-2</v>
      </c>
      <c r="BQ86" s="93"/>
      <c r="BR86" s="93"/>
      <c r="BS86" s="93"/>
      <c r="BT86" s="93"/>
      <c r="BU86" s="93"/>
    </row>
    <row r="87" spans="1:109" ht="14.25" customHeight="1" thickBot="1">
      <c r="A87" s="111" t="s">
        <v>31</v>
      </c>
      <c r="B87" s="111" t="s">
        <v>511</v>
      </c>
      <c r="C87" s="111" t="s">
        <v>472</v>
      </c>
      <c r="D87" s="112">
        <v>0</v>
      </c>
      <c r="F87" s="96" t="s">
        <v>514</v>
      </c>
      <c r="G87" s="95">
        <v>0.95516699999999999</v>
      </c>
      <c r="H87" s="191" t="s">
        <v>515</v>
      </c>
      <c r="I87" s="192"/>
      <c r="J87" s="95">
        <v>21.560089999999999</v>
      </c>
      <c r="K87" s="95"/>
      <c r="L87" s="96" t="s">
        <v>516</v>
      </c>
      <c r="M87" s="95">
        <v>0.88334400000000002</v>
      </c>
      <c r="N87" s="191" t="s">
        <v>517</v>
      </c>
      <c r="O87" s="192"/>
      <c r="P87" s="95">
        <v>0.452901</v>
      </c>
      <c r="Q87" s="95"/>
      <c r="R87" s="96" t="s">
        <v>514</v>
      </c>
      <c r="S87" s="95">
        <v>0.97561900000000001</v>
      </c>
      <c r="T87" s="191" t="s">
        <v>515</v>
      </c>
      <c r="U87" s="192"/>
      <c r="V87" s="95">
        <v>18.19415</v>
      </c>
      <c r="W87" s="95"/>
      <c r="X87" s="94"/>
      <c r="Y87" s="94"/>
      <c r="Z87" s="94"/>
      <c r="AA87" s="94"/>
      <c r="AB87" s="94"/>
      <c r="AL87" s="94"/>
      <c r="AM87" s="94"/>
      <c r="AN87" s="94"/>
      <c r="AO87" s="94"/>
      <c r="AP87" s="94"/>
      <c r="AS87" s="93"/>
      <c r="AT87" s="93"/>
      <c r="AU87" s="93"/>
      <c r="AV87" s="93"/>
      <c r="AW87" s="93"/>
      <c r="AY87" s="93"/>
      <c r="AZ87" s="93"/>
      <c r="BA87" s="93"/>
      <c r="BB87" s="93"/>
      <c r="BC87" s="93"/>
      <c r="BE87" s="93"/>
      <c r="BF87" s="93"/>
      <c r="BG87" s="93"/>
      <c r="BH87" s="93"/>
      <c r="BI87" s="93"/>
      <c r="BK87" s="93"/>
      <c r="BL87" s="93"/>
      <c r="BM87" s="93"/>
      <c r="BN87" s="93"/>
      <c r="BO87" s="93"/>
      <c r="BQ87" s="93" t="s">
        <v>503</v>
      </c>
      <c r="BR87" s="95">
        <v>-0.50304599999999999</v>
      </c>
      <c r="BS87" s="95">
        <v>0.15514</v>
      </c>
      <c r="BT87" s="95">
        <v>-3.2425320000000002</v>
      </c>
      <c r="BU87" s="95">
        <v>6.4000000000000003E-3</v>
      </c>
      <c r="BW87" s="93"/>
      <c r="BX87" s="93"/>
      <c r="BY87" s="93"/>
      <c r="BZ87" s="93"/>
      <c r="CA87" s="93"/>
      <c r="CC87" s="93"/>
      <c r="CD87" s="93"/>
      <c r="CE87" s="93"/>
      <c r="CF87" s="93"/>
      <c r="CG87" s="93"/>
      <c r="CI87" s="93"/>
      <c r="CJ87" s="93"/>
      <c r="CK87" s="93"/>
      <c r="CL87" s="93"/>
      <c r="CM87" s="93"/>
      <c r="CO87" s="93"/>
      <c r="CP87" s="93"/>
      <c r="CQ87" s="93"/>
      <c r="CR87" s="93"/>
      <c r="CS87" s="93"/>
      <c r="CU87" s="93"/>
      <c r="CV87" s="93"/>
      <c r="CW87" s="93"/>
      <c r="CX87" s="93"/>
      <c r="CY87" s="93"/>
      <c r="DA87" s="93"/>
      <c r="DB87" s="93"/>
      <c r="DC87" s="93"/>
      <c r="DD87" s="93"/>
      <c r="DE87" s="93"/>
    </row>
    <row r="88" spans="1:109" ht="14.25" customHeight="1" thickTop="1">
      <c r="A88" s="86" t="s">
        <v>31</v>
      </c>
      <c r="B88" s="86" t="s">
        <v>511</v>
      </c>
      <c r="C88" s="86" t="s">
        <v>322</v>
      </c>
      <c r="D88" s="87">
        <v>2.7505160000000002</v>
      </c>
      <c r="F88" s="96" t="s">
        <v>516</v>
      </c>
      <c r="G88" s="95">
        <v>0.94808800000000004</v>
      </c>
      <c r="H88" s="191" t="s">
        <v>517</v>
      </c>
      <c r="I88" s="192"/>
      <c r="J88" s="95">
        <v>0.25584499999999999</v>
      </c>
      <c r="K88" s="95"/>
      <c r="L88" s="96" t="s">
        <v>518</v>
      </c>
      <c r="M88" s="95">
        <v>0.15468799999999999</v>
      </c>
      <c r="N88" s="191" t="s">
        <v>519</v>
      </c>
      <c r="O88" s="192"/>
      <c r="P88" s="95">
        <v>-0.77370399999999995</v>
      </c>
      <c r="Q88" s="95"/>
      <c r="R88" s="96" t="s">
        <v>516</v>
      </c>
      <c r="S88" s="95">
        <v>0.97155599999999998</v>
      </c>
      <c r="T88" s="191" t="s">
        <v>517</v>
      </c>
      <c r="U88" s="192"/>
      <c r="V88" s="95">
        <v>0.74684899999999999</v>
      </c>
      <c r="W88" s="95"/>
      <c r="X88" s="93"/>
      <c r="Y88" s="93"/>
      <c r="Z88" s="93"/>
      <c r="AA88" s="93"/>
      <c r="AB88" s="93"/>
      <c r="AL88" s="93"/>
      <c r="AM88" s="93"/>
      <c r="AN88" s="93"/>
      <c r="AO88" s="93"/>
      <c r="AP88" s="93"/>
      <c r="AS88" s="96" t="s">
        <v>514</v>
      </c>
      <c r="AT88" s="95">
        <v>0.943021</v>
      </c>
      <c r="AU88" s="191" t="s">
        <v>515</v>
      </c>
      <c r="AV88" s="192"/>
      <c r="AW88" s="95">
        <v>20.46236</v>
      </c>
      <c r="AY88" s="96" t="s">
        <v>514</v>
      </c>
      <c r="AZ88" s="95">
        <v>0.97561900000000001</v>
      </c>
      <c r="BA88" s="191" t="s">
        <v>515</v>
      </c>
      <c r="BB88" s="192"/>
      <c r="BC88" s="95">
        <v>18.19415</v>
      </c>
      <c r="BE88" s="96" t="s">
        <v>514</v>
      </c>
      <c r="BF88" s="95">
        <v>0.93418000000000001</v>
      </c>
      <c r="BG88" s="191" t="s">
        <v>515</v>
      </c>
      <c r="BH88" s="192"/>
      <c r="BI88" s="95">
        <v>18.25845</v>
      </c>
      <c r="BK88" s="96" t="s">
        <v>514</v>
      </c>
      <c r="BL88" s="95">
        <v>0.977576</v>
      </c>
      <c r="BM88" s="191" t="s">
        <v>515</v>
      </c>
      <c r="BN88" s="192"/>
      <c r="BO88" s="95">
        <v>18.933979999999998</v>
      </c>
      <c r="BQ88" s="93" t="s">
        <v>506</v>
      </c>
      <c r="BR88" s="95">
        <v>-0.73250400000000004</v>
      </c>
      <c r="BS88" s="95">
        <v>0.16856499999999999</v>
      </c>
      <c r="BT88" s="95">
        <v>-4.3455190000000004</v>
      </c>
      <c r="BU88" s="95">
        <v>8.0000000000000004E-4</v>
      </c>
      <c r="BW88" s="96" t="s">
        <v>514</v>
      </c>
      <c r="BX88" s="95">
        <v>0.93072999999999995</v>
      </c>
      <c r="BY88" s="191" t="s">
        <v>515</v>
      </c>
      <c r="BZ88" s="192"/>
      <c r="CA88" s="95">
        <v>18.52318</v>
      </c>
      <c r="CC88" s="96" t="s">
        <v>514</v>
      </c>
      <c r="CD88" s="95">
        <v>0.97389599999999998</v>
      </c>
      <c r="CE88" s="191" t="s">
        <v>515</v>
      </c>
      <c r="CF88" s="192"/>
      <c r="CG88" s="95">
        <v>19.873650000000001</v>
      </c>
      <c r="CI88" s="96" t="s">
        <v>514</v>
      </c>
      <c r="CJ88" s="95">
        <v>0.98868400000000001</v>
      </c>
      <c r="CK88" s="191" t="s">
        <v>515</v>
      </c>
      <c r="CL88" s="192"/>
      <c r="CM88" s="95">
        <v>18.71632</v>
      </c>
      <c r="CO88" s="96" t="s">
        <v>514</v>
      </c>
      <c r="CP88" s="95">
        <v>0.99077000000000004</v>
      </c>
      <c r="CQ88" s="191" t="s">
        <v>515</v>
      </c>
      <c r="CR88" s="192"/>
      <c r="CS88" s="95">
        <v>20.042280000000002</v>
      </c>
      <c r="CU88" s="96" t="s">
        <v>514</v>
      </c>
      <c r="CV88" s="95">
        <v>0.98873699999999998</v>
      </c>
      <c r="CW88" s="191" t="s">
        <v>515</v>
      </c>
      <c r="CX88" s="192"/>
      <c r="CY88" s="95">
        <v>21.707380000000001</v>
      </c>
      <c r="DA88" s="96" t="s">
        <v>514</v>
      </c>
      <c r="DB88" s="95">
        <v>0.97772499999999996</v>
      </c>
      <c r="DC88" s="191" t="s">
        <v>515</v>
      </c>
      <c r="DD88" s="192"/>
      <c r="DE88" s="95">
        <v>22.487269999999999</v>
      </c>
    </row>
    <row r="89" spans="1:109" ht="14.25" customHeight="1">
      <c r="A89" s="86" t="s">
        <v>31</v>
      </c>
      <c r="B89" s="86" t="s">
        <v>511</v>
      </c>
      <c r="C89" s="86" t="s">
        <v>478</v>
      </c>
      <c r="D89" s="87">
        <v>-0.63519000000000003</v>
      </c>
      <c r="F89" s="96" t="s">
        <v>518</v>
      </c>
      <c r="G89" s="95">
        <v>5.8291999999999997E-2</v>
      </c>
      <c r="H89" s="191" t="s">
        <v>519</v>
      </c>
      <c r="I89" s="192"/>
      <c r="J89" s="95">
        <v>-2.689934</v>
      </c>
      <c r="K89" s="95"/>
      <c r="L89" s="96" t="s">
        <v>520</v>
      </c>
      <c r="M89" s="95">
        <v>0.47856799999999999</v>
      </c>
      <c r="N89" s="191" t="s">
        <v>521</v>
      </c>
      <c r="O89" s="192"/>
      <c r="P89" s="95">
        <v>-0.62559600000000004</v>
      </c>
      <c r="Q89" s="95"/>
      <c r="R89" s="96" t="s">
        <v>518</v>
      </c>
      <c r="S89" s="95">
        <v>0.12595999999999999</v>
      </c>
      <c r="T89" s="191" t="s">
        <v>519</v>
      </c>
      <c r="U89" s="192"/>
      <c r="V89" s="95">
        <v>-1.1427419999999999</v>
      </c>
      <c r="W89" s="95"/>
      <c r="X89" s="96" t="s">
        <v>514</v>
      </c>
      <c r="Y89" s="95">
        <v>0.86854900000000002</v>
      </c>
      <c r="Z89" s="191" t="s">
        <v>515</v>
      </c>
      <c r="AA89" s="192"/>
      <c r="AB89" s="95">
        <v>20.607949999999999</v>
      </c>
      <c r="AL89" s="96" t="s">
        <v>514</v>
      </c>
      <c r="AM89" s="95">
        <v>0.95483300000000004</v>
      </c>
      <c r="AN89" s="191" t="s">
        <v>515</v>
      </c>
      <c r="AO89" s="192"/>
      <c r="AP89" s="95">
        <v>20.34263</v>
      </c>
      <c r="AS89" s="96" t="s">
        <v>516</v>
      </c>
      <c r="AT89" s="95">
        <v>0.93352400000000002</v>
      </c>
      <c r="AU89" s="191" t="s">
        <v>517</v>
      </c>
      <c r="AV89" s="192"/>
      <c r="AW89" s="95">
        <v>0.79674299999999998</v>
      </c>
      <c r="AY89" s="96" t="s">
        <v>516</v>
      </c>
      <c r="AZ89" s="95">
        <v>0.97155599999999998</v>
      </c>
      <c r="BA89" s="191" t="s">
        <v>517</v>
      </c>
      <c r="BB89" s="192"/>
      <c r="BC89" s="95">
        <v>0.74684899999999999</v>
      </c>
      <c r="BE89" s="96" t="s">
        <v>516</v>
      </c>
      <c r="BF89" s="95">
        <v>0.92320999999999998</v>
      </c>
      <c r="BG89" s="191" t="s">
        <v>517</v>
      </c>
      <c r="BH89" s="192"/>
      <c r="BI89" s="95">
        <v>0.71875599999999995</v>
      </c>
      <c r="BK89" s="96" t="s">
        <v>516</v>
      </c>
      <c r="BL89" s="95">
        <v>0.97383900000000001</v>
      </c>
      <c r="BM89" s="191" t="s">
        <v>517</v>
      </c>
      <c r="BN89" s="192"/>
      <c r="BO89" s="95">
        <v>0.78269699999999998</v>
      </c>
      <c r="BQ89" s="93" t="s">
        <v>509</v>
      </c>
      <c r="BR89" s="95">
        <v>-0.53020500000000004</v>
      </c>
      <c r="BS89" s="95">
        <v>0.17108400000000001</v>
      </c>
      <c r="BT89" s="95">
        <v>-3.0990989999999998</v>
      </c>
      <c r="BU89" s="95">
        <v>8.5000000000000006E-3</v>
      </c>
      <c r="BW89" s="96" t="s">
        <v>516</v>
      </c>
      <c r="BX89" s="95">
        <v>0.91918500000000003</v>
      </c>
      <c r="BY89" s="191" t="s">
        <v>517</v>
      </c>
      <c r="BZ89" s="192"/>
      <c r="CA89" s="95">
        <v>0.53204099999999999</v>
      </c>
      <c r="CC89" s="96" t="s">
        <v>516</v>
      </c>
      <c r="CD89" s="95">
        <v>0.96954499999999999</v>
      </c>
      <c r="CE89" s="191" t="s">
        <v>517</v>
      </c>
      <c r="CF89" s="192"/>
      <c r="CG89" s="95">
        <v>0.53766700000000001</v>
      </c>
      <c r="CI89" s="96" t="s">
        <v>516</v>
      </c>
      <c r="CJ89" s="95">
        <v>0.98679799999999995</v>
      </c>
      <c r="CK89" s="191" t="s">
        <v>517</v>
      </c>
      <c r="CL89" s="192"/>
      <c r="CM89" s="95">
        <v>0.53905899999999995</v>
      </c>
      <c r="CO89" s="96" t="s">
        <v>516</v>
      </c>
      <c r="CP89" s="95">
        <v>0.989232</v>
      </c>
      <c r="CQ89" s="191" t="s">
        <v>517</v>
      </c>
      <c r="CR89" s="192"/>
      <c r="CS89" s="95">
        <v>0.49973400000000001</v>
      </c>
      <c r="CU89" s="96" t="s">
        <v>516</v>
      </c>
      <c r="CV89" s="95">
        <v>0.98685900000000004</v>
      </c>
      <c r="CW89" s="191" t="s">
        <v>517</v>
      </c>
      <c r="CX89" s="192"/>
      <c r="CY89" s="95">
        <v>0.64381999999999995</v>
      </c>
      <c r="DA89" s="96" t="s">
        <v>516</v>
      </c>
      <c r="DB89" s="95">
        <v>0.97401300000000002</v>
      </c>
      <c r="DC89" s="191" t="s">
        <v>517</v>
      </c>
      <c r="DD89" s="192"/>
      <c r="DE89" s="95">
        <v>0.62618700000000005</v>
      </c>
    </row>
    <row r="90" spans="1:109" ht="14.25" customHeight="1">
      <c r="A90" s="86" t="s">
        <v>31</v>
      </c>
      <c r="B90" s="86" t="s">
        <v>511</v>
      </c>
      <c r="C90" s="86" t="s">
        <v>483</v>
      </c>
      <c r="D90" s="87">
        <v>0</v>
      </c>
      <c r="F90" s="96" t="s">
        <v>520</v>
      </c>
      <c r="G90" s="95">
        <v>6.4560999999999993E-2</v>
      </c>
      <c r="H90" s="191" t="s">
        <v>521</v>
      </c>
      <c r="I90" s="192"/>
      <c r="J90" s="95">
        <v>-2.4924559999999998</v>
      </c>
      <c r="K90" s="95"/>
      <c r="L90" s="96" t="s">
        <v>522</v>
      </c>
      <c r="M90" s="95">
        <v>11.897600000000001</v>
      </c>
      <c r="N90" s="191" t="s">
        <v>523</v>
      </c>
      <c r="O90" s="192"/>
      <c r="P90" s="95">
        <v>-0.73645499999999997</v>
      </c>
      <c r="Q90" s="95"/>
      <c r="R90" s="96" t="s">
        <v>520</v>
      </c>
      <c r="S90" s="95">
        <v>0.28558600000000001</v>
      </c>
      <c r="T90" s="191" t="s">
        <v>521</v>
      </c>
      <c r="U90" s="192"/>
      <c r="V90" s="95">
        <v>-0.94437099999999996</v>
      </c>
      <c r="W90" s="95"/>
      <c r="X90" s="96" t="s">
        <v>516</v>
      </c>
      <c r="Y90" s="95">
        <v>0.80282399999999998</v>
      </c>
      <c r="Z90" s="191" t="s">
        <v>517</v>
      </c>
      <c r="AA90" s="192"/>
      <c r="AB90" s="95">
        <v>0.27474500000000002</v>
      </c>
      <c r="AL90" s="96" t="s">
        <v>516</v>
      </c>
      <c r="AM90" s="95">
        <v>0.94420499999999996</v>
      </c>
      <c r="AN90" s="191" t="s">
        <v>517</v>
      </c>
      <c r="AO90" s="192"/>
      <c r="AP90" s="95">
        <v>0.56337899999999996</v>
      </c>
      <c r="AS90" s="96" t="s">
        <v>518</v>
      </c>
      <c r="AT90" s="95">
        <v>0.20542299999999999</v>
      </c>
      <c r="AU90" s="191" t="s">
        <v>519</v>
      </c>
      <c r="AV90" s="192"/>
      <c r="AW90" s="95">
        <v>-0.16452600000000001</v>
      </c>
      <c r="AY90" s="96" t="s">
        <v>518</v>
      </c>
      <c r="AZ90" s="95">
        <v>0.12595999999999999</v>
      </c>
      <c r="BA90" s="191" t="s">
        <v>519</v>
      </c>
      <c r="BB90" s="192"/>
      <c r="BC90" s="95">
        <v>-1.1427419999999999</v>
      </c>
      <c r="BE90" s="96" t="s">
        <v>518</v>
      </c>
      <c r="BF90" s="95">
        <v>0.19917499999999999</v>
      </c>
      <c r="BG90" s="191" t="s">
        <v>519</v>
      </c>
      <c r="BH90" s="192"/>
      <c r="BI90" s="95">
        <v>-0.226299</v>
      </c>
      <c r="BK90" s="96" t="s">
        <v>518</v>
      </c>
      <c r="BL90" s="95">
        <v>0.12659599999999999</v>
      </c>
      <c r="BM90" s="191" t="s">
        <v>519</v>
      </c>
      <c r="BN90" s="192"/>
      <c r="BO90" s="95">
        <v>-1.1326700000000001</v>
      </c>
      <c r="BQ90" s="93" t="s">
        <v>513</v>
      </c>
      <c r="BR90" s="95">
        <v>3.9050000000000001E-3</v>
      </c>
      <c r="BS90" s="95">
        <v>0.178588</v>
      </c>
      <c r="BT90" s="95">
        <v>2.1864999999999999E-2</v>
      </c>
      <c r="BU90" s="95">
        <v>0.9829</v>
      </c>
      <c r="BW90" s="96" t="s">
        <v>518</v>
      </c>
      <c r="BX90" s="95">
        <v>0.15124899999999999</v>
      </c>
      <c r="BY90" s="191" t="s">
        <v>519</v>
      </c>
      <c r="BZ90" s="192"/>
      <c r="CA90" s="95">
        <v>-0.77681599999999995</v>
      </c>
      <c r="CC90" s="96" t="s">
        <v>518</v>
      </c>
      <c r="CD90" s="95">
        <v>9.3830999999999998E-2</v>
      </c>
      <c r="CE90" s="191" t="s">
        <v>519</v>
      </c>
      <c r="CF90" s="192"/>
      <c r="CG90" s="95">
        <v>-1.731687</v>
      </c>
      <c r="CI90" s="96" t="s">
        <v>518</v>
      </c>
      <c r="CJ90" s="95">
        <v>6.1936999999999999E-2</v>
      </c>
      <c r="CK90" s="191" t="s">
        <v>519</v>
      </c>
      <c r="CL90" s="192"/>
      <c r="CM90" s="95">
        <v>-2.5624340000000001</v>
      </c>
      <c r="CO90" s="96" t="s">
        <v>518</v>
      </c>
      <c r="CP90" s="95">
        <v>5.1858000000000001E-2</v>
      </c>
      <c r="CQ90" s="191" t="s">
        <v>519</v>
      </c>
      <c r="CR90" s="192"/>
      <c r="CS90" s="95">
        <v>-2.9176660000000001</v>
      </c>
      <c r="CU90" s="96" t="s">
        <v>518</v>
      </c>
      <c r="CV90" s="95">
        <v>7.3802999999999994E-2</v>
      </c>
      <c r="CW90" s="191" t="s">
        <v>519</v>
      </c>
      <c r="CX90" s="192"/>
      <c r="CY90" s="95">
        <v>-2.2118709999999999</v>
      </c>
      <c r="DA90" s="96" t="s">
        <v>518</v>
      </c>
      <c r="DB90" s="95">
        <v>0.10094500000000001</v>
      </c>
      <c r="DC90" s="191" t="s">
        <v>519</v>
      </c>
      <c r="DD90" s="192"/>
      <c r="DE90" s="95">
        <v>-1.5855159999999999</v>
      </c>
    </row>
    <row r="91" spans="1:109" ht="14.25" customHeight="1" thickBot="1">
      <c r="A91" s="86" t="s">
        <v>31</v>
      </c>
      <c r="B91" s="86" t="s">
        <v>511</v>
      </c>
      <c r="C91" s="86" t="s">
        <v>486</v>
      </c>
      <c r="D91" s="87">
        <v>4.8016529999999999</v>
      </c>
      <c r="F91" s="96" t="s">
        <v>522</v>
      </c>
      <c r="G91" s="95">
        <v>34.934240000000003</v>
      </c>
      <c r="H91" s="191" t="s">
        <v>523</v>
      </c>
      <c r="I91" s="192"/>
      <c r="J91" s="95">
        <v>-2.640269</v>
      </c>
      <c r="K91" s="95"/>
      <c r="L91" s="96" t="s">
        <v>524</v>
      </c>
      <c r="M91" s="95">
        <v>84.294169999999994</v>
      </c>
      <c r="N91" s="191" t="s">
        <v>525</v>
      </c>
      <c r="O91" s="192"/>
      <c r="P91" s="95">
        <v>0.73857200000000001</v>
      </c>
      <c r="Q91" s="95"/>
      <c r="R91" s="96" t="s">
        <v>522</v>
      </c>
      <c r="S91" s="95">
        <v>16.570170000000001</v>
      </c>
      <c r="T91" s="191" t="s">
        <v>523</v>
      </c>
      <c r="U91" s="192"/>
      <c r="V91" s="95">
        <v>-1.096012</v>
      </c>
      <c r="W91" s="95"/>
      <c r="X91" s="96" t="s">
        <v>518</v>
      </c>
      <c r="Y91" s="95">
        <v>0.121999</v>
      </c>
      <c r="Z91" s="191" t="s">
        <v>519</v>
      </c>
      <c r="AA91" s="192"/>
      <c r="AB91" s="95">
        <v>-1.0943149999999999</v>
      </c>
      <c r="AL91" s="96" t="s">
        <v>518</v>
      </c>
      <c r="AM91" s="95">
        <v>0.133075</v>
      </c>
      <c r="AN91" s="191" t="s">
        <v>519</v>
      </c>
      <c r="AO91" s="192"/>
      <c r="AP91" s="95">
        <v>-0.99909000000000003</v>
      </c>
      <c r="AS91" s="96" t="s">
        <v>520</v>
      </c>
      <c r="AT91" s="95">
        <v>0.75957399999999997</v>
      </c>
      <c r="AU91" s="191" t="s">
        <v>521</v>
      </c>
      <c r="AV91" s="192"/>
      <c r="AW91" s="95">
        <v>3.3845E-2</v>
      </c>
      <c r="AY91" s="96" t="s">
        <v>520</v>
      </c>
      <c r="AZ91" s="95">
        <v>0.28558600000000001</v>
      </c>
      <c r="BA91" s="191" t="s">
        <v>521</v>
      </c>
      <c r="BB91" s="192"/>
      <c r="BC91" s="95">
        <v>-0.94437099999999996</v>
      </c>
      <c r="BE91" s="96" t="s">
        <v>520</v>
      </c>
      <c r="BF91" s="95">
        <v>0.71407299999999996</v>
      </c>
      <c r="BG91" s="191" t="s">
        <v>521</v>
      </c>
      <c r="BH91" s="192"/>
      <c r="BI91" s="95">
        <v>-2.7928000000000001E-2</v>
      </c>
      <c r="BK91" s="96" t="s">
        <v>520</v>
      </c>
      <c r="BL91" s="95">
        <v>0.28847699999999998</v>
      </c>
      <c r="BM91" s="191" t="s">
        <v>521</v>
      </c>
      <c r="BN91" s="192"/>
      <c r="BO91" s="95">
        <v>-0.93429899999999999</v>
      </c>
      <c r="BQ91" s="94"/>
      <c r="BR91" s="94"/>
      <c r="BS91" s="94"/>
      <c r="BT91" s="94"/>
      <c r="BU91" s="94"/>
      <c r="BW91" s="96" t="s">
        <v>520</v>
      </c>
      <c r="BX91" s="95">
        <v>0.41177200000000003</v>
      </c>
      <c r="BY91" s="191" t="s">
        <v>521</v>
      </c>
      <c r="BZ91" s="192"/>
      <c r="CA91" s="95">
        <v>-0.57844399999999996</v>
      </c>
      <c r="CC91" s="96" t="s">
        <v>520</v>
      </c>
      <c r="CD91" s="95">
        <v>0.158475</v>
      </c>
      <c r="CE91" s="191" t="s">
        <v>521</v>
      </c>
      <c r="CF91" s="192"/>
      <c r="CG91" s="95">
        <v>-1.5333159999999999</v>
      </c>
      <c r="CI91" s="96" t="s">
        <v>520</v>
      </c>
      <c r="CJ91" s="95">
        <v>6.9051000000000001E-2</v>
      </c>
      <c r="CK91" s="191" t="s">
        <v>521</v>
      </c>
      <c r="CL91" s="192"/>
      <c r="CM91" s="95">
        <v>-2.3640629999999998</v>
      </c>
      <c r="CO91" s="96" t="s">
        <v>520</v>
      </c>
      <c r="CP91" s="95">
        <v>4.8405999999999998E-2</v>
      </c>
      <c r="CQ91" s="191" t="s">
        <v>521</v>
      </c>
      <c r="CR91" s="192"/>
      <c r="CS91" s="95">
        <v>-2.7192940000000001</v>
      </c>
      <c r="CU91" s="96" t="s">
        <v>520</v>
      </c>
      <c r="CV91" s="95">
        <v>9.8044000000000006E-2</v>
      </c>
      <c r="CW91" s="191" t="s">
        <v>521</v>
      </c>
      <c r="CX91" s="192"/>
      <c r="CY91" s="95">
        <v>-2.0135000000000001</v>
      </c>
      <c r="DA91" s="96" t="s">
        <v>520</v>
      </c>
      <c r="DB91" s="95">
        <v>0.183418</v>
      </c>
      <c r="DC91" s="191" t="s">
        <v>521</v>
      </c>
      <c r="DD91" s="192"/>
      <c r="DE91" s="95">
        <v>-1.3871450000000001</v>
      </c>
    </row>
    <row r="92" spans="1:109" ht="14.25" customHeight="1" thickTop="1">
      <c r="A92" s="86" t="s">
        <v>31</v>
      </c>
      <c r="B92" s="86" t="s">
        <v>511</v>
      </c>
      <c r="C92" s="86" t="s">
        <v>489</v>
      </c>
      <c r="D92" s="87">
        <v>-59.737319999999997</v>
      </c>
      <c r="F92" s="96" t="s">
        <v>524</v>
      </c>
      <c r="G92" s="95">
        <v>134.93260000000001</v>
      </c>
      <c r="H92" s="191" t="s">
        <v>525</v>
      </c>
      <c r="I92" s="192"/>
      <c r="J92" s="95">
        <v>1.3953880000000001</v>
      </c>
      <c r="K92" s="95"/>
      <c r="L92" s="96" t="s">
        <v>526</v>
      </c>
      <c r="M92" s="95">
        <v>0</v>
      </c>
      <c r="N92" s="93"/>
      <c r="O92" s="93"/>
      <c r="P92" s="93"/>
      <c r="Q92" s="93"/>
      <c r="R92" s="96" t="s">
        <v>524</v>
      </c>
      <c r="S92" s="95">
        <v>240.0934</v>
      </c>
      <c r="T92" s="191" t="s">
        <v>525</v>
      </c>
      <c r="U92" s="192"/>
      <c r="V92" s="95">
        <v>1.157915</v>
      </c>
      <c r="W92" s="95"/>
      <c r="X92" s="96" t="s">
        <v>520</v>
      </c>
      <c r="Y92" s="95">
        <v>0.208374</v>
      </c>
      <c r="Z92" s="191" t="s">
        <v>521</v>
      </c>
      <c r="AA92" s="192"/>
      <c r="AB92" s="95">
        <v>-0.697573</v>
      </c>
      <c r="AL92" s="96" t="s">
        <v>520</v>
      </c>
      <c r="AM92" s="95">
        <v>0.30105300000000002</v>
      </c>
      <c r="AN92" s="191" t="s">
        <v>521</v>
      </c>
      <c r="AO92" s="192"/>
      <c r="AP92" s="95">
        <v>-0.75112599999999996</v>
      </c>
      <c r="AS92" s="96" t="s">
        <v>522</v>
      </c>
      <c r="AT92" s="95">
        <v>5.809787</v>
      </c>
      <c r="AU92" s="191" t="s">
        <v>523</v>
      </c>
      <c r="AV92" s="192"/>
      <c r="AW92" s="95">
        <v>-0.117796</v>
      </c>
      <c r="AY92" s="96" t="s">
        <v>522</v>
      </c>
      <c r="AZ92" s="95">
        <v>16.570170000000001</v>
      </c>
      <c r="BA92" s="191" t="s">
        <v>523</v>
      </c>
      <c r="BB92" s="192"/>
      <c r="BC92" s="95">
        <v>-1.096012</v>
      </c>
      <c r="BE92" s="96" t="s">
        <v>522</v>
      </c>
      <c r="BF92" s="95">
        <v>6.4892919999999998</v>
      </c>
      <c r="BG92" s="191" t="s">
        <v>523</v>
      </c>
      <c r="BH92" s="192"/>
      <c r="BI92" s="95">
        <v>-0.17956900000000001</v>
      </c>
      <c r="BK92" s="96" t="s">
        <v>522</v>
      </c>
      <c r="BL92" s="95">
        <v>16.45937</v>
      </c>
      <c r="BM92" s="191" t="s">
        <v>523</v>
      </c>
      <c r="BN92" s="192"/>
      <c r="BO92" s="95">
        <v>-1.0859399999999999</v>
      </c>
      <c r="BQ92" s="93"/>
      <c r="BR92" s="93"/>
      <c r="BS92" s="93"/>
      <c r="BT92" s="93"/>
      <c r="BU92" s="93"/>
      <c r="BW92" s="96" t="s">
        <v>522</v>
      </c>
      <c r="BX92" s="95">
        <v>12.544969999999999</v>
      </c>
      <c r="BY92" s="191" t="s">
        <v>523</v>
      </c>
      <c r="BZ92" s="192"/>
      <c r="CA92" s="95">
        <v>-0.73008499999999998</v>
      </c>
      <c r="CC92" s="96" t="s">
        <v>522</v>
      </c>
      <c r="CD92" s="95">
        <v>23.048559999999998</v>
      </c>
      <c r="CE92" s="191" t="s">
        <v>523</v>
      </c>
      <c r="CF92" s="192"/>
      <c r="CG92" s="95">
        <v>-1.684957</v>
      </c>
      <c r="CI92" s="96" t="s">
        <v>522</v>
      </c>
      <c r="CJ92" s="95">
        <v>32.186779999999999</v>
      </c>
      <c r="CK92" s="191" t="s">
        <v>523</v>
      </c>
      <c r="CL92" s="192"/>
      <c r="CM92" s="95">
        <v>-2.5157039999999999</v>
      </c>
      <c r="CO92" s="96" t="s">
        <v>522</v>
      </c>
      <c r="CP92" s="95">
        <v>36.094320000000003</v>
      </c>
      <c r="CQ92" s="191" t="s">
        <v>523</v>
      </c>
      <c r="CR92" s="192"/>
      <c r="CS92" s="95">
        <v>-2.8709349999999998</v>
      </c>
      <c r="CU92" s="96" t="s">
        <v>522</v>
      </c>
      <c r="CV92" s="95">
        <v>28.330590000000001</v>
      </c>
      <c r="CW92" s="191" t="s">
        <v>523</v>
      </c>
      <c r="CX92" s="192"/>
      <c r="CY92" s="95">
        <v>-2.1651410000000002</v>
      </c>
      <c r="DA92" s="96" t="s">
        <v>522</v>
      </c>
      <c r="DB92" s="95">
        <v>21.44068</v>
      </c>
      <c r="DC92" s="191" t="s">
        <v>523</v>
      </c>
      <c r="DD92" s="192"/>
      <c r="DE92" s="95">
        <v>-1.538786</v>
      </c>
    </row>
    <row r="93" spans="1:109" ht="14.25" customHeight="1" thickBot="1">
      <c r="A93" s="86" t="s">
        <v>31</v>
      </c>
      <c r="B93" s="86" t="s">
        <v>511</v>
      </c>
      <c r="C93" s="86" t="s">
        <v>490</v>
      </c>
      <c r="D93" s="87">
        <v>0</v>
      </c>
      <c r="F93" s="96" t="s">
        <v>526</v>
      </c>
      <c r="G93" s="95">
        <v>0</v>
      </c>
      <c r="H93" s="93"/>
      <c r="I93" s="93"/>
      <c r="J93" s="93"/>
      <c r="K93" s="93"/>
      <c r="L93" s="94"/>
      <c r="M93" s="94"/>
      <c r="N93" s="94"/>
      <c r="O93" s="94"/>
      <c r="P93" s="94"/>
      <c r="Q93" s="93"/>
      <c r="R93" s="96" t="s">
        <v>526</v>
      </c>
      <c r="S93" s="95">
        <v>0</v>
      </c>
      <c r="T93" s="93"/>
      <c r="U93" s="93"/>
      <c r="V93" s="93"/>
      <c r="W93" s="93"/>
      <c r="X93" s="96" t="s">
        <v>522</v>
      </c>
      <c r="Y93" s="95">
        <v>20.037469999999999</v>
      </c>
      <c r="Z93" s="191" t="s">
        <v>523</v>
      </c>
      <c r="AA93" s="192"/>
      <c r="AB93" s="95">
        <v>-1.0008550000000001</v>
      </c>
      <c r="AL93" s="96" t="s">
        <v>522</v>
      </c>
      <c r="AM93" s="95">
        <v>15.989990000000001</v>
      </c>
      <c r="AN93" s="191" t="s">
        <v>523</v>
      </c>
      <c r="AO93" s="192"/>
      <c r="AP93" s="95">
        <v>-0.94067699999999999</v>
      </c>
      <c r="AS93" s="96" t="s">
        <v>524</v>
      </c>
      <c r="AT93" s="95">
        <v>99.301910000000007</v>
      </c>
      <c r="AU93" s="191" t="s">
        <v>525</v>
      </c>
      <c r="AV93" s="192"/>
      <c r="AW93" s="95">
        <v>0.34243899999999999</v>
      </c>
      <c r="AY93" s="96" t="s">
        <v>524</v>
      </c>
      <c r="AZ93" s="95">
        <v>240.0934</v>
      </c>
      <c r="BA93" s="191" t="s">
        <v>525</v>
      </c>
      <c r="BB93" s="192"/>
      <c r="BC93" s="95">
        <v>1.157915</v>
      </c>
      <c r="BE93" s="96" t="s">
        <v>524</v>
      </c>
      <c r="BF93" s="95">
        <v>85.157139999999998</v>
      </c>
      <c r="BG93" s="191" t="s">
        <v>525</v>
      </c>
      <c r="BH93" s="192"/>
      <c r="BI93" s="95">
        <v>1.0054529999999999</v>
      </c>
      <c r="BK93" s="96" t="s">
        <v>524</v>
      </c>
      <c r="BL93" s="95">
        <v>261.5763</v>
      </c>
      <c r="BM93" s="191" t="s">
        <v>525</v>
      </c>
      <c r="BN93" s="192"/>
      <c r="BO93" s="95">
        <v>0.60402900000000004</v>
      </c>
      <c r="BQ93" s="96" t="s">
        <v>514</v>
      </c>
      <c r="BR93" s="95">
        <v>0.95970500000000003</v>
      </c>
      <c r="BS93" s="191" t="s">
        <v>515</v>
      </c>
      <c r="BT93" s="192"/>
      <c r="BU93" s="95">
        <v>18.84853</v>
      </c>
      <c r="BW93" s="96" t="s">
        <v>524</v>
      </c>
      <c r="BX93" s="95">
        <v>80.617239999999995</v>
      </c>
      <c r="BY93" s="191" t="s">
        <v>525</v>
      </c>
      <c r="BZ93" s="192"/>
      <c r="CA93" s="95">
        <v>1.2290140000000001</v>
      </c>
      <c r="CC93" s="96" t="s">
        <v>524</v>
      </c>
      <c r="CD93" s="95">
        <v>223.8458</v>
      </c>
      <c r="CE93" s="191" t="s">
        <v>525</v>
      </c>
      <c r="CF93" s="192"/>
      <c r="CG93" s="95">
        <v>1.1386019999999999</v>
      </c>
      <c r="CI93" s="96" t="s">
        <v>524</v>
      </c>
      <c r="CJ93" s="95">
        <v>524.23760000000004</v>
      </c>
      <c r="CK93" s="191" t="s">
        <v>525</v>
      </c>
      <c r="CL93" s="192"/>
      <c r="CM93" s="95">
        <v>1.2717719999999999</v>
      </c>
      <c r="CO93" s="96" t="s">
        <v>524</v>
      </c>
      <c r="CP93" s="95">
        <v>644.05769999999995</v>
      </c>
      <c r="CQ93" s="191" t="s">
        <v>525</v>
      </c>
      <c r="CR93" s="192"/>
      <c r="CS93" s="95">
        <v>1.7725649999999999</v>
      </c>
      <c r="CU93" s="96" t="s">
        <v>524</v>
      </c>
      <c r="CV93" s="95">
        <v>526.69590000000005</v>
      </c>
      <c r="CW93" s="191" t="s">
        <v>525</v>
      </c>
      <c r="CX93" s="192"/>
      <c r="CY93" s="95">
        <v>0.84275</v>
      </c>
      <c r="DA93" s="96" t="s">
        <v>524</v>
      </c>
      <c r="DB93" s="95">
        <v>263.3623</v>
      </c>
      <c r="DC93" s="191" t="s">
        <v>525</v>
      </c>
      <c r="DD93" s="192"/>
      <c r="DE93" s="95">
        <v>0.702982</v>
      </c>
    </row>
    <row r="94" spans="1:109" ht="14.25" customHeight="1" thickTop="1" thickBot="1">
      <c r="A94" s="107" t="s">
        <v>31</v>
      </c>
      <c r="B94" s="107" t="s">
        <v>511</v>
      </c>
      <c r="C94" s="107" t="s">
        <v>491</v>
      </c>
      <c r="D94" s="108">
        <v>0</v>
      </c>
      <c r="F94" s="94"/>
      <c r="G94" s="94"/>
      <c r="H94" s="94"/>
      <c r="I94" s="94"/>
      <c r="J94" s="94"/>
      <c r="K94" s="93"/>
      <c r="L94" s="194"/>
      <c r="M94" s="194"/>
      <c r="N94" s="194"/>
      <c r="O94" s="194"/>
      <c r="P94" s="194"/>
      <c r="Q94" s="93"/>
      <c r="R94" s="94"/>
      <c r="S94" s="94"/>
      <c r="T94" s="94"/>
      <c r="U94" s="94"/>
      <c r="V94" s="94"/>
      <c r="W94" s="93"/>
      <c r="X94" s="96" t="s">
        <v>524</v>
      </c>
      <c r="Y94" s="95">
        <v>13.21481</v>
      </c>
      <c r="Z94" s="191" t="s">
        <v>525</v>
      </c>
      <c r="AA94" s="192"/>
      <c r="AB94" s="95">
        <v>1.882612</v>
      </c>
      <c r="AL94" s="96" t="s">
        <v>524</v>
      </c>
      <c r="AM94" s="95">
        <v>89.845010000000002</v>
      </c>
      <c r="AN94" s="191" t="s">
        <v>525</v>
      </c>
      <c r="AO94" s="192"/>
      <c r="AP94" s="95">
        <v>0.86445700000000003</v>
      </c>
      <c r="AS94" s="96" t="s">
        <v>526</v>
      </c>
      <c r="AT94" s="95">
        <v>0</v>
      </c>
      <c r="AU94" s="93"/>
      <c r="AV94" s="93"/>
      <c r="AW94" s="93"/>
      <c r="AY94" s="96" t="s">
        <v>526</v>
      </c>
      <c r="AZ94" s="95">
        <v>0</v>
      </c>
      <c r="BA94" s="93"/>
      <c r="BB94" s="93"/>
      <c r="BC94" s="93"/>
      <c r="BE94" s="96" t="s">
        <v>526</v>
      </c>
      <c r="BF94" s="95">
        <v>0</v>
      </c>
      <c r="BG94" s="93"/>
      <c r="BH94" s="93"/>
      <c r="BI94" s="93"/>
      <c r="BK94" s="96" t="s">
        <v>526</v>
      </c>
      <c r="BL94" s="95">
        <v>0</v>
      </c>
      <c r="BM94" s="93"/>
      <c r="BN94" s="93"/>
      <c r="BO94" s="93"/>
      <c r="BQ94" s="96" t="s">
        <v>516</v>
      </c>
      <c r="BR94" s="95">
        <v>0.93490799999999996</v>
      </c>
      <c r="BS94" s="191" t="s">
        <v>517</v>
      </c>
      <c r="BT94" s="192"/>
      <c r="BU94" s="95">
        <v>0.52505299999999999</v>
      </c>
      <c r="BW94" s="96" t="s">
        <v>526</v>
      </c>
      <c r="BX94" s="95">
        <v>0</v>
      </c>
      <c r="BY94" s="93"/>
      <c r="BZ94" s="93"/>
      <c r="CA94" s="93"/>
      <c r="CC94" s="96" t="s">
        <v>526</v>
      </c>
      <c r="CD94" s="95">
        <v>0</v>
      </c>
      <c r="CE94" s="93"/>
      <c r="CF94" s="93"/>
      <c r="CG94" s="93"/>
      <c r="CI94" s="96" t="s">
        <v>526</v>
      </c>
      <c r="CJ94" s="95">
        <v>0</v>
      </c>
      <c r="CK94" s="93"/>
      <c r="CL94" s="93"/>
      <c r="CM94" s="93"/>
      <c r="CO94" s="96" t="s">
        <v>526</v>
      </c>
      <c r="CP94" s="95">
        <v>0</v>
      </c>
      <c r="CQ94" s="93"/>
      <c r="CR94" s="93"/>
      <c r="CS94" s="93"/>
      <c r="CU94" s="96" t="s">
        <v>526</v>
      </c>
      <c r="CV94" s="95">
        <v>0</v>
      </c>
      <c r="CW94" s="93"/>
      <c r="CX94" s="93"/>
      <c r="CY94" s="93"/>
      <c r="DA94" s="96" t="s">
        <v>526</v>
      </c>
      <c r="DB94" s="95">
        <v>0</v>
      </c>
      <c r="DC94" s="93"/>
      <c r="DD94" s="93"/>
      <c r="DE94" s="93"/>
    </row>
    <row r="95" spans="1:109" ht="14.25" customHeight="1" thickTop="1" thickBot="1">
      <c r="A95" s="86" t="s">
        <v>31</v>
      </c>
      <c r="B95" s="86" t="s">
        <v>527</v>
      </c>
      <c r="C95" s="86" t="s">
        <v>472</v>
      </c>
      <c r="D95" s="87">
        <v>0</v>
      </c>
      <c r="F95" s="93"/>
      <c r="G95" s="93"/>
      <c r="H95" s="93"/>
      <c r="I95" s="93"/>
      <c r="J95" s="93"/>
      <c r="K95" s="93"/>
      <c r="L95" s="192"/>
      <c r="M95" s="192"/>
      <c r="N95" s="192"/>
      <c r="O95" s="192"/>
      <c r="P95" s="192"/>
      <c r="Q95" s="93"/>
      <c r="R95" s="93"/>
      <c r="S95" s="93"/>
      <c r="T95" s="93"/>
      <c r="U95" s="93"/>
      <c r="V95" s="93"/>
      <c r="W95" s="93"/>
      <c r="X95" s="96" t="s">
        <v>526</v>
      </c>
      <c r="Y95" s="95">
        <v>3.4E-5</v>
      </c>
      <c r="Z95" s="93"/>
      <c r="AA95" s="93"/>
      <c r="AB95" s="93"/>
      <c r="AL95" s="96" t="s">
        <v>526</v>
      </c>
      <c r="AM95" s="95">
        <v>0</v>
      </c>
      <c r="AN95" s="93"/>
      <c r="AO95" s="93"/>
      <c r="AP95" s="93"/>
      <c r="AS95" s="94"/>
      <c r="AT95" s="94"/>
      <c r="AU95" s="94"/>
      <c r="AV95" s="94"/>
      <c r="AW95" s="94"/>
      <c r="AY95" s="94"/>
      <c r="AZ95" s="94"/>
      <c r="BA95" s="94"/>
      <c r="BB95" s="94"/>
      <c r="BC95" s="94"/>
      <c r="BE95" s="94"/>
      <c r="BF95" s="94"/>
      <c r="BG95" s="94"/>
      <c r="BH95" s="94"/>
      <c r="BI95" s="94"/>
      <c r="BK95" s="94"/>
      <c r="BL95" s="94"/>
      <c r="BM95" s="94"/>
      <c r="BN95" s="94"/>
      <c r="BO95" s="94"/>
      <c r="BQ95" s="96" t="s">
        <v>518</v>
      </c>
      <c r="BR95" s="95">
        <v>0.13395799999999999</v>
      </c>
      <c r="BS95" s="191" t="s">
        <v>519</v>
      </c>
      <c r="BT95" s="192"/>
      <c r="BU95" s="95">
        <v>-0.89049400000000001</v>
      </c>
      <c r="BW95" s="94"/>
      <c r="BX95" s="94"/>
      <c r="BY95" s="94"/>
      <c r="BZ95" s="94"/>
      <c r="CA95" s="94"/>
      <c r="CC95" s="94"/>
      <c r="CD95" s="94"/>
      <c r="CE95" s="94"/>
      <c r="CF95" s="94"/>
      <c r="CG95" s="94"/>
      <c r="CI95" s="94"/>
      <c r="CJ95" s="94"/>
      <c r="CK95" s="94"/>
      <c r="CL95" s="94"/>
      <c r="CM95" s="94"/>
      <c r="CO95" s="94"/>
      <c r="CP95" s="94"/>
      <c r="CQ95" s="94"/>
      <c r="CR95" s="94"/>
      <c r="CS95" s="94"/>
      <c r="CU95" s="94"/>
      <c r="CV95" s="94"/>
      <c r="CW95" s="94"/>
      <c r="CX95" s="94"/>
      <c r="CY95" s="94"/>
      <c r="DA95" s="94"/>
      <c r="DB95" s="94"/>
      <c r="DC95" s="94"/>
      <c r="DD95" s="94"/>
      <c r="DE95" s="94"/>
    </row>
    <row r="96" spans="1:109" ht="14.25" customHeight="1" thickTop="1" thickBot="1">
      <c r="A96" s="86" t="s">
        <v>31</v>
      </c>
      <c r="B96" s="86" t="s">
        <v>527</v>
      </c>
      <c r="C96" s="86" t="s">
        <v>322</v>
      </c>
      <c r="D96" s="87">
        <v>0.71462599999999998</v>
      </c>
      <c r="L96" s="192"/>
      <c r="M96" s="192"/>
      <c r="N96" s="192"/>
      <c r="O96" s="192"/>
      <c r="P96" s="192"/>
      <c r="Q96" s="93"/>
      <c r="R96" s="93"/>
      <c r="S96" s="93"/>
      <c r="T96" s="93"/>
      <c r="U96" s="93"/>
      <c r="V96" s="93"/>
      <c r="W96" s="93"/>
      <c r="X96" s="94"/>
      <c r="Y96" s="94"/>
      <c r="Z96" s="94"/>
      <c r="AA96" s="94"/>
      <c r="AB96" s="94"/>
      <c r="AL96" s="94"/>
      <c r="AM96" s="94"/>
      <c r="AN96" s="94"/>
      <c r="AO96" s="94"/>
      <c r="AP96" s="94"/>
      <c r="AS96" s="93"/>
      <c r="AT96" s="93"/>
      <c r="AU96" s="93"/>
      <c r="AV96" s="93"/>
      <c r="AW96" s="93"/>
      <c r="AY96" s="93"/>
      <c r="AZ96" s="93"/>
      <c r="BA96" s="93"/>
      <c r="BB96" s="93"/>
      <c r="BC96" s="93"/>
      <c r="BE96" s="93"/>
      <c r="BF96" s="93"/>
      <c r="BG96" s="93"/>
      <c r="BH96" s="93"/>
      <c r="BI96" s="93"/>
      <c r="BK96" s="93"/>
      <c r="BL96" s="93"/>
      <c r="BM96" s="93"/>
      <c r="BN96" s="93"/>
      <c r="BO96" s="93"/>
      <c r="BQ96" s="96" t="s">
        <v>520</v>
      </c>
      <c r="BR96" s="95">
        <v>0.23328099999999999</v>
      </c>
      <c r="BS96" s="191" t="s">
        <v>521</v>
      </c>
      <c r="BT96" s="192"/>
      <c r="BU96" s="95">
        <v>-0.444158</v>
      </c>
      <c r="BW96" s="93"/>
      <c r="BX96" s="93"/>
      <c r="BY96" s="93"/>
      <c r="BZ96" s="93"/>
      <c r="CA96" s="93"/>
      <c r="CC96" s="93"/>
      <c r="CD96" s="93"/>
      <c r="CE96" s="93"/>
      <c r="CF96" s="93"/>
      <c r="CG96" s="93"/>
      <c r="CI96" s="93"/>
      <c r="CJ96" s="93"/>
      <c r="CK96" s="93"/>
      <c r="CL96" s="93"/>
      <c r="CM96" s="93"/>
      <c r="CO96" s="93"/>
      <c r="CP96" s="93"/>
      <c r="CQ96" s="93"/>
      <c r="CR96" s="93"/>
      <c r="CS96" s="93"/>
      <c r="CU96" s="93"/>
      <c r="CV96" s="93"/>
      <c r="CW96" s="93"/>
      <c r="CX96" s="93"/>
      <c r="CY96" s="93"/>
      <c r="DA96" s="93"/>
      <c r="DB96" s="93"/>
      <c r="DC96" s="93"/>
      <c r="DD96" s="93"/>
      <c r="DE96" s="93"/>
    </row>
    <row r="97" spans="1:91" ht="14.25" customHeight="1" thickTop="1">
      <c r="A97" s="86" t="s">
        <v>31</v>
      </c>
      <c r="B97" s="86" t="s">
        <v>527</v>
      </c>
      <c r="C97" s="86" t="s">
        <v>478</v>
      </c>
      <c r="D97" s="87">
        <v>0</v>
      </c>
      <c r="X97" s="93"/>
      <c r="Y97" s="93"/>
      <c r="Z97" s="93"/>
      <c r="AA97" s="93"/>
      <c r="AB97" s="93"/>
      <c r="AL97" s="93"/>
      <c r="AM97" s="93"/>
      <c r="AN97" s="93"/>
      <c r="AO97" s="93"/>
      <c r="AP97" s="93"/>
      <c r="BQ97" s="96" t="s">
        <v>522</v>
      </c>
      <c r="BR97" s="95">
        <v>18.79543</v>
      </c>
      <c r="BS97" s="191" t="s">
        <v>523</v>
      </c>
      <c r="BT97" s="192"/>
      <c r="BU97" s="95">
        <v>-0.78535100000000002</v>
      </c>
    </row>
    <row r="98" spans="1:91" ht="14.25" customHeight="1">
      <c r="A98" s="86" t="s">
        <v>31</v>
      </c>
      <c r="B98" s="86" t="s">
        <v>527</v>
      </c>
      <c r="C98" s="86" t="s">
        <v>483</v>
      </c>
      <c r="D98" s="87">
        <v>0.83804000000000001</v>
      </c>
      <c r="BQ98" s="96" t="s">
        <v>524</v>
      </c>
      <c r="BR98" s="95">
        <v>38.702260000000003</v>
      </c>
      <c r="BS98" s="191" t="s">
        <v>525</v>
      </c>
      <c r="BT98" s="192"/>
      <c r="BU98" s="95">
        <v>1.328103</v>
      </c>
    </row>
    <row r="99" spans="1:91" ht="14.25" customHeight="1">
      <c r="A99" s="86" t="s">
        <v>31</v>
      </c>
      <c r="B99" s="86" t="s">
        <v>527</v>
      </c>
      <c r="C99" s="86" t="s">
        <v>486</v>
      </c>
      <c r="D99" s="87">
        <v>-6.8028120000000003</v>
      </c>
      <c r="BQ99" s="96" t="s">
        <v>526</v>
      </c>
      <c r="BR99" s="95">
        <v>0</v>
      </c>
      <c r="BS99" s="93"/>
      <c r="BT99" s="93"/>
      <c r="BU99" s="93"/>
    </row>
    <row r="100" spans="1:91" ht="14.25" customHeight="1" thickBot="1">
      <c r="A100" s="86" t="s">
        <v>31</v>
      </c>
      <c r="B100" s="86" t="s">
        <v>527</v>
      </c>
      <c r="C100" s="86" t="s">
        <v>489</v>
      </c>
      <c r="D100" s="87">
        <v>95.251450000000006</v>
      </c>
      <c r="BQ100" s="94"/>
      <c r="BR100" s="94"/>
      <c r="BS100" s="94"/>
      <c r="BT100" s="94"/>
      <c r="BU100" s="94"/>
    </row>
    <row r="101" spans="1:91" ht="14.25" customHeight="1" thickTop="1">
      <c r="A101" s="86" t="s">
        <v>31</v>
      </c>
      <c r="B101" s="86" t="s">
        <v>527</v>
      </c>
      <c r="C101" s="86" t="s">
        <v>490</v>
      </c>
      <c r="D101" s="87">
        <v>0</v>
      </c>
      <c r="BQ101" s="93"/>
      <c r="BR101" s="93"/>
      <c r="BS101" s="93"/>
      <c r="BT101" s="93"/>
      <c r="BU101" s="93"/>
    </row>
    <row r="102" spans="1:91" ht="14.25" customHeight="1">
      <c r="A102" s="86" t="s">
        <v>31</v>
      </c>
      <c r="B102" s="86" t="s">
        <v>527</v>
      </c>
      <c r="C102" s="86" t="s">
        <v>491</v>
      </c>
      <c r="D102" s="87">
        <v>0</v>
      </c>
      <c r="BQ102" s="93"/>
      <c r="BR102" s="93"/>
      <c r="BS102" s="93"/>
      <c r="BT102" s="93"/>
      <c r="BU102" s="93"/>
    </row>
    <row r="103" spans="1:91" ht="14.25" customHeight="1">
      <c r="A103" s="88" t="s">
        <v>32</v>
      </c>
      <c r="B103" s="88" t="s">
        <v>471</v>
      </c>
      <c r="C103" s="88" t="s">
        <v>472</v>
      </c>
      <c r="D103" s="89">
        <v>0</v>
      </c>
      <c r="F103" s="191" t="s">
        <v>603</v>
      </c>
      <c r="G103" s="192"/>
      <c r="H103" s="192"/>
      <c r="I103" s="192"/>
      <c r="J103" s="93"/>
      <c r="K103" s="93"/>
      <c r="L103" s="191" t="s">
        <v>604</v>
      </c>
      <c r="M103" s="192"/>
      <c r="N103" s="192"/>
      <c r="O103" s="192"/>
      <c r="P103" s="93"/>
      <c r="Q103" s="93"/>
      <c r="R103" s="191" t="s">
        <v>550</v>
      </c>
      <c r="S103" s="192"/>
      <c r="T103" s="192"/>
      <c r="U103" s="192"/>
      <c r="V103" s="93"/>
      <c r="W103" s="93"/>
      <c r="BQ103" s="93"/>
      <c r="BR103" s="93"/>
      <c r="BS103" s="93"/>
      <c r="BT103" s="93"/>
      <c r="BU103" s="93"/>
    </row>
    <row r="104" spans="1:91" ht="14.25" customHeight="1">
      <c r="A104" s="88" t="s">
        <v>32</v>
      </c>
      <c r="B104" s="88" t="s">
        <v>471</v>
      </c>
      <c r="C104" s="88" t="s">
        <v>322</v>
      </c>
      <c r="D104" s="89">
        <v>0.85718700000000003</v>
      </c>
      <c r="F104" s="191" t="s">
        <v>477</v>
      </c>
      <c r="G104" s="192"/>
      <c r="H104" s="192"/>
      <c r="I104" s="192"/>
      <c r="J104" s="93"/>
      <c r="K104" s="93"/>
      <c r="L104" s="191" t="s">
        <v>477</v>
      </c>
      <c r="M104" s="192"/>
      <c r="N104" s="192"/>
      <c r="O104" s="192"/>
      <c r="P104" s="93"/>
      <c r="Q104" s="93"/>
      <c r="R104" s="191" t="s">
        <v>477</v>
      </c>
      <c r="S104" s="192"/>
      <c r="T104" s="192"/>
      <c r="U104" s="192"/>
      <c r="V104" s="93"/>
      <c r="W104" s="93"/>
      <c r="AL104" s="191" t="s">
        <v>476</v>
      </c>
      <c r="AM104" s="192"/>
      <c r="AN104" s="192"/>
      <c r="AO104" s="192"/>
      <c r="AP104" s="93"/>
      <c r="AS104" s="191" t="s">
        <v>532</v>
      </c>
      <c r="AT104" s="192"/>
      <c r="AU104" s="192"/>
      <c r="AV104" s="192"/>
      <c r="AW104" s="93"/>
      <c r="AY104" s="191" t="s">
        <v>549</v>
      </c>
      <c r="AZ104" s="192"/>
      <c r="BA104" s="192"/>
      <c r="BB104" s="192"/>
      <c r="BC104" s="93"/>
      <c r="BE104" s="191" t="s">
        <v>605</v>
      </c>
      <c r="BF104" s="192"/>
      <c r="BG104" s="192"/>
      <c r="BH104" s="192"/>
      <c r="BI104" s="93"/>
      <c r="BK104" s="191" t="s">
        <v>606</v>
      </c>
      <c r="BL104" s="192"/>
      <c r="BM104" s="192"/>
      <c r="BN104" s="192"/>
      <c r="BO104" s="93"/>
      <c r="BQ104" s="191" t="s">
        <v>607</v>
      </c>
      <c r="BR104" s="192"/>
      <c r="BS104" s="192"/>
      <c r="BT104" s="192"/>
      <c r="BU104" s="93"/>
      <c r="BW104" s="191" t="s">
        <v>608</v>
      </c>
      <c r="BX104" s="192"/>
      <c r="BY104" s="192"/>
      <c r="BZ104" s="192"/>
      <c r="CA104" s="93"/>
      <c r="CC104" s="191" t="s">
        <v>609</v>
      </c>
      <c r="CD104" s="192"/>
      <c r="CE104" s="192"/>
      <c r="CF104" s="192"/>
      <c r="CG104" s="93"/>
      <c r="CI104" s="191" t="s">
        <v>610</v>
      </c>
      <c r="CJ104" s="192"/>
      <c r="CK104" s="192"/>
      <c r="CL104" s="192"/>
      <c r="CM104" s="93"/>
    </row>
    <row r="105" spans="1:91" ht="14.25" customHeight="1">
      <c r="A105" s="88" t="s">
        <v>32</v>
      </c>
      <c r="B105" s="88" t="s">
        <v>471</v>
      </c>
      <c r="C105" s="88" t="s">
        <v>478</v>
      </c>
      <c r="D105" s="89">
        <v>-0.66255299999999995</v>
      </c>
      <c r="F105" s="191" t="s">
        <v>559</v>
      </c>
      <c r="G105" s="192"/>
      <c r="H105" s="192"/>
      <c r="I105" s="192"/>
      <c r="J105" s="93"/>
      <c r="K105" s="93"/>
      <c r="L105" s="191" t="s">
        <v>611</v>
      </c>
      <c r="M105" s="192"/>
      <c r="N105" s="192"/>
      <c r="O105" s="192"/>
      <c r="P105" s="93"/>
      <c r="Q105" s="93"/>
      <c r="R105" s="191" t="s">
        <v>563</v>
      </c>
      <c r="S105" s="192"/>
      <c r="T105" s="192"/>
      <c r="U105" s="192"/>
      <c r="V105" s="93"/>
      <c r="W105" s="93"/>
      <c r="AL105" s="191" t="s">
        <v>477</v>
      </c>
      <c r="AM105" s="192"/>
      <c r="AN105" s="192"/>
      <c r="AO105" s="192"/>
      <c r="AP105" s="93"/>
      <c r="AS105" s="191" t="s">
        <v>477</v>
      </c>
      <c r="AT105" s="192"/>
      <c r="AU105" s="192"/>
      <c r="AV105" s="192"/>
      <c r="AW105" s="93"/>
      <c r="AY105" s="191" t="s">
        <v>477</v>
      </c>
      <c r="AZ105" s="192"/>
      <c r="BA105" s="192"/>
      <c r="BB105" s="192"/>
      <c r="BC105" s="93"/>
      <c r="BE105" s="191" t="s">
        <v>477</v>
      </c>
      <c r="BF105" s="192"/>
      <c r="BG105" s="192"/>
      <c r="BH105" s="192"/>
      <c r="BI105" s="93"/>
      <c r="BK105" s="191" t="s">
        <v>477</v>
      </c>
      <c r="BL105" s="192"/>
      <c r="BM105" s="192"/>
      <c r="BN105" s="192"/>
      <c r="BO105" s="93"/>
      <c r="BQ105" s="191" t="s">
        <v>477</v>
      </c>
      <c r="BR105" s="192"/>
      <c r="BS105" s="192"/>
      <c r="BT105" s="192"/>
      <c r="BU105" s="93"/>
      <c r="BW105" s="191" t="s">
        <v>477</v>
      </c>
      <c r="BX105" s="192"/>
      <c r="BY105" s="192"/>
      <c r="BZ105" s="192"/>
      <c r="CA105" s="93"/>
      <c r="CC105" s="191" t="s">
        <v>477</v>
      </c>
      <c r="CD105" s="192"/>
      <c r="CE105" s="192"/>
      <c r="CF105" s="192"/>
      <c r="CG105" s="93"/>
      <c r="CI105" s="191" t="s">
        <v>477</v>
      </c>
      <c r="CJ105" s="192"/>
      <c r="CK105" s="192"/>
      <c r="CL105" s="192"/>
      <c r="CM105" s="93"/>
    </row>
    <row r="106" spans="1:91" ht="14.25" customHeight="1">
      <c r="A106" s="88" t="s">
        <v>32</v>
      </c>
      <c r="B106" s="88" t="s">
        <v>471</v>
      </c>
      <c r="C106" s="88" t="s">
        <v>483</v>
      </c>
      <c r="D106" s="89">
        <v>0</v>
      </c>
      <c r="F106" s="191" t="s">
        <v>484</v>
      </c>
      <c r="G106" s="192"/>
      <c r="H106" s="192"/>
      <c r="I106" s="192"/>
      <c r="J106" s="93"/>
      <c r="K106" s="93"/>
      <c r="L106" s="191" t="s">
        <v>484</v>
      </c>
      <c r="M106" s="192"/>
      <c r="N106" s="192"/>
      <c r="O106" s="192"/>
      <c r="P106" s="93"/>
      <c r="Q106" s="93"/>
      <c r="R106" s="191" t="s">
        <v>485</v>
      </c>
      <c r="S106" s="192"/>
      <c r="T106" s="192"/>
      <c r="U106" s="192"/>
      <c r="V106" s="93"/>
      <c r="W106" s="93"/>
      <c r="AL106" s="191" t="s">
        <v>612</v>
      </c>
      <c r="AM106" s="192"/>
      <c r="AN106" s="192"/>
      <c r="AO106" s="192"/>
      <c r="AP106" s="93"/>
      <c r="AS106" s="191" t="s">
        <v>536</v>
      </c>
      <c r="AT106" s="192"/>
      <c r="AU106" s="192"/>
      <c r="AV106" s="192"/>
      <c r="AW106" s="93"/>
      <c r="AY106" s="191" t="s">
        <v>562</v>
      </c>
      <c r="AZ106" s="192"/>
      <c r="BA106" s="192"/>
      <c r="BB106" s="192"/>
      <c r="BC106" s="93"/>
      <c r="BE106" s="191" t="s">
        <v>613</v>
      </c>
      <c r="BF106" s="192"/>
      <c r="BG106" s="192"/>
      <c r="BH106" s="192"/>
      <c r="BI106" s="93"/>
      <c r="BK106" s="191" t="s">
        <v>614</v>
      </c>
      <c r="BL106" s="192"/>
      <c r="BM106" s="192"/>
      <c r="BN106" s="192"/>
      <c r="BO106" s="93"/>
      <c r="BQ106" s="191" t="s">
        <v>615</v>
      </c>
      <c r="BR106" s="192"/>
      <c r="BS106" s="192"/>
      <c r="BT106" s="192"/>
      <c r="BU106" s="93"/>
      <c r="BW106" s="191" t="s">
        <v>616</v>
      </c>
      <c r="BX106" s="192"/>
      <c r="BY106" s="192"/>
      <c r="BZ106" s="192"/>
      <c r="CA106" s="93"/>
      <c r="CC106" s="191" t="s">
        <v>617</v>
      </c>
      <c r="CD106" s="192"/>
      <c r="CE106" s="192"/>
      <c r="CF106" s="192"/>
      <c r="CG106" s="93"/>
      <c r="CI106" s="191" t="s">
        <v>618</v>
      </c>
      <c r="CJ106" s="192"/>
      <c r="CK106" s="192"/>
      <c r="CL106" s="192"/>
      <c r="CM106" s="93"/>
    </row>
    <row r="107" spans="1:91" ht="14.25" customHeight="1">
      <c r="A107" s="88" t="s">
        <v>32</v>
      </c>
      <c r="B107" s="88" t="s">
        <v>471</v>
      </c>
      <c r="C107" s="88" t="s">
        <v>486</v>
      </c>
      <c r="D107" s="89">
        <v>2.0591970000000002</v>
      </c>
      <c r="F107" s="191" t="s">
        <v>487</v>
      </c>
      <c r="G107" s="192"/>
      <c r="H107" s="192"/>
      <c r="I107" s="192"/>
      <c r="J107" s="192"/>
      <c r="K107" s="96"/>
      <c r="L107" s="191" t="s">
        <v>487</v>
      </c>
      <c r="M107" s="192"/>
      <c r="N107" s="192"/>
      <c r="O107" s="192"/>
      <c r="P107" s="192"/>
      <c r="Q107" s="96"/>
      <c r="R107" s="191" t="s">
        <v>488</v>
      </c>
      <c r="S107" s="192"/>
      <c r="T107" s="192"/>
      <c r="U107" s="192"/>
      <c r="V107" s="192"/>
      <c r="W107" s="96"/>
      <c r="AL107" s="191" t="s">
        <v>485</v>
      </c>
      <c r="AM107" s="192"/>
      <c r="AN107" s="192"/>
      <c r="AO107" s="192"/>
      <c r="AP107" s="93"/>
      <c r="AS107" s="191" t="s">
        <v>485</v>
      </c>
      <c r="AT107" s="192"/>
      <c r="AU107" s="192"/>
      <c r="AV107" s="192"/>
      <c r="AW107" s="93"/>
      <c r="AY107" s="191" t="s">
        <v>485</v>
      </c>
      <c r="AZ107" s="192"/>
      <c r="BA107" s="192"/>
      <c r="BB107" s="192"/>
      <c r="BC107" s="93"/>
      <c r="BE107" s="191" t="s">
        <v>485</v>
      </c>
      <c r="BF107" s="192"/>
      <c r="BG107" s="192"/>
      <c r="BH107" s="192"/>
      <c r="BI107" s="93"/>
      <c r="BK107" s="191" t="s">
        <v>485</v>
      </c>
      <c r="BL107" s="192"/>
      <c r="BM107" s="192"/>
      <c r="BN107" s="192"/>
      <c r="BO107" s="93"/>
      <c r="BQ107" s="191" t="s">
        <v>485</v>
      </c>
      <c r="BR107" s="192"/>
      <c r="BS107" s="192"/>
      <c r="BT107" s="192"/>
      <c r="BU107" s="93"/>
      <c r="BW107" s="191" t="s">
        <v>485</v>
      </c>
      <c r="BX107" s="192"/>
      <c r="BY107" s="192"/>
      <c r="BZ107" s="192"/>
      <c r="CA107" s="93"/>
      <c r="CC107" s="191" t="s">
        <v>485</v>
      </c>
      <c r="CD107" s="192"/>
      <c r="CE107" s="192"/>
      <c r="CF107" s="192"/>
      <c r="CG107" s="93"/>
      <c r="CI107" s="191" t="s">
        <v>485</v>
      </c>
      <c r="CJ107" s="192"/>
      <c r="CK107" s="192"/>
      <c r="CL107" s="192"/>
      <c r="CM107" s="93"/>
    </row>
    <row r="108" spans="1:91" ht="14.25" customHeight="1" thickBot="1">
      <c r="A108" s="88" t="s">
        <v>32</v>
      </c>
      <c r="B108" s="88" t="s">
        <v>471</v>
      </c>
      <c r="C108" s="88" t="s">
        <v>489</v>
      </c>
      <c r="D108" s="89">
        <v>-8.3090229999999998</v>
      </c>
      <c r="F108" s="94"/>
      <c r="G108" s="94"/>
      <c r="H108" s="94"/>
      <c r="I108" s="94"/>
      <c r="J108" s="94"/>
      <c r="K108" s="93"/>
      <c r="L108" s="94"/>
      <c r="M108" s="94"/>
      <c r="N108" s="94"/>
      <c r="O108" s="94"/>
      <c r="P108" s="94"/>
      <c r="Q108" s="93"/>
      <c r="R108" s="94"/>
      <c r="S108" s="94"/>
      <c r="T108" s="94"/>
      <c r="U108" s="94"/>
      <c r="V108" s="94"/>
      <c r="W108" s="93"/>
      <c r="AL108" s="191" t="s">
        <v>488</v>
      </c>
      <c r="AM108" s="192"/>
      <c r="AN108" s="192"/>
      <c r="AO108" s="192"/>
      <c r="AP108" s="192"/>
      <c r="AS108" s="191" t="s">
        <v>488</v>
      </c>
      <c r="AT108" s="192"/>
      <c r="AU108" s="192"/>
      <c r="AV108" s="192"/>
      <c r="AW108" s="192"/>
      <c r="AY108" s="191" t="s">
        <v>488</v>
      </c>
      <c r="AZ108" s="192"/>
      <c r="BA108" s="192"/>
      <c r="BB108" s="192"/>
      <c r="BC108" s="192"/>
      <c r="BE108" s="191" t="s">
        <v>488</v>
      </c>
      <c r="BF108" s="192"/>
      <c r="BG108" s="192"/>
      <c r="BH108" s="192"/>
      <c r="BI108" s="192"/>
      <c r="BK108" s="191" t="s">
        <v>488</v>
      </c>
      <c r="BL108" s="192"/>
      <c r="BM108" s="192"/>
      <c r="BN108" s="192"/>
      <c r="BO108" s="192"/>
      <c r="BQ108" s="191" t="s">
        <v>488</v>
      </c>
      <c r="BR108" s="192"/>
      <c r="BS108" s="192"/>
      <c r="BT108" s="192"/>
      <c r="BU108" s="192"/>
      <c r="BW108" s="191" t="s">
        <v>488</v>
      </c>
      <c r="BX108" s="192"/>
      <c r="BY108" s="192"/>
      <c r="BZ108" s="192"/>
      <c r="CA108" s="192"/>
      <c r="CC108" s="191" t="s">
        <v>488</v>
      </c>
      <c r="CD108" s="192"/>
      <c r="CE108" s="192"/>
      <c r="CF108" s="192"/>
      <c r="CG108" s="192"/>
      <c r="CI108" s="191" t="s">
        <v>488</v>
      </c>
      <c r="CJ108" s="192"/>
      <c r="CK108" s="192"/>
      <c r="CL108" s="192"/>
      <c r="CM108" s="192"/>
    </row>
    <row r="109" spans="1:91" ht="14.25" customHeight="1" thickTop="1" thickBot="1">
      <c r="A109" s="88" t="s">
        <v>32</v>
      </c>
      <c r="B109" s="88" t="s">
        <v>471</v>
      </c>
      <c r="C109" s="88" t="s">
        <v>490</v>
      </c>
      <c r="D109" s="89">
        <v>0</v>
      </c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AL109" s="94"/>
      <c r="AM109" s="94"/>
      <c r="AN109" s="94"/>
      <c r="AO109" s="94"/>
      <c r="AP109" s="94"/>
      <c r="AS109" s="94"/>
      <c r="AT109" s="94"/>
      <c r="AU109" s="94"/>
      <c r="AV109" s="94"/>
      <c r="AW109" s="94"/>
      <c r="AY109" s="94"/>
      <c r="AZ109" s="94"/>
      <c r="BA109" s="94"/>
      <c r="BB109" s="94"/>
      <c r="BC109" s="94"/>
      <c r="BE109" s="94"/>
      <c r="BF109" s="94"/>
      <c r="BG109" s="94"/>
      <c r="BH109" s="94"/>
      <c r="BI109" s="94"/>
      <c r="BK109" s="94"/>
      <c r="BL109" s="94"/>
      <c r="BM109" s="94"/>
      <c r="BN109" s="94"/>
      <c r="BO109" s="94"/>
      <c r="BQ109" s="94"/>
      <c r="BR109" s="94"/>
      <c r="BS109" s="94"/>
      <c r="BT109" s="94"/>
      <c r="BU109" s="94"/>
      <c r="BW109" s="94"/>
      <c r="BX109" s="94"/>
      <c r="BY109" s="94"/>
      <c r="BZ109" s="94"/>
      <c r="CA109" s="94"/>
      <c r="CC109" s="94"/>
      <c r="CD109" s="94"/>
      <c r="CE109" s="94"/>
      <c r="CF109" s="94"/>
      <c r="CG109" s="94"/>
      <c r="CI109" s="94"/>
      <c r="CJ109" s="94"/>
      <c r="CK109" s="94"/>
      <c r="CL109" s="94"/>
      <c r="CM109" s="94"/>
    </row>
    <row r="110" spans="1:91" ht="14.25" customHeight="1" thickTop="1">
      <c r="A110" s="109" t="s">
        <v>32</v>
      </c>
      <c r="B110" s="109" t="s">
        <v>471</v>
      </c>
      <c r="C110" s="109" t="s">
        <v>491</v>
      </c>
      <c r="D110" s="110">
        <v>0</v>
      </c>
      <c r="F110" s="93" t="s">
        <v>468</v>
      </c>
      <c r="G110" s="95" t="s">
        <v>492</v>
      </c>
      <c r="H110" s="95" t="s">
        <v>493</v>
      </c>
      <c r="I110" s="95" t="s">
        <v>494</v>
      </c>
      <c r="J110" s="95" t="s">
        <v>495</v>
      </c>
      <c r="K110" s="95"/>
      <c r="L110" s="93" t="s">
        <v>468</v>
      </c>
      <c r="M110" s="95" t="s">
        <v>492</v>
      </c>
      <c r="N110" s="95" t="s">
        <v>493</v>
      </c>
      <c r="O110" s="95" t="s">
        <v>494</v>
      </c>
      <c r="P110" s="95" t="s">
        <v>495</v>
      </c>
      <c r="Q110" s="95"/>
      <c r="R110" s="93" t="s">
        <v>468</v>
      </c>
      <c r="S110" s="95" t="s">
        <v>492</v>
      </c>
      <c r="T110" s="95" t="s">
        <v>493</v>
      </c>
      <c r="U110" s="95" t="s">
        <v>494</v>
      </c>
      <c r="V110" s="95" t="s">
        <v>495</v>
      </c>
      <c r="W110" s="95"/>
      <c r="AL110" s="93"/>
      <c r="AM110" s="93"/>
      <c r="AN110" s="93"/>
      <c r="AO110" s="93"/>
      <c r="AP110" s="93"/>
      <c r="AS110" s="93"/>
      <c r="AT110" s="93"/>
      <c r="AU110" s="93"/>
      <c r="AV110" s="93"/>
      <c r="AW110" s="93"/>
      <c r="AY110" s="93"/>
      <c r="AZ110" s="93"/>
      <c r="BA110" s="93"/>
      <c r="BB110" s="93"/>
      <c r="BC110" s="93"/>
      <c r="BE110" s="93"/>
      <c r="BF110" s="93"/>
      <c r="BG110" s="93"/>
      <c r="BH110" s="93"/>
      <c r="BI110" s="93"/>
      <c r="BK110" s="93"/>
      <c r="BL110" s="93"/>
      <c r="BM110" s="93"/>
      <c r="BN110" s="93"/>
      <c r="BO110" s="93"/>
      <c r="BQ110" s="93"/>
      <c r="BR110" s="93"/>
      <c r="BS110" s="93"/>
      <c r="BT110" s="93"/>
      <c r="BU110" s="93"/>
      <c r="BW110" s="93"/>
      <c r="BX110" s="93"/>
      <c r="BY110" s="93"/>
      <c r="BZ110" s="93"/>
      <c r="CA110" s="93"/>
      <c r="CC110" s="93"/>
      <c r="CD110" s="93"/>
      <c r="CE110" s="93"/>
      <c r="CF110" s="93"/>
      <c r="CG110" s="93"/>
      <c r="CI110" s="93"/>
      <c r="CJ110" s="93"/>
      <c r="CK110" s="93"/>
      <c r="CL110" s="93"/>
      <c r="CM110" s="93"/>
    </row>
    <row r="111" spans="1:91" ht="14.25" customHeight="1" thickBot="1">
      <c r="A111" s="113" t="s">
        <v>32</v>
      </c>
      <c r="B111" s="113" t="s">
        <v>496</v>
      </c>
      <c r="C111" s="113" t="s">
        <v>472</v>
      </c>
      <c r="D111" s="114">
        <v>0</v>
      </c>
      <c r="F111" s="94"/>
      <c r="G111" s="94"/>
      <c r="H111" s="94"/>
      <c r="I111" s="94"/>
      <c r="J111" s="94"/>
      <c r="K111" s="93"/>
      <c r="L111" s="94"/>
      <c r="M111" s="94"/>
      <c r="N111" s="94"/>
      <c r="O111" s="94"/>
      <c r="P111" s="94"/>
      <c r="Q111" s="93"/>
      <c r="R111" s="94"/>
      <c r="S111" s="94"/>
      <c r="T111" s="94"/>
      <c r="U111" s="94"/>
      <c r="V111" s="94"/>
      <c r="W111" s="93"/>
      <c r="AL111" s="93" t="s">
        <v>468</v>
      </c>
      <c r="AM111" s="95" t="s">
        <v>492</v>
      </c>
      <c r="AN111" s="95" t="s">
        <v>493</v>
      </c>
      <c r="AO111" s="95" t="s">
        <v>494</v>
      </c>
      <c r="AP111" s="95" t="s">
        <v>495</v>
      </c>
      <c r="AS111" s="93" t="s">
        <v>468</v>
      </c>
      <c r="AT111" s="95" t="s">
        <v>492</v>
      </c>
      <c r="AU111" s="95" t="s">
        <v>493</v>
      </c>
      <c r="AV111" s="95" t="s">
        <v>494</v>
      </c>
      <c r="AW111" s="95" t="s">
        <v>495</v>
      </c>
      <c r="AY111" s="93" t="s">
        <v>468</v>
      </c>
      <c r="AZ111" s="95" t="s">
        <v>492</v>
      </c>
      <c r="BA111" s="95" t="s">
        <v>493</v>
      </c>
      <c r="BB111" s="95" t="s">
        <v>494</v>
      </c>
      <c r="BC111" s="95" t="s">
        <v>495</v>
      </c>
      <c r="BE111" s="93" t="s">
        <v>468</v>
      </c>
      <c r="BF111" s="95" t="s">
        <v>492</v>
      </c>
      <c r="BG111" s="95" t="s">
        <v>493</v>
      </c>
      <c r="BH111" s="95" t="s">
        <v>494</v>
      </c>
      <c r="BI111" s="95" t="s">
        <v>495</v>
      </c>
      <c r="BK111" s="93" t="s">
        <v>468</v>
      </c>
      <c r="BL111" s="95" t="s">
        <v>492</v>
      </c>
      <c r="BM111" s="95" t="s">
        <v>493</v>
      </c>
      <c r="BN111" s="95" t="s">
        <v>494</v>
      </c>
      <c r="BO111" s="95" t="s">
        <v>495</v>
      </c>
      <c r="BQ111" s="93" t="s">
        <v>468</v>
      </c>
      <c r="BR111" s="95" t="s">
        <v>492</v>
      </c>
      <c r="BS111" s="95" t="s">
        <v>493</v>
      </c>
      <c r="BT111" s="95" t="s">
        <v>494</v>
      </c>
      <c r="BU111" s="95" t="s">
        <v>495</v>
      </c>
      <c r="BW111" s="93" t="s">
        <v>468</v>
      </c>
      <c r="BX111" s="95" t="s">
        <v>492</v>
      </c>
      <c r="BY111" s="95" t="s">
        <v>493</v>
      </c>
      <c r="BZ111" s="95" t="s">
        <v>494</v>
      </c>
      <c r="CA111" s="95" t="s">
        <v>495</v>
      </c>
      <c r="CC111" s="93" t="s">
        <v>468</v>
      </c>
      <c r="CD111" s="95" t="s">
        <v>492</v>
      </c>
      <c r="CE111" s="95" t="s">
        <v>493</v>
      </c>
      <c r="CF111" s="95" t="s">
        <v>494</v>
      </c>
      <c r="CG111" s="95" t="s">
        <v>495</v>
      </c>
      <c r="CI111" s="93" t="s">
        <v>468</v>
      </c>
      <c r="CJ111" s="95" t="s">
        <v>492</v>
      </c>
      <c r="CK111" s="95" t="s">
        <v>493</v>
      </c>
      <c r="CL111" s="95" t="s">
        <v>494</v>
      </c>
      <c r="CM111" s="95" t="s">
        <v>495</v>
      </c>
    </row>
    <row r="112" spans="1:91" ht="14.25" customHeight="1" thickTop="1" thickBot="1">
      <c r="A112" s="88" t="s">
        <v>32</v>
      </c>
      <c r="B112" s="88" t="s">
        <v>496</v>
      </c>
      <c r="C112" s="88" t="s">
        <v>322</v>
      </c>
      <c r="D112" s="89">
        <v>1.2186330000000001</v>
      </c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AL112" s="94"/>
      <c r="AM112" s="94"/>
      <c r="AN112" s="94"/>
      <c r="AO112" s="94"/>
      <c r="AP112" s="94"/>
      <c r="AS112" s="94"/>
      <c r="AT112" s="94"/>
      <c r="AU112" s="94"/>
      <c r="AV112" s="94"/>
      <c r="AW112" s="94"/>
      <c r="AY112" s="94"/>
      <c r="AZ112" s="94"/>
      <c r="BA112" s="94"/>
      <c r="BB112" s="94"/>
      <c r="BC112" s="94"/>
      <c r="BE112" s="94"/>
      <c r="BF112" s="94"/>
      <c r="BG112" s="94"/>
      <c r="BH112" s="94"/>
      <c r="BI112" s="94"/>
      <c r="BK112" s="94"/>
      <c r="BL112" s="94"/>
      <c r="BM112" s="94"/>
      <c r="BN112" s="94"/>
      <c r="BO112" s="94"/>
      <c r="BQ112" s="94"/>
      <c r="BR112" s="94"/>
      <c r="BS112" s="94"/>
      <c r="BT112" s="94"/>
      <c r="BU112" s="94"/>
      <c r="BW112" s="94"/>
      <c r="BX112" s="94"/>
      <c r="BY112" s="94"/>
      <c r="BZ112" s="94"/>
      <c r="CA112" s="94"/>
      <c r="CC112" s="94"/>
      <c r="CD112" s="94"/>
      <c r="CE112" s="94"/>
      <c r="CF112" s="94"/>
      <c r="CG112" s="94"/>
      <c r="CI112" s="94"/>
      <c r="CJ112" s="94"/>
      <c r="CK112" s="94"/>
      <c r="CL112" s="94"/>
      <c r="CM112" s="94"/>
    </row>
    <row r="113" spans="1:91" ht="14.25" customHeight="1" thickTop="1">
      <c r="A113" s="88" t="s">
        <v>32</v>
      </c>
      <c r="B113" s="88" t="s">
        <v>496</v>
      </c>
      <c r="C113" s="88" t="s">
        <v>478</v>
      </c>
      <c r="D113" s="89">
        <v>0</v>
      </c>
      <c r="F113" s="93" t="s">
        <v>497</v>
      </c>
      <c r="G113" s="95">
        <v>-8.3090229999999998</v>
      </c>
      <c r="H113" s="95">
        <v>4.2604759999999997</v>
      </c>
      <c r="I113" s="95">
        <v>-1.9502569999999999</v>
      </c>
      <c r="J113" s="95">
        <v>6.6100000000000006E-2</v>
      </c>
      <c r="K113" s="95"/>
      <c r="L113" s="93" t="s">
        <v>497</v>
      </c>
      <c r="M113" s="95">
        <v>11.94347</v>
      </c>
      <c r="N113" s="95">
        <v>0.69737199999999999</v>
      </c>
      <c r="O113" s="95">
        <v>17.1264</v>
      </c>
      <c r="P113" s="95">
        <v>0</v>
      </c>
      <c r="Q113" s="95"/>
      <c r="R113" s="93" t="s">
        <v>497</v>
      </c>
      <c r="S113" s="95">
        <v>-54.977899999999998</v>
      </c>
      <c r="T113" s="95">
        <v>19.130210000000002</v>
      </c>
      <c r="U113" s="95">
        <v>-2.8738790000000001</v>
      </c>
      <c r="V113" s="95">
        <v>1.01E-2</v>
      </c>
      <c r="W113" s="95"/>
      <c r="AL113" s="93"/>
      <c r="AM113" s="93"/>
      <c r="AN113" s="93"/>
      <c r="AO113" s="93"/>
      <c r="AP113" s="93"/>
      <c r="AS113" s="93"/>
      <c r="AT113" s="93"/>
      <c r="AU113" s="93"/>
      <c r="AV113" s="93"/>
      <c r="AW113" s="93"/>
      <c r="AY113" s="93"/>
      <c r="AZ113" s="93"/>
      <c r="BA113" s="93"/>
      <c r="BB113" s="93"/>
      <c r="BC113" s="93"/>
      <c r="BE113" s="93"/>
      <c r="BF113" s="93"/>
      <c r="BG113" s="93"/>
      <c r="BH113" s="93"/>
      <c r="BI113" s="93"/>
      <c r="BK113" s="93"/>
      <c r="BL113" s="93"/>
      <c r="BM113" s="93"/>
      <c r="BN113" s="93"/>
      <c r="BO113" s="93"/>
      <c r="BQ113" s="93"/>
      <c r="BR113" s="93"/>
      <c r="BS113" s="93"/>
      <c r="BT113" s="93"/>
      <c r="BU113" s="93"/>
      <c r="BW113" s="93"/>
      <c r="BX113" s="93"/>
      <c r="BY113" s="93"/>
      <c r="BZ113" s="93"/>
      <c r="CA113" s="93"/>
      <c r="CC113" s="93"/>
      <c r="CD113" s="93"/>
      <c r="CE113" s="93"/>
      <c r="CF113" s="93"/>
      <c r="CG113" s="93"/>
      <c r="CI113" s="93"/>
      <c r="CJ113" s="93"/>
      <c r="CK113" s="93"/>
      <c r="CL113" s="93"/>
      <c r="CM113" s="93"/>
    </row>
    <row r="114" spans="1:91" ht="14.25" customHeight="1">
      <c r="A114" s="88" t="s">
        <v>32</v>
      </c>
      <c r="B114" s="88" t="s">
        <v>496</v>
      </c>
      <c r="C114" s="88" t="s">
        <v>483</v>
      </c>
      <c r="D114" s="89">
        <v>0</v>
      </c>
      <c r="F114" s="93" t="s">
        <v>574</v>
      </c>
      <c r="G114" s="95">
        <v>0.85718700000000003</v>
      </c>
      <c r="H114" s="95">
        <v>0.24920200000000001</v>
      </c>
      <c r="I114" s="95">
        <v>3.4397220000000002</v>
      </c>
      <c r="J114" s="95">
        <v>2.7000000000000001E-3</v>
      </c>
      <c r="K114" s="95"/>
      <c r="L114" s="93" t="s">
        <v>574</v>
      </c>
      <c r="M114" s="95">
        <v>1.2186330000000001</v>
      </c>
      <c r="N114" s="95">
        <v>8.6879999999999999E-2</v>
      </c>
      <c r="O114" s="95">
        <v>14.026630000000001</v>
      </c>
      <c r="P114" s="95">
        <v>0</v>
      </c>
      <c r="Q114" s="95"/>
      <c r="R114" s="93" t="s">
        <v>574</v>
      </c>
      <c r="S114" s="95">
        <v>4.2214650000000002</v>
      </c>
      <c r="T114" s="95">
        <v>1.002019</v>
      </c>
      <c r="U114" s="95">
        <v>4.2129599999999998</v>
      </c>
      <c r="V114" s="95">
        <v>5.0000000000000001E-4</v>
      </c>
      <c r="W114" s="95"/>
      <c r="AL114" s="93" t="s">
        <v>497</v>
      </c>
      <c r="AM114" s="95">
        <v>13.882250000000001</v>
      </c>
      <c r="AN114" s="95">
        <v>3.1493419999999999</v>
      </c>
      <c r="AO114" s="95">
        <v>4.4079829999999998</v>
      </c>
      <c r="AP114" s="95">
        <v>5.9999999999999995E-4</v>
      </c>
      <c r="AS114" s="93" t="s">
        <v>497</v>
      </c>
      <c r="AT114" s="95">
        <v>15.66611</v>
      </c>
      <c r="AU114" s="95">
        <v>8.3085090000000008</v>
      </c>
      <c r="AV114" s="95">
        <v>1.8855500000000001</v>
      </c>
      <c r="AW114" s="95">
        <v>8.0299999999999996E-2</v>
      </c>
      <c r="AY114" s="93" t="s">
        <v>497</v>
      </c>
      <c r="AZ114" s="95">
        <v>95.251450000000006</v>
      </c>
      <c r="BA114" s="95">
        <v>15.784000000000001</v>
      </c>
      <c r="BB114" s="95">
        <v>6.0346840000000004</v>
      </c>
      <c r="BC114" s="95">
        <v>0</v>
      </c>
      <c r="BE114" s="93" t="s">
        <v>497</v>
      </c>
      <c r="BF114" s="95">
        <v>79.475610000000003</v>
      </c>
      <c r="BG114" s="95">
        <v>21.949839999999998</v>
      </c>
      <c r="BH114" s="95">
        <v>3.6207829999999999</v>
      </c>
      <c r="BI114" s="95">
        <v>2.0999999999999999E-3</v>
      </c>
      <c r="BK114" s="93" t="s">
        <v>497</v>
      </c>
      <c r="BL114" s="95">
        <v>-273.59960000000001</v>
      </c>
      <c r="BM114" s="95">
        <v>71.125569999999996</v>
      </c>
      <c r="BN114" s="95">
        <v>-3.8467129999999998</v>
      </c>
      <c r="BO114" s="95">
        <v>2E-3</v>
      </c>
      <c r="BQ114" s="93" t="s">
        <v>497</v>
      </c>
      <c r="BR114" s="95">
        <v>-10.63481</v>
      </c>
      <c r="BS114" s="95">
        <v>46.231560000000002</v>
      </c>
      <c r="BT114" s="95">
        <v>-0.23003299999999999</v>
      </c>
      <c r="BU114" s="95">
        <v>0.82099999999999995</v>
      </c>
      <c r="BW114" s="93" t="s">
        <v>497</v>
      </c>
      <c r="BX114" s="95">
        <v>57.450980000000001</v>
      </c>
      <c r="BY114" s="95">
        <v>39.137430000000002</v>
      </c>
      <c r="BZ114" s="95">
        <v>1.467929</v>
      </c>
      <c r="CA114" s="95">
        <v>0.16589999999999999</v>
      </c>
      <c r="CC114" s="93" t="s">
        <v>497</v>
      </c>
      <c r="CD114" s="95">
        <v>22.055620000000001</v>
      </c>
      <c r="CE114" s="95">
        <v>12.90915</v>
      </c>
      <c r="CF114" s="95">
        <v>1.708526</v>
      </c>
      <c r="CG114" s="95">
        <v>0.1096</v>
      </c>
      <c r="CI114" s="93" t="s">
        <v>497</v>
      </c>
      <c r="CJ114" s="95">
        <v>21.037019999999998</v>
      </c>
      <c r="CK114" s="95">
        <v>21.879090000000001</v>
      </c>
      <c r="CL114" s="95">
        <v>0.96151299999999995</v>
      </c>
      <c r="CM114" s="95">
        <v>0.34899999999999998</v>
      </c>
    </row>
    <row r="115" spans="1:91" ht="14.25" customHeight="1">
      <c r="A115" s="88" t="s">
        <v>32</v>
      </c>
      <c r="B115" s="88" t="s">
        <v>496</v>
      </c>
      <c r="C115" s="88" t="s">
        <v>486</v>
      </c>
      <c r="D115" s="89">
        <v>0</v>
      </c>
      <c r="F115" s="93" t="s">
        <v>584</v>
      </c>
      <c r="G115" s="95">
        <v>-0.66255299999999995</v>
      </c>
      <c r="H115" s="95">
        <v>0.104117</v>
      </c>
      <c r="I115" s="95">
        <v>-6.3635549999999999</v>
      </c>
      <c r="J115" s="95">
        <v>0</v>
      </c>
      <c r="K115" s="95"/>
      <c r="L115" s="93" t="s">
        <v>512</v>
      </c>
      <c r="M115" s="95">
        <v>0.277806</v>
      </c>
      <c r="N115" s="95">
        <v>9.8377999999999993E-2</v>
      </c>
      <c r="O115" s="95">
        <v>2.823874</v>
      </c>
      <c r="P115" s="95">
        <v>1.12E-2</v>
      </c>
      <c r="Q115" s="95"/>
      <c r="R115" s="93" t="s">
        <v>584</v>
      </c>
      <c r="S115" s="95">
        <v>-2.3654099999999998</v>
      </c>
      <c r="T115" s="95">
        <v>0.38627499999999998</v>
      </c>
      <c r="U115" s="95">
        <v>-6.1236410000000001</v>
      </c>
      <c r="V115" s="95">
        <v>0</v>
      </c>
      <c r="W115" s="95"/>
      <c r="AL115" s="93" t="s">
        <v>498</v>
      </c>
      <c r="AM115" s="95">
        <v>-8.3929000000000004E-2</v>
      </c>
      <c r="AN115" s="95">
        <v>0.31220799999999999</v>
      </c>
      <c r="AO115" s="95">
        <v>-0.26882299999999998</v>
      </c>
      <c r="AP115" s="95">
        <v>0.79200000000000004</v>
      </c>
      <c r="AS115" s="93" t="s">
        <v>538</v>
      </c>
      <c r="AT115" s="95">
        <v>-1.991153</v>
      </c>
      <c r="AU115" s="95">
        <v>0.77742500000000003</v>
      </c>
      <c r="AV115" s="95">
        <v>-2.5612140000000001</v>
      </c>
      <c r="AW115" s="95">
        <v>2.2599999999999999E-2</v>
      </c>
      <c r="AY115" s="93" t="s">
        <v>571</v>
      </c>
      <c r="AZ115" s="95">
        <v>0.71462599999999998</v>
      </c>
      <c r="BA115" s="95">
        <v>0.33576099999999998</v>
      </c>
      <c r="BB115" s="95">
        <v>2.1283750000000001</v>
      </c>
      <c r="BC115" s="95">
        <v>5.1499999999999997E-2</v>
      </c>
      <c r="BE115" s="93" t="s">
        <v>575</v>
      </c>
      <c r="BF115" s="95">
        <v>2.0945049999999998</v>
      </c>
      <c r="BG115" s="95">
        <v>0.78949499999999995</v>
      </c>
      <c r="BH115" s="95">
        <v>2.6529669999999999</v>
      </c>
      <c r="BI115" s="95">
        <v>1.67E-2</v>
      </c>
      <c r="BK115" s="93" t="s">
        <v>576</v>
      </c>
      <c r="BL115" s="95">
        <v>-5.8519610000000002</v>
      </c>
      <c r="BM115" s="95">
        <v>1.530807</v>
      </c>
      <c r="BN115" s="95">
        <v>-3.822794</v>
      </c>
      <c r="BO115" s="95">
        <v>2.0999999999999999E-3</v>
      </c>
      <c r="BQ115" s="93" t="s">
        <v>578</v>
      </c>
      <c r="BR115" s="95">
        <v>0.907995</v>
      </c>
      <c r="BS115" s="95">
        <v>0.853989</v>
      </c>
      <c r="BT115" s="95">
        <v>1.06324</v>
      </c>
      <c r="BU115" s="95">
        <v>0.30349999999999999</v>
      </c>
      <c r="BW115" s="93" t="s">
        <v>579</v>
      </c>
      <c r="BX115" s="95">
        <v>0.44897500000000001</v>
      </c>
      <c r="BY115" s="95">
        <v>0.49482399999999999</v>
      </c>
      <c r="BZ115" s="95">
        <v>0.90734300000000001</v>
      </c>
      <c r="CA115" s="95">
        <v>0.38069999999999998</v>
      </c>
      <c r="CC115" s="93" t="s">
        <v>580</v>
      </c>
      <c r="CD115" s="95">
        <v>1.3880410000000001</v>
      </c>
      <c r="CE115" s="95">
        <v>0.51136800000000004</v>
      </c>
      <c r="CF115" s="95">
        <v>2.7143670000000002</v>
      </c>
      <c r="CG115" s="95">
        <v>1.6799999999999999E-2</v>
      </c>
      <c r="CI115" s="93" t="s">
        <v>582</v>
      </c>
      <c r="CJ115" s="95">
        <v>0.255882</v>
      </c>
      <c r="CK115" s="95">
        <v>0.64676900000000004</v>
      </c>
      <c r="CL115" s="95">
        <v>0.39563100000000001</v>
      </c>
      <c r="CM115" s="95">
        <v>0.69699999999999995</v>
      </c>
    </row>
    <row r="116" spans="1:91" ht="14.25" customHeight="1">
      <c r="A116" s="88" t="s">
        <v>32</v>
      </c>
      <c r="B116" s="88" t="s">
        <v>496</v>
      </c>
      <c r="C116" s="88" t="s">
        <v>489</v>
      </c>
      <c r="D116" s="89">
        <v>11.94347</v>
      </c>
      <c r="F116" s="93" t="s">
        <v>594</v>
      </c>
      <c r="G116" s="95">
        <v>2.0829300000000002</v>
      </c>
      <c r="H116" s="95">
        <v>0.42422500000000002</v>
      </c>
      <c r="I116" s="95">
        <v>4.909967</v>
      </c>
      <c r="J116" s="95">
        <v>1E-4</v>
      </c>
      <c r="K116" s="95"/>
      <c r="L116" s="93" t="s">
        <v>513</v>
      </c>
      <c r="M116" s="95">
        <v>0.26457000000000003</v>
      </c>
      <c r="N116" s="95">
        <v>9.8806000000000005E-2</v>
      </c>
      <c r="O116" s="95">
        <v>2.6776629999999999</v>
      </c>
      <c r="P116" s="95">
        <v>1.54E-2</v>
      </c>
      <c r="Q116" s="95"/>
      <c r="R116" s="93" t="s">
        <v>594</v>
      </c>
      <c r="S116" s="95">
        <v>4.0356319999999997</v>
      </c>
      <c r="T116" s="95">
        <v>1.880835</v>
      </c>
      <c r="U116" s="95">
        <v>2.1456590000000002</v>
      </c>
      <c r="V116" s="95">
        <v>4.58E-2</v>
      </c>
      <c r="W116" s="95"/>
      <c r="AL116" s="93" t="s">
        <v>500</v>
      </c>
      <c r="AM116" s="95">
        <v>0.247394</v>
      </c>
      <c r="AN116" s="95">
        <v>8.8682999999999998E-2</v>
      </c>
      <c r="AO116" s="95">
        <v>2.7896540000000001</v>
      </c>
      <c r="AP116" s="95">
        <v>1.4500000000000001E-2</v>
      </c>
      <c r="AS116" s="93" t="s">
        <v>539</v>
      </c>
      <c r="AT116" s="95">
        <v>0.28060299999999999</v>
      </c>
      <c r="AU116" s="95">
        <v>0.15388099999999999</v>
      </c>
      <c r="AV116" s="95">
        <v>1.823504</v>
      </c>
      <c r="AW116" s="95">
        <v>8.9599999999999999E-2</v>
      </c>
      <c r="AY116" s="93" t="s">
        <v>573</v>
      </c>
      <c r="AZ116" s="95">
        <v>0.83804000000000001</v>
      </c>
      <c r="BA116" s="95">
        <v>0.12341299999999999</v>
      </c>
      <c r="BB116" s="95">
        <v>6.7905309999999997</v>
      </c>
      <c r="BC116" s="95">
        <v>0</v>
      </c>
      <c r="BE116" s="93" t="s">
        <v>619</v>
      </c>
      <c r="BF116" s="95">
        <v>0.45965200000000001</v>
      </c>
      <c r="BG116" s="95">
        <v>0.113372</v>
      </c>
      <c r="BH116" s="95">
        <v>4.0543480000000001</v>
      </c>
      <c r="BI116" s="95">
        <v>8.0000000000000004E-4</v>
      </c>
      <c r="BK116" s="93" t="s">
        <v>620</v>
      </c>
      <c r="BL116" s="95">
        <v>0.21737899999999999</v>
      </c>
      <c r="BM116" s="95">
        <v>0.198267</v>
      </c>
      <c r="BN116" s="95">
        <v>1.0963940000000001</v>
      </c>
      <c r="BO116" s="95">
        <v>0.2928</v>
      </c>
      <c r="BQ116" s="93" t="s">
        <v>621</v>
      </c>
      <c r="BR116" s="95">
        <v>0.642235</v>
      </c>
      <c r="BS116" s="95">
        <v>0.16264500000000001</v>
      </c>
      <c r="BT116" s="95">
        <v>3.9486819999999998</v>
      </c>
      <c r="BU116" s="95">
        <v>1.1000000000000001E-3</v>
      </c>
      <c r="BW116" s="93" t="s">
        <v>622</v>
      </c>
      <c r="BX116" s="95">
        <v>0.32777200000000001</v>
      </c>
      <c r="BY116" s="95">
        <v>0.121173</v>
      </c>
      <c r="BZ116" s="95">
        <v>2.7050000000000001</v>
      </c>
      <c r="CA116" s="95">
        <v>1.7999999999999999E-2</v>
      </c>
      <c r="CC116" s="93" t="s">
        <v>623</v>
      </c>
      <c r="CD116" s="95">
        <v>-0.19100800000000001</v>
      </c>
      <c r="CE116" s="95">
        <v>8.8221999999999995E-2</v>
      </c>
      <c r="CF116" s="95">
        <v>-2.1650960000000001</v>
      </c>
      <c r="CG116" s="95">
        <v>4.8099999999999997E-2</v>
      </c>
      <c r="CI116" s="93" t="s">
        <v>624</v>
      </c>
      <c r="CJ116" s="95">
        <v>4.6303999999999998E-2</v>
      </c>
      <c r="CK116" s="95">
        <v>9.0449000000000002E-2</v>
      </c>
      <c r="CL116" s="95">
        <v>0.51193299999999997</v>
      </c>
      <c r="CM116" s="95">
        <v>0.6149</v>
      </c>
    </row>
    <row r="117" spans="1:91" ht="14.25" customHeight="1" thickBot="1">
      <c r="A117" s="88" t="s">
        <v>32</v>
      </c>
      <c r="B117" s="88" t="s">
        <v>496</v>
      </c>
      <c r="C117" s="88" t="s">
        <v>490</v>
      </c>
      <c r="D117" s="89">
        <v>0</v>
      </c>
      <c r="F117" s="94"/>
      <c r="G117" s="94"/>
      <c r="H117" s="94"/>
      <c r="I117" s="94"/>
      <c r="J117" s="94"/>
      <c r="K117" s="93"/>
      <c r="L117" s="93" t="s">
        <v>510</v>
      </c>
      <c r="M117" s="95">
        <v>0.21294399999999999</v>
      </c>
      <c r="N117" s="95">
        <v>9.8057000000000005E-2</v>
      </c>
      <c r="O117" s="95">
        <v>2.1716410000000002</v>
      </c>
      <c r="P117" s="95">
        <v>4.3499999999999997E-2</v>
      </c>
      <c r="Q117" s="95"/>
      <c r="R117" s="94"/>
      <c r="S117" s="94"/>
      <c r="T117" s="94"/>
      <c r="U117" s="94"/>
      <c r="V117" s="94"/>
      <c r="W117" s="93"/>
      <c r="AL117" s="93" t="s">
        <v>504</v>
      </c>
      <c r="AM117" s="95">
        <v>0.42525200000000002</v>
      </c>
      <c r="AN117" s="95">
        <v>0.34296100000000002</v>
      </c>
      <c r="AO117" s="95">
        <v>1.2399420000000001</v>
      </c>
      <c r="AP117" s="95">
        <v>0.2354</v>
      </c>
      <c r="AS117" s="93" t="s">
        <v>541</v>
      </c>
      <c r="AT117" s="95">
        <v>1.5491630000000001</v>
      </c>
      <c r="AU117" s="95">
        <v>1.030448</v>
      </c>
      <c r="AV117" s="95">
        <v>1.5033879999999999</v>
      </c>
      <c r="AW117" s="95">
        <v>0.155</v>
      </c>
      <c r="AY117" s="93" t="s">
        <v>583</v>
      </c>
      <c r="AZ117" s="95">
        <v>-6.8028120000000003</v>
      </c>
      <c r="BA117" s="95">
        <v>1.4437169999999999</v>
      </c>
      <c r="BB117" s="95">
        <v>-4.7120119999999996</v>
      </c>
      <c r="BC117" s="95">
        <v>2.9999999999999997E-4</v>
      </c>
      <c r="BE117" s="93" t="s">
        <v>595</v>
      </c>
      <c r="BF117" s="95">
        <v>-5.5311469999999998</v>
      </c>
      <c r="BG117" s="95">
        <v>1.9932639999999999</v>
      </c>
      <c r="BH117" s="95">
        <v>-2.7749199999999998</v>
      </c>
      <c r="BI117" s="95">
        <v>1.2999999999999999E-2</v>
      </c>
      <c r="BK117" s="93" t="s">
        <v>596</v>
      </c>
      <c r="BL117" s="95">
        <v>23.869340000000001</v>
      </c>
      <c r="BM117" s="95">
        <v>5.7713099999999997</v>
      </c>
      <c r="BN117" s="95">
        <v>4.1358620000000004</v>
      </c>
      <c r="BO117" s="95">
        <v>1.1999999999999999E-3</v>
      </c>
      <c r="BQ117" s="93" t="s">
        <v>598</v>
      </c>
      <c r="BR117" s="95">
        <v>1.355898</v>
      </c>
      <c r="BS117" s="95">
        <v>3.8209200000000001</v>
      </c>
      <c r="BT117" s="95">
        <v>0.35486200000000001</v>
      </c>
      <c r="BU117" s="95">
        <v>0.72729999999999995</v>
      </c>
      <c r="BW117" s="93" t="s">
        <v>599</v>
      </c>
      <c r="BX117" s="95">
        <v>-3.8271670000000002</v>
      </c>
      <c r="BY117" s="95">
        <v>3.6842519999999999</v>
      </c>
      <c r="BZ117" s="95">
        <v>-1.038791</v>
      </c>
      <c r="CA117" s="95">
        <v>0.31780000000000003</v>
      </c>
      <c r="CC117" s="93" t="s">
        <v>600</v>
      </c>
      <c r="CD117" s="95">
        <v>-0.72178600000000004</v>
      </c>
      <c r="CE117" s="95">
        <v>1.304454</v>
      </c>
      <c r="CF117" s="95">
        <v>-0.55332400000000004</v>
      </c>
      <c r="CG117" s="95">
        <v>0.58879999999999999</v>
      </c>
      <c r="CI117" s="93" t="s">
        <v>602</v>
      </c>
      <c r="CJ117" s="95">
        <v>-6.0212000000000002E-2</v>
      </c>
      <c r="CK117" s="95">
        <v>1.7321200000000001</v>
      </c>
      <c r="CL117" s="95">
        <v>-3.4762000000000001E-2</v>
      </c>
      <c r="CM117" s="95">
        <v>0.97270000000000001</v>
      </c>
    </row>
    <row r="118" spans="1:91" ht="14.25" customHeight="1" thickTop="1" thickBot="1">
      <c r="A118" s="88" t="s">
        <v>32</v>
      </c>
      <c r="B118" s="88" t="s">
        <v>496</v>
      </c>
      <c r="C118" s="88" t="s">
        <v>491</v>
      </c>
      <c r="D118" s="89">
        <v>0</v>
      </c>
      <c r="F118" s="93"/>
      <c r="G118" s="93"/>
      <c r="H118" s="93"/>
      <c r="I118" s="93"/>
      <c r="J118" s="93"/>
      <c r="K118" s="93"/>
      <c r="L118" s="94"/>
      <c r="M118" s="94"/>
      <c r="N118" s="94"/>
      <c r="O118" s="94"/>
      <c r="P118" s="94"/>
      <c r="Q118" s="93"/>
      <c r="R118" s="93"/>
      <c r="S118" s="93"/>
      <c r="T118" s="93"/>
      <c r="U118" s="93"/>
      <c r="V118" s="93"/>
      <c r="W118" s="93"/>
      <c r="AL118" s="93" t="s">
        <v>502</v>
      </c>
      <c r="AM118" s="95">
        <v>-0.28357100000000002</v>
      </c>
      <c r="AN118" s="95">
        <v>7.1994000000000002E-2</v>
      </c>
      <c r="AO118" s="95">
        <v>-3.9388179999999999</v>
      </c>
      <c r="AP118" s="95">
        <v>1.5E-3</v>
      </c>
      <c r="AS118" s="93" t="s">
        <v>508</v>
      </c>
      <c r="AT118" s="95">
        <v>-0.67038200000000003</v>
      </c>
      <c r="AU118" s="95">
        <v>0.131468</v>
      </c>
      <c r="AV118" s="95">
        <v>-5.0992139999999999</v>
      </c>
      <c r="AW118" s="95">
        <v>2.0000000000000001E-4</v>
      </c>
      <c r="AY118" s="93" t="s">
        <v>593</v>
      </c>
      <c r="AZ118" s="95">
        <v>-0.49037599999999998</v>
      </c>
      <c r="BA118" s="95">
        <v>0.12940199999999999</v>
      </c>
      <c r="BB118" s="95">
        <v>-3.7895539999999999</v>
      </c>
      <c r="BC118" s="95">
        <v>2E-3</v>
      </c>
      <c r="BE118" s="93" t="s">
        <v>507</v>
      </c>
      <c r="BF118" s="95">
        <v>-0.30146200000000001</v>
      </c>
      <c r="BG118" s="95">
        <v>0.11573799999999999</v>
      </c>
      <c r="BH118" s="95">
        <v>-2.6046860000000001</v>
      </c>
      <c r="BI118" s="95">
        <v>1.8499999999999999E-2</v>
      </c>
      <c r="BK118" s="93" t="s">
        <v>502</v>
      </c>
      <c r="BL118" s="95">
        <v>-0.27340500000000001</v>
      </c>
      <c r="BM118" s="95">
        <v>0.15205299999999999</v>
      </c>
      <c r="BN118" s="95">
        <v>-1.798087</v>
      </c>
      <c r="BO118" s="95">
        <v>9.5399999999999999E-2</v>
      </c>
      <c r="BQ118" s="93" t="s">
        <v>506</v>
      </c>
      <c r="BR118" s="95">
        <v>-0.54196900000000003</v>
      </c>
      <c r="BS118" s="95">
        <v>0.15951899999999999</v>
      </c>
      <c r="BT118" s="95">
        <v>-3.3975219999999999</v>
      </c>
      <c r="BU118" s="95">
        <v>3.7000000000000002E-3</v>
      </c>
      <c r="BW118" s="93" t="s">
        <v>593</v>
      </c>
      <c r="BX118" s="95">
        <v>0.45150000000000001</v>
      </c>
      <c r="BY118" s="95">
        <v>0.115483</v>
      </c>
      <c r="BZ118" s="95">
        <v>3.9096790000000001</v>
      </c>
      <c r="CA118" s="95">
        <v>1.8E-3</v>
      </c>
      <c r="CC118" s="93" t="s">
        <v>545</v>
      </c>
      <c r="CD118" s="95">
        <v>-0.22173000000000001</v>
      </c>
      <c r="CE118" s="95">
        <v>0.127442</v>
      </c>
      <c r="CF118" s="95">
        <v>-1.739849</v>
      </c>
      <c r="CG118" s="95">
        <v>0.1038</v>
      </c>
      <c r="CI118" s="94"/>
      <c r="CJ118" s="94"/>
      <c r="CK118" s="94"/>
      <c r="CL118" s="94"/>
      <c r="CM118" s="94"/>
    </row>
    <row r="119" spans="1:91" ht="14.25" customHeight="1" thickTop="1">
      <c r="A119" s="88" t="s">
        <v>32</v>
      </c>
      <c r="B119" s="88" t="s">
        <v>496</v>
      </c>
      <c r="C119" s="88">
        <v>2019</v>
      </c>
      <c r="D119" s="89">
        <v>0.26457000000000003</v>
      </c>
    </row>
    <row r="120" spans="1:91" ht="14.25" customHeight="1">
      <c r="A120" s="88" t="s">
        <v>32</v>
      </c>
      <c r="B120" s="88" t="s">
        <v>496</v>
      </c>
      <c r="C120" s="88">
        <v>2020</v>
      </c>
      <c r="D120" s="89">
        <v>0.21294399999999999</v>
      </c>
    </row>
    <row r="121" spans="1:91" ht="14.25" customHeight="1" thickBot="1">
      <c r="A121" s="113" t="s">
        <v>32</v>
      </c>
      <c r="B121" s="113" t="s">
        <v>511</v>
      </c>
      <c r="C121" s="113" t="s">
        <v>472</v>
      </c>
      <c r="D121" s="114">
        <v>0</v>
      </c>
      <c r="F121" s="96" t="s">
        <v>514</v>
      </c>
      <c r="G121" s="95">
        <v>0.95235300000000001</v>
      </c>
      <c r="H121" s="191" t="s">
        <v>515</v>
      </c>
      <c r="I121" s="192"/>
      <c r="J121" s="95">
        <v>22.412389999999998</v>
      </c>
      <c r="K121" s="95"/>
      <c r="L121" s="93"/>
      <c r="M121" s="93"/>
      <c r="N121" s="93"/>
      <c r="O121" s="93"/>
      <c r="P121" s="93"/>
      <c r="Q121" s="93"/>
      <c r="R121" s="96" t="s">
        <v>514</v>
      </c>
      <c r="S121" s="95">
        <v>0.93418000000000001</v>
      </c>
      <c r="T121" s="191" t="s">
        <v>515</v>
      </c>
      <c r="U121" s="192"/>
      <c r="V121" s="95">
        <v>18.25845</v>
      </c>
      <c r="W121" s="95"/>
      <c r="AL121" s="93" t="s">
        <v>505</v>
      </c>
      <c r="AM121" s="95">
        <v>0.31840299999999999</v>
      </c>
      <c r="AN121" s="95">
        <v>7.7108999999999997E-2</v>
      </c>
      <c r="AO121" s="95">
        <v>4.1292609999999996</v>
      </c>
      <c r="AP121" s="95">
        <v>1E-3</v>
      </c>
      <c r="AS121" s="93" t="s">
        <v>545</v>
      </c>
      <c r="AT121" s="95">
        <v>0.39158199999999999</v>
      </c>
      <c r="AU121" s="95">
        <v>0.13618</v>
      </c>
      <c r="AV121" s="95">
        <v>2.8754719999999998</v>
      </c>
      <c r="AW121" s="95">
        <v>1.2200000000000001E-2</v>
      </c>
      <c r="AY121" s="93" t="s">
        <v>508</v>
      </c>
      <c r="AZ121" s="95">
        <v>0.29440899999999998</v>
      </c>
      <c r="BA121" s="95">
        <v>0.125886</v>
      </c>
      <c r="BB121" s="95">
        <v>2.3386979999999999</v>
      </c>
      <c r="BC121" s="95">
        <v>3.4700000000000002E-2</v>
      </c>
      <c r="BE121" s="94"/>
      <c r="BF121" s="94"/>
      <c r="BG121" s="94"/>
      <c r="BH121" s="94"/>
      <c r="BI121" s="94"/>
      <c r="BK121" s="93" t="s">
        <v>543</v>
      </c>
      <c r="BL121" s="95">
        <v>0.350221</v>
      </c>
      <c r="BM121" s="95">
        <v>0.15644</v>
      </c>
      <c r="BN121" s="95">
        <v>2.2386949999999999</v>
      </c>
      <c r="BO121" s="95">
        <v>4.3299999999999998E-2</v>
      </c>
      <c r="BQ121" s="93" t="s">
        <v>509</v>
      </c>
      <c r="BR121" s="95">
        <v>0.56421299999999996</v>
      </c>
      <c r="BS121" s="95">
        <v>0.15526899999999999</v>
      </c>
      <c r="BT121" s="95">
        <v>3.6337820000000001</v>
      </c>
      <c r="BU121" s="95">
        <v>2.2000000000000001E-3</v>
      </c>
      <c r="BW121" s="93" t="s">
        <v>625</v>
      </c>
      <c r="BX121" s="95">
        <v>0.41054600000000002</v>
      </c>
      <c r="BY121" s="95">
        <v>0.13028899999999999</v>
      </c>
      <c r="BZ121" s="95">
        <v>3.1510509999999998</v>
      </c>
      <c r="CA121" s="95">
        <v>7.7000000000000002E-3</v>
      </c>
      <c r="CC121" s="93" t="s">
        <v>626</v>
      </c>
      <c r="CD121" s="95">
        <v>-0.45832299999999998</v>
      </c>
      <c r="CE121" s="95">
        <v>0.13052900000000001</v>
      </c>
      <c r="CF121" s="95">
        <v>-3.5112649999999999</v>
      </c>
      <c r="CG121" s="95">
        <v>3.5000000000000001E-3</v>
      </c>
      <c r="CI121" s="93"/>
      <c r="CJ121" s="93"/>
      <c r="CK121" s="93"/>
      <c r="CL121" s="93"/>
      <c r="CM121" s="93"/>
    </row>
    <row r="122" spans="1:91" ht="14.25" customHeight="1" thickTop="1" thickBot="1">
      <c r="A122" s="88" t="s">
        <v>32</v>
      </c>
      <c r="B122" s="88" t="s">
        <v>511</v>
      </c>
      <c r="C122" s="88" t="s">
        <v>322</v>
      </c>
      <c r="D122" s="89">
        <v>4.2214650000000002</v>
      </c>
      <c r="F122" s="96" t="s">
        <v>516</v>
      </c>
      <c r="G122" s="95">
        <v>0.94482900000000003</v>
      </c>
      <c r="H122" s="191" t="s">
        <v>517</v>
      </c>
      <c r="I122" s="192"/>
      <c r="J122" s="95">
        <v>0.228605</v>
      </c>
      <c r="K122" s="95"/>
      <c r="L122" s="96" t="s">
        <v>514</v>
      </c>
      <c r="M122" s="95">
        <v>0.94825300000000001</v>
      </c>
      <c r="N122" s="191" t="s">
        <v>515</v>
      </c>
      <c r="O122" s="192"/>
      <c r="P122" s="95">
        <v>21.80641</v>
      </c>
      <c r="Q122" s="95"/>
      <c r="R122" s="96" t="s">
        <v>516</v>
      </c>
      <c r="S122" s="95">
        <v>0.92320999999999998</v>
      </c>
      <c r="T122" s="191" t="s">
        <v>517</v>
      </c>
      <c r="U122" s="192"/>
      <c r="V122" s="95">
        <v>0.71875599999999995</v>
      </c>
      <c r="W122" s="95"/>
      <c r="AL122" s="93" t="s">
        <v>508</v>
      </c>
      <c r="AM122" s="95">
        <v>-0.31743300000000002</v>
      </c>
      <c r="AN122" s="95">
        <v>7.7868000000000007E-2</v>
      </c>
      <c r="AO122" s="95">
        <v>-4.0765640000000003</v>
      </c>
      <c r="AP122" s="95">
        <v>1.1000000000000001E-3</v>
      </c>
      <c r="AS122" s="93" t="s">
        <v>509</v>
      </c>
      <c r="AT122" s="95">
        <v>0.30318499999999998</v>
      </c>
      <c r="AU122" s="95">
        <v>0.14255699999999999</v>
      </c>
      <c r="AV122" s="95">
        <v>2.1267649999999998</v>
      </c>
      <c r="AW122" s="95">
        <v>5.1700000000000003E-2</v>
      </c>
      <c r="AY122" s="93" t="s">
        <v>509</v>
      </c>
      <c r="AZ122" s="95">
        <v>0.37167699999999998</v>
      </c>
      <c r="BA122" s="95">
        <v>0.138157</v>
      </c>
      <c r="BB122" s="95">
        <v>2.6902569999999999</v>
      </c>
      <c r="BC122" s="95">
        <v>1.7600000000000001E-2</v>
      </c>
      <c r="BE122" s="93"/>
      <c r="BF122" s="93"/>
      <c r="BG122" s="93"/>
      <c r="BH122" s="93"/>
      <c r="BI122" s="93"/>
      <c r="BK122" s="93" t="s">
        <v>627</v>
      </c>
      <c r="BL122" s="95">
        <v>-0.58121999999999996</v>
      </c>
      <c r="BM122" s="95">
        <v>0.17710000000000001</v>
      </c>
      <c r="BN122" s="95">
        <v>-3.2818749999999999</v>
      </c>
      <c r="BO122" s="95">
        <v>6.0000000000000001E-3</v>
      </c>
      <c r="BQ122" s="94"/>
      <c r="BR122" s="94"/>
      <c r="BS122" s="94"/>
      <c r="BT122" s="94"/>
      <c r="BU122" s="94"/>
      <c r="BW122" s="93" t="s">
        <v>543</v>
      </c>
      <c r="BX122" s="95">
        <v>-0.314697</v>
      </c>
      <c r="BY122" s="95">
        <v>0.122612</v>
      </c>
      <c r="BZ122" s="95">
        <v>-2.566611</v>
      </c>
      <c r="CA122" s="95">
        <v>2.3400000000000001E-2</v>
      </c>
      <c r="CC122" s="93" t="s">
        <v>628</v>
      </c>
      <c r="CD122" s="95">
        <v>-0.34218999999999999</v>
      </c>
      <c r="CE122" s="95">
        <v>0.128965</v>
      </c>
      <c r="CF122" s="95">
        <v>-2.6533679999999999</v>
      </c>
      <c r="CG122" s="95">
        <v>1.89E-2</v>
      </c>
      <c r="CI122" s="96" t="s">
        <v>514</v>
      </c>
      <c r="CJ122" s="95">
        <v>0.48318499999999998</v>
      </c>
      <c r="CK122" s="191" t="s">
        <v>515</v>
      </c>
      <c r="CL122" s="192"/>
      <c r="CM122" s="95">
        <v>23.270379999999999</v>
      </c>
    </row>
    <row r="123" spans="1:91" ht="14.25" customHeight="1" thickTop="1">
      <c r="A123" s="88" t="s">
        <v>32</v>
      </c>
      <c r="B123" s="88" t="s">
        <v>511</v>
      </c>
      <c r="C123" s="88" t="s">
        <v>478</v>
      </c>
      <c r="D123" s="89">
        <v>-2.3654099999999998</v>
      </c>
      <c r="F123" s="96" t="s">
        <v>518</v>
      </c>
      <c r="G123" s="95">
        <v>5.3696000000000001E-2</v>
      </c>
      <c r="H123" s="191" t="s">
        <v>519</v>
      </c>
      <c r="I123" s="192"/>
      <c r="J123" s="95">
        <v>-2.854193</v>
      </c>
      <c r="K123" s="95"/>
      <c r="L123" s="96" t="s">
        <v>516</v>
      </c>
      <c r="M123" s="95">
        <v>0.93675299999999995</v>
      </c>
      <c r="N123" s="191" t="s">
        <v>517</v>
      </c>
      <c r="O123" s="192"/>
      <c r="P123" s="95">
        <v>0.36524000000000001</v>
      </c>
      <c r="Q123" s="95"/>
      <c r="R123" s="96" t="s">
        <v>518</v>
      </c>
      <c r="S123" s="95">
        <v>0.19917499999999999</v>
      </c>
      <c r="T123" s="191" t="s">
        <v>519</v>
      </c>
      <c r="U123" s="192"/>
      <c r="V123" s="95">
        <v>-0.226299</v>
      </c>
      <c r="W123" s="95"/>
      <c r="AL123" s="93" t="s">
        <v>509</v>
      </c>
      <c r="AM123" s="95">
        <v>0.32654100000000003</v>
      </c>
      <c r="AN123" s="95">
        <v>7.4187000000000003E-2</v>
      </c>
      <c r="AO123" s="95">
        <v>4.4015950000000004</v>
      </c>
      <c r="AP123" s="95">
        <v>5.9999999999999995E-4</v>
      </c>
      <c r="AS123" s="93" t="s">
        <v>542</v>
      </c>
      <c r="AT123" s="95">
        <v>0.25757000000000002</v>
      </c>
      <c r="AU123" s="95">
        <v>0.13747699999999999</v>
      </c>
      <c r="AV123" s="95">
        <v>1.8735550000000001</v>
      </c>
      <c r="AW123" s="95">
        <v>8.2000000000000003E-2</v>
      </c>
      <c r="AY123" s="93" t="s">
        <v>503</v>
      </c>
      <c r="AZ123" s="95">
        <v>0.29668</v>
      </c>
      <c r="BA123" s="95">
        <v>0.13208</v>
      </c>
      <c r="BB123" s="95">
        <v>2.2462149999999999</v>
      </c>
      <c r="BC123" s="95">
        <v>4.1300000000000003E-2</v>
      </c>
      <c r="BE123" s="96" t="s">
        <v>514</v>
      </c>
      <c r="BF123" s="95">
        <v>0.92073700000000003</v>
      </c>
      <c r="BG123" s="191" t="s">
        <v>515</v>
      </c>
      <c r="BH123" s="192"/>
      <c r="BI123" s="95">
        <v>21.979179999999999</v>
      </c>
      <c r="BK123" s="93" t="s">
        <v>629</v>
      </c>
      <c r="BL123" s="95">
        <v>-0.19133500000000001</v>
      </c>
      <c r="BM123" s="95">
        <v>0.15127699999999999</v>
      </c>
      <c r="BN123" s="95">
        <v>-1.2647999999999999</v>
      </c>
      <c r="BO123" s="95">
        <v>0.2281</v>
      </c>
      <c r="BQ123" s="93"/>
      <c r="BR123" s="93"/>
      <c r="BS123" s="93"/>
      <c r="BT123" s="93"/>
      <c r="BU123" s="93"/>
      <c r="BW123" s="93" t="s">
        <v>512</v>
      </c>
      <c r="BX123" s="95">
        <v>0.25198599999999999</v>
      </c>
      <c r="BY123" s="95">
        <v>0.117037</v>
      </c>
      <c r="BZ123" s="95">
        <v>2.1530559999999999</v>
      </c>
      <c r="CA123" s="95">
        <v>5.0700000000000002E-2</v>
      </c>
      <c r="CC123" s="93" t="s">
        <v>503</v>
      </c>
      <c r="CD123" s="95">
        <v>0.31691200000000003</v>
      </c>
      <c r="CE123" s="95">
        <v>0.129686</v>
      </c>
      <c r="CF123" s="95">
        <v>2.4436990000000001</v>
      </c>
      <c r="CG123" s="95">
        <v>2.8400000000000002E-2</v>
      </c>
      <c r="CI123" s="96" t="s">
        <v>516</v>
      </c>
      <c r="CJ123" s="95">
        <v>0.39704899999999999</v>
      </c>
      <c r="CK123" s="191" t="s">
        <v>517</v>
      </c>
      <c r="CL123" s="192"/>
      <c r="CM123" s="95">
        <v>0.101601</v>
      </c>
    </row>
    <row r="124" spans="1:91" ht="14.25" customHeight="1" thickBot="1">
      <c r="A124" s="88" t="s">
        <v>32</v>
      </c>
      <c r="B124" s="88" t="s">
        <v>511</v>
      </c>
      <c r="C124" s="88" t="s">
        <v>483</v>
      </c>
      <c r="D124" s="89">
        <v>0</v>
      </c>
      <c r="F124" s="96" t="s">
        <v>520</v>
      </c>
      <c r="G124" s="95">
        <v>5.4781999999999997E-2</v>
      </c>
      <c r="H124" s="191" t="s">
        <v>521</v>
      </c>
      <c r="I124" s="192"/>
      <c r="J124" s="95">
        <v>-2.6567150000000002</v>
      </c>
      <c r="K124" s="95"/>
      <c r="L124" s="96" t="s">
        <v>518</v>
      </c>
      <c r="M124" s="95">
        <v>9.1854000000000005E-2</v>
      </c>
      <c r="N124" s="191" t="s">
        <v>519</v>
      </c>
      <c r="O124" s="192"/>
      <c r="P124" s="95">
        <v>-1.7475769999999999</v>
      </c>
      <c r="Q124" s="95"/>
      <c r="R124" s="96" t="s">
        <v>520</v>
      </c>
      <c r="S124" s="95">
        <v>0.71407299999999996</v>
      </c>
      <c r="T124" s="191" t="s">
        <v>521</v>
      </c>
      <c r="U124" s="192"/>
      <c r="V124" s="95">
        <v>-2.7928000000000001E-2</v>
      </c>
      <c r="W124" s="95"/>
      <c r="AL124" s="94"/>
      <c r="AM124" s="94"/>
      <c r="AN124" s="94"/>
      <c r="AO124" s="94"/>
      <c r="AP124" s="94"/>
      <c r="AS124" s="94"/>
      <c r="AT124" s="94"/>
      <c r="AU124" s="94"/>
      <c r="AV124" s="94"/>
      <c r="AW124" s="94"/>
      <c r="AY124" s="94"/>
      <c r="AZ124" s="94"/>
      <c r="BA124" s="94"/>
      <c r="BB124" s="94"/>
      <c r="BC124" s="94"/>
      <c r="BE124" s="96" t="s">
        <v>516</v>
      </c>
      <c r="BF124" s="95">
        <v>0.90208699999999997</v>
      </c>
      <c r="BG124" s="191" t="s">
        <v>517</v>
      </c>
      <c r="BH124" s="192"/>
      <c r="BI124" s="95">
        <v>0.30212</v>
      </c>
      <c r="BK124" s="93" t="s">
        <v>509</v>
      </c>
      <c r="BL124" s="95">
        <v>-0.26956799999999997</v>
      </c>
      <c r="BM124" s="95">
        <v>0.15257000000000001</v>
      </c>
      <c r="BN124" s="95">
        <v>-1.7668459999999999</v>
      </c>
      <c r="BO124" s="95">
        <v>0.1007</v>
      </c>
      <c r="BQ124" s="96" t="s">
        <v>514</v>
      </c>
      <c r="BR124" s="95">
        <v>0.96336900000000003</v>
      </c>
      <c r="BS124" s="191" t="s">
        <v>515</v>
      </c>
      <c r="BT124" s="192"/>
      <c r="BU124" s="95">
        <v>19.864070000000002</v>
      </c>
      <c r="BW124" s="93" t="s">
        <v>508</v>
      </c>
      <c r="BX124" s="95">
        <v>0.27284000000000003</v>
      </c>
      <c r="BY124" s="95">
        <v>0.12311800000000001</v>
      </c>
      <c r="BZ124" s="95">
        <v>2.2160890000000002</v>
      </c>
      <c r="CA124" s="95">
        <v>4.5100000000000001E-2</v>
      </c>
      <c r="CC124" s="94"/>
      <c r="CD124" s="94"/>
      <c r="CE124" s="94"/>
      <c r="CF124" s="94"/>
      <c r="CG124" s="94"/>
      <c r="CI124" s="96" t="s">
        <v>518</v>
      </c>
      <c r="CJ124" s="95">
        <v>7.8893000000000005E-2</v>
      </c>
      <c r="CK124" s="191" t="s">
        <v>519</v>
      </c>
      <c r="CL124" s="192"/>
      <c r="CM124" s="95">
        <v>-2.0784769999999999</v>
      </c>
    </row>
    <row r="125" spans="1:91" ht="14.25" customHeight="1" thickTop="1" thickBot="1">
      <c r="A125" s="88" t="s">
        <v>32</v>
      </c>
      <c r="B125" s="88" t="s">
        <v>511</v>
      </c>
      <c r="C125" s="88" t="s">
        <v>486</v>
      </c>
      <c r="D125" s="89">
        <v>4.0356319999999997</v>
      </c>
      <c r="F125" s="96" t="s">
        <v>522</v>
      </c>
      <c r="G125" s="95">
        <v>36.823210000000003</v>
      </c>
      <c r="H125" s="191" t="s">
        <v>523</v>
      </c>
      <c r="I125" s="192"/>
      <c r="J125" s="95">
        <v>-2.8045279999999999</v>
      </c>
      <c r="K125" s="95"/>
      <c r="L125" s="96" t="s">
        <v>520</v>
      </c>
      <c r="M125" s="95">
        <v>0.151868</v>
      </c>
      <c r="N125" s="191" t="s">
        <v>521</v>
      </c>
      <c r="O125" s="192"/>
      <c r="P125" s="95">
        <v>-1.5007299999999999</v>
      </c>
      <c r="Q125" s="95"/>
      <c r="R125" s="96" t="s">
        <v>522</v>
      </c>
      <c r="S125" s="95">
        <v>6.4892919999999998</v>
      </c>
      <c r="T125" s="191" t="s">
        <v>523</v>
      </c>
      <c r="U125" s="192"/>
      <c r="V125" s="95">
        <v>-0.17956900000000001</v>
      </c>
      <c r="W125" s="95"/>
      <c r="AL125" s="93"/>
      <c r="AM125" s="93"/>
      <c r="AN125" s="93"/>
      <c r="AO125" s="93"/>
      <c r="AP125" s="93"/>
      <c r="AS125" s="93"/>
      <c r="AT125" s="93"/>
      <c r="AU125" s="93"/>
      <c r="AV125" s="93"/>
      <c r="AW125" s="93"/>
      <c r="AY125" s="93"/>
      <c r="AZ125" s="93"/>
      <c r="BA125" s="93"/>
      <c r="BB125" s="93"/>
      <c r="BC125" s="93"/>
      <c r="BE125" s="96" t="s">
        <v>518</v>
      </c>
      <c r="BF125" s="95">
        <v>9.4536999999999996E-2</v>
      </c>
      <c r="BG125" s="191" t="s">
        <v>519</v>
      </c>
      <c r="BH125" s="192"/>
      <c r="BI125" s="95">
        <v>-1.682941</v>
      </c>
      <c r="BK125" s="94"/>
      <c r="BL125" s="94"/>
      <c r="BM125" s="94"/>
      <c r="BN125" s="94"/>
      <c r="BO125" s="94"/>
      <c r="BQ125" s="96" t="s">
        <v>516</v>
      </c>
      <c r="BR125" s="95">
        <v>0.95192200000000005</v>
      </c>
      <c r="BS125" s="191" t="s">
        <v>517</v>
      </c>
      <c r="BT125" s="192"/>
      <c r="BU125" s="95">
        <v>0.60677199999999998</v>
      </c>
      <c r="BW125" s="94"/>
      <c r="BX125" s="94"/>
      <c r="BY125" s="94"/>
      <c r="BZ125" s="94"/>
      <c r="CA125" s="94"/>
      <c r="CC125" s="93"/>
      <c r="CD125" s="93"/>
      <c r="CE125" s="93"/>
      <c r="CF125" s="93"/>
      <c r="CG125" s="93"/>
      <c r="CI125" s="96" t="s">
        <v>520</v>
      </c>
      <c r="CJ125" s="95">
        <v>0.112035</v>
      </c>
      <c r="CK125" s="191" t="s">
        <v>521</v>
      </c>
      <c r="CL125" s="192"/>
      <c r="CM125" s="95">
        <v>-1.8801049999999999</v>
      </c>
    </row>
    <row r="126" spans="1:91" ht="14.25" customHeight="1" thickTop="1">
      <c r="A126" s="88" t="s">
        <v>32</v>
      </c>
      <c r="B126" s="88" t="s">
        <v>511</v>
      </c>
      <c r="C126" s="88" t="s">
        <v>489</v>
      </c>
      <c r="D126" s="89">
        <v>-54.977899999999998</v>
      </c>
      <c r="F126" s="96" t="s">
        <v>524</v>
      </c>
      <c r="G126" s="95">
        <v>126.5877</v>
      </c>
      <c r="H126" s="191" t="s">
        <v>525</v>
      </c>
      <c r="I126" s="192"/>
      <c r="J126" s="95">
        <v>1.007654</v>
      </c>
      <c r="K126" s="95"/>
      <c r="L126" s="96" t="s">
        <v>522</v>
      </c>
      <c r="M126" s="95">
        <v>25.09714</v>
      </c>
      <c r="N126" s="191" t="s">
        <v>523</v>
      </c>
      <c r="O126" s="192"/>
      <c r="P126" s="95">
        <v>-1.6854960000000001</v>
      </c>
      <c r="Q126" s="95"/>
      <c r="R126" s="96" t="s">
        <v>524</v>
      </c>
      <c r="S126" s="95">
        <v>85.157139999999998</v>
      </c>
      <c r="T126" s="191" t="s">
        <v>525</v>
      </c>
      <c r="U126" s="192"/>
      <c r="V126" s="95">
        <v>1.0054529999999999</v>
      </c>
      <c r="W126" s="95"/>
      <c r="AL126" s="96" t="s">
        <v>514</v>
      </c>
      <c r="AM126" s="95">
        <v>0.94336100000000001</v>
      </c>
      <c r="AN126" s="191" t="s">
        <v>515</v>
      </c>
      <c r="AO126" s="192"/>
      <c r="AP126" s="95">
        <v>20.258459999999999</v>
      </c>
      <c r="AS126" s="96" t="s">
        <v>514</v>
      </c>
      <c r="AT126" s="95">
        <v>0.79586800000000002</v>
      </c>
      <c r="AU126" s="191" t="s">
        <v>515</v>
      </c>
      <c r="AV126" s="192"/>
      <c r="AW126" s="95">
        <v>19.149999999999999</v>
      </c>
      <c r="AY126" s="96" t="s">
        <v>514</v>
      </c>
      <c r="AZ126" s="95">
        <v>0.86854900000000002</v>
      </c>
      <c r="BA126" s="191" t="s">
        <v>515</v>
      </c>
      <c r="BB126" s="192"/>
      <c r="BC126" s="95">
        <v>20.607949999999999</v>
      </c>
      <c r="BE126" s="96" t="s">
        <v>520</v>
      </c>
      <c r="BF126" s="95">
        <v>0.15193200000000001</v>
      </c>
      <c r="BG126" s="191" t="s">
        <v>521</v>
      </c>
      <c r="BH126" s="192"/>
      <c r="BI126" s="95">
        <v>-1.434976</v>
      </c>
      <c r="BK126" s="93"/>
      <c r="BL126" s="93"/>
      <c r="BM126" s="93"/>
      <c r="BN126" s="93"/>
      <c r="BO126" s="93"/>
      <c r="BQ126" s="96" t="s">
        <v>518</v>
      </c>
      <c r="BR126" s="95">
        <v>0.133045</v>
      </c>
      <c r="BS126" s="191" t="s">
        <v>519</v>
      </c>
      <c r="BT126" s="192"/>
      <c r="BU126" s="95">
        <v>-0.96925799999999995</v>
      </c>
      <c r="BW126" s="93"/>
      <c r="BX126" s="93"/>
      <c r="BY126" s="93"/>
      <c r="BZ126" s="93"/>
      <c r="CA126" s="93"/>
      <c r="CC126" s="96" t="s">
        <v>514</v>
      </c>
      <c r="CD126" s="95">
        <v>0.80042100000000005</v>
      </c>
      <c r="CE126" s="191" t="s">
        <v>515</v>
      </c>
      <c r="CF126" s="192"/>
      <c r="CG126" s="95">
        <v>22.24511</v>
      </c>
      <c r="CI126" s="96" t="s">
        <v>522</v>
      </c>
      <c r="CJ126" s="95">
        <v>26.863240000000001</v>
      </c>
      <c r="CK126" s="191" t="s">
        <v>523</v>
      </c>
      <c r="CL126" s="192"/>
      <c r="CM126" s="95">
        <v>-2.0317460000000001</v>
      </c>
    </row>
    <row r="127" spans="1:91" ht="14.25" customHeight="1">
      <c r="A127" s="88" t="s">
        <v>32</v>
      </c>
      <c r="B127" s="88" t="s">
        <v>511</v>
      </c>
      <c r="C127" s="88" t="s">
        <v>490</v>
      </c>
      <c r="D127" s="89">
        <v>0</v>
      </c>
      <c r="F127" s="96" t="s">
        <v>526</v>
      </c>
      <c r="G127" s="95">
        <v>0</v>
      </c>
      <c r="H127" s="93"/>
      <c r="I127" s="93"/>
      <c r="J127" s="93"/>
      <c r="K127" s="93"/>
      <c r="L127" s="96" t="s">
        <v>524</v>
      </c>
      <c r="M127" s="95">
        <v>82.461330000000004</v>
      </c>
      <c r="N127" s="191" t="s">
        <v>525</v>
      </c>
      <c r="O127" s="192"/>
      <c r="P127" s="95">
        <v>0.82838199999999995</v>
      </c>
      <c r="Q127" s="95"/>
      <c r="R127" s="96" t="s">
        <v>526</v>
      </c>
      <c r="S127" s="95">
        <v>0</v>
      </c>
      <c r="T127" s="93"/>
      <c r="U127" s="93"/>
      <c r="V127" s="93"/>
      <c r="W127" s="93"/>
      <c r="AL127" s="96" t="s">
        <v>516</v>
      </c>
      <c r="AM127" s="95">
        <v>0.91504200000000002</v>
      </c>
      <c r="AN127" s="191" t="s">
        <v>517</v>
      </c>
      <c r="AO127" s="192"/>
      <c r="AP127" s="95">
        <v>0.22808999999999999</v>
      </c>
      <c r="AS127" s="96" t="s">
        <v>516</v>
      </c>
      <c r="AT127" s="95">
        <v>0.69380200000000003</v>
      </c>
      <c r="AU127" s="191" t="s">
        <v>517</v>
      </c>
      <c r="AV127" s="192"/>
      <c r="AW127" s="95">
        <v>0.230874</v>
      </c>
      <c r="AY127" s="96" t="s">
        <v>516</v>
      </c>
      <c r="AZ127" s="95">
        <v>0.80282399999999998</v>
      </c>
      <c r="BA127" s="191" t="s">
        <v>517</v>
      </c>
      <c r="BB127" s="192"/>
      <c r="BC127" s="95">
        <v>0.27474500000000002</v>
      </c>
      <c r="BE127" s="96" t="s">
        <v>522</v>
      </c>
      <c r="BF127" s="95">
        <v>23.512350000000001</v>
      </c>
      <c r="BG127" s="191" t="s">
        <v>523</v>
      </c>
      <c r="BH127" s="192"/>
      <c r="BI127" s="95">
        <v>-1.624528</v>
      </c>
      <c r="BK127" s="96" t="s">
        <v>514</v>
      </c>
      <c r="BL127" s="95">
        <v>0.73176600000000003</v>
      </c>
      <c r="BM127" s="191" t="s">
        <v>515</v>
      </c>
      <c r="BN127" s="192"/>
      <c r="BO127" s="95">
        <v>21.319939999999999</v>
      </c>
      <c r="BQ127" s="96" t="s">
        <v>520</v>
      </c>
      <c r="BR127" s="95">
        <v>0.28321600000000002</v>
      </c>
      <c r="BS127" s="191" t="s">
        <v>521</v>
      </c>
      <c r="BT127" s="192"/>
      <c r="BU127" s="95">
        <v>-0.67170099999999999</v>
      </c>
      <c r="BW127" s="96" t="s">
        <v>514</v>
      </c>
      <c r="BX127" s="95">
        <v>0.80656300000000003</v>
      </c>
      <c r="BY127" s="191" t="s">
        <v>515</v>
      </c>
      <c r="BZ127" s="192"/>
      <c r="CA127" s="95">
        <v>18.29242</v>
      </c>
      <c r="CC127" s="96" t="s">
        <v>516</v>
      </c>
      <c r="CD127" s="95">
        <v>0.700631</v>
      </c>
      <c r="CE127" s="191" t="s">
        <v>517</v>
      </c>
      <c r="CF127" s="192"/>
      <c r="CG127" s="95">
        <v>0.21901399999999999</v>
      </c>
      <c r="CI127" s="96" t="s">
        <v>524</v>
      </c>
      <c r="CJ127" s="95">
        <v>5.6095660000000001</v>
      </c>
      <c r="CK127" s="191" t="s">
        <v>525</v>
      </c>
      <c r="CL127" s="192"/>
      <c r="CM127" s="95">
        <v>1.278087</v>
      </c>
    </row>
    <row r="128" spans="1:91" ht="14.25" customHeight="1" thickBot="1">
      <c r="A128" s="109" t="s">
        <v>32</v>
      </c>
      <c r="B128" s="109" t="s">
        <v>511</v>
      </c>
      <c r="C128" s="109" t="s">
        <v>491</v>
      </c>
      <c r="D128" s="110">
        <v>0</v>
      </c>
      <c r="F128" s="94"/>
      <c r="G128" s="94"/>
      <c r="H128" s="94"/>
      <c r="I128" s="94"/>
      <c r="J128" s="94"/>
      <c r="K128" s="93"/>
      <c r="L128" s="96" t="s">
        <v>526</v>
      </c>
      <c r="M128" s="95">
        <v>0</v>
      </c>
      <c r="N128" s="93"/>
      <c r="O128" s="93"/>
      <c r="P128" s="93"/>
      <c r="Q128" s="93"/>
      <c r="R128" s="94"/>
      <c r="S128" s="94"/>
      <c r="T128" s="94"/>
      <c r="U128" s="94"/>
      <c r="V128" s="94"/>
      <c r="W128" s="93"/>
      <c r="X128" s="93"/>
      <c r="Y128" s="93"/>
      <c r="Z128" s="93"/>
      <c r="AA128" s="93"/>
      <c r="AB128" s="93"/>
      <c r="AL128" s="96" t="s">
        <v>518</v>
      </c>
      <c r="AM128" s="95">
        <v>6.6483E-2</v>
      </c>
      <c r="AN128" s="191" t="s">
        <v>519</v>
      </c>
      <c r="AO128" s="192"/>
      <c r="AP128" s="95">
        <v>-2.308462</v>
      </c>
      <c r="AS128" s="96" t="s">
        <v>518</v>
      </c>
      <c r="AT128" s="95">
        <v>0.12775400000000001</v>
      </c>
      <c r="AU128" s="191" t="s">
        <v>519</v>
      </c>
      <c r="AV128" s="192"/>
      <c r="AW128" s="95">
        <v>-1.002127</v>
      </c>
      <c r="AY128" s="96" t="s">
        <v>518</v>
      </c>
      <c r="AZ128" s="95">
        <v>0.121999</v>
      </c>
      <c r="BA128" s="191" t="s">
        <v>519</v>
      </c>
      <c r="BB128" s="192"/>
      <c r="BC128" s="95">
        <v>-1.0943149999999999</v>
      </c>
      <c r="BE128" s="96" t="s">
        <v>524</v>
      </c>
      <c r="BF128" s="95">
        <v>49.368760000000002</v>
      </c>
      <c r="BG128" s="191" t="s">
        <v>525</v>
      </c>
      <c r="BH128" s="192"/>
      <c r="BI128" s="95">
        <v>1.7459849999999999</v>
      </c>
      <c r="BK128" s="96" t="s">
        <v>516</v>
      </c>
      <c r="BL128" s="95">
        <v>0.56669899999999995</v>
      </c>
      <c r="BM128" s="191" t="s">
        <v>517</v>
      </c>
      <c r="BN128" s="192"/>
      <c r="BO128" s="95">
        <v>0.205953</v>
      </c>
      <c r="BQ128" s="96" t="s">
        <v>522</v>
      </c>
      <c r="BR128" s="95">
        <v>16.661829999999998</v>
      </c>
      <c r="BS128" s="191" t="s">
        <v>523</v>
      </c>
      <c r="BT128" s="192"/>
      <c r="BU128" s="95">
        <v>-0.89916200000000002</v>
      </c>
      <c r="BW128" s="96" t="s">
        <v>516</v>
      </c>
      <c r="BX128" s="95">
        <v>0.68752400000000002</v>
      </c>
      <c r="BY128" s="191" t="s">
        <v>517</v>
      </c>
      <c r="BZ128" s="192"/>
      <c r="CA128" s="95">
        <v>0.191778</v>
      </c>
      <c r="CC128" s="96" t="s">
        <v>518</v>
      </c>
      <c r="CD128" s="95">
        <v>0.119833</v>
      </c>
      <c r="CE128" s="191" t="s">
        <v>519</v>
      </c>
      <c r="CF128" s="192"/>
      <c r="CG128" s="95">
        <v>-1.1301540000000001</v>
      </c>
      <c r="CI128" s="96" t="s">
        <v>526</v>
      </c>
      <c r="CJ128" s="95">
        <v>6.7730000000000004E-3</v>
      </c>
      <c r="CK128" s="93"/>
      <c r="CL128" s="93"/>
      <c r="CM128" s="93"/>
    </row>
    <row r="129" spans="1:91" ht="14.25" customHeight="1" thickTop="1" thickBot="1">
      <c r="A129" s="88" t="s">
        <v>32</v>
      </c>
      <c r="B129" s="88" t="s">
        <v>527</v>
      </c>
      <c r="C129" s="88" t="s">
        <v>472</v>
      </c>
      <c r="D129" s="89">
        <v>0</v>
      </c>
      <c r="F129" s="93"/>
      <c r="G129" s="93"/>
      <c r="H129" s="93"/>
      <c r="I129" s="93"/>
      <c r="J129" s="93"/>
      <c r="K129" s="93"/>
      <c r="L129" s="94"/>
      <c r="M129" s="94"/>
      <c r="N129" s="94"/>
      <c r="O129" s="94"/>
      <c r="P129" s="94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L129" s="96" t="s">
        <v>520</v>
      </c>
      <c r="AM129" s="95">
        <v>6.1879000000000003E-2</v>
      </c>
      <c r="AN129" s="191" t="s">
        <v>521</v>
      </c>
      <c r="AO129" s="192"/>
      <c r="AP129" s="95">
        <v>-1.9117189999999999</v>
      </c>
      <c r="AS129" s="96" t="s">
        <v>520</v>
      </c>
      <c r="AT129" s="95">
        <v>0.22849700000000001</v>
      </c>
      <c r="AU129" s="191" t="s">
        <v>521</v>
      </c>
      <c r="AV129" s="192"/>
      <c r="AW129" s="95">
        <v>-0.60538400000000003</v>
      </c>
      <c r="AY129" s="96" t="s">
        <v>520</v>
      </c>
      <c r="AZ129" s="95">
        <v>0.208374</v>
      </c>
      <c r="BA129" s="191" t="s">
        <v>521</v>
      </c>
      <c r="BB129" s="192"/>
      <c r="BC129" s="95">
        <v>-0.697573</v>
      </c>
      <c r="BE129" s="96" t="s">
        <v>526</v>
      </c>
      <c r="BF129" s="95">
        <v>0</v>
      </c>
      <c r="BG129" s="93"/>
      <c r="BH129" s="93"/>
      <c r="BI129" s="93"/>
      <c r="BK129" s="96" t="s">
        <v>518</v>
      </c>
      <c r="BL129" s="95">
        <v>0.13557</v>
      </c>
      <c r="BM129" s="191" t="s">
        <v>519</v>
      </c>
      <c r="BN129" s="192"/>
      <c r="BO129" s="95">
        <v>-0.86657099999999998</v>
      </c>
      <c r="BQ129" s="96" t="s">
        <v>524</v>
      </c>
      <c r="BR129" s="95">
        <v>84.158190000000005</v>
      </c>
      <c r="BS129" s="191" t="s">
        <v>525</v>
      </c>
      <c r="BT129" s="192"/>
      <c r="BU129" s="95">
        <v>2.191805</v>
      </c>
      <c r="BW129" s="96" t="s">
        <v>518</v>
      </c>
      <c r="BX129" s="95">
        <v>0.10720300000000001</v>
      </c>
      <c r="BY129" s="191" t="s">
        <v>519</v>
      </c>
      <c r="BZ129" s="192"/>
      <c r="CA129" s="95">
        <v>-1.3360939999999999</v>
      </c>
      <c r="CC129" s="96" t="s">
        <v>520</v>
      </c>
      <c r="CD129" s="95">
        <v>0.20103799999999999</v>
      </c>
      <c r="CE129" s="191" t="s">
        <v>521</v>
      </c>
      <c r="CF129" s="192"/>
      <c r="CG129" s="95">
        <v>-0.73341100000000004</v>
      </c>
      <c r="CI129" s="94"/>
      <c r="CJ129" s="94"/>
      <c r="CK129" s="94"/>
      <c r="CL129" s="94"/>
      <c r="CM129" s="94"/>
    </row>
    <row r="130" spans="1:91" ht="14.25" customHeight="1" thickTop="1" thickBot="1">
      <c r="A130" s="88" t="s">
        <v>32</v>
      </c>
      <c r="B130" s="88" t="s">
        <v>527</v>
      </c>
      <c r="C130" s="88" t="s">
        <v>322</v>
      </c>
      <c r="D130" s="89">
        <v>0</v>
      </c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L130" s="96" t="s">
        <v>522</v>
      </c>
      <c r="AM130" s="95">
        <v>33.393079999999998</v>
      </c>
      <c r="AN130" s="191" t="s">
        <v>523</v>
      </c>
      <c r="AO130" s="192"/>
      <c r="AP130" s="95">
        <v>-2.215001</v>
      </c>
      <c r="AS130" s="96" t="s">
        <v>522</v>
      </c>
      <c r="AT130" s="95">
        <v>19.023389999999999</v>
      </c>
      <c r="AU130" s="191" t="s">
        <v>523</v>
      </c>
      <c r="AV130" s="192"/>
      <c r="AW130" s="95">
        <v>-0.90866599999999997</v>
      </c>
      <c r="AY130" s="96" t="s">
        <v>522</v>
      </c>
      <c r="AZ130" s="95">
        <v>20.037469999999999</v>
      </c>
      <c r="BA130" s="191" t="s">
        <v>523</v>
      </c>
      <c r="BB130" s="192"/>
      <c r="BC130" s="95">
        <v>-1.0008550000000001</v>
      </c>
      <c r="BE130" s="94"/>
      <c r="BF130" s="94"/>
      <c r="BG130" s="94"/>
      <c r="BH130" s="94"/>
      <c r="BI130" s="94"/>
      <c r="BK130" s="96" t="s">
        <v>520</v>
      </c>
      <c r="BL130" s="95">
        <v>0.238929</v>
      </c>
      <c r="BM130" s="191" t="s">
        <v>521</v>
      </c>
      <c r="BN130" s="192"/>
      <c r="BO130" s="95">
        <v>-0.42023500000000003</v>
      </c>
      <c r="BQ130" s="96" t="s">
        <v>526</v>
      </c>
      <c r="BR130" s="95">
        <v>0</v>
      </c>
      <c r="BS130" s="93"/>
      <c r="BT130" s="93"/>
      <c r="BU130" s="93"/>
      <c r="BW130" s="96" t="s">
        <v>520</v>
      </c>
      <c r="BX130" s="95">
        <v>0.14940300000000001</v>
      </c>
      <c r="BY130" s="191" t="s">
        <v>521</v>
      </c>
      <c r="BZ130" s="192"/>
      <c r="CA130" s="95">
        <v>-0.88975800000000005</v>
      </c>
      <c r="CC130" s="96" t="s">
        <v>522</v>
      </c>
      <c r="CD130" s="95">
        <v>20.431699999999999</v>
      </c>
      <c r="CE130" s="191" t="s">
        <v>523</v>
      </c>
      <c r="CF130" s="192"/>
      <c r="CG130" s="95">
        <v>-1.0366930000000001</v>
      </c>
      <c r="CI130" s="93"/>
      <c r="CJ130" s="93"/>
      <c r="CK130" s="93"/>
      <c r="CL130" s="93"/>
      <c r="CM130" s="93"/>
    </row>
    <row r="131" spans="1:91" ht="14.25" customHeight="1" thickTop="1" thickBot="1">
      <c r="A131" s="88" t="s">
        <v>32</v>
      </c>
      <c r="B131" s="88" t="s">
        <v>527</v>
      </c>
      <c r="C131" s="88" t="s">
        <v>478</v>
      </c>
      <c r="D131" s="89">
        <v>0</v>
      </c>
      <c r="AL131" s="96" t="s">
        <v>524</v>
      </c>
      <c r="AM131" s="95">
        <v>33.311369999999997</v>
      </c>
      <c r="AN131" s="191" t="s">
        <v>525</v>
      </c>
      <c r="AO131" s="192"/>
      <c r="AP131" s="95">
        <v>1.564219</v>
      </c>
      <c r="AS131" s="96" t="s">
        <v>524</v>
      </c>
      <c r="AT131" s="95">
        <v>7.7975940000000001</v>
      </c>
      <c r="AU131" s="191" t="s">
        <v>525</v>
      </c>
      <c r="AV131" s="192"/>
      <c r="AW131" s="95">
        <v>1.747784</v>
      </c>
      <c r="AY131" s="96" t="s">
        <v>524</v>
      </c>
      <c r="AZ131" s="95">
        <v>13.21481</v>
      </c>
      <c r="BA131" s="191" t="s">
        <v>525</v>
      </c>
      <c r="BB131" s="192"/>
      <c r="BC131" s="95">
        <v>1.882612</v>
      </c>
      <c r="BE131" s="93"/>
      <c r="BF131" s="93"/>
      <c r="BG131" s="93"/>
      <c r="BH131" s="93"/>
      <c r="BI131" s="93"/>
      <c r="BK131" s="96" t="s">
        <v>522</v>
      </c>
      <c r="BL131" s="95">
        <v>18.53228</v>
      </c>
      <c r="BM131" s="191" t="s">
        <v>523</v>
      </c>
      <c r="BN131" s="192"/>
      <c r="BO131" s="95">
        <v>-0.76142799999999999</v>
      </c>
      <c r="BQ131" s="94"/>
      <c r="BR131" s="94"/>
      <c r="BS131" s="94"/>
      <c r="BT131" s="94"/>
      <c r="BU131" s="94"/>
      <c r="BW131" s="96" t="s">
        <v>522</v>
      </c>
      <c r="BX131" s="95">
        <v>23.697030000000002</v>
      </c>
      <c r="BY131" s="191" t="s">
        <v>523</v>
      </c>
      <c r="BZ131" s="192"/>
      <c r="CA131" s="95">
        <v>-1.23095</v>
      </c>
      <c r="CC131" s="96" t="s">
        <v>524</v>
      </c>
      <c r="CD131" s="95">
        <v>8.0210749999999997</v>
      </c>
      <c r="CE131" s="191" t="s">
        <v>525</v>
      </c>
      <c r="CF131" s="192"/>
      <c r="CG131" s="95">
        <v>2.104692</v>
      </c>
    </row>
    <row r="132" spans="1:91" ht="14.25" customHeight="1" thickTop="1">
      <c r="A132" s="88" t="s">
        <v>32</v>
      </c>
      <c r="B132" s="88" t="s">
        <v>527</v>
      </c>
      <c r="C132" s="88" t="s">
        <v>483</v>
      </c>
      <c r="D132" s="89">
        <v>0</v>
      </c>
      <c r="AL132" s="96" t="s">
        <v>526</v>
      </c>
      <c r="AM132" s="95">
        <v>0</v>
      </c>
      <c r="AN132" s="93"/>
      <c r="AO132" s="93"/>
      <c r="AP132" s="93"/>
      <c r="AS132" s="96" t="s">
        <v>526</v>
      </c>
      <c r="AT132" s="95">
        <v>6.1200000000000002E-4</v>
      </c>
      <c r="AU132" s="93"/>
      <c r="AV132" s="93"/>
      <c r="AW132" s="93"/>
      <c r="AY132" s="96" t="s">
        <v>526</v>
      </c>
      <c r="AZ132" s="95">
        <v>3.4E-5</v>
      </c>
      <c r="BA132" s="93"/>
      <c r="BB132" s="93"/>
      <c r="BC132" s="93"/>
      <c r="BK132" s="96" t="s">
        <v>524</v>
      </c>
      <c r="BL132" s="95">
        <v>4.4331379999999996</v>
      </c>
      <c r="BM132" s="191" t="s">
        <v>525</v>
      </c>
      <c r="BN132" s="192"/>
      <c r="BO132" s="95">
        <v>1.6194</v>
      </c>
      <c r="BQ132" s="93"/>
      <c r="BR132" s="93"/>
      <c r="BS132" s="93"/>
      <c r="BT132" s="93"/>
      <c r="BU132" s="93"/>
      <c r="BW132" s="96" t="s">
        <v>524</v>
      </c>
      <c r="BX132" s="95">
        <v>6.7756550000000004</v>
      </c>
      <c r="BY132" s="191" t="s">
        <v>525</v>
      </c>
      <c r="BZ132" s="192"/>
      <c r="CA132" s="95">
        <v>1.2597499999999999</v>
      </c>
      <c r="CC132" s="96" t="s">
        <v>526</v>
      </c>
      <c r="CD132" s="95">
        <v>5.2899999999999996E-4</v>
      </c>
      <c r="CE132" s="93"/>
      <c r="CF132" s="93"/>
      <c r="CG132" s="93"/>
    </row>
    <row r="133" spans="1:91" ht="14.25" customHeight="1" thickBot="1">
      <c r="A133" s="88" t="s">
        <v>32</v>
      </c>
      <c r="B133" s="88" t="s">
        <v>527</v>
      </c>
      <c r="C133" s="88" t="s">
        <v>486</v>
      </c>
      <c r="D133" s="89">
        <v>0</v>
      </c>
      <c r="AL133" s="94"/>
      <c r="AM133" s="94"/>
      <c r="AN133" s="94"/>
      <c r="AO133" s="94"/>
      <c r="AP133" s="94"/>
      <c r="AS133" s="94"/>
      <c r="AT133" s="94"/>
      <c r="AU133" s="94"/>
      <c r="AV133" s="94"/>
      <c r="AW133" s="94"/>
      <c r="AY133" s="94"/>
      <c r="AZ133" s="94"/>
      <c r="BA133" s="94"/>
      <c r="BB133" s="94"/>
      <c r="BC133" s="94"/>
      <c r="BK133" s="96" t="s">
        <v>526</v>
      </c>
      <c r="BL133" s="95">
        <v>8.8489999999999992E-3</v>
      </c>
      <c r="BM133" s="93"/>
      <c r="BN133" s="93"/>
      <c r="BO133" s="93"/>
      <c r="BW133" s="96" t="s">
        <v>526</v>
      </c>
      <c r="BX133" s="95">
        <v>1.3439999999999999E-3</v>
      </c>
      <c r="BY133" s="93"/>
      <c r="BZ133" s="93"/>
      <c r="CA133" s="93"/>
      <c r="CC133" s="94"/>
      <c r="CD133" s="94"/>
      <c r="CE133" s="94"/>
      <c r="CF133" s="94"/>
      <c r="CG133" s="94"/>
    </row>
    <row r="134" spans="1:91" ht="14.25" customHeight="1" thickTop="1" thickBot="1">
      <c r="A134" s="88" t="s">
        <v>32</v>
      </c>
      <c r="B134" s="88" t="s">
        <v>527</v>
      </c>
      <c r="C134" s="88" t="s">
        <v>489</v>
      </c>
      <c r="D134" s="89">
        <v>0</v>
      </c>
      <c r="AL134" s="195"/>
      <c r="AM134" s="195"/>
      <c r="AN134" s="195"/>
      <c r="AO134" s="195"/>
      <c r="AP134" s="195"/>
      <c r="AS134" s="94"/>
      <c r="AT134" s="94"/>
      <c r="AU134" s="94"/>
      <c r="AV134" s="94"/>
      <c r="AW134" s="94"/>
      <c r="AY134" s="93"/>
      <c r="AZ134" s="93"/>
      <c r="BA134" s="93"/>
      <c r="BB134" s="93"/>
      <c r="BC134" s="93"/>
      <c r="BK134" s="94"/>
      <c r="BL134" s="94"/>
      <c r="BM134" s="94"/>
      <c r="BN134" s="94"/>
      <c r="BO134" s="94"/>
      <c r="BW134" s="94"/>
      <c r="BX134" s="94"/>
      <c r="BY134" s="94"/>
      <c r="BZ134" s="94"/>
      <c r="CA134" s="94"/>
      <c r="CC134" s="93"/>
      <c r="CD134" s="93"/>
      <c r="CE134" s="93"/>
      <c r="CF134" s="93"/>
      <c r="CG134" s="93"/>
    </row>
    <row r="135" spans="1:91" ht="14.25" customHeight="1" thickTop="1" thickBot="1">
      <c r="A135" s="88" t="s">
        <v>32</v>
      </c>
      <c r="B135" s="88" t="s">
        <v>527</v>
      </c>
      <c r="C135" s="88" t="s">
        <v>490</v>
      </c>
      <c r="D135" s="89">
        <v>0</v>
      </c>
      <c r="AL135" s="196"/>
      <c r="AM135" s="196"/>
      <c r="AN135" s="196"/>
      <c r="AO135" s="196"/>
      <c r="AP135" s="196"/>
      <c r="AS135" s="93"/>
      <c r="AT135" s="93"/>
      <c r="AU135" s="93"/>
      <c r="AV135" s="93"/>
      <c r="AW135" s="93"/>
      <c r="BK135" s="93"/>
      <c r="BL135" s="93"/>
      <c r="BM135" s="93"/>
      <c r="BN135" s="93"/>
      <c r="BO135" s="93"/>
      <c r="BW135" s="194"/>
      <c r="BX135" s="194"/>
      <c r="BY135" s="96"/>
      <c r="BZ135" s="194"/>
      <c r="CA135" s="194"/>
    </row>
    <row r="136" spans="1:91" ht="14.25" customHeight="1" thickTop="1">
      <c r="A136" s="88" t="s">
        <v>32</v>
      </c>
      <c r="B136" s="88" t="s">
        <v>527</v>
      </c>
      <c r="C136" s="88" t="s">
        <v>491</v>
      </c>
      <c r="D136" s="89">
        <v>0</v>
      </c>
      <c r="AL136" s="93"/>
      <c r="AM136" s="93"/>
      <c r="AN136" s="93"/>
      <c r="AO136" s="93"/>
      <c r="AP136" s="93"/>
      <c r="BW136" s="192"/>
      <c r="BX136" s="192"/>
      <c r="BY136" s="96"/>
      <c r="BZ136" s="192"/>
      <c r="CA136" s="192"/>
    </row>
    <row r="137" spans="1:91" ht="14.25" customHeight="1">
      <c r="A137" s="86" t="s">
        <v>33</v>
      </c>
      <c r="B137" s="86" t="s">
        <v>471</v>
      </c>
      <c r="C137" s="86" t="s">
        <v>472</v>
      </c>
      <c r="D137" s="87">
        <v>0</v>
      </c>
      <c r="F137" s="191" t="s">
        <v>630</v>
      </c>
      <c r="G137" s="192"/>
      <c r="H137" s="192"/>
      <c r="I137" s="192"/>
      <c r="J137" s="93"/>
      <c r="K137" s="93"/>
      <c r="L137" s="191" t="s">
        <v>631</v>
      </c>
      <c r="M137" s="192"/>
      <c r="N137" s="192"/>
      <c r="O137" s="192"/>
      <c r="P137" s="93"/>
      <c r="Q137" s="93"/>
      <c r="R137" s="191" t="s">
        <v>551</v>
      </c>
      <c r="S137" s="192"/>
      <c r="T137" s="192"/>
      <c r="U137" s="192"/>
      <c r="V137" s="93"/>
      <c r="W137" s="93"/>
      <c r="X137" s="191" t="s">
        <v>605</v>
      </c>
      <c r="Y137" s="192"/>
      <c r="Z137" s="192"/>
      <c r="AA137" s="192"/>
      <c r="AB137" s="93"/>
    </row>
    <row r="138" spans="1:91" ht="14.25" customHeight="1">
      <c r="A138" s="86" t="s">
        <v>33</v>
      </c>
      <c r="B138" s="86" t="s">
        <v>471</v>
      </c>
      <c r="C138" s="86" t="s">
        <v>322</v>
      </c>
      <c r="D138" s="87">
        <v>0.18333199999999999</v>
      </c>
      <c r="F138" s="191" t="s">
        <v>477</v>
      </c>
      <c r="G138" s="192"/>
      <c r="H138" s="192"/>
      <c r="I138" s="192"/>
      <c r="J138" s="93"/>
      <c r="K138" s="93"/>
      <c r="L138" s="191" t="s">
        <v>477</v>
      </c>
      <c r="M138" s="192"/>
      <c r="N138" s="192"/>
      <c r="O138" s="192"/>
      <c r="P138" s="93"/>
      <c r="Q138" s="93"/>
      <c r="R138" s="191" t="s">
        <v>477</v>
      </c>
      <c r="S138" s="192"/>
      <c r="T138" s="192"/>
      <c r="U138" s="192"/>
      <c r="V138" s="93"/>
      <c r="W138" s="93"/>
      <c r="X138" s="191" t="s">
        <v>477</v>
      </c>
      <c r="Y138" s="192"/>
      <c r="Z138" s="192"/>
      <c r="AA138" s="93"/>
      <c r="AB138" s="93"/>
    </row>
    <row r="139" spans="1:91" ht="14.25" customHeight="1">
      <c r="A139" s="86" t="s">
        <v>33</v>
      </c>
      <c r="B139" s="86" t="s">
        <v>471</v>
      </c>
      <c r="C139" s="86" t="s">
        <v>478</v>
      </c>
      <c r="D139" s="87">
        <v>0</v>
      </c>
      <c r="F139" s="191" t="s">
        <v>632</v>
      </c>
      <c r="G139" s="192"/>
      <c r="H139" s="192"/>
      <c r="I139" s="192"/>
      <c r="J139" s="93"/>
      <c r="K139" s="93"/>
      <c r="L139" s="191" t="s">
        <v>633</v>
      </c>
      <c r="M139" s="192"/>
      <c r="N139" s="192"/>
      <c r="O139" s="192"/>
      <c r="P139" s="93"/>
      <c r="Q139" s="93"/>
      <c r="R139" s="191" t="s">
        <v>563</v>
      </c>
      <c r="S139" s="192"/>
      <c r="T139" s="192"/>
      <c r="U139" s="192"/>
      <c r="V139" s="93"/>
      <c r="W139" s="93"/>
      <c r="X139" s="191" t="s">
        <v>634</v>
      </c>
      <c r="Y139" s="192"/>
      <c r="Z139" s="192"/>
      <c r="AA139" s="93"/>
      <c r="AB139" s="93"/>
    </row>
    <row r="140" spans="1:91" ht="14.25" customHeight="1">
      <c r="A140" s="86" t="s">
        <v>33</v>
      </c>
      <c r="B140" s="86" t="s">
        <v>471</v>
      </c>
      <c r="C140" s="86" t="s">
        <v>483</v>
      </c>
      <c r="D140" s="87">
        <v>0</v>
      </c>
      <c r="F140" s="191" t="s">
        <v>484</v>
      </c>
      <c r="G140" s="192"/>
      <c r="H140" s="192"/>
      <c r="I140" s="192"/>
      <c r="J140" s="93"/>
      <c r="K140" s="93"/>
      <c r="L140" s="191" t="s">
        <v>484</v>
      </c>
      <c r="M140" s="192"/>
      <c r="N140" s="192"/>
      <c r="O140" s="192"/>
      <c r="P140" s="93"/>
      <c r="Q140" s="93"/>
      <c r="R140" s="191" t="s">
        <v>485</v>
      </c>
      <c r="S140" s="192"/>
      <c r="T140" s="192"/>
      <c r="U140" s="192"/>
      <c r="V140" s="93"/>
      <c r="W140" s="93"/>
      <c r="X140" s="191" t="s">
        <v>635</v>
      </c>
      <c r="Y140" s="192"/>
      <c r="Z140" s="192"/>
      <c r="AA140" s="192"/>
      <c r="AB140" s="93"/>
    </row>
    <row r="141" spans="1:91" ht="14.25" customHeight="1">
      <c r="A141" s="86" t="s">
        <v>33</v>
      </c>
      <c r="B141" s="86" t="s">
        <v>471</v>
      </c>
      <c r="C141" s="86" t="s">
        <v>486</v>
      </c>
      <c r="D141" s="87">
        <v>0</v>
      </c>
      <c r="F141" s="191" t="s">
        <v>487</v>
      </c>
      <c r="G141" s="192"/>
      <c r="H141" s="192"/>
      <c r="I141" s="192"/>
      <c r="J141" s="192"/>
      <c r="K141" s="96"/>
      <c r="L141" s="191" t="s">
        <v>487</v>
      </c>
      <c r="M141" s="192"/>
      <c r="N141" s="192"/>
      <c r="O141" s="192"/>
      <c r="P141" s="192"/>
      <c r="Q141" s="96"/>
      <c r="R141" s="191" t="s">
        <v>488</v>
      </c>
      <c r="S141" s="192"/>
      <c r="T141" s="192"/>
      <c r="U141" s="192"/>
      <c r="V141" s="192"/>
      <c r="W141" s="96"/>
      <c r="X141" s="191" t="s">
        <v>636</v>
      </c>
      <c r="Y141" s="192"/>
      <c r="Z141" s="192"/>
      <c r="AA141" s="93"/>
      <c r="AB141" s="93"/>
    </row>
    <row r="142" spans="1:91" ht="14.25" customHeight="1" thickBot="1">
      <c r="A142" s="86" t="s">
        <v>33</v>
      </c>
      <c r="B142" s="86" t="s">
        <v>471</v>
      </c>
      <c r="C142" s="86" t="s">
        <v>489</v>
      </c>
      <c r="D142" s="87">
        <v>21.498719999999999</v>
      </c>
      <c r="F142" s="94"/>
      <c r="G142" s="94"/>
      <c r="H142" s="94"/>
      <c r="I142" s="94"/>
      <c r="J142" s="94"/>
      <c r="K142" s="93"/>
      <c r="L142" s="94"/>
      <c r="M142" s="94"/>
      <c r="N142" s="94"/>
      <c r="O142" s="94"/>
      <c r="P142" s="94"/>
      <c r="Q142" s="93"/>
      <c r="R142" s="94"/>
      <c r="S142" s="94"/>
      <c r="T142" s="94"/>
      <c r="U142" s="94"/>
      <c r="V142" s="94"/>
      <c r="W142" s="93"/>
      <c r="X142" s="94"/>
      <c r="Y142" s="94"/>
      <c r="Z142" s="94"/>
      <c r="AA142" s="94"/>
      <c r="AB142" s="94"/>
    </row>
    <row r="143" spans="1:91" ht="14.25" customHeight="1" thickTop="1">
      <c r="A143" s="86" t="s">
        <v>33</v>
      </c>
      <c r="B143" s="86" t="s">
        <v>471</v>
      </c>
      <c r="C143" s="86" t="s">
        <v>490</v>
      </c>
      <c r="D143" s="87">
        <v>0</v>
      </c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91" ht="14.25" customHeight="1">
      <c r="A144" s="86" t="s">
        <v>33</v>
      </c>
      <c r="B144" s="86" t="s">
        <v>471</v>
      </c>
      <c r="C144" s="86" t="s">
        <v>491</v>
      </c>
      <c r="D144" s="87">
        <v>0</v>
      </c>
      <c r="F144" s="93" t="s">
        <v>468</v>
      </c>
      <c r="G144" s="95" t="s">
        <v>492</v>
      </c>
      <c r="H144" s="95" t="s">
        <v>493</v>
      </c>
      <c r="I144" s="95" t="s">
        <v>494</v>
      </c>
      <c r="J144" s="95" t="s">
        <v>495</v>
      </c>
      <c r="K144" s="95"/>
      <c r="L144" s="93" t="s">
        <v>468</v>
      </c>
      <c r="M144" s="95" t="s">
        <v>492</v>
      </c>
      <c r="N144" s="95" t="s">
        <v>493</v>
      </c>
      <c r="O144" s="95" t="s">
        <v>494</v>
      </c>
      <c r="P144" s="95" t="s">
        <v>495</v>
      </c>
      <c r="Q144" s="95"/>
      <c r="R144" s="93" t="s">
        <v>468</v>
      </c>
      <c r="S144" s="95" t="s">
        <v>492</v>
      </c>
      <c r="T144" s="95" t="s">
        <v>493</v>
      </c>
      <c r="U144" s="95" t="s">
        <v>494</v>
      </c>
      <c r="V144" s="95" t="s">
        <v>495</v>
      </c>
      <c r="W144" s="95"/>
      <c r="X144" s="93" t="s">
        <v>468</v>
      </c>
      <c r="Y144" s="95" t="s">
        <v>492</v>
      </c>
      <c r="Z144" s="95" t="s">
        <v>493</v>
      </c>
      <c r="AA144" s="95" t="s">
        <v>494</v>
      </c>
      <c r="AB144" s="95" t="s">
        <v>495</v>
      </c>
    </row>
    <row r="145" spans="1:44" ht="14.25" customHeight="1" thickBot="1">
      <c r="A145" s="86" t="s">
        <v>33</v>
      </c>
      <c r="B145" s="86" t="s">
        <v>471</v>
      </c>
      <c r="C145" s="86">
        <v>2019</v>
      </c>
      <c r="D145" s="87">
        <v>0.27172200000000002</v>
      </c>
      <c r="X145" s="94"/>
      <c r="Y145" s="94"/>
      <c r="Z145" s="94"/>
      <c r="AA145" s="94"/>
      <c r="AB145" s="94"/>
    </row>
    <row r="146" spans="1:44" ht="14.25" customHeight="1" thickTop="1">
      <c r="A146" s="86" t="s">
        <v>33</v>
      </c>
      <c r="B146" s="86" t="s">
        <v>471</v>
      </c>
      <c r="C146" s="86">
        <v>2020</v>
      </c>
      <c r="D146" s="87">
        <v>0.16836999999999999</v>
      </c>
      <c r="X146" s="93"/>
      <c r="Y146" s="93"/>
      <c r="Z146" s="93"/>
      <c r="AA146" s="93"/>
      <c r="AB146" s="93"/>
    </row>
    <row r="147" spans="1:44" ht="14.25" customHeight="1" thickBot="1">
      <c r="A147" s="111" t="s">
        <v>33</v>
      </c>
      <c r="B147" s="111" t="s">
        <v>496</v>
      </c>
      <c r="C147" s="111" t="s">
        <v>472</v>
      </c>
      <c r="D147" s="112">
        <v>0</v>
      </c>
      <c r="F147" s="94"/>
      <c r="G147" s="94"/>
      <c r="H147" s="94"/>
      <c r="I147" s="94"/>
      <c r="J147" s="94"/>
      <c r="K147" s="93"/>
      <c r="L147" s="94"/>
      <c r="M147" s="94"/>
      <c r="N147" s="94"/>
      <c r="O147" s="94"/>
      <c r="P147" s="94"/>
      <c r="Q147" s="93"/>
      <c r="R147" s="94"/>
      <c r="S147" s="94"/>
      <c r="T147" s="94"/>
      <c r="U147" s="94"/>
      <c r="V147" s="94"/>
      <c r="W147" s="93"/>
      <c r="X147" s="93" t="s">
        <v>497</v>
      </c>
      <c r="Y147" s="95">
        <v>11.19825</v>
      </c>
      <c r="Z147" s="95">
        <v>1.523387</v>
      </c>
      <c r="AA147" s="95">
        <v>7.3508899999999997</v>
      </c>
      <c r="AB147" s="95">
        <v>0</v>
      </c>
    </row>
    <row r="148" spans="1:44" ht="14.25" customHeight="1" thickTop="1">
      <c r="A148" s="86" t="s">
        <v>33</v>
      </c>
      <c r="B148" s="86" t="s">
        <v>496</v>
      </c>
      <c r="C148" s="86" t="s">
        <v>322</v>
      </c>
      <c r="D148" s="87">
        <v>0.83717900000000001</v>
      </c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 t="s">
        <v>575</v>
      </c>
      <c r="Y148" s="95">
        <v>1.1836310000000001</v>
      </c>
      <c r="Z148" s="95">
        <v>0.16655200000000001</v>
      </c>
      <c r="AA148" s="95">
        <v>7.1066750000000001</v>
      </c>
      <c r="AB148" s="95">
        <v>0</v>
      </c>
    </row>
    <row r="149" spans="1:44" ht="14.25" customHeight="1">
      <c r="A149" s="86" t="s">
        <v>33</v>
      </c>
      <c r="B149" s="86" t="s">
        <v>496</v>
      </c>
      <c r="C149" s="86" t="s">
        <v>478</v>
      </c>
      <c r="D149" s="87">
        <v>0</v>
      </c>
      <c r="F149" s="93" t="s">
        <v>497</v>
      </c>
      <c r="G149" s="95">
        <v>21.498719999999999</v>
      </c>
      <c r="H149" s="95">
        <v>0.54958700000000005</v>
      </c>
      <c r="I149" s="95">
        <v>39.117939999999997</v>
      </c>
      <c r="J149" s="95">
        <v>0</v>
      </c>
      <c r="K149" s="95"/>
      <c r="L149" s="93" t="s">
        <v>497</v>
      </c>
      <c r="M149" s="95">
        <v>14.507059999999999</v>
      </c>
      <c r="N149" s="95">
        <v>1.324111</v>
      </c>
      <c r="O149" s="95">
        <v>10.95607</v>
      </c>
      <c r="P149" s="95">
        <v>0</v>
      </c>
      <c r="Q149" s="95"/>
      <c r="R149" s="93" t="s">
        <v>497</v>
      </c>
      <c r="S149" s="95">
        <v>-80.305440000000004</v>
      </c>
      <c r="T149" s="95">
        <v>28.61318</v>
      </c>
      <c r="U149" s="95">
        <v>-2.8065899999999999</v>
      </c>
      <c r="V149" s="95">
        <v>1.17E-2</v>
      </c>
      <c r="W149" s="95"/>
      <c r="X149" s="93" t="s">
        <v>512</v>
      </c>
      <c r="Y149" s="95">
        <v>-0.31298199999999998</v>
      </c>
      <c r="Z149" s="95">
        <v>0.14333799999999999</v>
      </c>
      <c r="AA149" s="95">
        <v>-2.1835279999999999</v>
      </c>
      <c r="AB149" s="95">
        <v>4.3299999999999998E-2</v>
      </c>
    </row>
    <row r="150" spans="1:44" ht="14.25" customHeight="1">
      <c r="A150" s="86" t="s">
        <v>33</v>
      </c>
      <c r="B150" s="86" t="s">
        <v>496</v>
      </c>
      <c r="C150" s="86" t="s">
        <v>483</v>
      </c>
      <c r="D150" s="87">
        <v>0</v>
      </c>
      <c r="F150" s="93" t="s">
        <v>575</v>
      </c>
      <c r="G150" s="95">
        <v>0.18333199999999999</v>
      </c>
      <c r="H150" s="95">
        <v>6.0361999999999999E-2</v>
      </c>
      <c r="I150" s="95">
        <v>3.037226</v>
      </c>
      <c r="J150" s="95">
        <v>7.7999999999999996E-3</v>
      </c>
      <c r="K150" s="95"/>
      <c r="L150" s="93" t="s">
        <v>575</v>
      </c>
      <c r="M150" s="95">
        <v>0.83717900000000001</v>
      </c>
      <c r="N150" s="95">
        <v>0.14503099999999999</v>
      </c>
      <c r="O150" s="95">
        <v>5.7723990000000001</v>
      </c>
      <c r="P150" s="95">
        <v>0</v>
      </c>
      <c r="Q150" s="95"/>
      <c r="R150" s="93" t="s">
        <v>575</v>
      </c>
      <c r="S150" s="95">
        <v>2.6522459999999999</v>
      </c>
      <c r="T150" s="95">
        <v>1.0617239999999999</v>
      </c>
      <c r="U150" s="95">
        <v>2.4980560000000001</v>
      </c>
      <c r="V150" s="95">
        <v>2.24E-2</v>
      </c>
      <c r="W150" s="95"/>
      <c r="X150" s="93" t="s">
        <v>507</v>
      </c>
      <c r="Y150" s="95">
        <v>-0.48669200000000001</v>
      </c>
      <c r="Z150" s="95">
        <v>0.14683199999999999</v>
      </c>
      <c r="AA150" s="95">
        <v>-3.3146149999999999</v>
      </c>
      <c r="AB150" s="95">
        <v>4.1000000000000003E-3</v>
      </c>
    </row>
    <row r="151" spans="1:44" ht="14.25" customHeight="1" thickBot="1">
      <c r="A151" s="86" t="s">
        <v>33</v>
      </c>
      <c r="B151" s="86" t="s">
        <v>496</v>
      </c>
      <c r="C151" s="86" t="s">
        <v>486</v>
      </c>
      <c r="D151" s="87">
        <v>0</v>
      </c>
      <c r="F151" s="93" t="s">
        <v>499</v>
      </c>
      <c r="G151" s="95">
        <v>-0.19231300000000001</v>
      </c>
      <c r="H151" s="95">
        <v>5.0951999999999997E-2</v>
      </c>
      <c r="I151" s="95">
        <v>-3.7743989999999998</v>
      </c>
      <c r="J151" s="95">
        <v>1.6999999999999999E-3</v>
      </c>
      <c r="K151" s="95"/>
      <c r="L151" s="93" t="s">
        <v>508</v>
      </c>
      <c r="M151" s="95">
        <v>0.29013100000000003</v>
      </c>
      <c r="N151" s="95">
        <v>0.12786</v>
      </c>
      <c r="O151" s="95">
        <v>2.2691330000000001</v>
      </c>
      <c r="P151" s="95">
        <v>3.6600000000000001E-2</v>
      </c>
      <c r="Q151" s="95"/>
      <c r="R151" s="93" t="s">
        <v>585</v>
      </c>
      <c r="S151" s="95">
        <v>-0.45259199999999999</v>
      </c>
      <c r="T151" s="95">
        <v>0.208478</v>
      </c>
      <c r="U151" s="95">
        <v>-2.1709320000000001</v>
      </c>
      <c r="V151" s="95">
        <v>4.36E-2</v>
      </c>
      <c r="W151" s="95"/>
      <c r="X151" s="94"/>
      <c r="Y151" s="94"/>
      <c r="Z151" s="94"/>
      <c r="AA151" s="94"/>
      <c r="AB151" s="94"/>
    </row>
    <row r="152" spans="1:44" ht="14.25" customHeight="1" thickTop="1">
      <c r="A152" s="86" t="s">
        <v>33</v>
      </c>
      <c r="B152" s="86" t="s">
        <v>496</v>
      </c>
      <c r="C152" s="86" t="s">
        <v>489</v>
      </c>
      <c r="D152" s="87">
        <v>14.507059999999999</v>
      </c>
      <c r="F152" s="93" t="s">
        <v>503</v>
      </c>
      <c r="G152" s="95">
        <v>-0.144339</v>
      </c>
      <c r="H152" s="95">
        <v>5.1484000000000002E-2</v>
      </c>
      <c r="I152" s="95">
        <v>-2.8035839999999999</v>
      </c>
      <c r="J152" s="95">
        <v>1.2699999999999999E-2</v>
      </c>
      <c r="K152" s="95"/>
      <c r="L152" s="93" t="s">
        <v>512</v>
      </c>
      <c r="M152" s="95">
        <v>0.36026900000000001</v>
      </c>
      <c r="N152" s="95">
        <v>0.13400899999999999</v>
      </c>
      <c r="O152" s="95">
        <v>2.6884049999999999</v>
      </c>
      <c r="P152" s="95">
        <v>1.55E-2</v>
      </c>
      <c r="Q152" s="95"/>
      <c r="R152" s="93" t="s">
        <v>595</v>
      </c>
      <c r="S152" s="95">
        <v>5.4215039999999997</v>
      </c>
      <c r="T152" s="95">
        <v>2.59666</v>
      </c>
      <c r="U152" s="95">
        <v>2.0878760000000001</v>
      </c>
      <c r="V152" s="95">
        <v>5.1299999999999998E-2</v>
      </c>
      <c r="W152" s="95"/>
      <c r="X152" s="93"/>
      <c r="Y152" s="93"/>
      <c r="Z152" s="93"/>
      <c r="AA152" s="93"/>
      <c r="AB152" s="93"/>
    </row>
    <row r="153" spans="1:44" ht="14.25" customHeight="1" thickBot="1">
      <c r="A153" s="86" t="s">
        <v>33</v>
      </c>
      <c r="B153" s="86" t="s">
        <v>496</v>
      </c>
      <c r="C153" s="86" t="s">
        <v>490</v>
      </c>
      <c r="D153" s="87">
        <v>0</v>
      </c>
      <c r="F153" s="93" t="s">
        <v>512</v>
      </c>
      <c r="G153" s="95">
        <v>0.23139000000000001</v>
      </c>
      <c r="H153" s="95">
        <v>5.2109999999999997E-2</v>
      </c>
      <c r="I153" s="95">
        <v>4.4403889999999997</v>
      </c>
      <c r="J153" s="95">
        <v>4.0000000000000002E-4</v>
      </c>
      <c r="K153" s="95"/>
      <c r="L153" s="93" t="s">
        <v>513</v>
      </c>
      <c r="M153" s="95">
        <v>0.35647899999999999</v>
      </c>
      <c r="N153" s="95">
        <v>0.13377800000000001</v>
      </c>
      <c r="O153" s="95">
        <v>2.6647120000000002</v>
      </c>
      <c r="P153" s="95">
        <v>1.6299999999999999E-2</v>
      </c>
      <c r="Q153" s="95"/>
      <c r="R153" s="94"/>
      <c r="S153" s="94"/>
      <c r="T153" s="94"/>
      <c r="U153" s="94"/>
      <c r="V153" s="94"/>
      <c r="W153" s="93"/>
      <c r="X153" s="96" t="s">
        <v>514</v>
      </c>
      <c r="Y153" s="95">
        <v>0.84263500000000002</v>
      </c>
      <c r="Z153" s="191" t="s">
        <v>515</v>
      </c>
      <c r="AA153" s="192"/>
      <c r="AB153" s="95">
        <v>21.98068</v>
      </c>
      <c r="AR153" s="93"/>
    </row>
    <row r="154" spans="1:44" ht="14.25" customHeight="1" thickTop="1">
      <c r="A154" s="86" t="s">
        <v>33</v>
      </c>
      <c r="B154" s="86" t="s">
        <v>496</v>
      </c>
      <c r="C154" s="86" t="s">
        <v>491</v>
      </c>
      <c r="D154" s="87">
        <v>0</v>
      </c>
      <c r="F154" s="93" t="s">
        <v>513</v>
      </c>
      <c r="G154" s="95">
        <v>0.27172200000000002</v>
      </c>
      <c r="H154" s="95">
        <v>5.1998000000000003E-2</v>
      </c>
      <c r="I154" s="95">
        <v>5.225625</v>
      </c>
      <c r="J154" s="95">
        <v>1E-4</v>
      </c>
      <c r="K154" s="95"/>
      <c r="L154" s="93" t="s">
        <v>510</v>
      </c>
      <c r="M154" s="95">
        <v>0.37662800000000002</v>
      </c>
      <c r="N154" s="95">
        <v>0.13128000000000001</v>
      </c>
      <c r="O154" s="95">
        <v>2.8688910000000001</v>
      </c>
      <c r="P154" s="95">
        <v>1.06E-2</v>
      </c>
      <c r="Q154" s="95"/>
      <c r="R154" s="93"/>
      <c r="S154" s="93"/>
      <c r="T154" s="93"/>
      <c r="U154" s="93"/>
      <c r="V154" s="93"/>
      <c r="W154" s="93"/>
      <c r="X154" s="96" t="s">
        <v>516</v>
      </c>
      <c r="Y154" s="95">
        <v>0.81486499999999995</v>
      </c>
      <c r="Z154" s="191" t="s">
        <v>517</v>
      </c>
      <c r="AA154" s="192"/>
      <c r="AB154" s="95">
        <v>0.30949700000000002</v>
      </c>
    </row>
    <row r="155" spans="1:44" ht="14.25" customHeight="1" thickBot="1">
      <c r="A155" s="86" t="s">
        <v>33</v>
      </c>
      <c r="B155" s="86" t="s">
        <v>496</v>
      </c>
      <c r="C155" s="86">
        <v>2019</v>
      </c>
      <c r="D155" s="87">
        <v>0.35647899999999999</v>
      </c>
      <c r="F155" s="93" t="s">
        <v>510</v>
      </c>
      <c r="G155" s="95">
        <v>0.16836999999999999</v>
      </c>
      <c r="H155" s="95">
        <v>5.0767E-2</v>
      </c>
      <c r="I155" s="95">
        <v>3.3165309999999999</v>
      </c>
      <c r="J155" s="95">
        <v>4.4000000000000003E-3</v>
      </c>
      <c r="K155" s="95"/>
      <c r="L155" s="94"/>
      <c r="M155" s="94"/>
      <c r="N155" s="94"/>
      <c r="O155" s="94"/>
      <c r="P155" s="94"/>
      <c r="Q155" s="93"/>
      <c r="R155" s="96" t="s">
        <v>514</v>
      </c>
      <c r="S155" s="95">
        <v>0.977576</v>
      </c>
      <c r="T155" s="191" t="s">
        <v>515</v>
      </c>
      <c r="U155" s="192"/>
      <c r="V155" s="95">
        <v>18.933979999999998</v>
      </c>
      <c r="W155" s="95"/>
      <c r="X155" s="96" t="s">
        <v>518</v>
      </c>
      <c r="Y155" s="95">
        <v>0.13316900000000001</v>
      </c>
      <c r="Z155" s="191" t="s">
        <v>519</v>
      </c>
      <c r="AA155" s="192"/>
      <c r="AB155" s="95">
        <v>-1.0247599999999999</v>
      </c>
    </row>
    <row r="156" spans="1:44" ht="14.25" customHeight="1" thickTop="1" thickBot="1">
      <c r="A156" s="86" t="s">
        <v>33</v>
      </c>
      <c r="B156" s="86" t="s">
        <v>496</v>
      </c>
      <c r="C156" s="86">
        <v>2020</v>
      </c>
      <c r="D156" s="87">
        <v>0.37662800000000002</v>
      </c>
      <c r="F156" s="94"/>
      <c r="G156" s="94"/>
      <c r="H156" s="94"/>
      <c r="I156" s="94"/>
      <c r="J156" s="94"/>
      <c r="K156" s="93"/>
      <c r="L156" s="93"/>
      <c r="M156" s="93"/>
      <c r="N156" s="93"/>
      <c r="O156" s="93"/>
      <c r="P156" s="93"/>
      <c r="Q156" s="93"/>
      <c r="R156" s="96" t="s">
        <v>516</v>
      </c>
      <c r="S156" s="95">
        <v>0.97383900000000001</v>
      </c>
      <c r="T156" s="191" t="s">
        <v>517</v>
      </c>
      <c r="U156" s="192"/>
      <c r="V156" s="95">
        <v>0.78269699999999998</v>
      </c>
      <c r="W156" s="95"/>
      <c r="X156" s="96" t="s">
        <v>520</v>
      </c>
      <c r="Y156" s="95">
        <v>0.30147499999999999</v>
      </c>
      <c r="Z156" s="191" t="s">
        <v>521</v>
      </c>
      <c r="AA156" s="192"/>
      <c r="AB156" s="95">
        <v>-0.82580299999999995</v>
      </c>
    </row>
    <row r="157" spans="1:44" ht="14.25" customHeight="1" thickTop="1">
      <c r="A157" s="111" t="s">
        <v>33</v>
      </c>
      <c r="B157" s="111" t="s">
        <v>511</v>
      </c>
      <c r="C157" s="111" t="s">
        <v>472</v>
      </c>
      <c r="D157" s="112">
        <v>0</v>
      </c>
      <c r="F157" s="93"/>
      <c r="G157" s="93"/>
      <c r="H157" s="93"/>
      <c r="I157" s="93"/>
      <c r="J157" s="93"/>
      <c r="K157" s="93"/>
      <c r="L157" s="96" t="s">
        <v>514</v>
      </c>
      <c r="M157" s="95">
        <v>0.84375500000000003</v>
      </c>
      <c r="N157" s="191" t="s">
        <v>515</v>
      </c>
      <c r="O157" s="192"/>
      <c r="P157" s="95">
        <v>22.236899999999999</v>
      </c>
      <c r="Q157" s="95"/>
      <c r="R157" s="96" t="s">
        <v>518</v>
      </c>
      <c r="S157" s="95">
        <v>0.12659599999999999</v>
      </c>
      <c r="T157" s="191" t="s">
        <v>519</v>
      </c>
      <c r="U157" s="192"/>
      <c r="V157" s="95">
        <v>-1.1326700000000001</v>
      </c>
      <c r="W157" s="95"/>
      <c r="X157" s="96" t="s">
        <v>522</v>
      </c>
      <c r="Y157" s="95">
        <v>14.759980000000001</v>
      </c>
      <c r="Z157" s="191" t="s">
        <v>523</v>
      </c>
      <c r="AA157" s="192"/>
      <c r="AB157" s="95">
        <v>-0.98158100000000004</v>
      </c>
    </row>
    <row r="158" spans="1:44" ht="14.25" customHeight="1">
      <c r="A158" s="86" t="s">
        <v>33</v>
      </c>
      <c r="B158" s="86" t="s">
        <v>511</v>
      </c>
      <c r="C158" s="86" t="s">
        <v>322</v>
      </c>
      <c r="D158" s="87">
        <v>2.6522459999999999</v>
      </c>
      <c r="F158" s="96" t="s">
        <v>514</v>
      </c>
      <c r="G158" s="95">
        <v>0.88199099999999997</v>
      </c>
      <c r="H158" s="191" t="s">
        <v>515</v>
      </c>
      <c r="I158" s="192"/>
      <c r="J158" s="95">
        <v>23.19285</v>
      </c>
      <c r="K158" s="95"/>
      <c r="L158" s="96" t="s">
        <v>516</v>
      </c>
      <c r="M158" s="95">
        <v>0.79780099999999998</v>
      </c>
      <c r="N158" s="191" t="s">
        <v>517</v>
      </c>
      <c r="O158" s="192"/>
      <c r="P158" s="95">
        <v>0.27708199999999999</v>
      </c>
      <c r="Q158" s="95"/>
      <c r="R158" s="96" t="s">
        <v>520</v>
      </c>
      <c r="S158" s="95">
        <v>0.28847699999999998</v>
      </c>
      <c r="T158" s="191" t="s">
        <v>521</v>
      </c>
      <c r="U158" s="192"/>
      <c r="V158" s="95">
        <v>-0.93429899999999999</v>
      </c>
      <c r="W158" s="95"/>
      <c r="X158" s="96" t="s">
        <v>524</v>
      </c>
      <c r="Y158" s="95">
        <v>30.343070000000001</v>
      </c>
      <c r="Z158" s="191" t="s">
        <v>525</v>
      </c>
      <c r="AA158" s="192"/>
      <c r="AB158" s="95">
        <v>0.80974100000000004</v>
      </c>
    </row>
    <row r="159" spans="1:44" ht="14.25" customHeight="1">
      <c r="A159" s="86" t="s">
        <v>33</v>
      </c>
      <c r="B159" s="86" t="s">
        <v>511</v>
      </c>
      <c r="C159" s="86" t="s">
        <v>478</v>
      </c>
      <c r="D159" s="87">
        <v>-0.45259199999999999</v>
      </c>
      <c r="F159" s="96" t="s">
        <v>516</v>
      </c>
      <c r="G159" s="95">
        <v>0.83773799999999998</v>
      </c>
      <c r="H159" s="191" t="s">
        <v>517</v>
      </c>
      <c r="I159" s="192"/>
      <c r="J159" s="95">
        <v>0.11795799999999999</v>
      </c>
      <c r="K159" s="95"/>
      <c r="L159" s="96" t="s">
        <v>518</v>
      </c>
      <c r="M159" s="95">
        <v>0.124594</v>
      </c>
      <c r="N159" s="191" t="s">
        <v>519</v>
      </c>
      <c r="O159" s="192"/>
      <c r="P159" s="95">
        <v>-1.1080509999999999</v>
      </c>
      <c r="Q159" s="95"/>
      <c r="R159" s="96" t="s">
        <v>522</v>
      </c>
      <c r="S159" s="95">
        <v>16.45937</v>
      </c>
      <c r="T159" s="191" t="s">
        <v>523</v>
      </c>
      <c r="U159" s="192"/>
      <c r="V159" s="95">
        <v>-1.0859399999999999</v>
      </c>
      <c r="W159" s="95"/>
      <c r="X159" s="96" t="s">
        <v>526</v>
      </c>
      <c r="Y159" s="95">
        <v>0</v>
      </c>
      <c r="Z159" s="93"/>
      <c r="AA159" s="93"/>
      <c r="AB159" s="93"/>
    </row>
    <row r="160" spans="1:44" ht="14.25" customHeight="1" thickBot="1">
      <c r="A160" s="86" t="s">
        <v>33</v>
      </c>
      <c r="B160" s="86" t="s">
        <v>511</v>
      </c>
      <c r="C160" s="86" t="s">
        <v>483</v>
      </c>
      <c r="D160" s="87">
        <v>0</v>
      </c>
      <c r="F160" s="96" t="s">
        <v>518</v>
      </c>
      <c r="G160" s="95">
        <v>4.7515000000000002E-2</v>
      </c>
      <c r="H160" s="191" t="s">
        <v>519</v>
      </c>
      <c r="I160" s="192"/>
      <c r="J160" s="95">
        <v>-3.009735</v>
      </c>
      <c r="K160" s="95"/>
      <c r="L160" s="96" t="s">
        <v>520</v>
      </c>
      <c r="M160" s="95">
        <v>0.263903</v>
      </c>
      <c r="N160" s="191" t="s">
        <v>521</v>
      </c>
      <c r="O160" s="192"/>
      <c r="P160" s="95">
        <v>-0.81183499999999997</v>
      </c>
      <c r="Q160" s="95"/>
      <c r="R160" s="96" t="s">
        <v>524</v>
      </c>
      <c r="S160" s="95">
        <v>261.5763</v>
      </c>
      <c r="T160" s="191" t="s">
        <v>525</v>
      </c>
      <c r="U160" s="192"/>
      <c r="V160" s="95">
        <v>0.60402900000000004</v>
      </c>
      <c r="W160" s="95"/>
      <c r="X160" s="94"/>
      <c r="Y160" s="94"/>
      <c r="Z160" s="94"/>
      <c r="AA160" s="94"/>
      <c r="AB160" s="94"/>
    </row>
    <row r="161" spans="1:28" ht="14.25" customHeight="1" thickTop="1">
      <c r="A161" s="86" t="s">
        <v>33</v>
      </c>
      <c r="B161" s="86" t="s">
        <v>511</v>
      </c>
      <c r="C161" s="86" t="s">
        <v>486</v>
      </c>
      <c r="D161" s="87">
        <v>5.4215039999999997</v>
      </c>
      <c r="F161" s="96" t="s">
        <v>520</v>
      </c>
      <c r="G161" s="95">
        <v>3.6123000000000002E-2</v>
      </c>
      <c r="H161" s="191" t="s">
        <v>521</v>
      </c>
      <c r="I161" s="192"/>
      <c r="J161" s="95">
        <v>-2.6641490000000001</v>
      </c>
      <c r="K161" s="95"/>
      <c r="L161" s="96" t="s">
        <v>522</v>
      </c>
      <c r="M161" s="95">
        <v>18.74259</v>
      </c>
      <c r="N161" s="191" t="s">
        <v>523</v>
      </c>
      <c r="O161" s="192"/>
      <c r="P161" s="95">
        <v>-1.0335540000000001</v>
      </c>
      <c r="Q161" s="95"/>
      <c r="R161" s="96" t="s">
        <v>526</v>
      </c>
      <c r="S161" s="95">
        <v>0</v>
      </c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 ht="14.25" customHeight="1" thickBot="1">
      <c r="A162" s="86" t="s">
        <v>33</v>
      </c>
      <c r="B162" s="86" t="s">
        <v>511</v>
      </c>
      <c r="C162" s="86" t="s">
        <v>489</v>
      </c>
      <c r="D162" s="87">
        <v>-80.305440000000004</v>
      </c>
      <c r="F162" s="96" t="s">
        <v>522</v>
      </c>
      <c r="G162" s="95">
        <v>41.61195</v>
      </c>
      <c r="H162" s="191" t="s">
        <v>523</v>
      </c>
      <c r="I162" s="192"/>
      <c r="J162" s="95">
        <v>-2.9228209999999999</v>
      </c>
      <c r="K162" s="95"/>
      <c r="L162" s="96" t="s">
        <v>524</v>
      </c>
      <c r="M162" s="95">
        <v>18.360710000000001</v>
      </c>
      <c r="N162" s="191" t="s">
        <v>525</v>
      </c>
      <c r="O162" s="192"/>
      <c r="P162" s="95">
        <v>1.3797440000000001</v>
      </c>
      <c r="Q162" s="95"/>
      <c r="R162" s="94"/>
      <c r="S162" s="94"/>
      <c r="T162" s="94"/>
      <c r="U162" s="94"/>
      <c r="V162" s="94"/>
      <c r="W162" s="93"/>
      <c r="X162" s="93"/>
      <c r="Y162" s="93"/>
      <c r="Z162" s="93"/>
      <c r="AA162" s="93"/>
    </row>
    <row r="163" spans="1:28" ht="14.25" customHeight="1" thickTop="1">
      <c r="A163" s="86" t="s">
        <v>33</v>
      </c>
      <c r="B163" s="86" t="s">
        <v>511</v>
      </c>
      <c r="C163" s="86" t="s">
        <v>490</v>
      </c>
      <c r="D163" s="87">
        <v>0</v>
      </c>
      <c r="F163" s="96" t="s">
        <v>524</v>
      </c>
      <c r="G163" s="95">
        <v>19.930530000000001</v>
      </c>
      <c r="H163" s="191" t="s">
        <v>525</v>
      </c>
      <c r="I163" s="192"/>
      <c r="J163" s="95">
        <v>1.0890899999999999</v>
      </c>
      <c r="K163" s="95"/>
      <c r="L163" s="96" t="s">
        <v>526</v>
      </c>
      <c r="M163" s="95">
        <v>3.0000000000000001E-6</v>
      </c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</row>
    <row r="164" spans="1:28" ht="14.25" customHeight="1" thickBot="1">
      <c r="A164" s="107" t="s">
        <v>33</v>
      </c>
      <c r="B164" s="107" t="s">
        <v>511</v>
      </c>
      <c r="C164" s="107" t="s">
        <v>491</v>
      </c>
      <c r="D164" s="108">
        <v>0</v>
      </c>
      <c r="F164" s="96" t="s">
        <v>526</v>
      </c>
      <c r="G164" s="95">
        <v>9.9999999999999995E-7</v>
      </c>
      <c r="H164" s="93"/>
      <c r="I164" s="93"/>
      <c r="J164" s="93"/>
      <c r="K164" s="93"/>
      <c r="L164" s="94"/>
      <c r="M164" s="94"/>
      <c r="N164" s="94"/>
      <c r="O164" s="94"/>
      <c r="P164" s="94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</row>
    <row r="165" spans="1:28" ht="14.25" customHeight="1" thickTop="1" thickBot="1">
      <c r="A165" s="86" t="s">
        <v>33</v>
      </c>
      <c r="B165" s="86" t="s">
        <v>527</v>
      </c>
      <c r="C165" s="86" t="s">
        <v>472</v>
      </c>
      <c r="D165" s="87">
        <v>0</v>
      </c>
      <c r="F165" s="94"/>
      <c r="G165" s="94"/>
      <c r="H165" s="94"/>
      <c r="I165" s="94"/>
      <c r="J165" s="94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</row>
    <row r="166" spans="1:28" ht="14.25" customHeight="1" thickTop="1">
      <c r="A166" s="86" t="s">
        <v>33</v>
      </c>
      <c r="B166" s="86" t="s">
        <v>527</v>
      </c>
      <c r="C166" s="86" t="s">
        <v>322</v>
      </c>
      <c r="D166" s="87">
        <v>1.1836310000000001</v>
      </c>
      <c r="F166" s="93"/>
      <c r="G166" s="93"/>
      <c r="H166" s="93"/>
      <c r="I166" s="93"/>
      <c r="J166" s="93"/>
      <c r="K166" s="93"/>
      <c r="L166" s="93"/>
      <c r="M166" s="93"/>
    </row>
    <row r="167" spans="1:28" ht="14.25" customHeight="1">
      <c r="A167" s="86" t="s">
        <v>33</v>
      </c>
      <c r="B167" s="86" t="s">
        <v>527</v>
      </c>
      <c r="C167" s="86" t="s">
        <v>478</v>
      </c>
      <c r="D167" s="87">
        <v>0</v>
      </c>
    </row>
    <row r="168" spans="1:28" ht="14.25" customHeight="1">
      <c r="A168" s="86" t="s">
        <v>33</v>
      </c>
      <c r="B168" s="86" t="s">
        <v>527</v>
      </c>
      <c r="C168" s="86" t="s">
        <v>483</v>
      </c>
      <c r="D168" s="87">
        <v>0</v>
      </c>
    </row>
    <row r="169" spans="1:28" ht="14.25" customHeight="1">
      <c r="A169" s="86" t="s">
        <v>33</v>
      </c>
      <c r="B169" s="86" t="s">
        <v>527</v>
      </c>
      <c r="C169" s="86" t="s">
        <v>486</v>
      </c>
      <c r="D169" s="87">
        <v>0</v>
      </c>
    </row>
    <row r="170" spans="1:28" ht="14.25" customHeight="1">
      <c r="A170" s="86" t="s">
        <v>33</v>
      </c>
      <c r="B170" s="86" t="s">
        <v>527</v>
      </c>
      <c r="C170" s="86" t="s">
        <v>489</v>
      </c>
      <c r="D170" s="87">
        <v>11.19825</v>
      </c>
    </row>
    <row r="171" spans="1:28" ht="14.25" customHeight="1">
      <c r="A171" s="86" t="s">
        <v>33</v>
      </c>
      <c r="B171" s="86" t="s">
        <v>527</v>
      </c>
      <c r="C171" s="86" t="s">
        <v>490</v>
      </c>
      <c r="D171" s="87">
        <v>0</v>
      </c>
      <c r="F171" s="191" t="s">
        <v>637</v>
      </c>
      <c r="G171" s="192"/>
      <c r="H171" s="192"/>
      <c r="I171" s="192"/>
      <c r="J171" s="93"/>
      <c r="K171" s="93"/>
      <c r="L171" s="191" t="s">
        <v>638</v>
      </c>
      <c r="M171" s="192"/>
      <c r="N171" s="192"/>
      <c r="O171" s="192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</row>
    <row r="172" spans="1:28" ht="14.25" customHeight="1">
      <c r="A172" s="86" t="s">
        <v>33</v>
      </c>
      <c r="B172" s="86" t="s">
        <v>527</v>
      </c>
      <c r="C172" s="86" t="s">
        <v>491</v>
      </c>
      <c r="D172" s="87">
        <v>0</v>
      </c>
      <c r="F172" s="191" t="s">
        <v>477</v>
      </c>
      <c r="G172" s="192"/>
      <c r="H172" s="192"/>
      <c r="I172" s="192"/>
      <c r="J172" s="93"/>
      <c r="K172" s="93"/>
      <c r="L172" s="191" t="s">
        <v>477</v>
      </c>
      <c r="M172" s="192"/>
      <c r="N172" s="192"/>
      <c r="O172" s="192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</row>
    <row r="173" spans="1:28" ht="14.25" customHeight="1">
      <c r="A173" s="88" t="s">
        <v>34</v>
      </c>
      <c r="B173" s="88" t="s">
        <v>471</v>
      </c>
      <c r="C173" s="88" t="s">
        <v>472</v>
      </c>
      <c r="D173" s="89">
        <v>0</v>
      </c>
      <c r="F173" s="191" t="s">
        <v>639</v>
      </c>
      <c r="G173" s="192"/>
      <c r="H173" s="192"/>
      <c r="I173" s="192"/>
      <c r="J173" s="93"/>
      <c r="K173" s="93"/>
      <c r="L173" s="191" t="s">
        <v>640</v>
      </c>
      <c r="M173" s="192"/>
      <c r="N173" s="192"/>
      <c r="O173" s="192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</row>
    <row r="174" spans="1:28" ht="14.25" customHeight="1">
      <c r="A174" s="88" t="s">
        <v>34</v>
      </c>
      <c r="B174" s="88" t="s">
        <v>471</v>
      </c>
      <c r="C174" s="88" t="s">
        <v>322</v>
      </c>
      <c r="D174" s="89">
        <v>1.2516179999999999</v>
      </c>
      <c r="F174" s="191" t="s">
        <v>484</v>
      </c>
      <c r="G174" s="192"/>
      <c r="H174" s="192"/>
      <c r="I174" s="192"/>
      <c r="J174" s="93"/>
      <c r="K174" s="93"/>
      <c r="L174" s="191" t="s">
        <v>484</v>
      </c>
      <c r="M174" s="192"/>
      <c r="N174" s="192"/>
      <c r="O174" s="192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</row>
    <row r="175" spans="1:28" ht="14.25" customHeight="1">
      <c r="A175" s="88" t="s">
        <v>34</v>
      </c>
      <c r="B175" s="88" t="s">
        <v>471</v>
      </c>
      <c r="C175" s="88" t="s">
        <v>478</v>
      </c>
      <c r="D175" s="89">
        <v>-0.36967899999999998</v>
      </c>
      <c r="F175" s="191" t="s">
        <v>487</v>
      </c>
      <c r="G175" s="192"/>
      <c r="H175" s="192"/>
      <c r="I175" s="192"/>
      <c r="J175" s="192"/>
      <c r="K175" s="96"/>
      <c r="L175" s="191" t="s">
        <v>487</v>
      </c>
      <c r="M175" s="192"/>
      <c r="N175" s="192"/>
      <c r="O175" s="192"/>
      <c r="P175" s="192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</row>
    <row r="176" spans="1:28" ht="14.25" customHeight="1" thickBot="1">
      <c r="A176" s="88" t="s">
        <v>34</v>
      </c>
      <c r="B176" s="88" t="s">
        <v>471</v>
      </c>
      <c r="C176" s="88" t="s">
        <v>483</v>
      </c>
      <c r="D176" s="89">
        <v>0</v>
      </c>
      <c r="F176" s="94"/>
      <c r="G176" s="94"/>
      <c r="H176" s="94"/>
      <c r="I176" s="94"/>
      <c r="J176" s="94"/>
      <c r="K176" s="93"/>
      <c r="L176" s="94"/>
      <c r="M176" s="94"/>
      <c r="N176" s="94"/>
      <c r="O176" s="94"/>
      <c r="P176" s="94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</row>
    <row r="177" spans="1:27" ht="14.25" customHeight="1" thickTop="1">
      <c r="A177" s="88" t="s">
        <v>34</v>
      </c>
      <c r="B177" s="88" t="s">
        <v>471</v>
      </c>
      <c r="C177" s="88" t="s">
        <v>486</v>
      </c>
      <c r="D177" s="89">
        <v>0</v>
      </c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</row>
    <row r="178" spans="1:27" ht="14.25" customHeight="1">
      <c r="A178" s="88" t="s">
        <v>34</v>
      </c>
      <c r="B178" s="88" t="s">
        <v>471</v>
      </c>
      <c r="C178" s="88" t="s">
        <v>489</v>
      </c>
      <c r="D178" s="89">
        <v>13.95443</v>
      </c>
      <c r="F178" s="93" t="s">
        <v>468</v>
      </c>
      <c r="G178" s="95" t="s">
        <v>492</v>
      </c>
      <c r="H178" s="95" t="s">
        <v>493</v>
      </c>
      <c r="I178" s="95" t="s">
        <v>494</v>
      </c>
      <c r="J178" s="95" t="s">
        <v>495</v>
      </c>
      <c r="K178" s="95"/>
      <c r="L178" s="93" t="s">
        <v>468</v>
      </c>
      <c r="M178" s="95" t="s">
        <v>492</v>
      </c>
      <c r="N178" s="95" t="s">
        <v>493</v>
      </c>
      <c r="O178" s="95" t="s">
        <v>494</v>
      </c>
      <c r="P178" s="95" t="s">
        <v>495</v>
      </c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</row>
    <row r="179" spans="1:27" ht="14.25" customHeight="1">
      <c r="A179" s="88" t="s">
        <v>34</v>
      </c>
      <c r="B179" s="88" t="s">
        <v>471</v>
      </c>
      <c r="C179" s="88" t="s">
        <v>490</v>
      </c>
      <c r="D179" s="89">
        <v>0</v>
      </c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</row>
    <row r="180" spans="1:27" ht="14.25" customHeight="1">
      <c r="A180" s="88" t="s">
        <v>34</v>
      </c>
      <c r="B180" s="88" t="s">
        <v>471</v>
      </c>
      <c r="C180" s="88" t="s">
        <v>491</v>
      </c>
      <c r="D180" s="89">
        <v>0</v>
      </c>
      <c r="F180" s="93" t="s">
        <v>497</v>
      </c>
      <c r="G180" s="95">
        <v>13.95443</v>
      </c>
      <c r="H180" s="95">
        <v>1.035185</v>
      </c>
      <c r="I180" s="95">
        <v>13.480119999999999</v>
      </c>
      <c r="J180" s="95">
        <v>0</v>
      </c>
      <c r="K180" s="95"/>
      <c r="L180" s="93" t="s">
        <v>497</v>
      </c>
      <c r="M180" s="95">
        <v>4.7402509999999998</v>
      </c>
      <c r="N180" s="95">
        <v>1.737522</v>
      </c>
      <c r="O180" s="95">
        <v>2.7281680000000001</v>
      </c>
      <c r="P180" s="95">
        <v>1.49E-2</v>
      </c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</row>
    <row r="181" spans="1:27" ht="14.25" customHeight="1">
      <c r="A181" s="88" t="s">
        <v>34</v>
      </c>
      <c r="B181" s="88" t="s">
        <v>471</v>
      </c>
      <c r="C181" s="88">
        <v>2019</v>
      </c>
      <c r="D181" s="89">
        <v>0.32539299999999999</v>
      </c>
      <c r="F181" s="93" t="s">
        <v>641</v>
      </c>
      <c r="G181" s="95">
        <v>1.2516179999999999</v>
      </c>
      <c r="H181" s="95">
        <v>0.18751300000000001</v>
      </c>
      <c r="I181" s="95">
        <v>6.6748419999999999</v>
      </c>
      <c r="J181" s="95">
        <v>0</v>
      </c>
      <c r="K181" s="95"/>
      <c r="L181" s="93" t="s">
        <v>641</v>
      </c>
      <c r="M181" s="95">
        <v>2.3137029999999998</v>
      </c>
      <c r="N181" s="95">
        <v>0.27601999999999999</v>
      </c>
      <c r="O181" s="95">
        <v>8.3823720000000002</v>
      </c>
      <c r="P181" s="95">
        <v>0</v>
      </c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</row>
    <row r="182" spans="1:27" ht="14.25" customHeight="1">
      <c r="A182" s="88" t="s">
        <v>34</v>
      </c>
      <c r="B182" s="88" t="s">
        <v>471</v>
      </c>
      <c r="C182" s="88">
        <v>2020</v>
      </c>
      <c r="D182" s="89">
        <v>0.28536499999999998</v>
      </c>
      <c r="F182" s="93" t="s">
        <v>642</v>
      </c>
      <c r="G182" s="95">
        <v>-0.36967899999999998</v>
      </c>
      <c r="H182" s="95">
        <v>9.5977999999999994E-2</v>
      </c>
      <c r="I182" s="95">
        <v>-3.851702</v>
      </c>
      <c r="J182" s="95">
        <v>1.2999999999999999E-3</v>
      </c>
      <c r="K182" s="95"/>
      <c r="L182" s="93" t="s">
        <v>643</v>
      </c>
      <c r="M182" s="95">
        <v>-0.43404500000000001</v>
      </c>
      <c r="N182" s="95">
        <v>0.113648</v>
      </c>
      <c r="O182" s="95">
        <v>-3.819191</v>
      </c>
      <c r="P182" s="95">
        <v>1.5E-3</v>
      </c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</row>
    <row r="183" spans="1:27" ht="14.25" customHeight="1">
      <c r="A183" s="113" t="s">
        <v>34</v>
      </c>
      <c r="B183" s="113" t="s">
        <v>496</v>
      </c>
      <c r="C183" s="113" t="s">
        <v>472</v>
      </c>
      <c r="D183" s="114">
        <v>0</v>
      </c>
      <c r="F183" s="93" t="s">
        <v>510</v>
      </c>
      <c r="G183" s="95">
        <v>0.28536499999999998</v>
      </c>
      <c r="H183" s="95">
        <v>4.9352E-2</v>
      </c>
      <c r="I183" s="95">
        <v>5.7822519999999997</v>
      </c>
      <c r="J183" s="95">
        <v>0</v>
      </c>
      <c r="K183" s="95"/>
      <c r="L183" s="93" t="s">
        <v>629</v>
      </c>
      <c r="M183" s="95">
        <v>-0.214034</v>
      </c>
      <c r="N183" s="95">
        <v>8.8043999999999997E-2</v>
      </c>
      <c r="O183" s="95">
        <v>-2.430987</v>
      </c>
      <c r="P183" s="95">
        <v>2.7199999999999998E-2</v>
      </c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</row>
    <row r="184" spans="1:27" ht="14.25" customHeight="1">
      <c r="A184" s="88" t="s">
        <v>34</v>
      </c>
      <c r="B184" s="88" t="s">
        <v>496</v>
      </c>
      <c r="C184" s="88" t="s">
        <v>322</v>
      </c>
      <c r="D184" s="89">
        <v>2.3137029999999998</v>
      </c>
      <c r="F184" s="93" t="s">
        <v>512</v>
      </c>
      <c r="G184" s="95">
        <v>0.27973599999999998</v>
      </c>
      <c r="H184" s="95">
        <v>5.0768000000000001E-2</v>
      </c>
      <c r="I184" s="95">
        <v>5.5100930000000004</v>
      </c>
      <c r="J184" s="95">
        <v>0</v>
      </c>
      <c r="K184" s="95"/>
      <c r="L184" s="93" t="s">
        <v>499</v>
      </c>
      <c r="M184" s="95">
        <v>-0.10847</v>
      </c>
      <c r="N184" s="95">
        <v>8.8540999999999995E-2</v>
      </c>
      <c r="O184" s="95">
        <v>-1.225079</v>
      </c>
      <c r="P184" s="95">
        <v>0.23830000000000001</v>
      </c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</row>
    <row r="185" spans="1:27" ht="14.25" customHeight="1">
      <c r="A185" s="88" t="s">
        <v>34</v>
      </c>
      <c r="B185" s="88" t="s">
        <v>496</v>
      </c>
      <c r="C185" s="88" t="s">
        <v>478</v>
      </c>
      <c r="D185" s="89">
        <v>0</v>
      </c>
      <c r="F185" s="93" t="s">
        <v>513</v>
      </c>
      <c r="G185" s="95">
        <v>0.32539299999999999</v>
      </c>
      <c r="H185" s="95">
        <v>5.0634999999999999E-2</v>
      </c>
      <c r="I185" s="95">
        <v>6.4262569999999997</v>
      </c>
      <c r="J185" s="95">
        <v>0</v>
      </c>
      <c r="K185" s="95"/>
      <c r="L185" s="93" t="s">
        <v>503</v>
      </c>
      <c r="M185" s="95">
        <v>-0.26946999999999999</v>
      </c>
      <c r="N185" s="95">
        <v>9.2843999999999996E-2</v>
      </c>
      <c r="O185" s="95">
        <v>-2.902412</v>
      </c>
      <c r="P185" s="95">
        <v>1.04E-2</v>
      </c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</row>
    <row r="186" spans="1:27" ht="14.25" customHeight="1" thickBot="1">
      <c r="A186" s="88" t="s">
        <v>34</v>
      </c>
      <c r="B186" s="88" t="s">
        <v>496</v>
      </c>
      <c r="C186" s="88" t="s">
        <v>483</v>
      </c>
      <c r="D186" s="89">
        <v>-0.43404500000000001</v>
      </c>
      <c r="F186" s="94"/>
      <c r="G186" s="94"/>
      <c r="H186" s="94"/>
      <c r="I186" s="94"/>
      <c r="J186" s="94"/>
      <c r="K186" s="93"/>
      <c r="L186" s="93" t="s">
        <v>506</v>
      </c>
      <c r="M186" s="95">
        <v>-0.26785999999999999</v>
      </c>
      <c r="N186" s="95">
        <v>0.102203</v>
      </c>
      <c r="O186" s="95">
        <v>-2.6208770000000001</v>
      </c>
      <c r="P186" s="95">
        <v>1.8499999999999999E-2</v>
      </c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</row>
    <row r="187" spans="1:27" ht="14.25" customHeight="1" thickTop="1" thickBot="1">
      <c r="A187" s="88" t="s">
        <v>34</v>
      </c>
      <c r="B187" s="88" t="s">
        <v>496</v>
      </c>
      <c r="C187" s="88" t="s">
        <v>486</v>
      </c>
      <c r="D187" s="89">
        <v>0</v>
      </c>
      <c r="F187" s="93"/>
      <c r="G187" s="93"/>
      <c r="H187" s="93"/>
      <c r="I187" s="93"/>
      <c r="J187" s="93"/>
      <c r="K187" s="93"/>
      <c r="L187" s="94"/>
      <c r="M187" s="94"/>
      <c r="N187" s="94"/>
      <c r="O187" s="94"/>
      <c r="P187" s="94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</row>
    <row r="188" spans="1:27" ht="14.25" customHeight="1" thickTop="1">
      <c r="A188" s="88" t="s">
        <v>34</v>
      </c>
      <c r="B188" s="88" t="s">
        <v>496</v>
      </c>
      <c r="C188" s="88" t="s">
        <v>489</v>
      </c>
      <c r="D188" s="89">
        <v>4.7402509999999998</v>
      </c>
      <c r="F188" s="96" t="s">
        <v>514</v>
      </c>
      <c r="G188" s="95">
        <v>0.95954300000000003</v>
      </c>
      <c r="H188" s="191" t="s">
        <v>515</v>
      </c>
      <c r="I188" s="192"/>
      <c r="J188" s="95">
        <v>22.35773</v>
      </c>
      <c r="K188" s="95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</row>
    <row r="189" spans="1:27" ht="14.25" customHeight="1">
      <c r="A189" s="88" t="s">
        <v>34</v>
      </c>
      <c r="B189" s="88" t="s">
        <v>496</v>
      </c>
      <c r="C189" s="88" t="s">
        <v>490</v>
      </c>
      <c r="D189" s="89">
        <v>0</v>
      </c>
      <c r="F189" s="96" t="s">
        <v>516</v>
      </c>
      <c r="G189" s="95">
        <v>0.94764400000000004</v>
      </c>
      <c r="H189" s="191" t="s">
        <v>517</v>
      </c>
      <c r="I189" s="192"/>
      <c r="J189" s="95">
        <v>0.20128599999999999</v>
      </c>
      <c r="K189" s="95"/>
      <c r="L189" s="96" t="s">
        <v>514</v>
      </c>
      <c r="M189" s="95">
        <v>0.93140900000000004</v>
      </c>
      <c r="N189" s="191" t="s">
        <v>515</v>
      </c>
      <c r="O189" s="192"/>
      <c r="P189" s="95">
        <v>21.910329999999998</v>
      </c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</row>
    <row r="190" spans="1:27" ht="14.25" customHeight="1">
      <c r="A190" s="109" t="s">
        <v>34</v>
      </c>
      <c r="B190" s="109" t="s">
        <v>496</v>
      </c>
      <c r="C190" s="109" t="s">
        <v>491</v>
      </c>
      <c r="D190" s="110">
        <v>0</v>
      </c>
      <c r="F190" s="96" t="s">
        <v>518</v>
      </c>
      <c r="G190" s="95">
        <v>4.6057000000000001E-2</v>
      </c>
      <c r="H190" s="191" t="s">
        <v>519</v>
      </c>
      <c r="I190" s="192"/>
      <c r="J190" s="95">
        <v>-3.0984069999999999</v>
      </c>
      <c r="K190" s="95"/>
      <c r="L190" s="96" t="s">
        <v>516</v>
      </c>
      <c r="M190" s="95">
        <v>0.90568800000000005</v>
      </c>
      <c r="N190" s="191" t="s">
        <v>517</v>
      </c>
      <c r="O190" s="192"/>
      <c r="P190" s="95">
        <v>0.27056599999999997</v>
      </c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</row>
    <row r="191" spans="1:27" ht="14.25" customHeight="1">
      <c r="A191" s="113" t="s">
        <v>34</v>
      </c>
      <c r="B191" s="113" t="s">
        <v>511</v>
      </c>
      <c r="C191" s="113" t="s">
        <v>472</v>
      </c>
      <c r="D191" s="114">
        <v>0</v>
      </c>
      <c r="F191" s="96" t="s">
        <v>520</v>
      </c>
      <c r="G191" s="95">
        <v>3.6061999999999997E-2</v>
      </c>
      <c r="H191" s="191" t="s">
        <v>521</v>
      </c>
      <c r="I191" s="192"/>
      <c r="J191" s="95">
        <v>-2.8021910000000001</v>
      </c>
      <c r="K191" s="95"/>
      <c r="L191" s="96" t="s">
        <v>518</v>
      </c>
      <c r="M191" s="95">
        <v>8.3091999999999999E-2</v>
      </c>
      <c r="N191" s="191" t="s">
        <v>519</v>
      </c>
      <c r="O191" s="192"/>
      <c r="P191" s="95">
        <v>-1.891953</v>
      </c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</row>
    <row r="192" spans="1:27" ht="14.25" customHeight="1">
      <c r="A192" s="88" t="s">
        <v>34</v>
      </c>
      <c r="B192" s="88" t="s">
        <v>511</v>
      </c>
      <c r="C192" s="88" t="s">
        <v>322</v>
      </c>
      <c r="D192" s="89">
        <v>0</v>
      </c>
      <c r="F192" s="96" t="s">
        <v>522</v>
      </c>
      <c r="G192" s="95">
        <v>41.631680000000003</v>
      </c>
      <c r="H192" s="191" t="s">
        <v>523</v>
      </c>
      <c r="I192" s="192"/>
      <c r="J192" s="95">
        <v>-3.0239099999999999</v>
      </c>
      <c r="K192" s="95"/>
      <c r="L192" s="96" t="s">
        <v>520</v>
      </c>
      <c r="M192" s="95">
        <v>0.110468</v>
      </c>
      <c r="N192" s="191" t="s">
        <v>521</v>
      </c>
      <c r="O192" s="192"/>
      <c r="P192" s="95">
        <v>-1.546368</v>
      </c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</row>
    <row r="193" spans="1:27" ht="14.25" customHeight="1">
      <c r="A193" s="88" t="s">
        <v>34</v>
      </c>
      <c r="B193" s="88" t="s">
        <v>511</v>
      </c>
      <c r="C193" s="88" t="s">
        <v>478</v>
      </c>
      <c r="D193" s="89">
        <v>0</v>
      </c>
      <c r="F193" s="96" t="s">
        <v>524</v>
      </c>
      <c r="G193" s="95">
        <v>80.640079999999998</v>
      </c>
      <c r="H193" s="191" t="s">
        <v>525</v>
      </c>
      <c r="I193" s="192"/>
      <c r="J193" s="95">
        <v>1.9973780000000001</v>
      </c>
      <c r="K193" s="95"/>
      <c r="L193" s="96" t="s">
        <v>522</v>
      </c>
      <c r="M193" s="95">
        <v>28.757459999999998</v>
      </c>
      <c r="N193" s="191" t="s">
        <v>523</v>
      </c>
      <c r="O193" s="192"/>
      <c r="P193" s="95">
        <v>-1.80504</v>
      </c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</row>
    <row r="194" spans="1:27" ht="14.25" customHeight="1">
      <c r="A194" s="88" t="s">
        <v>34</v>
      </c>
      <c r="B194" s="88" t="s">
        <v>511</v>
      </c>
      <c r="C194" s="88" t="s">
        <v>483</v>
      </c>
      <c r="D194" s="89">
        <v>0</v>
      </c>
      <c r="F194" s="96" t="s">
        <v>526</v>
      </c>
      <c r="G194" s="95">
        <v>0</v>
      </c>
      <c r="H194" s="93"/>
      <c r="I194" s="93"/>
      <c r="J194" s="93"/>
      <c r="K194" s="93"/>
      <c r="L194" s="96" t="s">
        <v>524</v>
      </c>
      <c r="M194" s="95">
        <v>36.211179999999999</v>
      </c>
      <c r="N194" s="191" t="s">
        <v>525</v>
      </c>
      <c r="O194" s="192"/>
      <c r="P194" s="95">
        <v>1.4927410000000001</v>
      </c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</row>
    <row r="195" spans="1:27" ht="14.25" customHeight="1" thickBot="1">
      <c r="A195" s="88" t="s">
        <v>34</v>
      </c>
      <c r="B195" s="88" t="s">
        <v>511</v>
      </c>
      <c r="C195" s="88" t="s">
        <v>486</v>
      </c>
      <c r="D195" s="89">
        <v>0</v>
      </c>
      <c r="F195" s="94"/>
      <c r="G195" s="94"/>
      <c r="H195" s="94"/>
      <c r="I195" s="94"/>
      <c r="J195" s="94"/>
      <c r="K195" s="93"/>
      <c r="L195" s="96" t="s">
        <v>526</v>
      </c>
      <c r="M195" s="95">
        <v>0</v>
      </c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</row>
    <row r="196" spans="1:27" ht="14.25" customHeight="1" thickTop="1" thickBot="1">
      <c r="A196" s="88" t="s">
        <v>34</v>
      </c>
      <c r="B196" s="88" t="s">
        <v>511</v>
      </c>
      <c r="C196" s="88" t="s">
        <v>489</v>
      </c>
      <c r="D196" s="89">
        <v>0</v>
      </c>
      <c r="F196" s="93"/>
      <c r="G196" s="93"/>
      <c r="H196" s="93"/>
      <c r="I196" s="93"/>
      <c r="J196" s="93"/>
      <c r="K196" s="93"/>
      <c r="L196" s="94"/>
      <c r="M196" s="94"/>
      <c r="N196" s="94"/>
      <c r="O196" s="94"/>
      <c r="P196" s="94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</row>
    <row r="197" spans="1:27" ht="14.25" customHeight="1" thickTop="1">
      <c r="A197" s="88" t="s">
        <v>34</v>
      </c>
      <c r="B197" s="88" t="s">
        <v>511</v>
      </c>
      <c r="C197" s="88" t="s">
        <v>490</v>
      </c>
      <c r="D197" s="89">
        <v>0</v>
      </c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</row>
    <row r="198" spans="1:27" ht="14.25" customHeight="1">
      <c r="A198" s="109" t="s">
        <v>34</v>
      </c>
      <c r="B198" s="109" t="s">
        <v>511</v>
      </c>
      <c r="C198" s="109" t="s">
        <v>491</v>
      </c>
      <c r="D198" s="110">
        <v>0</v>
      </c>
    </row>
    <row r="199" spans="1:27" ht="14.25" customHeight="1">
      <c r="A199" s="88" t="s">
        <v>34</v>
      </c>
      <c r="B199" s="88" t="s">
        <v>527</v>
      </c>
      <c r="C199" s="88" t="s">
        <v>472</v>
      </c>
      <c r="D199" s="89">
        <v>0</v>
      </c>
    </row>
    <row r="200" spans="1:27" ht="14.25" customHeight="1">
      <c r="A200" s="88" t="s">
        <v>34</v>
      </c>
      <c r="B200" s="88" t="s">
        <v>527</v>
      </c>
      <c r="C200" s="88" t="s">
        <v>322</v>
      </c>
      <c r="D200" s="89">
        <v>0</v>
      </c>
    </row>
    <row r="201" spans="1:27" ht="14.25" customHeight="1">
      <c r="A201" s="88" t="s">
        <v>34</v>
      </c>
      <c r="B201" s="88" t="s">
        <v>527</v>
      </c>
      <c r="C201" s="88" t="s">
        <v>478</v>
      </c>
      <c r="D201" s="89">
        <v>0</v>
      </c>
    </row>
    <row r="202" spans="1:27" ht="14.25" customHeight="1">
      <c r="A202" s="88" t="s">
        <v>34</v>
      </c>
      <c r="B202" s="88" t="s">
        <v>527</v>
      </c>
      <c r="C202" s="88" t="s">
        <v>483</v>
      </c>
      <c r="D202" s="89">
        <v>0</v>
      </c>
    </row>
    <row r="203" spans="1:27" ht="14.25" customHeight="1">
      <c r="A203" s="88" t="s">
        <v>34</v>
      </c>
      <c r="B203" s="88" t="s">
        <v>527</v>
      </c>
      <c r="C203" s="88" t="s">
        <v>486</v>
      </c>
      <c r="D203" s="89">
        <v>0</v>
      </c>
    </row>
    <row r="204" spans="1:27" ht="14.25" customHeight="1">
      <c r="A204" s="88" t="s">
        <v>34</v>
      </c>
      <c r="B204" s="88" t="s">
        <v>527</v>
      </c>
      <c r="C204" s="88" t="s">
        <v>489</v>
      </c>
      <c r="D204" s="89">
        <v>0</v>
      </c>
    </row>
    <row r="205" spans="1:27" ht="14.25" customHeight="1">
      <c r="A205" s="88" t="s">
        <v>34</v>
      </c>
      <c r="B205" s="88" t="s">
        <v>527</v>
      </c>
      <c r="C205" s="88" t="s">
        <v>490</v>
      </c>
      <c r="D205" s="89">
        <v>0</v>
      </c>
    </row>
    <row r="206" spans="1:27" ht="14.25" customHeight="1">
      <c r="A206" s="88" t="s">
        <v>34</v>
      </c>
      <c r="B206" s="88" t="s">
        <v>527</v>
      </c>
      <c r="C206" s="88" t="s">
        <v>491</v>
      </c>
      <c r="D206" s="89">
        <v>0</v>
      </c>
    </row>
    <row r="207" spans="1:27" ht="14.25" customHeight="1">
      <c r="A207" s="86" t="s">
        <v>35</v>
      </c>
      <c r="B207" s="86" t="s">
        <v>471</v>
      </c>
      <c r="C207" s="86" t="s">
        <v>472</v>
      </c>
      <c r="D207" s="87">
        <v>0</v>
      </c>
      <c r="F207" s="191" t="s">
        <v>644</v>
      </c>
      <c r="G207" s="192"/>
      <c r="H207" s="192"/>
      <c r="I207" s="192"/>
      <c r="J207" s="93"/>
      <c r="K207" s="93"/>
      <c r="L207" s="191" t="s">
        <v>645</v>
      </c>
      <c r="M207" s="192"/>
      <c r="N207" s="192"/>
      <c r="O207" s="192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</row>
    <row r="208" spans="1:27" ht="14.25" customHeight="1">
      <c r="A208" s="86" t="s">
        <v>35</v>
      </c>
      <c r="B208" s="86" t="s">
        <v>471</v>
      </c>
      <c r="C208" s="86" t="s">
        <v>322</v>
      </c>
      <c r="D208" s="87">
        <v>2.0357980000000002</v>
      </c>
      <c r="F208" s="191" t="s">
        <v>477</v>
      </c>
      <c r="G208" s="192"/>
      <c r="H208" s="192"/>
      <c r="I208" s="192"/>
      <c r="J208" s="93"/>
      <c r="K208" s="93"/>
      <c r="L208" s="191" t="s">
        <v>477</v>
      </c>
      <c r="M208" s="192"/>
      <c r="N208" s="192"/>
      <c r="O208" s="192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</row>
    <row r="209" spans="1:27" ht="14.25" customHeight="1">
      <c r="A209" s="86" t="s">
        <v>35</v>
      </c>
      <c r="B209" s="86" t="s">
        <v>471</v>
      </c>
      <c r="C209" s="86" t="s">
        <v>478</v>
      </c>
      <c r="D209" s="87">
        <v>-0.54741899999999999</v>
      </c>
      <c r="F209" s="191" t="s">
        <v>646</v>
      </c>
      <c r="G209" s="192"/>
      <c r="H209" s="192"/>
      <c r="I209" s="192"/>
      <c r="J209" s="93"/>
      <c r="K209" s="93"/>
      <c r="L209" s="191" t="s">
        <v>647</v>
      </c>
      <c r="M209" s="192"/>
      <c r="N209" s="192"/>
      <c r="O209" s="192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</row>
    <row r="210" spans="1:27" ht="14.25" customHeight="1">
      <c r="A210" s="86" t="s">
        <v>35</v>
      </c>
      <c r="B210" s="86" t="s">
        <v>471</v>
      </c>
      <c r="C210" s="86" t="s">
        <v>483</v>
      </c>
      <c r="D210" s="87">
        <v>0</v>
      </c>
      <c r="F210" s="191" t="s">
        <v>484</v>
      </c>
      <c r="G210" s="192"/>
      <c r="H210" s="192"/>
      <c r="I210" s="192"/>
      <c r="J210" s="93"/>
      <c r="K210" s="93"/>
      <c r="L210" s="191" t="s">
        <v>484</v>
      </c>
      <c r="M210" s="192"/>
      <c r="N210" s="192"/>
      <c r="O210" s="192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</row>
    <row r="211" spans="1:27" ht="14.25" customHeight="1">
      <c r="A211" s="86" t="s">
        <v>35</v>
      </c>
      <c r="B211" s="86" t="s">
        <v>471</v>
      </c>
      <c r="C211" s="86" t="s">
        <v>486</v>
      </c>
      <c r="D211" s="87">
        <v>0</v>
      </c>
      <c r="F211" s="191" t="s">
        <v>487</v>
      </c>
      <c r="G211" s="192"/>
      <c r="H211" s="192"/>
      <c r="I211" s="192"/>
      <c r="J211" s="192"/>
      <c r="K211" s="96"/>
      <c r="L211" s="191" t="s">
        <v>487</v>
      </c>
      <c r="M211" s="192"/>
      <c r="N211" s="192"/>
      <c r="O211" s="192"/>
      <c r="P211" s="192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</row>
    <row r="212" spans="1:27" ht="14.25" customHeight="1" thickBot="1">
      <c r="A212" s="86" t="s">
        <v>35</v>
      </c>
      <c r="B212" s="86" t="s">
        <v>471</v>
      </c>
      <c r="C212" s="86" t="s">
        <v>489</v>
      </c>
      <c r="D212" s="87">
        <v>9.1396300000000004</v>
      </c>
      <c r="F212" s="94"/>
      <c r="G212" s="94"/>
      <c r="H212" s="94"/>
      <c r="I212" s="94"/>
      <c r="J212" s="94"/>
      <c r="K212" s="93"/>
      <c r="L212" s="94"/>
      <c r="M212" s="94"/>
      <c r="N212" s="94"/>
      <c r="O212" s="94"/>
      <c r="P212" s="94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</row>
    <row r="213" spans="1:27" ht="14.25" customHeight="1" thickTop="1">
      <c r="A213" s="86" t="s">
        <v>35</v>
      </c>
      <c r="B213" s="86" t="s">
        <v>471</v>
      </c>
      <c r="C213" s="86" t="s">
        <v>490</v>
      </c>
      <c r="D213" s="87">
        <v>0</v>
      </c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</row>
    <row r="214" spans="1:27" ht="14.25" customHeight="1">
      <c r="A214" s="107" t="s">
        <v>35</v>
      </c>
      <c r="B214" s="107" t="s">
        <v>471</v>
      </c>
      <c r="C214" s="107" t="s">
        <v>491</v>
      </c>
      <c r="D214" s="108">
        <v>0</v>
      </c>
      <c r="F214" s="93" t="s">
        <v>468</v>
      </c>
      <c r="G214" s="95" t="s">
        <v>492</v>
      </c>
      <c r="H214" s="95" t="s">
        <v>493</v>
      </c>
      <c r="I214" s="95" t="s">
        <v>494</v>
      </c>
      <c r="J214" s="95" t="s">
        <v>495</v>
      </c>
      <c r="K214" s="95"/>
      <c r="L214" s="93" t="s">
        <v>468</v>
      </c>
      <c r="M214" s="95" t="s">
        <v>492</v>
      </c>
      <c r="N214" s="95" t="s">
        <v>493</v>
      </c>
      <c r="O214" s="95" t="s">
        <v>494</v>
      </c>
      <c r="P214" s="95" t="s">
        <v>495</v>
      </c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</row>
    <row r="215" spans="1:27" ht="14.25" customHeight="1" thickBot="1">
      <c r="A215" s="111" t="s">
        <v>35</v>
      </c>
      <c r="B215" s="111" t="s">
        <v>496</v>
      </c>
      <c r="C215" s="111" t="s">
        <v>472</v>
      </c>
      <c r="D215" s="112">
        <v>0</v>
      </c>
      <c r="F215" s="94"/>
      <c r="G215" s="94"/>
      <c r="H215" s="94"/>
      <c r="I215" s="94"/>
      <c r="J215" s="94"/>
      <c r="K215" s="93"/>
      <c r="L215" s="94"/>
      <c r="M215" s="94"/>
      <c r="N215" s="94"/>
      <c r="O215" s="94"/>
      <c r="P215" s="94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</row>
    <row r="216" spans="1:27" ht="14.25" customHeight="1" thickTop="1">
      <c r="A216" s="86" t="s">
        <v>35</v>
      </c>
      <c r="B216" s="86" t="s">
        <v>496</v>
      </c>
      <c r="C216" s="86" t="s">
        <v>322</v>
      </c>
      <c r="D216" s="87">
        <v>1.0727009999999999</v>
      </c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</row>
    <row r="217" spans="1:27" ht="14.25" customHeight="1">
      <c r="A217" s="86" t="s">
        <v>35</v>
      </c>
      <c r="B217" s="86" t="s">
        <v>496</v>
      </c>
      <c r="C217" s="86" t="s">
        <v>478</v>
      </c>
      <c r="D217" s="87">
        <v>0</v>
      </c>
      <c r="F217" s="93" t="s">
        <v>497</v>
      </c>
      <c r="G217" s="95">
        <v>9.1396300000000004</v>
      </c>
      <c r="H217" s="95">
        <v>1.1339539999999999</v>
      </c>
      <c r="I217" s="95">
        <v>8.0599679999999996</v>
      </c>
      <c r="J217" s="95">
        <v>0</v>
      </c>
      <c r="K217" s="95"/>
      <c r="L217" s="93" t="s">
        <v>497</v>
      </c>
      <c r="M217" s="95">
        <v>13.391170000000001</v>
      </c>
      <c r="N217" s="95">
        <v>0.80118299999999998</v>
      </c>
      <c r="O217" s="95">
        <v>16.71424</v>
      </c>
      <c r="P217" s="95">
        <v>0</v>
      </c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</row>
    <row r="218" spans="1:27" ht="14.25" customHeight="1">
      <c r="A218" s="86" t="s">
        <v>35</v>
      </c>
      <c r="B218" s="86" t="s">
        <v>496</v>
      </c>
      <c r="C218" s="86" t="s">
        <v>483</v>
      </c>
      <c r="D218" s="87">
        <v>0</v>
      </c>
      <c r="F218" s="93" t="s">
        <v>648</v>
      </c>
      <c r="G218" s="95">
        <v>2.0357980000000002</v>
      </c>
      <c r="H218" s="95">
        <v>0.228073</v>
      </c>
      <c r="I218" s="95">
        <v>8.9260889999999993</v>
      </c>
      <c r="J218" s="95">
        <v>0</v>
      </c>
      <c r="K218" s="95"/>
      <c r="L218" s="93" t="s">
        <v>648</v>
      </c>
      <c r="M218" s="95">
        <v>1.0727009999999999</v>
      </c>
      <c r="N218" s="95">
        <v>9.8403000000000004E-2</v>
      </c>
      <c r="O218" s="95">
        <v>10.90109</v>
      </c>
      <c r="P218" s="95">
        <v>0</v>
      </c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</row>
    <row r="219" spans="1:27" ht="14.25" customHeight="1">
      <c r="A219" s="86" t="s">
        <v>35</v>
      </c>
      <c r="B219" s="86" t="s">
        <v>496</v>
      </c>
      <c r="C219" s="86" t="s">
        <v>486</v>
      </c>
      <c r="D219" s="87">
        <v>0</v>
      </c>
      <c r="F219" s="93" t="s">
        <v>649</v>
      </c>
      <c r="G219" s="95">
        <v>-0.54741899999999999</v>
      </c>
      <c r="H219" s="95">
        <v>0.13194900000000001</v>
      </c>
      <c r="I219" s="95">
        <v>-4.1487210000000001</v>
      </c>
      <c r="J219" s="95">
        <v>8.0000000000000004E-4</v>
      </c>
      <c r="K219" s="95"/>
      <c r="L219" s="93" t="s">
        <v>506</v>
      </c>
      <c r="M219" s="95">
        <v>-0.14452200000000001</v>
      </c>
      <c r="N219" s="95">
        <v>8.1032999999999994E-2</v>
      </c>
      <c r="O219" s="95">
        <v>-1.7834810000000001</v>
      </c>
      <c r="P219" s="95">
        <v>9.35E-2</v>
      </c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</row>
    <row r="220" spans="1:27" ht="14.25" customHeight="1">
      <c r="A220" s="86" t="s">
        <v>35</v>
      </c>
      <c r="B220" s="86" t="s">
        <v>496</v>
      </c>
      <c r="C220" s="86" t="s">
        <v>489</v>
      </c>
      <c r="D220" s="87">
        <v>13.391170000000001</v>
      </c>
      <c r="F220" s="93" t="s">
        <v>543</v>
      </c>
      <c r="G220" s="95">
        <v>-0.18991</v>
      </c>
      <c r="H220" s="95">
        <v>8.3310999999999996E-2</v>
      </c>
      <c r="I220" s="95">
        <v>-2.279522</v>
      </c>
      <c r="J220" s="95">
        <v>3.6700000000000003E-2</v>
      </c>
      <c r="K220" s="95"/>
      <c r="L220" s="93" t="s">
        <v>503</v>
      </c>
      <c r="M220" s="95">
        <v>-0.18726100000000001</v>
      </c>
      <c r="N220" s="95">
        <v>8.0939999999999998E-2</v>
      </c>
      <c r="O220" s="95">
        <v>-2.3135889999999999</v>
      </c>
      <c r="P220" s="95">
        <v>3.4299999999999997E-2</v>
      </c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</row>
    <row r="221" spans="1:27" ht="14.25" customHeight="1">
      <c r="A221" s="86" t="s">
        <v>35</v>
      </c>
      <c r="B221" s="86" t="s">
        <v>496</v>
      </c>
      <c r="C221" s="86" t="s">
        <v>490</v>
      </c>
      <c r="D221" s="87">
        <v>0</v>
      </c>
      <c r="F221" s="93" t="s">
        <v>544</v>
      </c>
      <c r="G221" s="95">
        <v>-0.20471</v>
      </c>
      <c r="H221" s="95">
        <v>8.3211999999999994E-2</v>
      </c>
      <c r="I221" s="95">
        <v>-2.460108</v>
      </c>
      <c r="J221" s="95">
        <v>2.5600000000000001E-2</v>
      </c>
      <c r="K221" s="95"/>
      <c r="L221" s="93" t="s">
        <v>512</v>
      </c>
      <c r="M221" s="95">
        <v>0.32371800000000001</v>
      </c>
      <c r="N221" s="95">
        <v>8.4110000000000004E-2</v>
      </c>
      <c r="O221" s="95">
        <v>3.8487439999999999</v>
      </c>
      <c r="P221" s="95">
        <v>1.4E-3</v>
      </c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</row>
    <row r="222" spans="1:27" ht="14.25" customHeight="1">
      <c r="A222" s="86" t="s">
        <v>35</v>
      </c>
      <c r="B222" s="86" t="s">
        <v>496</v>
      </c>
      <c r="C222" s="86" t="s">
        <v>491</v>
      </c>
      <c r="D222" s="87">
        <v>0</v>
      </c>
      <c r="F222" s="93" t="s">
        <v>627</v>
      </c>
      <c r="G222" s="95">
        <v>0.19852400000000001</v>
      </c>
      <c r="H222" s="95">
        <v>8.7052000000000004E-2</v>
      </c>
      <c r="I222" s="95">
        <v>2.2805140000000002</v>
      </c>
      <c r="J222" s="95">
        <v>3.6600000000000001E-2</v>
      </c>
      <c r="K222" s="95"/>
      <c r="L222" s="93" t="s">
        <v>513</v>
      </c>
      <c r="M222" s="95">
        <v>0.178372</v>
      </c>
      <c r="N222" s="95">
        <v>8.3719000000000002E-2</v>
      </c>
      <c r="O222" s="95">
        <v>2.1306060000000002</v>
      </c>
      <c r="P222" s="95">
        <v>4.9000000000000002E-2</v>
      </c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</row>
    <row r="223" spans="1:27" ht="14.25" customHeight="1">
      <c r="A223" s="86" t="s">
        <v>35</v>
      </c>
      <c r="B223" s="86" t="s">
        <v>496</v>
      </c>
      <c r="C223" s="86">
        <v>2019</v>
      </c>
      <c r="D223" s="87">
        <v>0.178372</v>
      </c>
      <c r="F223" s="93" t="s">
        <v>503</v>
      </c>
      <c r="G223" s="95">
        <v>-0.183203</v>
      </c>
      <c r="H223" s="95">
        <v>8.5837999999999998E-2</v>
      </c>
      <c r="I223" s="95">
        <v>-2.1342759999999998</v>
      </c>
      <c r="J223" s="95">
        <v>4.8599999999999997E-2</v>
      </c>
      <c r="K223" s="95"/>
      <c r="L223" s="93" t="s">
        <v>510</v>
      </c>
      <c r="M223" s="95">
        <v>0.23802100000000001</v>
      </c>
      <c r="N223" s="95">
        <v>8.2457000000000003E-2</v>
      </c>
      <c r="O223" s="95">
        <v>2.8866170000000002</v>
      </c>
      <c r="P223" s="95">
        <v>1.0699999999999999E-2</v>
      </c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</row>
    <row r="224" spans="1:27" ht="14.25" customHeight="1" thickBot="1">
      <c r="A224" s="86" t="s">
        <v>35</v>
      </c>
      <c r="B224" s="86" t="s">
        <v>496</v>
      </c>
      <c r="C224" s="86">
        <v>2020</v>
      </c>
      <c r="D224" s="87">
        <v>0.23802100000000001</v>
      </c>
      <c r="F224" s="94"/>
      <c r="G224" s="94"/>
      <c r="H224" s="94"/>
      <c r="I224" s="94"/>
      <c r="J224" s="94"/>
      <c r="K224" s="93"/>
      <c r="L224" s="94"/>
      <c r="M224" s="94"/>
      <c r="N224" s="94"/>
      <c r="O224" s="94"/>
      <c r="P224" s="94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</row>
    <row r="225" spans="1:27" ht="14.25" customHeight="1" thickTop="1">
      <c r="A225" s="111" t="s">
        <v>35</v>
      </c>
      <c r="B225" s="111" t="s">
        <v>511</v>
      </c>
      <c r="C225" s="111" t="s">
        <v>472</v>
      </c>
      <c r="D225" s="112">
        <v>0</v>
      </c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</row>
    <row r="226" spans="1:27" ht="14.25" customHeight="1">
      <c r="A226" s="86" t="s">
        <v>35</v>
      </c>
      <c r="B226" s="86" t="s">
        <v>511</v>
      </c>
      <c r="C226" s="86" t="s">
        <v>322</v>
      </c>
      <c r="D226" s="87">
        <v>0</v>
      </c>
      <c r="F226" s="96" t="s">
        <v>514</v>
      </c>
      <c r="G226" s="95">
        <v>0.93652999999999997</v>
      </c>
      <c r="H226" s="191" t="s">
        <v>515</v>
      </c>
      <c r="I226" s="192"/>
      <c r="J226" s="95">
        <v>22.359919999999999</v>
      </c>
      <c r="K226" s="95"/>
      <c r="L226" s="96" t="s">
        <v>514</v>
      </c>
      <c r="M226" s="95">
        <v>0.95154399999999995</v>
      </c>
      <c r="N226" s="191" t="s">
        <v>515</v>
      </c>
      <c r="O226" s="192"/>
      <c r="P226" s="95">
        <v>22.21893</v>
      </c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</row>
    <row r="227" spans="1:27" ht="14.25" customHeight="1">
      <c r="A227" s="86" t="s">
        <v>35</v>
      </c>
      <c r="B227" s="86" t="s">
        <v>511</v>
      </c>
      <c r="C227" s="86" t="s">
        <v>478</v>
      </c>
      <c r="D227" s="87">
        <v>0</v>
      </c>
      <c r="F227" s="96" t="s">
        <v>516</v>
      </c>
      <c r="G227" s="95">
        <v>0.91272799999999998</v>
      </c>
      <c r="H227" s="191" t="s">
        <v>517</v>
      </c>
      <c r="I227" s="192"/>
      <c r="J227" s="95">
        <v>0.27315899999999999</v>
      </c>
      <c r="K227" s="95"/>
      <c r="L227" s="96" t="s">
        <v>516</v>
      </c>
      <c r="M227" s="95">
        <v>0.93337300000000001</v>
      </c>
      <c r="N227" s="191" t="s">
        <v>517</v>
      </c>
      <c r="O227" s="192"/>
      <c r="P227" s="95">
        <v>0.28464099999999998</v>
      </c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</row>
    <row r="228" spans="1:27" ht="14.25" customHeight="1">
      <c r="A228" s="86" t="s">
        <v>35</v>
      </c>
      <c r="B228" s="86" t="s">
        <v>511</v>
      </c>
      <c r="C228" s="86" t="s">
        <v>483</v>
      </c>
      <c r="D228" s="87">
        <v>0</v>
      </c>
      <c r="F228" s="96" t="s">
        <v>518</v>
      </c>
      <c r="G228" s="95">
        <v>8.0696000000000004E-2</v>
      </c>
      <c r="H228" s="191" t="s">
        <v>519</v>
      </c>
      <c r="I228" s="192"/>
      <c r="J228" s="95">
        <v>-1.950461</v>
      </c>
      <c r="K228" s="95"/>
      <c r="L228" s="96" t="s">
        <v>518</v>
      </c>
      <c r="M228" s="95">
        <v>7.3471999999999996E-2</v>
      </c>
      <c r="N228" s="191" t="s">
        <v>519</v>
      </c>
      <c r="O228" s="192"/>
      <c r="P228" s="95">
        <v>-2.1380349999999999</v>
      </c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</row>
    <row r="229" spans="1:27" ht="14.25" customHeight="1">
      <c r="A229" s="86" t="s">
        <v>35</v>
      </c>
      <c r="B229" s="86" t="s">
        <v>511</v>
      </c>
      <c r="C229" s="86" t="s">
        <v>486</v>
      </c>
      <c r="D229" s="87">
        <v>0</v>
      </c>
      <c r="F229" s="96" t="s">
        <v>520</v>
      </c>
      <c r="G229" s="95">
        <v>0.10419</v>
      </c>
      <c r="H229" s="191" t="s">
        <v>521</v>
      </c>
      <c r="I229" s="192"/>
      <c r="J229" s="95">
        <v>-1.604876</v>
      </c>
      <c r="K229" s="95"/>
      <c r="L229" s="96" t="s">
        <v>520</v>
      </c>
      <c r="M229" s="95">
        <v>8.6370000000000002E-2</v>
      </c>
      <c r="N229" s="191" t="s">
        <v>521</v>
      </c>
      <c r="O229" s="192"/>
      <c r="P229" s="95">
        <v>-1.7924500000000001</v>
      </c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</row>
    <row r="230" spans="1:27" ht="14.25" customHeight="1">
      <c r="A230" s="86" t="s">
        <v>35</v>
      </c>
      <c r="B230" s="86" t="s">
        <v>511</v>
      </c>
      <c r="C230" s="86" t="s">
        <v>489</v>
      </c>
      <c r="D230" s="87">
        <v>0</v>
      </c>
      <c r="F230" s="96" t="s">
        <v>522</v>
      </c>
      <c r="G230" s="95">
        <v>29.430299999999999</v>
      </c>
      <c r="H230" s="191" t="s">
        <v>523</v>
      </c>
      <c r="I230" s="192"/>
      <c r="J230" s="95">
        <v>-1.8635470000000001</v>
      </c>
      <c r="K230" s="95"/>
      <c r="L230" s="96" t="s">
        <v>522</v>
      </c>
      <c r="M230" s="95">
        <v>31.587399999999999</v>
      </c>
      <c r="N230" s="191" t="s">
        <v>523</v>
      </c>
      <c r="O230" s="192"/>
      <c r="P230" s="95">
        <v>-2.0511210000000002</v>
      </c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</row>
    <row r="231" spans="1:27" ht="14.25" customHeight="1">
      <c r="A231" s="86" t="s">
        <v>35</v>
      </c>
      <c r="B231" s="86" t="s">
        <v>511</v>
      </c>
      <c r="C231" s="86" t="s">
        <v>490</v>
      </c>
      <c r="D231" s="87">
        <v>0</v>
      </c>
      <c r="F231" s="96" t="s">
        <v>524</v>
      </c>
      <c r="G231" s="95">
        <v>39.347720000000002</v>
      </c>
      <c r="H231" s="191" t="s">
        <v>525</v>
      </c>
      <c r="I231" s="192"/>
      <c r="J231" s="95">
        <v>1.2441070000000001</v>
      </c>
      <c r="K231" s="95"/>
      <c r="L231" s="96" t="s">
        <v>524</v>
      </c>
      <c r="M231" s="95">
        <v>52.366230000000002</v>
      </c>
      <c r="N231" s="191" t="s">
        <v>525</v>
      </c>
      <c r="O231" s="192"/>
      <c r="P231" s="95">
        <v>1.3435520000000001</v>
      </c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</row>
    <row r="232" spans="1:27" ht="14.25" customHeight="1">
      <c r="A232" s="107" t="s">
        <v>35</v>
      </c>
      <c r="B232" s="107" t="s">
        <v>511</v>
      </c>
      <c r="C232" s="107" t="s">
        <v>491</v>
      </c>
      <c r="D232" s="108">
        <v>0</v>
      </c>
      <c r="F232" s="96" t="s">
        <v>526</v>
      </c>
      <c r="G232" s="95">
        <v>0</v>
      </c>
      <c r="H232" s="93"/>
      <c r="I232" s="93"/>
      <c r="J232" s="93"/>
      <c r="K232" s="93"/>
      <c r="L232" s="96" t="s">
        <v>526</v>
      </c>
      <c r="M232" s="95">
        <v>0</v>
      </c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</row>
    <row r="233" spans="1:27" ht="14.25" customHeight="1" thickBot="1">
      <c r="A233" s="86" t="s">
        <v>35</v>
      </c>
      <c r="B233" s="86" t="s">
        <v>527</v>
      </c>
      <c r="C233" s="86" t="s">
        <v>472</v>
      </c>
      <c r="D233" s="87">
        <v>0</v>
      </c>
      <c r="F233" s="197"/>
      <c r="G233" s="197"/>
      <c r="H233" s="197"/>
      <c r="I233" s="197"/>
      <c r="J233" s="197"/>
      <c r="K233" s="93"/>
      <c r="L233" s="94"/>
      <c r="M233" s="94"/>
      <c r="N233" s="94"/>
      <c r="O233" s="94"/>
      <c r="P233" s="94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</row>
    <row r="234" spans="1:27" ht="14.25" customHeight="1" thickTop="1">
      <c r="A234" s="86" t="s">
        <v>35</v>
      </c>
      <c r="B234" s="86" t="s">
        <v>527</v>
      </c>
      <c r="C234" s="86" t="s">
        <v>322</v>
      </c>
      <c r="D234" s="87">
        <v>0</v>
      </c>
      <c r="F234" s="192"/>
      <c r="G234" s="192"/>
      <c r="H234" s="192"/>
      <c r="I234" s="192"/>
      <c r="J234" s="192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</row>
    <row r="235" spans="1:27" ht="14.25" customHeight="1" thickBot="1">
      <c r="A235" s="86" t="s">
        <v>35</v>
      </c>
      <c r="B235" s="86" t="s">
        <v>527</v>
      </c>
      <c r="C235" s="86" t="s">
        <v>478</v>
      </c>
      <c r="D235" s="87">
        <v>0</v>
      </c>
      <c r="F235" s="196"/>
      <c r="G235" s="196"/>
      <c r="H235" s="196"/>
      <c r="I235" s="196"/>
      <c r="J235" s="196"/>
      <c r="K235" s="93"/>
      <c r="L235" s="93"/>
      <c r="M235" s="93"/>
    </row>
    <row r="236" spans="1:27" ht="14.25" customHeight="1" thickTop="1">
      <c r="A236" s="86" t="s">
        <v>35</v>
      </c>
      <c r="B236" s="86" t="s">
        <v>527</v>
      </c>
      <c r="C236" s="86" t="s">
        <v>483</v>
      </c>
      <c r="D236" s="87">
        <v>0</v>
      </c>
      <c r="F236" s="194"/>
      <c r="G236" s="194"/>
      <c r="H236" s="194"/>
      <c r="I236" s="194"/>
      <c r="J236" s="194"/>
      <c r="K236" s="93"/>
      <c r="L236" s="93"/>
      <c r="M236" s="93"/>
    </row>
    <row r="237" spans="1:27" ht="14.25" customHeight="1">
      <c r="A237" s="86" t="s">
        <v>35</v>
      </c>
      <c r="B237" s="86" t="s">
        <v>527</v>
      </c>
      <c r="C237" s="86" t="s">
        <v>486</v>
      </c>
      <c r="D237" s="87">
        <v>0</v>
      </c>
      <c r="F237" s="192"/>
      <c r="G237" s="192"/>
      <c r="H237" s="192"/>
      <c r="I237" s="192"/>
      <c r="J237" s="192"/>
      <c r="K237" s="93"/>
      <c r="L237" s="93"/>
      <c r="M237" s="93"/>
    </row>
    <row r="238" spans="1:27" ht="14.25" customHeight="1">
      <c r="A238" s="86" t="s">
        <v>35</v>
      </c>
      <c r="B238" s="86" t="s">
        <v>527</v>
      </c>
      <c r="C238" s="86" t="s">
        <v>489</v>
      </c>
      <c r="D238" s="87">
        <v>0</v>
      </c>
      <c r="F238" s="192"/>
      <c r="G238" s="192"/>
      <c r="H238" s="192"/>
      <c r="I238" s="192"/>
      <c r="J238" s="192"/>
      <c r="K238" s="93"/>
      <c r="L238" s="93"/>
      <c r="M238" s="93"/>
    </row>
    <row r="239" spans="1:27" ht="14.25" customHeight="1">
      <c r="A239" s="86" t="s">
        <v>35</v>
      </c>
      <c r="B239" s="86" t="s">
        <v>527</v>
      </c>
      <c r="C239" s="86" t="s">
        <v>490</v>
      </c>
      <c r="D239" s="87">
        <v>0</v>
      </c>
      <c r="F239" s="93"/>
      <c r="G239" s="93"/>
      <c r="H239" s="93"/>
      <c r="I239" s="93"/>
      <c r="J239" s="93"/>
      <c r="K239" s="93"/>
      <c r="L239" s="93"/>
      <c r="M239" s="93"/>
    </row>
    <row r="240" spans="1:27" ht="14.25" customHeight="1">
      <c r="A240" s="86" t="s">
        <v>35</v>
      </c>
      <c r="B240" s="86" t="s">
        <v>527</v>
      </c>
      <c r="C240" s="86" t="s">
        <v>491</v>
      </c>
      <c r="D240" s="87">
        <v>0</v>
      </c>
      <c r="F240" s="93"/>
      <c r="G240" s="93"/>
      <c r="H240" s="93"/>
      <c r="I240" s="93"/>
      <c r="J240" s="93"/>
      <c r="K240" s="93"/>
      <c r="L240" s="93"/>
      <c r="M240" s="93"/>
    </row>
    <row r="241" spans="1:28" ht="14.25" customHeight="1">
      <c r="A241" s="88" t="s">
        <v>36</v>
      </c>
      <c r="B241" s="88" t="s">
        <v>471</v>
      </c>
      <c r="C241" s="88" t="s">
        <v>472</v>
      </c>
      <c r="D241" s="89">
        <v>0</v>
      </c>
      <c r="F241" s="191" t="s">
        <v>650</v>
      </c>
      <c r="G241" s="192"/>
      <c r="H241" s="192"/>
      <c r="I241" s="192"/>
      <c r="J241" s="93"/>
      <c r="K241" s="93"/>
      <c r="L241" s="191" t="s">
        <v>651</v>
      </c>
      <c r="M241" s="192"/>
      <c r="N241" s="192"/>
      <c r="O241" s="192"/>
      <c r="P241" s="93"/>
      <c r="Q241" s="93"/>
      <c r="R241" s="191" t="s">
        <v>552</v>
      </c>
      <c r="S241" s="192"/>
      <c r="T241" s="192"/>
      <c r="U241" s="192"/>
      <c r="V241" s="93"/>
      <c r="W241" s="93"/>
      <c r="X241" s="191" t="s">
        <v>606</v>
      </c>
      <c r="Y241" s="192"/>
      <c r="Z241" s="192"/>
      <c r="AA241" s="192"/>
      <c r="AB241" s="93"/>
    </row>
    <row r="242" spans="1:28" ht="14.25" customHeight="1">
      <c r="A242" s="88" t="s">
        <v>36</v>
      </c>
      <c r="B242" s="88" t="s">
        <v>471</v>
      </c>
      <c r="C242" s="88" t="s">
        <v>322</v>
      </c>
      <c r="D242" s="89">
        <v>0.39829300000000001</v>
      </c>
      <c r="F242" s="191" t="s">
        <v>477</v>
      </c>
      <c r="G242" s="192"/>
      <c r="H242" s="192"/>
      <c r="I242" s="192"/>
      <c r="J242" s="93"/>
      <c r="K242" s="93"/>
      <c r="L242" s="191" t="s">
        <v>477</v>
      </c>
      <c r="M242" s="192"/>
      <c r="N242" s="192"/>
      <c r="O242" s="192"/>
      <c r="P242" s="93"/>
      <c r="Q242" s="93"/>
      <c r="R242" s="191" t="s">
        <v>477</v>
      </c>
      <c r="S242" s="192"/>
      <c r="T242" s="192"/>
      <c r="U242" s="93"/>
      <c r="V242" s="93"/>
      <c r="W242" s="93"/>
      <c r="X242" s="191" t="s">
        <v>477</v>
      </c>
      <c r="Y242" s="192"/>
      <c r="Z242" s="192"/>
      <c r="AA242" s="192"/>
      <c r="AB242" s="93"/>
    </row>
    <row r="243" spans="1:28" ht="14.25" customHeight="1">
      <c r="A243" s="88" t="s">
        <v>36</v>
      </c>
      <c r="B243" s="88" t="s">
        <v>471</v>
      </c>
      <c r="C243" s="88" t="s">
        <v>478</v>
      </c>
      <c r="D243" s="89">
        <v>0</v>
      </c>
      <c r="F243" s="191" t="s">
        <v>652</v>
      </c>
      <c r="G243" s="192"/>
      <c r="H243" s="192"/>
      <c r="I243" s="192"/>
      <c r="J243" s="93"/>
      <c r="K243" s="93"/>
      <c r="L243" s="191" t="s">
        <v>653</v>
      </c>
      <c r="M243" s="192"/>
      <c r="N243" s="192"/>
      <c r="O243" s="192"/>
      <c r="P243" s="93"/>
      <c r="Q243" s="93"/>
      <c r="R243" s="191" t="s">
        <v>654</v>
      </c>
      <c r="S243" s="192"/>
      <c r="T243" s="192"/>
      <c r="U243" s="93"/>
      <c r="V243" s="93"/>
      <c r="W243" s="93"/>
      <c r="X243" s="191" t="s">
        <v>614</v>
      </c>
      <c r="Y243" s="192"/>
      <c r="Z243" s="192"/>
      <c r="AA243" s="192"/>
      <c r="AB243" s="93"/>
    </row>
    <row r="244" spans="1:28" ht="14.25" customHeight="1">
      <c r="A244" s="88" t="s">
        <v>36</v>
      </c>
      <c r="B244" s="88" t="s">
        <v>471</v>
      </c>
      <c r="C244" s="88" t="s">
        <v>483</v>
      </c>
      <c r="D244" s="89">
        <v>0</v>
      </c>
      <c r="F244" s="191" t="s">
        <v>484</v>
      </c>
      <c r="G244" s="192"/>
      <c r="H244" s="192"/>
      <c r="I244" s="192"/>
      <c r="J244" s="93"/>
      <c r="K244" s="93"/>
      <c r="L244" s="191" t="s">
        <v>484</v>
      </c>
      <c r="M244" s="192"/>
      <c r="N244" s="192"/>
      <c r="O244" s="192"/>
      <c r="P244" s="93"/>
      <c r="Q244" s="93"/>
      <c r="R244" s="191" t="s">
        <v>485</v>
      </c>
      <c r="S244" s="192"/>
      <c r="T244" s="192"/>
      <c r="U244" s="93"/>
      <c r="V244" s="93"/>
      <c r="W244" s="93"/>
      <c r="X244" s="191" t="s">
        <v>485</v>
      </c>
      <c r="Y244" s="192"/>
      <c r="Z244" s="192"/>
      <c r="AA244" s="192"/>
      <c r="AB244" s="93"/>
    </row>
    <row r="245" spans="1:28" ht="14.25" customHeight="1">
      <c r="A245" s="88" t="s">
        <v>36</v>
      </c>
      <c r="B245" s="88" t="s">
        <v>471</v>
      </c>
      <c r="C245" s="88" t="s">
        <v>486</v>
      </c>
      <c r="D245" s="89">
        <v>0</v>
      </c>
      <c r="F245" s="191" t="s">
        <v>487</v>
      </c>
      <c r="G245" s="192"/>
      <c r="H245" s="192"/>
      <c r="I245" s="192"/>
      <c r="J245" s="192"/>
      <c r="K245" s="96"/>
      <c r="L245" s="191" t="s">
        <v>487</v>
      </c>
      <c r="M245" s="192"/>
      <c r="N245" s="192"/>
      <c r="O245" s="192"/>
      <c r="P245" s="192"/>
      <c r="Q245" s="96"/>
      <c r="R245" s="191" t="s">
        <v>488</v>
      </c>
      <c r="S245" s="192"/>
      <c r="T245" s="192"/>
      <c r="U245" s="192"/>
      <c r="V245" s="93"/>
      <c r="W245" s="93"/>
      <c r="X245" s="191" t="s">
        <v>488</v>
      </c>
      <c r="Y245" s="192"/>
      <c r="Z245" s="192"/>
      <c r="AA245" s="192"/>
      <c r="AB245" s="192"/>
    </row>
    <row r="246" spans="1:28" ht="14.25" customHeight="1" thickBot="1">
      <c r="A246" s="88" t="s">
        <v>36</v>
      </c>
      <c r="B246" s="88" t="s">
        <v>471</v>
      </c>
      <c r="C246" s="88" t="s">
        <v>489</v>
      </c>
      <c r="D246" s="89">
        <v>19.53322</v>
      </c>
      <c r="F246" s="94"/>
      <c r="G246" s="94"/>
      <c r="H246" s="94"/>
      <c r="I246" s="94"/>
      <c r="J246" s="94"/>
      <c r="K246" s="93"/>
      <c r="L246" s="94"/>
      <c r="M246" s="94"/>
      <c r="N246" s="94"/>
      <c r="O246" s="94"/>
      <c r="P246" s="94"/>
      <c r="Q246" s="93"/>
      <c r="R246" s="94"/>
      <c r="S246" s="94"/>
      <c r="T246" s="94"/>
      <c r="U246" s="94"/>
      <c r="V246" s="94"/>
      <c r="W246" s="93"/>
      <c r="X246" s="94"/>
      <c r="Y246" s="94"/>
      <c r="Z246" s="94"/>
      <c r="AA246" s="94"/>
      <c r="AB246" s="94"/>
    </row>
    <row r="247" spans="1:28" ht="14.25" customHeight="1" thickTop="1">
      <c r="A247" s="88" t="s">
        <v>36</v>
      </c>
      <c r="B247" s="88" t="s">
        <v>471</v>
      </c>
      <c r="C247" s="88" t="s">
        <v>490</v>
      </c>
      <c r="D247" s="89">
        <v>0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 ht="14.25" customHeight="1">
      <c r="A248" s="88" t="s">
        <v>36</v>
      </c>
      <c r="B248" s="88" t="s">
        <v>471</v>
      </c>
      <c r="C248" s="88" t="s">
        <v>491</v>
      </c>
      <c r="D248" s="89">
        <v>0</v>
      </c>
      <c r="F248" s="93" t="s">
        <v>468</v>
      </c>
      <c r="G248" s="95" t="s">
        <v>492</v>
      </c>
      <c r="H248" s="95" t="s">
        <v>493</v>
      </c>
      <c r="I248" s="95" t="s">
        <v>494</v>
      </c>
      <c r="J248" s="95" t="s">
        <v>495</v>
      </c>
      <c r="K248" s="95"/>
      <c r="L248" s="93" t="s">
        <v>468</v>
      </c>
      <c r="M248" s="95" t="s">
        <v>492</v>
      </c>
      <c r="N248" s="95" t="s">
        <v>493</v>
      </c>
      <c r="O248" s="95" t="s">
        <v>494</v>
      </c>
      <c r="P248" s="95" t="s">
        <v>495</v>
      </c>
      <c r="Q248" s="95"/>
      <c r="R248" s="93" t="s">
        <v>468</v>
      </c>
      <c r="S248" s="95" t="s">
        <v>492</v>
      </c>
      <c r="T248" s="95" t="s">
        <v>493</v>
      </c>
      <c r="U248" s="95" t="s">
        <v>494</v>
      </c>
      <c r="V248" s="95" t="s">
        <v>495</v>
      </c>
      <c r="W248" s="95"/>
      <c r="X248" s="93" t="s">
        <v>468</v>
      </c>
      <c r="Y248" s="95" t="s">
        <v>492</v>
      </c>
      <c r="Z248" s="95" t="s">
        <v>493</v>
      </c>
      <c r="AA248" s="95" t="s">
        <v>494</v>
      </c>
      <c r="AB248" s="95" t="s">
        <v>495</v>
      </c>
    </row>
    <row r="249" spans="1:28" ht="14.25" customHeight="1" thickBot="1">
      <c r="A249" s="88" t="s">
        <v>36</v>
      </c>
      <c r="B249" s="88" t="s">
        <v>471</v>
      </c>
      <c r="C249" s="88">
        <v>2019</v>
      </c>
      <c r="D249" s="97">
        <v>0.23927899999999999</v>
      </c>
      <c r="F249" s="94"/>
      <c r="G249" s="94"/>
      <c r="H249" s="94"/>
      <c r="I249" s="94"/>
      <c r="J249" s="94"/>
      <c r="K249" s="93"/>
      <c r="L249" s="94"/>
      <c r="M249" s="94"/>
      <c r="N249" s="94"/>
      <c r="O249" s="94"/>
      <c r="P249" s="94"/>
      <c r="Q249" s="93"/>
      <c r="R249" s="94"/>
      <c r="S249" s="94"/>
      <c r="T249" s="94"/>
      <c r="U249" s="94"/>
      <c r="V249" s="94"/>
      <c r="W249" s="93"/>
      <c r="X249" s="94"/>
      <c r="Y249" s="94"/>
      <c r="Z249" s="94"/>
      <c r="AA249" s="94"/>
      <c r="AB249" s="94"/>
    </row>
    <row r="250" spans="1:28" ht="14.25" customHeight="1" thickTop="1">
      <c r="A250" s="88" t="s">
        <v>36</v>
      </c>
      <c r="B250" s="88" t="s">
        <v>471</v>
      </c>
      <c r="C250" s="88">
        <v>2020</v>
      </c>
      <c r="D250" s="97">
        <v>0.232849</v>
      </c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 ht="14.25" customHeight="1">
      <c r="A251" s="113" t="s">
        <v>36</v>
      </c>
      <c r="B251" s="113" t="s">
        <v>496</v>
      </c>
      <c r="C251" s="113" t="s">
        <v>472</v>
      </c>
      <c r="D251" s="114">
        <v>0</v>
      </c>
      <c r="F251" s="93" t="s">
        <v>497</v>
      </c>
      <c r="G251" s="95">
        <v>19.53322</v>
      </c>
      <c r="H251" s="95">
        <v>0.74273</v>
      </c>
      <c r="I251" s="95">
        <v>26.299199999999999</v>
      </c>
      <c r="J251" s="95">
        <v>0</v>
      </c>
      <c r="K251" s="95"/>
      <c r="L251" s="93" t="s">
        <v>497</v>
      </c>
      <c r="M251" s="95">
        <v>8.8420690000000004</v>
      </c>
      <c r="N251" s="95">
        <v>1.1012649999999999</v>
      </c>
      <c r="O251" s="95">
        <v>8.0290119999999998</v>
      </c>
      <c r="P251" s="95">
        <v>0</v>
      </c>
      <c r="Q251" s="95"/>
      <c r="R251" s="93" t="s">
        <v>497</v>
      </c>
      <c r="S251" s="95">
        <v>-5.8803179999999999</v>
      </c>
      <c r="T251" s="95">
        <v>4.9327719999999999</v>
      </c>
      <c r="U251" s="95">
        <v>-1.1920919999999999</v>
      </c>
      <c r="V251" s="95">
        <v>0.25059999999999999</v>
      </c>
      <c r="W251" s="95"/>
      <c r="X251" s="93" t="s">
        <v>497</v>
      </c>
      <c r="Y251" s="95">
        <v>-273.59960000000001</v>
      </c>
      <c r="Z251" s="95">
        <v>71.125569999999996</v>
      </c>
      <c r="AA251" s="95">
        <v>-3.8467129999999998</v>
      </c>
      <c r="AB251" s="95">
        <v>2E-3</v>
      </c>
    </row>
    <row r="252" spans="1:28" ht="14.25" customHeight="1">
      <c r="A252" s="88" t="s">
        <v>36</v>
      </c>
      <c r="B252" s="88" t="s">
        <v>496</v>
      </c>
      <c r="C252" s="88" t="s">
        <v>322</v>
      </c>
      <c r="D252" s="89">
        <v>1.6777599999999999</v>
      </c>
      <c r="F252" s="93" t="s">
        <v>576</v>
      </c>
      <c r="G252" s="95">
        <v>0.39829300000000001</v>
      </c>
      <c r="H252" s="95">
        <v>8.2593E-2</v>
      </c>
      <c r="I252" s="95">
        <v>4.8223799999999999</v>
      </c>
      <c r="J252" s="95">
        <v>2.0000000000000001E-4</v>
      </c>
      <c r="K252" s="95"/>
      <c r="L252" s="93" t="s">
        <v>576</v>
      </c>
      <c r="M252" s="95">
        <v>1.6777599999999999</v>
      </c>
      <c r="N252" s="95">
        <v>0.161944</v>
      </c>
      <c r="O252" s="95">
        <v>10.360139999999999</v>
      </c>
      <c r="P252" s="95">
        <v>0</v>
      </c>
      <c r="Q252" s="95"/>
      <c r="R252" s="93" t="s">
        <v>576</v>
      </c>
      <c r="S252" s="95">
        <v>3.454939</v>
      </c>
      <c r="T252" s="95">
        <v>0.81400799999999995</v>
      </c>
      <c r="U252" s="95">
        <v>4.2443559999999998</v>
      </c>
      <c r="V252" s="95">
        <v>5.9999999999999995E-4</v>
      </c>
      <c r="W252" s="95"/>
      <c r="X252" s="93" t="s">
        <v>576</v>
      </c>
      <c r="Y252" s="95">
        <v>-5.8519610000000002</v>
      </c>
      <c r="Z252" s="95">
        <v>1.530807</v>
      </c>
      <c r="AA252" s="95">
        <v>-3.822794</v>
      </c>
      <c r="AB252" s="95">
        <v>2.0999999999999999E-3</v>
      </c>
    </row>
    <row r="253" spans="1:28" ht="14.25" customHeight="1">
      <c r="A253" s="88" t="s">
        <v>36</v>
      </c>
      <c r="B253" s="88" t="s">
        <v>496</v>
      </c>
      <c r="C253" s="88" t="s">
        <v>478</v>
      </c>
      <c r="D253" s="89">
        <v>0</v>
      </c>
      <c r="F253" s="93" t="s">
        <v>499</v>
      </c>
      <c r="G253" s="95">
        <v>-0.1825</v>
      </c>
      <c r="H253" s="95">
        <v>6.6581000000000001E-2</v>
      </c>
      <c r="I253" s="95">
        <v>-2.7410109999999999</v>
      </c>
      <c r="J253" s="95">
        <v>1.4500000000000001E-2</v>
      </c>
      <c r="K253" s="95"/>
      <c r="L253" s="93" t="s">
        <v>620</v>
      </c>
      <c r="M253" s="95">
        <v>-0.18603700000000001</v>
      </c>
      <c r="N253" s="95">
        <v>6.5891000000000005E-2</v>
      </c>
      <c r="O253" s="95">
        <v>-2.8234180000000002</v>
      </c>
      <c r="P253" s="95">
        <v>1.2200000000000001E-2</v>
      </c>
      <c r="Q253" s="95"/>
      <c r="R253" s="93" t="s">
        <v>586</v>
      </c>
      <c r="S253" s="95">
        <v>-1.028783</v>
      </c>
      <c r="T253" s="95">
        <v>0.41192699999999999</v>
      </c>
      <c r="U253" s="95">
        <v>-2.4974910000000001</v>
      </c>
      <c r="V253" s="95">
        <v>2.3800000000000002E-2</v>
      </c>
      <c r="W253" s="95"/>
      <c r="X253" s="93" t="s">
        <v>620</v>
      </c>
      <c r="Y253" s="95">
        <v>0.21737899999999999</v>
      </c>
      <c r="Z253" s="95">
        <v>0.198267</v>
      </c>
      <c r="AA253" s="95">
        <v>1.0963940000000001</v>
      </c>
      <c r="AB253" s="95">
        <v>0.2928</v>
      </c>
    </row>
    <row r="254" spans="1:28" ht="14.25" customHeight="1">
      <c r="A254" s="88" t="s">
        <v>36</v>
      </c>
      <c r="B254" s="88" t="s">
        <v>496</v>
      </c>
      <c r="C254" s="88" t="s">
        <v>483</v>
      </c>
      <c r="D254" s="89">
        <v>-0.18603700000000001</v>
      </c>
      <c r="F254" s="93" t="s">
        <v>503</v>
      </c>
      <c r="G254" s="95">
        <v>-0.18257899999999999</v>
      </c>
      <c r="H254" s="95">
        <v>6.694E-2</v>
      </c>
      <c r="I254" s="95">
        <v>-2.7275119999999999</v>
      </c>
      <c r="J254" s="95">
        <v>1.49E-2</v>
      </c>
      <c r="K254" s="95"/>
      <c r="L254" s="93" t="s">
        <v>499</v>
      </c>
      <c r="M254" s="95">
        <v>-0.36208000000000001</v>
      </c>
      <c r="N254" s="95">
        <v>5.1644000000000002E-2</v>
      </c>
      <c r="O254" s="95">
        <v>-7.0111119999999998</v>
      </c>
      <c r="P254" s="95">
        <v>0</v>
      </c>
      <c r="Q254" s="95"/>
      <c r="R254" s="93" t="s">
        <v>543</v>
      </c>
      <c r="S254" s="95">
        <v>-0.36437000000000003</v>
      </c>
      <c r="T254" s="95">
        <v>0.215166</v>
      </c>
      <c r="U254" s="95">
        <v>-1.6934340000000001</v>
      </c>
      <c r="V254" s="95">
        <v>0.10970000000000001</v>
      </c>
      <c r="W254" s="95"/>
      <c r="X254" s="93" t="s">
        <v>596</v>
      </c>
      <c r="Y254" s="95">
        <v>23.869340000000001</v>
      </c>
      <c r="Z254" s="95">
        <v>5.7713099999999997</v>
      </c>
      <c r="AA254" s="95">
        <v>4.1358620000000004</v>
      </c>
      <c r="AB254" s="95">
        <v>1.1999999999999999E-3</v>
      </c>
    </row>
    <row r="255" spans="1:28" ht="14.25" customHeight="1">
      <c r="A255" s="88" t="s">
        <v>36</v>
      </c>
      <c r="B255" s="88" t="s">
        <v>496</v>
      </c>
      <c r="C255" s="88" t="s">
        <v>486</v>
      </c>
      <c r="D255" s="89">
        <v>0</v>
      </c>
      <c r="F255" s="93" t="s">
        <v>512</v>
      </c>
      <c r="G255" s="95">
        <v>0.204175</v>
      </c>
      <c r="H255" s="95">
        <v>6.8988999999999995E-2</v>
      </c>
      <c r="I255" s="95">
        <v>2.959533</v>
      </c>
      <c r="J255" s="95">
        <v>9.1999999999999998E-3</v>
      </c>
      <c r="K255" s="95"/>
      <c r="L255" s="93" t="s">
        <v>503</v>
      </c>
      <c r="M255" s="95">
        <v>-0.464364</v>
      </c>
      <c r="N255" s="95">
        <v>5.3189E-2</v>
      </c>
      <c r="O255" s="95">
        <v>-8.7303890000000006</v>
      </c>
      <c r="P255" s="95">
        <v>0</v>
      </c>
      <c r="Q255" s="95"/>
      <c r="R255" s="93" t="s">
        <v>512</v>
      </c>
      <c r="S255" s="95">
        <v>0.59717299999999995</v>
      </c>
      <c r="T255" s="95">
        <v>0.23538899999999999</v>
      </c>
      <c r="U255" s="95">
        <v>2.5369600000000001</v>
      </c>
      <c r="V255" s="95">
        <v>2.1999999999999999E-2</v>
      </c>
      <c r="W255" s="95"/>
      <c r="X255" s="93" t="s">
        <v>502</v>
      </c>
      <c r="Y255" s="95">
        <v>-0.27340500000000001</v>
      </c>
      <c r="Z255" s="95">
        <v>0.15205299999999999</v>
      </c>
      <c r="AA255" s="95">
        <v>-1.798087</v>
      </c>
      <c r="AB255" s="95">
        <v>9.5399999999999999E-2</v>
      </c>
    </row>
    <row r="256" spans="1:28" ht="14.25" customHeight="1">
      <c r="A256" s="88" t="s">
        <v>36</v>
      </c>
      <c r="B256" s="88" t="s">
        <v>496</v>
      </c>
      <c r="C256" s="88" t="s">
        <v>489</v>
      </c>
      <c r="D256" s="89">
        <v>8.8420690000000004</v>
      </c>
      <c r="F256" s="93" t="s">
        <v>513</v>
      </c>
      <c r="G256" s="95">
        <v>0.23927899999999999</v>
      </c>
      <c r="H256" s="95">
        <v>6.9237000000000007E-2</v>
      </c>
      <c r="I256" s="95">
        <v>3.4559150000000001</v>
      </c>
      <c r="J256" s="95">
        <v>3.3E-3</v>
      </c>
      <c r="K256" s="95"/>
      <c r="L256" s="93" t="s">
        <v>506</v>
      </c>
      <c r="M256" s="95">
        <v>-0.44157800000000003</v>
      </c>
      <c r="N256" s="95">
        <v>5.8751999999999999E-2</v>
      </c>
      <c r="O256" s="95">
        <v>-7.515981</v>
      </c>
      <c r="P256" s="95">
        <v>0</v>
      </c>
      <c r="Q256" s="95"/>
      <c r="R256" s="93" t="s">
        <v>513</v>
      </c>
      <c r="S256" s="95">
        <v>0.76251400000000003</v>
      </c>
      <c r="T256" s="95">
        <v>0.237127</v>
      </c>
      <c r="U256" s="95">
        <v>3.21563</v>
      </c>
      <c r="V256" s="95">
        <v>5.4000000000000003E-3</v>
      </c>
      <c r="W256" s="95"/>
      <c r="X256" s="93" t="s">
        <v>543</v>
      </c>
      <c r="Y256" s="95">
        <v>0.350221</v>
      </c>
      <c r="Z256" s="95">
        <v>0.15644</v>
      </c>
      <c r="AA256" s="95">
        <v>2.2386949999999999</v>
      </c>
      <c r="AB256" s="95">
        <v>4.3299999999999998E-2</v>
      </c>
    </row>
    <row r="257" spans="1:28" ht="14.25" customHeight="1" thickBot="1">
      <c r="A257" s="88" t="s">
        <v>36</v>
      </c>
      <c r="B257" s="88" t="s">
        <v>496</v>
      </c>
      <c r="C257" s="88" t="s">
        <v>490</v>
      </c>
      <c r="D257" s="89">
        <v>0</v>
      </c>
      <c r="F257" s="93" t="s">
        <v>510</v>
      </c>
      <c r="G257" s="95">
        <v>0.232849</v>
      </c>
      <c r="H257" s="95">
        <v>6.7282999999999996E-2</v>
      </c>
      <c r="I257" s="95">
        <v>3.4607589999999999</v>
      </c>
      <c r="J257" s="95">
        <v>3.2000000000000002E-3</v>
      </c>
      <c r="K257" s="95"/>
      <c r="L257" s="93" t="s">
        <v>509</v>
      </c>
      <c r="M257" s="95">
        <v>-0.44165599999999999</v>
      </c>
      <c r="N257" s="95">
        <v>5.7154000000000003E-2</v>
      </c>
      <c r="O257" s="95">
        <v>-7.7274120000000002</v>
      </c>
      <c r="P257" s="95">
        <v>0</v>
      </c>
      <c r="Q257" s="95"/>
      <c r="R257" s="94"/>
      <c r="S257" s="94"/>
      <c r="T257" s="94"/>
      <c r="U257" s="94"/>
      <c r="V257" s="94"/>
      <c r="W257" s="93"/>
      <c r="X257" s="93" t="s">
        <v>627</v>
      </c>
      <c r="Y257" s="95">
        <v>-0.58121999999999996</v>
      </c>
      <c r="Z257" s="95">
        <v>0.17710000000000001</v>
      </c>
      <c r="AA257" s="95">
        <v>-3.2818749999999999</v>
      </c>
      <c r="AB257" s="95">
        <v>6.0000000000000001E-3</v>
      </c>
    </row>
    <row r="258" spans="1:28" ht="14.25" customHeight="1" thickTop="1" thickBot="1">
      <c r="A258" s="109" t="s">
        <v>36</v>
      </c>
      <c r="B258" s="109" t="s">
        <v>496</v>
      </c>
      <c r="C258" s="109" t="s">
        <v>491</v>
      </c>
      <c r="D258" s="110">
        <v>0</v>
      </c>
      <c r="F258" s="94"/>
      <c r="G258" s="94"/>
      <c r="H258" s="94"/>
      <c r="I258" s="94"/>
      <c r="J258" s="94"/>
      <c r="K258" s="93"/>
      <c r="L258" s="94"/>
      <c r="M258" s="94"/>
      <c r="N258" s="94"/>
      <c r="O258" s="94"/>
      <c r="P258" s="94"/>
      <c r="Q258" s="93"/>
      <c r="R258" s="93"/>
      <c r="S258" s="93"/>
      <c r="T258" s="93"/>
      <c r="U258" s="93"/>
      <c r="V258" s="93"/>
      <c r="W258" s="93"/>
      <c r="X258" s="93" t="s">
        <v>629</v>
      </c>
      <c r="Y258" s="95">
        <v>-0.19133500000000001</v>
      </c>
      <c r="Z258" s="95">
        <v>0.15127699999999999</v>
      </c>
      <c r="AA258" s="95">
        <v>-1.2647999999999999</v>
      </c>
      <c r="AB258" s="95">
        <v>0.2281</v>
      </c>
    </row>
    <row r="259" spans="1:28" ht="14.25" customHeight="1" thickTop="1">
      <c r="A259" s="113" t="s">
        <v>36</v>
      </c>
      <c r="B259" s="113" t="s">
        <v>511</v>
      </c>
      <c r="C259" s="113" t="s">
        <v>472</v>
      </c>
      <c r="D259" s="114">
        <v>0</v>
      </c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6" t="s">
        <v>514</v>
      </c>
      <c r="S259" s="95">
        <v>0.87867399999999996</v>
      </c>
      <c r="T259" s="191" t="s">
        <v>515</v>
      </c>
      <c r="U259" s="192"/>
      <c r="V259" s="95">
        <v>18.84853</v>
      </c>
      <c r="W259" s="95"/>
      <c r="X259" s="93" t="s">
        <v>509</v>
      </c>
      <c r="Y259" s="95">
        <v>-0.26956799999999997</v>
      </c>
      <c r="Z259" s="95">
        <v>0.15257000000000001</v>
      </c>
      <c r="AA259" s="95">
        <v>-1.7668459999999999</v>
      </c>
      <c r="AB259" s="95">
        <v>0.1007</v>
      </c>
    </row>
    <row r="260" spans="1:28" ht="14.25" customHeight="1" thickBot="1">
      <c r="A260" s="88" t="s">
        <v>36</v>
      </c>
      <c r="B260" s="88" t="s">
        <v>511</v>
      </c>
      <c r="C260" s="88" t="s">
        <v>322</v>
      </c>
      <c r="D260" s="89">
        <v>3.454939</v>
      </c>
      <c r="F260" s="96" t="s">
        <v>514</v>
      </c>
      <c r="G260" s="95">
        <v>0.87354299999999996</v>
      </c>
      <c r="H260" s="191" t="s">
        <v>515</v>
      </c>
      <c r="I260" s="192"/>
      <c r="J260" s="95">
        <v>23.151039999999998</v>
      </c>
      <c r="K260" s="95"/>
      <c r="L260" s="96" t="s">
        <v>514</v>
      </c>
      <c r="M260" s="95">
        <v>0.96748900000000004</v>
      </c>
      <c r="N260" s="191" t="s">
        <v>515</v>
      </c>
      <c r="O260" s="192"/>
      <c r="P260" s="95">
        <v>22.827639999999999</v>
      </c>
      <c r="Q260" s="95"/>
      <c r="R260" s="96" t="s">
        <v>516</v>
      </c>
      <c r="S260" s="95">
        <v>0.84075900000000003</v>
      </c>
      <c r="T260" s="191" t="s">
        <v>517</v>
      </c>
      <c r="U260" s="192"/>
      <c r="V260" s="95">
        <v>0.52505299999999999</v>
      </c>
      <c r="W260" s="95"/>
      <c r="X260" s="94"/>
      <c r="Y260" s="94"/>
      <c r="Z260" s="94"/>
      <c r="AA260" s="94"/>
      <c r="AB260" s="94"/>
    </row>
    <row r="261" spans="1:28" ht="14.25" customHeight="1" thickTop="1">
      <c r="A261" s="88" t="s">
        <v>36</v>
      </c>
      <c r="B261" s="88" t="s">
        <v>511</v>
      </c>
      <c r="C261" s="88" t="s">
        <v>478</v>
      </c>
      <c r="D261" s="89">
        <v>-1.028783</v>
      </c>
      <c r="F261" s="96" t="s">
        <v>516</v>
      </c>
      <c r="G261" s="95">
        <v>0.82612099999999999</v>
      </c>
      <c r="H261" s="191" t="s">
        <v>517</v>
      </c>
      <c r="I261" s="192"/>
      <c r="J261" s="95">
        <v>0.14938299999999999</v>
      </c>
      <c r="K261" s="95"/>
      <c r="L261" s="96" t="s">
        <v>516</v>
      </c>
      <c r="M261" s="95">
        <v>0.95529799999999998</v>
      </c>
      <c r="N261" s="191" t="s">
        <v>517</v>
      </c>
      <c r="O261" s="192"/>
      <c r="P261" s="95">
        <v>0.23008799999999999</v>
      </c>
      <c r="Q261" s="95"/>
      <c r="R261" s="96" t="s">
        <v>518</v>
      </c>
      <c r="S261" s="95">
        <v>0.20952200000000001</v>
      </c>
      <c r="T261" s="191" t="s">
        <v>519</v>
      </c>
      <c r="U261" s="192"/>
      <c r="V261" s="95">
        <v>-6.0974E-2</v>
      </c>
      <c r="W261" s="95"/>
      <c r="X261" s="93"/>
      <c r="Y261" s="93"/>
      <c r="Z261" s="93"/>
      <c r="AA261" s="93"/>
      <c r="AB261" s="93"/>
    </row>
    <row r="262" spans="1:28" ht="14.25" customHeight="1">
      <c r="A262" s="88" t="s">
        <v>36</v>
      </c>
      <c r="B262" s="88" t="s">
        <v>511</v>
      </c>
      <c r="C262" s="88" t="s">
        <v>483</v>
      </c>
      <c r="D262" s="89">
        <v>0</v>
      </c>
      <c r="F262" s="96" t="s">
        <v>518</v>
      </c>
      <c r="G262" s="95">
        <v>6.2290999999999999E-2</v>
      </c>
      <c r="H262" s="191" t="s">
        <v>519</v>
      </c>
      <c r="I262" s="192"/>
      <c r="J262" s="95">
        <v>-2.468207</v>
      </c>
      <c r="K262" s="95"/>
      <c r="L262" s="96" t="s">
        <v>518</v>
      </c>
      <c r="M262" s="95">
        <v>4.8647000000000003E-2</v>
      </c>
      <c r="N262" s="191" t="s">
        <v>519</v>
      </c>
      <c r="O262" s="192"/>
      <c r="P262" s="95">
        <v>-2.962656</v>
      </c>
      <c r="Q262" s="95"/>
      <c r="R262" s="96" t="s">
        <v>520</v>
      </c>
      <c r="S262" s="95">
        <v>0.70239300000000005</v>
      </c>
      <c r="T262" s="191" t="s">
        <v>521</v>
      </c>
      <c r="U262" s="192"/>
      <c r="V262" s="95">
        <v>0.23658299999999999</v>
      </c>
      <c r="W262" s="95"/>
      <c r="X262" s="96" t="s">
        <v>514</v>
      </c>
      <c r="Y262" s="95">
        <v>0.73176600000000003</v>
      </c>
      <c r="Z262" s="191" t="s">
        <v>515</v>
      </c>
      <c r="AA262" s="192"/>
      <c r="AB262" s="95">
        <v>21.319939999999999</v>
      </c>
    </row>
    <row r="263" spans="1:28" ht="14.25" customHeight="1">
      <c r="A263" s="88" t="s">
        <v>36</v>
      </c>
      <c r="B263" s="88" t="s">
        <v>511</v>
      </c>
      <c r="C263" s="88" t="s">
        <v>486</v>
      </c>
      <c r="D263" s="89">
        <v>0</v>
      </c>
      <c r="F263" s="96" t="s">
        <v>520</v>
      </c>
      <c r="G263" s="95">
        <v>6.2082999999999999E-2</v>
      </c>
      <c r="H263" s="191" t="s">
        <v>521</v>
      </c>
      <c r="I263" s="192"/>
      <c r="J263" s="95">
        <v>-2.1226219999999998</v>
      </c>
      <c r="K263" s="95"/>
      <c r="L263" s="96" t="s">
        <v>520</v>
      </c>
      <c r="M263" s="95">
        <v>3.7865000000000003E-2</v>
      </c>
      <c r="N263" s="191" t="s">
        <v>521</v>
      </c>
      <c r="O263" s="192"/>
      <c r="P263" s="95">
        <v>-2.6170710000000001</v>
      </c>
      <c r="Q263" s="95"/>
      <c r="X263" s="96" t="s">
        <v>516</v>
      </c>
      <c r="Y263" s="95">
        <v>0.56669899999999995</v>
      </c>
      <c r="Z263" s="191" t="s">
        <v>517</v>
      </c>
      <c r="AA263" s="192"/>
      <c r="AB263" s="95">
        <v>0.205953</v>
      </c>
    </row>
    <row r="264" spans="1:28" ht="14.25" customHeight="1">
      <c r="A264" s="88" t="s">
        <v>36</v>
      </c>
      <c r="B264" s="88" t="s">
        <v>511</v>
      </c>
      <c r="C264" s="88" t="s">
        <v>489</v>
      </c>
      <c r="D264" s="89">
        <v>-5.8803179999999999</v>
      </c>
      <c r="F264" s="96" t="s">
        <v>522</v>
      </c>
      <c r="G264" s="95">
        <v>35.38438</v>
      </c>
      <c r="H264" s="191" t="s">
        <v>523</v>
      </c>
      <c r="I264" s="192"/>
      <c r="J264" s="95">
        <v>-2.3812929999999999</v>
      </c>
      <c r="K264" s="95"/>
      <c r="L264" s="96" t="s">
        <v>522</v>
      </c>
      <c r="M264" s="95">
        <v>41.070549999999997</v>
      </c>
      <c r="N264" s="191" t="s">
        <v>523</v>
      </c>
      <c r="O264" s="192"/>
      <c r="P264" s="95">
        <v>-2.8757429999999999</v>
      </c>
      <c r="Q264" s="95"/>
      <c r="R264" s="96" t="s">
        <v>522</v>
      </c>
      <c r="S264" s="95">
        <v>6.6707099999999997</v>
      </c>
      <c r="T264" s="191" t="s">
        <v>523</v>
      </c>
      <c r="U264" s="192"/>
      <c r="V264" s="95">
        <v>9.1219999999999999E-3</v>
      </c>
      <c r="W264" s="95"/>
      <c r="X264" s="96" t="s">
        <v>518</v>
      </c>
      <c r="Y264" s="95">
        <v>0.13557</v>
      </c>
      <c r="Z264" s="191" t="s">
        <v>519</v>
      </c>
      <c r="AA264" s="192"/>
      <c r="AB264" s="95">
        <v>-0.86657099999999998</v>
      </c>
    </row>
    <row r="265" spans="1:28" ht="14.25" customHeight="1">
      <c r="A265" s="88" t="s">
        <v>36</v>
      </c>
      <c r="B265" s="88" t="s">
        <v>511</v>
      </c>
      <c r="C265" s="88" t="s">
        <v>490</v>
      </c>
      <c r="D265" s="89">
        <v>0</v>
      </c>
      <c r="R265" s="96" t="s">
        <v>524</v>
      </c>
      <c r="S265" s="95">
        <v>23.175180000000001</v>
      </c>
      <c r="T265" s="191" t="s">
        <v>525</v>
      </c>
      <c r="U265" s="192"/>
      <c r="V265" s="95">
        <v>1.232505</v>
      </c>
      <c r="W265" s="95"/>
      <c r="X265" s="96" t="s">
        <v>520</v>
      </c>
      <c r="Y265" s="95">
        <v>0.238929</v>
      </c>
      <c r="Z265" s="191" t="s">
        <v>521</v>
      </c>
      <c r="AA265" s="192"/>
      <c r="AB265" s="95">
        <v>-0.42023500000000003</v>
      </c>
    </row>
    <row r="266" spans="1:28" ht="14.25" customHeight="1">
      <c r="A266" s="88" t="s">
        <v>36</v>
      </c>
      <c r="B266" s="88" t="s">
        <v>511</v>
      </c>
      <c r="C266" s="88" t="s">
        <v>491</v>
      </c>
      <c r="D266" s="89">
        <v>0</v>
      </c>
      <c r="F266" s="96" t="s">
        <v>524</v>
      </c>
      <c r="G266" s="95">
        <v>18.420819999999999</v>
      </c>
      <c r="H266" s="191" t="s">
        <v>525</v>
      </c>
      <c r="I266" s="192"/>
      <c r="J266" s="95">
        <v>1.1351070000000001</v>
      </c>
      <c r="K266" s="95"/>
      <c r="L266" s="96" t="s">
        <v>524</v>
      </c>
      <c r="M266" s="95">
        <v>79.358019999999996</v>
      </c>
      <c r="N266" s="191" t="s">
        <v>525</v>
      </c>
      <c r="O266" s="192"/>
      <c r="P266" s="95">
        <v>1.5491710000000001</v>
      </c>
      <c r="Q266" s="95"/>
      <c r="R266" s="96" t="s">
        <v>526</v>
      </c>
      <c r="S266" s="95">
        <v>9.9999999999999995E-7</v>
      </c>
      <c r="T266" s="93"/>
      <c r="U266" s="93"/>
      <c r="V266" s="93"/>
      <c r="W266" s="93"/>
      <c r="X266" s="96" t="s">
        <v>522</v>
      </c>
      <c r="Y266" s="95">
        <v>18.53228</v>
      </c>
      <c r="Z266" s="191" t="s">
        <v>523</v>
      </c>
      <c r="AA266" s="192"/>
      <c r="AB266" s="95">
        <v>-0.76142799999999999</v>
      </c>
    </row>
    <row r="267" spans="1:28" ht="14.25" customHeight="1">
      <c r="A267" s="109" t="s">
        <v>36</v>
      </c>
      <c r="B267" s="109" t="s">
        <v>511</v>
      </c>
      <c r="C267" s="109">
        <v>2019</v>
      </c>
      <c r="D267" s="116">
        <v>0.76251400000000003</v>
      </c>
      <c r="F267" s="96" t="s">
        <v>526</v>
      </c>
      <c r="G267" s="95">
        <v>1.9999999999999999E-6</v>
      </c>
      <c r="H267" s="93"/>
      <c r="I267" s="93"/>
      <c r="J267" s="93"/>
      <c r="K267" s="93"/>
      <c r="L267" s="96" t="s">
        <v>526</v>
      </c>
      <c r="M267" s="95">
        <v>0</v>
      </c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6" t="s">
        <v>524</v>
      </c>
      <c r="Y267" s="95">
        <v>4.4331379999999996</v>
      </c>
      <c r="Z267" s="191" t="s">
        <v>525</v>
      </c>
      <c r="AA267" s="192"/>
      <c r="AB267" s="95">
        <v>1.6194</v>
      </c>
    </row>
    <row r="268" spans="1:28" ht="14.25" customHeight="1" thickBot="1">
      <c r="A268" s="88" t="s">
        <v>36</v>
      </c>
      <c r="B268" s="88" t="s">
        <v>527</v>
      </c>
      <c r="C268" s="88" t="s">
        <v>472</v>
      </c>
      <c r="D268" s="89">
        <v>0</v>
      </c>
      <c r="F268" s="94"/>
      <c r="G268" s="94"/>
      <c r="H268" s="94"/>
      <c r="I268" s="94"/>
      <c r="J268" s="94"/>
      <c r="K268" s="93"/>
      <c r="L268" s="94"/>
      <c r="M268" s="94"/>
      <c r="N268" s="94"/>
      <c r="O268" s="94"/>
      <c r="P268" s="94"/>
      <c r="Q268" s="93"/>
      <c r="X268" s="96" t="s">
        <v>526</v>
      </c>
      <c r="Y268" s="95">
        <v>8.8489999999999992E-3</v>
      </c>
      <c r="Z268" s="93"/>
      <c r="AA268" s="93"/>
      <c r="AB268" s="93"/>
    </row>
    <row r="269" spans="1:28" ht="14.25" customHeight="1" thickTop="1" thickBot="1">
      <c r="A269" s="88" t="s">
        <v>36</v>
      </c>
      <c r="B269" s="88" t="s">
        <v>527</v>
      </c>
      <c r="C269" s="88" t="s">
        <v>322</v>
      </c>
      <c r="D269" s="97">
        <v>-5.8519610000000002</v>
      </c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X269" s="94"/>
      <c r="Y269" s="94"/>
      <c r="Z269" s="94"/>
      <c r="AA269" s="94"/>
      <c r="AB269" s="94"/>
    </row>
    <row r="270" spans="1:28" ht="14.25" customHeight="1" thickTop="1">
      <c r="A270" s="88" t="s">
        <v>36</v>
      </c>
      <c r="B270" s="88" t="s">
        <v>527</v>
      </c>
      <c r="C270" s="88" t="s">
        <v>478</v>
      </c>
      <c r="D270" s="97">
        <v>0</v>
      </c>
      <c r="X270" s="93"/>
      <c r="Y270" s="93"/>
      <c r="Z270" s="93"/>
      <c r="AA270" s="93"/>
      <c r="AB270" s="93"/>
    </row>
    <row r="271" spans="1:28" ht="14.25" customHeight="1">
      <c r="A271" s="88" t="s">
        <v>36</v>
      </c>
      <c r="B271" s="88" t="s">
        <v>527</v>
      </c>
      <c r="C271" s="88" t="s">
        <v>483</v>
      </c>
      <c r="D271" s="97">
        <v>0.21737899999999999</v>
      </c>
    </row>
    <row r="272" spans="1:28" ht="14.25" customHeight="1">
      <c r="A272" s="88" t="s">
        <v>36</v>
      </c>
      <c r="B272" s="88" t="s">
        <v>527</v>
      </c>
      <c r="C272" s="88" t="s">
        <v>486</v>
      </c>
      <c r="D272" s="97">
        <v>23.869340000000001</v>
      </c>
    </row>
    <row r="273" spans="1:27" ht="14.25" customHeight="1">
      <c r="A273" s="88" t="s">
        <v>36</v>
      </c>
      <c r="B273" s="88" t="s">
        <v>527</v>
      </c>
      <c r="C273" s="88" t="s">
        <v>489</v>
      </c>
      <c r="D273" s="97">
        <v>-273.59960000000001</v>
      </c>
    </row>
    <row r="274" spans="1:27" ht="14.25" customHeight="1">
      <c r="A274" s="88" t="s">
        <v>36</v>
      </c>
      <c r="B274" s="88" t="s">
        <v>527</v>
      </c>
      <c r="C274" s="88" t="s">
        <v>490</v>
      </c>
      <c r="D274" s="97">
        <v>0</v>
      </c>
    </row>
    <row r="275" spans="1:27" ht="14.25" customHeight="1">
      <c r="A275" s="88" t="s">
        <v>36</v>
      </c>
      <c r="B275" s="88" t="s">
        <v>527</v>
      </c>
      <c r="C275" s="88" t="s">
        <v>491</v>
      </c>
      <c r="D275" s="97">
        <v>0</v>
      </c>
    </row>
    <row r="276" spans="1:27" ht="14.25" customHeight="1">
      <c r="A276" s="86" t="s">
        <v>37</v>
      </c>
      <c r="B276" s="86" t="s">
        <v>471</v>
      </c>
      <c r="C276" s="86" t="s">
        <v>472</v>
      </c>
      <c r="D276" s="87">
        <v>0</v>
      </c>
      <c r="F276" s="191" t="s">
        <v>655</v>
      </c>
      <c r="G276" s="192"/>
      <c r="H276" s="192"/>
      <c r="I276" s="192"/>
      <c r="J276" s="93"/>
      <c r="K276" s="93"/>
      <c r="L276" s="191" t="s">
        <v>656</v>
      </c>
      <c r="M276" s="192"/>
      <c r="N276" s="192"/>
      <c r="O276" s="192"/>
      <c r="P276" s="93"/>
      <c r="Q276" s="93"/>
      <c r="R276" s="191" t="s">
        <v>553</v>
      </c>
      <c r="S276" s="192"/>
      <c r="T276" s="192"/>
      <c r="U276" s="192"/>
      <c r="V276" s="93"/>
      <c r="W276" s="93"/>
      <c r="X276" s="93"/>
      <c r="Y276" s="93"/>
      <c r="Z276" s="93"/>
      <c r="AA276" s="93"/>
    </row>
    <row r="277" spans="1:27" ht="14.25" customHeight="1">
      <c r="A277" s="86" t="s">
        <v>37</v>
      </c>
      <c r="B277" s="86" t="s">
        <v>471</v>
      </c>
      <c r="C277" s="86" t="s">
        <v>322</v>
      </c>
      <c r="D277" s="87">
        <v>0.32792199999999999</v>
      </c>
      <c r="F277" s="191" t="s">
        <v>477</v>
      </c>
      <c r="G277" s="192"/>
      <c r="H277" s="192"/>
      <c r="I277" s="192"/>
      <c r="J277" s="93"/>
      <c r="K277" s="93"/>
      <c r="L277" s="191" t="s">
        <v>477</v>
      </c>
      <c r="M277" s="192"/>
      <c r="N277" s="192"/>
      <c r="O277" s="192"/>
      <c r="P277" s="93"/>
      <c r="Q277" s="93"/>
      <c r="R277" s="191" t="s">
        <v>477</v>
      </c>
      <c r="S277" s="192"/>
      <c r="T277" s="192"/>
      <c r="U277" s="192"/>
      <c r="V277" s="93"/>
      <c r="W277" s="93"/>
      <c r="X277" s="93"/>
      <c r="Y277" s="93"/>
      <c r="Z277" s="93"/>
      <c r="AA277" s="93"/>
    </row>
    <row r="278" spans="1:27" ht="14.25" customHeight="1">
      <c r="A278" s="86" t="s">
        <v>37</v>
      </c>
      <c r="B278" s="86" t="s">
        <v>471</v>
      </c>
      <c r="C278" s="86" t="s">
        <v>478</v>
      </c>
      <c r="D278" s="87">
        <v>-1.7007999999999999E-2</v>
      </c>
      <c r="F278" s="191" t="s">
        <v>657</v>
      </c>
      <c r="G278" s="192"/>
      <c r="H278" s="192"/>
      <c r="I278" s="192"/>
      <c r="J278" s="93"/>
      <c r="K278" s="93"/>
      <c r="L278" s="191" t="s">
        <v>658</v>
      </c>
      <c r="M278" s="192"/>
      <c r="N278" s="192"/>
      <c r="O278" s="192"/>
      <c r="P278" s="93"/>
      <c r="Q278" s="93"/>
      <c r="R278" s="191" t="s">
        <v>565</v>
      </c>
      <c r="S278" s="192"/>
      <c r="T278" s="192"/>
      <c r="U278" s="192"/>
      <c r="V278" s="93"/>
      <c r="W278" s="93"/>
      <c r="X278" s="93"/>
      <c r="Y278" s="93"/>
      <c r="Z278" s="93"/>
      <c r="AA278" s="93"/>
    </row>
    <row r="279" spans="1:27" ht="14.25" customHeight="1">
      <c r="A279" s="86" t="s">
        <v>37</v>
      </c>
      <c r="B279" s="86" t="s">
        <v>471</v>
      </c>
      <c r="C279" s="86" t="s">
        <v>483</v>
      </c>
      <c r="D279" s="87">
        <v>0</v>
      </c>
      <c r="F279" s="191" t="s">
        <v>484</v>
      </c>
      <c r="G279" s="192"/>
      <c r="H279" s="192"/>
      <c r="I279" s="192"/>
      <c r="J279" s="93"/>
      <c r="K279" s="93"/>
      <c r="L279" s="191" t="s">
        <v>484</v>
      </c>
      <c r="M279" s="192"/>
      <c r="N279" s="192"/>
      <c r="O279" s="192"/>
      <c r="P279" s="93"/>
      <c r="Q279" s="93"/>
      <c r="R279" s="191" t="s">
        <v>485</v>
      </c>
      <c r="S279" s="192"/>
      <c r="T279" s="192"/>
      <c r="U279" s="192"/>
      <c r="V279" s="93"/>
      <c r="W279" s="93"/>
      <c r="X279" s="93"/>
      <c r="Y279" s="93"/>
      <c r="Z279" s="93"/>
      <c r="AA279" s="93"/>
    </row>
    <row r="280" spans="1:27" ht="14.25" customHeight="1">
      <c r="A280" s="86" t="s">
        <v>37</v>
      </c>
      <c r="B280" s="86" t="s">
        <v>471</v>
      </c>
      <c r="C280" s="86" t="s">
        <v>486</v>
      </c>
      <c r="D280" s="87">
        <v>0</v>
      </c>
      <c r="F280" s="191" t="s">
        <v>487</v>
      </c>
      <c r="G280" s="192"/>
      <c r="H280" s="192"/>
      <c r="I280" s="192"/>
      <c r="J280" s="192"/>
      <c r="K280" s="96"/>
      <c r="L280" s="191" t="s">
        <v>487</v>
      </c>
      <c r="M280" s="192"/>
      <c r="N280" s="192"/>
      <c r="O280" s="192"/>
      <c r="P280" s="192"/>
      <c r="Q280" s="96"/>
      <c r="R280" s="191" t="s">
        <v>488</v>
      </c>
      <c r="S280" s="192"/>
      <c r="T280" s="192"/>
      <c r="U280" s="192"/>
      <c r="V280" s="192"/>
      <c r="W280" s="96"/>
      <c r="X280" s="96"/>
      <c r="Y280" s="96"/>
      <c r="Z280" s="96"/>
      <c r="AA280" s="96"/>
    </row>
    <row r="281" spans="1:27" ht="14.25" customHeight="1" thickBot="1">
      <c r="A281" s="86" t="s">
        <v>37</v>
      </c>
      <c r="B281" s="86" t="s">
        <v>471</v>
      </c>
      <c r="C281" s="86" t="s">
        <v>489</v>
      </c>
      <c r="D281" s="87">
        <v>19.833179999999999</v>
      </c>
      <c r="F281" s="94"/>
      <c r="G281" s="94"/>
      <c r="H281" s="94"/>
      <c r="I281" s="94"/>
      <c r="J281" s="94"/>
      <c r="K281" s="93"/>
      <c r="L281" s="94"/>
      <c r="M281" s="94"/>
      <c r="N281" s="94"/>
      <c r="O281" s="94"/>
      <c r="P281" s="94"/>
      <c r="Q281" s="93"/>
      <c r="R281" s="94"/>
      <c r="S281" s="94"/>
      <c r="T281" s="94"/>
      <c r="U281" s="94"/>
      <c r="V281" s="94"/>
      <c r="W281" s="93"/>
      <c r="X281" s="93"/>
      <c r="Y281" s="93"/>
      <c r="Z281" s="93"/>
      <c r="AA281" s="93"/>
    </row>
    <row r="282" spans="1:27" ht="14.25" customHeight="1" thickTop="1">
      <c r="A282" s="86" t="s">
        <v>37</v>
      </c>
      <c r="B282" s="86" t="s">
        <v>471</v>
      </c>
      <c r="C282" s="86" t="s">
        <v>490</v>
      </c>
      <c r="D282" s="87">
        <v>0</v>
      </c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</row>
    <row r="283" spans="1:27" ht="14.25" customHeight="1">
      <c r="A283" s="86" t="s">
        <v>37</v>
      </c>
      <c r="B283" s="86" t="s">
        <v>471</v>
      </c>
      <c r="C283" s="86" t="s">
        <v>491</v>
      </c>
      <c r="D283" s="87">
        <v>0</v>
      </c>
      <c r="F283" s="93" t="s">
        <v>468</v>
      </c>
      <c r="G283" s="95" t="s">
        <v>492</v>
      </c>
      <c r="H283" s="95" t="s">
        <v>493</v>
      </c>
      <c r="I283" s="95" t="s">
        <v>494</v>
      </c>
      <c r="J283" s="95" t="s">
        <v>495</v>
      </c>
      <c r="K283" s="95"/>
      <c r="L283" s="93" t="s">
        <v>468</v>
      </c>
      <c r="M283" s="95" t="s">
        <v>492</v>
      </c>
      <c r="N283" s="95" t="s">
        <v>493</v>
      </c>
      <c r="O283" s="95" t="s">
        <v>494</v>
      </c>
      <c r="P283" s="95" t="s">
        <v>495</v>
      </c>
      <c r="Q283" s="95"/>
      <c r="R283" s="93" t="s">
        <v>468</v>
      </c>
      <c r="S283" s="95" t="s">
        <v>492</v>
      </c>
      <c r="T283" s="95" t="s">
        <v>493</v>
      </c>
      <c r="U283" s="95" t="s">
        <v>494</v>
      </c>
      <c r="V283" s="95" t="s">
        <v>495</v>
      </c>
      <c r="W283" s="95"/>
      <c r="X283" s="95"/>
      <c r="Y283" s="95"/>
      <c r="Z283" s="95"/>
      <c r="AA283" s="95"/>
    </row>
    <row r="284" spans="1:27" ht="14.25" customHeight="1" thickBot="1">
      <c r="A284" s="86" t="s">
        <v>37</v>
      </c>
      <c r="B284" s="86" t="s">
        <v>471</v>
      </c>
      <c r="C284" s="86">
        <v>2019</v>
      </c>
      <c r="D284" s="87">
        <v>0.34451900000000002</v>
      </c>
      <c r="F284" s="94"/>
      <c r="G284" s="94"/>
      <c r="H284" s="94"/>
      <c r="I284" s="94"/>
      <c r="J284" s="94"/>
      <c r="K284" s="93"/>
      <c r="L284" s="94"/>
      <c r="M284" s="94"/>
      <c r="N284" s="94"/>
      <c r="O284" s="94"/>
      <c r="P284" s="94"/>
      <c r="Q284" s="93"/>
      <c r="R284" s="94"/>
      <c r="S284" s="94"/>
      <c r="T284" s="94"/>
      <c r="U284" s="94"/>
      <c r="V284" s="94"/>
      <c r="W284" s="93"/>
      <c r="X284" s="93"/>
      <c r="Y284" s="93"/>
      <c r="Z284" s="93"/>
      <c r="AA284" s="93"/>
    </row>
    <row r="285" spans="1:27" ht="14.25" customHeight="1" thickTop="1">
      <c r="A285" s="86" t="s">
        <v>37</v>
      </c>
      <c r="B285" s="86" t="s">
        <v>471</v>
      </c>
      <c r="C285" s="86">
        <v>2020</v>
      </c>
      <c r="D285" s="87">
        <v>0.3518</v>
      </c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</row>
    <row r="286" spans="1:27" ht="14.25" customHeight="1">
      <c r="A286" s="111" t="s">
        <v>37</v>
      </c>
      <c r="B286" s="111" t="s">
        <v>496</v>
      </c>
      <c r="C286" s="111" t="s">
        <v>472</v>
      </c>
      <c r="D286" s="112">
        <v>0</v>
      </c>
      <c r="F286" s="93" t="s">
        <v>497</v>
      </c>
      <c r="G286" s="95">
        <v>19.833179999999999</v>
      </c>
      <c r="H286" s="95">
        <v>0.59928199999999998</v>
      </c>
      <c r="I286" s="95">
        <v>33.094909999999999</v>
      </c>
      <c r="J286" s="95">
        <v>0</v>
      </c>
      <c r="K286" s="95"/>
      <c r="L286" s="93" t="s">
        <v>497</v>
      </c>
      <c r="M286" s="95">
        <v>10.70509</v>
      </c>
      <c r="N286" s="95">
        <v>0.55150100000000002</v>
      </c>
      <c r="O286" s="95">
        <v>19.410810000000001</v>
      </c>
      <c r="P286" s="95">
        <v>0</v>
      </c>
      <c r="Q286" s="95"/>
      <c r="R286" s="93" t="s">
        <v>497</v>
      </c>
      <c r="S286" s="95">
        <v>-129.2509</v>
      </c>
      <c r="T286" s="95">
        <v>64.237170000000006</v>
      </c>
      <c r="U286" s="95">
        <v>-2.012089</v>
      </c>
      <c r="V286" s="95">
        <v>5.9400000000000001E-2</v>
      </c>
      <c r="W286" s="95"/>
      <c r="X286" s="95"/>
      <c r="Y286" s="95"/>
      <c r="Z286" s="95"/>
      <c r="AA286" s="95"/>
    </row>
    <row r="287" spans="1:27" ht="14.25" customHeight="1">
      <c r="A287" s="86" t="s">
        <v>37</v>
      </c>
      <c r="B287" s="86" t="s">
        <v>496</v>
      </c>
      <c r="C287" s="86" t="s">
        <v>322</v>
      </c>
      <c r="D287" s="87">
        <v>1.6614739999999999</v>
      </c>
      <c r="F287" s="93" t="s">
        <v>577</v>
      </c>
      <c r="G287" s="95">
        <v>0.32792199999999999</v>
      </c>
      <c r="H287" s="95">
        <v>0.119892</v>
      </c>
      <c r="I287" s="95">
        <v>2.7351450000000002</v>
      </c>
      <c r="J287" s="95">
        <v>1.47E-2</v>
      </c>
      <c r="K287" s="95"/>
      <c r="L287" s="93" t="s">
        <v>577</v>
      </c>
      <c r="M287" s="95">
        <v>1.6614739999999999</v>
      </c>
      <c r="N287" s="95">
        <v>0.104392</v>
      </c>
      <c r="O287" s="95">
        <v>15.915710000000001</v>
      </c>
      <c r="P287" s="95">
        <v>0</v>
      </c>
      <c r="Q287" s="95"/>
      <c r="R287" s="93" t="s">
        <v>577</v>
      </c>
      <c r="S287" s="95">
        <v>2.1811020000000001</v>
      </c>
      <c r="T287" s="95">
        <v>0.91680300000000003</v>
      </c>
      <c r="U287" s="95">
        <v>2.3790309999999999</v>
      </c>
      <c r="V287" s="95">
        <v>2.86E-2</v>
      </c>
      <c r="W287" s="95"/>
      <c r="X287" s="95"/>
      <c r="Y287" s="95"/>
      <c r="Z287" s="95"/>
      <c r="AA287" s="95"/>
    </row>
    <row r="288" spans="1:27" ht="14.25" customHeight="1">
      <c r="A288" s="86" t="s">
        <v>37</v>
      </c>
      <c r="B288" s="86" t="s">
        <v>496</v>
      </c>
      <c r="C288" s="86" t="s">
        <v>478</v>
      </c>
      <c r="D288" s="87">
        <v>0</v>
      </c>
      <c r="F288" s="93" t="s">
        <v>587</v>
      </c>
      <c r="G288" s="95">
        <v>-1.7007999999999999E-2</v>
      </c>
      <c r="H288" s="95">
        <v>6.3144000000000006E-2</v>
      </c>
      <c r="I288" s="95">
        <v>-0.26935100000000001</v>
      </c>
      <c r="J288" s="95">
        <v>0.79110000000000003</v>
      </c>
      <c r="K288" s="95"/>
      <c r="L288" s="93" t="s">
        <v>659</v>
      </c>
      <c r="M288" s="95">
        <v>-0.324378</v>
      </c>
      <c r="N288" s="95">
        <v>5.6895000000000001E-2</v>
      </c>
      <c r="O288" s="95">
        <v>-5.7013610000000003</v>
      </c>
      <c r="P288" s="95">
        <v>0</v>
      </c>
      <c r="Q288" s="95"/>
      <c r="R288" s="93" t="s">
        <v>587</v>
      </c>
      <c r="S288" s="95">
        <v>-1.3569310000000001</v>
      </c>
      <c r="T288" s="95">
        <v>0.23347599999999999</v>
      </c>
      <c r="U288" s="95">
        <v>-5.8118540000000003</v>
      </c>
      <c r="V288" s="95">
        <v>0</v>
      </c>
      <c r="W288" s="95"/>
      <c r="X288" s="95"/>
      <c r="Y288" s="95"/>
      <c r="Z288" s="95"/>
      <c r="AA288" s="95"/>
    </row>
    <row r="289" spans="1:27" ht="14.25" customHeight="1">
      <c r="A289" s="86" t="s">
        <v>37</v>
      </c>
      <c r="B289" s="86" t="s">
        <v>496</v>
      </c>
      <c r="C289" s="86" t="s">
        <v>483</v>
      </c>
      <c r="D289" s="87">
        <v>-0.324378</v>
      </c>
      <c r="F289" s="93" t="s">
        <v>509</v>
      </c>
      <c r="G289" s="95">
        <v>-0.177508</v>
      </c>
      <c r="H289" s="95">
        <v>4.7043000000000001E-2</v>
      </c>
      <c r="I289" s="95">
        <v>-3.7733460000000001</v>
      </c>
      <c r="J289" s="95">
        <v>1.6999999999999999E-3</v>
      </c>
      <c r="K289" s="95"/>
      <c r="L289" s="93" t="s">
        <v>507</v>
      </c>
      <c r="M289" s="95">
        <v>-0.26552100000000001</v>
      </c>
      <c r="N289" s="95">
        <v>5.9554999999999997E-2</v>
      </c>
      <c r="O289" s="95">
        <v>-4.4584020000000004</v>
      </c>
      <c r="P289" s="95">
        <v>4.0000000000000002E-4</v>
      </c>
      <c r="Q289" s="95"/>
      <c r="R289" s="93" t="s">
        <v>597</v>
      </c>
      <c r="S289" s="95">
        <v>10.11355</v>
      </c>
      <c r="T289" s="95">
        <v>5.206378</v>
      </c>
      <c r="U289" s="95">
        <v>1.942531</v>
      </c>
      <c r="V289" s="95">
        <v>6.7900000000000002E-2</v>
      </c>
      <c r="W289" s="95"/>
      <c r="X289" s="95"/>
      <c r="Y289" s="95"/>
      <c r="Z289" s="95"/>
      <c r="AA289" s="95"/>
    </row>
    <row r="290" spans="1:27" ht="14.25" customHeight="1" thickBot="1">
      <c r="A290" s="86" t="s">
        <v>37</v>
      </c>
      <c r="B290" s="86" t="s">
        <v>496</v>
      </c>
      <c r="C290" s="86" t="s">
        <v>486</v>
      </c>
      <c r="D290" s="87">
        <v>0</v>
      </c>
      <c r="F290" s="93" t="s">
        <v>512</v>
      </c>
      <c r="G290" s="95">
        <v>0.32281199999999999</v>
      </c>
      <c r="H290" s="95">
        <v>4.7583E-2</v>
      </c>
      <c r="I290" s="95">
        <v>6.7842209999999996</v>
      </c>
      <c r="J290" s="95">
        <v>0</v>
      </c>
      <c r="K290" s="95"/>
      <c r="L290" s="93" t="s">
        <v>499</v>
      </c>
      <c r="M290" s="95">
        <v>-0.105155</v>
      </c>
      <c r="N290" s="95">
        <v>5.1368999999999998E-2</v>
      </c>
      <c r="O290" s="95">
        <v>-2.0470459999999999</v>
      </c>
      <c r="P290" s="95">
        <v>5.74E-2</v>
      </c>
      <c r="Q290" s="95"/>
      <c r="R290" s="94"/>
      <c r="S290" s="94"/>
      <c r="T290" s="94"/>
      <c r="U290" s="94"/>
      <c r="V290" s="94"/>
      <c r="W290" s="93"/>
      <c r="X290" s="93"/>
      <c r="Y290" s="93"/>
      <c r="Z290" s="93"/>
      <c r="AA290" s="93"/>
    </row>
    <row r="291" spans="1:27" ht="14.25" customHeight="1" thickTop="1">
      <c r="A291" s="86" t="s">
        <v>37</v>
      </c>
      <c r="B291" s="86" t="s">
        <v>496</v>
      </c>
      <c r="C291" s="86" t="s">
        <v>489</v>
      </c>
      <c r="D291" s="87">
        <v>10.70509</v>
      </c>
      <c r="F291" s="93" t="s">
        <v>513</v>
      </c>
      <c r="G291" s="95">
        <v>0.34451900000000002</v>
      </c>
      <c r="H291" s="95">
        <v>4.7979000000000001E-2</v>
      </c>
      <c r="I291" s="95">
        <v>7.1806919999999996</v>
      </c>
      <c r="J291" s="95">
        <v>0</v>
      </c>
      <c r="K291" s="95"/>
      <c r="L291" s="93" t="s">
        <v>503</v>
      </c>
      <c r="M291" s="95">
        <v>-0.27481100000000003</v>
      </c>
      <c r="N291" s="95">
        <v>5.0777999999999997E-2</v>
      </c>
      <c r="O291" s="95">
        <v>-5.4120549999999996</v>
      </c>
      <c r="P291" s="95">
        <v>1E-4</v>
      </c>
      <c r="Q291" s="95"/>
      <c r="R291" s="93"/>
      <c r="S291" s="93"/>
      <c r="T291" s="93"/>
      <c r="U291" s="93"/>
      <c r="V291" s="93"/>
      <c r="W291" s="93"/>
      <c r="X291" s="93"/>
      <c r="Y291" s="93"/>
      <c r="Z291" s="93"/>
      <c r="AA291" s="93"/>
    </row>
    <row r="292" spans="1:27" ht="14.25" customHeight="1">
      <c r="A292" s="86" t="s">
        <v>37</v>
      </c>
      <c r="B292" s="86" t="s">
        <v>496</v>
      </c>
      <c r="C292" s="86" t="s">
        <v>490</v>
      </c>
      <c r="D292" s="87">
        <v>0</v>
      </c>
      <c r="F292" s="93" t="s">
        <v>510</v>
      </c>
      <c r="G292" s="95">
        <v>0.3518</v>
      </c>
      <c r="H292" s="95">
        <v>4.5384000000000001E-2</v>
      </c>
      <c r="I292" s="95">
        <v>7.7516489999999996</v>
      </c>
      <c r="J292" s="95">
        <v>0</v>
      </c>
      <c r="K292" s="95"/>
      <c r="L292" s="93" t="s">
        <v>506</v>
      </c>
      <c r="M292" s="95">
        <v>-0.37693399999999999</v>
      </c>
      <c r="N292" s="95">
        <v>5.5063000000000001E-2</v>
      </c>
      <c r="O292" s="95">
        <v>-6.8454600000000001</v>
      </c>
      <c r="P292" s="95">
        <v>0</v>
      </c>
      <c r="Q292" s="95"/>
      <c r="R292" s="96" t="s">
        <v>514</v>
      </c>
      <c r="S292" s="95">
        <v>0.93072999999999995</v>
      </c>
      <c r="T292" s="191" t="s">
        <v>515</v>
      </c>
      <c r="U292" s="192"/>
      <c r="V292" s="95">
        <v>18.52318</v>
      </c>
      <c r="W292" s="95"/>
      <c r="X292" s="95"/>
      <c r="Y292" s="95"/>
      <c r="Z292" s="95"/>
      <c r="AA292" s="95"/>
    </row>
    <row r="293" spans="1:27" ht="14.25" customHeight="1" thickBot="1">
      <c r="A293" s="107" t="s">
        <v>37</v>
      </c>
      <c r="B293" s="107" t="s">
        <v>496</v>
      </c>
      <c r="C293" s="107" t="s">
        <v>491</v>
      </c>
      <c r="D293" s="108">
        <v>0</v>
      </c>
      <c r="F293" s="94"/>
      <c r="G293" s="94"/>
      <c r="H293" s="94"/>
      <c r="I293" s="94"/>
      <c r="J293" s="94"/>
      <c r="K293" s="93"/>
      <c r="L293" s="94"/>
      <c r="M293" s="94"/>
      <c r="N293" s="94"/>
      <c r="O293" s="94"/>
      <c r="P293" s="94"/>
      <c r="Q293" s="93"/>
      <c r="R293" s="96" t="s">
        <v>516</v>
      </c>
      <c r="S293" s="95">
        <v>0.91918500000000003</v>
      </c>
      <c r="T293" s="191" t="s">
        <v>517</v>
      </c>
      <c r="U293" s="192"/>
      <c r="V293" s="95">
        <v>0.53204099999999999</v>
      </c>
      <c r="W293" s="95"/>
      <c r="X293" s="95"/>
      <c r="Y293" s="95"/>
      <c r="Z293" s="95"/>
      <c r="AA293" s="95"/>
    </row>
    <row r="294" spans="1:27" ht="14.25" customHeight="1" thickTop="1">
      <c r="A294" s="111" t="s">
        <v>37</v>
      </c>
      <c r="B294" s="111" t="s">
        <v>511</v>
      </c>
      <c r="C294" s="111" t="s">
        <v>472</v>
      </c>
      <c r="D294" s="112">
        <v>0</v>
      </c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6" t="s">
        <v>518</v>
      </c>
      <c r="S294" s="95">
        <v>0.15124899999999999</v>
      </c>
      <c r="T294" s="191" t="s">
        <v>519</v>
      </c>
      <c r="U294" s="192"/>
      <c r="V294" s="95">
        <v>-0.77681599999999995</v>
      </c>
      <c r="W294" s="95"/>
      <c r="X294" s="95"/>
      <c r="Y294" s="95"/>
      <c r="Z294" s="95"/>
      <c r="AA294" s="95"/>
    </row>
    <row r="295" spans="1:27" ht="14.25" customHeight="1">
      <c r="A295" s="86" t="s">
        <v>37</v>
      </c>
      <c r="B295" s="86" t="s">
        <v>511</v>
      </c>
      <c r="C295" s="86" t="s">
        <v>322</v>
      </c>
      <c r="D295" s="87">
        <v>2.1811020000000001</v>
      </c>
      <c r="F295" s="96" t="s">
        <v>514</v>
      </c>
      <c r="G295" s="95">
        <v>0.96101499999999995</v>
      </c>
      <c r="H295" s="191" t="s">
        <v>515</v>
      </c>
      <c r="I295" s="192"/>
      <c r="J295" s="95">
        <v>22.37032</v>
      </c>
      <c r="K295" s="95"/>
      <c r="L295" s="96" t="s">
        <v>514</v>
      </c>
      <c r="M295" s="95">
        <v>0.97601099999999996</v>
      </c>
      <c r="N295" s="191" t="s">
        <v>515</v>
      </c>
      <c r="O295" s="192"/>
      <c r="P295" s="95">
        <v>21.91882</v>
      </c>
      <c r="Q295" s="95"/>
      <c r="R295" s="96" t="s">
        <v>520</v>
      </c>
      <c r="S295" s="95">
        <v>0.41177200000000003</v>
      </c>
      <c r="T295" s="191" t="s">
        <v>521</v>
      </c>
      <c r="U295" s="192"/>
      <c r="V295" s="95">
        <v>-0.57844399999999996</v>
      </c>
      <c r="W295" s="95"/>
      <c r="X295" s="95"/>
      <c r="Y295" s="95"/>
      <c r="Z295" s="95"/>
      <c r="AA295" s="95"/>
    </row>
    <row r="296" spans="1:27" ht="14.25" customHeight="1">
      <c r="A296" s="86" t="s">
        <v>37</v>
      </c>
      <c r="B296" s="86" t="s">
        <v>511</v>
      </c>
      <c r="C296" s="86" t="s">
        <v>478</v>
      </c>
      <c r="D296" s="87">
        <v>-1.3569310000000001</v>
      </c>
      <c r="F296" s="96" t="s">
        <v>516</v>
      </c>
      <c r="G296" s="95">
        <v>0.94639600000000002</v>
      </c>
      <c r="H296" s="191" t="s">
        <v>517</v>
      </c>
      <c r="I296" s="192"/>
      <c r="J296" s="95">
        <v>0.17127899999999999</v>
      </c>
      <c r="K296" s="95"/>
      <c r="L296" s="96" t="s">
        <v>516</v>
      </c>
      <c r="M296" s="95">
        <v>0.96701599999999999</v>
      </c>
      <c r="N296" s="191" t="s">
        <v>517</v>
      </c>
      <c r="O296" s="192"/>
      <c r="P296" s="95">
        <v>0.263733</v>
      </c>
      <c r="Q296" s="95"/>
      <c r="R296" s="96" t="s">
        <v>522</v>
      </c>
      <c r="S296" s="95">
        <v>12.544969999999999</v>
      </c>
      <c r="T296" s="191" t="s">
        <v>523</v>
      </c>
      <c r="U296" s="192"/>
      <c r="V296" s="95">
        <v>-0.73008499999999998</v>
      </c>
      <c r="W296" s="95"/>
      <c r="X296" s="95"/>
      <c r="Y296" s="95"/>
      <c r="Z296" s="95"/>
      <c r="AA296" s="95"/>
    </row>
    <row r="297" spans="1:27" ht="14.25" customHeight="1">
      <c r="A297" s="86" t="s">
        <v>37</v>
      </c>
      <c r="B297" s="86" t="s">
        <v>511</v>
      </c>
      <c r="C297" s="86" t="s">
        <v>483</v>
      </c>
      <c r="D297" s="87">
        <v>0</v>
      </c>
      <c r="F297" s="96" t="s">
        <v>518</v>
      </c>
      <c r="G297" s="95">
        <v>3.9655000000000003E-2</v>
      </c>
      <c r="H297" s="191" t="s">
        <v>519</v>
      </c>
      <c r="I297" s="192"/>
      <c r="J297" s="95">
        <v>-3.3713850000000001</v>
      </c>
      <c r="K297" s="95"/>
      <c r="L297" s="96" t="s">
        <v>518</v>
      </c>
      <c r="M297" s="95">
        <v>4.7898000000000003E-2</v>
      </c>
      <c r="N297" s="191" t="s">
        <v>519</v>
      </c>
      <c r="O297" s="192"/>
      <c r="P297" s="95">
        <v>-2.9936889999999998</v>
      </c>
      <c r="Q297" s="95"/>
      <c r="R297" s="96" t="s">
        <v>524</v>
      </c>
      <c r="S297" s="95">
        <v>80.617239999999995</v>
      </c>
      <c r="T297" s="191" t="s">
        <v>525</v>
      </c>
      <c r="U297" s="192"/>
      <c r="V297" s="95">
        <v>1.2290140000000001</v>
      </c>
      <c r="W297" s="95"/>
      <c r="X297" s="95"/>
      <c r="Y297" s="95"/>
      <c r="Z297" s="95"/>
      <c r="AA297" s="95"/>
    </row>
    <row r="298" spans="1:27" ht="14.25" customHeight="1">
      <c r="A298" s="86" t="s">
        <v>37</v>
      </c>
      <c r="B298" s="86" t="s">
        <v>511</v>
      </c>
      <c r="C298" s="86" t="s">
        <v>486</v>
      </c>
      <c r="D298" s="87">
        <v>10.11355</v>
      </c>
      <c r="F298" s="96" t="s">
        <v>520</v>
      </c>
      <c r="G298" s="95">
        <v>2.5160999999999999E-2</v>
      </c>
      <c r="H298" s="191" t="s">
        <v>521</v>
      </c>
      <c r="I298" s="192"/>
      <c r="J298" s="95">
        <v>-3.0257999999999998</v>
      </c>
      <c r="K298" s="95"/>
      <c r="L298" s="96" t="s">
        <v>520</v>
      </c>
      <c r="M298" s="95">
        <v>3.6707999999999998E-2</v>
      </c>
      <c r="N298" s="191" t="s">
        <v>521</v>
      </c>
      <c r="O298" s="192"/>
      <c r="P298" s="95">
        <v>-2.648104</v>
      </c>
      <c r="Q298" s="95"/>
      <c r="R298" s="96" t="s">
        <v>526</v>
      </c>
      <c r="S298" s="95">
        <v>0</v>
      </c>
      <c r="T298" s="93"/>
      <c r="U298" s="93"/>
      <c r="V298" s="93"/>
      <c r="W298" s="93"/>
      <c r="X298" s="93"/>
      <c r="Y298" s="93"/>
      <c r="Z298" s="93"/>
      <c r="AA298" s="93"/>
    </row>
    <row r="299" spans="1:27" ht="14.25" customHeight="1" thickBot="1">
      <c r="A299" s="86" t="s">
        <v>37</v>
      </c>
      <c r="B299" s="86" t="s">
        <v>511</v>
      </c>
      <c r="C299" s="86" t="s">
        <v>489</v>
      </c>
      <c r="D299" s="87">
        <v>-129.2509</v>
      </c>
      <c r="F299" s="96" t="s">
        <v>522</v>
      </c>
      <c r="G299" s="95">
        <v>45.77093</v>
      </c>
      <c r="H299" s="191" t="s">
        <v>523</v>
      </c>
      <c r="I299" s="192"/>
      <c r="J299" s="95">
        <v>-3.2844709999999999</v>
      </c>
      <c r="K299" s="95"/>
      <c r="L299" s="96" t="s">
        <v>522</v>
      </c>
      <c r="M299" s="95">
        <v>41.427430000000001</v>
      </c>
      <c r="N299" s="191" t="s">
        <v>523</v>
      </c>
      <c r="O299" s="192"/>
      <c r="P299" s="95">
        <v>-2.9067759999999998</v>
      </c>
      <c r="Q299" s="95"/>
      <c r="R299" s="94"/>
      <c r="S299" s="94"/>
      <c r="T299" s="94"/>
      <c r="U299" s="94"/>
      <c r="V299" s="94"/>
      <c r="W299" s="93"/>
      <c r="X299" s="93"/>
      <c r="Y299" s="93"/>
      <c r="Z299" s="93"/>
      <c r="AA299" s="93"/>
    </row>
    <row r="300" spans="1:27" ht="14.25" customHeight="1" thickTop="1">
      <c r="A300" s="86" t="s">
        <v>37</v>
      </c>
      <c r="B300" s="86" t="s">
        <v>511</v>
      </c>
      <c r="C300" s="86" t="s">
        <v>490</v>
      </c>
      <c r="D300" s="87">
        <v>0</v>
      </c>
      <c r="F300" s="96" t="s">
        <v>524</v>
      </c>
      <c r="G300" s="95">
        <v>65.73621</v>
      </c>
      <c r="H300" s="191" t="s">
        <v>525</v>
      </c>
      <c r="I300" s="192"/>
      <c r="J300" s="95">
        <v>1.4520999999999999</v>
      </c>
      <c r="K300" s="95"/>
      <c r="L300" s="96" t="s">
        <v>524</v>
      </c>
      <c r="M300" s="95">
        <v>108.4971</v>
      </c>
      <c r="N300" s="191" t="s">
        <v>525</v>
      </c>
      <c r="O300" s="192"/>
      <c r="P300" s="95">
        <v>1.5880259999999999</v>
      </c>
      <c r="Q300" s="95"/>
      <c r="R300" s="93"/>
      <c r="S300" s="93"/>
      <c r="T300" s="93"/>
      <c r="U300" s="93"/>
      <c r="V300" s="93"/>
      <c r="W300" s="93"/>
      <c r="X300" s="93"/>
      <c r="Y300" s="93"/>
      <c r="Z300" s="93"/>
      <c r="AA300" s="93"/>
    </row>
    <row r="301" spans="1:27" ht="14.25" customHeight="1">
      <c r="A301" s="107" t="s">
        <v>37</v>
      </c>
      <c r="B301" s="107" t="s">
        <v>511</v>
      </c>
      <c r="C301" s="107" t="s">
        <v>491</v>
      </c>
      <c r="D301" s="108">
        <v>0</v>
      </c>
      <c r="F301" s="96" t="s">
        <v>526</v>
      </c>
      <c r="G301" s="95">
        <v>0</v>
      </c>
      <c r="H301" s="93"/>
      <c r="I301" s="93"/>
      <c r="J301" s="93"/>
      <c r="K301" s="93"/>
      <c r="L301" s="96" t="s">
        <v>526</v>
      </c>
      <c r="M301" s="95">
        <v>0</v>
      </c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</row>
    <row r="302" spans="1:27" ht="14.25" customHeight="1" thickBot="1">
      <c r="A302" s="86" t="s">
        <v>37</v>
      </c>
      <c r="B302" s="86" t="s">
        <v>527</v>
      </c>
      <c r="C302" s="86" t="s">
        <v>472</v>
      </c>
      <c r="D302" s="87">
        <v>0</v>
      </c>
      <c r="F302" s="94"/>
      <c r="G302" s="94"/>
      <c r="H302" s="94"/>
      <c r="I302" s="94"/>
      <c r="J302" s="94"/>
      <c r="K302" s="93"/>
      <c r="L302" s="94"/>
      <c r="M302" s="94"/>
      <c r="N302" s="94"/>
      <c r="O302" s="94"/>
      <c r="P302" s="94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</row>
    <row r="303" spans="1:27" ht="14.25" customHeight="1" thickTop="1">
      <c r="A303" s="86" t="s">
        <v>37</v>
      </c>
      <c r="B303" s="86" t="s">
        <v>527</v>
      </c>
      <c r="C303" s="86" t="s">
        <v>322</v>
      </c>
      <c r="D303" s="87">
        <v>0</v>
      </c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</row>
    <row r="304" spans="1:27" ht="14.25" customHeight="1">
      <c r="A304" s="86" t="s">
        <v>37</v>
      </c>
      <c r="B304" s="86" t="s">
        <v>527</v>
      </c>
      <c r="C304" s="86" t="s">
        <v>478</v>
      </c>
      <c r="D304" s="87">
        <v>0</v>
      </c>
    </row>
    <row r="305" spans="1:28" ht="14.25" customHeight="1">
      <c r="A305" s="86" t="s">
        <v>37</v>
      </c>
      <c r="B305" s="86" t="s">
        <v>527</v>
      </c>
      <c r="C305" s="86" t="s">
        <v>483</v>
      </c>
      <c r="D305" s="87">
        <v>0</v>
      </c>
    </row>
    <row r="306" spans="1:28" ht="14.25" customHeight="1">
      <c r="A306" s="86" t="s">
        <v>37</v>
      </c>
      <c r="B306" s="86" t="s">
        <v>527</v>
      </c>
      <c r="C306" s="86" t="s">
        <v>486</v>
      </c>
      <c r="D306" s="87">
        <v>0</v>
      </c>
    </row>
    <row r="307" spans="1:28" ht="14.25" customHeight="1">
      <c r="A307" s="86" t="s">
        <v>37</v>
      </c>
      <c r="B307" s="86" t="s">
        <v>527</v>
      </c>
      <c r="C307" s="86" t="s">
        <v>489</v>
      </c>
      <c r="D307" s="87">
        <v>0</v>
      </c>
    </row>
    <row r="308" spans="1:28" ht="14.25" customHeight="1">
      <c r="A308" s="86" t="s">
        <v>37</v>
      </c>
      <c r="B308" s="86" t="s">
        <v>527</v>
      </c>
      <c r="C308" s="86" t="s">
        <v>490</v>
      </c>
      <c r="D308" s="87">
        <v>0</v>
      </c>
    </row>
    <row r="309" spans="1:28" ht="14.25" customHeight="1">
      <c r="A309" s="86" t="s">
        <v>37</v>
      </c>
      <c r="B309" s="86" t="s">
        <v>527</v>
      </c>
      <c r="C309" s="86" t="s">
        <v>491</v>
      </c>
      <c r="D309" s="87">
        <v>0</v>
      </c>
    </row>
    <row r="310" spans="1:28" ht="14.25" customHeight="1">
      <c r="A310" s="88" t="s">
        <v>38</v>
      </c>
      <c r="B310" s="88" t="s">
        <v>471</v>
      </c>
      <c r="C310" s="88" t="s">
        <v>472</v>
      </c>
      <c r="D310" s="89">
        <v>0</v>
      </c>
      <c r="F310" s="191" t="s">
        <v>660</v>
      </c>
      <c r="G310" s="192"/>
      <c r="H310" s="192"/>
      <c r="I310" s="192"/>
      <c r="J310" s="93"/>
      <c r="K310" s="93"/>
      <c r="L310" s="191" t="s">
        <v>661</v>
      </c>
      <c r="M310" s="192"/>
      <c r="N310" s="192"/>
      <c r="O310" s="192"/>
      <c r="P310" s="93"/>
      <c r="Q310" s="93"/>
      <c r="R310" s="191" t="s">
        <v>554</v>
      </c>
      <c r="S310" s="192"/>
      <c r="T310" s="192"/>
      <c r="U310" s="192"/>
      <c r="V310" s="93"/>
      <c r="W310" s="93"/>
      <c r="X310" s="191" t="s">
        <v>607</v>
      </c>
      <c r="Y310" s="192"/>
      <c r="Z310" s="192"/>
      <c r="AA310" s="192"/>
      <c r="AB310" s="93"/>
    </row>
    <row r="311" spans="1:28" ht="14.25" customHeight="1">
      <c r="A311" s="88" t="s">
        <v>38</v>
      </c>
      <c r="B311" s="88" t="s">
        <v>471</v>
      </c>
      <c r="C311" s="88" t="s">
        <v>322</v>
      </c>
      <c r="D311" s="89">
        <v>1.8967369999999999</v>
      </c>
      <c r="F311" s="191" t="s">
        <v>477</v>
      </c>
      <c r="G311" s="192"/>
      <c r="H311" s="192"/>
      <c r="I311" s="192"/>
      <c r="J311" s="93"/>
      <c r="K311" s="93"/>
      <c r="L311" s="191" t="s">
        <v>477</v>
      </c>
      <c r="M311" s="192"/>
      <c r="N311" s="192"/>
      <c r="O311" s="192"/>
      <c r="P311" s="93"/>
      <c r="Q311" s="93"/>
      <c r="R311" s="191" t="s">
        <v>477</v>
      </c>
      <c r="S311" s="192"/>
      <c r="T311" s="192"/>
      <c r="U311" s="192"/>
      <c r="V311" s="93"/>
      <c r="W311" s="93"/>
      <c r="X311" s="191" t="s">
        <v>477</v>
      </c>
      <c r="Y311" s="192"/>
      <c r="Z311" s="192"/>
      <c r="AA311" s="93"/>
      <c r="AB311" s="93"/>
    </row>
    <row r="312" spans="1:28" ht="14.25" customHeight="1">
      <c r="A312" s="88" t="s">
        <v>38</v>
      </c>
      <c r="B312" s="88" t="s">
        <v>471</v>
      </c>
      <c r="C312" s="88" t="s">
        <v>478</v>
      </c>
      <c r="D312" s="89">
        <v>-0.59275100000000003</v>
      </c>
      <c r="F312" s="191" t="s">
        <v>662</v>
      </c>
      <c r="G312" s="192"/>
      <c r="H312" s="192"/>
      <c r="I312" s="192"/>
      <c r="J312" s="93"/>
      <c r="K312" s="93"/>
      <c r="L312" s="191" t="s">
        <v>663</v>
      </c>
      <c r="M312" s="192"/>
      <c r="N312" s="192"/>
      <c r="O312" s="192"/>
      <c r="P312" s="93"/>
      <c r="Q312" s="93"/>
      <c r="R312" s="191" t="s">
        <v>566</v>
      </c>
      <c r="S312" s="192"/>
      <c r="T312" s="192"/>
      <c r="U312" s="192"/>
      <c r="V312" s="93"/>
      <c r="W312" s="93"/>
      <c r="X312" s="191" t="s">
        <v>664</v>
      </c>
      <c r="Y312" s="192"/>
      <c r="Z312" s="192"/>
      <c r="AA312" s="93"/>
      <c r="AB312" s="93"/>
    </row>
    <row r="313" spans="1:28" ht="14.25" customHeight="1">
      <c r="A313" s="88" t="s">
        <v>38</v>
      </c>
      <c r="B313" s="88" t="s">
        <v>471</v>
      </c>
      <c r="C313" s="88" t="s">
        <v>483</v>
      </c>
      <c r="D313" s="89">
        <v>0</v>
      </c>
      <c r="F313" s="191" t="s">
        <v>484</v>
      </c>
      <c r="G313" s="192"/>
      <c r="H313" s="192"/>
      <c r="I313" s="192"/>
      <c r="J313" s="93"/>
      <c r="K313" s="93"/>
      <c r="L313" s="191" t="s">
        <v>484</v>
      </c>
      <c r="M313" s="192"/>
      <c r="N313" s="192"/>
      <c r="O313" s="192"/>
      <c r="P313" s="93"/>
      <c r="Q313" s="93"/>
      <c r="R313" s="191" t="s">
        <v>485</v>
      </c>
      <c r="S313" s="192"/>
      <c r="T313" s="192"/>
      <c r="U313" s="192"/>
      <c r="V313" s="93"/>
      <c r="W313" s="93"/>
      <c r="X313" s="191" t="s">
        <v>635</v>
      </c>
      <c r="Y313" s="192"/>
      <c r="Z313" s="192"/>
      <c r="AA313" s="192"/>
      <c r="AB313" s="93"/>
    </row>
    <row r="314" spans="1:28" ht="14.25" customHeight="1">
      <c r="A314" s="88" t="s">
        <v>38</v>
      </c>
      <c r="B314" s="88" t="s">
        <v>471</v>
      </c>
      <c r="C314" s="88" t="s">
        <v>486</v>
      </c>
      <c r="D314" s="89">
        <v>0</v>
      </c>
      <c r="F314" s="191" t="s">
        <v>487</v>
      </c>
      <c r="G314" s="192"/>
      <c r="H314" s="192"/>
      <c r="I314" s="192"/>
      <c r="J314" s="192"/>
      <c r="K314" s="96"/>
      <c r="L314" s="191" t="s">
        <v>487</v>
      </c>
      <c r="M314" s="192"/>
      <c r="N314" s="192"/>
      <c r="O314" s="192"/>
      <c r="P314" s="192"/>
      <c r="Q314" s="96"/>
      <c r="R314" s="191" t="s">
        <v>488</v>
      </c>
      <c r="S314" s="192"/>
      <c r="T314" s="192"/>
      <c r="U314" s="192"/>
      <c r="V314" s="192"/>
      <c r="W314" s="96"/>
      <c r="X314" s="191" t="s">
        <v>636</v>
      </c>
      <c r="Y314" s="192"/>
      <c r="Z314" s="192"/>
      <c r="AA314" s="93"/>
      <c r="AB314" s="93"/>
    </row>
    <row r="315" spans="1:28" ht="14.25" customHeight="1" thickBot="1">
      <c r="A315" s="88" t="s">
        <v>38</v>
      </c>
      <c r="B315" s="88" t="s">
        <v>471</v>
      </c>
      <c r="C315" s="88" t="s">
        <v>489</v>
      </c>
      <c r="D315" s="89">
        <v>10.248150000000001</v>
      </c>
      <c r="F315" s="94"/>
      <c r="G315" s="94"/>
      <c r="H315" s="94"/>
      <c r="I315" s="94"/>
      <c r="J315" s="94"/>
      <c r="K315" s="93"/>
      <c r="L315" s="94"/>
      <c r="M315" s="94"/>
      <c r="N315" s="94"/>
      <c r="O315" s="94"/>
      <c r="P315" s="94"/>
      <c r="Q315" s="93"/>
      <c r="R315" s="94"/>
      <c r="S315" s="94"/>
      <c r="T315" s="94"/>
      <c r="U315" s="94"/>
      <c r="V315" s="94"/>
      <c r="W315" s="93"/>
      <c r="X315" s="94"/>
      <c r="Y315" s="94"/>
      <c r="Z315" s="94"/>
      <c r="AA315" s="94"/>
      <c r="AB315" s="94"/>
    </row>
    <row r="316" spans="1:28" ht="14.25" customHeight="1" thickTop="1">
      <c r="A316" s="88" t="s">
        <v>38</v>
      </c>
      <c r="B316" s="88" t="s">
        <v>471</v>
      </c>
      <c r="C316" s="88" t="s">
        <v>490</v>
      </c>
      <c r="D316" s="89">
        <v>0</v>
      </c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 ht="14.25" customHeight="1">
      <c r="A317" s="88" t="s">
        <v>38</v>
      </c>
      <c r="B317" s="88" t="s">
        <v>471</v>
      </c>
      <c r="C317" s="88" t="s">
        <v>491</v>
      </c>
      <c r="D317" s="89">
        <v>0</v>
      </c>
      <c r="F317" s="93" t="s">
        <v>468</v>
      </c>
      <c r="G317" s="95" t="s">
        <v>492</v>
      </c>
      <c r="H317" s="95" t="s">
        <v>493</v>
      </c>
      <c r="I317" s="95" t="s">
        <v>494</v>
      </c>
      <c r="J317" s="95" t="s">
        <v>495</v>
      </c>
      <c r="K317" s="95"/>
      <c r="L317" s="93" t="s">
        <v>468</v>
      </c>
      <c r="M317" s="95" t="s">
        <v>492</v>
      </c>
      <c r="N317" s="95" t="s">
        <v>493</v>
      </c>
      <c r="O317" s="95" t="s">
        <v>494</v>
      </c>
      <c r="P317" s="95" t="s">
        <v>495</v>
      </c>
      <c r="Q317" s="95"/>
      <c r="R317" s="93" t="s">
        <v>468</v>
      </c>
      <c r="S317" s="95" t="s">
        <v>492</v>
      </c>
      <c r="T317" s="95" t="s">
        <v>493</v>
      </c>
      <c r="U317" s="95" t="s">
        <v>494</v>
      </c>
      <c r="V317" s="95" t="s">
        <v>495</v>
      </c>
      <c r="W317" s="95"/>
      <c r="X317" s="93" t="s">
        <v>468</v>
      </c>
      <c r="Y317" s="95" t="s">
        <v>492</v>
      </c>
      <c r="Z317" s="95" t="s">
        <v>493</v>
      </c>
      <c r="AA317" s="95" t="s">
        <v>494</v>
      </c>
      <c r="AB317" s="95" t="s">
        <v>495</v>
      </c>
    </row>
    <row r="318" spans="1:28" ht="14.25" customHeight="1" thickBot="1">
      <c r="A318" s="88" t="s">
        <v>38</v>
      </c>
      <c r="B318" s="88" t="s">
        <v>471</v>
      </c>
      <c r="C318" s="88">
        <v>2019</v>
      </c>
      <c r="D318" s="89">
        <v>0</v>
      </c>
      <c r="F318" s="94"/>
      <c r="G318" s="94"/>
      <c r="H318" s="94"/>
      <c r="I318" s="94"/>
      <c r="J318" s="94"/>
      <c r="K318" s="93"/>
      <c r="L318" s="94"/>
      <c r="M318" s="94"/>
      <c r="N318" s="94"/>
      <c r="O318" s="94"/>
      <c r="P318" s="94"/>
      <c r="Q318" s="93"/>
      <c r="R318" s="94"/>
      <c r="S318" s="94"/>
      <c r="T318" s="94"/>
      <c r="U318" s="94"/>
      <c r="V318" s="94"/>
      <c r="W318" s="93"/>
      <c r="X318" s="94"/>
      <c r="Y318" s="94"/>
      <c r="Z318" s="94"/>
      <c r="AA318" s="94"/>
      <c r="AB318" s="94"/>
    </row>
    <row r="319" spans="1:28" ht="14.25" customHeight="1" thickTop="1">
      <c r="A319" s="88" t="s">
        <v>38</v>
      </c>
      <c r="B319" s="88" t="s">
        <v>471</v>
      </c>
      <c r="C319" s="88">
        <v>2020</v>
      </c>
      <c r="D319" s="89">
        <v>0</v>
      </c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 ht="14.25" customHeight="1">
      <c r="A320" s="113" t="s">
        <v>38</v>
      </c>
      <c r="B320" s="113" t="s">
        <v>496</v>
      </c>
      <c r="C320" s="113" t="s">
        <v>472</v>
      </c>
      <c r="D320" s="114">
        <v>0</v>
      </c>
      <c r="F320" s="93" t="s">
        <v>497</v>
      </c>
      <c r="G320" s="95">
        <v>10.248150000000001</v>
      </c>
      <c r="H320" s="95">
        <v>0.693546</v>
      </c>
      <c r="I320" s="95">
        <v>14.77646</v>
      </c>
      <c r="J320" s="95">
        <v>0</v>
      </c>
      <c r="K320" s="95"/>
      <c r="L320" s="93" t="s">
        <v>497</v>
      </c>
      <c r="M320" s="95">
        <v>9.2360509999999998</v>
      </c>
      <c r="N320" s="95">
        <v>0.34124900000000002</v>
      </c>
      <c r="O320" s="95">
        <v>27.06542</v>
      </c>
      <c r="P320" s="95">
        <v>0</v>
      </c>
      <c r="Q320" s="95"/>
      <c r="R320" s="93" t="s">
        <v>497</v>
      </c>
      <c r="S320" s="95">
        <v>-87.440179999999998</v>
      </c>
      <c r="T320" s="95">
        <v>31.086729999999999</v>
      </c>
      <c r="U320" s="95">
        <v>-2.8127810000000002</v>
      </c>
      <c r="V320" s="95">
        <v>1.15E-2</v>
      </c>
      <c r="W320" s="95"/>
      <c r="X320" s="93" t="s">
        <v>497</v>
      </c>
      <c r="Y320" s="95">
        <v>-2.6838609999999998</v>
      </c>
      <c r="Z320" s="95">
        <v>1.243303</v>
      </c>
      <c r="AA320" s="95">
        <v>-2.1586539999999999</v>
      </c>
      <c r="AB320" s="95">
        <v>4.5499999999999999E-2</v>
      </c>
    </row>
    <row r="321" spans="1:28" ht="14.25" customHeight="1">
      <c r="A321" s="88" t="s">
        <v>38</v>
      </c>
      <c r="B321" s="88" t="s">
        <v>496</v>
      </c>
      <c r="C321" s="88" t="s">
        <v>322</v>
      </c>
      <c r="D321" s="89">
        <v>1.5510630000000001</v>
      </c>
      <c r="F321" s="93" t="s">
        <v>578</v>
      </c>
      <c r="G321" s="95">
        <v>1.8967369999999999</v>
      </c>
      <c r="H321" s="95">
        <v>0.14310800000000001</v>
      </c>
      <c r="I321" s="95">
        <v>13.25384</v>
      </c>
      <c r="J321" s="95">
        <v>0</v>
      </c>
      <c r="K321" s="95"/>
      <c r="L321" s="93" t="s">
        <v>578</v>
      </c>
      <c r="M321" s="95">
        <v>1.5510630000000001</v>
      </c>
      <c r="N321" s="95">
        <v>4.0399999999999998E-2</v>
      </c>
      <c r="O321" s="95">
        <v>38.392290000000003</v>
      </c>
      <c r="P321" s="95">
        <v>0</v>
      </c>
      <c r="Q321" s="95"/>
      <c r="R321" s="93" t="s">
        <v>578</v>
      </c>
      <c r="S321" s="95">
        <v>1.0736140000000001</v>
      </c>
      <c r="T321" s="95">
        <v>0.59123899999999996</v>
      </c>
      <c r="U321" s="95">
        <v>1.815871</v>
      </c>
      <c r="V321" s="95">
        <v>8.6099999999999996E-2</v>
      </c>
      <c r="W321" s="95"/>
      <c r="X321" s="93" t="s">
        <v>578</v>
      </c>
      <c r="Y321" s="95">
        <v>2.6805590000000001</v>
      </c>
      <c r="Z321" s="95">
        <v>0.14822299999999999</v>
      </c>
      <c r="AA321" s="95">
        <v>18.084579999999999</v>
      </c>
      <c r="AB321" s="95">
        <v>0</v>
      </c>
    </row>
    <row r="322" spans="1:28" ht="14.25" customHeight="1">
      <c r="A322" s="88" t="s">
        <v>38</v>
      </c>
      <c r="B322" s="88" t="s">
        <v>496</v>
      </c>
      <c r="C322" s="88" t="s">
        <v>478</v>
      </c>
      <c r="D322" s="89">
        <v>0</v>
      </c>
      <c r="F322" s="93" t="s">
        <v>588</v>
      </c>
      <c r="G322" s="95">
        <v>-0.59275100000000003</v>
      </c>
      <c r="H322" s="95">
        <v>9.5024999999999998E-2</v>
      </c>
      <c r="I322" s="95">
        <v>-6.2378200000000001</v>
      </c>
      <c r="J322" s="95">
        <v>0</v>
      </c>
      <c r="K322" s="95"/>
      <c r="L322" s="93" t="s">
        <v>628</v>
      </c>
      <c r="M322" s="95">
        <v>-0.157108</v>
      </c>
      <c r="N322" s="95">
        <v>4.7266000000000002E-2</v>
      </c>
      <c r="O322" s="95">
        <v>-3.323931</v>
      </c>
      <c r="P322" s="95">
        <v>3.3999999999999998E-3</v>
      </c>
      <c r="Q322" s="95"/>
      <c r="R322" s="93" t="s">
        <v>588</v>
      </c>
      <c r="S322" s="95">
        <v>-0.444216</v>
      </c>
      <c r="T322" s="95">
        <v>0.15342500000000001</v>
      </c>
      <c r="U322" s="95">
        <v>-2.8953259999999998</v>
      </c>
      <c r="V322" s="95">
        <v>9.5999999999999992E-3</v>
      </c>
      <c r="W322" s="95"/>
      <c r="X322" s="93" t="s">
        <v>506</v>
      </c>
      <c r="Y322" s="95">
        <v>-0.91422899999999996</v>
      </c>
      <c r="Z322" s="95">
        <v>0.145786</v>
      </c>
      <c r="AA322" s="95">
        <v>-6.2710179999999998</v>
      </c>
      <c r="AB322" s="95">
        <v>0</v>
      </c>
    </row>
    <row r="323" spans="1:28" ht="14.25" customHeight="1" thickBot="1">
      <c r="A323" s="88" t="s">
        <v>38</v>
      </c>
      <c r="B323" s="88" t="s">
        <v>496</v>
      </c>
      <c r="C323" s="88" t="s">
        <v>483</v>
      </c>
      <c r="D323" s="89">
        <v>0</v>
      </c>
      <c r="F323" s="94"/>
      <c r="G323" s="94"/>
      <c r="H323" s="94"/>
      <c r="I323" s="94"/>
      <c r="J323" s="94"/>
      <c r="K323" s="93"/>
      <c r="L323" s="94"/>
      <c r="M323" s="94"/>
      <c r="N323" s="94"/>
      <c r="O323" s="94"/>
      <c r="P323" s="94"/>
      <c r="Q323" s="93"/>
      <c r="R323" s="93" t="s">
        <v>598</v>
      </c>
      <c r="S323" s="95">
        <v>7.2314020000000001</v>
      </c>
      <c r="T323" s="95">
        <v>2.580479</v>
      </c>
      <c r="U323" s="95">
        <v>2.802349</v>
      </c>
      <c r="V323" s="95">
        <v>1.18E-2</v>
      </c>
      <c r="W323" s="95"/>
      <c r="X323" s="93" t="s">
        <v>509</v>
      </c>
      <c r="Y323" s="95">
        <v>0.186083</v>
      </c>
      <c r="Z323" s="95">
        <v>0.14843999999999999</v>
      </c>
      <c r="AA323" s="95">
        <v>1.253592</v>
      </c>
      <c r="AB323" s="95">
        <v>0.22700000000000001</v>
      </c>
    </row>
    <row r="324" spans="1:28" ht="14.25" customHeight="1" thickTop="1" thickBot="1">
      <c r="A324" s="88" t="s">
        <v>38</v>
      </c>
      <c r="B324" s="88" t="s">
        <v>496</v>
      </c>
      <c r="C324" s="88" t="s">
        <v>486</v>
      </c>
      <c r="D324" s="89">
        <v>0</v>
      </c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4"/>
      <c r="S324" s="94"/>
      <c r="T324" s="94"/>
      <c r="U324" s="94"/>
      <c r="V324" s="94"/>
      <c r="W324" s="93"/>
      <c r="X324" s="94"/>
      <c r="Y324" s="94"/>
      <c r="Z324" s="94"/>
      <c r="AA324" s="94"/>
      <c r="AB324" s="94"/>
    </row>
    <row r="325" spans="1:28" ht="14.25" customHeight="1" thickTop="1">
      <c r="A325" s="88" t="s">
        <v>38</v>
      </c>
      <c r="B325" s="88" t="s">
        <v>496</v>
      </c>
      <c r="C325" s="88" t="s">
        <v>489</v>
      </c>
      <c r="D325" s="89">
        <v>9.2360509999999998</v>
      </c>
      <c r="F325" s="96" t="s">
        <v>514</v>
      </c>
      <c r="G325" s="95">
        <v>0.95264199999999999</v>
      </c>
      <c r="H325" s="191" t="s">
        <v>515</v>
      </c>
      <c r="I325" s="192"/>
      <c r="J325" s="95">
        <v>22.48366</v>
      </c>
      <c r="K325" s="95"/>
      <c r="L325" s="96" t="s">
        <v>514</v>
      </c>
      <c r="M325" s="95">
        <v>0.98667400000000005</v>
      </c>
      <c r="N325" s="191" t="s">
        <v>515</v>
      </c>
      <c r="O325" s="192"/>
      <c r="P325" s="95">
        <v>22.337350000000001</v>
      </c>
      <c r="Q325" s="95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 ht="14.25" customHeight="1">
      <c r="A326" s="88" t="s">
        <v>38</v>
      </c>
      <c r="B326" s="88" t="s">
        <v>496</v>
      </c>
      <c r="C326" s="88" t="s">
        <v>490</v>
      </c>
      <c r="D326" s="89">
        <v>0</v>
      </c>
      <c r="F326" s="96" t="s">
        <v>516</v>
      </c>
      <c r="G326" s="95">
        <v>0.94790600000000003</v>
      </c>
      <c r="H326" s="191" t="s">
        <v>517</v>
      </c>
      <c r="I326" s="192"/>
      <c r="J326" s="95">
        <v>0.28309299999999998</v>
      </c>
      <c r="K326" s="95"/>
      <c r="L326" s="96" t="s">
        <v>516</v>
      </c>
      <c r="M326" s="95">
        <v>0.98534100000000002</v>
      </c>
      <c r="N326" s="191" t="s">
        <v>517</v>
      </c>
      <c r="O326" s="192"/>
      <c r="P326" s="95">
        <v>0.37726500000000002</v>
      </c>
      <c r="Q326" s="95"/>
      <c r="R326" s="96" t="s">
        <v>514</v>
      </c>
      <c r="S326" s="95">
        <v>0.97389599999999998</v>
      </c>
      <c r="T326" s="191" t="s">
        <v>515</v>
      </c>
      <c r="U326" s="192"/>
      <c r="V326" s="95">
        <v>19.873650000000001</v>
      </c>
      <c r="W326" s="95"/>
      <c r="X326" s="96" t="s">
        <v>514</v>
      </c>
      <c r="Y326" s="95">
        <v>0.958978</v>
      </c>
      <c r="Z326" s="191" t="s">
        <v>515</v>
      </c>
      <c r="AA326" s="192"/>
      <c r="AB326" s="95">
        <v>19.84431</v>
      </c>
    </row>
    <row r="327" spans="1:28" ht="14.25" customHeight="1">
      <c r="A327" s="109" t="s">
        <v>38</v>
      </c>
      <c r="B327" s="109" t="s">
        <v>496</v>
      </c>
      <c r="C327" s="109" t="s">
        <v>491</v>
      </c>
      <c r="D327" s="110">
        <v>0</v>
      </c>
      <c r="F327" s="96" t="s">
        <v>518</v>
      </c>
      <c r="G327" s="95">
        <v>6.4614000000000005E-2</v>
      </c>
      <c r="H327" s="191" t="s">
        <v>519</v>
      </c>
      <c r="I327" s="192"/>
      <c r="J327" s="95">
        <v>-2.519676</v>
      </c>
      <c r="K327" s="95"/>
      <c r="L327" s="96" t="s">
        <v>518</v>
      </c>
      <c r="M327" s="95">
        <v>4.5677000000000002E-2</v>
      </c>
      <c r="N327" s="191" t="s">
        <v>519</v>
      </c>
      <c r="O327" s="192"/>
      <c r="P327" s="95">
        <v>-3.2133259999999999</v>
      </c>
      <c r="Q327" s="95"/>
      <c r="R327" s="96" t="s">
        <v>516</v>
      </c>
      <c r="S327" s="95">
        <v>0.96954499999999999</v>
      </c>
      <c r="T327" s="191" t="s">
        <v>517</v>
      </c>
      <c r="U327" s="192"/>
      <c r="V327" s="95">
        <v>0.53766700000000001</v>
      </c>
      <c r="W327" s="95"/>
      <c r="X327" s="96" t="s">
        <v>516</v>
      </c>
      <c r="Y327" s="95">
        <v>0.951739</v>
      </c>
      <c r="Z327" s="191" t="s">
        <v>517</v>
      </c>
      <c r="AA327" s="192"/>
      <c r="AB327" s="95">
        <v>0.61446400000000001</v>
      </c>
    </row>
    <row r="328" spans="1:28" ht="14.25" customHeight="1">
      <c r="A328" s="113" t="s">
        <v>38</v>
      </c>
      <c r="B328" s="113" t="s">
        <v>511</v>
      </c>
      <c r="C328" s="113" t="s">
        <v>472</v>
      </c>
      <c r="D328" s="114">
        <v>0</v>
      </c>
      <c r="F328" s="96" t="s">
        <v>520</v>
      </c>
      <c r="G328" s="95">
        <v>8.3498000000000003E-2</v>
      </c>
      <c r="H328" s="191" t="s">
        <v>521</v>
      </c>
      <c r="I328" s="192"/>
      <c r="J328" s="95">
        <v>-2.3715679999999999</v>
      </c>
      <c r="K328" s="95"/>
      <c r="L328" s="96" t="s">
        <v>520</v>
      </c>
      <c r="M328" s="95">
        <v>4.1728000000000001E-2</v>
      </c>
      <c r="N328" s="191" t="s">
        <v>521</v>
      </c>
      <c r="O328" s="192"/>
      <c r="P328" s="95">
        <v>-3.0652180000000002</v>
      </c>
      <c r="Q328" s="95"/>
      <c r="R328" s="96" t="s">
        <v>518</v>
      </c>
      <c r="S328" s="95">
        <v>9.3830999999999998E-2</v>
      </c>
      <c r="T328" s="191" t="s">
        <v>519</v>
      </c>
      <c r="U328" s="192"/>
      <c r="V328" s="95">
        <v>-1.731687</v>
      </c>
      <c r="W328" s="95"/>
      <c r="X328" s="96" t="s">
        <v>518</v>
      </c>
      <c r="Y328" s="95">
        <v>0.134988</v>
      </c>
      <c r="Z328" s="191" t="s">
        <v>519</v>
      </c>
      <c r="AA328" s="192"/>
      <c r="AB328" s="95">
        <v>-0.99761999999999995</v>
      </c>
    </row>
    <row r="329" spans="1:28" ht="14.25" customHeight="1">
      <c r="A329" s="88" t="s">
        <v>38</v>
      </c>
      <c r="B329" s="88" t="s">
        <v>511</v>
      </c>
      <c r="C329" s="88" t="s">
        <v>322</v>
      </c>
      <c r="D329" s="89">
        <v>1.0736140000000001</v>
      </c>
      <c r="F329" s="96" t="s">
        <v>522</v>
      </c>
      <c r="G329" s="95">
        <v>31.976279999999999</v>
      </c>
      <c r="H329" s="191" t="s">
        <v>523</v>
      </c>
      <c r="I329" s="192"/>
      <c r="J329" s="95">
        <v>-2.4824269999999999</v>
      </c>
      <c r="K329" s="95"/>
      <c r="L329" s="96" t="s">
        <v>522</v>
      </c>
      <c r="M329" s="95">
        <v>39.953249999999997</v>
      </c>
      <c r="N329" s="191" t="s">
        <v>523</v>
      </c>
      <c r="O329" s="192"/>
      <c r="P329" s="95">
        <v>-3.1760769999999998</v>
      </c>
      <c r="Q329" s="95"/>
      <c r="R329" s="96" t="s">
        <v>520</v>
      </c>
      <c r="S329" s="95">
        <v>0.158475</v>
      </c>
      <c r="T329" s="191" t="s">
        <v>521</v>
      </c>
      <c r="U329" s="192"/>
      <c r="V329" s="95">
        <v>-1.5333159999999999</v>
      </c>
      <c r="W329" s="95"/>
      <c r="X329" s="96" t="s">
        <v>520</v>
      </c>
      <c r="Y329" s="95">
        <v>0.30976999999999999</v>
      </c>
      <c r="Z329" s="191" t="s">
        <v>521</v>
      </c>
      <c r="AA329" s="192"/>
      <c r="AB329" s="95">
        <v>-0.79866300000000001</v>
      </c>
    </row>
    <row r="330" spans="1:28" ht="14.25" customHeight="1">
      <c r="A330" s="88" t="s">
        <v>38</v>
      </c>
      <c r="B330" s="88" t="s">
        <v>511</v>
      </c>
      <c r="C330" s="88" t="s">
        <v>478</v>
      </c>
      <c r="D330" s="89">
        <v>-0.444216</v>
      </c>
      <c r="F330" s="96" t="s">
        <v>524</v>
      </c>
      <c r="G330" s="95">
        <v>201.15610000000001</v>
      </c>
      <c r="H330" s="191" t="s">
        <v>525</v>
      </c>
      <c r="I330" s="192"/>
      <c r="J330" s="95">
        <v>1.2217960000000001</v>
      </c>
      <c r="K330" s="95"/>
      <c r="L330" s="96" t="s">
        <v>524</v>
      </c>
      <c r="M330" s="95">
        <v>740.38819999999998</v>
      </c>
      <c r="N330" s="191" t="s">
        <v>525</v>
      </c>
      <c r="O330" s="192"/>
      <c r="P330" s="95">
        <v>1.0067550000000001</v>
      </c>
      <c r="Q330" s="95"/>
      <c r="R330" s="96" t="s">
        <v>522</v>
      </c>
      <c r="S330" s="95">
        <v>23.048559999999998</v>
      </c>
      <c r="T330" s="191" t="s">
        <v>523</v>
      </c>
      <c r="U330" s="192"/>
      <c r="V330" s="95">
        <v>-1.684957</v>
      </c>
      <c r="W330" s="95"/>
      <c r="X330" s="96" t="s">
        <v>522</v>
      </c>
      <c r="Y330" s="95">
        <v>14.475009999999999</v>
      </c>
      <c r="Z330" s="191" t="s">
        <v>523</v>
      </c>
      <c r="AA330" s="192"/>
      <c r="AB330" s="95">
        <v>-0.95444099999999998</v>
      </c>
    </row>
    <row r="331" spans="1:28" ht="14.25" customHeight="1">
      <c r="A331" s="88" t="s">
        <v>38</v>
      </c>
      <c r="B331" s="88" t="s">
        <v>511</v>
      </c>
      <c r="C331" s="88" t="s">
        <v>483</v>
      </c>
      <c r="D331" s="89">
        <v>0</v>
      </c>
      <c r="F331" s="96" t="s">
        <v>526</v>
      </c>
      <c r="G331" s="95">
        <v>0</v>
      </c>
      <c r="H331" s="93"/>
      <c r="I331" s="93"/>
      <c r="J331" s="93"/>
      <c r="K331" s="93"/>
      <c r="L331" s="96" t="s">
        <v>526</v>
      </c>
      <c r="M331" s="95">
        <v>0</v>
      </c>
      <c r="N331" s="93"/>
      <c r="O331" s="93"/>
      <c r="P331" s="93"/>
      <c r="Q331" s="93"/>
      <c r="R331" s="96" t="s">
        <v>524</v>
      </c>
      <c r="S331" s="95">
        <v>223.8458</v>
      </c>
      <c r="T331" s="191" t="s">
        <v>525</v>
      </c>
      <c r="U331" s="192"/>
      <c r="V331" s="95">
        <v>1.1386019999999999</v>
      </c>
      <c r="W331" s="95"/>
      <c r="X331" s="96" t="s">
        <v>524</v>
      </c>
      <c r="Y331" s="95">
        <v>132.47069999999999</v>
      </c>
      <c r="Z331" s="191" t="s">
        <v>525</v>
      </c>
      <c r="AA331" s="192"/>
      <c r="AB331" s="95">
        <v>1.3120940000000001</v>
      </c>
    </row>
    <row r="332" spans="1:28" ht="14.25" customHeight="1" thickBot="1">
      <c r="A332" s="88" t="s">
        <v>38</v>
      </c>
      <c r="B332" s="88" t="s">
        <v>511</v>
      </c>
      <c r="C332" s="88" t="s">
        <v>486</v>
      </c>
      <c r="D332" s="89">
        <v>7.2314020000000001</v>
      </c>
      <c r="F332" s="94"/>
      <c r="G332" s="94"/>
      <c r="H332" s="94"/>
      <c r="I332" s="94"/>
      <c r="J332" s="94"/>
      <c r="K332" s="93"/>
      <c r="L332" s="94"/>
      <c r="M332" s="94"/>
      <c r="N332" s="94"/>
      <c r="O332" s="94"/>
      <c r="P332" s="94"/>
      <c r="Q332" s="93"/>
      <c r="R332" s="96" t="s">
        <v>526</v>
      </c>
      <c r="S332" s="95">
        <v>0</v>
      </c>
      <c r="T332" s="93"/>
      <c r="U332" s="93"/>
      <c r="V332" s="93"/>
      <c r="W332" s="93"/>
      <c r="X332" s="96" t="s">
        <v>526</v>
      </c>
      <c r="Y332" s="95">
        <v>0</v>
      </c>
      <c r="Z332" s="93"/>
      <c r="AA332" s="93"/>
      <c r="AB332" s="93"/>
    </row>
    <row r="333" spans="1:28" ht="14.25" customHeight="1" thickTop="1" thickBot="1">
      <c r="A333" s="88" t="s">
        <v>38</v>
      </c>
      <c r="B333" s="88" t="s">
        <v>511</v>
      </c>
      <c r="C333" s="88" t="s">
        <v>489</v>
      </c>
      <c r="D333" s="89">
        <v>-87.440179999999998</v>
      </c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4"/>
      <c r="S333" s="94"/>
      <c r="T333" s="94"/>
      <c r="U333" s="94"/>
      <c r="V333" s="94"/>
      <c r="W333" s="93"/>
      <c r="X333" s="94"/>
      <c r="Y333" s="94"/>
      <c r="Z333" s="94"/>
      <c r="AA333" s="94"/>
      <c r="AB333" s="94"/>
    </row>
    <row r="334" spans="1:28" ht="14.25" customHeight="1" thickTop="1">
      <c r="A334" s="88" t="s">
        <v>38</v>
      </c>
      <c r="B334" s="88" t="s">
        <v>511</v>
      </c>
      <c r="C334" s="88" t="s">
        <v>490</v>
      </c>
      <c r="D334" s="89">
        <v>0</v>
      </c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 ht="14.25" customHeight="1">
      <c r="A335" s="109" t="s">
        <v>38</v>
      </c>
      <c r="B335" s="109" t="s">
        <v>511</v>
      </c>
      <c r="C335" s="109" t="s">
        <v>491</v>
      </c>
      <c r="D335" s="110">
        <v>0</v>
      </c>
    </row>
    <row r="336" spans="1:28" ht="14.25" customHeight="1">
      <c r="A336" s="88" t="s">
        <v>38</v>
      </c>
      <c r="B336" s="88" t="s">
        <v>527</v>
      </c>
      <c r="C336" s="88" t="s">
        <v>472</v>
      </c>
      <c r="D336" s="89">
        <v>0</v>
      </c>
    </row>
    <row r="337" spans="1:28" ht="14.25" customHeight="1">
      <c r="A337" s="88" t="s">
        <v>38</v>
      </c>
      <c r="B337" s="88" t="s">
        <v>527</v>
      </c>
      <c r="C337" s="88" t="s">
        <v>322</v>
      </c>
      <c r="D337" s="89">
        <v>2.6805590000000001</v>
      </c>
    </row>
    <row r="338" spans="1:28" ht="14.25" customHeight="1">
      <c r="A338" s="88" t="s">
        <v>38</v>
      </c>
      <c r="B338" s="88" t="s">
        <v>527</v>
      </c>
      <c r="C338" s="88" t="s">
        <v>478</v>
      </c>
      <c r="D338" s="89">
        <v>0</v>
      </c>
    </row>
    <row r="339" spans="1:28" ht="14.25" customHeight="1">
      <c r="A339" s="88" t="s">
        <v>38</v>
      </c>
      <c r="B339" s="88" t="s">
        <v>527</v>
      </c>
      <c r="C339" s="88" t="s">
        <v>483</v>
      </c>
      <c r="D339" s="89">
        <v>0</v>
      </c>
    </row>
    <row r="340" spans="1:28" ht="14.25" customHeight="1">
      <c r="A340" s="88" t="s">
        <v>38</v>
      </c>
      <c r="B340" s="88" t="s">
        <v>527</v>
      </c>
      <c r="C340" s="88" t="s">
        <v>486</v>
      </c>
      <c r="D340" s="89">
        <v>0</v>
      </c>
    </row>
    <row r="341" spans="1:28" ht="14.25" customHeight="1">
      <c r="A341" s="88" t="s">
        <v>38</v>
      </c>
      <c r="B341" s="88" t="s">
        <v>527</v>
      </c>
      <c r="C341" s="88" t="s">
        <v>489</v>
      </c>
      <c r="D341" s="89">
        <v>-2.6838609999999998</v>
      </c>
    </row>
    <row r="342" spans="1:28" ht="14.25" customHeight="1">
      <c r="A342" s="88" t="s">
        <v>38</v>
      </c>
      <c r="B342" s="88" t="s">
        <v>527</v>
      </c>
      <c r="C342" s="88" t="s">
        <v>490</v>
      </c>
      <c r="D342" s="89">
        <v>0</v>
      </c>
    </row>
    <row r="343" spans="1:28" ht="14.25" customHeight="1">
      <c r="A343" s="88" t="s">
        <v>38</v>
      </c>
      <c r="B343" s="88" t="s">
        <v>527</v>
      </c>
      <c r="C343" s="88" t="s">
        <v>491</v>
      </c>
      <c r="D343" s="89">
        <v>0</v>
      </c>
    </row>
    <row r="344" spans="1:28" ht="14.25" customHeight="1">
      <c r="A344" s="86" t="s">
        <v>39</v>
      </c>
      <c r="B344" s="86" t="s">
        <v>471</v>
      </c>
      <c r="C344" s="86" t="s">
        <v>472</v>
      </c>
      <c r="D344" s="87">
        <v>0</v>
      </c>
      <c r="F344" s="191" t="s">
        <v>665</v>
      </c>
      <c r="G344" s="192"/>
      <c r="H344" s="192"/>
      <c r="I344" s="192"/>
      <c r="J344" s="93"/>
      <c r="K344" s="93"/>
      <c r="L344" s="191" t="s">
        <v>666</v>
      </c>
      <c r="M344" s="192"/>
      <c r="N344" s="192"/>
      <c r="O344" s="192"/>
      <c r="P344" s="93"/>
      <c r="Q344" s="93"/>
      <c r="R344" s="191" t="s">
        <v>555</v>
      </c>
      <c r="S344" s="192"/>
      <c r="T344" s="192"/>
      <c r="U344" s="192"/>
      <c r="V344" s="93"/>
      <c r="W344" s="93"/>
      <c r="X344" s="191" t="s">
        <v>608</v>
      </c>
      <c r="Y344" s="192"/>
      <c r="Z344" s="192"/>
      <c r="AA344" s="192"/>
      <c r="AB344" s="93"/>
    </row>
    <row r="345" spans="1:28" ht="14.25" customHeight="1">
      <c r="A345" s="86" t="s">
        <v>39</v>
      </c>
      <c r="B345" s="86" t="s">
        <v>471</v>
      </c>
      <c r="C345" s="86" t="s">
        <v>322</v>
      </c>
      <c r="D345" s="87">
        <v>1.5072509999999999</v>
      </c>
      <c r="F345" s="191" t="s">
        <v>477</v>
      </c>
      <c r="G345" s="192"/>
      <c r="H345" s="192"/>
      <c r="I345" s="192"/>
      <c r="J345" s="93"/>
      <c r="K345" s="93"/>
      <c r="L345" s="191" t="s">
        <v>477</v>
      </c>
      <c r="M345" s="192"/>
      <c r="N345" s="192"/>
      <c r="O345" s="192"/>
      <c r="P345" s="93"/>
      <c r="Q345" s="93"/>
      <c r="R345" s="191" t="s">
        <v>477</v>
      </c>
      <c r="S345" s="192"/>
      <c r="T345" s="192"/>
      <c r="U345" s="192"/>
      <c r="V345" s="93"/>
      <c r="W345" s="93"/>
      <c r="X345" s="191" t="s">
        <v>477</v>
      </c>
      <c r="Y345" s="192"/>
      <c r="Z345" s="192"/>
      <c r="AA345" s="93"/>
      <c r="AB345" s="93"/>
    </row>
    <row r="346" spans="1:28" ht="14.25" customHeight="1">
      <c r="A346" s="86" t="s">
        <v>39</v>
      </c>
      <c r="B346" s="86" t="s">
        <v>471</v>
      </c>
      <c r="C346" s="86" t="s">
        <v>478</v>
      </c>
      <c r="D346" s="87">
        <v>-1.571153</v>
      </c>
      <c r="F346" s="191" t="s">
        <v>667</v>
      </c>
      <c r="G346" s="192"/>
      <c r="H346" s="192"/>
      <c r="I346" s="192"/>
      <c r="J346" s="93"/>
      <c r="K346" s="93"/>
      <c r="L346" s="191" t="s">
        <v>668</v>
      </c>
      <c r="M346" s="192"/>
      <c r="N346" s="192"/>
      <c r="O346" s="192"/>
      <c r="P346" s="93"/>
      <c r="Q346" s="93"/>
      <c r="R346" s="191" t="s">
        <v>567</v>
      </c>
      <c r="S346" s="192"/>
      <c r="T346" s="192"/>
      <c r="U346" s="192"/>
      <c r="V346" s="93"/>
      <c r="W346" s="93"/>
      <c r="X346" s="191" t="s">
        <v>669</v>
      </c>
      <c r="Y346" s="192"/>
      <c r="Z346" s="192"/>
      <c r="AA346" s="93"/>
      <c r="AB346" s="93"/>
    </row>
    <row r="347" spans="1:28" ht="14.25" customHeight="1">
      <c r="A347" s="86" t="s">
        <v>39</v>
      </c>
      <c r="B347" s="86" t="s">
        <v>471</v>
      </c>
      <c r="C347" s="86" t="s">
        <v>483</v>
      </c>
      <c r="D347" s="87">
        <v>0</v>
      </c>
      <c r="F347" s="191" t="s">
        <v>484</v>
      </c>
      <c r="G347" s="192"/>
      <c r="H347" s="192"/>
      <c r="I347" s="192"/>
      <c r="J347" s="93"/>
      <c r="K347" s="93"/>
      <c r="L347" s="191" t="s">
        <v>484</v>
      </c>
      <c r="M347" s="192"/>
      <c r="N347" s="192"/>
      <c r="O347" s="192"/>
      <c r="P347" s="93"/>
      <c r="Q347" s="93"/>
      <c r="R347" s="191" t="s">
        <v>485</v>
      </c>
      <c r="S347" s="192"/>
      <c r="T347" s="192"/>
      <c r="U347" s="192"/>
      <c r="V347" s="93"/>
      <c r="W347" s="93"/>
      <c r="X347" s="191" t="s">
        <v>635</v>
      </c>
      <c r="Y347" s="192"/>
      <c r="Z347" s="192"/>
      <c r="AA347" s="192"/>
      <c r="AB347" s="93"/>
    </row>
    <row r="348" spans="1:28" ht="14.25" customHeight="1">
      <c r="A348" s="86" t="s">
        <v>39</v>
      </c>
      <c r="B348" s="86" t="s">
        <v>471</v>
      </c>
      <c r="C348" s="86" t="s">
        <v>486</v>
      </c>
      <c r="D348" s="87">
        <v>6.9466970000000003</v>
      </c>
      <c r="F348" s="191" t="s">
        <v>487</v>
      </c>
      <c r="G348" s="192"/>
      <c r="H348" s="192"/>
      <c r="I348" s="192"/>
      <c r="J348" s="192"/>
      <c r="K348" s="96"/>
      <c r="L348" s="191" t="s">
        <v>487</v>
      </c>
      <c r="M348" s="192"/>
      <c r="N348" s="192"/>
      <c r="O348" s="192"/>
      <c r="P348" s="192"/>
      <c r="Q348" s="96"/>
      <c r="R348" s="191" t="s">
        <v>488</v>
      </c>
      <c r="S348" s="192"/>
      <c r="T348" s="192"/>
      <c r="U348" s="192"/>
      <c r="V348" s="192"/>
      <c r="W348" s="96"/>
      <c r="X348" s="191" t="s">
        <v>636</v>
      </c>
      <c r="Y348" s="192"/>
      <c r="Z348" s="192"/>
      <c r="AA348" s="93"/>
      <c r="AB348" s="93"/>
    </row>
    <row r="349" spans="1:28" ht="14.25" customHeight="1" thickBot="1">
      <c r="A349" s="86" t="s">
        <v>39</v>
      </c>
      <c r="B349" s="86" t="s">
        <v>471</v>
      </c>
      <c r="C349" s="86" t="s">
        <v>489</v>
      </c>
      <c r="D349" s="87">
        <v>-58.806809999999999</v>
      </c>
      <c r="F349" s="94"/>
      <c r="G349" s="94"/>
      <c r="H349" s="94"/>
      <c r="I349" s="94"/>
      <c r="J349" s="94"/>
      <c r="K349" s="93"/>
      <c r="L349" s="94"/>
      <c r="M349" s="94"/>
      <c r="N349" s="94"/>
      <c r="O349" s="94"/>
      <c r="P349" s="94"/>
      <c r="Q349" s="93"/>
      <c r="R349" s="94"/>
      <c r="S349" s="94"/>
      <c r="T349" s="94"/>
      <c r="U349" s="94"/>
      <c r="V349" s="94"/>
      <c r="W349" s="93"/>
      <c r="X349" s="94"/>
      <c r="Y349" s="94"/>
      <c r="Z349" s="94"/>
      <c r="AA349" s="94"/>
      <c r="AB349" s="94"/>
    </row>
    <row r="350" spans="1:28" ht="14.25" customHeight="1" thickTop="1">
      <c r="A350" s="86" t="s">
        <v>39</v>
      </c>
      <c r="B350" s="86" t="s">
        <v>471</v>
      </c>
      <c r="C350" s="86" t="s">
        <v>490</v>
      </c>
      <c r="D350" s="87">
        <v>0</v>
      </c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 ht="14.25" customHeight="1">
      <c r="A351" s="86" t="s">
        <v>39</v>
      </c>
      <c r="B351" s="86" t="s">
        <v>471</v>
      </c>
      <c r="C351" s="86" t="s">
        <v>491</v>
      </c>
      <c r="D351" s="87">
        <v>0</v>
      </c>
      <c r="F351" s="93" t="s">
        <v>468</v>
      </c>
      <c r="G351" s="95" t="s">
        <v>492</v>
      </c>
      <c r="H351" s="95" t="s">
        <v>493</v>
      </c>
      <c r="I351" s="95" t="s">
        <v>494</v>
      </c>
      <c r="J351" s="95" t="s">
        <v>495</v>
      </c>
      <c r="K351" s="95"/>
      <c r="L351" s="93" t="s">
        <v>468</v>
      </c>
      <c r="M351" s="95" t="s">
        <v>492</v>
      </c>
      <c r="N351" s="95" t="s">
        <v>493</v>
      </c>
      <c r="O351" s="95" t="s">
        <v>494</v>
      </c>
      <c r="P351" s="95" t="s">
        <v>495</v>
      </c>
      <c r="Q351" s="95"/>
      <c r="R351" s="93" t="s">
        <v>468</v>
      </c>
      <c r="S351" s="95" t="s">
        <v>492</v>
      </c>
      <c r="T351" s="95" t="s">
        <v>493</v>
      </c>
      <c r="U351" s="95" t="s">
        <v>494</v>
      </c>
      <c r="V351" s="95" t="s">
        <v>495</v>
      </c>
      <c r="W351" s="95"/>
      <c r="X351" s="93" t="s">
        <v>468</v>
      </c>
      <c r="Y351" s="95" t="s">
        <v>492</v>
      </c>
      <c r="Z351" s="95" t="s">
        <v>493</v>
      </c>
      <c r="AA351" s="95" t="s">
        <v>494</v>
      </c>
      <c r="AB351" s="95" t="s">
        <v>495</v>
      </c>
    </row>
    <row r="352" spans="1:28" ht="14.25" customHeight="1" thickBot="1">
      <c r="A352" s="86" t="s">
        <v>39</v>
      </c>
      <c r="B352" s="86" t="s">
        <v>471</v>
      </c>
      <c r="C352" s="86">
        <v>2019</v>
      </c>
      <c r="D352" s="87">
        <v>-0.43659199999999998</v>
      </c>
      <c r="F352" s="94"/>
      <c r="G352" s="94"/>
      <c r="H352" s="94"/>
      <c r="I352" s="94"/>
      <c r="J352" s="94"/>
      <c r="K352" s="93"/>
      <c r="L352" s="94"/>
      <c r="M352" s="94"/>
      <c r="N352" s="94"/>
      <c r="O352" s="94"/>
      <c r="P352" s="94"/>
      <c r="Q352" s="93"/>
      <c r="R352" s="94"/>
      <c r="S352" s="94"/>
      <c r="T352" s="94"/>
      <c r="U352" s="94"/>
      <c r="V352" s="94"/>
      <c r="W352" s="93"/>
      <c r="X352" s="94"/>
      <c r="Y352" s="94"/>
      <c r="Z352" s="94"/>
      <c r="AA352" s="94"/>
      <c r="AB352" s="94"/>
    </row>
    <row r="353" spans="1:28" ht="14.25" customHeight="1" thickTop="1">
      <c r="A353" s="86" t="s">
        <v>39</v>
      </c>
      <c r="B353" s="86" t="s">
        <v>471</v>
      </c>
      <c r="C353" s="86">
        <v>2020</v>
      </c>
      <c r="D353" s="87">
        <v>-0.51254200000000005</v>
      </c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 ht="14.25" customHeight="1">
      <c r="A354" s="111" t="s">
        <v>39</v>
      </c>
      <c r="B354" s="111" t="s">
        <v>496</v>
      </c>
      <c r="C354" s="111" t="s">
        <v>472</v>
      </c>
      <c r="D354" s="112">
        <v>0</v>
      </c>
      <c r="F354" s="93" t="s">
        <v>497</v>
      </c>
      <c r="G354" s="95">
        <v>-58.806809999999999</v>
      </c>
      <c r="H354" s="95">
        <v>44.980939999999997</v>
      </c>
      <c r="I354" s="95">
        <v>-1.307372</v>
      </c>
      <c r="J354" s="95">
        <v>0.21079999999999999</v>
      </c>
      <c r="K354" s="95"/>
      <c r="L354" s="93" t="s">
        <v>497</v>
      </c>
      <c r="M354" s="95">
        <v>8.8341600000000007</v>
      </c>
      <c r="N354" s="95">
        <v>0.86174899999999999</v>
      </c>
      <c r="O354" s="95">
        <v>10.251429999999999</v>
      </c>
      <c r="P354" s="95">
        <v>0</v>
      </c>
      <c r="Q354" s="95"/>
      <c r="R354" s="93" t="s">
        <v>497</v>
      </c>
      <c r="S354" s="95">
        <v>-110.31659999999999</v>
      </c>
      <c r="T354" s="95">
        <v>16.374269999999999</v>
      </c>
      <c r="U354" s="95">
        <v>-6.7371930000000004</v>
      </c>
      <c r="V354" s="95">
        <v>0</v>
      </c>
      <c r="W354" s="95"/>
      <c r="X354" s="93" t="s">
        <v>497</v>
      </c>
      <c r="Y354" s="95">
        <v>16.7897</v>
      </c>
      <c r="Z354" s="95">
        <v>0.58704999999999996</v>
      </c>
      <c r="AA354" s="95">
        <v>28.600110000000001</v>
      </c>
      <c r="AB354" s="95">
        <v>0</v>
      </c>
    </row>
    <row r="355" spans="1:28" ht="14.25" customHeight="1">
      <c r="A355" s="86" t="s">
        <v>39</v>
      </c>
      <c r="B355" s="86" t="s">
        <v>496</v>
      </c>
      <c r="C355" s="86" t="s">
        <v>322</v>
      </c>
      <c r="D355" s="87">
        <v>1.762383</v>
      </c>
      <c r="F355" s="93" t="s">
        <v>579</v>
      </c>
      <c r="G355" s="95">
        <v>1.5072509999999999</v>
      </c>
      <c r="H355" s="95">
        <v>0.60152600000000001</v>
      </c>
      <c r="I355" s="95">
        <v>2.5057119999999999</v>
      </c>
      <c r="J355" s="95">
        <v>2.4199999999999999E-2</v>
      </c>
      <c r="K355" s="95"/>
      <c r="L355" s="93" t="s">
        <v>579</v>
      </c>
      <c r="M355" s="95">
        <v>1.762383</v>
      </c>
      <c r="N355" s="95">
        <v>0.13872599999999999</v>
      </c>
      <c r="O355" s="95">
        <v>12.70407</v>
      </c>
      <c r="P355" s="95">
        <v>0</v>
      </c>
      <c r="Q355" s="95"/>
      <c r="R355" s="93" t="s">
        <v>579</v>
      </c>
      <c r="S355" s="95">
        <v>0.46448800000000001</v>
      </c>
      <c r="T355" s="95">
        <v>0.21922</v>
      </c>
      <c r="U355" s="95">
        <v>2.1188189999999998</v>
      </c>
      <c r="V355" s="95">
        <v>4.8300000000000003E-2</v>
      </c>
      <c r="W355" s="95"/>
      <c r="X355" s="93" t="s">
        <v>579</v>
      </c>
      <c r="Y355" s="95">
        <v>0.232405</v>
      </c>
      <c r="Z355" s="95">
        <v>9.3848000000000001E-2</v>
      </c>
      <c r="AA355" s="95">
        <v>2.4764020000000002</v>
      </c>
      <c r="AB355" s="95">
        <v>2.6700000000000002E-2</v>
      </c>
    </row>
    <row r="356" spans="1:28" ht="14.25" customHeight="1">
      <c r="A356" s="86" t="s">
        <v>39</v>
      </c>
      <c r="B356" s="86" t="s">
        <v>496</v>
      </c>
      <c r="C356" s="86" t="s">
        <v>478</v>
      </c>
      <c r="D356" s="87">
        <v>0</v>
      </c>
      <c r="F356" s="93" t="s">
        <v>589</v>
      </c>
      <c r="G356" s="95">
        <v>-1.571153</v>
      </c>
      <c r="H356" s="95">
        <v>0.27992</v>
      </c>
      <c r="I356" s="95">
        <v>-5.6128729999999996</v>
      </c>
      <c r="J356" s="95">
        <v>0</v>
      </c>
      <c r="K356" s="95"/>
      <c r="L356" s="93" t="s">
        <v>512</v>
      </c>
      <c r="M356" s="95">
        <v>-0.392955</v>
      </c>
      <c r="N356" s="95">
        <v>0.220275</v>
      </c>
      <c r="O356" s="95">
        <v>-1.783933</v>
      </c>
      <c r="P356" s="95">
        <v>9.1300000000000006E-2</v>
      </c>
      <c r="Q356" s="95"/>
      <c r="R356" s="93" t="s">
        <v>589</v>
      </c>
      <c r="S356" s="95">
        <v>-0.67829799999999996</v>
      </c>
      <c r="T356" s="95">
        <v>0.100162</v>
      </c>
      <c r="U356" s="95">
        <v>-6.772011</v>
      </c>
      <c r="V356" s="95">
        <v>0</v>
      </c>
      <c r="W356" s="95"/>
      <c r="X356" s="93" t="s">
        <v>593</v>
      </c>
      <c r="Y356" s="95">
        <v>0.42820900000000001</v>
      </c>
      <c r="Z356" s="95">
        <v>0.137794</v>
      </c>
      <c r="AA356" s="95">
        <v>3.107602</v>
      </c>
      <c r="AB356" s="95">
        <v>7.7000000000000002E-3</v>
      </c>
    </row>
    <row r="357" spans="1:28" ht="14.25" customHeight="1">
      <c r="A357" s="86" t="s">
        <v>39</v>
      </c>
      <c r="B357" s="86" t="s">
        <v>496</v>
      </c>
      <c r="C357" s="86" t="s">
        <v>483</v>
      </c>
      <c r="D357" s="87">
        <v>0</v>
      </c>
      <c r="F357" s="93" t="s">
        <v>599</v>
      </c>
      <c r="G357" s="95">
        <v>6.9466970000000003</v>
      </c>
      <c r="H357" s="95">
        <v>4.2435850000000004</v>
      </c>
      <c r="I357" s="95">
        <v>1.6369880000000001</v>
      </c>
      <c r="J357" s="95">
        <v>0.12239999999999999</v>
      </c>
      <c r="K357" s="95"/>
      <c r="L357" s="93" t="s">
        <v>513</v>
      </c>
      <c r="M357" s="95">
        <v>-0.55137400000000003</v>
      </c>
      <c r="N357" s="95">
        <v>0.22228100000000001</v>
      </c>
      <c r="O357" s="95">
        <v>-2.4805229999999998</v>
      </c>
      <c r="P357" s="95">
        <v>2.3199999999999998E-2</v>
      </c>
      <c r="Q357" s="95"/>
      <c r="R357" s="93" t="s">
        <v>599</v>
      </c>
      <c r="S357" s="95">
        <v>11.34568</v>
      </c>
      <c r="T357" s="95">
        <v>1.5443979999999999</v>
      </c>
      <c r="U357" s="95">
        <v>7.3463440000000002</v>
      </c>
      <c r="V357" s="95">
        <v>0</v>
      </c>
      <c r="W357" s="95"/>
      <c r="X357" s="93" t="s">
        <v>625</v>
      </c>
      <c r="Y357" s="95">
        <v>0.43543999999999999</v>
      </c>
      <c r="Z357" s="95">
        <v>0.135708</v>
      </c>
      <c r="AA357" s="95">
        <v>3.208647</v>
      </c>
      <c r="AB357" s="95">
        <v>6.3E-3</v>
      </c>
    </row>
    <row r="358" spans="1:28" ht="14.25" customHeight="1" thickBot="1">
      <c r="A358" s="86" t="s">
        <v>39</v>
      </c>
      <c r="B358" s="86" t="s">
        <v>496</v>
      </c>
      <c r="C358" s="86" t="s">
        <v>486</v>
      </c>
      <c r="D358" s="87">
        <v>0</v>
      </c>
      <c r="F358" s="93" t="s">
        <v>499</v>
      </c>
      <c r="G358" s="95">
        <v>0.48418600000000001</v>
      </c>
      <c r="H358" s="95">
        <v>0.181307</v>
      </c>
      <c r="I358" s="95">
        <v>2.6705299999999998</v>
      </c>
      <c r="J358" s="95">
        <v>1.7500000000000002E-2</v>
      </c>
      <c r="K358" s="95"/>
      <c r="L358" s="93" t="s">
        <v>510</v>
      </c>
      <c r="M358" s="95">
        <v>-0.27404099999999998</v>
      </c>
      <c r="N358" s="95">
        <v>0.21973200000000001</v>
      </c>
      <c r="O358" s="95">
        <v>-1.2471639999999999</v>
      </c>
      <c r="P358" s="95">
        <v>0.2283</v>
      </c>
      <c r="Q358" s="95"/>
      <c r="R358" s="94"/>
      <c r="S358" s="94"/>
      <c r="T358" s="94"/>
      <c r="U358" s="94"/>
      <c r="V358" s="94"/>
      <c r="W358" s="93"/>
      <c r="X358" s="93" t="s">
        <v>543</v>
      </c>
      <c r="Y358" s="95">
        <v>-0.22995099999999999</v>
      </c>
      <c r="Z358" s="95">
        <v>0.133741</v>
      </c>
      <c r="AA358" s="95">
        <v>-1.7193659999999999</v>
      </c>
      <c r="AB358" s="95">
        <v>0.1076</v>
      </c>
    </row>
    <row r="359" spans="1:28" ht="14.25" customHeight="1" thickTop="1" thickBot="1">
      <c r="A359" s="86" t="s">
        <v>39</v>
      </c>
      <c r="B359" s="86" t="s">
        <v>496</v>
      </c>
      <c r="C359" s="86" t="s">
        <v>489</v>
      </c>
      <c r="D359" s="87">
        <v>8.8341600000000007</v>
      </c>
      <c r="F359" s="93" t="s">
        <v>503</v>
      </c>
      <c r="G359" s="95">
        <v>0.35638700000000001</v>
      </c>
      <c r="H359" s="95">
        <v>0.17866399999999999</v>
      </c>
      <c r="I359" s="95">
        <v>1.9947349999999999</v>
      </c>
      <c r="J359" s="95">
        <v>6.4600000000000005E-2</v>
      </c>
      <c r="K359" s="95"/>
      <c r="L359" s="94"/>
      <c r="M359" s="94"/>
      <c r="N359" s="94"/>
      <c r="O359" s="94"/>
      <c r="P359" s="94"/>
      <c r="Q359" s="93"/>
      <c r="R359" s="93"/>
      <c r="S359" s="93"/>
      <c r="T359" s="93"/>
      <c r="U359" s="93"/>
      <c r="V359" s="93"/>
      <c r="W359" s="93"/>
      <c r="X359" s="93" t="s">
        <v>512</v>
      </c>
      <c r="Y359" s="95">
        <v>0.20507300000000001</v>
      </c>
      <c r="Z359" s="95">
        <v>0.141795</v>
      </c>
      <c r="AA359" s="95">
        <v>1.4462619999999999</v>
      </c>
      <c r="AB359" s="95">
        <v>0.1701</v>
      </c>
    </row>
    <row r="360" spans="1:28" ht="14.25" customHeight="1" thickTop="1">
      <c r="A360" s="86" t="s">
        <v>39</v>
      </c>
      <c r="B360" s="86" t="s">
        <v>496</v>
      </c>
      <c r="C360" s="86" t="s">
        <v>490</v>
      </c>
      <c r="D360" s="87">
        <v>0</v>
      </c>
      <c r="F360" s="93" t="s">
        <v>513</v>
      </c>
      <c r="G360" s="95">
        <v>-0.43659199999999998</v>
      </c>
      <c r="H360" s="95">
        <v>0.18931200000000001</v>
      </c>
      <c r="I360" s="95">
        <v>-2.3062049999999998</v>
      </c>
      <c r="J360" s="95">
        <v>3.5799999999999998E-2</v>
      </c>
      <c r="K360" s="95"/>
      <c r="L360" s="93"/>
      <c r="M360" s="93"/>
      <c r="N360" s="93"/>
      <c r="O360" s="93"/>
      <c r="P360" s="93"/>
      <c r="Q360" s="93"/>
      <c r="R360" s="96" t="s">
        <v>514</v>
      </c>
      <c r="S360" s="95">
        <v>0.98868400000000001</v>
      </c>
      <c r="T360" s="191" t="s">
        <v>515</v>
      </c>
      <c r="U360" s="192"/>
      <c r="V360" s="95">
        <v>18.71632</v>
      </c>
      <c r="W360" s="95"/>
      <c r="X360" s="93" t="s">
        <v>508</v>
      </c>
      <c r="Y360" s="95">
        <v>0.24069199999999999</v>
      </c>
      <c r="Z360" s="95">
        <v>0.133267</v>
      </c>
      <c r="AA360" s="95">
        <v>1.8060879999999999</v>
      </c>
      <c r="AB360" s="95">
        <v>9.2399999999999996E-2</v>
      </c>
    </row>
    <row r="361" spans="1:28" ht="14.25" customHeight="1" thickBot="1">
      <c r="A361" s="86" t="s">
        <v>39</v>
      </c>
      <c r="B361" s="86" t="s">
        <v>496</v>
      </c>
      <c r="C361" s="86" t="s">
        <v>491</v>
      </c>
      <c r="D361" s="87">
        <v>0</v>
      </c>
      <c r="F361" s="93" t="s">
        <v>510</v>
      </c>
      <c r="G361" s="95">
        <v>-0.51254200000000005</v>
      </c>
      <c r="H361" s="95">
        <v>0.19456300000000001</v>
      </c>
      <c r="I361" s="95">
        <v>-2.6343220000000001</v>
      </c>
      <c r="J361" s="95">
        <v>1.8800000000000001E-2</v>
      </c>
      <c r="K361" s="95"/>
      <c r="L361" s="96" t="s">
        <v>514</v>
      </c>
      <c r="M361" s="95">
        <v>0.91138300000000005</v>
      </c>
      <c r="N361" s="191" t="s">
        <v>515</v>
      </c>
      <c r="O361" s="192"/>
      <c r="P361" s="95">
        <v>19.845330000000001</v>
      </c>
      <c r="Q361" s="95"/>
      <c r="R361" s="96" t="s">
        <v>516</v>
      </c>
      <c r="S361" s="95">
        <v>0.98679799999999995</v>
      </c>
      <c r="T361" s="191" t="s">
        <v>517</v>
      </c>
      <c r="U361" s="192"/>
      <c r="V361" s="95">
        <v>0.53905899999999995</v>
      </c>
      <c r="W361" s="95"/>
      <c r="X361" s="94"/>
      <c r="Y361" s="94"/>
      <c r="Z361" s="94"/>
      <c r="AA361" s="94"/>
      <c r="AB361" s="94"/>
    </row>
    <row r="362" spans="1:28" ht="14.25" customHeight="1" thickTop="1" thickBot="1">
      <c r="A362" s="86" t="s">
        <v>39</v>
      </c>
      <c r="B362" s="86" t="s">
        <v>496</v>
      </c>
      <c r="C362" s="86">
        <v>2019</v>
      </c>
      <c r="D362" s="87">
        <v>-0.55137400000000003</v>
      </c>
      <c r="F362" s="94"/>
      <c r="G362" s="94"/>
      <c r="H362" s="94"/>
      <c r="I362" s="94"/>
      <c r="J362" s="94"/>
      <c r="K362" s="93"/>
      <c r="L362" s="96" t="s">
        <v>516</v>
      </c>
      <c r="M362" s="95">
        <v>0.89168999999999998</v>
      </c>
      <c r="N362" s="191" t="s">
        <v>517</v>
      </c>
      <c r="O362" s="192"/>
      <c r="P362" s="95">
        <v>0.610931</v>
      </c>
      <c r="Q362" s="95"/>
      <c r="R362" s="96" t="s">
        <v>518</v>
      </c>
      <c r="S362" s="95">
        <v>6.1936999999999999E-2</v>
      </c>
      <c r="T362" s="191" t="s">
        <v>519</v>
      </c>
      <c r="U362" s="192"/>
      <c r="V362" s="95">
        <v>-2.5624340000000001</v>
      </c>
      <c r="W362" s="95"/>
      <c r="X362" s="93"/>
      <c r="Y362" s="93"/>
      <c r="Z362" s="93"/>
      <c r="AA362" s="93"/>
      <c r="AB362" s="93"/>
    </row>
    <row r="363" spans="1:28" ht="14.25" customHeight="1" thickTop="1">
      <c r="A363" s="86" t="s">
        <v>39</v>
      </c>
      <c r="B363" s="86" t="s">
        <v>496</v>
      </c>
      <c r="C363" s="86">
        <v>2020</v>
      </c>
      <c r="D363" s="87">
        <v>-0.27404099999999998</v>
      </c>
      <c r="F363" s="93"/>
      <c r="G363" s="93"/>
      <c r="H363" s="93"/>
      <c r="I363" s="93"/>
      <c r="J363" s="93"/>
      <c r="K363" s="93"/>
      <c r="L363" s="96" t="s">
        <v>518</v>
      </c>
      <c r="M363" s="95">
        <v>0.20105999999999999</v>
      </c>
      <c r="N363" s="191" t="s">
        <v>519</v>
      </c>
      <c r="O363" s="192"/>
      <c r="P363" s="95">
        <v>-0.18076900000000001</v>
      </c>
      <c r="Q363" s="95"/>
      <c r="R363" s="96" t="s">
        <v>520</v>
      </c>
      <c r="S363" s="95">
        <v>6.9051000000000001E-2</v>
      </c>
      <c r="T363" s="191" t="s">
        <v>521</v>
      </c>
      <c r="U363" s="192"/>
      <c r="V363" s="95">
        <v>-2.3640629999999998</v>
      </c>
      <c r="W363" s="95"/>
      <c r="X363" s="96" t="s">
        <v>514</v>
      </c>
      <c r="Y363" s="95">
        <v>0.69543100000000002</v>
      </c>
      <c r="Z363" s="191" t="s">
        <v>515</v>
      </c>
      <c r="AA363" s="192"/>
      <c r="AB363" s="95">
        <v>18.28903</v>
      </c>
    </row>
    <row r="364" spans="1:28" ht="14.25" customHeight="1">
      <c r="A364" s="111" t="s">
        <v>39</v>
      </c>
      <c r="B364" s="111" t="s">
        <v>511</v>
      </c>
      <c r="C364" s="111" t="s">
        <v>472</v>
      </c>
      <c r="D364" s="112">
        <v>0</v>
      </c>
      <c r="F364" s="96" t="s">
        <v>514</v>
      </c>
      <c r="G364" s="95">
        <v>0.91517400000000004</v>
      </c>
      <c r="H364" s="191" t="s">
        <v>515</v>
      </c>
      <c r="I364" s="192"/>
      <c r="J364" s="95">
        <v>20.4712</v>
      </c>
      <c r="K364" s="95"/>
      <c r="L364" s="96" t="s">
        <v>520</v>
      </c>
      <c r="M364" s="95">
        <v>0.72765100000000005</v>
      </c>
      <c r="N364" s="191" t="s">
        <v>521</v>
      </c>
      <c r="O364" s="192"/>
      <c r="P364" s="95">
        <v>6.6077999999999998E-2</v>
      </c>
      <c r="Q364" s="95"/>
      <c r="R364" s="96" t="s">
        <v>522</v>
      </c>
      <c r="S364" s="95">
        <v>32.186779999999999</v>
      </c>
      <c r="T364" s="191" t="s">
        <v>523</v>
      </c>
      <c r="U364" s="192"/>
      <c r="V364" s="95">
        <v>-2.5157039999999999</v>
      </c>
      <c r="W364" s="95"/>
      <c r="X364" s="96" t="s">
        <v>516</v>
      </c>
      <c r="Y364" s="95">
        <v>0.56490200000000002</v>
      </c>
      <c r="Z364" s="191" t="s">
        <v>517</v>
      </c>
      <c r="AA364" s="192"/>
      <c r="AB364" s="95">
        <v>0.19583800000000001</v>
      </c>
    </row>
    <row r="365" spans="1:28" ht="14.25" customHeight="1">
      <c r="A365" s="86" t="s">
        <v>39</v>
      </c>
      <c r="B365" s="86" t="s">
        <v>511</v>
      </c>
      <c r="C365" s="86" t="s">
        <v>322</v>
      </c>
      <c r="D365" s="87">
        <v>0.46448800000000001</v>
      </c>
      <c r="F365" s="96" t="s">
        <v>516</v>
      </c>
      <c r="G365" s="95">
        <v>0.87558899999999995</v>
      </c>
      <c r="H365" s="191" t="s">
        <v>517</v>
      </c>
      <c r="I365" s="192"/>
      <c r="J365" s="95">
        <v>0.46937099999999998</v>
      </c>
      <c r="K365" s="95"/>
      <c r="L365" s="96" t="s">
        <v>522</v>
      </c>
      <c r="M365" s="95">
        <v>7.0788399999999996</v>
      </c>
      <c r="N365" s="191" t="s">
        <v>523</v>
      </c>
      <c r="O365" s="192"/>
      <c r="P365" s="95">
        <v>-0.118687</v>
      </c>
      <c r="Q365" s="95"/>
      <c r="R365" s="96" t="s">
        <v>524</v>
      </c>
      <c r="S365" s="95">
        <v>524.23760000000004</v>
      </c>
      <c r="T365" s="191" t="s">
        <v>525</v>
      </c>
      <c r="U365" s="192"/>
      <c r="V365" s="95">
        <v>1.2717719999999999</v>
      </c>
      <c r="W365" s="95"/>
      <c r="X365" s="96" t="s">
        <v>518</v>
      </c>
      <c r="Y365" s="95">
        <v>0.12917799999999999</v>
      </c>
      <c r="Z365" s="191" t="s">
        <v>519</v>
      </c>
      <c r="AA365" s="192"/>
      <c r="AB365" s="95">
        <v>-0.99404300000000001</v>
      </c>
    </row>
    <row r="366" spans="1:28" ht="14.25" customHeight="1">
      <c r="A366" s="86" t="s">
        <v>39</v>
      </c>
      <c r="B366" s="86" t="s">
        <v>511</v>
      </c>
      <c r="C366" s="86" t="s">
        <v>478</v>
      </c>
      <c r="D366" s="87">
        <v>-0.67829799999999996</v>
      </c>
      <c r="F366" s="96" t="s">
        <v>518</v>
      </c>
      <c r="G366" s="95">
        <v>0.16555600000000001</v>
      </c>
      <c r="H366" s="191" t="s">
        <v>519</v>
      </c>
      <c r="I366" s="192"/>
      <c r="J366" s="95">
        <v>-0.49080299999999999</v>
      </c>
      <c r="K366" s="95"/>
      <c r="L366" s="96" t="s">
        <v>524</v>
      </c>
      <c r="M366" s="95">
        <v>46.280380000000001</v>
      </c>
      <c r="N366" s="191" t="s">
        <v>525</v>
      </c>
      <c r="O366" s="192"/>
      <c r="P366" s="95">
        <v>1.0754999999999999</v>
      </c>
      <c r="Q366" s="95"/>
      <c r="R366" s="96" t="s">
        <v>526</v>
      </c>
      <c r="S366" s="95">
        <v>0</v>
      </c>
      <c r="T366" s="93"/>
      <c r="U366" s="93"/>
      <c r="V366" s="93"/>
      <c r="W366" s="93"/>
      <c r="X366" s="96" t="s">
        <v>520</v>
      </c>
      <c r="Y366" s="95">
        <v>0.23361899999999999</v>
      </c>
      <c r="Z366" s="191" t="s">
        <v>521</v>
      </c>
      <c r="AA366" s="192"/>
      <c r="AB366" s="95">
        <v>-0.64586900000000003</v>
      </c>
    </row>
    <row r="367" spans="1:28" ht="14.25" customHeight="1" thickBot="1">
      <c r="A367" s="86" t="s">
        <v>39</v>
      </c>
      <c r="B367" s="86" t="s">
        <v>511</v>
      </c>
      <c r="C367" s="86" t="s">
        <v>483</v>
      </c>
      <c r="D367" s="87">
        <v>0</v>
      </c>
      <c r="F367" s="96" t="s">
        <v>520</v>
      </c>
      <c r="G367" s="95">
        <v>0.41113300000000003</v>
      </c>
      <c r="H367" s="191" t="s">
        <v>521</v>
      </c>
      <c r="I367" s="192"/>
      <c r="J367" s="95">
        <v>-9.5849000000000004E-2</v>
      </c>
      <c r="K367" s="95"/>
      <c r="L367" s="96" t="s">
        <v>526</v>
      </c>
      <c r="M367" s="95">
        <v>0</v>
      </c>
      <c r="N367" s="93"/>
      <c r="O367" s="93"/>
      <c r="P367" s="93"/>
      <c r="Q367" s="93"/>
      <c r="R367" s="94"/>
      <c r="S367" s="94"/>
      <c r="T367" s="94"/>
      <c r="U367" s="94"/>
      <c r="V367" s="94"/>
      <c r="W367" s="93"/>
      <c r="X367" s="96" t="s">
        <v>522</v>
      </c>
      <c r="Y367" s="95">
        <v>17.437449999999998</v>
      </c>
      <c r="Z367" s="191" t="s">
        <v>523</v>
      </c>
      <c r="AA367" s="192"/>
      <c r="AB367" s="95">
        <v>-0.91847999999999996</v>
      </c>
    </row>
    <row r="368" spans="1:28" ht="14.25" customHeight="1" thickTop="1" thickBot="1">
      <c r="A368" s="86" t="s">
        <v>39</v>
      </c>
      <c r="B368" s="86" t="s">
        <v>511</v>
      </c>
      <c r="C368" s="86" t="s">
        <v>486</v>
      </c>
      <c r="D368" s="87">
        <v>11.34568</v>
      </c>
      <c r="F368" s="96" t="s">
        <v>522</v>
      </c>
      <c r="G368" s="95">
        <v>13.64424</v>
      </c>
      <c r="H368" s="191" t="s">
        <v>523</v>
      </c>
      <c r="I368" s="192"/>
      <c r="J368" s="95">
        <v>-0.39147300000000002</v>
      </c>
      <c r="K368" s="95"/>
      <c r="L368" s="94"/>
      <c r="M368" s="94"/>
      <c r="N368" s="94"/>
      <c r="O368" s="94"/>
      <c r="P368" s="94"/>
      <c r="Q368" s="93"/>
      <c r="R368" s="93"/>
      <c r="S368" s="93"/>
      <c r="T368" s="93"/>
      <c r="U368" s="93"/>
      <c r="V368" s="93"/>
      <c r="W368" s="93"/>
      <c r="X368" s="96" t="s">
        <v>524</v>
      </c>
      <c r="Y368" s="95">
        <v>5.3277749999999999</v>
      </c>
      <c r="Z368" s="191" t="s">
        <v>525</v>
      </c>
      <c r="AA368" s="192"/>
      <c r="AB368" s="95">
        <v>0.97301300000000002</v>
      </c>
    </row>
    <row r="369" spans="1:28" ht="14.25" customHeight="1" thickTop="1">
      <c r="A369" s="86" t="s">
        <v>39</v>
      </c>
      <c r="B369" s="86" t="s">
        <v>511</v>
      </c>
      <c r="C369" s="86" t="s">
        <v>489</v>
      </c>
      <c r="D369" s="87">
        <v>-110.31659999999999</v>
      </c>
      <c r="F369" s="96" t="s">
        <v>524</v>
      </c>
      <c r="G369" s="95">
        <v>23.119060000000001</v>
      </c>
      <c r="H369" s="191" t="s">
        <v>525</v>
      </c>
      <c r="I369" s="192"/>
      <c r="J369" s="95">
        <v>1.745582</v>
      </c>
      <c r="K369" s="95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6" t="s">
        <v>526</v>
      </c>
      <c r="Y369" s="95">
        <v>4.7190000000000001E-3</v>
      </c>
      <c r="Z369" s="93"/>
      <c r="AA369" s="93"/>
      <c r="AB369" s="93"/>
    </row>
    <row r="370" spans="1:28" ht="14.25" customHeight="1" thickBot="1">
      <c r="A370" s="86" t="s">
        <v>39</v>
      </c>
      <c r="B370" s="86" t="s">
        <v>511</v>
      </c>
      <c r="C370" s="86" t="s">
        <v>490</v>
      </c>
      <c r="D370" s="87">
        <v>0</v>
      </c>
      <c r="F370" s="96" t="s">
        <v>526</v>
      </c>
      <c r="G370" s="95">
        <v>9.9999999999999995E-7</v>
      </c>
      <c r="H370" s="93"/>
      <c r="I370" s="93"/>
      <c r="J370" s="93"/>
      <c r="K370" s="93"/>
      <c r="L370" s="93"/>
      <c r="M370" s="93"/>
      <c r="X370" s="94"/>
      <c r="Y370" s="94"/>
      <c r="Z370" s="94"/>
      <c r="AA370" s="94"/>
      <c r="AB370" s="94"/>
    </row>
    <row r="371" spans="1:28" ht="14.25" customHeight="1" thickTop="1" thickBot="1">
      <c r="A371" s="107" t="s">
        <v>39</v>
      </c>
      <c r="B371" s="107" t="s">
        <v>511</v>
      </c>
      <c r="C371" s="107" t="s">
        <v>491</v>
      </c>
      <c r="D371" s="108">
        <v>0</v>
      </c>
      <c r="F371" s="94"/>
      <c r="G371" s="94"/>
      <c r="H371" s="94"/>
      <c r="I371" s="94"/>
      <c r="J371" s="94"/>
      <c r="K371" s="93"/>
      <c r="L371" s="93"/>
      <c r="M371" s="93"/>
      <c r="X371" s="93"/>
      <c r="Y371" s="93"/>
      <c r="Z371" s="93"/>
      <c r="AA371" s="93"/>
      <c r="AB371" s="93"/>
    </row>
    <row r="372" spans="1:28" ht="14.25" customHeight="1" thickTop="1">
      <c r="A372" s="86" t="s">
        <v>39</v>
      </c>
      <c r="B372" s="86" t="s">
        <v>527</v>
      </c>
      <c r="C372" s="86" t="s">
        <v>472</v>
      </c>
      <c r="D372" s="87">
        <v>0</v>
      </c>
      <c r="F372" s="93"/>
      <c r="G372" s="93"/>
      <c r="H372" s="93"/>
      <c r="I372" s="93"/>
      <c r="J372" s="93"/>
      <c r="K372" s="93"/>
      <c r="L372" s="93"/>
      <c r="M372" s="93"/>
    </row>
    <row r="373" spans="1:28" ht="14.25" customHeight="1">
      <c r="A373" s="86" t="s">
        <v>39</v>
      </c>
      <c r="B373" s="86" t="s">
        <v>527</v>
      </c>
      <c r="C373" s="86" t="s">
        <v>322</v>
      </c>
      <c r="D373" s="87">
        <v>0.232405</v>
      </c>
      <c r="F373" s="93"/>
      <c r="G373" s="93"/>
      <c r="H373" s="93"/>
      <c r="I373" s="93"/>
      <c r="J373" s="93"/>
      <c r="K373" s="93"/>
      <c r="L373" s="93"/>
      <c r="M373" s="93"/>
    </row>
    <row r="374" spans="1:28" ht="14.25" customHeight="1">
      <c r="A374" s="86" t="s">
        <v>39</v>
      </c>
      <c r="B374" s="86" t="s">
        <v>527</v>
      </c>
      <c r="C374" s="86" t="s">
        <v>478</v>
      </c>
      <c r="D374" s="87">
        <v>0</v>
      </c>
      <c r="F374" s="93"/>
      <c r="G374" s="93"/>
      <c r="H374" s="93"/>
      <c r="I374" s="93"/>
      <c r="J374" s="93"/>
      <c r="K374" s="93"/>
      <c r="L374" s="93"/>
      <c r="M374" s="93"/>
    </row>
    <row r="375" spans="1:28" ht="14.25" customHeight="1">
      <c r="A375" s="86" t="s">
        <v>39</v>
      </c>
      <c r="B375" s="86" t="s">
        <v>527</v>
      </c>
      <c r="C375" s="86" t="s">
        <v>483</v>
      </c>
      <c r="D375" s="87">
        <v>0</v>
      </c>
      <c r="F375" s="93"/>
      <c r="G375" s="93"/>
      <c r="H375" s="93"/>
      <c r="I375" s="93"/>
      <c r="J375" s="93"/>
      <c r="K375" s="93"/>
      <c r="L375" s="93"/>
      <c r="M375" s="93"/>
    </row>
    <row r="376" spans="1:28" ht="14.25" customHeight="1">
      <c r="A376" s="86" t="s">
        <v>39</v>
      </c>
      <c r="B376" s="86" t="s">
        <v>527</v>
      </c>
      <c r="C376" s="86" t="s">
        <v>486</v>
      </c>
      <c r="D376" s="87">
        <v>0</v>
      </c>
      <c r="F376" s="93"/>
      <c r="G376" s="93"/>
      <c r="H376" s="93"/>
      <c r="I376" s="93"/>
      <c r="J376" s="93"/>
      <c r="K376" s="93"/>
      <c r="L376" s="93"/>
      <c r="M376" s="93"/>
    </row>
    <row r="377" spans="1:28" ht="14.25" customHeight="1">
      <c r="A377" s="86" t="s">
        <v>39</v>
      </c>
      <c r="B377" s="86" t="s">
        <v>527</v>
      </c>
      <c r="C377" s="86" t="s">
        <v>489</v>
      </c>
      <c r="D377" s="87">
        <v>16.7897</v>
      </c>
    </row>
    <row r="378" spans="1:28" ht="14.25" customHeight="1">
      <c r="A378" s="86" t="s">
        <v>39</v>
      </c>
      <c r="B378" s="86" t="s">
        <v>527</v>
      </c>
      <c r="C378" s="86" t="s">
        <v>490</v>
      </c>
      <c r="D378" s="87">
        <v>0</v>
      </c>
    </row>
    <row r="379" spans="1:28" ht="14.25" customHeight="1">
      <c r="A379" s="86" t="s">
        <v>39</v>
      </c>
      <c r="B379" s="86" t="s">
        <v>527</v>
      </c>
      <c r="C379" s="86" t="s">
        <v>491</v>
      </c>
      <c r="D379" s="87">
        <v>0</v>
      </c>
    </row>
    <row r="380" spans="1:28" ht="14.25" customHeight="1">
      <c r="A380" s="88" t="s">
        <v>40</v>
      </c>
      <c r="B380" s="88" t="s">
        <v>471</v>
      </c>
      <c r="C380" s="88" t="s">
        <v>472</v>
      </c>
      <c r="D380" s="89">
        <v>0</v>
      </c>
      <c r="F380" s="191" t="s">
        <v>670</v>
      </c>
      <c r="G380" s="192"/>
      <c r="H380" s="192"/>
      <c r="I380" s="192"/>
      <c r="J380" s="93"/>
      <c r="K380" s="93"/>
      <c r="L380" s="191" t="s">
        <v>671</v>
      </c>
      <c r="M380" s="192"/>
      <c r="N380" s="192"/>
      <c r="O380" s="192"/>
      <c r="P380" s="93"/>
      <c r="Q380" s="93"/>
      <c r="R380" s="191" t="s">
        <v>556</v>
      </c>
      <c r="S380" s="192"/>
      <c r="T380" s="192"/>
      <c r="U380" s="192"/>
      <c r="V380" s="93"/>
      <c r="W380" s="93"/>
      <c r="X380" s="191" t="s">
        <v>609</v>
      </c>
      <c r="Y380" s="192"/>
      <c r="Z380" s="192"/>
      <c r="AA380" s="192"/>
      <c r="AB380" s="93"/>
    </row>
    <row r="381" spans="1:28" ht="14.25" customHeight="1">
      <c r="A381" s="88" t="s">
        <v>40</v>
      </c>
      <c r="B381" s="88" t="s">
        <v>471</v>
      </c>
      <c r="C381" s="88" t="s">
        <v>322</v>
      </c>
      <c r="D381" s="89">
        <v>1.3091649999999999</v>
      </c>
      <c r="F381" s="191" t="s">
        <v>477</v>
      </c>
      <c r="G381" s="192"/>
      <c r="H381" s="192"/>
      <c r="I381" s="192"/>
      <c r="J381" s="93"/>
      <c r="K381" s="93"/>
      <c r="L381" s="191" t="s">
        <v>477</v>
      </c>
      <c r="M381" s="192"/>
      <c r="N381" s="192"/>
      <c r="O381" s="192"/>
      <c r="P381" s="93"/>
      <c r="Q381" s="93"/>
      <c r="R381" s="191" t="s">
        <v>477</v>
      </c>
      <c r="S381" s="192"/>
      <c r="T381" s="192"/>
      <c r="U381" s="93"/>
      <c r="V381" s="93"/>
      <c r="W381" s="93"/>
      <c r="X381" s="191" t="s">
        <v>477</v>
      </c>
      <c r="Y381" s="192"/>
      <c r="Z381" s="192"/>
      <c r="AA381" s="192"/>
      <c r="AB381" s="93"/>
    </row>
    <row r="382" spans="1:28" ht="14.25" customHeight="1">
      <c r="A382" s="88" t="s">
        <v>40</v>
      </c>
      <c r="B382" s="88" t="s">
        <v>471</v>
      </c>
      <c r="C382" s="88" t="s">
        <v>478</v>
      </c>
      <c r="D382" s="89">
        <v>-0.51797899999999997</v>
      </c>
      <c r="F382" s="191" t="s">
        <v>672</v>
      </c>
      <c r="G382" s="192"/>
      <c r="H382" s="192"/>
      <c r="I382" s="192"/>
      <c r="J382" s="93"/>
      <c r="K382" s="93"/>
      <c r="L382" s="191" t="s">
        <v>673</v>
      </c>
      <c r="M382" s="192"/>
      <c r="N382" s="192"/>
      <c r="O382" s="192"/>
      <c r="P382" s="93"/>
      <c r="Q382" s="93"/>
      <c r="R382" s="191" t="s">
        <v>674</v>
      </c>
      <c r="S382" s="192"/>
      <c r="T382" s="192"/>
      <c r="U382" s="93"/>
      <c r="V382" s="93"/>
      <c r="W382" s="93"/>
      <c r="X382" s="191" t="s">
        <v>617</v>
      </c>
      <c r="Y382" s="192"/>
      <c r="Z382" s="192"/>
      <c r="AA382" s="192"/>
      <c r="AB382" s="93"/>
    </row>
    <row r="383" spans="1:28" ht="14.25" customHeight="1">
      <c r="A383" s="88" t="s">
        <v>40</v>
      </c>
      <c r="B383" s="88" t="s">
        <v>471</v>
      </c>
      <c r="C383" s="88" t="s">
        <v>483</v>
      </c>
      <c r="D383" s="89">
        <v>0</v>
      </c>
      <c r="F383" s="191" t="s">
        <v>484</v>
      </c>
      <c r="G383" s="192"/>
      <c r="H383" s="192"/>
      <c r="I383" s="192"/>
      <c r="J383" s="93"/>
      <c r="K383" s="93"/>
      <c r="L383" s="191" t="s">
        <v>484</v>
      </c>
      <c r="M383" s="192"/>
      <c r="N383" s="192"/>
      <c r="O383" s="192"/>
      <c r="P383" s="93"/>
      <c r="Q383" s="93"/>
      <c r="R383" s="191" t="s">
        <v>485</v>
      </c>
      <c r="S383" s="192"/>
      <c r="T383" s="192"/>
      <c r="U383" s="93"/>
      <c r="V383" s="93"/>
      <c r="W383" s="93"/>
      <c r="X383" s="191" t="s">
        <v>485</v>
      </c>
      <c r="Y383" s="192"/>
      <c r="Z383" s="192"/>
      <c r="AA383" s="192"/>
      <c r="AB383" s="93"/>
    </row>
    <row r="384" spans="1:28" ht="14.25" customHeight="1">
      <c r="A384" s="88" t="s">
        <v>40</v>
      </c>
      <c r="B384" s="88" t="s">
        <v>471</v>
      </c>
      <c r="C384" s="88" t="s">
        <v>486</v>
      </c>
      <c r="D384" s="89">
        <v>3.4093070000000001</v>
      </c>
      <c r="F384" s="191" t="s">
        <v>487</v>
      </c>
      <c r="G384" s="192"/>
      <c r="H384" s="192"/>
      <c r="I384" s="192"/>
      <c r="J384" s="192"/>
      <c r="K384" s="96"/>
      <c r="L384" s="191" t="s">
        <v>487</v>
      </c>
      <c r="M384" s="192"/>
      <c r="N384" s="192"/>
      <c r="O384" s="192"/>
      <c r="P384" s="192"/>
      <c r="Q384" s="96"/>
      <c r="R384" s="191" t="s">
        <v>488</v>
      </c>
      <c r="S384" s="192"/>
      <c r="T384" s="192"/>
      <c r="U384" s="192"/>
      <c r="V384" s="93"/>
      <c r="W384" s="93"/>
      <c r="X384" s="191" t="s">
        <v>488</v>
      </c>
      <c r="Y384" s="192"/>
      <c r="Z384" s="192"/>
      <c r="AA384" s="192"/>
      <c r="AB384" s="192"/>
    </row>
    <row r="385" spans="1:28" ht="14.25" customHeight="1" thickBot="1">
      <c r="A385" s="88" t="s">
        <v>40</v>
      </c>
      <c r="B385" s="88" t="s">
        <v>471</v>
      </c>
      <c r="C385" s="88" t="s">
        <v>489</v>
      </c>
      <c r="D385" s="89">
        <v>-26.265509999999999</v>
      </c>
      <c r="F385" s="94"/>
      <c r="G385" s="94"/>
      <c r="H385" s="94"/>
      <c r="I385" s="94"/>
      <c r="J385" s="94"/>
      <c r="K385" s="93"/>
      <c r="L385" s="94"/>
      <c r="M385" s="94"/>
      <c r="N385" s="94"/>
      <c r="O385" s="94"/>
      <c r="P385" s="94"/>
      <c r="Q385" s="93"/>
      <c r="R385" s="94"/>
      <c r="S385" s="94"/>
      <c r="T385" s="94"/>
      <c r="U385" s="94"/>
      <c r="V385" s="94"/>
      <c r="W385" s="93"/>
      <c r="X385" s="94"/>
      <c r="Y385" s="94"/>
      <c r="Z385" s="94"/>
      <c r="AA385" s="94"/>
      <c r="AB385" s="94"/>
    </row>
    <row r="386" spans="1:28" ht="14.25" customHeight="1" thickTop="1">
      <c r="A386" s="88" t="s">
        <v>40</v>
      </c>
      <c r="B386" s="88" t="s">
        <v>471</v>
      </c>
      <c r="C386" s="88" t="s">
        <v>490</v>
      </c>
      <c r="D386" s="89">
        <v>0</v>
      </c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 ht="14.25" customHeight="1">
      <c r="A387" s="109" t="s">
        <v>40</v>
      </c>
      <c r="B387" s="109" t="s">
        <v>471</v>
      </c>
      <c r="C387" s="109" t="s">
        <v>491</v>
      </c>
      <c r="D387" s="110">
        <v>0</v>
      </c>
      <c r="F387" s="93" t="s">
        <v>468</v>
      </c>
      <c r="G387" s="95" t="s">
        <v>492</v>
      </c>
      <c r="H387" s="95" t="s">
        <v>493</v>
      </c>
      <c r="I387" s="95" t="s">
        <v>494</v>
      </c>
      <c r="J387" s="95" t="s">
        <v>495</v>
      </c>
      <c r="K387" s="95"/>
      <c r="L387" s="93" t="s">
        <v>468</v>
      </c>
      <c r="M387" s="95" t="s">
        <v>492</v>
      </c>
      <c r="N387" s="95" t="s">
        <v>493</v>
      </c>
      <c r="O387" s="95" t="s">
        <v>494</v>
      </c>
      <c r="P387" s="95" t="s">
        <v>495</v>
      </c>
      <c r="Q387" s="95"/>
      <c r="R387" s="93" t="s">
        <v>468</v>
      </c>
      <c r="S387" s="95" t="s">
        <v>492</v>
      </c>
      <c r="T387" s="95" t="s">
        <v>493</v>
      </c>
      <c r="U387" s="95" t="s">
        <v>494</v>
      </c>
      <c r="V387" s="95" t="s">
        <v>495</v>
      </c>
      <c r="W387" s="95"/>
      <c r="X387" s="93" t="s">
        <v>468</v>
      </c>
      <c r="Y387" s="95" t="s">
        <v>492</v>
      </c>
      <c r="Z387" s="95" t="s">
        <v>493</v>
      </c>
      <c r="AA387" s="95" t="s">
        <v>494</v>
      </c>
      <c r="AB387" s="95" t="s">
        <v>495</v>
      </c>
    </row>
    <row r="388" spans="1:28" ht="14.25" customHeight="1" thickBot="1">
      <c r="A388" s="88" t="s">
        <v>40</v>
      </c>
      <c r="B388" s="88" t="s">
        <v>496</v>
      </c>
      <c r="C388" s="88" t="s">
        <v>472</v>
      </c>
      <c r="D388" s="89">
        <v>0</v>
      </c>
      <c r="F388" s="94"/>
      <c r="G388" s="94"/>
      <c r="H388" s="94"/>
      <c r="I388" s="94"/>
      <c r="J388" s="94"/>
      <c r="K388" s="93"/>
      <c r="L388" s="94"/>
      <c r="M388" s="94"/>
      <c r="N388" s="94"/>
      <c r="O388" s="94"/>
      <c r="P388" s="94"/>
      <c r="Q388" s="93"/>
      <c r="R388" s="94"/>
      <c r="S388" s="94"/>
      <c r="T388" s="94"/>
      <c r="U388" s="94"/>
      <c r="V388" s="94"/>
      <c r="W388" s="93"/>
      <c r="X388" s="94"/>
      <c r="Y388" s="94"/>
      <c r="Z388" s="94"/>
      <c r="AA388" s="94"/>
      <c r="AB388" s="94"/>
    </row>
    <row r="389" spans="1:28" ht="14.25" customHeight="1" thickTop="1">
      <c r="A389" s="88" t="s">
        <v>40</v>
      </c>
      <c r="B389" s="88" t="s">
        <v>496</v>
      </c>
      <c r="C389" s="88" t="s">
        <v>322</v>
      </c>
      <c r="D389" s="89">
        <v>3.28424</v>
      </c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 ht="14.25" customHeight="1">
      <c r="A390" s="88" t="s">
        <v>40</v>
      </c>
      <c r="B390" s="88" t="s">
        <v>496</v>
      </c>
      <c r="C390" s="88" t="s">
        <v>478</v>
      </c>
      <c r="D390" s="89">
        <v>0</v>
      </c>
      <c r="F390" s="93" t="s">
        <v>497</v>
      </c>
      <c r="G390" s="95">
        <v>-26.265509999999999</v>
      </c>
      <c r="H390" s="95">
        <v>9.8406149999999997</v>
      </c>
      <c r="I390" s="95">
        <v>-2.6690930000000002</v>
      </c>
      <c r="J390" s="95">
        <v>1.7500000000000002E-2</v>
      </c>
      <c r="K390" s="95"/>
      <c r="L390" s="93" t="s">
        <v>497</v>
      </c>
      <c r="M390" s="95">
        <v>-6.0686989999999996</v>
      </c>
      <c r="N390" s="95">
        <v>3.4966710000000001</v>
      </c>
      <c r="O390" s="95">
        <v>-1.735565</v>
      </c>
      <c r="P390" s="95">
        <v>0.1007</v>
      </c>
      <c r="Q390" s="95"/>
      <c r="R390" s="93" t="s">
        <v>497</v>
      </c>
      <c r="S390" s="95">
        <v>-11.361520000000001</v>
      </c>
      <c r="T390" s="95">
        <v>2.7896550000000002</v>
      </c>
      <c r="U390" s="95">
        <v>-4.0727339999999996</v>
      </c>
      <c r="V390" s="95">
        <v>8.9999999999999998E-4</v>
      </c>
      <c r="W390" s="95"/>
      <c r="X390" s="93" t="s">
        <v>497</v>
      </c>
      <c r="Y390" s="95">
        <v>22.055620000000001</v>
      </c>
      <c r="Z390" s="95">
        <v>12.90915</v>
      </c>
      <c r="AA390" s="95">
        <v>1.708526</v>
      </c>
      <c r="AB390" s="95">
        <v>0.1096</v>
      </c>
    </row>
    <row r="391" spans="1:28" ht="14.25" customHeight="1">
      <c r="A391" s="88" t="s">
        <v>40</v>
      </c>
      <c r="B391" s="88" t="s">
        <v>496</v>
      </c>
      <c r="C391" s="88" t="s">
        <v>483</v>
      </c>
      <c r="D391" s="89">
        <v>0.43743799999999999</v>
      </c>
      <c r="F391" s="93" t="s">
        <v>580</v>
      </c>
      <c r="G391" s="95">
        <v>1.3091649999999999</v>
      </c>
      <c r="H391" s="95">
        <v>0.42954599999999998</v>
      </c>
      <c r="I391" s="95">
        <v>3.0477850000000002</v>
      </c>
      <c r="J391" s="95">
        <v>8.0999999999999996E-3</v>
      </c>
      <c r="K391" s="95"/>
      <c r="L391" s="93" t="s">
        <v>580</v>
      </c>
      <c r="M391" s="95">
        <v>3.28424</v>
      </c>
      <c r="N391" s="95">
        <v>0.543184</v>
      </c>
      <c r="O391" s="95">
        <v>6.0462809999999996</v>
      </c>
      <c r="P391" s="95">
        <v>0</v>
      </c>
      <c r="Q391" s="95"/>
      <c r="R391" s="93" t="s">
        <v>580</v>
      </c>
      <c r="S391" s="95">
        <v>4.3618899999999998</v>
      </c>
      <c r="T391" s="95">
        <v>0.38628899999999999</v>
      </c>
      <c r="U391" s="95">
        <v>11.291790000000001</v>
      </c>
      <c r="V391" s="95">
        <v>0</v>
      </c>
      <c r="W391" s="95"/>
      <c r="X391" s="93" t="s">
        <v>580</v>
      </c>
      <c r="Y391" s="95">
        <v>1.3880410000000001</v>
      </c>
      <c r="Z391" s="95">
        <v>0.51136800000000004</v>
      </c>
      <c r="AA391" s="95">
        <v>2.7143670000000002</v>
      </c>
      <c r="AB391" s="95">
        <v>1.6799999999999999E-2</v>
      </c>
    </row>
    <row r="392" spans="1:28" ht="14.25" customHeight="1">
      <c r="A392" s="88" t="s">
        <v>40</v>
      </c>
      <c r="B392" s="88" t="s">
        <v>496</v>
      </c>
      <c r="C392" s="88" t="s">
        <v>486</v>
      </c>
      <c r="D392" s="89">
        <v>0</v>
      </c>
      <c r="F392" s="93" t="s">
        <v>590</v>
      </c>
      <c r="G392" s="95">
        <v>-0.51797899999999997</v>
      </c>
      <c r="H392" s="95">
        <v>9.8049999999999998E-2</v>
      </c>
      <c r="I392" s="95">
        <v>-5.2828140000000001</v>
      </c>
      <c r="J392" s="95">
        <v>1E-4</v>
      </c>
      <c r="K392" s="95"/>
      <c r="L392" s="93" t="s">
        <v>623</v>
      </c>
      <c r="M392" s="95">
        <v>0.43743799999999999</v>
      </c>
      <c r="N392" s="95">
        <v>0.12518099999999999</v>
      </c>
      <c r="O392" s="95">
        <v>3.4944480000000002</v>
      </c>
      <c r="P392" s="95">
        <v>2.8E-3</v>
      </c>
      <c r="Q392" s="95"/>
      <c r="R392" s="93" t="s">
        <v>675</v>
      </c>
      <c r="S392" s="95">
        <v>-0.51381299999999996</v>
      </c>
      <c r="T392" s="95">
        <v>0.17929700000000001</v>
      </c>
      <c r="U392" s="95">
        <v>-2.86571</v>
      </c>
      <c r="V392" s="95">
        <v>1.12E-2</v>
      </c>
      <c r="W392" s="95"/>
      <c r="X392" s="93" t="s">
        <v>623</v>
      </c>
      <c r="Y392" s="95">
        <v>-0.19100800000000001</v>
      </c>
      <c r="Z392" s="95">
        <v>8.8221999999999995E-2</v>
      </c>
      <c r="AA392" s="95">
        <v>-2.1650960000000001</v>
      </c>
      <c r="AB392" s="95">
        <v>4.8099999999999997E-2</v>
      </c>
    </row>
    <row r="393" spans="1:28" ht="14.25" customHeight="1">
      <c r="A393" s="88" t="s">
        <v>40</v>
      </c>
      <c r="B393" s="88" t="s">
        <v>496</v>
      </c>
      <c r="C393" s="88" t="s">
        <v>489</v>
      </c>
      <c r="D393" s="89">
        <v>-6.0686989999999996</v>
      </c>
      <c r="F393" s="93" t="s">
        <v>600</v>
      </c>
      <c r="G393" s="95">
        <v>3.4093070000000001</v>
      </c>
      <c r="H393" s="95">
        <v>0.99193100000000001</v>
      </c>
      <c r="I393" s="95">
        <v>3.437039</v>
      </c>
      <c r="J393" s="95">
        <v>3.7000000000000002E-3</v>
      </c>
      <c r="K393" s="95"/>
      <c r="L393" s="93" t="s">
        <v>506</v>
      </c>
      <c r="M393" s="95">
        <v>0.62160000000000004</v>
      </c>
      <c r="N393" s="95">
        <v>0.20776900000000001</v>
      </c>
      <c r="O393" s="95">
        <v>2.9917799999999999</v>
      </c>
      <c r="P393" s="95">
        <v>8.2000000000000007E-3</v>
      </c>
      <c r="Q393" s="95"/>
      <c r="R393" s="93" t="s">
        <v>542</v>
      </c>
      <c r="S393" s="95">
        <v>-0.41831600000000002</v>
      </c>
      <c r="T393" s="95">
        <v>0.179176</v>
      </c>
      <c r="U393" s="95">
        <v>-2.3346710000000002</v>
      </c>
      <c r="V393" s="95">
        <v>3.2899999999999999E-2</v>
      </c>
      <c r="W393" s="95"/>
      <c r="X393" s="93" t="s">
        <v>600</v>
      </c>
      <c r="Y393" s="95">
        <v>-0.72178600000000004</v>
      </c>
      <c r="Z393" s="95">
        <v>1.304454</v>
      </c>
      <c r="AA393" s="95">
        <v>-0.55332400000000004</v>
      </c>
      <c r="AB393" s="95">
        <v>0.58879999999999999</v>
      </c>
    </row>
    <row r="394" spans="1:28" ht="14.25" customHeight="1">
      <c r="A394" s="88" t="s">
        <v>40</v>
      </c>
      <c r="B394" s="88" t="s">
        <v>496</v>
      </c>
      <c r="C394" s="88" t="s">
        <v>490</v>
      </c>
      <c r="D394" s="89">
        <v>0</v>
      </c>
      <c r="F394" s="93" t="s">
        <v>499</v>
      </c>
      <c r="G394" s="95">
        <v>0.45250899999999999</v>
      </c>
      <c r="H394" s="95">
        <v>0.107594</v>
      </c>
      <c r="I394" s="95">
        <v>4.2057029999999997</v>
      </c>
      <c r="J394" s="95">
        <v>8.0000000000000004E-4</v>
      </c>
      <c r="K394" s="95"/>
      <c r="L394" s="93" t="s">
        <v>499</v>
      </c>
      <c r="M394" s="95">
        <v>0.42364400000000002</v>
      </c>
      <c r="N394" s="95">
        <v>0.21054999999999999</v>
      </c>
      <c r="O394" s="95">
        <v>2.0120779999999998</v>
      </c>
      <c r="P394" s="95">
        <v>6.0299999999999999E-2</v>
      </c>
      <c r="Q394" s="95"/>
      <c r="R394" s="93" t="s">
        <v>543</v>
      </c>
      <c r="S394" s="95">
        <v>-0.49777300000000002</v>
      </c>
      <c r="T394" s="95">
        <v>0.178894</v>
      </c>
      <c r="U394" s="95">
        <v>-2.7825009999999999</v>
      </c>
      <c r="V394" s="95">
        <v>1.3299999999999999E-2</v>
      </c>
      <c r="W394" s="95"/>
      <c r="X394" s="93" t="s">
        <v>545</v>
      </c>
      <c r="Y394" s="95">
        <v>-0.22173000000000001</v>
      </c>
      <c r="Z394" s="95">
        <v>0.127442</v>
      </c>
      <c r="AA394" s="95">
        <v>-1.739849</v>
      </c>
      <c r="AB394" s="95">
        <v>0.1038</v>
      </c>
    </row>
    <row r="395" spans="1:28" ht="14.25" customHeight="1">
      <c r="A395" s="109" t="s">
        <v>40</v>
      </c>
      <c r="B395" s="109" t="s">
        <v>496</v>
      </c>
      <c r="C395" s="109" t="s">
        <v>491</v>
      </c>
      <c r="D395" s="110">
        <v>0</v>
      </c>
      <c r="F395" s="93" t="s">
        <v>503</v>
      </c>
      <c r="G395" s="95">
        <v>0.34535700000000003</v>
      </c>
      <c r="H395" s="95">
        <v>0.107081</v>
      </c>
      <c r="I395" s="95">
        <v>3.2251840000000001</v>
      </c>
      <c r="J395" s="95">
        <v>5.7000000000000002E-3</v>
      </c>
      <c r="K395" s="95"/>
      <c r="L395" s="93" t="s">
        <v>503</v>
      </c>
      <c r="M395" s="95">
        <v>0.416153</v>
      </c>
      <c r="N395" s="95">
        <v>0.20494399999999999</v>
      </c>
      <c r="O395" s="95">
        <v>2.0305659999999999</v>
      </c>
      <c r="P395" s="95">
        <v>5.8200000000000002E-2</v>
      </c>
      <c r="Q395" s="95"/>
      <c r="R395" s="93" t="s">
        <v>544</v>
      </c>
      <c r="S395" s="95">
        <v>-0.66072799999999998</v>
      </c>
      <c r="T395" s="95">
        <v>0.18033099999999999</v>
      </c>
      <c r="U395" s="95">
        <v>-3.6639780000000002</v>
      </c>
      <c r="V395" s="95">
        <v>2.0999999999999999E-3</v>
      </c>
      <c r="W395" s="95"/>
      <c r="X395" s="93" t="s">
        <v>626</v>
      </c>
      <c r="Y395" s="95">
        <v>-0.45832299999999998</v>
      </c>
      <c r="Z395" s="95">
        <v>0.13052900000000001</v>
      </c>
      <c r="AA395" s="95">
        <v>-3.5112649999999999</v>
      </c>
      <c r="AB395" s="95">
        <v>3.5000000000000001E-3</v>
      </c>
    </row>
    <row r="396" spans="1:28" ht="14.25" customHeight="1" thickBot="1">
      <c r="A396" s="113" t="s">
        <v>40</v>
      </c>
      <c r="B396" s="113" t="s">
        <v>511</v>
      </c>
      <c r="C396" s="113" t="s">
        <v>472</v>
      </c>
      <c r="D396" s="114">
        <v>0</v>
      </c>
      <c r="F396" s="93" t="s">
        <v>506</v>
      </c>
      <c r="G396" s="95">
        <v>0.48702699999999999</v>
      </c>
      <c r="H396" s="95">
        <v>0.106832</v>
      </c>
      <c r="I396" s="95">
        <v>4.5588249999999997</v>
      </c>
      <c r="J396" s="95">
        <v>4.0000000000000002E-4</v>
      </c>
      <c r="K396" s="95"/>
      <c r="L396" s="94"/>
      <c r="M396" s="94"/>
      <c r="N396" s="94"/>
      <c r="O396" s="94"/>
      <c r="P396" s="94"/>
      <c r="Q396" s="93"/>
      <c r="R396" s="94"/>
      <c r="S396" s="94"/>
      <c r="T396" s="94"/>
      <c r="U396" s="94"/>
      <c r="V396" s="94"/>
      <c r="W396" s="93"/>
      <c r="X396" s="93" t="s">
        <v>628</v>
      </c>
      <c r="Y396" s="95">
        <v>-0.34218999999999999</v>
      </c>
      <c r="Z396" s="95">
        <v>0.128965</v>
      </c>
      <c r="AA396" s="95">
        <v>-2.6533679999999999</v>
      </c>
      <c r="AB396" s="95">
        <v>1.89E-2</v>
      </c>
    </row>
    <row r="397" spans="1:28" ht="14.25" customHeight="1" thickTop="1">
      <c r="A397" s="88" t="s">
        <v>40</v>
      </c>
      <c r="B397" s="88" t="s">
        <v>511</v>
      </c>
      <c r="C397" s="88" t="s">
        <v>322</v>
      </c>
      <c r="D397" s="89">
        <v>4.3618899999999998</v>
      </c>
      <c r="F397" s="93" t="s">
        <v>509</v>
      </c>
      <c r="G397" s="95">
        <v>0.464138</v>
      </c>
      <c r="H397" s="95">
        <v>0.110581</v>
      </c>
      <c r="I397" s="95">
        <v>4.1972870000000002</v>
      </c>
      <c r="J397" s="95">
        <v>8.0000000000000004E-4</v>
      </c>
      <c r="K397" s="95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 t="s">
        <v>503</v>
      </c>
      <c r="Y397" s="95">
        <v>0.31691200000000003</v>
      </c>
      <c r="Z397" s="95">
        <v>0.129686</v>
      </c>
      <c r="AA397" s="95">
        <v>2.4436990000000001</v>
      </c>
      <c r="AB397" s="95">
        <v>2.8400000000000002E-2</v>
      </c>
    </row>
    <row r="398" spans="1:28" ht="14.25" customHeight="1" thickBot="1">
      <c r="A398" s="88" t="s">
        <v>40</v>
      </c>
      <c r="B398" s="88" t="s">
        <v>511</v>
      </c>
      <c r="C398" s="88" t="s">
        <v>478</v>
      </c>
      <c r="D398" s="89">
        <v>0</v>
      </c>
      <c r="F398" s="94"/>
      <c r="G398" s="94"/>
      <c r="H398" s="94"/>
      <c r="I398" s="94"/>
      <c r="J398" s="94"/>
      <c r="K398" s="93"/>
      <c r="L398" s="96" t="s">
        <v>514</v>
      </c>
      <c r="M398" s="95">
        <v>0.90950600000000004</v>
      </c>
      <c r="N398" s="191" t="s">
        <v>515</v>
      </c>
      <c r="O398" s="192"/>
      <c r="P398" s="95">
        <v>20.37285</v>
      </c>
      <c r="Q398" s="95"/>
      <c r="R398" s="96" t="s">
        <v>514</v>
      </c>
      <c r="S398" s="95">
        <v>0.90756899999999996</v>
      </c>
      <c r="T398" s="191" t="s">
        <v>515</v>
      </c>
      <c r="U398" s="192"/>
      <c r="V398" s="95">
        <v>20.042280000000002</v>
      </c>
      <c r="W398" s="95"/>
      <c r="X398" s="94"/>
      <c r="Y398" s="94"/>
      <c r="Z398" s="94"/>
      <c r="AA398" s="94"/>
      <c r="AB398" s="94"/>
    </row>
    <row r="399" spans="1:28" ht="14.25" customHeight="1" thickTop="1">
      <c r="A399" s="88" t="s">
        <v>40</v>
      </c>
      <c r="B399" s="88" t="s">
        <v>511</v>
      </c>
      <c r="C399" s="88" t="s">
        <v>483</v>
      </c>
      <c r="D399" s="89">
        <v>0</v>
      </c>
      <c r="F399" s="93"/>
      <c r="G399" s="93"/>
      <c r="H399" s="93"/>
      <c r="I399" s="93"/>
      <c r="J399" s="93"/>
      <c r="K399" s="93"/>
      <c r="L399" s="96" t="s">
        <v>516</v>
      </c>
      <c r="M399" s="95">
        <v>0.88289099999999998</v>
      </c>
      <c r="N399" s="191" t="s">
        <v>517</v>
      </c>
      <c r="O399" s="192"/>
      <c r="P399" s="95">
        <v>0.579654</v>
      </c>
      <c r="Q399" s="95"/>
      <c r="R399" s="96" t="s">
        <v>516</v>
      </c>
      <c r="S399" s="95">
        <v>0.87868500000000005</v>
      </c>
      <c r="T399" s="191" t="s">
        <v>517</v>
      </c>
      <c r="U399" s="192"/>
      <c r="V399" s="95">
        <v>0.49973400000000001</v>
      </c>
      <c r="W399" s="95"/>
      <c r="X399" s="93"/>
      <c r="Y399" s="93"/>
      <c r="Z399" s="93"/>
      <c r="AA399" s="93"/>
      <c r="AB399" s="93"/>
    </row>
    <row r="400" spans="1:28" ht="14.25" customHeight="1">
      <c r="A400" s="88" t="s">
        <v>40</v>
      </c>
      <c r="B400" s="88" t="s">
        <v>511</v>
      </c>
      <c r="C400" s="88" t="s">
        <v>486</v>
      </c>
      <c r="D400" s="89">
        <v>0</v>
      </c>
      <c r="F400" s="96" t="s">
        <v>514</v>
      </c>
      <c r="G400" s="95">
        <v>0.92010599999999998</v>
      </c>
      <c r="H400" s="191" t="s">
        <v>515</v>
      </c>
      <c r="I400" s="192"/>
      <c r="J400" s="95">
        <v>20.856670000000001</v>
      </c>
      <c r="K400" s="95"/>
      <c r="L400" s="96" t="s">
        <v>518</v>
      </c>
      <c r="M400" s="95">
        <v>0.19836500000000001</v>
      </c>
      <c r="N400" s="191" t="s">
        <v>519</v>
      </c>
      <c r="O400" s="192"/>
      <c r="P400" s="95">
        <v>-0.17796000000000001</v>
      </c>
      <c r="Q400" s="95"/>
      <c r="R400" s="96" t="s">
        <v>518</v>
      </c>
      <c r="S400" s="95">
        <v>0.17405899999999999</v>
      </c>
      <c r="T400" s="191" t="s">
        <v>519</v>
      </c>
      <c r="U400" s="192"/>
      <c r="V400" s="95">
        <v>-0.43184</v>
      </c>
      <c r="W400" s="95"/>
      <c r="X400" s="96" t="s">
        <v>514</v>
      </c>
      <c r="Y400" s="95">
        <v>0.80042100000000005</v>
      </c>
      <c r="Z400" s="191" t="s">
        <v>515</v>
      </c>
      <c r="AA400" s="192"/>
      <c r="AB400" s="95">
        <v>22.24511</v>
      </c>
    </row>
    <row r="401" spans="1:42" ht="14.25" customHeight="1">
      <c r="A401" s="88" t="s">
        <v>40</v>
      </c>
      <c r="B401" s="88" t="s">
        <v>511</v>
      </c>
      <c r="C401" s="88" t="s">
        <v>489</v>
      </c>
      <c r="D401" s="89">
        <v>-11.361520000000001</v>
      </c>
      <c r="F401" s="96" t="s">
        <v>516</v>
      </c>
      <c r="G401" s="95">
        <v>0.882822</v>
      </c>
      <c r="H401" s="191" t="s">
        <v>517</v>
      </c>
      <c r="I401" s="192"/>
      <c r="J401" s="95">
        <v>0.29278700000000002</v>
      </c>
      <c r="K401" s="95"/>
      <c r="L401" s="96" t="s">
        <v>520</v>
      </c>
      <c r="M401" s="95">
        <v>0.66892600000000002</v>
      </c>
      <c r="N401" s="191" t="s">
        <v>521</v>
      </c>
      <c r="O401" s="192"/>
      <c r="P401" s="95">
        <v>0.118255</v>
      </c>
      <c r="Q401" s="95"/>
      <c r="R401" s="96" t="s">
        <v>520</v>
      </c>
      <c r="S401" s="95">
        <v>0.48474600000000001</v>
      </c>
      <c r="T401" s="191" t="s">
        <v>521</v>
      </c>
      <c r="U401" s="192"/>
      <c r="V401" s="95">
        <v>-0.13428300000000001</v>
      </c>
      <c r="W401" s="95"/>
      <c r="X401" s="96" t="s">
        <v>516</v>
      </c>
      <c r="Y401" s="95">
        <v>0.700631</v>
      </c>
      <c r="Z401" s="191" t="s">
        <v>517</v>
      </c>
      <c r="AA401" s="192"/>
      <c r="AB401" s="95">
        <v>0.21901399999999999</v>
      </c>
    </row>
    <row r="402" spans="1:42" ht="14.25" customHeight="1">
      <c r="A402" s="88" t="s">
        <v>40</v>
      </c>
      <c r="B402" s="88" t="s">
        <v>511</v>
      </c>
      <c r="C402" s="88" t="s">
        <v>490</v>
      </c>
      <c r="D402" s="89">
        <v>0</v>
      </c>
      <c r="F402" s="96" t="s">
        <v>518</v>
      </c>
      <c r="G402" s="95">
        <v>0.10022499999999999</v>
      </c>
      <c r="H402" s="191" t="s">
        <v>519</v>
      </c>
      <c r="I402" s="192"/>
      <c r="J402" s="95">
        <v>-1.494599</v>
      </c>
      <c r="K402" s="95"/>
      <c r="L402" s="96" t="s">
        <v>522</v>
      </c>
      <c r="M402" s="95">
        <v>8.0465450000000001</v>
      </c>
      <c r="N402" s="191" t="s">
        <v>523</v>
      </c>
      <c r="O402" s="192"/>
      <c r="P402" s="95">
        <v>-0.103463</v>
      </c>
      <c r="Q402" s="95"/>
      <c r="R402" s="96" t="s">
        <v>522</v>
      </c>
      <c r="S402" s="95">
        <v>10.75024</v>
      </c>
      <c r="T402" s="191" t="s">
        <v>523</v>
      </c>
      <c r="U402" s="192"/>
      <c r="V402" s="95">
        <v>-0.36174499999999998</v>
      </c>
      <c r="W402" s="95"/>
      <c r="X402" s="96" t="s">
        <v>518</v>
      </c>
      <c r="Y402" s="95">
        <v>0.119833</v>
      </c>
      <c r="Z402" s="191" t="s">
        <v>519</v>
      </c>
      <c r="AA402" s="192"/>
      <c r="AB402" s="95">
        <v>-1.1301540000000001</v>
      </c>
    </row>
    <row r="403" spans="1:42" ht="14.25" customHeight="1">
      <c r="A403" s="109" t="s">
        <v>40</v>
      </c>
      <c r="B403" s="109" t="s">
        <v>511</v>
      </c>
      <c r="C403" s="109" t="s">
        <v>491</v>
      </c>
      <c r="D403" s="110">
        <v>0</v>
      </c>
      <c r="F403" s="96" t="s">
        <v>520</v>
      </c>
      <c r="G403" s="95">
        <v>0.150674</v>
      </c>
      <c r="H403" s="191" t="s">
        <v>521</v>
      </c>
      <c r="I403" s="192"/>
      <c r="J403" s="95">
        <v>-1.0996440000000001</v>
      </c>
      <c r="K403" s="95"/>
      <c r="L403" s="96" t="s">
        <v>524</v>
      </c>
      <c r="M403" s="95">
        <v>34.171750000000003</v>
      </c>
      <c r="N403" s="191" t="s">
        <v>525</v>
      </c>
      <c r="O403" s="192"/>
      <c r="P403" s="95">
        <v>1.7146410000000001</v>
      </c>
      <c r="Q403" s="95"/>
      <c r="R403" s="96" t="s">
        <v>524</v>
      </c>
      <c r="S403" s="95">
        <v>31.420480000000001</v>
      </c>
      <c r="T403" s="191" t="s">
        <v>525</v>
      </c>
      <c r="U403" s="192"/>
      <c r="V403" s="95">
        <v>0.87503500000000001</v>
      </c>
      <c r="W403" s="95"/>
      <c r="X403" s="96" t="s">
        <v>520</v>
      </c>
      <c r="Y403" s="95">
        <v>0.20103799999999999</v>
      </c>
      <c r="Z403" s="191" t="s">
        <v>521</v>
      </c>
      <c r="AA403" s="192"/>
      <c r="AB403" s="95">
        <v>-0.73341100000000004</v>
      </c>
    </row>
    <row r="404" spans="1:42" ht="14.25" customHeight="1">
      <c r="A404" s="88" t="s">
        <v>40</v>
      </c>
      <c r="B404" s="88" t="s">
        <v>527</v>
      </c>
      <c r="C404" s="88" t="s">
        <v>472</v>
      </c>
      <c r="D404" s="89">
        <v>0</v>
      </c>
      <c r="F404" s="96" t="s">
        <v>522</v>
      </c>
      <c r="G404" s="95">
        <v>25.18788</v>
      </c>
      <c r="H404" s="191" t="s">
        <v>523</v>
      </c>
      <c r="I404" s="192"/>
      <c r="J404" s="95">
        <v>-1.3952690000000001</v>
      </c>
      <c r="K404" s="95"/>
      <c r="L404" s="96" t="s">
        <v>526</v>
      </c>
      <c r="M404" s="95">
        <v>0</v>
      </c>
      <c r="N404" s="93"/>
      <c r="O404" s="93"/>
      <c r="P404" s="93"/>
      <c r="Q404" s="93"/>
      <c r="R404" s="96" t="s">
        <v>526</v>
      </c>
      <c r="S404" s="95">
        <v>0</v>
      </c>
      <c r="T404" s="93"/>
      <c r="U404" s="93"/>
      <c r="V404" s="93"/>
      <c r="W404" s="93"/>
      <c r="X404" s="96" t="s">
        <v>522</v>
      </c>
      <c r="Y404" s="95">
        <v>20.431699999999999</v>
      </c>
      <c r="Z404" s="191" t="s">
        <v>523</v>
      </c>
      <c r="AA404" s="192"/>
      <c r="AB404" s="95">
        <v>-1.0366930000000001</v>
      </c>
    </row>
    <row r="405" spans="1:42" ht="14.25" customHeight="1" thickBot="1">
      <c r="A405" s="88" t="s">
        <v>40</v>
      </c>
      <c r="B405" s="88" t="s">
        <v>527</v>
      </c>
      <c r="C405" s="88" t="s">
        <v>322</v>
      </c>
      <c r="D405" s="89">
        <v>1.3880410000000001</v>
      </c>
      <c r="F405" s="96" t="s">
        <v>524</v>
      </c>
      <c r="G405" s="95">
        <v>24.678460000000001</v>
      </c>
      <c r="H405" s="191" t="s">
        <v>525</v>
      </c>
      <c r="I405" s="192"/>
      <c r="J405" s="95">
        <v>1.4008430000000001</v>
      </c>
      <c r="K405" s="95"/>
      <c r="L405" s="94"/>
      <c r="M405" s="94"/>
      <c r="N405" s="94"/>
      <c r="O405" s="94"/>
      <c r="P405" s="94"/>
      <c r="Q405" s="93"/>
      <c r="R405" s="93"/>
      <c r="S405" s="93"/>
      <c r="T405" s="93"/>
      <c r="U405" s="93"/>
      <c r="V405" s="93"/>
      <c r="W405" s="93"/>
      <c r="X405" s="96" t="s">
        <v>524</v>
      </c>
      <c r="Y405" s="95">
        <v>8.0210749999999997</v>
      </c>
      <c r="Z405" s="191" t="s">
        <v>525</v>
      </c>
      <c r="AA405" s="192"/>
      <c r="AB405" s="95">
        <v>2.104692</v>
      </c>
    </row>
    <row r="406" spans="1:42" ht="16.5" customHeight="1" thickTop="1" thickBot="1">
      <c r="A406" s="88" t="s">
        <v>40</v>
      </c>
      <c r="B406" s="88" t="s">
        <v>527</v>
      </c>
      <c r="C406" s="88" t="s">
        <v>478</v>
      </c>
      <c r="D406" s="89">
        <v>0</v>
      </c>
      <c r="F406" s="96" t="s">
        <v>526</v>
      </c>
      <c r="G406" s="95">
        <v>0</v>
      </c>
      <c r="H406" s="93"/>
      <c r="I406" s="93"/>
      <c r="J406" s="93"/>
      <c r="K406" s="93"/>
      <c r="L406" s="94"/>
      <c r="M406" s="94"/>
      <c r="N406" s="94"/>
      <c r="O406" s="94"/>
      <c r="P406" s="94"/>
      <c r="Q406" s="93"/>
      <c r="R406" s="93"/>
      <c r="S406" s="93"/>
      <c r="T406" s="93"/>
      <c r="U406" s="93"/>
      <c r="V406" s="93"/>
      <c r="W406" s="93"/>
      <c r="X406" s="96" t="s">
        <v>526</v>
      </c>
      <c r="Y406" s="95">
        <v>5.2899999999999996E-4</v>
      </c>
      <c r="Z406" s="93"/>
      <c r="AA406" s="93"/>
      <c r="AB406" s="93"/>
    </row>
    <row r="407" spans="1:42" ht="16.5" customHeight="1" thickTop="1" thickBot="1">
      <c r="A407" s="88" t="s">
        <v>40</v>
      </c>
      <c r="B407" s="88" t="s">
        <v>527</v>
      </c>
      <c r="C407" s="88" t="s">
        <v>483</v>
      </c>
      <c r="D407" s="89">
        <v>-0.19100800000000001</v>
      </c>
      <c r="F407" s="94"/>
      <c r="G407" s="94"/>
      <c r="H407" s="94"/>
      <c r="I407" s="94"/>
      <c r="J407" s="94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4"/>
      <c r="Y407" s="94"/>
      <c r="Z407" s="94"/>
      <c r="AA407" s="94"/>
      <c r="AB407" s="94"/>
    </row>
    <row r="408" spans="1:42" ht="15.75" customHeight="1" thickTop="1">
      <c r="A408" s="88" t="s">
        <v>40</v>
      </c>
      <c r="B408" s="88" t="s">
        <v>527</v>
      </c>
      <c r="C408" s="88" t="s">
        <v>486</v>
      </c>
      <c r="D408" s="89">
        <v>-0.72178600000000004</v>
      </c>
      <c r="F408" s="93"/>
      <c r="G408" s="93"/>
      <c r="H408" s="93"/>
      <c r="I408" s="93"/>
      <c r="J408" s="93"/>
      <c r="K408" s="93"/>
      <c r="L408" s="93"/>
      <c r="M408" s="93"/>
      <c r="X408" s="93"/>
      <c r="Y408" s="93"/>
      <c r="Z408" s="93"/>
      <c r="AA408" s="93"/>
      <c r="AB408" s="93"/>
    </row>
    <row r="409" spans="1:42">
      <c r="A409" s="88" t="s">
        <v>40</v>
      </c>
      <c r="B409" s="88" t="s">
        <v>527</v>
      </c>
      <c r="C409" s="88" t="s">
        <v>489</v>
      </c>
      <c r="D409" s="89">
        <v>22.055620000000001</v>
      </c>
    </row>
    <row r="410" spans="1:42">
      <c r="A410" s="88" t="s">
        <v>40</v>
      </c>
      <c r="B410" s="88" t="s">
        <v>527</v>
      </c>
      <c r="C410" s="88" t="s">
        <v>490</v>
      </c>
      <c r="D410" s="89">
        <v>0</v>
      </c>
    </row>
    <row r="411" spans="1:42">
      <c r="A411" s="88" t="s">
        <v>40</v>
      </c>
      <c r="B411" s="88" t="s">
        <v>527</v>
      </c>
      <c r="C411" s="88" t="s">
        <v>491</v>
      </c>
      <c r="D411" s="89">
        <v>0</v>
      </c>
      <c r="AL411" t="s">
        <v>676</v>
      </c>
    </row>
    <row r="412" spans="1:42">
      <c r="A412" s="86" t="s">
        <v>41</v>
      </c>
      <c r="B412" s="86" t="s">
        <v>471</v>
      </c>
      <c r="C412" s="86" t="s">
        <v>472</v>
      </c>
      <c r="D412" s="87">
        <v>0</v>
      </c>
      <c r="F412" s="191" t="s">
        <v>677</v>
      </c>
      <c r="G412" s="192"/>
      <c r="H412" s="192"/>
      <c r="I412" s="192"/>
      <c r="J412" s="93"/>
      <c r="K412" s="93"/>
      <c r="L412" s="191" t="s">
        <v>678</v>
      </c>
      <c r="M412" s="192"/>
      <c r="N412" s="192"/>
      <c r="O412" s="192"/>
      <c r="P412" s="93"/>
      <c r="Q412" s="93"/>
      <c r="R412" s="191" t="s">
        <v>557</v>
      </c>
      <c r="S412" s="192"/>
      <c r="T412" s="192"/>
      <c r="U412" s="192"/>
      <c r="V412" s="93"/>
      <c r="W412" s="93"/>
      <c r="X412" s="93"/>
      <c r="Y412" s="93"/>
      <c r="Z412" s="93"/>
      <c r="AA412" s="93"/>
      <c r="AD412" s="191" t="s">
        <v>679</v>
      </c>
      <c r="AE412" s="192"/>
      <c r="AF412" s="192"/>
      <c r="AG412" s="192"/>
      <c r="AH412" s="192"/>
      <c r="AL412" s="191" t="s">
        <v>557</v>
      </c>
      <c r="AM412" s="192"/>
      <c r="AN412" s="192"/>
      <c r="AO412" s="192"/>
      <c r="AP412" s="93"/>
    </row>
    <row r="413" spans="1:42">
      <c r="A413" s="86" t="s">
        <v>41</v>
      </c>
      <c r="B413" s="86" t="s">
        <v>471</v>
      </c>
      <c r="C413" s="86" t="s">
        <v>322</v>
      </c>
      <c r="D413" s="87">
        <v>0.32920899999999997</v>
      </c>
      <c r="F413" s="191" t="s">
        <v>477</v>
      </c>
      <c r="G413" s="192"/>
      <c r="H413" s="192"/>
      <c r="I413" s="192"/>
      <c r="J413" s="93"/>
      <c r="K413" s="93"/>
      <c r="L413" s="191" t="s">
        <v>477</v>
      </c>
      <c r="M413" s="192"/>
      <c r="N413" s="192"/>
      <c r="O413" s="192"/>
      <c r="P413" s="93"/>
      <c r="Q413" s="93"/>
      <c r="R413" s="191" t="s">
        <v>477</v>
      </c>
      <c r="S413" s="192"/>
      <c r="T413" s="192"/>
      <c r="U413" s="93"/>
      <c r="V413" s="93"/>
      <c r="W413" s="93"/>
      <c r="X413" s="93"/>
      <c r="Y413" s="93"/>
      <c r="Z413" s="93"/>
      <c r="AA413" s="93"/>
      <c r="AD413" s="191" t="s">
        <v>477</v>
      </c>
      <c r="AE413" s="192"/>
      <c r="AF413" s="192"/>
      <c r="AG413" s="192"/>
      <c r="AH413" s="93"/>
      <c r="AL413" s="191" t="s">
        <v>477</v>
      </c>
      <c r="AM413" s="192"/>
      <c r="AN413" s="192"/>
      <c r="AO413" s="192"/>
      <c r="AP413" s="93"/>
    </row>
    <row r="414" spans="1:42">
      <c r="A414" s="86" t="s">
        <v>41</v>
      </c>
      <c r="B414" s="86" t="s">
        <v>471</v>
      </c>
      <c r="C414" s="86" t="s">
        <v>478</v>
      </c>
      <c r="D414" s="87">
        <v>0</v>
      </c>
      <c r="F414" s="191" t="s">
        <v>680</v>
      </c>
      <c r="G414" s="192"/>
      <c r="H414" s="192"/>
      <c r="I414" s="192"/>
      <c r="J414" s="93"/>
      <c r="K414" s="93"/>
      <c r="L414" s="191" t="s">
        <v>681</v>
      </c>
      <c r="M414" s="192"/>
      <c r="N414" s="192"/>
      <c r="O414" s="192"/>
      <c r="P414" s="93"/>
      <c r="Q414" s="93"/>
      <c r="R414" s="191" t="s">
        <v>682</v>
      </c>
      <c r="S414" s="192"/>
      <c r="T414" s="192"/>
      <c r="U414" s="93"/>
      <c r="V414" s="93"/>
      <c r="W414" s="93"/>
      <c r="X414" s="93"/>
      <c r="Y414" s="93"/>
      <c r="Z414" s="93"/>
      <c r="AA414" s="93"/>
      <c r="AD414" s="191" t="s">
        <v>683</v>
      </c>
      <c r="AE414" s="192"/>
      <c r="AF414" s="192"/>
      <c r="AG414" s="192"/>
      <c r="AH414" s="93"/>
      <c r="AL414" s="191" t="s">
        <v>569</v>
      </c>
      <c r="AM414" s="192"/>
      <c r="AN414" s="192"/>
      <c r="AO414" s="192"/>
      <c r="AP414" s="93"/>
    </row>
    <row r="415" spans="1:42">
      <c r="A415" s="86" t="s">
        <v>41</v>
      </c>
      <c r="B415" s="86" t="s">
        <v>471</v>
      </c>
      <c r="C415" s="86" t="s">
        <v>483</v>
      </c>
      <c r="D415" s="87">
        <v>0</v>
      </c>
      <c r="F415" s="191" t="s">
        <v>484</v>
      </c>
      <c r="G415" s="192"/>
      <c r="H415" s="192"/>
      <c r="I415" s="192"/>
      <c r="J415" s="93"/>
      <c r="K415" s="93"/>
      <c r="L415" s="191" t="s">
        <v>484</v>
      </c>
      <c r="M415" s="192"/>
      <c r="N415" s="192"/>
      <c r="O415" s="192"/>
      <c r="P415" s="93"/>
      <c r="Q415" s="93"/>
      <c r="R415" s="191" t="s">
        <v>485</v>
      </c>
      <c r="S415" s="192"/>
      <c r="T415" s="192"/>
      <c r="U415" s="93"/>
      <c r="V415" s="93"/>
      <c r="W415" s="93"/>
      <c r="X415" s="93"/>
      <c r="Y415" s="93"/>
      <c r="Z415" s="93"/>
      <c r="AA415" s="93"/>
      <c r="AD415" s="191" t="s">
        <v>684</v>
      </c>
      <c r="AE415" s="192"/>
      <c r="AF415" s="192"/>
      <c r="AG415" s="192"/>
      <c r="AH415" s="93"/>
      <c r="AL415" s="191" t="s">
        <v>485</v>
      </c>
      <c r="AM415" s="192"/>
      <c r="AN415" s="192"/>
      <c r="AO415" s="192"/>
      <c r="AP415" s="93"/>
    </row>
    <row r="416" spans="1:42">
      <c r="A416" s="86" t="s">
        <v>41</v>
      </c>
      <c r="B416" s="86" t="s">
        <v>471</v>
      </c>
      <c r="C416" s="86" t="s">
        <v>486</v>
      </c>
      <c r="D416" s="87">
        <v>0</v>
      </c>
      <c r="F416" s="191" t="s">
        <v>487</v>
      </c>
      <c r="G416" s="192"/>
      <c r="H416" s="192"/>
      <c r="I416" s="192"/>
      <c r="J416" s="192"/>
      <c r="K416" s="96"/>
      <c r="L416" s="191" t="s">
        <v>487</v>
      </c>
      <c r="M416" s="192"/>
      <c r="N416" s="192"/>
      <c r="O416" s="192"/>
      <c r="P416" s="192"/>
      <c r="Q416" s="96"/>
      <c r="R416" s="191" t="s">
        <v>488</v>
      </c>
      <c r="S416" s="192"/>
      <c r="T416" s="192"/>
      <c r="U416" s="192"/>
      <c r="V416" s="93"/>
      <c r="W416" s="93"/>
      <c r="X416" s="93"/>
      <c r="Y416" s="93"/>
      <c r="Z416" s="93"/>
      <c r="AA416" s="93"/>
      <c r="AD416" s="191" t="s">
        <v>685</v>
      </c>
      <c r="AE416" s="192"/>
      <c r="AF416" s="192"/>
      <c r="AG416" s="192"/>
      <c r="AH416" s="192"/>
      <c r="AL416" s="191" t="s">
        <v>488</v>
      </c>
      <c r="AM416" s="192"/>
      <c r="AN416" s="192"/>
      <c r="AO416" s="192"/>
      <c r="AP416" s="192"/>
    </row>
    <row r="417" spans="1:42" ht="15.75" customHeight="1" thickBot="1">
      <c r="A417" s="86" t="s">
        <v>41</v>
      </c>
      <c r="B417" s="86" t="s">
        <v>471</v>
      </c>
      <c r="C417" s="86" t="s">
        <v>489</v>
      </c>
      <c r="D417" s="87">
        <v>21.136579999999999</v>
      </c>
      <c r="F417" s="94"/>
      <c r="G417" s="94"/>
      <c r="H417" s="94"/>
      <c r="I417" s="94"/>
      <c r="J417" s="94"/>
      <c r="K417" s="93"/>
      <c r="L417" s="94"/>
      <c r="M417" s="94"/>
      <c r="N417" s="94"/>
      <c r="O417" s="94"/>
      <c r="P417" s="94"/>
      <c r="Q417" s="93"/>
      <c r="R417" s="94"/>
      <c r="S417" s="94"/>
      <c r="T417" s="94"/>
      <c r="U417" s="94"/>
      <c r="V417" s="94"/>
      <c r="W417" s="93"/>
      <c r="X417" s="93"/>
      <c r="Y417" s="93"/>
      <c r="Z417" s="93"/>
      <c r="AA417" s="93"/>
      <c r="AD417" s="94"/>
      <c r="AE417" s="94"/>
      <c r="AF417" s="94"/>
      <c r="AG417" s="94"/>
      <c r="AH417" s="94"/>
      <c r="AL417" s="94"/>
      <c r="AM417" s="94"/>
      <c r="AN417" s="94"/>
      <c r="AO417" s="94"/>
      <c r="AP417" s="94"/>
    </row>
    <row r="418" spans="1:42" ht="15.75" customHeight="1" thickTop="1">
      <c r="A418" s="86" t="s">
        <v>41</v>
      </c>
      <c r="B418" s="86" t="s">
        <v>471</v>
      </c>
      <c r="C418" s="86" t="s">
        <v>490</v>
      </c>
      <c r="D418" s="87">
        <v>0</v>
      </c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D418" s="93"/>
      <c r="AE418" s="93"/>
      <c r="AF418" s="93"/>
      <c r="AG418" s="93"/>
      <c r="AH418" s="93"/>
      <c r="AL418" s="93"/>
      <c r="AM418" s="93"/>
      <c r="AN418" s="93"/>
      <c r="AO418" s="93"/>
      <c r="AP418" s="93"/>
    </row>
    <row r="419" spans="1:42">
      <c r="A419" s="86" t="s">
        <v>41</v>
      </c>
      <c r="B419" s="86" t="s">
        <v>471</v>
      </c>
      <c r="C419" s="86" t="s">
        <v>491</v>
      </c>
      <c r="D419" s="87">
        <v>0</v>
      </c>
      <c r="F419" s="93" t="s">
        <v>468</v>
      </c>
      <c r="G419" s="95" t="s">
        <v>492</v>
      </c>
      <c r="H419" s="95" t="s">
        <v>493</v>
      </c>
      <c r="I419" s="95" t="s">
        <v>494</v>
      </c>
      <c r="J419" s="95" t="s">
        <v>495</v>
      </c>
      <c r="K419" s="95"/>
      <c r="L419" s="93" t="s">
        <v>468</v>
      </c>
      <c r="M419" s="95" t="s">
        <v>492</v>
      </c>
      <c r="N419" s="95" t="s">
        <v>493</v>
      </c>
      <c r="O419" s="95" t="s">
        <v>494</v>
      </c>
      <c r="P419" s="95" t="s">
        <v>495</v>
      </c>
      <c r="Q419" s="95"/>
      <c r="R419" s="93" t="s">
        <v>468</v>
      </c>
      <c r="S419" s="95" t="s">
        <v>492</v>
      </c>
      <c r="T419" s="95" t="s">
        <v>493</v>
      </c>
      <c r="U419" s="95" t="s">
        <v>494</v>
      </c>
      <c r="V419" s="95" t="s">
        <v>495</v>
      </c>
      <c r="W419" s="95"/>
      <c r="X419" s="95"/>
      <c r="Y419" s="95"/>
      <c r="Z419" s="95"/>
      <c r="AA419" s="95"/>
      <c r="AD419" s="93" t="s">
        <v>468</v>
      </c>
      <c r="AE419" s="95" t="s">
        <v>492</v>
      </c>
      <c r="AF419" s="95" t="s">
        <v>493</v>
      </c>
      <c r="AG419" s="95" t="s">
        <v>494</v>
      </c>
      <c r="AH419" s="95" t="s">
        <v>495</v>
      </c>
      <c r="AL419" s="93" t="s">
        <v>468</v>
      </c>
      <c r="AM419" s="95" t="s">
        <v>492</v>
      </c>
      <c r="AN419" s="95" t="s">
        <v>493</v>
      </c>
      <c r="AO419" s="95" t="s">
        <v>494</v>
      </c>
      <c r="AP419" s="95" t="s">
        <v>495</v>
      </c>
    </row>
    <row r="420" spans="1:42" ht="15.75" customHeight="1" thickBot="1">
      <c r="A420" s="86" t="s">
        <v>41</v>
      </c>
      <c r="B420" s="86" t="s">
        <v>471</v>
      </c>
      <c r="C420" s="86">
        <v>2019</v>
      </c>
      <c r="D420" s="87">
        <v>8.6417999999999995E-2</v>
      </c>
      <c r="F420" s="94"/>
      <c r="G420" s="94"/>
      <c r="H420" s="94"/>
      <c r="I420" s="94"/>
      <c r="J420" s="94"/>
      <c r="K420" s="93"/>
      <c r="L420" s="94"/>
      <c r="M420" s="94"/>
      <c r="N420" s="94"/>
      <c r="O420" s="94"/>
      <c r="P420" s="94"/>
      <c r="Q420" s="93"/>
      <c r="R420" s="94"/>
      <c r="S420" s="94"/>
      <c r="T420" s="94"/>
      <c r="U420" s="94"/>
      <c r="V420" s="94"/>
      <c r="W420" s="93"/>
      <c r="X420" s="93"/>
      <c r="Y420" s="93"/>
      <c r="Z420" s="93"/>
      <c r="AA420" s="93"/>
      <c r="AD420" s="94"/>
      <c r="AE420" s="94"/>
      <c r="AF420" s="94"/>
      <c r="AG420" s="94"/>
      <c r="AH420" s="94"/>
      <c r="AL420" s="94"/>
      <c r="AM420" s="94"/>
      <c r="AN420" s="94"/>
      <c r="AO420" s="94"/>
      <c r="AP420" s="94"/>
    </row>
    <row r="421" spans="1:42" ht="15.75" customHeight="1" thickTop="1">
      <c r="A421" s="86" t="s">
        <v>41</v>
      </c>
      <c r="B421" s="86" t="s">
        <v>471</v>
      </c>
      <c r="C421" s="86">
        <v>2020</v>
      </c>
      <c r="D421" s="87">
        <v>-7.0949999999999999E-2</v>
      </c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D421" s="93"/>
      <c r="AE421" s="93"/>
      <c r="AF421" s="93"/>
      <c r="AG421" s="93"/>
      <c r="AH421" s="93"/>
      <c r="AL421" s="93"/>
      <c r="AM421" s="93"/>
      <c r="AN421" s="93"/>
      <c r="AO421" s="93"/>
      <c r="AP421" s="93"/>
    </row>
    <row r="422" spans="1:42">
      <c r="A422" s="111" t="s">
        <v>41</v>
      </c>
      <c r="B422" s="111" t="s">
        <v>496</v>
      </c>
      <c r="C422" s="111" t="s">
        <v>472</v>
      </c>
      <c r="D422" s="112">
        <v>0</v>
      </c>
      <c r="F422" s="93" t="s">
        <v>497</v>
      </c>
      <c r="G422" s="95">
        <v>21.136579999999999</v>
      </c>
      <c r="H422" s="95">
        <v>0.31514199999999998</v>
      </c>
      <c r="I422" s="95">
        <v>67.069980000000001</v>
      </c>
      <c r="J422" s="95">
        <v>0</v>
      </c>
      <c r="K422" s="95"/>
      <c r="L422" s="93" t="s">
        <v>497</v>
      </c>
      <c r="M422" s="95">
        <v>13.338570000000001</v>
      </c>
      <c r="N422" s="95">
        <v>0.66404799999999997</v>
      </c>
      <c r="O422" s="95">
        <v>20.086760000000002</v>
      </c>
      <c r="P422" s="95">
        <v>0</v>
      </c>
      <c r="Q422" s="95"/>
      <c r="R422" s="93" t="s">
        <v>497</v>
      </c>
      <c r="S422" s="95">
        <v>-12.03435</v>
      </c>
      <c r="T422" s="95">
        <v>1.1420269999999999</v>
      </c>
      <c r="U422" s="95">
        <v>-10.537710000000001</v>
      </c>
      <c r="V422" s="95">
        <v>0</v>
      </c>
      <c r="W422" s="95"/>
      <c r="X422" s="95"/>
      <c r="Y422" s="95"/>
      <c r="Z422" s="95"/>
      <c r="AA422" s="95"/>
      <c r="AD422" s="93" t="s">
        <v>497</v>
      </c>
      <c r="AE422" s="95">
        <v>-2.7635459999999998</v>
      </c>
      <c r="AF422" s="95">
        <v>1.1509579999999999</v>
      </c>
      <c r="AG422" s="95">
        <v>-2.4010850000000001</v>
      </c>
      <c r="AH422" s="95">
        <v>2.8899999999999999E-2</v>
      </c>
      <c r="AL422" s="93" t="s">
        <v>497</v>
      </c>
      <c r="AM422" s="95">
        <v>-26.796230000000001</v>
      </c>
      <c r="AN422" s="95">
        <v>13.15375</v>
      </c>
      <c r="AO422" s="95">
        <v>-2.037156</v>
      </c>
      <c r="AP422" s="95">
        <v>5.6599999999999998E-2</v>
      </c>
    </row>
    <row r="423" spans="1:42">
      <c r="A423" s="86" t="s">
        <v>41</v>
      </c>
      <c r="B423" s="86" t="s">
        <v>496</v>
      </c>
      <c r="C423" s="86" t="s">
        <v>322</v>
      </c>
      <c r="D423" s="87">
        <v>0.92917400000000006</v>
      </c>
      <c r="F423" s="93" t="s">
        <v>581</v>
      </c>
      <c r="G423" s="95">
        <v>0.32920899999999997</v>
      </c>
      <c r="H423" s="95">
        <v>2.9427999999999999E-2</v>
      </c>
      <c r="I423" s="95">
        <v>11.18704</v>
      </c>
      <c r="J423" s="95">
        <v>0</v>
      </c>
      <c r="K423" s="95"/>
      <c r="L423" s="93" t="s">
        <v>581</v>
      </c>
      <c r="M423" s="95">
        <v>0.92917400000000006</v>
      </c>
      <c r="N423" s="95">
        <v>6.1808000000000002E-2</v>
      </c>
      <c r="O423" s="95">
        <v>15.03328</v>
      </c>
      <c r="P423" s="95">
        <v>0</v>
      </c>
      <c r="Q423" s="95"/>
      <c r="R423" s="93" t="s">
        <v>581</v>
      </c>
      <c r="S423" s="95">
        <v>3.602519</v>
      </c>
      <c r="T423" s="95">
        <v>0.15961800000000001</v>
      </c>
      <c r="U423" s="95">
        <v>22.56963</v>
      </c>
      <c r="V423" s="95">
        <v>0</v>
      </c>
      <c r="W423" s="95"/>
      <c r="X423" s="95"/>
      <c r="Y423" s="95"/>
      <c r="Z423" s="95"/>
      <c r="AA423" s="95"/>
      <c r="AD423" s="93" t="s">
        <v>581</v>
      </c>
      <c r="AE423" s="95">
        <v>1.902495</v>
      </c>
      <c r="AF423" s="95">
        <v>0.1326</v>
      </c>
      <c r="AG423" s="95">
        <v>14.3476</v>
      </c>
      <c r="AH423" s="95">
        <v>0</v>
      </c>
      <c r="AL423" s="93" t="s">
        <v>581</v>
      </c>
      <c r="AM423" s="95">
        <v>3.2229700000000001</v>
      </c>
      <c r="AN423" s="95">
        <v>0.372361</v>
      </c>
      <c r="AO423" s="95">
        <v>8.6554939999999991</v>
      </c>
      <c r="AP423" s="95">
        <v>0</v>
      </c>
    </row>
    <row r="424" spans="1:42" ht="24" customHeight="1">
      <c r="A424" s="86" t="s">
        <v>41</v>
      </c>
      <c r="B424" s="86" t="s">
        <v>496</v>
      </c>
      <c r="C424" s="86" t="s">
        <v>478</v>
      </c>
      <c r="D424" s="87">
        <v>-0.78263799999999994</v>
      </c>
      <c r="F424" s="93" t="s">
        <v>512</v>
      </c>
      <c r="G424" s="95">
        <v>9.6158999999999994E-2</v>
      </c>
      <c r="H424" s="95">
        <v>3.2837999999999999E-2</v>
      </c>
      <c r="I424" s="95">
        <v>2.9283070000000002</v>
      </c>
      <c r="J424" s="95">
        <v>8.9999999999999993E-3</v>
      </c>
      <c r="K424" s="95"/>
      <c r="L424" s="93" t="s">
        <v>510</v>
      </c>
      <c r="M424" s="95">
        <v>-0.36763200000000001</v>
      </c>
      <c r="N424" s="95">
        <v>7.4329000000000006E-2</v>
      </c>
      <c r="O424" s="95">
        <v>-4.9459960000000001</v>
      </c>
      <c r="P424" s="95">
        <v>1E-4</v>
      </c>
      <c r="Q424" s="95"/>
      <c r="R424" s="93" t="s">
        <v>591</v>
      </c>
      <c r="S424" s="95">
        <v>-0.78263799999999994</v>
      </c>
      <c r="T424" s="95">
        <v>0.104535</v>
      </c>
      <c r="U424" s="95">
        <v>-7.4868300000000003</v>
      </c>
      <c r="V424" s="95">
        <v>0</v>
      </c>
      <c r="W424" s="95"/>
      <c r="X424" s="95"/>
      <c r="Y424" s="95"/>
      <c r="Z424" s="95"/>
      <c r="AA424" s="95"/>
      <c r="AD424" s="93" t="s">
        <v>686</v>
      </c>
      <c r="AE424" s="95">
        <v>-0.18871099999999999</v>
      </c>
      <c r="AF424" s="95">
        <v>6.5074000000000007E-2</v>
      </c>
      <c r="AG424" s="95">
        <v>-2.8999220000000001</v>
      </c>
      <c r="AH424" s="95">
        <v>1.04E-2</v>
      </c>
      <c r="AL424" s="93" t="s">
        <v>591</v>
      </c>
      <c r="AM424" s="95">
        <v>-0.77772600000000003</v>
      </c>
      <c r="AN424" s="95">
        <v>0.103895</v>
      </c>
      <c r="AO424" s="95">
        <v>-7.4856910000000001</v>
      </c>
      <c r="AP424" s="95">
        <v>0</v>
      </c>
    </row>
    <row r="425" spans="1:42" ht="15.75" customHeight="1" thickBot="1">
      <c r="A425" s="86" t="s">
        <v>41</v>
      </c>
      <c r="B425" s="86" t="s">
        <v>496</v>
      </c>
      <c r="C425" s="86" t="s">
        <v>483</v>
      </c>
      <c r="D425" s="87">
        <v>0</v>
      </c>
      <c r="F425" s="93" t="s">
        <v>513</v>
      </c>
      <c r="G425" s="95">
        <v>8.6417999999999995E-2</v>
      </c>
      <c r="H425" s="95">
        <v>3.2988000000000003E-2</v>
      </c>
      <c r="I425" s="95">
        <v>2.6196980000000001</v>
      </c>
      <c r="J425" s="95">
        <v>1.7399999999999999E-2</v>
      </c>
      <c r="K425" s="95"/>
      <c r="L425" s="94"/>
      <c r="M425" s="94"/>
      <c r="N425" s="94"/>
      <c r="O425" s="94"/>
      <c r="P425" s="94"/>
      <c r="Q425" s="93"/>
      <c r="R425" s="94"/>
      <c r="S425" s="94"/>
      <c r="T425" s="94"/>
      <c r="U425" s="94"/>
      <c r="V425" s="94"/>
      <c r="W425" s="93"/>
      <c r="X425" s="93"/>
      <c r="Y425" s="93"/>
      <c r="Z425" s="93"/>
      <c r="AA425" s="93"/>
      <c r="AD425" s="93" t="s">
        <v>510</v>
      </c>
      <c r="AE425" s="95">
        <v>-1.0401720000000001</v>
      </c>
      <c r="AF425" s="95">
        <v>9.4403000000000001E-2</v>
      </c>
      <c r="AG425" s="95">
        <v>-11.01839</v>
      </c>
      <c r="AH425" s="95">
        <v>0</v>
      </c>
      <c r="AL425" s="93" t="s">
        <v>601</v>
      </c>
      <c r="AM425" s="95">
        <v>1.1955199999999999</v>
      </c>
      <c r="AN425" s="95">
        <v>1.0613159999999999</v>
      </c>
      <c r="AO425" s="95">
        <v>1.1264510000000001</v>
      </c>
      <c r="AP425" s="95">
        <v>0.27479999999999999</v>
      </c>
    </row>
    <row r="426" spans="1:42" ht="16.5" customHeight="1" thickTop="1" thickBot="1">
      <c r="A426" s="86" t="s">
        <v>41</v>
      </c>
      <c r="B426" s="86" t="s">
        <v>496</v>
      </c>
      <c r="C426" s="86" t="s">
        <v>486</v>
      </c>
      <c r="D426" s="87">
        <v>0</v>
      </c>
      <c r="F426" s="93" t="s">
        <v>510</v>
      </c>
      <c r="G426" s="95">
        <v>-7.0949999999999999E-2</v>
      </c>
      <c r="H426" s="95">
        <v>3.2210000000000003E-2</v>
      </c>
      <c r="I426" s="95">
        <v>-2.2026949999999998</v>
      </c>
      <c r="J426" s="95">
        <v>4.0899999999999999E-2</v>
      </c>
      <c r="K426" s="95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D426" s="93" t="s">
        <v>687</v>
      </c>
      <c r="AE426" s="95">
        <v>-1.4516439999999999</v>
      </c>
      <c r="AF426" s="95">
        <v>9.3525999999999998E-2</v>
      </c>
      <c r="AG426" s="95">
        <v>-15.521280000000001</v>
      </c>
      <c r="AH426" s="95">
        <v>0</v>
      </c>
      <c r="AL426" s="94"/>
      <c r="AM426" s="94"/>
      <c r="AN426" s="94"/>
      <c r="AO426" s="94"/>
      <c r="AP426" s="94"/>
    </row>
    <row r="427" spans="1:42" ht="16.5" customHeight="1" thickTop="1" thickBot="1">
      <c r="A427" s="86" t="s">
        <v>41</v>
      </c>
      <c r="B427" s="86" t="s">
        <v>496</v>
      </c>
      <c r="C427" s="86" t="s">
        <v>489</v>
      </c>
      <c r="D427" s="87">
        <v>13.338570000000001</v>
      </c>
      <c r="F427" s="94"/>
      <c r="G427" s="94"/>
      <c r="H427" s="94"/>
      <c r="I427" s="94"/>
      <c r="J427" s="94"/>
      <c r="K427" s="93"/>
      <c r="L427" s="96" t="s">
        <v>514</v>
      </c>
      <c r="M427" s="95">
        <v>0.91959599999999997</v>
      </c>
      <c r="N427" s="191" t="s">
        <v>515</v>
      </c>
      <c r="O427" s="192"/>
      <c r="P427" s="95">
        <v>23.313580000000002</v>
      </c>
      <c r="Q427" s="95"/>
      <c r="R427" s="96" t="s">
        <v>514</v>
      </c>
      <c r="S427" s="95">
        <v>0.98794300000000002</v>
      </c>
      <c r="T427" s="191" t="s">
        <v>515</v>
      </c>
      <c r="U427" s="192"/>
      <c r="V427" s="95">
        <v>21.707380000000001</v>
      </c>
      <c r="W427" s="95"/>
      <c r="X427" s="95"/>
      <c r="Y427" s="95"/>
      <c r="Z427" s="95"/>
      <c r="AA427" s="95"/>
      <c r="AD427" s="94"/>
      <c r="AE427" s="94"/>
      <c r="AF427" s="94"/>
      <c r="AG427" s="94"/>
      <c r="AH427" s="94"/>
      <c r="AL427" s="93"/>
      <c r="AM427" s="93"/>
      <c r="AN427" s="93"/>
      <c r="AO427" s="93"/>
      <c r="AP427" s="93"/>
    </row>
    <row r="428" spans="1:42" ht="24.75" customHeight="1" thickTop="1">
      <c r="A428" s="86" t="s">
        <v>41</v>
      </c>
      <c r="B428" s="86" t="s">
        <v>496</v>
      </c>
      <c r="C428" s="86" t="s">
        <v>490</v>
      </c>
      <c r="D428" s="87">
        <v>0</v>
      </c>
      <c r="F428" s="93"/>
      <c r="G428" s="93"/>
      <c r="H428" s="93"/>
      <c r="I428" s="93"/>
      <c r="J428" s="93"/>
      <c r="K428" s="93"/>
      <c r="L428" s="96" t="s">
        <v>516</v>
      </c>
      <c r="M428" s="95">
        <v>0.911555</v>
      </c>
      <c r="N428" s="191" t="s">
        <v>517</v>
      </c>
      <c r="O428" s="192"/>
      <c r="P428" s="95">
        <v>0.23836399999999999</v>
      </c>
      <c r="Q428" s="95"/>
      <c r="R428" s="96" t="s">
        <v>516</v>
      </c>
      <c r="S428" s="95">
        <v>0.98667300000000002</v>
      </c>
      <c r="T428" s="191" t="s">
        <v>517</v>
      </c>
      <c r="U428" s="192"/>
      <c r="V428" s="95">
        <v>0.64381999999999995</v>
      </c>
      <c r="W428" s="95"/>
      <c r="X428" s="95"/>
      <c r="Y428" s="95"/>
      <c r="Z428" s="95"/>
      <c r="AA428" s="95"/>
      <c r="AD428" s="93"/>
      <c r="AE428" s="93"/>
      <c r="AF428" s="93"/>
      <c r="AG428" s="93"/>
      <c r="AH428" s="93"/>
      <c r="AL428" s="96" t="s">
        <v>514</v>
      </c>
      <c r="AM428" s="95">
        <v>0.98873699999999998</v>
      </c>
      <c r="AN428" s="191" t="s">
        <v>515</v>
      </c>
      <c r="AO428" s="192"/>
      <c r="AP428" s="95">
        <v>21.707380000000001</v>
      </c>
    </row>
    <row r="429" spans="1:42" ht="24" customHeight="1">
      <c r="A429" s="86" t="s">
        <v>41</v>
      </c>
      <c r="B429" s="86" t="s">
        <v>496</v>
      </c>
      <c r="C429" s="86" t="s">
        <v>491</v>
      </c>
      <c r="D429" s="87">
        <v>0</v>
      </c>
      <c r="F429" s="96" t="s">
        <v>514</v>
      </c>
      <c r="G429" s="95">
        <v>0.92373499999999997</v>
      </c>
      <c r="H429" s="191" t="s">
        <v>515</v>
      </c>
      <c r="I429" s="192"/>
      <c r="J429" s="95">
        <v>24.681270000000001</v>
      </c>
      <c r="K429" s="95"/>
      <c r="L429" s="96" t="s">
        <v>518</v>
      </c>
      <c r="M429" s="95">
        <v>7.0888999999999994E-2</v>
      </c>
      <c r="N429" s="191" t="s">
        <v>519</v>
      </c>
      <c r="O429" s="192"/>
      <c r="P429" s="95">
        <v>-2.3343050000000001</v>
      </c>
      <c r="Q429" s="95"/>
      <c r="R429" s="96" t="s">
        <v>518</v>
      </c>
      <c r="S429" s="95">
        <v>7.4323E-2</v>
      </c>
      <c r="T429" s="191" t="s">
        <v>519</v>
      </c>
      <c r="U429" s="192"/>
      <c r="V429" s="95">
        <v>-2.2346599999999999</v>
      </c>
      <c r="W429" s="95"/>
      <c r="X429" s="95"/>
      <c r="Y429" s="95"/>
      <c r="Z429" s="95"/>
      <c r="AA429" s="95"/>
      <c r="AD429" s="96" t="s">
        <v>514</v>
      </c>
      <c r="AE429" s="95">
        <v>0.96694999999999998</v>
      </c>
      <c r="AF429" s="191" t="s">
        <v>515</v>
      </c>
      <c r="AG429" s="192"/>
      <c r="AH429" s="95">
        <v>16.40727</v>
      </c>
      <c r="AL429" s="96" t="s">
        <v>516</v>
      </c>
      <c r="AM429" s="95">
        <v>0.98685900000000004</v>
      </c>
      <c r="AN429" s="191" t="s">
        <v>517</v>
      </c>
      <c r="AO429" s="192"/>
      <c r="AP429" s="95">
        <v>0.64381999999999995</v>
      </c>
    </row>
    <row r="430" spans="1:42" ht="24" customHeight="1">
      <c r="A430" s="86" t="s">
        <v>41</v>
      </c>
      <c r="B430" s="86" t="s">
        <v>496</v>
      </c>
      <c r="C430" s="86">
        <v>2020</v>
      </c>
      <c r="D430" s="87">
        <v>-0.36763200000000001</v>
      </c>
      <c r="F430" s="96" t="s">
        <v>516</v>
      </c>
      <c r="G430" s="95">
        <v>0.90678700000000001</v>
      </c>
      <c r="H430" s="191" t="s">
        <v>517</v>
      </c>
      <c r="I430" s="192"/>
      <c r="J430" s="95">
        <v>9.8992999999999998E-2</v>
      </c>
      <c r="K430" s="95"/>
      <c r="L430" s="96" t="s">
        <v>520</v>
      </c>
      <c r="M430" s="95">
        <v>0.100504</v>
      </c>
      <c r="N430" s="191" t="s">
        <v>521</v>
      </c>
      <c r="O430" s="192"/>
      <c r="P430" s="95">
        <v>-2.1861969999999999</v>
      </c>
      <c r="Q430" s="95"/>
      <c r="R430" s="96" t="s">
        <v>520</v>
      </c>
      <c r="S430" s="95">
        <v>0.10495500000000001</v>
      </c>
      <c r="T430" s="191" t="s">
        <v>521</v>
      </c>
      <c r="U430" s="192"/>
      <c r="V430" s="95">
        <v>-2.0858819999999998</v>
      </c>
      <c r="W430" s="95"/>
      <c r="X430" s="95"/>
      <c r="Y430" s="95"/>
      <c r="Z430" s="95"/>
      <c r="AA430" s="95"/>
      <c r="AD430" s="96" t="s">
        <v>516</v>
      </c>
      <c r="AE430" s="95">
        <v>0.95868799999999998</v>
      </c>
      <c r="AF430" s="191" t="s">
        <v>517</v>
      </c>
      <c r="AG430" s="192"/>
      <c r="AH430" s="95">
        <v>0.42305999999999999</v>
      </c>
      <c r="AL430" s="96" t="s">
        <v>518</v>
      </c>
      <c r="AM430" s="95">
        <v>7.3802999999999994E-2</v>
      </c>
      <c r="AN430" s="191" t="s">
        <v>519</v>
      </c>
      <c r="AO430" s="192"/>
      <c r="AP430" s="95">
        <v>-2.2118709999999999</v>
      </c>
    </row>
    <row r="431" spans="1:42" ht="24" customHeight="1">
      <c r="A431" s="111" t="s">
        <v>41</v>
      </c>
      <c r="B431" s="111" t="s">
        <v>511</v>
      </c>
      <c r="C431" s="111" t="s">
        <v>472</v>
      </c>
      <c r="D431" s="112">
        <v>0</v>
      </c>
      <c r="F431" s="96" t="s">
        <v>518</v>
      </c>
      <c r="G431" s="95">
        <v>3.0223E-2</v>
      </c>
      <c r="H431" s="191" t="s">
        <v>519</v>
      </c>
      <c r="I431" s="192"/>
      <c r="J431" s="95">
        <v>-3.9707409999999999</v>
      </c>
      <c r="K431" s="95"/>
      <c r="L431" s="96" t="s">
        <v>522</v>
      </c>
      <c r="M431" s="95">
        <v>29.84451</v>
      </c>
      <c r="N431" s="191" t="s">
        <v>523</v>
      </c>
      <c r="O431" s="192"/>
      <c r="P431" s="95">
        <v>-2.297056</v>
      </c>
      <c r="Q431" s="95"/>
      <c r="R431" s="96" t="s">
        <v>522</v>
      </c>
      <c r="S431" s="95">
        <v>27.58126</v>
      </c>
      <c r="T431" s="191" t="s">
        <v>523</v>
      </c>
      <c r="U431" s="192"/>
      <c r="V431" s="95">
        <v>-2.1996129999999998</v>
      </c>
      <c r="W431" s="95"/>
      <c r="X431" s="95"/>
      <c r="Y431" s="95"/>
      <c r="Z431" s="95"/>
      <c r="AA431" s="95"/>
      <c r="AD431" s="96" t="s">
        <v>518</v>
      </c>
      <c r="AE431" s="95">
        <v>8.5988999999999996E-2</v>
      </c>
      <c r="AF431" s="191" t="s">
        <v>519</v>
      </c>
      <c r="AG431" s="192"/>
      <c r="AH431" s="95">
        <v>-1.8649439999999999</v>
      </c>
      <c r="AL431" s="96" t="s">
        <v>520</v>
      </c>
      <c r="AM431" s="95">
        <v>9.8044000000000006E-2</v>
      </c>
      <c r="AN431" s="191" t="s">
        <v>521</v>
      </c>
      <c r="AO431" s="192"/>
      <c r="AP431" s="95">
        <v>-2.0135000000000001</v>
      </c>
    </row>
    <row r="432" spans="1:42" ht="36" customHeight="1">
      <c r="A432" s="86" t="s">
        <v>41</v>
      </c>
      <c r="B432" s="86" t="s">
        <v>511</v>
      </c>
      <c r="C432" s="86" t="s">
        <v>322</v>
      </c>
      <c r="D432" s="87">
        <v>3.2229700000000001</v>
      </c>
      <c r="F432" s="96" t="s">
        <v>520</v>
      </c>
      <c r="G432" s="95">
        <v>1.6441999999999998E-2</v>
      </c>
      <c r="H432" s="191" t="s">
        <v>521</v>
      </c>
      <c r="I432" s="192"/>
      <c r="J432" s="95">
        <v>-3.7238950000000002</v>
      </c>
      <c r="K432" s="95"/>
      <c r="L432" s="96" t="s">
        <v>524</v>
      </c>
      <c r="M432" s="95">
        <v>114.37139999999999</v>
      </c>
      <c r="N432" s="191" t="s">
        <v>525</v>
      </c>
      <c r="O432" s="192"/>
      <c r="P432" s="95">
        <v>1.3699619999999999</v>
      </c>
      <c r="Q432" s="95"/>
      <c r="R432" s="96" t="s">
        <v>524</v>
      </c>
      <c r="S432" s="95">
        <v>778.39340000000004</v>
      </c>
      <c r="T432" s="191" t="s">
        <v>525</v>
      </c>
      <c r="U432" s="192"/>
      <c r="V432" s="95">
        <v>0.84195200000000003</v>
      </c>
      <c r="W432" s="95"/>
      <c r="X432" s="95"/>
      <c r="Y432" s="95"/>
      <c r="Z432" s="95"/>
      <c r="AA432" s="95"/>
      <c r="AD432" s="96" t="s">
        <v>520</v>
      </c>
      <c r="AE432" s="95">
        <v>0.11830499999999999</v>
      </c>
      <c r="AF432" s="191" t="s">
        <v>521</v>
      </c>
      <c r="AG432" s="192"/>
      <c r="AH432" s="95">
        <v>-1.6162479999999999</v>
      </c>
      <c r="AL432" s="96" t="s">
        <v>522</v>
      </c>
      <c r="AM432" s="95">
        <v>28.330590000000001</v>
      </c>
      <c r="AN432" s="191" t="s">
        <v>523</v>
      </c>
      <c r="AO432" s="192"/>
      <c r="AP432" s="95">
        <v>-2.1651410000000002</v>
      </c>
    </row>
    <row r="433" spans="1:42" ht="24" customHeight="1">
      <c r="A433" s="86" t="s">
        <v>41</v>
      </c>
      <c r="B433" s="86" t="s">
        <v>511</v>
      </c>
      <c r="C433" s="86" t="s">
        <v>478</v>
      </c>
      <c r="D433" s="87">
        <v>-0.77772600000000003</v>
      </c>
      <c r="F433" s="96" t="s">
        <v>522</v>
      </c>
      <c r="G433" s="95">
        <v>50.663519999999998</v>
      </c>
      <c r="H433" s="191" t="s">
        <v>523</v>
      </c>
      <c r="I433" s="192"/>
      <c r="J433" s="95">
        <v>-3.9086599999999998</v>
      </c>
      <c r="K433" s="95"/>
      <c r="L433" s="96" t="s">
        <v>526</v>
      </c>
      <c r="M433" s="95">
        <v>0</v>
      </c>
      <c r="N433" s="93"/>
      <c r="O433" s="93"/>
      <c r="P433" s="93"/>
      <c r="Q433" s="93"/>
      <c r="R433" s="96" t="s">
        <v>526</v>
      </c>
      <c r="S433" s="95">
        <v>0</v>
      </c>
      <c r="T433" s="93"/>
      <c r="U433" s="93"/>
      <c r="V433" s="93"/>
      <c r="W433" s="93"/>
      <c r="X433" s="93"/>
      <c r="Y433" s="93"/>
      <c r="Z433" s="93"/>
      <c r="AA433" s="93"/>
      <c r="AD433" s="96" t="s">
        <v>522</v>
      </c>
      <c r="AE433" s="95">
        <v>24.581910000000001</v>
      </c>
      <c r="AF433" s="191" t="s">
        <v>523</v>
      </c>
      <c r="AG433" s="192"/>
      <c r="AH433" s="95">
        <v>-1.81097</v>
      </c>
      <c r="AL433" s="96" t="s">
        <v>524</v>
      </c>
      <c r="AM433" s="95">
        <v>526.69590000000005</v>
      </c>
      <c r="AN433" s="191" t="s">
        <v>525</v>
      </c>
      <c r="AO433" s="192"/>
      <c r="AP433" s="95">
        <v>0.84275</v>
      </c>
    </row>
    <row r="434" spans="1:42" ht="15.75" customHeight="1" thickBot="1">
      <c r="A434" s="86" t="s">
        <v>41</v>
      </c>
      <c r="B434" s="86" t="s">
        <v>511</v>
      </c>
      <c r="C434" s="86" t="s">
        <v>483</v>
      </c>
      <c r="D434" s="87">
        <v>0</v>
      </c>
      <c r="F434" s="96" t="s">
        <v>524</v>
      </c>
      <c r="G434" s="95">
        <v>54.504640000000002</v>
      </c>
      <c r="H434" s="191" t="s">
        <v>525</v>
      </c>
      <c r="I434" s="192"/>
      <c r="J434" s="95">
        <v>1.5758430000000001</v>
      </c>
      <c r="K434" s="95"/>
      <c r="L434" s="94"/>
      <c r="M434" s="94"/>
      <c r="N434" s="94"/>
      <c r="O434" s="94"/>
      <c r="P434" s="94"/>
      <c r="Q434" s="93"/>
      <c r="R434" s="94"/>
      <c r="S434" s="94"/>
      <c r="T434" s="94"/>
      <c r="U434" s="94"/>
      <c r="V434" s="94"/>
      <c r="W434" s="93"/>
      <c r="X434" s="93"/>
      <c r="Y434" s="93"/>
      <c r="Z434" s="93"/>
      <c r="AA434" s="93"/>
      <c r="AD434" s="96" t="s">
        <v>524</v>
      </c>
      <c r="AE434" s="95">
        <v>117.0294</v>
      </c>
      <c r="AF434" s="191" t="s">
        <v>525</v>
      </c>
      <c r="AG434" s="192"/>
      <c r="AH434" s="95">
        <v>0.66379900000000003</v>
      </c>
      <c r="AL434" s="96" t="s">
        <v>526</v>
      </c>
      <c r="AM434" s="95">
        <v>0</v>
      </c>
      <c r="AN434" s="93"/>
      <c r="AO434" s="93"/>
      <c r="AP434" s="93"/>
    </row>
    <row r="435" spans="1:42" ht="25.5" customHeight="1" thickTop="1" thickBot="1">
      <c r="A435" s="86" t="s">
        <v>41</v>
      </c>
      <c r="B435" s="86" t="s">
        <v>511</v>
      </c>
      <c r="C435" s="86" t="s">
        <v>486</v>
      </c>
      <c r="D435" s="87">
        <v>1.1955199999999999</v>
      </c>
      <c r="F435" s="96" t="s">
        <v>526</v>
      </c>
      <c r="G435" s="95">
        <v>0</v>
      </c>
      <c r="H435" s="93"/>
      <c r="I435" s="93"/>
      <c r="J435" s="93"/>
      <c r="K435" s="93"/>
      <c r="L435" s="194"/>
      <c r="M435" s="194"/>
      <c r="N435" s="194"/>
      <c r="O435" s="194"/>
      <c r="P435" s="194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D435" s="96" t="s">
        <v>526</v>
      </c>
      <c r="AE435" s="95">
        <v>0</v>
      </c>
      <c r="AF435" s="93"/>
      <c r="AG435" s="93"/>
      <c r="AH435" s="93"/>
      <c r="AL435" s="94"/>
      <c r="AM435" s="94"/>
      <c r="AN435" s="94"/>
      <c r="AO435" s="94"/>
      <c r="AP435" s="94"/>
    </row>
    <row r="436" spans="1:42" ht="16.5" customHeight="1" thickTop="1" thickBot="1">
      <c r="A436" s="86" t="s">
        <v>41</v>
      </c>
      <c r="B436" s="86" t="s">
        <v>511</v>
      </c>
      <c r="C436" s="86" t="s">
        <v>489</v>
      </c>
      <c r="D436" s="87">
        <v>-26.796230000000001</v>
      </c>
      <c r="F436" s="94"/>
      <c r="G436" s="94"/>
      <c r="H436" s="94"/>
      <c r="I436" s="94"/>
      <c r="J436" s="94"/>
      <c r="K436" s="93"/>
      <c r="L436" s="192"/>
      <c r="M436" s="192"/>
      <c r="N436" s="192"/>
      <c r="O436" s="192"/>
      <c r="P436" s="192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D436" s="94"/>
      <c r="AE436" s="94"/>
      <c r="AF436" s="94"/>
      <c r="AG436" s="94"/>
      <c r="AH436" s="94"/>
      <c r="AL436" s="93"/>
      <c r="AM436" s="93"/>
      <c r="AN436" s="93"/>
      <c r="AO436" s="93"/>
      <c r="AP436" s="93"/>
    </row>
    <row r="437" spans="1:42" ht="15.75" customHeight="1" thickTop="1">
      <c r="A437" s="86" t="s">
        <v>41</v>
      </c>
      <c r="B437" s="86" t="s">
        <v>511</v>
      </c>
      <c r="C437" s="86" t="s">
        <v>490</v>
      </c>
      <c r="D437" s="87">
        <v>0</v>
      </c>
      <c r="F437" s="93"/>
      <c r="G437" s="93"/>
      <c r="H437" s="93"/>
      <c r="I437" s="93"/>
      <c r="J437" s="93"/>
      <c r="K437" s="93"/>
      <c r="L437" s="193"/>
      <c r="M437" s="193"/>
      <c r="N437" s="193"/>
      <c r="O437" s="193"/>
      <c r="P437" s="1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D437" s="93"/>
      <c r="AE437" s="93"/>
      <c r="AF437" s="93"/>
      <c r="AG437" s="93"/>
      <c r="AH437" s="93"/>
    </row>
    <row r="438" spans="1:42">
      <c r="A438" s="107" t="s">
        <v>41</v>
      </c>
      <c r="B438" s="107" t="s">
        <v>511</v>
      </c>
      <c r="C438" s="107" t="s">
        <v>491</v>
      </c>
      <c r="D438" s="108">
        <v>0</v>
      </c>
      <c r="L438" s="192"/>
      <c r="M438" s="192"/>
      <c r="N438" s="192"/>
      <c r="O438" s="192"/>
      <c r="P438" s="192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</row>
    <row r="439" spans="1:42">
      <c r="A439" s="86" t="s">
        <v>41</v>
      </c>
      <c r="B439" s="86" t="s">
        <v>527</v>
      </c>
      <c r="C439" s="86" t="s">
        <v>472</v>
      </c>
      <c r="D439" s="87">
        <v>0</v>
      </c>
    </row>
    <row r="440" spans="1:42">
      <c r="A440" s="86" t="s">
        <v>41</v>
      </c>
      <c r="B440" s="86" t="s">
        <v>527</v>
      </c>
      <c r="C440" s="86" t="s">
        <v>322</v>
      </c>
      <c r="D440" s="87">
        <v>0</v>
      </c>
    </row>
    <row r="441" spans="1:42">
      <c r="A441" s="86" t="s">
        <v>41</v>
      </c>
      <c r="B441" s="86" t="s">
        <v>527</v>
      </c>
      <c r="C441" s="86" t="s">
        <v>478</v>
      </c>
      <c r="D441" s="87">
        <v>0</v>
      </c>
    </row>
    <row r="442" spans="1:42">
      <c r="A442" s="86" t="s">
        <v>41</v>
      </c>
      <c r="B442" s="86" t="s">
        <v>527</v>
      </c>
      <c r="C442" s="86" t="s">
        <v>483</v>
      </c>
      <c r="D442" s="87">
        <v>0</v>
      </c>
    </row>
    <row r="443" spans="1:42">
      <c r="A443" s="86" t="s">
        <v>41</v>
      </c>
      <c r="B443" s="86" t="s">
        <v>527</v>
      </c>
      <c r="C443" s="86" t="s">
        <v>486</v>
      </c>
      <c r="D443" s="87">
        <v>0</v>
      </c>
    </row>
    <row r="444" spans="1:42">
      <c r="A444" s="86" t="s">
        <v>41</v>
      </c>
      <c r="B444" s="86" t="s">
        <v>527</v>
      </c>
      <c r="C444" s="86" t="s">
        <v>489</v>
      </c>
      <c r="D444" s="87">
        <v>0</v>
      </c>
    </row>
    <row r="445" spans="1:42">
      <c r="A445" s="86" t="s">
        <v>41</v>
      </c>
      <c r="B445" s="86" t="s">
        <v>527</v>
      </c>
      <c r="C445" s="86" t="s">
        <v>490</v>
      </c>
      <c r="D445" s="87">
        <v>0</v>
      </c>
    </row>
    <row r="446" spans="1:42">
      <c r="A446" s="86" t="s">
        <v>41</v>
      </c>
      <c r="B446" s="86" t="s">
        <v>527</v>
      </c>
      <c r="C446" s="86" t="s">
        <v>491</v>
      </c>
      <c r="D446" s="87">
        <v>0</v>
      </c>
    </row>
    <row r="447" spans="1:42">
      <c r="A447" s="111" t="s">
        <v>688</v>
      </c>
      <c r="B447" s="111" t="s">
        <v>689</v>
      </c>
      <c r="C447" s="111" t="s">
        <v>472</v>
      </c>
      <c r="D447" s="111">
        <v>0</v>
      </c>
      <c r="F447" s="93"/>
      <c r="G447" s="93"/>
      <c r="H447" s="93"/>
      <c r="I447" s="93"/>
      <c r="J447" s="93"/>
    </row>
    <row r="448" spans="1:42">
      <c r="A448" s="86" t="s">
        <v>688</v>
      </c>
      <c r="B448" s="86" t="s">
        <v>689</v>
      </c>
      <c r="C448" s="86" t="s">
        <v>322</v>
      </c>
      <c r="D448" s="86">
        <v>1.902495</v>
      </c>
    </row>
    <row r="449" spans="1:4">
      <c r="A449" s="86" t="s">
        <v>688</v>
      </c>
      <c r="B449" s="86" t="s">
        <v>689</v>
      </c>
      <c r="C449" s="86" t="s">
        <v>690</v>
      </c>
      <c r="D449" s="86">
        <v>-0.18871099999999999</v>
      </c>
    </row>
    <row r="450" spans="1:4">
      <c r="A450" s="86" t="s">
        <v>688</v>
      </c>
      <c r="B450" s="86" t="s">
        <v>689</v>
      </c>
      <c r="C450" s="86" t="s">
        <v>483</v>
      </c>
      <c r="D450" s="86">
        <v>0</v>
      </c>
    </row>
    <row r="451" spans="1:4">
      <c r="A451" s="86" t="s">
        <v>688</v>
      </c>
      <c r="B451" s="86" t="s">
        <v>689</v>
      </c>
      <c r="C451" s="86" t="s">
        <v>486</v>
      </c>
      <c r="D451" s="86">
        <v>0</v>
      </c>
    </row>
    <row r="452" spans="1:4">
      <c r="A452" s="86" t="s">
        <v>688</v>
      </c>
      <c r="B452" s="86" t="s">
        <v>689</v>
      </c>
      <c r="C452" s="86" t="s">
        <v>489</v>
      </c>
      <c r="D452" s="86">
        <v>-2.7635459999999998</v>
      </c>
    </row>
    <row r="453" spans="1:4">
      <c r="A453" s="86" t="s">
        <v>688</v>
      </c>
      <c r="B453" s="86" t="s">
        <v>689</v>
      </c>
      <c r="C453" s="86" t="s">
        <v>490</v>
      </c>
      <c r="D453" s="86">
        <v>0</v>
      </c>
    </row>
    <row r="454" spans="1:4">
      <c r="A454" s="86" t="s">
        <v>688</v>
      </c>
      <c r="B454" s="86" t="s">
        <v>689</v>
      </c>
      <c r="C454" s="86" t="s">
        <v>491</v>
      </c>
      <c r="D454" s="86">
        <v>0</v>
      </c>
    </row>
    <row r="455" spans="1:4">
      <c r="A455" s="86" t="s">
        <v>688</v>
      </c>
      <c r="B455" s="86" t="s">
        <v>689</v>
      </c>
      <c r="C455" s="86">
        <v>2020</v>
      </c>
      <c r="D455" s="86">
        <v>-1.0401720000000001</v>
      </c>
    </row>
    <row r="456" spans="1:4">
      <c r="A456" s="107" t="s">
        <v>688</v>
      </c>
      <c r="B456" s="86" t="s">
        <v>689</v>
      </c>
      <c r="C456" s="107">
        <v>2021</v>
      </c>
      <c r="D456" s="107">
        <v>-1.4516439999999999</v>
      </c>
    </row>
    <row r="457" spans="1:4">
      <c r="A457" s="88" t="s">
        <v>42</v>
      </c>
      <c r="B457" s="88" t="s">
        <v>471</v>
      </c>
      <c r="C457" s="88" t="s">
        <v>472</v>
      </c>
      <c r="D457" s="89">
        <v>0</v>
      </c>
    </row>
    <row r="458" spans="1:4">
      <c r="A458" s="88" t="s">
        <v>42</v>
      </c>
      <c r="B458" s="88" t="s">
        <v>471</v>
      </c>
      <c r="C458" s="88" t="s">
        <v>322</v>
      </c>
      <c r="D458" s="89">
        <v>0</v>
      </c>
    </row>
    <row r="459" spans="1:4">
      <c r="A459" s="88" t="s">
        <v>42</v>
      </c>
      <c r="B459" s="88" t="s">
        <v>471</v>
      </c>
      <c r="C459" s="88" t="s">
        <v>478</v>
      </c>
      <c r="D459" s="89">
        <v>0</v>
      </c>
    </row>
    <row r="460" spans="1:4">
      <c r="A460" s="88" t="s">
        <v>42</v>
      </c>
      <c r="B460" s="88" t="s">
        <v>471</v>
      </c>
      <c r="C460" s="88" t="s">
        <v>483</v>
      </c>
      <c r="D460" s="89">
        <v>0</v>
      </c>
    </row>
    <row r="461" spans="1:4">
      <c r="A461" s="88" t="s">
        <v>42</v>
      </c>
      <c r="B461" s="88" t="s">
        <v>471</v>
      </c>
      <c r="C461" s="88" t="s">
        <v>486</v>
      </c>
      <c r="D461" s="89">
        <v>0</v>
      </c>
    </row>
    <row r="462" spans="1:4">
      <c r="A462" s="88" t="s">
        <v>42</v>
      </c>
      <c r="B462" s="88" t="s">
        <v>471</v>
      </c>
      <c r="C462" s="88" t="s">
        <v>489</v>
      </c>
      <c r="D462" s="89">
        <v>0</v>
      </c>
    </row>
    <row r="463" spans="1:4">
      <c r="A463" s="88" t="s">
        <v>42</v>
      </c>
      <c r="B463" s="88" t="s">
        <v>471</v>
      </c>
      <c r="C463" s="88" t="s">
        <v>490</v>
      </c>
      <c r="D463" s="89">
        <v>0</v>
      </c>
    </row>
    <row r="464" spans="1:4">
      <c r="A464" s="109" t="s">
        <v>42</v>
      </c>
      <c r="B464" s="109" t="s">
        <v>471</v>
      </c>
      <c r="C464" s="109" t="s">
        <v>491</v>
      </c>
      <c r="D464" s="110">
        <v>0</v>
      </c>
    </row>
    <row r="465" spans="1:4">
      <c r="A465" s="113" t="s">
        <v>42</v>
      </c>
      <c r="B465" s="113" t="s">
        <v>496</v>
      </c>
      <c r="C465" s="113" t="s">
        <v>472</v>
      </c>
      <c r="D465" s="114">
        <v>0</v>
      </c>
    </row>
    <row r="466" spans="1:4">
      <c r="A466" s="88" t="s">
        <v>42</v>
      </c>
      <c r="B466" s="88" t="s">
        <v>496</v>
      </c>
      <c r="C466" s="88" t="s">
        <v>322</v>
      </c>
      <c r="D466" s="89">
        <v>0</v>
      </c>
    </row>
    <row r="467" spans="1:4">
      <c r="A467" s="88" t="s">
        <v>42</v>
      </c>
      <c r="B467" s="88" t="s">
        <v>496</v>
      </c>
      <c r="C467" s="88" t="s">
        <v>478</v>
      </c>
      <c r="D467" s="89">
        <v>0</v>
      </c>
    </row>
    <row r="468" spans="1:4">
      <c r="A468" s="88" t="s">
        <v>42</v>
      </c>
      <c r="B468" s="88" t="s">
        <v>496</v>
      </c>
      <c r="C468" s="88" t="s">
        <v>483</v>
      </c>
      <c r="D468" s="89">
        <v>0</v>
      </c>
    </row>
    <row r="469" spans="1:4">
      <c r="A469" s="88" t="s">
        <v>42</v>
      </c>
      <c r="B469" s="88" t="s">
        <v>496</v>
      </c>
      <c r="C469" s="88" t="s">
        <v>486</v>
      </c>
      <c r="D469" s="89">
        <v>0</v>
      </c>
    </row>
    <row r="470" spans="1:4">
      <c r="A470" s="88" t="s">
        <v>42</v>
      </c>
      <c r="B470" s="88" t="s">
        <v>496</v>
      </c>
      <c r="C470" s="88" t="s">
        <v>489</v>
      </c>
      <c r="D470" s="89">
        <v>0</v>
      </c>
    </row>
    <row r="471" spans="1:4">
      <c r="A471" s="88" t="s">
        <v>42</v>
      </c>
      <c r="B471" s="88" t="s">
        <v>496</v>
      </c>
      <c r="C471" s="88" t="s">
        <v>490</v>
      </c>
      <c r="D471" s="89">
        <v>0</v>
      </c>
    </row>
    <row r="472" spans="1:4">
      <c r="A472" s="109" t="s">
        <v>42</v>
      </c>
      <c r="B472" s="109" t="s">
        <v>496</v>
      </c>
      <c r="C472" s="109" t="s">
        <v>491</v>
      </c>
      <c r="D472" s="110">
        <v>0</v>
      </c>
    </row>
    <row r="473" spans="1:4">
      <c r="A473" s="113" t="s">
        <v>42</v>
      </c>
      <c r="B473" s="113" t="s">
        <v>511</v>
      </c>
      <c r="C473" s="113" t="s">
        <v>472</v>
      </c>
      <c r="D473" s="114">
        <v>0</v>
      </c>
    </row>
    <row r="474" spans="1:4">
      <c r="A474" s="88" t="s">
        <v>42</v>
      </c>
      <c r="B474" s="88" t="s">
        <v>511</v>
      </c>
      <c r="C474" s="88" t="s">
        <v>322</v>
      </c>
      <c r="D474" s="89">
        <v>0</v>
      </c>
    </row>
    <row r="475" spans="1:4">
      <c r="A475" s="88" t="s">
        <v>42</v>
      </c>
      <c r="B475" s="88" t="s">
        <v>511</v>
      </c>
      <c r="C475" s="88" t="s">
        <v>478</v>
      </c>
      <c r="D475" s="89">
        <v>0</v>
      </c>
    </row>
    <row r="476" spans="1:4">
      <c r="A476" s="88" t="s">
        <v>42</v>
      </c>
      <c r="B476" s="88" t="s">
        <v>511</v>
      </c>
      <c r="C476" s="88" t="s">
        <v>483</v>
      </c>
      <c r="D476" s="89">
        <v>0</v>
      </c>
    </row>
    <row r="477" spans="1:4">
      <c r="A477" s="88" t="s">
        <v>42</v>
      </c>
      <c r="B477" s="88" t="s">
        <v>511</v>
      </c>
      <c r="C477" s="88" t="s">
        <v>486</v>
      </c>
      <c r="D477" s="89">
        <v>0</v>
      </c>
    </row>
    <row r="478" spans="1:4">
      <c r="A478" s="88" t="s">
        <v>42</v>
      </c>
      <c r="B478" s="88" t="s">
        <v>511</v>
      </c>
      <c r="C478" s="88" t="s">
        <v>489</v>
      </c>
      <c r="D478" s="89">
        <v>0</v>
      </c>
    </row>
    <row r="479" spans="1:4">
      <c r="A479" s="88" t="s">
        <v>42</v>
      </c>
      <c r="B479" s="88" t="s">
        <v>511</v>
      </c>
      <c r="C479" s="88" t="s">
        <v>490</v>
      </c>
      <c r="D479" s="89">
        <v>0</v>
      </c>
    </row>
    <row r="480" spans="1:4">
      <c r="A480" s="109" t="s">
        <v>42</v>
      </c>
      <c r="B480" s="109" t="s">
        <v>511</v>
      </c>
      <c r="C480" s="109" t="s">
        <v>491</v>
      </c>
      <c r="D480" s="110">
        <v>0</v>
      </c>
    </row>
    <row r="481" spans="1:4">
      <c r="A481" s="113" t="s">
        <v>42</v>
      </c>
      <c r="B481" s="113" t="s">
        <v>527</v>
      </c>
      <c r="C481" s="113" t="s">
        <v>472</v>
      </c>
      <c r="D481" s="114">
        <v>0</v>
      </c>
    </row>
    <row r="482" spans="1:4">
      <c r="A482" s="88" t="s">
        <v>42</v>
      </c>
      <c r="B482" s="88" t="s">
        <v>527</v>
      </c>
      <c r="C482" s="88" t="s">
        <v>322</v>
      </c>
      <c r="D482" s="89">
        <v>0</v>
      </c>
    </row>
    <row r="483" spans="1:4">
      <c r="A483" s="88" t="s">
        <v>42</v>
      </c>
      <c r="B483" s="88" t="s">
        <v>527</v>
      </c>
      <c r="C483" s="88" t="s">
        <v>478</v>
      </c>
      <c r="D483" s="89">
        <v>0</v>
      </c>
    </row>
    <row r="484" spans="1:4">
      <c r="A484" s="88" t="s">
        <v>42</v>
      </c>
      <c r="B484" s="88" t="s">
        <v>527</v>
      </c>
      <c r="C484" s="88" t="s">
        <v>483</v>
      </c>
      <c r="D484" s="89">
        <v>0</v>
      </c>
    </row>
    <row r="485" spans="1:4">
      <c r="A485" s="88" t="s">
        <v>42</v>
      </c>
      <c r="B485" s="88" t="s">
        <v>527</v>
      </c>
      <c r="C485" s="88" t="s">
        <v>486</v>
      </c>
      <c r="D485" s="89">
        <v>0</v>
      </c>
    </row>
    <row r="486" spans="1:4">
      <c r="A486" s="88" t="s">
        <v>42</v>
      </c>
      <c r="B486" s="88" t="s">
        <v>527</v>
      </c>
      <c r="C486" s="88" t="s">
        <v>489</v>
      </c>
      <c r="D486" s="89">
        <v>0</v>
      </c>
    </row>
    <row r="487" spans="1:4">
      <c r="A487" s="88" t="s">
        <v>42</v>
      </c>
      <c r="B487" s="88" t="s">
        <v>527</v>
      </c>
      <c r="C487" s="88" t="s">
        <v>490</v>
      </c>
      <c r="D487" s="89">
        <v>0</v>
      </c>
    </row>
    <row r="488" spans="1:4">
      <c r="A488" s="109" t="s">
        <v>42</v>
      </c>
      <c r="B488" s="109" t="s">
        <v>527</v>
      </c>
      <c r="C488" s="109" t="s">
        <v>491</v>
      </c>
      <c r="D488" s="110">
        <v>0</v>
      </c>
    </row>
    <row r="489" spans="1:4">
      <c r="A489" s="86" t="s">
        <v>43</v>
      </c>
      <c r="B489" s="86" t="s">
        <v>471</v>
      </c>
      <c r="C489" s="86" t="s">
        <v>472</v>
      </c>
      <c r="D489" s="87">
        <v>0</v>
      </c>
    </row>
    <row r="490" spans="1:4">
      <c r="A490" s="86" t="s">
        <v>43</v>
      </c>
      <c r="B490" s="86" t="s">
        <v>471</v>
      </c>
      <c r="C490" s="86" t="s">
        <v>322</v>
      </c>
      <c r="D490" s="87">
        <v>0</v>
      </c>
    </row>
    <row r="491" spans="1:4">
      <c r="A491" s="86" t="s">
        <v>43</v>
      </c>
      <c r="B491" s="86" t="s">
        <v>471</v>
      </c>
      <c r="C491" s="86" t="s">
        <v>478</v>
      </c>
      <c r="D491" s="87">
        <v>0</v>
      </c>
    </row>
    <row r="492" spans="1:4">
      <c r="A492" s="86" t="s">
        <v>43</v>
      </c>
      <c r="B492" s="86" t="s">
        <v>471</v>
      </c>
      <c r="C492" s="86" t="s">
        <v>483</v>
      </c>
      <c r="D492" s="87">
        <v>0</v>
      </c>
    </row>
    <row r="493" spans="1:4">
      <c r="A493" s="86" t="s">
        <v>43</v>
      </c>
      <c r="B493" s="86" t="s">
        <v>471</v>
      </c>
      <c r="C493" s="86" t="s">
        <v>486</v>
      </c>
      <c r="D493" s="87">
        <v>0</v>
      </c>
    </row>
    <row r="494" spans="1:4">
      <c r="A494" s="86" t="s">
        <v>43</v>
      </c>
      <c r="B494" s="86" t="s">
        <v>471</v>
      </c>
      <c r="C494" s="86" t="s">
        <v>489</v>
      </c>
      <c r="D494" s="87">
        <v>0</v>
      </c>
    </row>
    <row r="495" spans="1:4">
      <c r="A495" s="86" t="s">
        <v>43</v>
      </c>
      <c r="B495" s="86" t="s">
        <v>471</v>
      </c>
      <c r="C495" s="86" t="s">
        <v>490</v>
      </c>
      <c r="D495" s="87">
        <v>0</v>
      </c>
    </row>
    <row r="496" spans="1:4">
      <c r="A496" s="107" t="s">
        <v>43</v>
      </c>
      <c r="B496" s="107" t="s">
        <v>471</v>
      </c>
      <c r="C496" s="107" t="s">
        <v>491</v>
      </c>
      <c r="D496" s="108">
        <v>0</v>
      </c>
    </row>
    <row r="497" spans="1:4">
      <c r="A497" s="111" t="s">
        <v>43</v>
      </c>
      <c r="B497" s="111" t="s">
        <v>496</v>
      </c>
      <c r="C497" s="111" t="s">
        <v>472</v>
      </c>
      <c r="D497" s="112">
        <v>0</v>
      </c>
    </row>
    <row r="498" spans="1:4">
      <c r="A498" s="86" t="s">
        <v>43</v>
      </c>
      <c r="B498" s="86" t="s">
        <v>496</v>
      </c>
      <c r="C498" s="86" t="s">
        <v>322</v>
      </c>
      <c r="D498" s="87">
        <v>0</v>
      </c>
    </row>
    <row r="499" spans="1:4">
      <c r="A499" s="86" t="s">
        <v>43</v>
      </c>
      <c r="B499" s="86" t="s">
        <v>496</v>
      </c>
      <c r="C499" s="86" t="s">
        <v>478</v>
      </c>
      <c r="D499" s="87">
        <v>0</v>
      </c>
    </row>
    <row r="500" spans="1:4">
      <c r="A500" s="86" t="s">
        <v>43</v>
      </c>
      <c r="B500" s="86" t="s">
        <v>496</v>
      </c>
      <c r="C500" s="86" t="s">
        <v>483</v>
      </c>
      <c r="D500" s="87">
        <v>0</v>
      </c>
    </row>
    <row r="501" spans="1:4">
      <c r="A501" s="86" t="s">
        <v>43</v>
      </c>
      <c r="B501" s="86" t="s">
        <v>496</v>
      </c>
      <c r="C501" s="86" t="s">
        <v>486</v>
      </c>
      <c r="D501" s="87">
        <v>0</v>
      </c>
    </row>
    <row r="502" spans="1:4">
      <c r="A502" s="86" t="s">
        <v>43</v>
      </c>
      <c r="B502" s="86" t="s">
        <v>496</v>
      </c>
      <c r="C502" s="86" t="s">
        <v>489</v>
      </c>
      <c r="D502" s="87">
        <v>0</v>
      </c>
    </row>
    <row r="503" spans="1:4">
      <c r="A503" s="86" t="s">
        <v>43</v>
      </c>
      <c r="B503" s="86" t="s">
        <v>496</v>
      </c>
      <c r="C503" s="86" t="s">
        <v>490</v>
      </c>
      <c r="D503" s="87">
        <v>0</v>
      </c>
    </row>
    <row r="504" spans="1:4">
      <c r="A504" s="107" t="s">
        <v>43</v>
      </c>
      <c r="B504" s="107" t="s">
        <v>496</v>
      </c>
      <c r="C504" s="107" t="s">
        <v>491</v>
      </c>
      <c r="D504" s="108">
        <v>0</v>
      </c>
    </row>
    <row r="505" spans="1:4">
      <c r="A505" s="111" t="s">
        <v>43</v>
      </c>
      <c r="B505" s="111" t="s">
        <v>511</v>
      </c>
      <c r="C505" s="111" t="s">
        <v>472</v>
      </c>
      <c r="D505" s="112">
        <v>0</v>
      </c>
    </row>
    <row r="506" spans="1:4">
      <c r="A506" s="86" t="s">
        <v>43</v>
      </c>
      <c r="B506" s="86" t="s">
        <v>511</v>
      </c>
      <c r="C506" s="86" t="s">
        <v>322</v>
      </c>
      <c r="D506" s="87">
        <v>0</v>
      </c>
    </row>
    <row r="507" spans="1:4">
      <c r="A507" s="86" t="s">
        <v>43</v>
      </c>
      <c r="B507" s="86" t="s">
        <v>511</v>
      </c>
      <c r="C507" s="86" t="s">
        <v>478</v>
      </c>
      <c r="D507" s="87">
        <v>0</v>
      </c>
    </row>
    <row r="508" spans="1:4">
      <c r="A508" s="86" t="s">
        <v>43</v>
      </c>
      <c r="B508" s="86" t="s">
        <v>511</v>
      </c>
      <c r="C508" s="86" t="s">
        <v>483</v>
      </c>
      <c r="D508" s="87">
        <v>0</v>
      </c>
    </row>
    <row r="509" spans="1:4">
      <c r="A509" s="86" t="s">
        <v>43</v>
      </c>
      <c r="B509" s="86" t="s">
        <v>511</v>
      </c>
      <c r="C509" s="86" t="s">
        <v>486</v>
      </c>
      <c r="D509" s="87">
        <v>0</v>
      </c>
    </row>
    <row r="510" spans="1:4">
      <c r="A510" s="86" t="s">
        <v>43</v>
      </c>
      <c r="B510" s="86" t="s">
        <v>511</v>
      </c>
      <c r="C510" s="86" t="s">
        <v>489</v>
      </c>
      <c r="D510" s="87">
        <v>0</v>
      </c>
    </row>
    <row r="511" spans="1:4">
      <c r="A511" s="86" t="s">
        <v>43</v>
      </c>
      <c r="B511" s="86" t="s">
        <v>511</v>
      </c>
      <c r="C511" s="86" t="s">
        <v>490</v>
      </c>
      <c r="D511" s="87">
        <v>0</v>
      </c>
    </row>
    <row r="512" spans="1:4">
      <c r="A512" s="107" t="s">
        <v>43</v>
      </c>
      <c r="B512" s="107" t="s">
        <v>511</v>
      </c>
      <c r="C512" s="107" t="s">
        <v>491</v>
      </c>
      <c r="D512" s="108">
        <v>0</v>
      </c>
    </row>
    <row r="513" spans="1:4">
      <c r="A513" s="111" t="s">
        <v>43</v>
      </c>
      <c r="B513" s="111" t="s">
        <v>527</v>
      </c>
      <c r="C513" s="111" t="s">
        <v>472</v>
      </c>
      <c r="D513" s="112">
        <v>0</v>
      </c>
    </row>
    <row r="514" spans="1:4">
      <c r="A514" s="86" t="s">
        <v>43</v>
      </c>
      <c r="B514" s="86" t="s">
        <v>527</v>
      </c>
      <c r="C514" s="86" t="s">
        <v>322</v>
      </c>
      <c r="D514" s="87">
        <v>0</v>
      </c>
    </row>
    <row r="515" spans="1:4">
      <c r="A515" s="86" t="s">
        <v>43</v>
      </c>
      <c r="B515" s="86" t="s">
        <v>527</v>
      </c>
      <c r="C515" s="86" t="s">
        <v>478</v>
      </c>
      <c r="D515" s="87">
        <v>0</v>
      </c>
    </row>
    <row r="516" spans="1:4">
      <c r="A516" s="86" t="s">
        <v>43</v>
      </c>
      <c r="B516" s="86" t="s">
        <v>527</v>
      </c>
      <c r="C516" s="86" t="s">
        <v>483</v>
      </c>
      <c r="D516" s="87">
        <v>0</v>
      </c>
    </row>
    <row r="517" spans="1:4">
      <c r="A517" s="86" t="s">
        <v>43</v>
      </c>
      <c r="B517" s="86" t="s">
        <v>527</v>
      </c>
      <c r="C517" s="86" t="s">
        <v>486</v>
      </c>
      <c r="D517" s="87">
        <v>0</v>
      </c>
    </row>
    <row r="518" spans="1:4">
      <c r="A518" s="86" t="s">
        <v>43</v>
      </c>
      <c r="B518" s="86" t="s">
        <v>527</v>
      </c>
      <c r="C518" s="86" t="s">
        <v>489</v>
      </c>
      <c r="D518" s="87">
        <v>0</v>
      </c>
    </row>
    <row r="519" spans="1:4">
      <c r="A519" s="86" t="s">
        <v>43</v>
      </c>
      <c r="B519" s="86" t="s">
        <v>527</v>
      </c>
      <c r="C519" s="86" t="s">
        <v>490</v>
      </c>
      <c r="D519" s="87">
        <v>0</v>
      </c>
    </row>
    <row r="520" spans="1:4">
      <c r="A520" s="107" t="s">
        <v>43</v>
      </c>
      <c r="B520" s="107" t="s">
        <v>527</v>
      </c>
      <c r="C520" s="107" t="s">
        <v>491</v>
      </c>
      <c r="D520" s="108">
        <v>0</v>
      </c>
    </row>
    <row r="521" spans="1:4">
      <c r="A521" s="113" t="s">
        <v>44</v>
      </c>
      <c r="B521" s="113" t="s">
        <v>471</v>
      </c>
      <c r="C521" s="113" t="s">
        <v>472</v>
      </c>
      <c r="D521" s="114">
        <v>0</v>
      </c>
    </row>
    <row r="522" spans="1:4">
      <c r="A522" s="88" t="s">
        <v>44</v>
      </c>
      <c r="B522" s="88" t="s">
        <v>471</v>
      </c>
      <c r="C522" s="88" t="s">
        <v>322</v>
      </c>
      <c r="D522" s="89">
        <v>0</v>
      </c>
    </row>
    <row r="523" spans="1:4">
      <c r="A523" s="88" t="s">
        <v>44</v>
      </c>
      <c r="B523" s="88" t="s">
        <v>471</v>
      </c>
      <c r="C523" s="88" t="s">
        <v>478</v>
      </c>
      <c r="D523" s="89">
        <v>0</v>
      </c>
    </row>
    <row r="524" spans="1:4">
      <c r="A524" s="88" t="s">
        <v>44</v>
      </c>
      <c r="B524" s="88" t="s">
        <v>471</v>
      </c>
      <c r="C524" s="88" t="s">
        <v>483</v>
      </c>
      <c r="D524" s="89">
        <v>0</v>
      </c>
    </row>
    <row r="525" spans="1:4">
      <c r="A525" s="88" t="s">
        <v>44</v>
      </c>
      <c r="B525" s="88" t="s">
        <v>471</v>
      </c>
      <c r="C525" s="88" t="s">
        <v>486</v>
      </c>
      <c r="D525" s="89">
        <v>0</v>
      </c>
    </row>
    <row r="526" spans="1:4">
      <c r="A526" s="88" t="s">
        <v>44</v>
      </c>
      <c r="B526" s="88" t="s">
        <v>471</v>
      </c>
      <c r="C526" s="88" t="s">
        <v>489</v>
      </c>
      <c r="D526" s="89">
        <v>0</v>
      </c>
    </row>
    <row r="527" spans="1:4">
      <c r="A527" s="88" t="s">
        <v>44</v>
      </c>
      <c r="B527" s="88" t="s">
        <v>471</v>
      </c>
      <c r="C527" s="88" t="s">
        <v>490</v>
      </c>
      <c r="D527" s="89">
        <v>0</v>
      </c>
    </row>
    <row r="528" spans="1:4">
      <c r="A528" s="109" t="s">
        <v>44</v>
      </c>
      <c r="B528" s="109" t="s">
        <v>471</v>
      </c>
      <c r="C528" s="109" t="s">
        <v>491</v>
      </c>
      <c r="D528" s="110">
        <v>0</v>
      </c>
    </row>
    <row r="529" spans="1:4">
      <c r="A529" s="113" t="s">
        <v>44</v>
      </c>
      <c r="B529" s="113" t="s">
        <v>496</v>
      </c>
      <c r="C529" s="113" t="s">
        <v>472</v>
      </c>
      <c r="D529" s="114">
        <v>0</v>
      </c>
    </row>
    <row r="530" spans="1:4">
      <c r="A530" s="88" t="s">
        <v>44</v>
      </c>
      <c r="B530" s="88" t="s">
        <v>496</v>
      </c>
      <c r="C530" s="88" t="s">
        <v>322</v>
      </c>
      <c r="D530" s="89">
        <v>0</v>
      </c>
    </row>
    <row r="531" spans="1:4">
      <c r="A531" s="88" t="s">
        <v>44</v>
      </c>
      <c r="B531" s="88" t="s">
        <v>496</v>
      </c>
      <c r="C531" s="88" t="s">
        <v>478</v>
      </c>
      <c r="D531" s="89">
        <v>0</v>
      </c>
    </row>
    <row r="532" spans="1:4">
      <c r="A532" s="88" t="s">
        <v>44</v>
      </c>
      <c r="B532" s="88" t="s">
        <v>496</v>
      </c>
      <c r="C532" s="88" t="s">
        <v>483</v>
      </c>
      <c r="D532" s="89">
        <v>0</v>
      </c>
    </row>
    <row r="533" spans="1:4">
      <c r="A533" s="88" t="s">
        <v>44</v>
      </c>
      <c r="B533" s="88" t="s">
        <v>496</v>
      </c>
      <c r="C533" s="88" t="s">
        <v>486</v>
      </c>
      <c r="D533" s="89">
        <v>0</v>
      </c>
    </row>
    <row r="534" spans="1:4">
      <c r="A534" s="88" t="s">
        <v>44</v>
      </c>
      <c r="B534" s="88" t="s">
        <v>496</v>
      </c>
      <c r="C534" s="88" t="s">
        <v>489</v>
      </c>
      <c r="D534" s="89">
        <v>0</v>
      </c>
    </row>
    <row r="535" spans="1:4">
      <c r="A535" s="88" t="s">
        <v>44</v>
      </c>
      <c r="B535" s="88" t="s">
        <v>496</v>
      </c>
      <c r="C535" s="88" t="s">
        <v>490</v>
      </c>
      <c r="D535" s="89">
        <v>0</v>
      </c>
    </row>
    <row r="536" spans="1:4">
      <c r="A536" s="109" t="s">
        <v>44</v>
      </c>
      <c r="B536" s="109" t="s">
        <v>496</v>
      </c>
      <c r="C536" s="109" t="s">
        <v>491</v>
      </c>
      <c r="D536" s="110">
        <v>0</v>
      </c>
    </row>
    <row r="537" spans="1:4">
      <c r="A537" s="113" t="s">
        <v>44</v>
      </c>
      <c r="B537" s="113" t="s">
        <v>511</v>
      </c>
      <c r="C537" s="113" t="s">
        <v>472</v>
      </c>
      <c r="D537" s="114">
        <v>0</v>
      </c>
    </row>
    <row r="538" spans="1:4">
      <c r="A538" s="88" t="s">
        <v>44</v>
      </c>
      <c r="B538" s="88" t="s">
        <v>511</v>
      </c>
      <c r="C538" s="88" t="s">
        <v>322</v>
      </c>
      <c r="D538" s="89">
        <v>0</v>
      </c>
    </row>
    <row r="539" spans="1:4">
      <c r="A539" s="88" t="s">
        <v>44</v>
      </c>
      <c r="B539" s="88" t="s">
        <v>511</v>
      </c>
      <c r="C539" s="88" t="s">
        <v>478</v>
      </c>
      <c r="D539" s="89">
        <v>0</v>
      </c>
    </row>
    <row r="540" spans="1:4">
      <c r="A540" s="88" t="s">
        <v>44</v>
      </c>
      <c r="B540" s="88" t="s">
        <v>511</v>
      </c>
      <c r="C540" s="88" t="s">
        <v>483</v>
      </c>
      <c r="D540" s="89">
        <v>0</v>
      </c>
    </row>
    <row r="541" spans="1:4">
      <c r="A541" s="88" t="s">
        <v>44</v>
      </c>
      <c r="B541" s="88" t="s">
        <v>511</v>
      </c>
      <c r="C541" s="88" t="s">
        <v>486</v>
      </c>
      <c r="D541" s="89">
        <v>0</v>
      </c>
    </row>
    <row r="542" spans="1:4">
      <c r="A542" s="88" t="s">
        <v>44</v>
      </c>
      <c r="B542" s="88" t="s">
        <v>511</v>
      </c>
      <c r="C542" s="88" t="s">
        <v>489</v>
      </c>
      <c r="D542" s="89">
        <v>0</v>
      </c>
    </row>
    <row r="543" spans="1:4">
      <c r="A543" s="88" t="s">
        <v>44</v>
      </c>
      <c r="B543" s="88" t="s">
        <v>511</v>
      </c>
      <c r="C543" s="88" t="s">
        <v>490</v>
      </c>
      <c r="D543" s="89">
        <v>0</v>
      </c>
    </row>
    <row r="544" spans="1:4">
      <c r="A544" s="109" t="s">
        <v>44</v>
      </c>
      <c r="B544" s="109" t="s">
        <v>511</v>
      </c>
      <c r="C544" s="109" t="s">
        <v>491</v>
      </c>
      <c r="D544" s="110">
        <v>0</v>
      </c>
    </row>
    <row r="545" spans="1:4">
      <c r="A545" s="113" t="s">
        <v>44</v>
      </c>
      <c r="B545" s="113" t="s">
        <v>527</v>
      </c>
      <c r="C545" s="113" t="s">
        <v>472</v>
      </c>
      <c r="D545" s="114">
        <v>0</v>
      </c>
    </row>
    <row r="546" spans="1:4">
      <c r="A546" s="88" t="s">
        <v>44</v>
      </c>
      <c r="B546" s="88" t="s">
        <v>527</v>
      </c>
      <c r="C546" s="88" t="s">
        <v>322</v>
      </c>
      <c r="D546" s="89">
        <v>0</v>
      </c>
    </row>
    <row r="547" spans="1:4">
      <c r="A547" s="88" t="s">
        <v>44</v>
      </c>
      <c r="B547" s="88" t="s">
        <v>527</v>
      </c>
      <c r="C547" s="88" t="s">
        <v>478</v>
      </c>
      <c r="D547" s="89">
        <v>0</v>
      </c>
    </row>
    <row r="548" spans="1:4">
      <c r="A548" s="88" t="s">
        <v>44</v>
      </c>
      <c r="B548" s="88" t="s">
        <v>527</v>
      </c>
      <c r="C548" s="88" t="s">
        <v>483</v>
      </c>
      <c r="D548" s="89">
        <v>0</v>
      </c>
    </row>
    <row r="549" spans="1:4">
      <c r="A549" s="88" t="s">
        <v>44</v>
      </c>
      <c r="B549" s="88" t="s">
        <v>527</v>
      </c>
      <c r="C549" s="88" t="s">
        <v>486</v>
      </c>
      <c r="D549" s="89">
        <v>0</v>
      </c>
    </row>
    <row r="550" spans="1:4">
      <c r="A550" s="88" t="s">
        <v>44</v>
      </c>
      <c r="B550" s="88" t="s">
        <v>527</v>
      </c>
      <c r="C550" s="88" t="s">
        <v>489</v>
      </c>
      <c r="D550" s="89">
        <v>0</v>
      </c>
    </row>
    <row r="551" spans="1:4">
      <c r="A551" s="88" t="s">
        <v>44</v>
      </c>
      <c r="B551" s="88" t="s">
        <v>527</v>
      </c>
      <c r="C551" s="88" t="s">
        <v>490</v>
      </c>
      <c r="D551" s="89">
        <v>0</v>
      </c>
    </row>
    <row r="552" spans="1:4">
      <c r="A552" s="109" t="s">
        <v>44</v>
      </c>
      <c r="B552" s="109" t="s">
        <v>527</v>
      </c>
      <c r="C552" s="109" t="s">
        <v>491</v>
      </c>
      <c r="D552" s="110">
        <v>0</v>
      </c>
    </row>
    <row r="553" spans="1:4">
      <c r="A553" s="86" t="s">
        <v>688</v>
      </c>
      <c r="B553" s="86" t="s">
        <v>471</v>
      </c>
      <c r="C553" s="86" t="s">
        <v>472</v>
      </c>
      <c r="D553" s="87">
        <v>1.342614</v>
      </c>
    </row>
    <row r="554" spans="1:4">
      <c r="A554" s="86" t="s">
        <v>688</v>
      </c>
      <c r="B554" s="86" t="s">
        <v>471</v>
      </c>
      <c r="C554" s="86" t="s">
        <v>322</v>
      </c>
      <c r="D554" s="87">
        <v>0</v>
      </c>
    </row>
    <row r="555" spans="1:4">
      <c r="A555" s="86" t="s">
        <v>688</v>
      </c>
      <c r="B555" s="86" t="s">
        <v>471</v>
      </c>
      <c r="C555" s="86" t="s">
        <v>478</v>
      </c>
      <c r="D555" s="87">
        <v>-0.53497399999999995</v>
      </c>
    </row>
    <row r="556" spans="1:4">
      <c r="A556" s="86" t="s">
        <v>688</v>
      </c>
      <c r="B556" s="86" t="s">
        <v>471</v>
      </c>
      <c r="C556" s="86" t="s">
        <v>483</v>
      </c>
      <c r="D556" s="87">
        <v>0</v>
      </c>
    </row>
    <row r="557" spans="1:4">
      <c r="A557" s="86" t="s">
        <v>688</v>
      </c>
      <c r="B557" s="86" t="s">
        <v>471</v>
      </c>
      <c r="C557" s="86" t="s">
        <v>486</v>
      </c>
      <c r="D557" s="87">
        <v>0.82155400000000001</v>
      </c>
    </row>
    <row r="558" spans="1:4">
      <c r="A558" s="86" t="s">
        <v>688</v>
      </c>
      <c r="B558" s="86" t="s">
        <v>471</v>
      </c>
      <c r="C558" s="86" t="s">
        <v>489</v>
      </c>
      <c r="D558" s="87">
        <v>-0.275756</v>
      </c>
    </row>
    <row r="559" spans="1:4">
      <c r="A559" s="86" t="s">
        <v>688</v>
      </c>
      <c r="B559" s="86" t="s">
        <v>471</v>
      </c>
      <c r="C559" s="86" t="s">
        <v>490</v>
      </c>
      <c r="D559" s="87">
        <v>0</v>
      </c>
    </row>
    <row r="560" spans="1:4">
      <c r="A560" s="107" t="s">
        <v>688</v>
      </c>
      <c r="B560" s="107" t="s">
        <v>471</v>
      </c>
      <c r="C560" s="107" t="s">
        <v>491</v>
      </c>
      <c r="D560" s="108">
        <v>0</v>
      </c>
    </row>
    <row r="561" spans="1:4">
      <c r="A561" s="111" t="s">
        <v>688</v>
      </c>
      <c r="B561" s="111" t="s">
        <v>496</v>
      </c>
      <c r="C561" s="111" t="s">
        <v>472</v>
      </c>
      <c r="D561" s="112">
        <v>1.568505</v>
      </c>
    </row>
    <row r="562" spans="1:4">
      <c r="A562" s="86" t="s">
        <v>688</v>
      </c>
      <c r="B562" s="86" t="s">
        <v>496</v>
      </c>
      <c r="C562" s="86" t="s">
        <v>322</v>
      </c>
      <c r="D562" s="87">
        <v>0</v>
      </c>
    </row>
    <row r="563" spans="1:4">
      <c r="A563" s="86" t="s">
        <v>688</v>
      </c>
      <c r="B563" s="86" t="s">
        <v>496</v>
      </c>
      <c r="C563" s="86" t="s">
        <v>478</v>
      </c>
      <c r="D563" s="87">
        <v>0</v>
      </c>
    </row>
    <row r="564" spans="1:4">
      <c r="A564" s="86" t="s">
        <v>688</v>
      </c>
      <c r="B564" s="86" t="s">
        <v>496</v>
      </c>
      <c r="C564" s="86" t="s">
        <v>483</v>
      </c>
      <c r="D564" s="87">
        <v>0</v>
      </c>
    </row>
    <row r="565" spans="1:4">
      <c r="A565" s="86" t="s">
        <v>688</v>
      </c>
      <c r="B565" s="86" t="s">
        <v>496</v>
      </c>
      <c r="C565" s="86" t="s">
        <v>486</v>
      </c>
      <c r="D565" s="87">
        <v>0</v>
      </c>
    </row>
    <row r="566" spans="1:4">
      <c r="A566" s="86" t="s">
        <v>688</v>
      </c>
      <c r="B566" s="86" t="s">
        <v>496</v>
      </c>
      <c r="C566" s="86" t="s">
        <v>489</v>
      </c>
      <c r="D566" s="87">
        <v>6.6576490000000002</v>
      </c>
    </row>
    <row r="567" spans="1:4">
      <c r="A567" s="86" t="s">
        <v>688</v>
      </c>
      <c r="B567" s="86" t="s">
        <v>496</v>
      </c>
      <c r="C567" s="86" t="s">
        <v>490</v>
      </c>
      <c r="D567" s="87">
        <v>0</v>
      </c>
    </row>
    <row r="568" spans="1:4">
      <c r="A568" s="107" t="s">
        <v>688</v>
      </c>
      <c r="B568" s="107" t="s">
        <v>496</v>
      </c>
      <c r="C568" s="107" t="s">
        <v>491</v>
      </c>
      <c r="D568" s="108">
        <v>0</v>
      </c>
    </row>
    <row r="569" spans="1:4">
      <c r="A569" s="111" t="s">
        <v>688</v>
      </c>
      <c r="B569" s="111" t="s">
        <v>511</v>
      </c>
      <c r="C569" s="111" t="s">
        <v>472</v>
      </c>
      <c r="D569" s="112">
        <v>3.4337599999999999</v>
      </c>
    </row>
    <row r="570" spans="1:4">
      <c r="A570" s="86" t="s">
        <v>688</v>
      </c>
      <c r="B570" s="86" t="s">
        <v>511</v>
      </c>
      <c r="C570" s="86" t="s">
        <v>322</v>
      </c>
      <c r="D570" s="87">
        <v>0</v>
      </c>
    </row>
    <row r="571" spans="1:4">
      <c r="A571" s="86" t="s">
        <v>688</v>
      </c>
      <c r="B571" s="86" t="s">
        <v>511</v>
      </c>
      <c r="C571" s="86" t="s">
        <v>478</v>
      </c>
      <c r="D571" s="87">
        <v>-0.97806000000000004</v>
      </c>
    </row>
    <row r="572" spans="1:4">
      <c r="A572" s="86" t="s">
        <v>688</v>
      </c>
      <c r="B572" s="86" t="s">
        <v>511</v>
      </c>
      <c r="C572" s="86" t="s">
        <v>483</v>
      </c>
      <c r="D572" s="87">
        <v>0</v>
      </c>
    </row>
    <row r="573" spans="1:4">
      <c r="A573" s="86" t="s">
        <v>688</v>
      </c>
      <c r="B573" s="86" t="s">
        <v>511</v>
      </c>
      <c r="C573" s="86" t="s">
        <v>486</v>
      </c>
      <c r="D573" s="87">
        <v>2.71984</v>
      </c>
    </row>
    <row r="574" spans="1:4">
      <c r="A574" s="86" t="s">
        <v>688</v>
      </c>
      <c r="B574" s="86" t="s">
        <v>511</v>
      </c>
      <c r="C574" s="86" t="s">
        <v>489</v>
      </c>
      <c r="D574" s="87">
        <v>-56.209899999999998</v>
      </c>
    </row>
    <row r="575" spans="1:4">
      <c r="A575" s="86" t="s">
        <v>688</v>
      </c>
      <c r="B575" s="86" t="s">
        <v>511</v>
      </c>
      <c r="C575" s="86" t="s">
        <v>490</v>
      </c>
      <c r="D575" s="87">
        <v>0</v>
      </c>
    </row>
    <row r="576" spans="1:4">
      <c r="A576" s="107" t="s">
        <v>688</v>
      </c>
      <c r="B576" s="107" t="s">
        <v>511</v>
      </c>
      <c r="C576" s="107" t="s">
        <v>491</v>
      </c>
      <c r="D576" s="108">
        <v>0</v>
      </c>
    </row>
    <row r="577" spans="1:22">
      <c r="A577" s="86" t="s">
        <v>688</v>
      </c>
      <c r="B577" s="86" t="s">
        <v>527</v>
      </c>
      <c r="C577" s="86" t="s">
        <v>472</v>
      </c>
      <c r="D577" s="87">
        <v>0.255882</v>
      </c>
    </row>
    <row r="578" spans="1:22">
      <c r="A578" s="86" t="s">
        <v>688</v>
      </c>
      <c r="B578" s="86" t="s">
        <v>527</v>
      </c>
      <c r="C578" s="86" t="s">
        <v>322</v>
      </c>
      <c r="D578" s="87">
        <v>0</v>
      </c>
    </row>
    <row r="579" spans="1:22">
      <c r="A579" s="86" t="s">
        <v>688</v>
      </c>
      <c r="B579" s="86" t="s">
        <v>527</v>
      </c>
      <c r="C579" s="86" t="s">
        <v>478</v>
      </c>
      <c r="D579" s="87">
        <v>0</v>
      </c>
    </row>
    <row r="580" spans="1:22">
      <c r="A580" s="86" t="s">
        <v>688</v>
      </c>
      <c r="B580" s="86" t="s">
        <v>527</v>
      </c>
      <c r="C580" s="86" t="s">
        <v>483</v>
      </c>
      <c r="D580" s="87">
        <v>4.6303999999999998E-2</v>
      </c>
    </row>
    <row r="581" spans="1:22">
      <c r="A581" s="86" t="s">
        <v>688</v>
      </c>
      <c r="B581" s="86" t="s">
        <v>527</v>
      </c>
      <c r="C581" s="86" t="s">
        <v>486</v>
      </c>
      <c r="D581" s="87">
        <v>-6.0212000000000002E-2</v>
      </c>
    </row>
    <row r="582" spans="1:22">
      <c r="A582" s="86" t="s">
        <v>688</v>
      </c>
      <c r="B582" s="86" t="s">
        <v>527</v>
      </c>
      <c r="C582" s="86" t="s">
        <v>489</v>
      </c>
      <c r="D582" s="87">
        <v>21.037019999999998</v>
      </c>
    </row>
    <row r="583" spans="1:22">
      <c r="A583" s="86" t="s">
        <v>688</v>
      </c>
      <c r="B583" s="86" t="s">
        <v>527</v>
      </c>
      <c r="C583" s="86" t="s">
        <v>490</v>
      </c>
      <c r="D583" s="87">
        <v>0</v>
      </c>
    </row>
    <row r="584" spans="1:22">
      <c r="A584" s="107" t="s">
        <v>688</v>
      </c>
      <c r="B584" s="107" t="s">
        <v>527</v>
      </c>
      <c r="C584" s="107" t="s">
        <v>491</v>
      </c>
      <c r="D584" s="108">
        <v>0</v>
      </c>
    </row>
    <row r="585" spans="1:22">
      <c r="A585" s="111" t="s">
        <v>688</v>
      </c>
      <c r="B585" s="111" t="s">
        <v>691</v>
      </c>
      <c r="C585" s="111" t="s">
        <v>692</v>
      </c>
      <c r="D585" s="86">
        <v>2.2768839999999999</v>
      </c>
      <c r="F585" s="117" t="s">
        <v>693</v>
      </c>
      <c r="L585" s="117" t="s">
        <v>694</v>
      </c>
      <c r="R585" s="191" t="s">
        <v>610</v>
      </c>
      <c r="S585" s="192"/>
      <c r="T585" s="192"/>
      <c r="U585" s="192"/>
      <c r="V585" s="93"/>
    </row>
    <row r="586" spans="1:22">
      <c r="A586" s="86" t="s">
        <v>688</v>
      </c>
      <c r="B586" s="86" t="s">
        <v>691</v>
      </c>
      <c r="C586" s="86" t="s">
        <v>322</v>
      </c>
      <c r="D586" s="86">
        <v>0</v>
      </c>
      <c r="F586" s="191" t="s">
        <v>695</v>
      </c>
      <c r="G586" s="192"/>
      <c r="H586" s="192"/>
      <c r="I586" s="192"/>
      <c r="J586" s="93"/>
      <c r="L586" s="191" t="s">
        <v>695</v>
      </c>
      <c r="M586" s="192"/>
      <c r="N586" s="192"/>
      <c r="O586" s="192"/>
      <c r="P586" s="93"/>
      <c r="R586" s="191" t="s">
        <v>477</v>
      </c>
      <c r="S586" s="192"/>
      <c r="T586" s="192"/>
      <c r="U586" s="192"/>
      <c r="V586" s="93"/>
    </row>
    <row r="587" spans="1:22">
      <c r="A587" s="86" t="s">
        <v>688</v>
      </c>
      <c r="B587" s="86" t="s">
        <v>691</v>
      </c>
      <c r="C587" s="86" t="s">
        <v>690</v>
      </c>
      <c r="D587" s="86">
        <v>-0.207676</v>
      </c>
      <c r="F587" s="191" t="s">
        <v>477</v>
      </c>
      <c r="G587" s="192"/>
      <c r="H587" s="192"/>
      <c r="I587" s="192"/>
      <c r="J587" s="93"/>
      <c r="L587" s="191" t="s">
        <v>477</v>
      </c>
      <c r="M587" s="192"/>
      <c r="N587" s="192"/>
      <c r="O587" s="192"/>
      <c r="P587" s="93"/>
      <c r="R587" s="191" t="s">
        <v>696</v>
      </c>
      <c r="S587" s="192"/>
      <c r="T587" s="192"/>
      <c r="U587" s="192"/>
      <c r="V587" s="93"/>
    </row>
    <row r="588" spans="1:22">
      <c r="A588" s="86" t="s">
        <v>688</v>
      </c>
      <c r="B588" s="86" t="s">
        <v>691</v>
      </c>
      <c r="C588" s="86" t="s">
        <v>483</v>
      </c>
      <c r="D588" s="86">
        <v>0</v>
      </c>
      <c r="F588" s="191" t="s">
        <v>697</v>
      </c>
      <c r="G588" s="192"/>
      <c r="H588" s="192"/>
      <c r="I588" s="192"/>
      <c r="J588" s="93"/>
      <c r="L588" s="191" t="s">
        <v>698</v>
      </c>
      <c r="M588" s="192"/>
      <c r="N588" s="192"/>
      <c r="O588" s="192"/>
      <c r="P588" s="93"/>
      <c r="R588" s="191" t="s">
        <v>484</v>
      </c>
      <c r="S588" s="192"/>
      <c r="T588" s="192"/>
      <c r="U588" s="192"/>
      <c r="V588" s="93"/>
    </row>
    <row r="589" spans="1:22">
      <c r="A589" s="86" t="s">
        <v>688</v>
      </c>
      <c r="B589" s="86" t="s">
        <v>691</v>
      </c>
      <c r="C589" s="86" t="s">
        <v>486</v>
      </c>
      <c r="D589" s="86">
        <v>0</v>
      </c>
      <c r="F589" s="191" t="s">
        <v>684</v>
      </c>
      <c r="G589" s="192"/>
      <c r="H589" s="192"/>
      <c r="I589" s="192"/>
      <c r="J589" s="93"/>
      <c r="L589" s="191" t="s">
        <v>684</v>
      </c>
      <c r="M589" s="192"/>
      <c r="N589" s="192"/>
      <c r="O589" s="192"/>
      <c r="P589" s="93"/>
      <c r="R589" s="191" t="s">
        <v>487</v>
      </c>
      <c r="S589" s="192"/>
      <c r="T589" s="192"/>
      <c r="U589" s="192"/>
      <c r="V589" s="192"/>
    </row>
    <row r="590" spans="1:22" ht="15.75" customHeight="1" thickBot="1">
      <c r="A590" s="86" t="s">
        <v>688</v>
      </c>
      <c r="B590" s="86" t="s">
        <v>691</v>
      </c>
      <c r="C590" s="86" t="s">
        <v>489</v>
      </c>
      <c r="D590" s="86">
        <v>-8.5100909999999992</v>
      </c>
      <c r="F590" s="191" t="s">
        <v>685</v>
      </c>
      <c r="G590" s="192"/>
      <c r="H590" s="192"/>
      <c r="I590" s="192"/>
      <c r="J590" s="192"/>
      <c r="L590" s="191" t="s">
        <v>685</v>
      </c>
      <c r="M590" s="192"/>
      <c r="N590" s="192"/>
      <c r="O590" s="192"/>
      <c r="P590" s="192"/>
      <c r="R590" s="94"/>
      <c r="S590" s="94"/>
      <c r="T590" s="94"/>
      <c r="U590" s="94"/>
      <c r="V590" s="94"/>
    </row>
    <row r="591" spans="1:22" ht="16.5" customHeight="1" thickTop="1" thickBot="1">
      <c r="A591" s="86" t="s">
        <v>688</v>
      </c>
      <c r="B591" s="86" t="s">
        <v>691</v>
      </c>
      <c r="C591" s="86" t="s">
        <v>490</v>
      </c>
      <c r="D591" s="86">
        <v>0</v>
      </c>
      <c r="F591" s="94"/>
      <c r="G591" s="94"/>
      <c r="H591" s="94"/>
      <c r="I591" s="94"/>
      <c r="J591" s="94"/>
      <c r="L591" s="94"/>
      <c r="M591" s="94"/>
      <c r="N591" s="94"/>
      <c r="O591" s="94"/>
      <c r="P591" s="94"/>
      <c r="R591" s="93"/>
      <c r="S591" s="93"/>
      <c r="T591" s="93"/>
      <c r="U591" s="93"/>
      <c r="V591" s="93"/>
    </row>
    <row r="592" spans="1:22" ht="15.75" customHeight="1" thickTop="1">
      <c r="A592" s="86" t="s">
        <v>688</v>
      </c>
      <c r="B592" s="86" t="s">
        <v>691</v>
      </c>
      <c r="C592" s="86" t="s">
        <v>491</v>
      </c>
      <c r="D592" s="86">
        <v>0</v>
      </c>
      <c r="F592" s="93"/>
      <c r="G592" s="93"/>
      <c r="H592" s="93"/>
      <c r="I592" s="93"/>
      <c r="J592" s="93"/>
      <c r="L592" s="93"/>
      <c r="M592" s="93"/>
      <c r="N592" s="93"/>
      <c r="O592" s="93"/>
      <c r="P592" s="93"/>
      <c r="R592" s="93" t="s">
        <v>468</v>
      </c>
      <c r="S592" s="95" t="s">
        <v>492</v>
      </c>
      <c r="T592" s="95" t="s">
        <v>493</v>
      </c>
      <c r="U592" s="95" t="s">
        <v>494</v>
      </c>
      <c r="V592" s="95" t="s">
        <v>495</v>
      </c>
    </row>
    <row r="593" spans="1:22" ht="15.75" customHeight="1" thickBot="1">
      <c r="A593" s="86" t="s">
        <v>688</v>
      </c>
      <c r="B593" s="86" t="s">
        <v>691</v>
      </c>
      <c r="C593" s="86">
        <v>2020</v>
      </c>
      <c r="D593" s="86">
        <v>-1.0770120000000001</v>
      </c>
      <c r="F593" s="93"/>
      <c r="G593" s="93"/>
      <c r="H593" s="93"/>
      <c r="I593" s="93"/>
      <c r="J593" s="93"/>
      <c r="L593" s="93"/>
      <c r="M593" s="93"/>
      <c r="N593" s="93"/>
      <c r="O593" s="93"/>
      <c r="P593" s="93"/>
      <c r="R593" s="94"/>
      <c r="S593" s="94"/>
      <c r="T593" s="94"/>
      <c r="U593" s="94"/>
      <c r="V593" s="94"/>
    </row>
    <row r="594" spans="1:22" ht="15.75" customHeight="1" thickTop="1">
      <c r="A594" s="107" t="s">
        <v>688</v>
      </c>
      <c r="B594" s="86" t="s">
        <v>691</v>
      </c>
      <c r="C594" s="107">
        <v>2021</v>
      </c>
      <c r="D594" s="107">
        <v>-1.455527</v>
      </c>
      <c r="F594" s="93"/>
      <c r="G594" s="93"/>
      <c r="H594" s="93"/>
      <c r="I594" s="93"/>
      <c r="J594" s="93"/>
      <c r="L594" s="93"/>
      <c r="M594" s="93"/>
      <c r="N594" s="93"/>
      <c r="O594" s="93"/>
      <c r="P594" s="93"/>
      <c r="R594" s="93"/>
      <c r="S594" s="93"/>
      <c r="T594" s="93"/>
      <c r="U594" s="93"/>
      <c r="V594" s="93"/>
    </row>
    <row r="595" spans="1:22">
      <c r="A595" s="111" t="s">
        <v>688</v>
      </c>
      <c r="B595" s="111" t="s">
        <v>699</v>
      </c>
      <c r="C595" s="111" t="s">
        <v>700</v>
      </c>
      <c r="D595" s="111">
        <v>3.420693</v>
      </c>
      <c r="F595" s="93" t="s">
        <v>468</v>
      </c>
      <c r="G595" s="95" t="s">
        <v>492</v>
      </c>
      <c r="H595" s="95" t="s">
        <v>493</v>
      </c>
      <c r="I595" s="95" t="s">
        <v>494</v>
      </c>
      <c r="J595" s="95" t="s">
        <v>495</v>
      </c>
      <c r="L595" s="93" t="s">
        <v>468</v>
      </c>
      <c r="M595" s="95" t="s">
        <v>492</v>
      </c>
      <c r="N595" s="95" t="s">
        <v>493</v>
      </c>
      <c r="O595" s="95" t="s">
        <v>494</v>
      </c>
      <c r="P595" s="95" t="s">
        <v>495</v>
      </c>
      <c r="R595" s="93" t="s">
        <v>497</v>
      </c>
      <c r="S595" s="95">
        <v>4.8546209999999999</v>
      </c>
      <c r="T595" s="95">
        <v>0.55287500000000001</v>
      </c>
      <c r="U595" s="95">
        <v>8.7806829999999998</v>
      </c>
      <c r="V595" s="95">
        <v>0</v>
      </c>
    </row>
    <row r="596" spans="1:22" ht="15.75" customHeight="1" thickBot="1">
      <c r="A596" s="86" t="s">
        <v>688</v>
      </c>
      <c r="B596" s="86" t="s">
        <v>699</v>
      </c>
      <c r="C596" s="86" t="s">
        <v>322</v>
      </c>
      <c r="D596" s="86">
        <v>0</v>
      </c>
      <c r="F596" s="94"/>
      <c r="G596" s="94"/>
      <c r="H596" s="94"/>
      <c r="I596" s="94"/>
      <c r="J596" s="94"/>
      <c r="L596" s="94"/>
      <c r="M596" s="94"/>
      <c r="N596" s="94"/>
      <c r="O596" s="94"/>
      <c r="P596" s="94"/>
      <c r="R596" s="93" t="s">
        <v>582</v>
      </c>
      <c r="S596" s="95">
        <v>1.335623</v>
      </c>
      <c r="T596" s="95">
        <v>4.7801999999999997E-2</v>
      </c>
      <c r="U596" s="95">
        <v>27.94059</v>
      </c>
      <c r="V596" s="95">
        <v>0</v>
      </c>
    </row>
    <row r="597" spans="1:22" ht="16.5" customHeight="1" thickTop="1" thickBot="1">
      <c r="A597" s="86" t="s">
        <v>688</v>
      </c>
      <c r="B597" s="86" t="s">
        <v>699</v>
      </c>
      <c r="C597" s="86" t="s">
        <v>690</v>
      </c>
      <c r="D597" s="86">
        <v>-0.24676200000000001</v>
      </c>
      <c r="F597" s="93"/>
      <c r="G597" s="93"/>
      <c r="H597" s="93"/>
      <c r="I597" s="93"/>
      <c r="J597" s="93"/>
      <c r="L597" s="93"/>
      <c r="M597" s="93"/>
      <c r="N597" s="93"/>
      <c r="O597" s="93"/>
      <c r="P597" s="93"/>
      <c r="R597" s="94"/>
      <c r="S597" s="94"/>
      <c r="T597" s="94"/>
      <c r="U597" s="94"/>
      <c r="V597" s="94"/>
    </row>
    <row r="598" spans="1:22" ht="15.75" customHeight="1" thickTop="1">
      <c r="A598" s="86" t="s">
        <v>688</v>
      </c>
      <c r="B598" s="86" t="s">
        <v>699</v>
      </c>
      <c r="C598" s="86" t="s">
        <v>483</v>
      </c>
      <c r="D598" s="86">
        <v>0</v>
      </c>
      <c r="F598" s="93" t="s">
        <v>497</v>
      </c>
      <c r="G598" s="95">
        <v>-8.5100909999999992</v>
      </c>
      <c r="H598" s="95">
        <v>1.460494</v>
      </c>
      <c r="I598" s="95">
        <v>-5.8268589999999998</v>
      </c>
      <c r="J598" s="95">
        <v>0</v>
      </c>
      <c r="L598" s="93" t="s">
        <v>497</v>
      </c>
      <c r="M598" s="95">
        <v>35.453360000000004</v>
      </c>
      <c r="N598" s="95">
        <v>2.042424</v>
      </c>
      <c r="O598" s="95">
        <v>17.358470000000001</v>
      </c>
      <c r="P598" s="95">
        <v>0</v>
      </c>
      <c r="R598" s="93"/>
      <c r="S598" s="93"/>
      <c r="T598" s="93"/>
      <c r="U598" s="93"/>
      <c r="V598" s="93"/>
    </row>
    <row r="599" spans="1:22">
      <c r="A599" s="86" t="s">
        <v>688</v>
      </c>
      <c r="B599" s="86" t="s">
        <v>699</v>
      </c>
      <c r="C599" s="86" t="s">
        <v>486</v>
      </c>
      <c r="D599" s="86">
        <v>0</v>
      </c>
      <c r="F599" s="93" t="s">
        <v>582</v>
      </c>
      <c r="G599" s="95">
        <v>2.2768839999999999</v>
      </c>
      <c r="H599" s="95">
        <v>0.150363</v>
      </c>
      <c r="I599" s="95">
        <v>15.142609999999999</v>
      </c>
      <c r="J599" s="95">
        <v>0</v>
      </c>
      <c r="L599" s="93" t="s">
        <v>686</v>
      </c>
      <c r="M599" s="95">
        <v>-0.24676200000000001</v>
      </c>
      <c r="N599" s="95">
        <v>8.6776000000000006E-2</v>
      </c>
      <c r="O599" s="95">
        <v>-2.8436620000000001</v>
      </c>
      <c r="P599" s="95">
        <v>1.17E-2</v>
      </c>
      <c r="R599" s="96" t="s">
        <v>514</v>
      </c>
      <c r="S599" s="95">
        <v>0.97380500000000003</v>
      </c>
      <c r="T599" s="191" t="s">
        <v>515</v>
      </c>
      <c r="U599" s="192"/>
      <c r="V599" s="95">
        <v>20.299620000000001</v>
      </c>
    </row>
    <row r="600" spans="1:22" ht="24" customHeight="1">
      <c r="A600" s="86" t="s">
        <v>688</v>
      </c>
      <c r="B600" s="86" t="s">
        <v>699</v>
      </c>
      <c r="C600" s="86" t="s">
        <v>489</v>
      </c>
      <c r="D600" s="86">
        <v>35.453360000000004</v>
      </c>
      <c r="F600" s="93" t="s">
        <v>686</v>
      </c>
      <c r="G600" s="95">
        <v>-0.207676</v>
      </c>
      <c r="H600" s="95">
        <v>6.2592999999999996E-2</v>
      </c>
      <c r="I600" s="95">
        <v>-3.317895</v>
      </c>
      <c r="J600" s="95">
        <v>4.4000000000000003E-3</v>
      </c>
      <c r="L600" s="93" t="s">
        <v>701</v>
      </c>
      <c r="M600" s="95">
        <v>3.420693</v>
      </c>
      <c r="N600" s="95">
        <v>0.30748599999999998</v>
      </c>
      <c r="O600" s="95">
        <v>11.12471</v>
      </c>
      <c r="P600" s="95">
        <v>0</v>
      </c>
      <c r="R600" s="96" t="s">
        <v>516</v>
      </c>
      <c r="S600" s="95">
        <v>0.97255800000000003</v>
      </c>
      <c r="T600" s="191" t="s">
        <v>517</v>
      </c>
      <c r="U600" s="192"/>
      <c r="V600" s="95">
        <v>0.29679100000000003</v>
      </c>
    </row>
    <row r="601" spans="1:22" ht="24" customHeight="1">
      <c r="A601" s="86" t="s">
        <v>688</v>
      </c>
      <c r="B601" s="86" t="s">
        <v>699</v>
      </c>
      <c r="C601" s="86" t="s">
        <v>490</v>
      </c>
      <c r="D601" s="86">
        <v>0</v>
      </c>
      <c r="F601" s="93" t="s">
        <v>510</v>
      </c>
      <c r="G601" s="95">
        <v>-1.0770120000000001</v>
      </c>
      <c r="H601" s="95">
        <v>9.0558E-2</v>
      </c>
      <c r="I601" s="95">
        <v>-11.89301</v>
      </c>
      <c r="J601" s="95">
        <v>0</v>
      </c>
      <c r="L601" s="93" t="s">
        <v>510</v>
      </c>
      <c r="M601" s="95">
        <v>-0.856684</v>
      </c>
      <c r="N601" s="95">
        <v>0.114311</v>
      </c>
      <c r="O601" s="95">
        <v>-7.4943270000000002</v>
      </c>
      <c r="P601" s="95">
        <v>0</v>
      </c>
      <c r="R601" s="96" t="s">
        <v>518</v>
      </c>
      <c r="S601" s="95">
        <v>4.9166000000000001E-2</v>
      </c>
      <c r="T601" s="191" t="s">
        <v>519</v>
      </c>
      <c r="U601" s="192"/>
      <c r="V601" s="95">
        <v>-3.1042999999999998</v>
      </c>
    </row>
    <row r="602" spans="1:22" ht="24" customHeight="1">
      <c r="A602" s="86" t="s">
        <v>688</v>
      </c>
      <c r="B602" s="86" t="s">
        <v>699</v>
      </c>
      <c r="C602" s="86" t="s">
        <v>491</v>
      </c>
      <c r="D602" s="86">
        <v>0</v>
      </c>
      <c r="F602" s="93" t="s">
        <v>687</v>
      </c>
      <c r="G602" s="95">
        <v>-1.455527</v>
      </c>
      <c r="H602" s="95">
        <v>8.8891999999999999E-2</v>
      </c>
      <c r="I602" s="95">
        <v>-16.37405</v>
      </c>
      <c r="J602" s="95">
        <v>0</v>
      </c>
      <c r="L602" s="93" t="s">
        <v>687</v>
      </c>
      <c r="M602" s="95">
        <v>-1.2762370000000001</v>
      </c>
      <c r="N602" s="95">
        <v>0.114346</v>
      </c>
      <c r="O602" s="95">
        <v>-11.16123</v>
      </c>
      <c r="P602" s="95">
        <v>0</v>
      </c>
      <c r="R602" s="96" t="s">
        <v>520</v>
      </c>
      <c r="S602" s="95">
        <v>5.0763000000000003E-2</v>
      </c>
      <c r="T602" s="191" t="s">
        <v>521</v>
      </c>
      <c r="U602" s="192"/>
      <c r="V602" s="95">
        <v>-3.0055610000000001</v>
      </c>
    </row>
    <row r="603" spans="1:22">
      <c r="A603" s="86" t="s">
        <v>688</v>
      </c>
      <c r="B603" s="86" t="s">
        <v>699</v>
      </c>
      <c r="C603" s="86">
        <v>2020</v>
      </c>
      <c r="D603" s="86">
        <v>-0.856684</v>
      </c>
      <c r="F603" s="93"/>
      <c r="G603" s="93"/>
      <c r="H603" s="93"/>
      <c r="I603" s="93"/>
      <c r="J603" s="93"/>
      <c r="L603" s="93"/>
      <c r="M603" s="93"/>
      <c r="N603" s="93"/>
      <c r="O603" s="93"/>
      <c r="P603" s="93"/>
      <c r="R603" s="96" t="s">
        <v>522</v>
      </c>
      <c r="S603" s="95">
        <v>37.699449999999999</v>
      </c>
      <c r="T603" s="191" t="s">
        <v>523</v>
      </c>
      <c r="U603" s="192"/>
      <c r="V603" s="95">
        <v>-3.0794679999999999</v>
      </c>
    </row>
    <row r="604" spans="1:22">
      <c r="A604" s="107" t="s">
        <v>688</v>
      </c>
      <c r="B604" s="86" t="s">
        <v>699</v>
      </c>
      <c r="C604" s="107">
        <v>2021</v>
      </c>
      <c r="D604" s="107">
        <v>-1.2762370000000001</v>
      </c>
      <c r="F604" s="93"/>
      <c r="G604" s="93"/>
      <c r="H604" s="93"/>
      <c r="I604" s="93"/>
      <c r="J604" s="93"/>
      <c r="L604" s="93"/>
      <c r="M604" s="93"/>
      <c r="N604" s="93"/>
      <c r="O604" s="93"/>
      <c r="P604" s="93"/>
      <c r="R604" s="96" t="s">
        <v>524</v>
      </c>
      <c r="S604" s="95">
        <v>780.67650000000003</v>
      </c>
      <c r="T604" s="191" t="s">
        <v>525</v>
      </c>
      <c r="U604" s="192"/>
      <c r="V604" s="95">
        <v>2.0113840000000001</v>
      </c>
    </row>
    <row r="605" spans="1:22" ht="15.75" customHeight="1" thickBot="1">
      <c r="A605" s="86" t="s">
        <v>688</v>
      </c>
      <c r="B605" s="86" t="s">
        <v>702</v>
      </c>
      <c r="C605" s="86" t="s">
        <v>472</v>
      </c>
      <c r="D605" s="87">
        <v>1.335623</v>
      </c>
      <c r="F605" s="94"/>
      <c r="G605" s="94"/>
      <c r="H605" s="94"/>
      <c r="I605" s="94"/>
      <c r="J605" s="94"/>
      <c r="L605" s="94"/>
      <c r="M605" s="94"/>
      <c r="N605" s="94"/>
      <c r="O605" s="94"/>
      <c r="P605" s="94"/>
      <c r="R605" s="96" t="s">
        <v>526</v>
      </c>
      <c r="S605" s="95">
        <v>0</v>
      </c>
      <c r="T605" s="93"/>
      <c r="U605" s="93"/>
      <c r="V605" s="93"/>
    </row>
    <row r="606" spans="1:22" ht="16.5" customHeight="1" thickTop="1" thickBot="1">
      <c r="A606" s="86" t="s">
        <v>688</v>
      </c>
      <c r="B606" s="86" t="s">
        <v>702</v>
      </c>
      <c r="C606" s="86" t="s">
        <v>322</v>
      </c>
      <c r="D606" s="87">
        <v>0</v>
      </c>
      <c r="F606" s="93"/>
      <c r="G606" s="93"/>
      <c r="H606" s="93"/>
      <c r="I606" s="93"/>
      <c r="J606" s="93"/>
      <c r="L606" s="93"/>
      <c r="M606" s="93"/>
      <c r="N606" s="93"/>
      <c r="O606" s="93"/>
      <c r="P606" s="93"/>
      <c r="R606" s="94"/>
      <c r="S606" s="94"/>
      <c r="T606" s="94"/>
      <c r="U606" s="94"/>
      <c r="V606" s="94"/>
    </row>
    <row r="607" spans="1:22" ht="15.75" customHeight="1" thickTop="1">
      <c r="A607" s="86" t="s">
        <v>688</v>
      </c>
      <c r="B607" s="86" t="s">
        <v>702</v>
      </c>
      <c r="C607" s="86" t="s">
        <v>478</v>
      </c>
      <c r="D607" s="87">
        <v>0</v>
      </c>
      <c r="F607" s="96" t="s">
        <v>514</v>
      </c>
      <c r="G607" s="95">
        <v>0.97011400000000003</v>
      </c>
      <c r="H607" s="191" t="s">
        <v>515</v>
      </c>
      <c r="I607" s="192"/>
      <c r="J607" s="95">
        <v>16.41189</v>
      </c>
      <c r="L607" s="96" t="s">
        <v>514</v>
      </c>
      <c r="M607" s="95">
        <v>0.94754499999999997</v>
      </c>
      <c r="N607" s="191" t="s">
        <v>515</v>
      </c>
      <c r="O607" s="192"/>
      <c r="P607" s="95">
        <v>16.41189</v>
      </c>
      <c r="R607" s="93"/>
      <c r="S607" s="93"/>
      <c r="T607" s="93"/>
      <c r="U607" s="93"/>
      <c r="V607" s="93"/>
    </row>
    <row r="608" spans="1:22" ht="24" customHeight="1">
      <c r="A608" s="86" t="s">
        <v>688</v>
      </c>
      <c r="B608" s="86" t="s">
        <v>702</v>
      </c>
      <c r="C608" s="86" t="s">
        <v>483</v>
      </c>
      <c r="D608" s="87">
        <v>0</v>
      </c>
      <c r="F608" s="96" t="s">
        <v>516</v>
      </c>
      <c r="G608" s="95">
        <v>0.962642</v>
      </c>
      <c r="H608" s="191" t="s">
        <v>517</v>
      </c>
      <c r="I608" s="192"/>
      <c r="J608" s="95">
        <v>0.42262100000000002</v>
      </c>
      <c r="L608" s="96" t="s">
        <v>516</v>
      </c>
      <c r="M608" s="95">
        <v>0.93443100000000001</v>
      </c>
      <c r="N608" s="191" t="s">
        <v>517</v>
      </c>
      <c r="O608" s="192"/>
      <c r="P608" s="95">
        <v>0.42262100000000002</v>
      </c>
    </row>
    <row r="609" spans="1:16" ht="24" customHeight="1">
      <c r="A609" s="86" t="s">
        <v>688</v>
      </c>
      <c r="B609" s="86" t="s">
        <v>702</v>
      </c>
      <c r="C609" s="86" t="s">
        <v>486</v>
      </c>
      <c r="D609" s="87">
        <v>0</v>
      </c>
      <c r="F609" s="96" t="s">
        <v>518</v>
      </c>
      <c r="G609" s="95">
        <v>8.1684999999999994E-2</v>
      </c>
      <c r="H609" s="191" t="s">
        <v>519</v>
      </c>
      <c r="I609" s="192"/>
      <c r="J609" s="95">
        <v>-1.967635</v>
      </c>
      <c r="L609" s="96" t="s">
        <v>518</v>
      </c>
      <c r="M609" s="95">
        <v>0.10821799999999999</v>
      </c>
      <c r="N609" s="191" t="s">
        <v>519</v>
      </c>
      <c r="O609" s="192"/>
      <c r="P609" s="95">
        <v>-1.4050800000000001</v>
      </c>
    </row>
    <row r="610" spans="1:16" ht="24" customHeight="1">
      <c r="A610" s="86" t="s">
        <v>688</v>
      </c>
      <c r="B610" s="86" t="s">
        <v>702</v>
      </c>
      <c r="C610" s="86" t="s">
        <v>489</v>
      </c>
      <c r="D610" s="87">
        <v>4.8546209999999999</v>
      </c>
      <c r="F610" s="96" t="s">
        <v>520</v>
      </c>
      <c r="G610" s="95">
        <v>0.10675900000000001</v>
      </c>
      <c r="H610" s="191" t="s">
        <v>521</v>
      </c>
      <c r="I610" s="192"/>
      <c r="J610" s="95">
        <v>-1.7189399999999999</v>
      </c>
      <c r="L610" s="96" t="s">
        <v>520</v>
      </c>
      <c r="M610" s="95">
        <v>0.18737799999999999</v>
      </c>
      <c r="N610" s="191" t="s">
        <v>521</v>
      </c>
      <c r="O610" s="192"/>
      <c r="P610" s="95">
        <v>-1.1563840000000001</v>
      </c>
    </row>
    <row r="611" spans="1:16">
      <c r="A611" s="86" t="s">
        <v>688</v>
      </c>
      <c r="B611" s="86" t="s">
        <v>702</v>
      </c>
      <c r="C611" s="86" t="s">
        <v>490</v>
      </c>
      <c r="D611" s="87">
        <v>0</v>
      </c>
      <c r="F611" s="96" t="s">
        <v>522</v>
      </c>
      <c r="G611" s="95">
        <v>25.660170000000001</v>
      </c>
      <c r="H611" s="191" t="s">
        <v>523</v>
      </c>
      <c r="I611" s="192"/>
      <c r="J611" s="95">
        <v>-1.913662</v>
      </c>
      <c r="L611" s="96" t="s">
        <v>522</v>
      </c>
      <c r="M611" s="95">
        <v>19.753340000000001</v>
      </c>
      <c r="N611" s="191" t="s">
        <v>523</v>
      </c>
      <c r="O611" s="192"/>
      <c r="P611" s="95">
        <v>-1.3511070000000001</v>
      </c>
    </row>
    <row r="612" spans="1:16">
      <c r="A612" s="107" t="s">
        <v>688</v>
      </c>
      <c r="B612" s="86" t="s">
        <v>702</v>
      </c>
      <c r="C612" s="107" t="s">
        <v>491</v>
      </c>
      <c r="D612" s="108">
        <v>0</v>
      </c>
      <c r="F612" s="96" t="s">
        <v>524</v>
      </c>
      <c r="G612" s="95">
        <v>129.8407</v>
      </c>
      <c r="H612" s="191" t="s">
        <v>525</v>
      </c>
      <c r="I612" s="192"/>
      <c r="J612" s="95">
        <v>0.80866300000000002</v>
      </c>
      <c r="L612" s="96" t="s">
        <v>524</v>
      </c>
      <c r="M612" s="95">
        <v>72.255899999999997</v>
      </c>
      <c r="N612" s="191" t="s">
        <v>525</v>
      </c>
      <c r="O612" s="192"/>
      <c r="P612" s="95">
        <v>0.79115899999999995</v>
      </c>
    </row>
    <row r="613" spans="1:16">
      <c r="F613" s="96" t="s">
        <v>526</v>
      </c>
      <c r="G613" s="95">
        <v>0</v>
      </c>
      <c r="H613" s="93"/>
      <c r="I613" s="93"/>
      <c r="J613" s="93"/>
      <c r="L613" s="96" t="s">
        <v>526</v>
      </c>
      <c r="M613" s="95">
        <v>0</v>
      </c>
      <c r="N613" s="93"/>
      <c r="O613" s="93"/>
      <c r="P613" s="93"/>
    </row>
    <row r="614" spans="1:16" ht="15.75" customHeight="1" thickBot="1">
      <c r="F614" s="94"/>
      <c r="G614" s="94"/>
      <c r="H614" s="94"/>
      <c r="I614" s="94"/>
      <c r="J614" s="94"/>
      <c r="L614" s="94"/>
      <c r="M614" s="94"/>
      <c r="N614" s="94"/>
      <c r="O614" s="94"/>
      <c r="P614" s="94"/>
    </row>
    <row r="615" spans="1:16" ht="15.75" customHeight="1" thickTop="1"/>
  </sheetData>
  <autoFilter ref="A1:D584" xr:uid="{00000000-0009-0000-0000-00002A000000}"/>
  <mergeCells count="1155">
    <mergeCell ref="O435:O436"/>
    <mergeCell ref="I233:I235"/>
    <mergeCell ref="BY61:BZ61"/>
    <mergeCell ref="T292:U292"/>
    <mergeCell ref="BE106:BH106"/>
    <mergeCell ref="CU2:CX2"/>
    <mergeCell ref="F106:I106"/>
    <mergeCell ref="DA74:DE74"/>
    <mergeCell ref="R413:T413"/>
    <mergeCell ref="F107:J107"/>
    <mergeCell ref="F243:I243"/>
    <mergeCell ref="N608:O608"/>
    <mergeCell ref="BS28:BT28"/>
    <mergeCell ref="CI107:CL107"/>
    <mergeCell ref="DG6:DK6"/>
    <mergeCell ref="AF434:AG434"/>
    <mergeCell ref="CI6:CM6"/>
    <mergeCell ref="DO62:DP62"/>
    <mergeCell ref="CK90:CL90"/>
    <mergeCell ref="BA60:BB60"/>
    <mergeCell ref="X36:AA36"/>
    <mergeCell ref="BA131:BB131"/>
    <mergeCell ref="CI104:CL104"/>
    <mergeCell ref="CK65:CL65"/>
    <mergeCell ref="R245:U245"/>
    <mergeCell ref="H59:I59"/>
    <mergeCell ref="H295:I295"/>
    <mergeCell ref="AN433:AO433"/>
    <mergeCell ref="R312:U312"/>
    <mergeCell ref="Z401:AA401"/>
    <mergeCell ref="CC73:CF73"/>
    <mergeCell ref="H61:I61"/>
    <mergeCell ref="N23:O23"/>
    <mergeCell ref="N194:O194"/>
    <mergeCell ref="R103:U103"/>
    <mergeCell ref="L416:P416"/>
    <mergeCell ref="H88:I88"/>
    <mergeCell ref="CE63:CF63"/>
    <mergeCell ref="L103:O103"/>
    <mergeCell ref="L37:O37"/>
    <mergeCell ref="L208:O208"/>
    <mergeCell ref="AS41:AV41"/>
    <mergeCell ref="Z403:AA403"/>
    <mergeCell ref="N427:O427"/>
    <mergeCell ref="BA126:BB126"/>
    <mergeCell ref="H296:I296"/>
    <mergeCell ref="H402:I402"/>
    <mergeCell ref="AY6:BC6"/>
    <mergeCell ref="AN430:AO430"/>
    <mergeCell ref="CU39:CX39"/>
    <mergeCell ref="T602:U602"/>
    <mergeCell ref="BG62:BH62"/>
    <mergeCell ref="BG127:BH127"/>
    <mergeCell ref="BM89:BN89"/>
    <mergeCell ref="BE70:BH70"/>
    <mergeCell ref="AL74:AP74"/>
    <mergeCell ref="CK88:CL88"/>
    <mergeCell ref="BW41:BY41"/>
    <mergeCell ref="CI40:CK40"/>
    <mergeCell ref="N607:O607"/>
    <mergeCell ref="BA129:BB129"/>
    <mergeCell ref="AE37:AH37"/>
    <mergeCell ref="BA58:BB58"/>
    <mergeCell ref="T125:U125"/>
    <mergeCell ref="H90:I90"/>
    <mergeCell ref="L280:P280"/>
    <mergeCell ref="BK104:BN104"/>
    <mergeCell ref="CQ89:CR89"/>
    <mergeCell ref="BY130:BZ130"/>
    <mergeCell ref="L210:O210"/>
    <mergeCell ref="AS105:AV105"/>
    <mergeCell ref="F104:I104"/>
    <mergeCell ref="H27:I27"/>
    <mergeCell ref="X346:Z346"/>
    <mergeCell ref="AU22:AV22"/>
    <mergeCell ref="L40:P40"/>
    <mergeCell ref="BK106:BN106"/>
    <mergeCell ref="G233:G235"/>
    <mergeCell ref="T604:U604"/>
    <mergeCell ref="CI73:CL73"/>
    <mergeCell ref="CW28:CX28"/>
    <mergeCell ref="T398:U398"/>
    <mergeCell ref="AE36:AH36"/>
    <mergeCell ref="R347:U347"/>
    <mergeCell ref="R412:U412"/>
    <mergeCell ref="CE126:CF126"/>
    <mergeCell ref="F4:I4"/>
    <mergeCell ref="AY30:AY32"/>
    <mergeCell ref="AS43:AW43"/>
    <mergeCell ref="DI60:DJ60"/>
    <mergeCell ref="CW59:CX59"/>
    <mergeCell ref="H163:I163"/>
    <mergeCell ref="N366:O366"/>
    <mergeCell ref="T399:U399"/>
    <mergeCell ref="N431:O431"/>
    <mergeCell ref="N231:O231"/>
    <mergeCell ref="BA92:BB92"/>
    <mergeCell ref="CW25:CX25"/>
    <mergeCell ref="H300:I300"/>
    <mergeCell ref="DG5:DJ5"/>
    <mergeCell ref="CW61:CX61"/>
    <mergeCell ref="BY29:BZ29"/>
    <mergeCell ref="CQ92:CR92"/>
    <mergeCell ref="H158:I158"/>
    <mergeCell ref="BC28:BC29"/>
    <mergeCell ref="R586:U586"/>
    <mergeCell ref="H229:I229"/>
    <mergeCell ref="L382:O382"/>
    <mergeCell ref="H400:I400"/>
    <mergeCell ref="X137:AA137"/>
    <mergeCell ref="DC88:DD88"/>
    <mergeCell ref="AI2:AJ2"/>
    <mergeCell ref="CC70:CF70"/>
    <mergeCell ref="BQ41:BS41"/>
    <mergeCell ref="CU41:CW41"/>
    <mergeCell ref="BM63:BN63"/>
    <mergeCell ref="AY73:BB73"/>
    <mergeCell ref="Z329:AA329"/>
    <mergeCell ref="BS25:BT25"/>
    <mergeCell ref="N55:O55"/>
    <mergeCell ref="CI4:CL4"/>
    <mergeCell ref="CW93:CX93"/>
    <mergeCell ref="L69:O69"/>
    <mergeCell ref="H233:H235"/>
    <mergeCell ref="L311:O311"/>
    <mergeCell ref="AN127:AO127"/>
    <mergeCell ref="Z266:AA266"/>
    <mergeCell ref="AL39:AO39"/>
    <mergeCell ref="R37:T37"/>
    <mergeCell ref="CI71:CL71"/>
    <mergeCell ref="BY60:BZ60"/>
    <mergeCell ref="BM92:BN92"/>
    <mergeCell ref="J233:J235"/>
    <mergeCell ref="CC71:CF71"/>
    <mergeCell ref="H122:I122"/>
    <mergeCell ref="AS106:AV106"/>
    <mergeCell ref="O94:O96"/>
    <mergeCell ref="F40:J40"/>
    <mergeCell ref="CO42:CQ42"/>
    <mergeCell ref="H264:I264"/>
    <mergeCell ref="H160:I160"/>
    <mergeCell ref="CW30:CX30"/>
    <mergeCell ref="BQ5:BT5"/>
    <mergeCell ref="F276:I276"/>
    <mergeCell ref="X140:AA140"/>
    <mergeCell ref="AN59:AO59"/>
    <mergeCell ref="AN130:AO130"/>
    <mergeCell ref="BE4:BH4"/>
    <mergeCell ref="BY90:BZ90"/>
    <mergeCell ref="H369:I369"/>
    <mergeCell ref="T22:U22"/>
    <mergeCell ref="BK72:BN72"/>
    <mergeCell ref="N84:O84"/>
    <mergeCell ref="BA128:BB128"/>
    <mergeCell ref="AN61:AO61"/>
    <mergeCell ref="F383:I383"/>
    <mergeCell ref="BQ40:BS40"/>
    <mergeCell ref="AP134:AP135"/>
    <mergeCell ref="CK122:CL122"/>
    <mergeCell ref="BY27:BZ27"/>
    <mergeCell ref="AY71:BB71"/>
    <mergeCell ref="Z331:AA331"/>
    <mergeCell ref="Z330:AA330"/>
    <mergeCell ref="DG2:DJ2"/>
    <mergeCell ref="R277:U277"/>
    <mergeCell ref="R106:U106"/>
    <mergeCell ref="L242:O242"/>
    <mergeCell ref="F314:J314"/>
    <mergeCell ref="T91:U91"/>
    <mergeCell ref="BQ106:BT106"/>
    <mergeCell ref="DA40:DD40"/>
    <mergeCell ref="BW43:BZ43"/>
    <mergeCell ref="N365:O365"/>
    <mergeCell ref="T327:U327"/>
    <mergeCell ref="DC90:DD90"/>
    <mergeCell ref="H330:I330"/>
    <mergeCell ref="N25:O25"/>
    <mergeCell ref="R105:U105"/>
    <mergeCell ref="T156:U156"/>
    <mergeCell ref="CE28:CF28"/>
    <mergeCell ref="BK2:BN2"/>
    <mergeCell ref="AY39:BA39"/>
    <mergeCell ref="L173:O173"/>
    <mergeCell ref="Z57:AA57"/>
    <mergeCell ref="BQ74:BU74"/>
    <mergeCell ref="H261:I261"/>
    <mergeCell ref="DA41:DD41"/>
    <mergeCell ref="L245:P245"/>
    <mergeCell ref="X71:AA71"/>
    <mergeCell ref="CE92:CF92"/>
    <mergeCell ref="BW135:BW136"/>
    <mergeCell ref="H325:I325"/>
    <mergeCell ref="BG59:BH59"/>
    <mergeCell ref="L174:O174"/>
    <mergeCell ref="AU89:AV89"/>
    <mergeCell ref="DM4:DP4"/>
    <mergeCell ref="R38:T38"/>
    <mergeCell ref="L5:O5"/>
    <mergeCell ref="AS40:AV40"/>
    <mergeCell ref="T296:U296"/>
    <mergeCell ref="DC93:DD93"/>
    <mergeCell ref="BG91:BH91"/>
    <mergeCell ref="T90:U90"/>
    <mergeCell ref="L590:P590"/>
    <mergeCell ref="N226:O226"/>
    <mergeCell ref="L6:P6"/>
    <mergeCell ref="T603:U603"/>
    <mergeCell ref="BA25:BB25"/>
    <mergeCell ref="BE105:BH105"/>
    <mergeCell ref="BQ104:BT104"/>
    <mergeCell ref="BE43:BH43"/>
    <mergeCell ref="R346:U346"/>
    <mergeCell ref="Z24:AA24"/>
    <mergeCell ref="Z89:AA89"/>
    <mergeCell ref="N363:O363"/>
    <mergeCell ref="BG93:BH93"/>
    <mergeCell ref="X38:AA38"/>
    <mergeCell ref="BW106:BZ106"/>
    <mergeCell ref="N428:O428"/>
    <mergeCell ref="N228:O228"/>
    <mergeCell ref="DC26:DD26"/>
    <mergeCell ref="BA127:BB127"/>
    <mergeCell ref="N192:O192"/>
    <mergeCell ref="AU92:AV92"/>
    <mergeCell ref="Z405:AA405"/>
    <mergeCell ref="N429:O429"/>
    <mergeCell ref="R414:T414"/>
    <mergeCell ref="Z21:AA21"/>
    <mergeCell ref="BM131:BN131"/>
    <mergeCell ref="N610:O610"/>
    <mergeCell ref="Z263:AA263"/>
    <mergeCell ref="Z92:AA92"/>
    <mergeCell ref="BS128:BT128"/>
    <mergeCell ref="CI72:CL72"/>
    <mergeCell ref="L587:O587"/>
    <mergeCell ref="L3:O3"/>
    <mergeCell ref="H429:I429"/>
    <mergeCell ref="F141:J141"/>
    <mergeCell ref="F587:I587"/>
    <mergeCell ref="DC64:DD64"/>
    <mergeCell ref="AZ30:AZ32"/>
    <mergeCell ref="Z23:AA23"/>
    <mergeCell ref="BM24:BN24"/>
    <mergeCell ref="Z265:AA265"/>
    <mergeCell ref="BB30:BB32"/>
    <mergeCell ref="T159:U159"/>
    <mergeCell ref="Z94:AA94"/>
    <mergeCell ref="CI70:CL70"/>
    <mergeCell ref="X37:AA37"/>
    <mergeCell ref="F72:I72"/>
    <mergeCell ref="H432:I432"/>
    <mergeCell ref="L381:O381"/>
    <mergeCell ref="AL413:AO413"/>
    <mergeCell ref="L380:O380"/>
    <mergeCell ref="CE23:CF23"/>
    <mergeCell ref="R138:U138"/>
    <mergeCell ref="F277:I277"/>
    <mergeCell ref="CC39:CE39"/>
    <mergeCell ref="T601:U601"/>
    <mergeCell ref="BQ2:BT2"/>
    <mergeCell ref="BK5:BN5"/>
    <mergeCell ref="AU23:AV23"/>
    <mergeCell ref="F140:I140"/>
    <mergeCell ref="F382:I382"/>
    <mergeCell ref="DO22:DP22"/>
    <mergeCell ref="BA30:BA32"/>
    <mergeCell ref="L435:L436"/>
    <mergeCell ref="X40:AB40"/>
    <mergeCell ref="T402:U402"/>
    <mergeCell ref="BK6:BO6"/>
    <mergeCell ref="BY59:BZ59"/>
    <mergeCell ref="L139:O139"/>
    <mergeCell ref="R416:U416"/>
    <mergeCell ref="F6:J6"/>
    <mergeCell ref="BS62:BT62"/>
    <mergeCell ref="CO3:CR3"/>
    <mergeCell ref="BS127:BT127"/>
    <mergeCell ref="AF430:AG430"/>
    <mergeCell ref="AL412:AO412"/>
    <mergeCell ref="BY89:BZ89"/>
    <mergeCell ref="N298:O298"/>
    <mergeCell ref="BS64:BT64"/>
    <mergeCell ref="BM129:BN129"/>
    <mergeCell ref="BY26:BZ26"/>
    <mergeCell ref="AL71:AO71"/>
    <mergeCell ref="CO5:CR5"/>
    <mergeCell ref="AY70:BB70"/>
    <mergeCell ref="Z326:AA326"/>
    <mergeCell ref="BG63:BH63"/>
    <mergeCell ref="CW90:CX90"/>
    <mergeCell ref="H365:I365"/>
    <mergeCell ref="DC89:DD89"/>
    <mergeCell ref="N364:O364"/>
    <mergeCell ref="AU126:AV126"/>
    <mergeCell ref="L313:O313"/>
    <mergeCell ref="R104:U104"/>
    <mergeCell ref="L71:O71"/>
    <mergeCell ref="AL41:AO41"/>
    <mergeCell ref="L172:O172"/>
    <mergeCell ref="AD413:AG413"/>
    <mergeCell ref="H124:I124"/>
    <mergeCell ref="DM41:DO41"/>
    <mergeCell ref="H24:I24"/>
    <mergeCell ref="H189:I189"/>
    <mergeCell ref="CK61:CL61"/>
    <mergeCell ref="H431:I431"/>
    <mergeCell ref="AU21:AV21"/>
    <mergeCell ref="BK3:BN3"/>
    <mergeCell ref="F380:I380"/>
    <mergeCell ref="DO20:DP20"/>
    <mergeCell ref="CU43:CX43"/>
    <mergeCell ref="Z366:AA366"/>
    <mergeCell ref="L171:O171"/>
    <mergeCell ref="F38:I38"/>
    <mergeCell ref="H260:I260"/>
    <mergeCell ref="F209:I209"/>
    <mergeCell ref="AD415:AG415"/>
    <mergeCell ref="T400:U400"/>
    <mergeCell ref="AU61:AV61"/>
    <mergeCell ref="H126:I126"/>
    <mergeCell ref="H26:I26"/>
    <mergeCell ref="N94:N96"/>
    <mergeCell ref="DC62:DD62"/>
    <mergeCell ref="R589:V589"/>
    <mergeCell ref="N296:O296"/>
    <mergeCell ref="BK42:BM42"/>
    <mergeCell ref="DG39:DJ39"/>
    <mergeCell ref="AS108:AW108"/>
    <mergeCell ref="BG24:BH24"/>
    <mergeCell ref="BQ70:BT70"/>
    <mergeCell ref="CW88:CX88"/>
    <mergeCell ref="AO134:AO135"/>
    <mergeCell ref="F279:I279"/>
    <mergeCell ref="H609:I609"/>
    <mergeCell ref="H403:I403"/>
    <mergeCell ref="N125:O125"/>
    <mergeCell ref="T87:U87"/>
    <mergeCell ref="BG88:BH88"/>
    <mergeCell ref="BA91:BB91"/>
    <mergeCell ref="BE40:BG40"/>
    <mergeCell ref="F588:I588"/>
    <mergeCell ref="L30:L31"/>
    <mergeCell ref="CO71:CR71"/>
    <mergeCell ref="T59:U59"/>
    <mergeCell ref="F69:I69"/>
    <mergeCell ref="CC108:CG108"/>
    <mergeCell ref="BA57:BB57"/>
    <mergeCell ref="T295:U295"/>
    <mergeCell ref="BG90:BH90"/>
    <mergeCell ref="T89:U89"/>
    <mergeCell ref="BA130:BB130"/>
    <mergeCell ref="N127:O127"/>
    <mergeCell ref="CU73:CX73"/>
    <mergeCell ref="L312:O312"/>
    <mergeCell ref="BE104:BH104"/>
    <mergeCell ref="DM40:DO40"/>
    <mergeCell ref="AY28:AY29"/>
    <mergeCell ref="H123:I123"/>
    <mergeCell ref="BA28:BA29"/>
    <mergeCell ref="Z58:AA58"/>
    <mergeCell ref="L243:O243"/>
    <mergeCell ref="F137:I137"/>
    <mergeCell ref="F208:I208"/>
    <mergeCell ref="BW42:BY42"/>
    <mergeCell ref="CE60:CF60"/>
    <mergeCell ref="R382:T382"/>
    <mergeCell ref="CK22:CL22"/>
    <mergeCell ref="BS59:BT59"/>
    <mergeCell ref="F310:I310"/>
    <mergeCell ref="F139:I139"/>
    <mergeCell ref="CQ29:CR29"/>
    <mergeCell ref="N399:O399"/>
    <mergeCell ref="T361:U361"/>
    <mergeCell ref="N230:O230"/>
    <mergeCell ref="L211:P211"/>
    <mergeCell ref="F138:I138"/>
    <mergeCell ref="F236:F238"/>
    <mergeCell ref="F211:J211"/>
    <mergeCell ref="BS61:BT61"/>
    <mergeCell ref="AE39:AH39"/>
    <mergeCell ref="R276:U276"/>
    <mergeCell ref="AY41:BA41"/>
    <mergeCell ref="T264:U264"/>
    <mergeCell ref="BX135:BX136"/>
    <mergeCell ref="BS125:BT125"/>
    <mergeCell ref="BW72:BZ72"/>
    <mergeCell ref="AL106:AO106"/>
    <mergeCell ref="DG41:DI41"/>
    <mergeCell ref="BK73:BN73"/>
    <mergeCell ref="CK123:CL123"/>
    <mergeCell ref="N54:O54"/>
    <mergeCell ref="T427:U427"/>
    <mergeCell ref="CC40:CE40"/>
    <mergeCell ref="AU58:AV58"/>
    <mergeCell ref="R72:U72"/>
    <mergeCell ref="X69:AA69"/>
    <mergeCell ref="F348:J348"/>
    <mergeCell ref="F346:I346"/>
    <mergeCell ref="F590:J590"/>
    <mergeCell ref="AN24:AO24"/>
    <mergeCell ref="BS93:BT93"/>
    <mergeCell ref="AN89:AO89"/>
    <mergeCell ref="AY105:BB105"/>
    <mergeCell ref="T122:U122"/>
    <mergeCell ref="N56:O56"/>
    <mergeCell ref="H121:I121"/>
    <mergeCell ref="L589:O589"/>
    <mergeCell ref="H192:I192"/>
    <mergeCell ref="R314:V314"/>
    <mergeCell ref="AU60:AV60"/>
    <mergeCell ref="AN26:AO26"/>
    <mergeCell ref="L241:O241"/>
    <mergeCell ref="L70:O70"/>
    <mergeCell ref="BE42:BG42"/>
    <mergeCell ref="T330:U330"/>
    <mergeCell ref="AL40:AO40"/>
    <mergeCell ref="N430:O430"/>
    <mergeCell ref="BM128:BN128"/>
    <mergeCell ref="H92:I92"/>
    <mergeCell ref="N28:O28"/>
    <mergeCell ref="AL104:AO104"/>
    <mergeCell ref="CO4:CR4"/>
    <mergeCell ref="H28:I28"/>
    <mergeCell ref="BQ4:BT4"/>
    <mergeCell ref="CE128:CF128"/>
    <mergeCell ref="H326:I326"/>
    <mergeCell ref="L344:O344"/>
    <mergeCell ref="CU72:CX72"/>
    <mergeCell ref="Z60:AA60"/>
    <mergeCell ref="L39:O39"/>
    <mergeCell ref="X310:AA310"/>
    <mergeCell ref="BK71:BN71"/>
    <mergeCell ref="BY24:BZ24"/>
    <mergeCell ref="F345:I345"/>
    <mergeCell ref="I236:I238"/>
    <mergeCell ref="CU70:CX70"/>
    <mergeCell ref="CO70:CR70"/>
    <mergeCell ref="BA22:BB22"/>
    <mergeCell ref="Z20:AA20"/>
    <mergeCell ref="H263:I263"/>
    <mergeCell ref="CO73:CR73"/>
    <mergeCell ref="T88:U88"/>
    <mergeCell ref="T26:U26"/>
    <mergeCell ref="R4:U4"/>
    <mergeCell ref="N191:O191"/>
    <mergeCell ref="AN90:AO90"/>
    <mergeCell ref="R40:U40"/>
    <mergeCell ref="H236:H238"/>
    <mergeCell ref="BZ135:BZ136"/>
    <mergeCell ref="N57:O57"/>
    <mergeCell ref="BW104:BZ104"/>
    <mergeCell ref="AS2:AV2"/>
    <mergeCell ref="H405:I405"/>
    <mergeCell ref="X313:AA313"/>
    <mergeCell ref="BM25:BN25"/>
    <mergeCell ref="AY74:BC74"/>
    <mergeCell ref="X314:Z314"/>
    <mergeCell ref="Z363:AA363"/>
    <mergeCell ref="AS74:AW74"/>
    <mergeCell ref="DC27:DD27"/>
    <mergeCell ref="F71:I71"/>
    <mergeCell ref="CI106:CL106"/>
    <mergeCell ref="T24:U24"/>
    <mergeCell ref="F73:J73"/>
    <mergeCell ref="BG21:BH21"/>
    <mergeCell ref="T260:U260"/>
    <mergeCell ref="AD412:AH412"/>
    <mergeCell ref="BG92:BH92"/>
    <mergeCell ref="X242:AA242"/>
    <mergeCell ref="F37:I37"/>
    <mergeCell ref="CI43:CL43"/>
    <mergeCell ref="Z365:AA365"/>
    <mergeCell ref="T259:U259"/>
    <mergeCell ref="R381:T381"/>
    <mergeCell ref="AS3:AV3"/>
    <mergeCell ref="CC2:CF2"/>
    <mergeCell ref="BA61:BB61"/>
    <mergeCell ref="T124:U124"/>
    <mergeCell ref="CQ28:CR28"/>
    <mergeCell ref="H25:I25"/>
    <mergeCell ref="BK39:BM39"/>
    <mergeCell ref="CC74:CG74"/>
    <mergeCell ref="AS5:AV5"/>
    <mergeCell ref="N612:O612"/>
    <mergeCell ref="DO21:DP21"/>
    <mergeCell ref="BQ107:BT107"/>
    <mergeCell ref="R278:U278"/>
    <mergeCell ref="DG3:DJ3"/>
    <mergeCell ref="CE62:CF62"/>
    <mergeCell ref="CK24:CL24"/>
    <mergeCell ref="L36:O36"/>
    <mergeCell ref="CE127:CF127"/>
    <mergeCell ref="DO61:DP61"/>
    <mergeCell ref="N401:O401"/>
    <mergeCell ref="T363:U363"/>
    <mergeCell ref="AU24:AV24"/>
    <mergeCell ref="X2:AA2"/>
    <mergeCell ref="CE64:CF64"/>
    <mergeCell ref="BY129:BZ129"/>
    <mergeCell ref="Z400:AA400"/>
    <mergeCell ref="CU4:CX4"/>
    <mergeCell ref="T403:U403"/>
    <mergeCell ref="BS63:BT63"/>
    <mergeCell ref="AU26:AV26"/>
    <mergeCell ref="DA72:DD72"/>
    <mergeCell ref="R69:U69"/>
    <mergeCell ref="BY131:BZ131"/>
    <mergeCell ref="CO39:CR39"/>
    <mergeCell ref="Z402:AA402"/>
    <mergeCell ref="BS96:BT96"/>
    <mergeCell ref="AY4:BB4"/>
    <mergeCell ref="BM130:BN130"/>
    <mergeCell ref="L437:L438"/>
    <mergeCell ref="BG89:BH89"/>
    <mergeCell ref="R141:V141"/>
    <mergeCell ref="N611:O611"/>
    <mergeCell ref="N27:O27"/>
    <mergeCell ref="DM43:DP43"/>
    <mergeCell ref="BW3:BZ3"/>
    <mergeCell ref="N325:O325"/>
    <mergeCell ref="H328:I328"/>
    <mergeCell ref="F175:J175"/>
    <mergeCell ref="AU127:AV127"/>
    <mergeCell ref="H430:I430"/>
    <mergeCell ref="R3:U3"/>
    <mergeCell ref="CK23:CL23"/>
    <mergeCell ref="DA2:DD2"/>
    <mergeCell ref="CE61:CF61"/>
    <mergeCell ref="BA89:BB89"/>
    <mergeCell ref="N91:O91"/>
    <mergeCell ref="M437:M438"/>
    <mergeCell ref="CI39:CK39"/>
    <mergeCell ref="BQ105:BT105"/>
    <mergeCell ref="O437:O438"/>
    <mergeCell ref="BW5:BZ5"/>
    <mergeCell ref="N327:O327"/>
    <mergeCell ref="L107:P107"/>
    <mergeCell ref="L105:O105"/>
    <mergeCell ref="DO59:DP59"/>
    <mergeCell ref="L276:O276"/>
    <mergeCell ref="BQ43:BT43"/>
    <mergeCell ref="F103:I103"/>
    <mergeCell ref="F174:I174"/>
    <mergeCell ref="F416:J416"/>
    <mergeCell ref="H610:I610"/>
    <mergeCell ref="BE72:BH72"/>
    <mergeCell ref="AU57:AV57"/>
    <mergeCell ref="DO23:DP23"/>
    <mergeCell ref="BK107:BN107"/>
    <mergeCell ref="F3:I3"/>
    <mergeCell ref="BG124:BH124"/>
    <mergeCell ref="H366:I366"/>
    <mergeCell ref="N88:O88"/>
    <mergeCell ref="X384:AB384"/>
    <mergeCell ref="CW91:CX91"/>
    <mergeCell ref="T23:U23"/>
    <mergeCell ref="L415:O415"/>
    <mergeCell ref="X243:AA243"/>
    <mergeCell ref="AN58:AO58"/>
    <mergeCell ref="BW2:BZ2"/>
    <mergeCell ref="CK63:CL63"/>
    <mergeCell ref="CQ25:CR25"/>
    <mergeCell ref="CQ60:CR60"/>
    <mergeCell ref="T429:U429"/>
    <mergeCell ref="BW74:CA74"/>
    <mergeCell ref="CC107:CF107"/>
    <mergeCell ref="N261:O261"/>
    <mergeCell ref="BA20:BB20"/>
    <mergeCell ref="BG126:BH126"/>
    <mergeCell ref="N90:O90"/>
    <mergeCell ref="R139:U139"/>
    <mergeCell ref="BS95:BT95"/>
    <mergeCell ref="CA135:CA136"/>
    <mergeCell ref="CK92:CL92"/>
    <mergeCell ref="L104:O104"/>
    <mergeCell ref="BS27:BT27"/>
    <mergeCell ref="AY106:BB106"/>
    <mergeCell ref="DC63:DD63"/>
    <mergeCell ref="AS71:AV71"/>
    <mergeCell ref="R588:U588"/>
    <mergeCell ref="X4:Z4"/>
    <mergeCell ref="BK105:BN105"/>
    <mergeCell ref="CO6:CS6"/>
    <mergeCell ref="CK89:CL89"/>
    <mergeCell ref="AL6:AO6"/>
    <mergeCell ref="H266:I266"/>
    <mergeCell ref="Z56:AA56"/>
    <mergeCell ref="N299:O299"/>
    <mergeCell ref="DC24:DD24"/>
    <mergeCell ref="BM22:BN22"/>
    <mergeCell ref="BM93:BN93"/>
    <mergeCell ref="CW27:CX27"/>
    <mergeCell ref="T21:U21"/>
    <mergeCell ref="M30:M31"/>
    <mergeCell ref="H404:I404"/>
    <mergeCell ref="T428:U428"/>
    <mergeCell ref="F70:I70"/>
    <mergeCell ref="BM132:BN132"/>
    <mergeCell ref="X312:Z312"/>
    <mergeCell ref="L4:O4"/>
    <mergeCell ref="AL72:AO72"/>
    <mergeCell ref="Z364:AA364"/>
    <mergeCell ref="T431:U431"/>
    <mergeCell ref="T261:U261"/>
    <mergeCell ref="T432:U432"/>
    <mergeCell ref="N264:O264"/>
    <mergeCell ref="T55:U55"/>
    <mergeCell ref="X381:AA381"/>
    <mergeCell ref="L278:O278"/>
    <mergeCell ref="AY104:BB104"/>
    <mergeCell ref="AY40:BA40"/>
    <mergeCell ref="BE6:BI6"/>
    <mergeCell ref="R587:U587"/>
    <mergeCell ref="BE108:BI108"/>
    <mergeCell ref="DA70:DD70"/>
    <mergeCell ref="G236:G238"/>
    <mergeCell ref="T401:U401"/>
    <mergeCell ref="DI64:DJ64"/>
    <mergeCell ref="Z61:AA61"/>
    <mergeCell ref="BS24:BT24"/>
    <mergeCell ref="AL3:AN3"/>
    <mergeCell ref="N159:O159"/>
    <mergeCell ref="BS97:BT97"/>
    <mergeCell ref="BW73:BZ73"/>
    <mergeCell ref="AN126:AO126"/>
    <mergeCell ref="R5:U5"/>
    <mergeCell ref="N297:O297"/>
    <mergeCell ref="BS26:BT26"/>
    <mergeCell ref="BM91:BN91"/>
    <mergeCell ref="AL5:AN5"/>
    <mergeCell ref="H297:I297"/>
    <mergeCell ref="DG40:DI40"/>
    <mergeCell ref="DA3:DD3"/>
    <mergeCell ref="N328:O328"/>
    <mergeCell ref="N262:O262"/>
    <mergeCell ref="BM62:BN62"/>
    <mergeCell ref="N157:O157"/>
    <mergeCell ref="H262:I262"/>
    <mergeCell ref="CK26:CL26"/>
    <mergeCell ref="L413:O413"/>
    <mergeCell ref="DA5:DD5"/>
    <mergeCell ref="BK70:BN70"/>
    <mergeCell ref="Z368:AA368"/>
    <mergeCell ref="DO60:DP60"/>
    <mergeCell ref="CI42:CK42"/>
    <mergeCell ref="N609:O609"/>
    <mergeCell ref="AN27:AO27"/>
    <mergeCell ref="H57:I57"/>
    <mergeCell ref="BE29:BE31"/>
    <mergeCell ref="BG29:BG31"/>
    <mergeCell ref="CE59:CF59"/>
    <mergeCell ref="BK40:BM40"/>
    <mergeCell ref="BY62:BZ62"/>
    <mergeCell ref="DC29:DD29"/>
    <mergeCell ref="F242:I242"/>
    <mergeCell ref="F36:I36"/>
    <mergeCell ref="L244:O244"/>
    <mergeCell ref="BY28:BZ28"/>
    <mergeCell ref="F2:I2"/>
    <mergeCell ref="R383:T383"/>
    <mergeCell ref="F244:I244"/>
    <mergeCell ref="BY64:BZ64"/>
    <mergeCell ref="AS39:AV39"/>
    <mergeCell ref="CC4:CF4"/>
    <mergeCell ref="T326:U326"/>
    <mergeCell ref="AE38:AH38"/>
    <mergeCell ref="X344:AA344"/>
    <mergeCell ref="R107:V107"/>
    <mergeCell ref="H607:I607"/>
    <mergeCell ref="F311:I311"/>
    <mergeCell ref="BY128:BZ128"/>
    <mergeCell ref="DI62:DJ62"/>
    <mergeCell ref="BW71:BZ71"/>
    <mergeCell ref="DA43:DE43"/>
    <mergeCell ref="N160:O160"/>
    <mergeCell ref="H329:I329"/>
    <mergeCell ref="R348:V348"/>
    <mergeCell ref="BG123:BH123"/>
    <mergeCell ref="CQ57:CR57"/>
    <mergeCell ref="R71:U71"/>
    <mergeCell ref="Z404:AA404"/>
    <mergeCell ref="BM60:BN60"/>
    <mergeCell ref="AN428:AO428"/>
    <mergeCell ref="T121:U121"/>
    <mergeCell ref="BG60:BH60"/>
    <mergeCell ref="H60:I60"/>
    <mergeCell ref="N437:N438"/>
    <mergeCell ref="X39:AA39"/>
    <mergeCell ref="AN63:AO63"/>
    <mergeCell ref="X70:AA70"/>
    <mergeCell ref="BQ42:BS42"/>
    <mergeCell ref="AU59:AV59"/>
    <mergeCell ref="N189:O189"/>
    <mergeCell ref="CK124:CL124"/>
    <mergeCell ref="BS94:BT94"/>
    <mergeCell ref="BW39:BY39"/>
    <mergeCell ref="T123:U123"/>
    <mergeCell ref="CQ58:CR58"/>
    <mergeCell ref="CO74:CS74"/>
    <mergeCell ref="CK126:CL126"/>
    <mergeCell ref="R137:U137"/>
    <mergeCell ref="L140:O140"/>
    <mergeCell ref="BK108:BO108"/>
    <mergeCell ref="N362:O362"/>
    <mergeCell ref="P94:P96"/>
    <mergeCell ref="AF433:AG433"/>
    <mergeCell ref="F414:I414"/>
    <mergeCell ref="X382:AA382"/>
    <mergeCell ref="DC92:DD92"/>
    <mergeCell ref="T158:U158"/>
    <mergeCell ref="H367:I367"/>
    <mergeCell ref="N158:O158"/>
    <mergeCell ref="N30:N31"/>
    <mergeCell ref="AU91:AV91"/>
    <mergeCell ref="AL2:AN2"/>
    <mergeCell ref="BK4:BN4"/>
    <mergeCell ref="P30:P31"/>
    <mergeCell ref="Z59:AA59"/>
    <mergeCell ref="T331:U331"/>
    <mergeCell ref="CI108:CM108"/>
    <mergeCell ref="BA93:BB93"/>
    <mergeCell ref="BQ72:BT72"/>
    <mergeCell ref="T160:U160"/>
    <mergeCell ref="H434:I434"/>
    <mergeCell ref="AU93:AV93"/>
    <mergeCell ref="L383:O383"/>
    <mergeCell ref="AZ28:AZ29"/>
    <mergeCell ref="R345:U345"/>
    <mergeCell ref="BB28:BB29"/>
    <mergeCell ref="AS107:AV107"/>
    <mergeCell ref="L384:P384"/>
    <mergeCell ref="N227:O227"/>
    <mergeCell ref="X348:Z348"/>
    <mergeCell ref="CE91:CF91"/>
    <mergeCell ref="H227:I227"/>
    <mergeCell ref="J236:J238"/>
    <mergeCell ref="CU40:CW40"/>
    <mergeCell ref="BE73:BH73"/>
    <mergeCell ref="BY25:BZ25"/>
    <mergeCell ref="BC30:BC32"/>
    <mergeCell ref="Z22:AA22"/>
    <mergeCell ref="Z155:AA155"/>
    <mergeCell ref="Z264:AA264"/>
    <mergeCell ref="Z93:AA93"/>
    <mergeCell ref="F172:I172"/>
    <mergeCell ref="T92:U92"/>
    <mergeCell ref="CQ62:CR62"/>
    <mergeCell ref="CC72:CF72"/>
    <mergeCell ref="DI59:DJ59"/>
    <mergeCell ref="DM3:DP3"/>
    <mergeCell ref="L73:P73"/>
    <mergeCell ref="DI25:DJ25"/>
    <mergeCell ref="Z262:AA262"/>
    <mergeCell ref="Z157:AA157"/>
    <mergeCell ref="DC28:DD28"/>
    <mergeCell ref="Z328:AA328"/>
    <mergeCell ref="DI61:DJ61"/>
    <mergeCell ref="BA24:BB24"/>
    <mergeCell ref="DM5:DP5"/>
    <mergeCell ref="DA42:DD42"/>
    <mergeCell ref="R39:T39"/>
    <mergeCell ref="BW70:BZ70"/>
    <mergeCell ref="F5:I5"/>
    <mergeCell ref="DG4:DJ4"/>
    <mergeCell ref="H159:I159"/>
    <mergeCell ref="DO63:DP63"/>
    <mergeCell ref="H58:I58"/>
    <mergeCell ref="BE3:BH3"/>
    <mergeCell ref="DO58:DP58"/>
    <mergeCell ref="BE5:BH5"/>
    <mergeCell ref="DG42:DI42"/>
    <mergeCell ref="H23:I23"/>
    <mergeCell ref="DC91:DD91"/>
    <mergeCell ref="T599:U599"/>
    <mergeCell ref="DC25:DD25"/>
    <mergeCell ref="N300:O300"/>
    <mergeCell ref="BF29:BF31"/>
    <mergeCell ref="BY63:BZ63"/>
    <mergeCell ref="AN128:AO128"/>
    <mergeCell ref="BH29:BH31"/>
    <mergeCell ref="BE2:BH2"/>
    <mergeCell ref="AF429:AG429"/>
    <mergeCell ref="AM134:AM135"/>
    <mergeCell ref="AY5:BB5"/>
    <mergeCell ref="BK74:BO74"/>
    <mergeCell ref="CW92:CX92"/>
    <mergeCell ref="F280:J280"/>
    <mergeCell ref="CK60:CL60"/>
    <mergeCell ref="L72:O72"/>
    <mergeCell ref="F210:I210"/>
    <mergeCell ref="F381:I381"/>
    <mergeCell ref="CI3:CL3"/>
    <mergeCell ref="AF431:AG431"/>
    <mergeCell ref="Z154:AA154"/>
    <mergeCell ref="CW29:CX29"/>
    <mergeCell ref="N122:O122"/>
    <mergeCell ref="O30:O31"/>
    <mergeCell ref="H56:I56"/>
    <mergeCell ref="F589:I589"/>
    <mergeCell ref="Z91:AA91"/>
    <mergeCell ref="CC105:CF105"/>
    <mergeCell ref="CO2:CR2"/>
    <mergeCell ref="Z25:AA25"/>
    <mergeCell ref="H433:I433"/>
    <mergeCell ref="X345:Z345"/>
    <mergeCell ref="CE88:CF88"/>
    <mergeCell ref="CE26:CF26"/>
    <mergeCell ref="T297:U297"/>
    <mergeCell ref="AU129:AV129"/>
    <mergeCell ref="CW89:CX89"/>
    <mergeCell ref="H364:I364"/>
    <mergeCell ref="AU25:AV25"/>
    <mergeCell ref="AN62:AO62"/>
    <mergeCell ref="AY43:BB43"/>
    <mergeCell ref="CE90:CF90"/>
    <mergeCell ref="DO24:DP24"/>
    <mergeCell ref="AL43:AP43"/>
    <mergeCell ref="BY93:BZ93"/>
    <mergeCell ref="AU131:AV131"/>
    <mergeCell ref="BW107:BZ107"/>
    <mergeCell ref="T56:U56"/>
    <mergeCell ref="L314:P314"/>
    <mergeCell ref="CE27:CF27"/>
    <mergeCell ref="BE71:BH71"/>
    <mergeCell ref="R70:U70"/>
    <mergeCell ref="Z267:AA267"/>
    <mergeCell ref="CC41:CE41"/>
    <mergeCell ref="Z156:AA156"/>
    <mergeCell ref="T25:U25"/>
    <mergeCell ref="CC43:CF43"/>
    <mergeCell ref="X141:Z141"/>
    <mergeCell ref="Z327:AA327"/>
    <mergeCell ref="F241:I241"/>
    <mergeCell ref="H368:I368"/>
    <mergeCell ref="R244:T244"/>
    <mergeCell ref="DM2:DP2"/>
    <mergeCell ref="BM64:BN64"/>
    <mergeCell ref="T294:U294"/>
    <mergeCell ref="BG23:BH23"/>
    <mergeCell ref="N53:O53"/>
    <mergeCell ref="L586:O586"/>
    <mergeCell ref="BA23:BB23"/>
    <mergeCell ref="AU88:AV88"/>
    <mergeCell ref="N326:O326"/>
    <mergeCell ref="P435:P436"/>
    <mergeCell ref="R344:U344"/>
    <mergeCell ref="BW108:CA108"/>
    <mergeCell ref="X245:AB245"/>
    <mergeCell ref="AN29:AO29"/>
    <mergeCell ref="N432:O432"/>
    <mergeCell ref="N295:O295"/>
    <mergeCell ref="BQ108:BU108"/>
    <mergeCell ref="BA90:BB90"/>
    <mergeCell ref="CK21:CL21"/>
    <mergeCell ref="AS6:AW6"/>
    <mergeCell ref="AN94:AO94"/>
    <mergeCell ref="CE24:CF24"/>
    <mergeCell ref="AU90:AV90"/>
    <mergeCell ref="CE89:CF89"/>
    <mergeCell ref="BA62:BB62"/>
    <mergeCell ref="AS104:AV104"/>
    <mergeCell ref="M435:M436"/>
    <mergeCell ref="CI5:CL5"/>
    <mergeCell ref="CE93:CF93"/>
    <mergeCell ref="X347:AA347"/>
    <mergeCell ref="BE39:BG39"/>
    <mergeCell ref="AS42:AV42"/>
    <mergeCell ref="AL4:AN4"/>
    <mergeCell ref="L588:O588"/>
    <mergeCell ref="BS60:BT60"/>
    <mergeCell ref="AG53:AH53"/>
    <mergeCell ref="F233:F235"/>
    <mergeCell ref="DI27:DJ27"/>
    <mergeCell ref="T600:U600"/>
    <mergeCell ref="AL70:AO70"/>
    <mergeCell ref="X139:Z139"/>
    <mergeCell ref="N162:O162"/>
    <mergeCell ref="BS124:BT124"/>
    <mergeCell ref="AL416:AP416"/>
    <mergeCell ref="M94:M96"/>
    <mergeCell ref="N398:O398"/>
    <mergeCell ref="AL414:AO414"/>
    <mergeCell ref="CI2:CL2"/>
    <mergeCell ref="L347:O347"/>
    <mergeCell ref="BG61:BH61"/>
    <mergeCell ref="Z153:AA153"/>
    <mergeCell ref="L412:O412"/>
    <mergeCell ref="CU42:CW42"/>
    <mergeCell ref="DC60:DD60"/>
    <mergeCell ref="BS126:BT126"/>
    <mergeCell ref="CI74:CM74"/>
    <mergeCell ref="Z90:AA90"/>
    <mergeCell ref="CC104:CF104"/>
    <mergeCell ref="T155:U155"/>
    <mergeCell ref="CQ59:CR59"/>
    <mergeCell ref="BG125:BH125"/>
    <mergeCell ref="DA39:DD39"/>
    <mergeCell ref="AY107:BB107"/>
    <mergeCell ref="AY42:BA42"/>
    <mergeCell ref="DG43:DJ43"/>
    <mergeCell ref="BQ3:BT3"/>
    <mergeCell ref="AN28:AO28"/>
    <mergeCell ref="L138:O138"/>
    <mergeCell ref="CK64:CL64"/>
    <mergeCell ref="N403:O403"/>
    <mergeCell ref="T126:U126"/>
    <mergeCell ref="AL42:AO42"/>
    <mergeCell ref="BY88:BZ88"/>
    <mergeCell ref="Z158:AA158"/>
    <mergeCell ref="DM42:DO42"/>
    <mergeCell ref="AD414:AG414"/>
    <mergeCell ref="R311:U311"/>
    <mergeCell ref="BA88:BB88"/>
    <mergeCell ref="AN432:AO432"/>
    <mergeCell ref="AN92:AO92"/>
    <mergeCell ref="H125:I125"/>
    <mergeCell ref="N126:O126"/>
    <mergeCell ref="R140:U140"/>
    <mergeCell ref="CE131:CF131"/>
    <mergeCell ref="BW6:CA6"/>
    <mergeCell ref="N193:O193"/>
    <mergeCell ref="BQ6:BU6"/>
    <mergeCell ref="AU128:AV128"/>
    <mergeCell ref="H193:I193"/>
    <mergeCell ref="L207:O207"/>
    <mergeCell ref="F207:I207"/>
    <mergeCell ref="AN134:AN135"/>
    <mergeCell ref="DI63:DJ63"/>
    <mergeCell ref="DI26:DJ26"/>
    <mergeCell ref="H191:I191"/>
    <mergeCell ref="F384:J384"/>
    <mergeCell ref="F413:I413"/>
    <mergeCell ref="CO41:CQ41"/>
    <mergeCell ref="R241:U241"/>
    <mergeCell ref="N123:O123"/>
    <mergeCell ref="AN93:AO93"/>
    <mergeCell ref="F586:I586"/>
    <mergeCell ref="CK125:CL125"/>
    <mergeCell ref="F415:I415"/>
    <mergeCell ref="AL107:AO107"/>
    <mergeCell ref="CC42:CE42"/>
    <mergeCell ref="T293:U293"/>
    <mergeCell ref="CK62:CL62"/>
    <mergeCell ref="R36:U36"/>
    <mergeCell ref="CK127:CL127"/>
    <mergeCell ref="L310:O310"/>
    <mergeCell ref="T360:U360"/>
    <mergeCell ref="BA59:BB59"/>
    <mergeCell ref="N124:O124"/>
    <mergeCell ref="X244:AA244"/>
    <mergeCell ref="AU62:AV62"/>
    <mergeCell ref="R380:U380"/>
    <mergeCell ref="N435:N436"/>
    <mergeCell ref="AS73:AV73"/>
    <mergeCell ref="T329:U329"/>
    <mergeCell ref="BS129:BT129"/>
    <mergeCell ref="BY91:BZ91"/>
    <mergeCell ref="T365:U365"/>
    <mergeCell ref="R585:U585"/>
    <mergeCell ref="BW105:BZ105"/>
    <mergeCell ref="R243:T243"/>
    <mergeCell ref="AG55:AH55"/>
    <mergeCell ref="H231:I231"/>
    <mergeCell ref="CQ91:CR91"/>
    <mergeCell ref="R279:U279"/>
    <mergeCell ref="BQ73:BT73"/>
    <mergeCell ref="AL108:AP108"/>
    <mergeCell ref="T58:U58"/>
    <mergeCell ref="R280:V280"/>
    <mergeCell ref="N161:O161"/>
    <mergeCell ref="H226:I226"/>
    <mergeCell ref="T54:U54"/>
    <mergeCell ref="CW60:CX60"/>
    <mergeCell ref="BG20:BH20"/>
    <mergeCell ref="R6:V6"/>
    <mergeCell ref="CE130:CF130"/>
    <mergeCell ref="H188:I188"/>
    <mergeCell ref="BS98:BT98"/>
    <mergeCell ref="DA71:DD71"/>
    <mergeCell ref="L346:O346"/>
    <mergeCell ref="AL134:AL135"/>
    <mergeCell ref="AG52:AH52"/>
    <mergeCell ref="H228:I228"/>
    <mergeCell ref="BG22:BH22"/>
    <mergeCell ref="L277:O277"/>
    <mergeCell ref="DA73:DD73"/>
    <mergeCell ref="DA6:DE6"/>
    <mergeCell ref="BM127:BN127"/>
    <mergeCell ref="CC106:CF106"/>
    <mergeCell ref="T328:U328"/>
    <mergeCell ref="T157:U157"/>
    <mergeCell ref="CQ61:CR61"/>
    <mergeCell ref="BA21:BB21"/>
    <mergeCell ref="R242:T242"/>
    <mergeCell ref="H89:I89"/>
    <mergeCell ref="AF432:AG432"/>
    <mergeCell ref="F344:I344"/>
    <mergeCell ref="L137:O137"/>
    <mergeCell ref="AS4:AV4"/>
    <mergeCell ref="CO72:CR72"/>
    <mergeCell ref="H611:I611"/>
    <mergeCell ref="N402:O402"/>
    <mergeCell ref="X73:AB73"/>
    <mergeCell ref="N190:O190"/>
    <mergeCell ref="X311:Z311"/>
    <mergeCell ref="L106:O106"/>
    <mergeCell ref="H190:I190"/>
    <mergeCell ref="AY72:BB72"/>
    <mergeCell ref="R310:U310"/>
    <mergeCell ref="AN431:AO431"/>
    <mergeCell ref="AG57:AH57"/>
    <mergeCell ref="AS72:AV72"/>
    <mergeCell ref="Z367:AA367"/>
    <mergeCell ref="AS70:AV70"/>
    <mergeCell ref="BG25:BH25"/>
    <mergeCell ref="BW4:BZ4"/>
    <mergeCell ref="BK41:BM41"/>
    <mergeCell ref="BW40:BY40"/>
    <mergeCell ref="R384:U384"/>
    <mergeCell ref="F245:J245"/>
    <mergeCell ref="BE41:BG41"/>
    <mergeCell ref="L94:L96"/>
    <mergeCell ref="N266:O266"/>
    <mergeCell ref="T57:U57"/>
    <mergeCell ref="CQ27:CR27"/>
    <mergeCell ref="X383:AA383"/>
    <mergeCell ref="BQ71:BT71"/>
    <mergeCell ref="H612:I612"/>
    <mergeCell ref="CO40:CQ40"/>
    <mergeCell ref="H299:I299"/>
    <mergeCell ref="F412:I412"/>
    <mergeCell ref="X72:AA72"/>
    <mergeCell ref="F313:I313"/>
    <mergeCell ref="BI29:BI31"/>
    <mergeCell ref="L348:P348"/>
    <mergeCell ref="BE107:BH107"/>
    <mergeCell ref="CU3:CX3"/>
    <mergeCell ref="F278:I278"/>
    <mergeCell ref="DI23:DJ23"/>
    <mergeCell ref="AN129:AO129"/>
    <mergeCell ref="X241:AA241"/>
    <mergeCell ref="CK25:CL25"/>
    <mergeCell ref="F171:I171"/>
    <mergeCell ref="AN91:AO91"/>
    <mergeCell ref="CO43:CR43"/>
    <mergeCell ref="AN25:AO25"/>
    <mergeCell ref="CU5:CX5"/>
    <mergeCell ref="AY3:BB3"/>
    <mergeCell ref="N400:O400"/>
    <mergeCell ref="AL105:AO105"/>
    <mergeCell ref="BM23:BN23"/>
    <mergeCell ref="CQ93:CR93"/>
    <mergeCell ref="AN60:AO60"/>
    <mergeCell ref="X138:Z138"/>
    <mergeCell ref="AN131:AO131"/>
    <mergeCell ref="L414:O414"/>
    <mergeCell ref="N52:O52"/>
    <mergeCell ref="AN429:AO429"/>
    <mergeCell ref="BQ39:BS39"/>
    <mergeCell ref="H298:I298"/>
    <mergeCell ref="N89:O89"/>
    <mergeCell ref="X6:AA6"/>
    <mergeCell ref="N260:O260"/>
    <mergeCell ref="L209:O209"/>
    <mergeCell ref="AU130:AV130"/>
    <mergeCell ref="L38:O38"/>
    <mergeCell ref="AY2:BB2"/>
    <mergeCell ref="F312:I312"/>
    <mergeCell ref="BY132:BZ132"/>
    <mergeCell ref="L345:O345"/>
    <mergeCell ref="AL415:AO415"/>
    <mergeCell ref="N26:O26"/>
    <mergeCell ref="H91:I91"/>
    <mergeCell ref="DI28:DJ28"/>
    <mergeCell ref="AD416:AH416"/>
    <mergeCell ref="CW58:CX58"/>
    <mergeCell ref="CQ90:CR90"/>
    <mergeCell ref="H327:I327"/>
    <mergeCell ref="H162:I162"/>
    <mergeCell ref="BK43:BN43"/>
    <mergeCell ref="F105:I105"/>
    <mergeCell ref="CU74:CY74"/>
    <mergeCell ref="F347:I347"/>
    <mergeCell ref="L2:O2"/>
    <mergeCell ref="DC59:DD59"/>
    <mergeCell ref="CU6:CY6"/>
    <mergeCell ref="DI24:DJ24"/>
    <mergeCell ref="R313:U313"/>
    <mergeCell ref="F39:I39"/>
    <mergeCell ref="T265:U265"/>
    <mergeCell ref="N330:O330"/>
    <mergeCell ref="R2:U2"/>
    <mergeCell ref="L175:P175"/>
    <mergeCell ref="BM61:BN61"/>
    <mergeCell ref="BS23:BT23"/>
    <mergeCell ref="BM88:BN88"/>
    <mergeCell ref="BG64:BH64"/>
    <mergeCell ref="AG56:AH56"/>
    <mergeCell ref="BM26:BN26"/>
    <mergeCell ref="H161:I161"/>
    <mergeCell ref="CC5:CF5"/>
    <mergeCell ref="X5:Z5"/>
    <mergeCell ref="CC6:CG6"/>
    <mergeCell ref="BG128:BH128"/>
    <mergeCell ref="BM90:BN90"/>
    <mergeCell ref="N263:O263"/>
    <mergeCell ref="DM39:DO39"/>
    <mergeCell ref="CQ24:CR24"/>
    <mergeCell ref="L141:P141"/>
    <mergeCell ref="BM27:BN27"/>
    <mergeCell ref="N229:O229"/>
    <mergeCell ref="CW26:CX26"/>
    <mergeCell ref="T262:U262"/>
    <mergeCell ref="CQ88:CR88"/>
    <mergeCell ref="CE129:CF129"/>
    <mergeCell ref="CK91:CL91"/>
    <mergeCell ref="CQ26:CR26"/>
    <mergeCell ref="F173:I173"/>
    <mergeCell ref="DA4:DD4"/>
    <mergeCell ref="CE25:CF25"/>
    <mergeCell ref="DM6:DQ6"/>
    <mergeCell ref="CI105:CL105"/>
    <mergeCell ref="CI41:CK41"/>
    <mergeCell ref="CW62:CX62"/>
    <mergeCell ref="H608:I608"/>
    <mergeCell ref="BE74:BI74"/>
    <mergeCell ref="R73:V73"/>
    <mergeCell ref="R415:T415"/>
    <mergeCell ref="AY108:BC108"/>
    <mergeCell ref="BY127:BZ127"/>
    <mergeCell ref="BM59:BN59"/>
    <mergeCell ref="DO25:DP25"/>
    <mergeCell ref="AL73:AO73"/>
    <mergeCell ref="AG54:AH54"/>
    <mergeCell ref="N361:O361"/>
    <mergeCell ref="CC3:CF3"/>
    <mergeCell ref="H230:I230"/>
    <mergeCell ref="X3:Z3"/>
    <mergeCell ref="DC61:DD61"/>
    <mergeCell ref="H401:I401"/>
    <mergeCell ref="T430:U430"/>
    <mergeCell ref="X380:AA380"/>
    <mergeCell ref="T362:U362"/>
    <mergeCell ref="L279:O279"/>
    <mergeCell ref="AE40:AI40"/>
    <mergeCell ref="T364:U364"/>
    <mergeCell ref="N329:O329"/>
    <mergeCell ref="N87:O87"/>
    <mergeCell ref="CW57:CX57"/>
    <mergeCell ref="H87:I87"/>
    <mergeCell ref="CK93:CL93"/>
    <mergeCell ref="CU71:CX71"/>
    <mergeCell ref="P437:P438"/>
    <mergeCell ref="N24:O24"/>
    <mergeCell ref="BY92:BZ92"/>
  </mergeCells>
  <pageMargins left="0.7" right="0.7" top="0.75" bottom="0.75" header="0.3" footer="0.3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7030A0"/>
  </sheetPr>
  <dimension ref="A1:AR18"/>
  <sheetViews>
    <sheetView zoomScale="91" zoomScaleNormal="91" workbookViewId="0">
      <selection activeCell="I35" sqref="I35"/>
    </sheetView>
  </sheetViews>
  <sheetFormatPr baseColWidth="10" defaultColWidth="11.42578125" defaultRowHeight="15"/>
  <sheetData>
    <row r="1" spans="1:44">
      <c r="A1" s="3" t="s">
        <v>28</v>
      </c>
      <c r="B1" s="3" t="s">
        <v>335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  <c r="AI1" s="3">
        <v>2051</v>
      </c>
      <c r="AJ1" s="3">
        <v>2052</v>
      </c>
      <c r="AK1" s="3">
        <v>2053</v>
      </c>
      <c r="AL1" s="3">
        <v>2054</v>
      </c>
      <c r="AM1" s="3">
        <v>2055</v>
      </c>
      <c r="AN1" s="3">
        <v>2056</v>
      </c>
      <c r="AO1" s="3">
        <v>2057</v>
      </c>
      <c r="AP1" s="3">
        <v>2058</v>
      </c>
      <c r="AQ1" s="3">
        <v>2059</v>
      </c>
      <c r="AR1" s="3">
        <v>2060</v>
      </c>
    </row>
    <row r="2" spans="1:44">
      <c r="A2" t="s">
        <v>688</v>
      </c>
      <c r="B2" t="s">
        <v>337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>
      <c r="A3" t="s">
        <v>29</v>
      </c>
      <c r="B3" t="s">
        <v>337</v>
      </c>
      <c r="C3" s="74">
        <v>1.1000000000000001</v>
      </c>
      <c r="D3" s="74">
        <v>1.1000000000000001</v>
      </c>
      <c r="E3" s="74">
        <v>1.1000000000000001</v>
      </c>
      <c r="F3" s="74">
        <v>1.1000000000000001</v>
      </c>
      <c r="G3" s="74">
        <v>1.1000000000000001</v>
      </c>
      <c r="H3" s="74">
        <v>1.1000000000000001</v>
      </c>
      <c r="I3" s="74">
        <v>1.1000000000000001</v>
      </c>
      <c r="J3" s="74">
        <v>1.1000000000000001</v>
      </c>
      <c r="K3" s="74">
        <v>1.1000000000000001</v>
      </c>
      <c r="L3" s="74">
        <v>1.1000000000000001</v>
      </c>
      <c r="M3" s="74">
        <v>1.1000000000000001</v>
      </c>
      <c r="N3" s="74">
        <v>1.1000000000000001</v>
      </c>
      <c r="O3" s="74">
        <v>1.1000000000000001</v>
      </c>
      <c r="P3" s="74">
        <v>1.1000000000000001</v>
      </c>
      <c r="Q3" s="74">
        <v>1.1000000000000001</v>
      </c>
      <c r="R3" s="74">
        <v>1.1000000000000001</v>
      </c>
      <c r="S3" s="74">
        <v>1.1000000000000001</v>
      </c>
      <c r="T3" s="74">
        <v>1.1000000000000001</v>
      </c>
      <c r="U3" s="74">
        <v>1.1000000000000001</v>
      </c>
      <c r="V3" s="74">
        <v>1.1000000000000001</v>
      </c>
      <c r="W3" s="74">
        <v>1.1000000000000001</v>
      </c>
      <c r="X3" s="74">
        <v>1.1000000000000001</v>
      </c>
      <c r="Y3" s="74">
        <v>1.1000000000000001</v>
      </c>
      <c r="Z3" s="74">
        <v>1.1000000000000001</v>
      </c>
      <c r="AA3" s="74">
        <v>1.1000000000000001</v>
      </c>
      <c r="AB3" s="74">
        <v>1.1000000000000001</v>
      </c>
      <c r="AC3" s="74">
        <v>1.1000000000000001</v>
      </c>
      <c r="AD3" s="74">
        <v>1.1000000000000001</v>
      </c>
      <c r="AE3" s="74">
        <v>1.1000000000000001</v>
      </c>
      <c r="AF3" s="74">
        <v>1.1000000000000001</v>
      </c>
      <c r="AG3" s="74">
        <v>1.1000000000000001</v>
      </c>
      <c r="AH3" s="74">
        <v>1.1000000000000001</v>
      </c>
      <c r="AI3" s="74">
        <v>1.1000000000000001</v>
      </c>
      <c r="AJ3" s="74">
        <v>1.1000000000000001</v>
      </c>
      <c r="AK3" s="74">
        <v>1.1000000000000001</v>
      </c>
      <c r="AL3" s="74">
        <v>1.1000000000000001</v>
      </c>
      <c r="AM3" s="74">
        <v>1.1000000000000001</v>
      </c>
      <c r="AN3" s="74">
        <v>1.1000000000000001</v>
      </c>
      <c r="AO3" s="74">
        <v>1.1000000000000001</v>
      </c>
      <c r="AP3" s="74">
        <v>1.1000000000000001</v>
      </c>
      <c r="AQ3" s="74">
        <v>1.1000000000000001</v>
      </c>
      <c r="AR3" s="74">
        <v>1.1000000000000001</v>
      </c>
    </row>
    <row r="4" spans="1:44">
      <c r="A4" t="s">
        <v>30</v>
      </c>
      <c r="B4" t="s">
        <v>337</v>
      </c>
      <c r="C4">
        <v>32.9</v>
      </c>
      <c r="D4">
        <v>32.9</v>
      </c>
      <c r="E4">
        <v>32.9</v>
      </c>
      <c r="F4">
        <v>32.9</v>
      </c>
      <c r="G4">
        <v>32.9</v>
      </c>
      <c r="H4">
        <v>32.9</v>
      </c>
      <c r="I4">
        <v>32.9</v>
      </c>
      <c r="J4">
        <v>32.9</v>
      </c>
      <c r="K4">
        <v>32.9</v>
      </c>
      <c r="L4">
        <v>32.9</v>
      </c>
      <c r="M4">
        <v>32.9</v>
      </c>
      <c r="N4">
        <v>32.9</v>
      </c>
      <c r="O4">
        <v>32.9</v>
      </c>
      <c r="P4">
        <v>32.9</v>
      </c>
      <c r="Q4">
        <v>32.9</v>
      </c>
      <c r="R4">
        <v>32.9</v>
      </c>
      <c r="S4">
        <v>32.9</v>
      </c>
      <c r="T4">
        <v>32.9</v>
      </c>
      <c r="U4">
        <v>32.9</v>
      </c>
      <c r="V4">
        <v>32.9</v>
      </c>
      <c r="W4">
        <v>32.9</v>
      </c>
      <c r="X4">
        <v>32.9</v>
      </c>
      <c r="Y4">
        <v>32.9</v>
      </c>
      <c r="Z4">
        <v>32.9</v>
      </c>
      <c r="AA4">
        <v>32.9</v>
      </c>
      <c r="AB4">
        <v>32.9</v>
      </c>
      <c r="AC4">
        <v>32.9</v>
      </c>
      <c r="AD4">
        <v>32.9</v>
      </c>
      <c r="AE4">
        <v>32.9</v>
      </c>
      <c r="AF4">
        <v>32.9</v>
      </c>
      <c r="AG4">
        <v>32.9</v>
      </c>
      <c r="AH4">
        <v>32.9</v>
      </c>
      <c r="AI4">
        <v>32.9</v>
      </c>
      <c r="AJ4">
        <v>32.9</v>
      </c>
      <c r="AK4">
        <v>32.9</v>
      </c>
      <c r="AL4">
        <v>32.9</v>
      </c>
      <c r="AM4">
        <v>32.9</v>
      </c>
      <c r="AN4">
        <v>32.9</v>
      </c>
      <c r="AO4">
        <v>32.9</v>
      </c>
      <c r="AP4">
        <v>32.9</v>
      </c>
      <c r="AQ4">
        <v>32.9</v>
      </c>
      <c r="AR4">
        <v>32.9</v>
      </c>
    </row>
    <row r="5" spans="1:44">
      <c r="A5" t="s">
        <v>31</v>
      </c>
      <c r="B5" t="s">
        <v>337</v>
      </c>
      <c r="C5" s="74">
        <v>4.5999999999999996</v>
      </c>
      <c r="D5" s="74">
        <v>4.5999999999999996</v>
      </c>
      <c r="E5" s="74">
        <v>4.5999999999999996</v>
      </c>
      <c r="F5" s="74">
        <v>4.5999999999999996</v>
      </c>
      <c r="G5" s="74">
        <v>4.5999999999999996</v>
      </c>
      <c r="H5" s="74">
        <v>4.5999999999999996</v>
      </c>
      <c r="I5" s="74">
        <v>4.5999999999999996</v>
      </c>
      <c r="J5" s="74">
        <v>4.5999999999999996</v>
      </c>
      <c r="K5" s="74">
        <v>4.5999999999999996</v>
      </c>
      <c r="L5" s="74">
        <v>4.5999999999999996</v>
      </c>
      <c r="M5" s="74">
        <v>4.5999999999999996</v>
      </c>
      <c r="N5" s="74">
        <v>4.5999999999999996</v>
      </c>
      <c r="O5" s="74">
        <v>4.5999999999999996</v>
      </c>
      <c r="P5" s="74">
        <v>4.5999999999999996</v>
      </c>
      <c r="Q5" s="74">
        <v>4.5999999999999996</v>
      </c>
      <c r="R5" s="74">
        <v>4.5999999999999996</v>
      </c>
      <c r="S5" s="74">
        <v>4.5999999999999996</v>
      </c>
      <c r="T5" s="74">
        <v>4.5999999999999996</v>
      </c>
      <c r="U5" s="74">
        <v>4.5999999999999996</v>
      </c>
      <c r="V5" s="74">
        <v>4.5999999999999996</v>
      </c>
      <c r="W5" s="74">
        <v>4.5999999999999996</v>
      </c>
      <c r="X5" s="74">
        <v>4.5999999999999996</v>
      </c>
      <c r="Y5" s="74">
        <v>4.5999999999999996</v>
      </c>
      <c r="Z5" s="74">
        <v>4.5999999999999996</v>
      </c>
      <c r="AA5" s="74">
        <v>4.5999999999999996</v>
      </c>
      <c r="AB5" s="74">
        <v>4.5999999999999996</v>
      </c>
      <c r="AC5" s="74">
        <v>4.5999999999999996</v>
      </c>
      <c r="AD5" s="74">
        <v>4.5999999999999996</v>
      </c>
      <c r="AE5" s="74">
        <v>4.5999999999999996</v>
      </c>
      <c r="AF5" s="74">
        <v>4.5999999999999996</v>
      </c>
      <c r="AG5" s="74">
        <v>4.5999999999999996</v>
      </c>
      <c r="AH5" s="74">
        <v>4.5999999999999996</v>
      </c>
      <c r="AI5" s="74">
        <v>4.5999999999999996</v>
      </c>
      <c r="AJ5" s="74">
        <v>4.5999999999999996</v>
      </c>
      <c r="AK5" s="74">
        <v>4.5999999999999996</v>
      </c>
      <c r="AL5" s="74">
        <v>4.5999999999999996</v>
      </c>
      <c r="AM5" s="74">
        <v>4.5999999999999996</v>
      </c>
      <c r="AN5" s="74">
        <v>4.5999999999999996</v>
      </c>
      <c r="AO5" s="74">
        <v>4.5999999999999996</v>
      </c>
      <c r="AP5" s="74">
        <v>4.5999999999999996</v>
      </c>
      <c r="AQ5" s="74">
        <v>4.5999999999999996</v>
      </c>
      <c r="AR5" s="74">
        <v>4.5999999999999996</v>
      </c>
    </row>
    <row r="6" spans="1:44">
      <c r="A6" t="s">
        <v>32</v>
      </c>
      <c r="B6" t="s">
        <v>337</v>
      </c>
      <c r="C6" s="74">
        <v>8.9</v>
      </c>
      <c r="D6" s="74">
        <v>8.9</v>
      </c>
      <c r="E6" s="74">
        <v>8.9</v>
      </c>
      <c r="F6" s="74">
        <v>8.9</v>
      </c>
      <c r="G6" s="74">
        <v>8.9</v>
      </c>
      <c r="H6" s="74">
        <v>8.9</v>
      </c>
      <c r="I6" s="74">
        <v>8.9</v>
      </c>
      <c r="J6" s="74">
        <v>8.9</v>
      </c>
      <c r="K6" s="74">
        <v>8.9</v>
      </c>
      <c r="L6" s="74">
        <v>8.9</v>
      </c>
      <c r="M6" s="74">
        <v>8.9</v>
      </c>
      <c r="N6" s="74">
        <v>8.9</v>
      </c>
      <c r="O6" s="74">
        <v>8.9</v>
      </c>
      <c r="P6" s="74">
        <v>8.9</v>
      </c>
      <c r="Q6" s="74">
        <v>8.9</v>
      </c>
      <c r="R6" s="74">
        <v>8.9</v>
      </c>
      <c r="S6" s="74">
        <v>8.9</v>
      </c>
      <c r="T6" s="74">
        <v>8.9</v>
      </c>
      <c r="U6" s="74">
        <v>8.9</v>
      </c>
      <c r="V6" s="74">
        <v>8.9</v>
      </c>
      <c r="W6" s="74">
        <v>8.9</v>
      </c>
      <c r="X6" s="74">
        <v>8.9</v>
      </c>
      <c r="Y6" s="74">
        <v>8.9</v>
      </c>
      <c r="Z6" s="74">
        <v>8.9</v>
      </c>
      <c r="AA6" s="74">
        <v>8.9</v>
      </c>
      <c r="AB6" s="74">
        <v>8.9</v>
      </c>
      <c r="AC6" s="74">
        <v>8.9</v>
      </c>
      <c r="AD6" s="74">
        <v>8.9</v>
      </c>
      <c r="AE6" s="74">
        <v>8.9</v>
      </c>
      <c r="AF6" s="74">
        <v>8.9</v>
      </c>
      <c r="AG6" s="74">
        <v>8.9</v>
      </c>
      <c r="AH6" s="74">
        <v>8.9</v>
      </c>
      <c r="AI6" s="74">
        <v>8.9</v>
      </c>
      <c r="AJ6" s="74">
        <v>8.9</v>
      </c>
      <c r="AK6" s="74">
        <v>8.9</v>
      </c>
      <c r="AL6" s="74">
        <v>8.9</v>
      </c>
      <c r="AM6" s="74">
        <v>8.9</v>
      </c>
      <c r="AN6" s="74">
        <v>8.9</v>
      </c>
      <c r="AO6" s="74">
        <v>8.9</v>
      </c>
      <c r="AP6" s="74">
        <v>8.9</v>
      </c>
      <c r="AQ6" s="74">
        <v>8.9</v>
      </c>
      <c r="AR6" s="74">
        <v>8.9</v>
      </c>
    </row>
    <row r="7" spans="1:44">
      <c r="A7" t="s">
        <v>33</v>
      </c>
      <c r="B7" t="s">
        <v>337</v>
      </c>
      <c r="C7" s="74">
        <v>15.3</v>
      </c>
      <c r="D7" s="74">
        <v>15.3</v>
      </c>
      <c r="E7" s="74">
        <v>15.3</v>
      </c>
      <c r="F7" s="74">
        <v>15.3</v>
      </c>
      <c r="G7" s="74">
        <v>15.3</v>
      </c>
      <c r="H7" s="74">
        <v>15.3</v>
      </c>
      <c r="I7" s="74">
        <v>15.3</v>
      </c>
      <c r="J7" s="74">
        <v>15.3</v>
      </c>
      <c r="K7" s="74">
        <v>15.3</v>
      </c>
      <c r="L7" s="74">
        <v>15.3</v>
      </c>
      <c r="M7" s="74">
        <v>15.3</v>
      </c>
      <c r="N7" s="74">
        <v>15.3</v>
      </c>
      <c r="O7" s="74">
        <v>15.3</v>
      </c>
      <c r="P7" s="74">
        <v>15.3</v>
      </c>
      <c r="Q7" s="74">
        <v>15.3</v>
      </c>
      <c r="R7" s="74">
        <v>15.3</v>
      </c>
      <c r="S7" s="74">
        <v>15.3</v>
      </c>
      <c r="T7" s="74">
        <v>15.3</v>
      </c>
      <c r="U7" s="74">
        <v>15.3</v>
      </c>
      <c r="V7" s="74">
        <v>15.3</v>
      </c>
      <c r="W7" s="74">
        <v>15.3</v>
      </c>
      <c r="X7" s="74">
        <v>15.3</v>
      </c>
      <c r="Y7" s="74">
        <v>15.3</v>
      </c>
      <c r="Z7" s="74">
        <v>15.3</v>
      </c>
      <c r="AA7" s="74">
        <v>15.3</v>
      </c>
      <c r="AB7" s="74">
        <v>15.3</v>
      </c>
      <c r="AC7" s="74">
        <v>15.3</v>
      </c>
      <c r="AD7" s="74">
        <v>15.3</v>
      </c>
      <c r="AE7" s="74">
        <v>15.3</v>
      </c>
      <c r="AF7" s="74">
        <v>15.3</v>
      </c>
      <c r="AG7" s="74">
        <v>15.3</v>
      </c>
      <c r="AH7" s="74">
        <v>15.3</v>
      </c>
      <c r="AI7" s="74">
        <v>15.3</v>
      </c>
      <c r="AJ7" s="74">
        <v>15.3</v>
      </c>
      <c r="AK7" s="74">
        <v>15.3</v>
      </c>
      <c r="AL7" s="74">
        <v>15.3</v>
      </c>
      <c r="AM7" s="74">
        <v>15.3</v>
      </c>
      <c r="AN7" s="74">
        <v>15.3</v>
      </c>
      <c r="AO7" s="74">
        <v>15.3</v>
      </c>
      <c r="AP7" s="74">
        <v>15.3</v>
      </c>
      <c r="AQ7" s="74">
        <v>15.3</v>
      </c>
      <c r="AR7" s="74">
        <v>15.3</v>
      </c>
    </row>
    <row r="8" spans="1:44">
      <c r="A8" t="s">
        <v>34</v>
      </c>
      <c r="B8" t="s">
        <v>337</v>
      </c>
      <c r="C8" s="74">
        <v>7.2</v>
      </c>
      <c r="D8" s="74">
        <v>7.2</v>
      </c>
      <c r="E8" s="74">
        <v>7.2</v>
      </c>
      <c r="F8" s="74">
        <v>7.2</v>
      </c>
      <c r="G8" s="74">
        <v>7.2</v>
      </c>
      <c r="H8" s="74">
        <v>7.2</v>
      </c>
      <c r="I8" s="74">
        <v>7.2</v>
      </c>
      <c r="J8" s="74">
        <v>7.2</v>
      </c>
      <c r="K8" s="74">
        <v>7.2</v>
      </c>
      <c r="L8" s="74">
        <v>7.2</v>
      </c>
      <c r="M8" s="74">
        <v>7.2</v>
      </c>
      <c r="N8" s="74">
        <v>7.2</v>
      </c>
      <c r="O8" s="74">
        <v>7.2</v>
      </c>
      <c r="P8" s="74">
        <v>7.2</v>
      </c>
      <c r="Q8" s="74">
        <v>7.2</v>
      </c>
      <c r="R8" s="74">
        <v>7.2</v>
      </c>
      <c r="S8" s="74">
        <v>7.2</v>
      </c>
      <c r="T8" s="74">
        <v>7.2</v>
      </c>
      <c r="U8" s="74">
        <v>7.2</v>
      </c>
      <c r="V8" s="74">
        <v>7.2</v>
      </c>
      <c r="W8" s="74">
        <v>7.2</v>
      </c>
      <c r="X8" s="74">
        <v>7.2</v>
      </c>
      <c r="Y8" s="74">
        <v>7.2</v>
      </c>
      <c r="Z8" s="74">
        <v>7.2</v>
      </c>
      <c r="AA8" s="74">
        <v>7.2</v>
      </c>
      <c r="AB8" s="74">
        <v>7.2</v>
      </c>
      <c r="AC8" s="74">
        <v>7.2</v>
      </c>
      <c r="AD8" s="74">
        <v>7.2</v>
      </c>
      <c r="AE8" s="74">
        <v>7.2</v>
      </c>
      <c r="AF8" s="74">
        <v>7.2</v>
      </c>
      <c r="AG8" s="74">
        <v>7.2</v>
      </c>
      <c r="AH8" s="74">
        <v>7.2</v>
      </c>
      <c r="AI8" s="74">
        <v>7.2</v>
      </c>
      <c r="AJ8" s="74">
        <v>7.2</v>
      </c>
      <c r="AK8" s="74">
        <v>7.2</v>
      </c>
      <c r="AL8" s="74">
        <v>7.2</v>
      </c>
      <c r="AM8" s="74">
        <v>7.2</v>
      </c>
      <c r="AN8" s="74">
        <v>7.2</v>
      </c>
      <c r="AO8" s="74">
        <v>7.2</v>
      </c>
      <c r="AP8" s="74">
        <v>7.2</v>
      </c>
      <c r="AQ8" s="74">
        <v>7.2</v>
      </c>
      <c r="AR8" s="74">
        <v>7.2</v>
      </c>
    </row>
    <row r="9" spans="1:44">
      <c r="A9" t="s">
        <v>35</v>
      </c>
      <c r="B9" t="s">
        <v>337</v>
      </c>
      <c r="C9" s="74">
        <v>15.5</v>
      </c>
      <c r="D9" s="74">
        <v>15.5</v>
      </c>
      <c r="E9" s="74">
        <v>15.5</v>
      </c>
      <c r="F9" s="74">
        <v>15.5</v>
      </c>
      <c r="G9" s="74">
        <v>15.5</v>
      </c>
      <c r="H9" s="74">
        <v>15.5</v>
      </c>
      <c r="I9" s="74">
        <v>15.5</v>
      </c>
      <c r="J9" s="74">
        <v>15.5</v>
      </c>
      <c r="K9" s="74">
        <v>15.5</v>
      </c>
      <c r="L9" s="74">
        <v>15.5</v>
      </c>
      <c r="M9" s="74">
        <v>15.5</v>
      </c>
      <c r="N9" s="74">
        <v>15.5</v>
      </c>
      <c r="O9" s="74">
        <v>15.5</v>
      </c>
      <c r="P9" s="74">
        <v>15.5</v>
      </c>
      <c r="Q9" s="74">
        <v>15.5</v>
      </c>
      <c r="R9" s="74">
        <v>15.5</v>
      </c>
      <c r="S9" s="74">
        <v>15.5</v>
      </c>
      <c r="T9" s="74">
        <v>15.5</v>
      </c>
      <c r="U9" s="74">
        <v>15.5</v>
      </c>
      <c r="V9" s="74">
        <v>15.5</v>
      </c>
      <c r="W9" s="74">
        <v>15.5</v>
      </c>
      <c r="X9" s="74">
        <v>15.5</v>
      </c>
      <c r="Y9" s="74">
        <v>15.5</v>
      </c>
      <c r="Z9" s="74">
        <v>15.5</v>
      </c>
      <c r="AA9" s="74">
        <v>15.5</v>
      </c>
      <c r="AB9" s="74">
        <v>15.5</v>
      </c>
      <c r="AC9" s="74">
        <v>15.5</v>
      </c>
      <c r="AD9" s="74">
        <v>15.5</v>
      </c>
      <c r="AE9" s="74">
        <v>15.5</v>
      </c>
      <c r="AF9" s="74">
        <v>15.5</v>
      </c>
      <c r="AG9" s="74">
        <v>15.5</v>
      </c>
      <c r="AH9" s="74">
        <v>15.5</v>
      </c>
      <c r="AI9" s="74">
        <v>15.5</v>
      </c>
      <c r="AJ9" s="74">
        <v>15.5</v>
      </c>
      <c r="AK9" s="74">
        <v>15.5</v>
      </c>
      <c r="AL9" s="74">
        <v>15.5</v>
      </c>
      <c r="AM9" s="74">
        <v>15.5</v>
      </c>
      <c r="AN9" s="74">
        <v>15.5</v>
      </c>
      <c r="AO9" s="74">
        <v>15.5</v>
      </c>
      <c r="AP9" s="74">
        <v>15.5</v>
      </c>
      <c r="AQ9" s="74">
        <v>15.5</v>
      </c>
      <c r="AR9" s="74">
        <v>15.5</v>
      </c>
    </row>
    <row r="10" spans="1:44">
      <c r="A10" t="s">
        <v>36</v>
      </c>
      <c r="B10" t="s">
        <v>337</v>
      </c>
      <c r="C10" s="74">
        <v>20.8</v>
      </c>
      <c r="D10" s="74">
        <v>20.8</v>
      </c>
      <c r="E10" s="74">
        <v>20.8</v>
      </c>
      <c r="F10" s="74">
        <v>20.8</v>
      </c>
      <c r="G10" s="74">
        <v>20.8</v>
      </c>
      <c r="H10" s="74">
        <v>20.8</v>
      </c>
      <c r="I10" s="74">
        <v>20.8</v>
      </c>
      <c r="J10" s="74">
        <v>20.8</v>
      </c>
      <c r="K10" s="74">
        <v>20.8</v>
      </c>
      <c r="L10" s="74">
        <v>20.8</v>
      </c>
      <c r="M10" s="74">
        <v>20.8</v>
      </c>
      <c r="N10" s="74">
        <v>20.8</v>
      </c>
      <c r="O10" s="74">
        <v>20.8</v>
      </c>
      <c r="P10" s="74">
        <v>20.8</v>
      </c>
      <c r="Q10" s="74">
        <v>20.8</v>
      </c>
      <c r="R10" s="74">
        <v>20.8</v>
      </c>
      <c r="S10" s="74">
        <v>20.8</v>
      </c>
      <c r="T10" s="74">
        <v>20.8</v>
      </c>
      <c r="U10" s="74">
        <v>20.8</v>
      </c>
      <c r="V10" s="74">
        <v>20.8</v>
      </c>
      <c r="W10" s="74">
        <v>20.8</v>
      </c>
      <c r="X10" s="74">
        <v>20.8</v>
      </c>
      <c r="Y10" s="74">
        <v>20.8</v>
      </c>
      <c r="Z10" s="74">
        <v>20.8</v>
      </c>
      <c r="AA10" s="74">
        <v>20.8</v>
      </c>
      <c r="AB10" s="74">
        <v>20.8</v>
      </c>
      <c r="AC10" s="74">
        <v>20.8</v>
      </c>
      <c r="AD10" s="74">
        <v>20.8</v>
      </c>
      <c r="AE10" s="74">
        <v>20.8</v>
      </c>
      <c r="AF10" s="74">
        <v>20.8</v>
      </c>
      <c r="AG10" s="74">
        <v>20.8</v>
      </c>
      <c r="AH10" s="74">
        <v>20.8</v>
      </c>
      <c r="AI10" s="74">
        <v>20.8</v>
      </c>
      <c r="AJ10" s="74">
        <v>20.8</v>
      </c>
      <c r="AK10" s="74">
        <v>20.8</v>
      </c>
      <c r="AL10" s="74">
        <v>20.8</v>
      </c>
      <c r="AM10" s="74">
        <v>20.8</v>
      </c>
      <c r="AN10" s="74">
        <v>20.8</v>
      </c>
      <c r="AO10" s="74">
        <v>20.8</v>
      </c>
      <c r="AP10" s="74">
        <v>20.8</v>
      </c>
      <c r="AQ10" s="74">
        <v>20.8</v>
      </c>
      <c r="AR10" s="74">
        <v>20.8</v>
      </c>
    </row>
    <row r="11" spans="1:44">
      <c r="A11" t="s">
        <v>37</v>
      </c>
      <c r="B11" t="s">
        <v>337</v>
      </c>
      <c r="C11" s="74">
        <v>21.8</v>
      </c>
      <c r="D11" s="74">
        <v>21.8</v>
      </c>
      <c r="E11" s="74">
        <v>21.8</v>
      </c>
      <c r="F11" s="74">
        <v>21.8</v>
      </c>
      <c r="G11" s="74">
        <v>21.8</v>
      </c>
      <c r="H11" s="74">
        <v>21.8</v>
      </c>
      <c r="I11" s="74">
        <v>21.8</v>
      </c>
      <c r="J11" s="74">
        <v>21.8</v>
      </c>
      <c r="K11" s="74">
        <v>21.8</v>
      </c>
      <c r="L11" s="74">
        <v>21.8</v>
      </c>
      <c r="M11" s="74">
        <v>21.8</v>
      </c>
      <c r="N11" s="74">
        <v>21.8</v>
      </c>
      <c r="O11" s="74">
        <v>21.8</v>
      </c>
      <c r="P11" s="74">
        <v>21.8</v>
      </c>
      <c r="Q11" s="74">
        <v>21.8</v>
      </c>
      <c r="R11" s="74">
        <v>21.8</v>
      </c>
      <c r="S11" s="74">
        <v>21.8</v>
      </c>
      <c r="T11" s="74">
        <v>21.8</v>
      </c>
      <c r="U11" s="74">
        <v>21.8</v>
      </c>
      <c r="V11" s="74">
        <v>21.8</v>
      </c>
      <c r="W11" s="74">
        <v>21.8</v>
      </c>
      <c r="X11" s="74">
        <v>21.8</v>
      </c>
      <c r="Y11" s="74">
        <v>21.8</v>
      </c>
      <c r="Z11" s="74">
        <v>21.8</v>
      </c>
      <c r="AA11" s="74">
        <v>21.8</v>
      </c>
      <c r="AB11" s="74">
        <v>21.8</v>
      </c>
      <c r="AC11" s="74">
        <v>21.8</v>
      </c>
      <c r="AD11" s="74">
        <v>21.8</v>
      </c>
      <c r="AE11" s="74">
        <v>21.8</v>
      </c>
      <c r="AF11" s="74">
        <v>21.8</v>
      </c>
      <c r="AG11" s="74">
        <v>21.8</v>
      </c>
      <c r="AH11" s="74">
        <v>21.8</v>
      </c>
      <c r="AI11" s="74">
        <v>21.8</v>
      </c>
      <c r="AJ11" s="74">
        <v>21.8</v>
      </c>
      <c r="AK11" s="74">
        <v>21.8</v>
      </c>
      <c r="AL11" s="74">
        <v>21.8</v>
      </c>
      <c r="AM11" s="74">
        <v>21.8</v>
      </c>
      <c r="AN11" s="74">
        <v>21.8</v>
      </c>
      <c r="AO11" s="74">
        <v>21.8</v>
      </c>
      <c r="AP11" s="74">
        <v>21.8</v>
      </c>
      <c r="AQ11" s="74">
        <v>21.8</v>
      </c>
      <c r="AR11" s="74">
        <v>21.8</v>
      </c>
    </row>
    <row r="12" spans="1:44">
      <c r="A12" t="s">
        <v>38</v>
      </c>
      <c r="B12" t="s">
        <v>337</v>
      </c>
      <c r="C12" s="74">
        <v>30.9</v>
      </c>
      <c r="D12" s="74">
        <v>30.9</v>
      </c>
      <c r="E12" s="74">
        <v>30.9</v>
      </c>
      <c r="F12" s="74">
        <v>30.9</v>
      </c>
      <c r="G12" s="74">
        <v>30.9</v>
      </c>
      <c r="H12" s="74">
        <v>30.9</v>
      </c>
      <c r="I12" s="74">
        <v>30.9</v>
      </c>
      <c r="J12" s="74">
        <v>30.9</v>
      </c>
      <c r="K12" s="74">
        <v>30.9</v>
      </c>
      <c r="L12" s="74">
        <v>30.9</v>
      </c>
      <c r="M12" s="74">
        <v>30.9</v>
      </c>
      <c r="N12" s="74">
        <v>30.9</v>
      </c>
      <c r="O12" s="74">
        <v>30.9</v>
      </c>
      <c r="P12" s="74">
        <v>30.9</v>
      </c>
      <c r="Q12" s="74">
        <v>30.9</v>
      </c>
      <c r="R12" s="74">
        <v>30.9</v>
      </c>
      <c r="S12" s="74">
        <v>30.9</v>
      </c>
      <c r="T12" s="74">
        <v>30.9</v>
      </c>
      <c r="U12" s="74">
        <v>30.9</v>
      </c>
      <c r="V12" s="74">
        <v>30.9</v>
      </c>
      <c r="W12" s="74">
        <v>30.9</v>
      </c>
      <c r="X12" s="74">
        <v>30.9</v>
      </c>
      <c r="Y12" s="74">
        <v>30.9</v>
      </c>
      <c r="Z12" s="74">
        <v>30.9</v>
      </c>
      <c r="AA12" s="74">
        <v>30.9</v>
      </c>
      <c r="AB12" s="74">
        <v>30.9</v>
      </c>
      <c r="AC12" s="74">
        <v>30.9</v>
      </c>
      <c r="AD12" s="74">
        <v>30.9</v>
      </c>
      <c r="AE12" s="74">
        <v>30.9</v>
      </c>
      <c r="AF12" s="74">
        <v>30.9</v>
      </c>
      <c r="AG12" s="74">
        <v>30.9</v>
      </c>
      <c r="AH12" s="74">
        <v>30.9</v>
      </c>
      <c r="AI12" s="74">
        <v>30.9</v>
      </c>
      <c r="AJ12" s="74">
        <v>30.9</v>
      </c>
      <c r="AK12" s="74">
        <v>30.9</v>
      </c>
      <c r="AL12" s="74">
        <v>30.9</v>
      </c>
      <c r="AM12" s="74">
        <v>30.9</v>
      </c>
      <c r="AN12" s="74">
        <v>30.9</v>
      </c>
      <c r="AO12" s="74">
        <v>30.9</v>
      </c>
      <c r="AP12" s="74">
        <v>30.9</v>
      </c>
      <c r="AQ12" s="74">
        <v>30.9</v>
      </c>
      <c r="AR12" s="74">
        <v>30.9</v>
      </c>
    </row>
    <row r="13" spans="1:44">
      <c r="A13" t="s">
        <v>39</v>
      </c>
      <c r="B13" t="s">
        <v>337</v>
      </c>
      <c r="C13" s="74">
        <v>88.1</v>
      </c>
      <c r="D13" s="74">
        <v>88.1</v>
      </c>
      <c r="E13" s="74">
        <v>88.1</v>
      </c>
      <c r="F13" s="74">
        <v>88.1</v>
      </c>
      <c r="G13" s="74">
        <v>88.1</v>
      </c>
      <c r="H13" s="74">
        <v>88.1</v>
      </c>
      <c r="I13" s="74">
        <v>88.1</v>
      </c>
      <c r="J13" s="74">
        <v>88.1</v>
      </c>
      <c r="K13" s="74">
        <v>88.1</v>
      </c>
      <c r="L13" s="74">
        <v>88.1</v>
      </c>
      <c r="M13" s="74">
        <v>88.1</v>
      </c>
      <c r="N13" s="74">
        <v>88.1</v>
      </c>
      <c r="O13" s="74">
        <v>88.1</v>
      </c>
      <c r="P13" s="74">
        <v>88.1</v>
      </c>
      <c r="Q13" s="74">
        <v>88.1</v>
      </c>
      <c r="R13" s="74">
        <v>88.1</v>
      </c>
      <c r="S13" s="74">
        <v>88.1</v>
      </c>
      <c r="T13" s="74">
        <v>88.1</v>
      </c>
      <c r="U13" s="74">
        <v>88.1</v>
      </c>
      <c r="V13" s="74">
        <v>88.1</v>
      </c>
      <c r="W13" s="74">
        <v>88.1</v>
      </c>
      <c r="X13" s="74">
        <v>88.1</v>
      </c>
      <c r="Y13" s="74">
        <v>88.1</v>
      </c>
      <c r="Z13" s="74">
        <v>88.1</v>
      </c>
      <c r="AA13" s="74">
        <v>88.1</v>
      </c>
      <c r="AB13" s="74">
        <v>88.1</v>
      </c>
      <c r="AC13" s="74">
        <v>88.1</v>
      </c>
      <c r="AD13" s="74">
        <v>88.1</v>
      </c>
      <c r="AE13" s="74">
        <v>88.1</v>
      </c>
      <c r="AF13" s="74">
        <v>88.1</v>
      </c>
      <c r="AG13" s="74">
        <v>88.1</v>
      </c>
      <c r="AH13" s="74">
        <v>88.1</v>
      </c>
      <c r="AI13" s="74">
        <v>88.1</v>
      </c>
      <c r="AJ13" s="74">
        <v>88.1</v>
      </c>
      <c r="AK13" s="74">
        <v>88.1</v>
      </c>
      <c r="AL13" s="74">
        <v>88.1</v>
      </c>
      <c r="AM13" s="74">
        <v>88.1</v>
      </c>
      <c r="AN13" s="74">
        <v>88.1</v>
      </c>
      <c r="AO13" s="74">
        <v>88.1</v>
      </c>
      <c r="AP13" s="74">
        <v>88.1</v>
      </c>
      <c r="AQ13" s="74">
        <v>88.1</v>
      </c>
      <c r="AR13" s="74">
        <v>88.1</v>
      </c>
    </row>
    <row r="14" spans="1:44">
      <c r="A14" t="s">
        <v>40</v>
      </c>
      <c r="B14" t="s">
        <v>337</v>
      </c>
      <c r="C14" s="74">
        <v>63.1</v>
      </c>
      <c r="D14" s="74">
        <v>63.1</v>
      </c>
      <c r="E14" s="74">
        <v>63.1</v>
      </c>
      <c r="F14" s="74">
        <v>63.1</v>
      </c>
      <c r="G14" s="74">
        <v>63.1</v>
      </c>
      <c r="H14" s="74">
        <v>63.1</v>
      </c>
      <c r="I14" s="74">
        <v>63.1</v>
      </c>
      <c r="J14" s="74">
        <v>63.1</v>
      </c>
      <c r="K14" s="74">
        <v>63.1</v>
      </c>
      <c r="L14" s="74">
        <v>63.1</v>
      </c>
      <c r="M14" s="74">
        <v>63.1</v>
      </c>
      <c r="N14" s="74">
        <v>63.1</v>
      </c>
      <c r="O14" s="74">
        <v>63.1</v>
      </c>
      <c r="P14" s="74">
        <v>63.1</v>
      </c>
      <c r="Q14" s="74">
        <v>63.1</v>
      </c>
      <c r="R14" s="74">
        <v>63.1</v>
      </c>
      <c r="S14" s="74">
        <v>63.1</v>
      </c>
      <c r="T14" s="74">
        <v>63.1</v>
      </c>
      <c r="U14" s="74">
        <v>63.1</v>
      </c>
      <c r="V14" s="74">
        <v>63.1</v>
      </c>
      <c r="W14" s="74">
        <v>63.1</v>
      </c>
      <c r="X14" s="74">
        <v>63.1</v>
      </c>
      <c r="Y14" s="74">
        <v>63.1</v>
      </c>
      <c r="Z14" s="74">
        <v>63.1</v>
      </c>
      <c r="AA14" s="74">
        <v>63.1</v>
      </c>
      <c r="AB14" s="74">
        <v>63.1</v>
      </c>
      <c r="AC14" s="74">
        <v>63.1</v>
      </c>
      <c r="AD14" s="74">
        <v>63.1</v>
      </c>
      <c r="AE14" s="74">
        <v>63.1</v>
      </c>
      <c r="AF14" s="74">
        <v>63.1</v>
      </c>
      <c r="AG14" s="74">
        <v>63.1</v>
      </c>
      <c r="AH14" s="74">
        <v>63.1</v>
      </c>
      <c r="AI14" s="74">
        <v>63.1</v>
      </c>
      <c r="AJ14" s="74">
        <v>63.1</v>
      </c>
      <c r="AK14" s="74">
        <v>63.1</v>
      </c>
      <c r="AL14" s="74">
        <v>63.1</v>
      </c>
      <c r="AM14" s="74">
        <v>63.1</v>
      </c>
      <c r="AN14" s="74">
        <v>63.1</v>
      </c>
      <c r="AO14" s="74">
        <v>63.1</v>
      </c>
      <c r="AP14" s="74">
        <v>63.1</v>
      </c>
      <c r="AQ14" s="74">
        <v>63.1</v>
      </c>
      <c r="AR14" s="74">
        <v>63.1</v>
      </c>
    </row>
    <row r="15" spans="1:44">
      <c r="A15" t="s">
        <v>41</v>
      </c>
      <c r="B15" t="s">
        <v>337</v>
      </c>
      <c r="C15" s="74">
        <v>19.8</v>
      </c>
      <c r="D15" s="74">
        <v>19.8</v>
      </c>
      <c r="E15" s="74">
        <v>19.8</v>
      </c>
      <c r="F15" s="74">
        <v>19.8</v>
      </c>
      <c r="G15" s="74">
        <v>19.8</v>
      </c>
      <c r="H15" s="74">
        <v>19.8</v>
      </c>
      <c r="I15" s="74">
        <v>19.8</v>
      </c>
      <c r="J15" s="74">
        <v>19.8</v>
      </c>
      <c r="K15" s="74">
        <v>19.8</v>
      </c>
      <c r="L15" s="74">
        <v>19.8</v>
      </c>
      <c r="M15" s="74">
        <v>19.8</v>
      </c>
      <c r="N15" s="74">
        <v>19.8</v>
      </c>
      <c r="O15" s="74">
        <v>19.8</v>
      </c>
      <c r="P15" s="74">
        <v>19.8</v>
      </c>
      <c r="Q15" s="74">
        <v>19.8</v>
      </c>
      <c r="R15" s="74">
        <v>19.8</v>
      </c>
      <c r="S15" s="74">
        <v>19.8</v>
      </c>
      <c r="T15" s="74">
        <v>19.8</v>
      </c>
      <c r="U15" s="74">
        <v>19.8</v>
      </c>
      <c r="V15" s="74">
        <v>19.8</v>
      </c>
      <c r="W15" s="74">
        <v>19.8</v>
      </c>
      <c r="X15" s="74">
        <v>19.8</v>
      </c>
      <c r="Y15" s="74">
        <v>19.8</v>
      </c>
      <c r="Z15" s="74">
        <v>19.8</v>
      </c>
      <c r="AA15" s="74">
        <v>19.8</v>
      </c>
      <c r="AB15" s="74">
        <v>19.8</v>
      </c>
      <c r="AC15" s="74">
        <v>19.8</v>
      </c>
      <c r="AD15" s="74">
        <v>19.8</v>
      </c>
      <c r="AE15" s="74">
        <v>19.8</v>
      </c>
      <c r="AF15" s="74">
        <v>19.8</v>
      </c>
      <c r="AG15" s="74">
        <v>19.8</v>
      </c>
      <c r="AH15" s="74">
        <v>19.8</v>
      </c>
      <c r="AI15" s="74">
        <v>19.8</v>
      </c>
      <c r="AJ15" s="74">
        <v>19.8</v>
      </c>
      <c r="AK15" s="74">
        <v>19.8</v>
      </c>
      <c r="AL15" s="74">
        <v>19.8</v>
      </c>
      <c r="AM15" s="74">
        <v>19.8</v>
      </c>
      <c r="AN15" s="74">
        <v>19.8</v>
      </c>
      <c r="AO15" s="74">
        <v>19.8</v>
      </c>
      <c r="AP15" s="74">
        <v>19.8</v>
      </c>
      <c r="AQ15" s="74">
        <v>19.8</v>
      </c>
      <c r="AR15" s="74">
        <v>19.8</v>
      </c>
    </row>
    <row r="16" spans="1:44">
      <c r="A16" t="s">
        <v>42</v>
      </c>
      <c r="B16" t="s">
        <v>337</v>
      </c>
      <c r="C16" s="74">
        <v>14.7</v>
      </c>
      <c r="D16" s="74">
        <v>14.7</v>
      </c>
      <c r="E16" s="74">
        <v>14.7</v>
      </c>
      <c r="F16" s="74">
        <v>14.7</v>
      </c>
      <c r="G16" s="74">
        <v>14.7</v>
      </c>
      <c r="H16" s="74">
        <v>14.7</v>
      </c>
      <c r="I16" s="74">
        <v>14.7</v>
      </c>
      <c r="J16" s="74">
        <v>14.7</v>
      </c>
      <c r="K16" s="74">
        <v>14.7</v>
      </c>
      <c r="L16" s="74">
        <v>14.7</v>
      </c>
      <c r="M16" s="74">
        <v>14.7</v>
      </c>
      <c r="N16" s="74">
        <v>14.7</v>
      </c>
      <c r="O16" s="74">
        <v>14.7</v>
      </c>
      <c r="P16" s="74">
        <v>14.7</v>
      </c>
      <c r="Q16" s="74">
        <v>14.7</v>
      </c>
      <c r="R16" s="74">
        <v>14.7</v>
      </c>
      <c r="S16" s="74">
        <v>14.7</v>
      </c>
      <c r="T16" s="74">
        <v>14.7</v>
      </c>
      <c r="U16" s="74">
        <v>14.7</v>
      </c>
      <c r="V16" s="74">
        <v>14.7</v>
      </c>
      <c r="W16" s="74">
        <v>14.7</v>
      </c>
      <c r="X16" s="74">
        <v>14.7</v>
      </c>
      <c r="Y16" s="74">
        <v>14.7</v>
      </c>
      <c r="Z16" s="74">
        <v>14.7</v>
      </c>
      <c r="AA16" s="74">
        <v>14.7</v>
      </c>
      <c r="AB16" s="74">
        <v>14.7</v>
      </c>
      <c r="AC16" s="74">
        <v>14.7</v>
      </c>
      <c r="AD16" s="74">
        <v>14.7</v>
      </c>
      <c r="AE16" s="74">
        <v>14.7</v>
      </c>
      <c r="AF16" s="74">
        <v>14.7</v>
      </c>
      <c r="AG16" s="74">
        <v>14.7</v>
      </c>
      <c r="AH16" s="74">
        <v>14.7</v>
      </c>
      <c r="AI16" s="74">
        <v>14.7</v>
      </c>
      <c r="AJ16" s="74">
        <v>14.7</v>
      </c>
      <c r="AK16" s="74">
        <v>14.7</v>
      </c>
      <c r="AL16" s="74">
        <v>14.7</v>
      </c>
      <c r="AM16" s="74">
        <v>14.7</v>
      </c>
      <c r="AN16" s="74">
        <v>14.7</v>
      </c>
      <c r="AO16" s="74">
        <v>14.7</v>
      </c>
      <c r="AP16" s="74">
        <v>14.7</v>
      </c>
      <c r="AQ16" s="74">
        <v>14.7</v>
      </c>
      <c r="AR16" s="74">
        <v>14.7</v>
      </c>
    </row>
    <row r="17" spans="1:44">
      <c r="A17" t="s">
        <v>43</v>
      </c>
      <c r="B17" t="s">
        <v>337</v>
      </c>
      <c r="C17" s="74">
        <v>6.2</v>
      </c>
      <c r="D17" s="74">
        <v>6.2</v>
      </c>
      <c r="E17" s="74">
        <v>6.2</v>
      </c>
      <c r="F17" s="74">
        <v>6.2</v>
      </c>
      <c r="G17" s="74">
        <v>6.2</v>
      </c>
      <c r="H17" s="74">
        <v>6.2</v>
      </c>
      <c r="I17" s="74">
        <v>6.2</v>
      </c>
      <c r="J17" s="74">
        <v>6.2</v>
      </c>
      <c r="K17" s="74">
        <v>6.2</v>
      </c>
      <c r="L17" s="74">
        <v>6.2</v>
      </c>
      <c r="M17" s="74">
        <v>6.2</v>
      </c>
      <c r="N17" s="74">
        <v>6.2</v>
      </c>
      <c r="O17" s="74">
        <v>6.2</v>
      </c>
      <c r="P17" s="74">
        <v>6.2</v>
      </c>
      <c r="Q17" s="74">
        <v>6.2</v>
      </c>
      <c r="R17" s="74">
        <v>6.2</v>
      </c>
      <c r="S17" s="74">
        <v>6.2</v>
      </c>
      <c r="T17" s="74">
        <v>6.2</v>
      </c>
      <c r="U17" s="74">
        <v>6.2</v>
      </c>
      <c r="V17" s="74">
        <v>6.2</v>
      </c>
      <c r="W17" s="74">
        <v>6.2</v>
      </c>
      <c r="X17" s="74">
        <v>6.2</v>
      </c>
      <c r="Y17" s="74">
        <v>6.2</v>
      </c>
      <c r="Z17" s="74">
        <v>6.2</v>
      </c>
      <c r="AA17" s="74">
        <v>6.2</v>
      </c>
      <c r="AB17" s="74">
        <v>6.2</v>
      </c>
      <c r="AC17" s="74">
        <v>6.2</v>
      </c>
      <c r="AD17" s="74">
        <v>6.2</v>
      </c>
      <c r="AE17" s="74">
        <v>6.2</v>
      </c>
      <c r="AF17" s="74">
        <v>6.2</v>
      </c>
      <c r="AG17" s="74">
        <v>6.2</v>
      </c>
      <c r="AH17" s="74">
        <v>6.2</v>
      </c>
      <c r="AI17" s="74">
        <v>6.2</v>
      </c>
      <c r="AJ17" s="74">
        <v>6.2</v>
      </c>
      <c r="AK17" s="74">
        <v>6.2</v>
      </c>
      <c r="AL17" s="74">
        <v>6.2</v>
      </c>
      <c r="AM17" s="74">
        <v>6.2</v>
      </c>
      <c r="AN17" s="74">
        <v>6.2</v>
      </c>
      <c r="AO17" s="74">
        <v>6.2</v>
      </c>
      <c r="AP17" s="74">
        <v>6.2</v>
      </c>
      <c r="AQ17" s="74">
        <v>6.2</v>
      </c>
      <c r="AR17" s="74">
        <v>6.2</v>
      </c>
    </row>
    <row r="18" spans="1:44">
      <c r="A18" t="s">
        <v>44</v>
      </c>
      <c r="B18" t="s">
        <v>337</v>
      </c>
      <c r="C18" s="74">
        <v>7.3</v>
      </c>
      <c r="D18" s="74">
        <v>7.3</v>
      </c>
      <c r="E18" s="74">
        <v>7.3</v>
      </c>
      <c r="F18" s="74">
        <v>7.3</v>
      </c>
      <c r="G18" s="74">
        <v>7.3</v>
      </c>
      <c r="H18" s="74">
        <v>7.3</v>
      </c>
      <c r="I18" s="74">
        <v>7.3</v>
      </c>
      <c r="J18" s="74">
        <v>7.3</v>
      </c>
      <c r="K18" s="74">
        <v>7.3</v>
      </c>
      <c r="L18" s="74">
        <v>7.3</v>
      </c>
      <c r="M18" s="74">
        <v>7.3</v>
      </c>
      <c r="N18" s="74">
        <v>7.3</v>
      </c>
      <c r="O18" s="74">
        <v>7.3</v>
      </c>
      <c r="P18" s="74">
        <v>7.3</v>
      </c>
      <c r="Q18" s="74">
        <v>7.3</v>
      </c>
      <c r="R18" s="74">
        <v>7.3</v>
      </c>
      <c r="S18" s="74">
        <v>7.3</v>
      </c>
      <c r="T18" s="74">
        <v>7.3</v>
      </c>
      <c r="U18" s="74">
        <v>7.3</v>
      </c>
      <c r="V18" s="74">
        <v>7.3</v>
      </c>
      <c r="W18" s="74">
        <v>7.3</v>
      </c>
      <c r="X18" s="74">
        <v>7.3</v>
      </c>
      <c r="Y18" s="74">
        <v>7.3</v>
      </c>
      <c r="Z18" s="74">
        <v>7.3</v>
      </c>
      <c r="AA18" s="74">
        <v>7.3</v>
      </c>
      <c r="AB18" s="74">
        <v>7.3</v>
      </c>
      <c r="AC18" s="74">
        <v>7.3</v>
      </c>
      <c r="AD18" s="74">
        <v>7.3</v>
      </c>
      <c r="AE18" s="74">
        <v>7.3</v>
      </c>
      <c r="AF18" s="74">
        <v>7.3</v>
      </c>
      <c r="AG18" s="74">
        <v>7.3</v>
      </c>
      <c r="AH18" s="74">
        <v>7.3</v>
      </c>
      <c r="AI18" s="74">
        <v>7.3</v>
      </c>
      <c r="AJ18" s="74">
        <v>7.3</v>
      </c>
      <c r="AK18" s="74">
        <v>7.3</v>
      </c>
      <c r="AL18" s="74">
        <v>7.3</v>
      </c>
      <c r="AM18" s="74">
        <v>7.3</v>
      </c>
      <c r="AN18" s="74">
        <v>7.3</v>
      </c>
      <c r="AO18" s="74">
        <v>7.3</v>
      </c>
      <c r="AP18" s="74">
        <v>7.3</v>
      </c>
      <c r="AQ18" s="74">
        <v>7.3</v>
      </c>
      <c r="AR18" s="74">
        <v>7.3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7030A0"/>
  </sheetPr>
  <dimension ref="A1:AR18"/>
  <sheetViews>
    <sheetView workbookViewId="0">
      <selection activeCell="J32" sqref="J32"/>
    </sheetView>
  </sheetViews>
  <sheetFormatPr baseColWidth="10" defaultColWidth="11.42578125" defaultRowHeight="15"/>
  <sheetData>
    <row r="1" spans="1:44">
      <c r="A1" s="3" t="s">
        <v>28</v>
      </c>
      <c r="B1" s="3" t="s">
        <v>335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  <c r="AI1" s="3">
        <v>2051</v>
      </c>
      <c r="AJ1" s="3">
        <v>2052</v>
      </c>
      <c r="AK1" s="3">
        <v>2053</v>
      </c>
      <c r="AL1" s="3">
        <v>2054</v>
      </c>
      <c r="AM1" s="3">
        <v>2055</v>
      </c>
      <c r="AN1" s="3">
        <v>2056</v>
      </c>
      <c r="AO1" s="3">
        <v>2057</v>
      </c>
      <c r="AP1" s="3">
        <v>2058</v>
      </c>
      <c r="AQ1" s="3">
        <v>2059</v>
      </c>
      <c r="AR1" s="3">
        <v>2060</v>
      </c>
    </row>
    <row r="2" spans="1:44">
      <c r="A2" t="s">
        <v>688</v>
      </c>
      <c r="B2" t="s">
        <v>337</v>
      </c>
      <c r="C2" s="74">
        <v>0</v>
      </c>
      <c r="D2" s="74">
        <v>0</v>
      </c>
      <c r="E2" s="74">
        <v>0</v>
      </c>
      <c r="F2" s="74">
        <v>0</v>
      </c>
      <c r="G2" s="74">
        <v>0</v>
      </c>
      <c r="H2" s="74">
        <v>0</v>
      </c>
      <c r="I2" s="74">
        <v>0</v>
      </c>
      <c r="J2" s="74">
        <v>0</v>
      </c>
      <c r="K2" s="74">
        <v>0</v>
      </c>
      <c r="L2" s="74">
        <v>0</v>
      </c>
      <c r="M2" s="74">
        <v>0</v>
      </c>
      <c r="N2" s="74">
        <v>0</v>
      </c>
      <c r="O2" s="74">
        <v>0</v>
      </c>
      <c r="P2" s="74">
        <v>0</v>
      </c>
      <c r="Q2" s="74">
        <v>0</v>
      </c>
      <c r="R2" s="74">
        <v>0</v>
      </c>
      <c r="S2" s="74">
        <v>0</v>
      </c>
      <c r="T2" s="74">
        <v>0</v>
      </c>
      <c r="U2" s="74">
        <v>0</v>
      </c>
      <c r="V2" s="74">
        <v>0</v>
      </c>
      <c r="W2" s="74">
        <v>0</v>
      </c>
      <c r="X2" s="74">
        <v>0</v>
      </c>
      <c r="Y2" s="74">
        <v>0</v>
      </c>
      <c r="Z2" s="74">
        <v>0</v>
      </c>
      <c r="AA2" s="74">
        <v>0</v>
      </c>
      <c r="AB2" s="74">
        <v>0</v>
      </c>
      <c r="AC2" s="74">
        <v>0</v>
      </c>
      <c r="AD2" s="74">
        <v>0</v>
      </c>
      <c r="AE2" s="74">
        <v>0</v>
      </c>
      <c r="AF2" s="74">
        <v>0</v>
      </c>
      <c r="AG2" s="74">
        <v>0</v>
      </c>
      <c r="AH2" s="74">
        <v>0</v>
      </c>
      <c r="AI2" s="74">
        <v>0</v>
      </c>
      <c r="AJ2" s="74">
        <v>0</v>
      </c>
      <c r="AK2" s="74">
        <v>0</v>
      </c>
      <c r="AL2" s="74">
        <v>0</v>
      </c>
      <c r="AM2" s="74">
        <v>0</v>
      </c>
      <c r="AN2" s="74">
        <v>0</v>
      </c>
      <c r="AO2" s="74">
        <v>0</v>
      </c>
      <c r="AP2" s="74">
        <v>0</v>
      </c>
      <c r="AQ2" s="74">
        <v>0</v>
      </c>
      <c r="AR2" s="74">
        <v>0</v>
      </c>
    </row>
    <row r="3" spans="1:44">
      <c r="A3" t="s">
        <v>29</v>
      </c>
      <c r="B3" t="s">
        <v>337</v>
      </c>
      <c r="C3">
        <v>97.5</v>
      </c>
      <c r="D3">
        <v>97.5</v>
      </c>
      <c r="E3">
        <v>97.5</v>
      </c>
      <c r="F3">
        <v>97.5</v>
      </c>
      <c r="G3">
        <v>97.5</v>
      </c>
      <c r="H3">
        <v>97.5</v>
      </c>
      <c r="I3">
        <v>97.5</v>
      </c>
      <c r="J3">
        <v>97.5</v>
      </c>
      <c r="K3">
        <v>97.5</v>
      </c>
      <c r="L3">
        <v>97.5</v>
      </c>
      <c r="M3">
        <v>97.5</v>
      </c>
      <c r="N3">
        <v>97.5</v>
      </c>
      <c r="O3">
        <v>97.5</v>
      </c>
      <c r="P3">
        <v>97.5</v>
      </c>
      <c r="Q3">
        <v>97.5</v>
      </c>
      <c r="R3">
        <v>97.5</v>
      </c>
      <c r="S3">
        <v>97.5</v>
      </c>
      <c r="T3">
        <v>97.5</v>
      </c>
      <c r="U3">
        <v>97.5</v>
      </c>
      <c r="V3">
        <v>97.5</v>
      </c>
      <c r="W3">
        <v>97.5</v>
      </c>
      <c r="X3">
        <v>97.5</v>
      </c>
      <c r="Y3">
        <v>97.5</v>
      </c>
      <c r="Z3">
        <v>97.5</v>
      </c>
      <c r="AA3">
        <v>97.5</v>
      </c>
      <c r="AB3">
        <v>97.5</v>
      </c>
      <c r="AC3">
        <v>97.5</v>
      </c>
      <c r="AD3">
        <v>97.5</v>
      </c>
      <c r="AE3">
        <v>97.5</v>
      </c>
      <c r="AF3">
        <v>97.5</v>
      </c>
      <c r="AG3">
        <v>97.5</v>
      </c>
      <c r="AH3">
        <v>97.5</v>
      </c>
      <c r="AI3">
        <v>97.5</v>
      </c>
      <c r="AJ3">
        <v>97.5</v>
      </c>
      <c r="AK3">
        <v>97.5</v>
      </c>
      <c r="AL3">
        <v>97.5</v>
      </c>
      <c r="AM3">
        <v>97.5</v>
      </c>
      <c r="AN3">
        <v>97.5</v>
      </c>
      <c r="AO3">
        <v>97.5</v>
      </c>
      <c r="AP3">
        <v>97.5</v>
      </c>
      <c r="AQ3">
        <v>97.5</v>
      </c>
      <c r="AR3">
        <v>97.5</v>
      </c>
    </row>
    <row r="4" spans="1:44">
      <c r="A4" t="s">
        <v>30</v>
      </c>
      <c r="B4" t="s">
        <v>337</v>
      </c>
      <c r="C4" s="74">
        <v>99.8</v>
      </c>
      <c r="D4" s="74">
        <v>99.8</v>
      </c>
      <c r="E4" s="74">
        <v>99.8</v>
      </c>
      <c r="F4" s="74">
        <v>99.8</v>
      </c>
      <c r="G4" s="74">
        <v>99.8</v>
      </c>
      <c r="H4" s="74">
        <v>99.8</v>
      </c>
      <c r="I4" s="74">
        <v>99.8</v>
      </c>
      <c r="J4" s="74">
        <v>99.8</v>
      </c>
      <c r="K4" s="74">
        <v>99.8</v>
      </c>
      <c r="L4" s="74">
        <v>99.8</v>
      </c>
      <c r="M4" s="74">
        <v>99.8</v>
      </c>
      <c r="N4" s="74">
        <v>99.8</v>
      </c>
      <c r="O4" s="74">
        <v>99.8</v>
      </c>
      <c r="P4" s="74">
        <v>99.8</v>
      </c>
      <c r="Q4" s="74">
        <v>99.8</v>
      </c>
      <c r="R4" s="74">
        <v>99.8</v>
      </c>
      <c r="S4" s="74">
        <v>99.8</v>
      </c>
      <c r="T4" s="74">
        <v>99.8</v>
      </c>
      <c r="U4" s="74">
        <v>99.8</v>
      </c>
      <c r="V4" s="74">
        <v>99.8</v>
      </c>
      <c r="W4" s="74">
        <v>99.8</v>
      </c>
      <c r="X4" s="74">
        <v>99.8</v>
      </c>
      <c r="Y4" s="74">
        <v>99.8</v>
      </c>
      <c r="Z4" s="74">
        <v>99.8</v>
      </c>
      <c r="AA4" s="74">
        <v>99.8</v>
      </c>
      <c r="AB4" s="74">
        <v>99.8</v>
      </c>
      <c r="AC4" s="74">
        <v>99.8</v>
      </c>
      <c r="AD4" s="74">
        <v>99.8</v>
      </c>
      <c r="AE4" s="74">
        <v>99.8</v>
      </c>
      <c r="AF4" s="74">
        <v>99.8</v>
      </c>
      <c r="AG4" s="74">
        <v>99.8</v>
      </c>
      <c r="AH4" s="74">
        <v>99.8</v>
      </c>
      <c r="AI4" s="74">
        <v>99.8</v>
      </c>
      <c r="AJ4" s="74">
        <v>99.8</v>
      </c>
      <c r="AK4" s="74">
        <v>99.8</v>
      </c>
      <c r="AL4" s="74">
        <v>99.8</v>
      </c>
      <c r="AM4" s="74">
        <v>99.8</v>
      </c>
      <c r="AN4" s="74">
        <v>99.8</v>
      </c>
      <c r="AO4" s="74">
        <v>99.8</v>
      </c>
      <c r="AP4" s="74">
        <v>99.8</v>
      </c>
      <c r="AQ4" s="74">
        <v>99.8</v>
      </c>
      <c r="AR4" s="74">
        <v>99.8</v>
      </c>
    </row>
    <row r="5" spans="1:44">
      <c r="A5" t="s">
        <v>31</v>
      </c>
      <c r="B5" t="s">
        <v>337</v>
      </c>
      <c r="C5" s="74">
        <v>98.1</v>
      </c>
      <c r="D5" s="74">
        <v>98.1</v>
      </c>
      <c r="E5" s="74">
        <v>98.1</v>
      </c>
      <c r="F5" s="74">
        <v>98.1</v>
      </c>
      <c r="G5" s="74">
        <v>98.1</v>
      </c>
      <c r="H5" s="74">
        <v>98.1</v>
      </c>
      <c r="I5" s="74">
        <v>98.1</v>
      </c>
      <c r="J5" s="74">
        <v>98.1</v>
      </c>
      <c r="K5" s="74">
        <v>98.1</v>
      </c>
      <c r="L5" s="74">
        <v>98.1</v>
      </c>
      <c r="M5" s="74">
        <v>98.1</v>
      </c>
      <c r="N5" s="74">
        <v>98.1</v>
      </c>
      <c r="O5" s="74">
        <v>98.1</v>
      </c>
      <c r="P5" s="74">
        <v>98.1</v>
      </c>
      <c r="Q5" s="74">
        <v>98.1</v>
      </c>
      <c r="R5" s="74">
        <v>98.1</v>
      </c>
      <c r="S5" s="74">
        <v>98.1</v>
      </c>
      <c r="T5" s="74">
        <v>98.1</v>
      </c>
      <c r="U5" s="74">
        <v>98.1</v>
      </c>
      <c r="V5" s="74">
        <v>98.1</v>
      </c>
      <c r="W5" s="74">
        <v>98.1</v>
      </c>
      <c r="X5" s="74">
        <v>98.1</v>
      </c>
      <c r="Y5" s="74">
        <v>98.1</v>
      </c>
      <c r="Z5" s="74">
        <v>98.1</v>
      </c>
      <c r="AA5" s="74">
        <v>98.1</v>
      </c>
      <c r="AB5" s="74">
        <v>98.1</v>
      </c>
      <c r="AC5" s="74">
        <v>98.1</v>
      </c>
      <c r="AD5" s="74">
        <v>98.1</v>
      </c>
      <c r="AE5" s="74">
        <v>98.1</v>
      </c>
      <c r="AF5" s="74">
        <v>98.1</v>
      </c>
      <c r="AG5" s="74">
        <v>98.1</v>
      </c>
      <c r="AH5" s="74">
        <v>98.1</v>
      </c>
      <c r="AI5" s="74">
        <v>98.1</v>
      </c>
      <c r="AJ5" s="74">
        <v>98.1</v>
      </c>
      <c r="AK5" s="74">
        <v>98.1</v>
      </c>
      <c r="AL5" s="74">
        <v>98.1</v>
      </c>
      <c r="AM5" s="74">
        <v>98.1</v>
      </c>
      <c r="AN5" s="74">
        <v>98.1</v>
      </c>
      <c r="AO5" s="74">
        <v>98.1</v>
      </c>
      <c r="AP5" s="74">
        <v>98.1</v>
      </c>
      <c r="AQ5" s="74">
        <v>98.1</v>
      </c>
      <c r="AR5" s="74">
        <v>98.1</v>
      </c>
    </row>
    <row r="6" spans="1:44">
      <c r="A6" t="s">
        <v>32</v>
      </c>
      <c r="B6" t="s">
        <v>337</v>
      </c>
      <c r="C6" s="74">
        <v>96.1</v>
      </c>
      <c r="D6" s="74">
        <v>96.1</v>
      </c>
      <c r="E6" s="74">
        <v>96.1</v>
      </c>
      <c r="F6" s="74">
        <v>96.1</v>
      </c>
      <c r="G6" s="74">
        <v>96.1</v>
      </c>
      <c r="H6" s="74">
        <v>96.1</v>
      </c>
      <c r="I6" s="74">
        <v>96.1</v>
      </c>
      <c r="J6" s="74">
        <v>96.1</v>
      </c>
      <c r="K6" s="74">
        <v>96.1</v>
      </c>
      <c r="L6" s="74">
        <v>96.1</v>
      </c>
      <c r="M6" s="74">
        <v>96.1</v>
      </c>
      <c r="N6" s="74">
        <v>96.1</v>
      </c>
      <c r="O6" s="74">
        <v>96.1</v>
      </c>
      <c r="P6" s="74">
        <v>96.1</v>
      </c>
      <c r="Q6" s="74">
        <v>96.1</v>
      </c>
      <c r="R6" s="74">
        <v>96.1</v>
      </c>
      <c r="S6" s="74">
        <v>96.1</v>
      </c>
      <c r="T6" s="74">
        <v>96.1</v>
      </c>
      <c r="U6" s="74">
        <v>96.1</v>
      </c>
      <c r="V6" s="74">
        <v>96.1</v>
      </c>
      <c r="W6" s="74">
        <v>96.1</v>
      </c>
      <c r="X6" s="74">
        <v>96.1</v>
      </c>
      <c r="Y6" s="74">
        <v>96.1</v>
      </c>
      <c r="Z6" s="74">
        <v>96.1</v>
      </c>
      <c r="AA6" s="74">
        <v>96.1</v>
      </c>
      <c r="AB6" s="74">
        <v>96.1</v>
      </c>
      <c r="AC6" s="74">
        <v>96.1</v>
      </c>
      <c r="AD6" s="74">
        <v>96.1</v>
      </c>
      <c r="AE6" s="74">
        <v>96.1</v>
      </c>
      <c r="AF6" s="74">
        <v>96.1</v>
      </c>
      <c r="AG6" s="74">
        <v>96.1</v>
      </c>
      <c r="AH6" s="74">
        <v>96.1</v>
      </c>
      <c r="AI6" s="74">
        <v>96.1</v>
      </c>
      <c r="AJ6" s="74">
        <v>96.1</v>
      </c>
      <c r="AK6" s="74">
        <v>96.1</v>
      </c>
      <c r="AL6" s="74">
        <v>96.1</v>
      </c>
      <c r="AM6" s="74">
        <v>96.1</v>
      </c>
      <c r="AN6" s="74">
        <v>96.1</v>
      </c>
      <c r="AO6" s="74">
        <v>96.1</v>
      </c>
      <c r="AP6" s="74">
        <v>96.1</v>
      </c>
      <c r="AQ6" s="74">
        <v>96.1</v>
      </c>
      <c r="AR6" s="74">
        <v>96.1</v>
      </c>
    </row>
    <row r="7" spans="1:44">
      <c r="A7" t="s">
        <v>33</v>
      </c>
      <c r="B7" t="s">
        <v>337</v>
      </c>
      <c r="C7" s="74">
        <v>96.5</v>
      </c>
      <c r="D7" s="74">
        <v>96.5</v>
      </c>
      <c r="E7" s="74">
        <v>96.5</v>
      </c>
      <c r="F7" s="74">
        <v>96.5</v>
      </c>
      <c r="G7" s="74">
        <v>96.5</v>
      </c>
      <c r="H7" s="74">
        <v>96.5</v>
      </c>
      <c r="I7" s="74">
        <v>96.5</v>
      </c>
      <c r="J7" s="74">
        <v>96.5</v>
      </c>
      <c r="K7" s="74">
        <v>96.5</v>
      </c>
      <c r="L7" s="74">
        <v>96.5</v>
      </c>
      <c r="M7" s="74">
        <v>96.5</v>
      </c>
      <c r="N7" s="74">
        <v>96.5</v>
      </c>
      <c r="O7" s="74">
        <v>96.5</v>
      </c>
      <c r="P7" s="74">
        <v>96.5</v>
      </c>
      <c r="Q7" s="74">
        <v>96.5</v>
      </c>
      <c r="R7" s="74">
        <v>96.5</v>
      </c>
      <c r="S7" s="74">
        <v>96.5</v>
      </c>
      <c r="T7" s="74">
        <v>96.5</v>
      </c>
      <c r="U7" s="74">
        <v>96.5</v>
      </c>
      <c r="V7" s="74">
        <v>96.5</v>
      </c>
      <c r="W7" s="74">
        <v>96.5</v>
      </c>
      <c r="X7" s="74">
        <v>96.5</v>
      </c>
      <c r="Y7" s="74">
        <v>96.5</v>
      </c>
      <c r="Z7" s="74">
        <v>96.5</v>
      </c>
      <c r="AA7" s="74">
        <v>96.5</v>
      </c>
      <c r="AB7" s="74">
        <v>96.5</v>
      </c>
      <c r="AC7" s="74">
        <v>96.5</v>
      </c>
      <c r="AD7" s="74">
        <v>96.5</v>
      </c>
      <c r="AE7" s="74">
        <v>96.5</v>
      </c>
      <c r="AF7" s="74">
        <v>96.5</v>
      </c>
      <c r="AG7" s="74">
        <v>96.5</v>
      </c>
      <c r="AH7" s="74">
        <v>96.5</v>
      </c>
      <c r="AI7" s="74">
        <v>96.5</v>
      </c>
      <c r="AJ7" s="74">
        <v>96.5</v>
      </c>
      <c r="AK7" s="74">
        <v>96.5</v>
      </c>
      <c r="AL7" s="74">
        <v>96.5</v>
      </c>
      <c r="AM7" s="74">
        <v>96.5</v>
      </c>
      <c r="AN7" s="74">
        <v>96.5</v>
      </c>
      <c r="AO7" s="74">
        <v>96.5</v>
      </c>
      <c r="AP7" s="74">
        <v>96.5</v>
      </c>
      <c r="AQ7" s="74">
        <v>96.5</v>
      </c>
      <c r="AR7" s="74">
        <v>96.5</v>
      </c>
    </row>
    <row r="8" spans="1:44">
      <c r="A8" t="s">
        <v>34</v>
      </c>
      <c r="B8" t="s">
        <v>337</v>
      </c>
      <c r="C8" s="74">
        <v>96.6</v>
      </c>
      <c r="D8" s="74">
        <v>96.6</v>
      </c>
      <c r="E8" s="74">
        <v>96.6</v>
      </c>
      <c r="F8" s="74">
        <v>96.6</v>
      </c>
      <c r="G8" s="74">
        <v>96.6</v>
      </c>
      <c r="H8" s="74">
        <v>96.6</v>
      </c>
      <c r="I8" s="74">
        <v>96.6</v>
      </c>
      <c r="J8" s="74">
        <v>96.6</v>
      </c>
      <c r="K8" s="74">
        <v>96.6</v>
      </c>
      <c r="L8" s="74">
        <v>96.6</v>
      </c>
      <c r="M8" s="74">
        <v>96.6</v>
      </c>
      <c r="N8" s="74">
        <v>96.6</v>
      </c>
      <c r="O8" s="74">
        <v>96.6</v>
      </c>
      <c r="P8" s="74">
        <v>96.6</v>
      </c>
      <c r="Q8" s="74">
        <v>96.6</v>
      </c>
      <c r="R8" s="74">
        <v>96.6</v>
      </c>
      <c r="S8" s="74">
        <v>96.6</v>
      </c>
      <c r="T8" s="74">
        <v>96.6</v>
      </c>
      <c r="U8" s="74">
        <v>96.6</v>
      </c>
      <c r="V8" s="74">
        <v>96.6</v>
      </c>
      <c r="W8" s="74">
        <v>96.6</v>
      </c>
      <c r="X8" s="74">
        <v>96.6</v>
      </c>
      <c r="Y8" s="74">
        <v>96.6</v>
      </c>
      <c r="Z8" s="74">
        <v>96.6</v>
      </c>
      <c r="AA8" s="74">
        <v>96.6</v>
      </c>
      <c r="AB8" s="74">
        <v>96.6</v>
      </c>
      <c r="AC8" s="74">
        <v>96.6</v>
      </c>
      <c r="AD8" s="74">
        <v>96.6</v>
      </c>
      <c r="AE8" s="74">
        <v>96.6</v>
      </c>
      <c r="AF8" s="74">
        <v>96.6</v>
      </c>
      <c r="AG8" s="74">
        <v>96.6</v>
      </c>
      <c r="AH8" s="74">
        <v>96.6</v>
      </c>
      <c r="AI8" s="74">
        <v>96.6</v>
      </c>
      <c r="AJ8" s="74">
        <v>96.6</v>
      </c>
      <c r="AK8" s="74">
        <v>96.6</v>
      </c>
      <c r="AL8" s="74">
        <v>96.6</v>
      </c>
      <c r="AM8" s="74">
        <v>96.6</v>
      </c>
      <c r="AN8" s="74">
        <v>96.6</v>
      </c>
      <c r="AO8" s="74">
        <v>96.6</v>
      </c>
      <c r="AP8" s="74">
        <v>96.6</v>
      </c>
      <c r="AQ8" s="74">
        <v>96.6</v>
      </c>
      <c r="AR8" s="74">
        <v>96.6</v>
      </c>
    </row>
    <row r="9" spans="1:44">
      <c r="A9" t="s">
        <v>35</v>
      </c>
      <c r="B9" t="s">
        <v>337</v>
      </c>
      <c r="C9" s="74">
        <v>96.2</v>
      </c>
      <c r="D9" s="74">
        <v>96.2</v>
      </c>
      <c r="E9" s="74">
        <v>96.2</v>
      </c>
      <c r="F9" s="74">
        <v>96.2</v>
      </c>
      <c r="G9" s="74">
        <v>96.2</v>
      </c>
      <c r="H9" s="74">
        <v>96.2</v>
      </c>
      <c r="I9" s="74">
        <v>96.2</v>
      </c>
      <c r="J9" s="74">
        <v>96.2</v>
      </c>
      <c r="K9" s="74">
        <v>96.2</v>
      </c>
      <c r="L9" s="74">
        <v>96.2</v>
      </c>
      <c r="M9" s="74">
        <v>96.2</v>
      </c>
      <c r="N9" s="74">
        <v>96.2</v>
      </c>
      <c r="O9" s="74">
        <v>96.2</v>
      </c>
      <c r="P9" s="74">
        <v>96.2</v>
      </c>
      <c r="Q9" s="74">
        <v>96.2</v>
      </c>
      <c r="R9" s="74">
        <v>96.2</v>
      </c>
      <c r="S9" s="74">
        <v>96.2</v>
      </c>
      <c r="T9" s="74">
        <v>96.2</v>
      </c>
      <c r="U9" s="74">
        <v>96.2</v>
      </c>
      <c r="V9" s="74">
        <v>96.2</v>
      </c>
      <c r="W9" s="74">
        <v>96.2</v>
      </c>
      <c r="X9" s="74">
        <v>96.2</v>
      </c>
      <c r="Y9" s="74">
        <v>96.2</v>
      </c>
      <c r="Z9" s="74">
        <v>96.2</v>
      </c>
      <c r="AA9" s="74">
        <v>96.2</v>
      </c>
      <c r="AB9" s="74">
        <v>96.2</v>
      </c>
      <c r="AC9" s="74">
        <v>96.2</v>
      </c>
      <c r="AD9" s="74">
        <v>96.2</v>
      </c>
      <c r="AE9" s="74">
        <v>96.2</v>
      </c>
      <c r="AF9" s="74">
        <v>96.2</v>
      </c>
      <c r="AG9" s="74">
        <v>96.2</v>
      </c>
      <c r="AH9" s="74">
        <v>96.2</v>
      </c>
      <c r="AI9" s="74">
        <v>96.2</v>
      </c>
      <c r="AJ9" s="74">
        <v>96.2</v>
      </c>
      <c r="AK9" s="74">
        <v>96.2</v>
      </c>
      <c r="AL9" s="74">
        <v>96.2</v>
      </c>
      <c r="AM9" s="74">
        <v>96.2</v>
      </c>
      <c r="AN9" s="74">
        <v>96.2</v>
      </c>
      <c r="AO9" s="74">
        <v>96.2</v>
      </c>
      <c r="AP9" s="74">
        <v>96.2</v>
      </c>
      <c r="AQ9" s="74">
        <v>96.2</v>
      </c>
      <c r="AR9" s="74">
        <v>96.2</v>
      </c>
    </row>
    <row r="10" spans="1:44">
      <c r="A10" t="s">
        <v>36</v>
      </c>
      <c r="B10" t="s">
        <v>337</v>
      </c>
      <c r="C10" s="74">
        <v>96.5</v>
      </c>
      <c r="D10" s="74">
        <v>96.5</v>
      </c>
      <c r="E10" s="74">
        <v>96.5</v>
      </c>
      <c r="F10" s="74">
        <v>96.5</v>
      </c>
      <c r="G10" s="74">
        <v>96.5</v>
      </c>
      <c r="H10" s="74">
        <v>96.5</v>
      </c>
      <c r="I10" s="74">
        <v>96.5</v>
      </c>
      <c r="J10" s="74">
        <v>96.5</v>
      </c>
      <c r="K10" s="74">
        <v>96.5</v>
      </c>
      <c r="L10" s="74">
        <v>96.5</v>
      </c>
      <c r="M10" s="74">
        <v>96.5</v>
      </c>
      <c r="N10" s="74">
        <v>96.5</v>
      </c>
      <c r="O10" s="74">
        <v>96.5</v>
      </c>
      <c r="P10" s="74">
        <v>96.5</v>
      </c>
      <c r="Q10" s="74">
        <v>96.5</v>
      </c>
      <c r="R10" s="74">
        <v>96.5</v>
      </c>
      <c r="S10" s="74">
        <v>96.5</v>
      </c>
      <c r="T10" s="74">
        <v>96.5</v>
      </c>
      <c r="U10" s="74">
        <v>96.5</v>
      </c>
      <c r="V10" s="74">
        <v>96.5</v>
      </c>
      <c r="W10" s="74">
        <v>96.5</v>
      </c>
      <c r="X10" s="74">
        <v>96.5</v>
      </c>
      <c r="Y10" s="74">
        <v>96.5</v>
      </c>
      <c r="Z10" s="74">
        <v>96.5</v>
      </c>
      <c r="AA10" s="74">
        <v>96.5</v>
      </c>
      <c r="AB10" s="74">
        <v>96.5</v>
      </c>
      <c r="AC10" s="74">
        <v>96.5</v>
      </c>
      <c r="AD10" s="74">
        <v>96.5</v>
      </c>
      <c r="AE10" s="74">
        <v>96.5</v>
      </c>
      <c r="AF10" s="74">
        <v>96.5</v>
      </c>
      <c r="AG10" s="74">
        <v>96.5</v>
      </c>
      <c r="AH10" s="74">
        <v>96.5</v>
      </c>
      <c r="AI10" s="74">
        <v>96.5</v>
      </c>
      <c r="AJ10" s="74">
        <v>96.5</v>
      </c>
      <c r="AK10" s="74">
        <v>96.5</v>
      </c>
      <c r="AL10" s="74">
        <v>96.5</v>
      </c>
      <c r="AM10" s="74">
        <v>96.5</v>
      </c>
      <c r="AN10" s="74">
        <v>96.5</v>
      </c>
      <c r="AO10" s="74">
        <v>96.5</v>
      </c>
      <c r="AP10" s="74">
        <v>96.5</v>
      </c>
      <c r="AQ10" s="74">
        <v>96.5</v>
      </c>
      <c r="AR10" s="74">
        <v>96.5</v>
      </c>
    </row>
    <row r="11" spans="1:44">
      <c r="A11" t="s">
        <v>37</v>
      </c>
      <c r="B11" t="s">
        <v>337</v>
      </c>
      <c r="C11" s="74">
        <v>96.5</v>
      </c>
      <c r="D11" s="74">
        <v>96.5</v>
      </c>
      <c r="E11" s="74">
        <v>96.5</v>
      </c>
      <c r="F11" s="74">
        <v>96.5</v>
      </c>
      <c r="G11" s="74">
        <v>96.5</v>
      </c>
      <c r="H11" s="74">
        <v>96.5</v>
      </c>
      <c r="I11" s="74">
        <v>96.5</v>
      </c>
      <c r="J11" s="74">
        <v>96.5</v>
      </c>
      <c r="K11" s="74">
        <v>96.5</v>
      </c>
      <c r="L11" s="74">
        <v>96.5</v>
      </c>
      <c r="M11" s="74">
        <v>96.5</v>
      </c>
      <c r="N11" s="74">
        <v>96.5</v>
      </c>
      <c r="O11" s="74">
        <v>96.5</v>
      </c>
      <c r="P11" s="74">
        <v>96.5</v>
      </c>
      <c r="Q11" s="74">
        <v>96.5</v>
      </c>
      <c r="R11" s="74">
        <v>96.5</v>
      </c>
      <c r="S11" s="74">
        <v>96.5</v>
      </c>
      <c r="T11" s="74">
        <v>96.5</v>
      </c>
      <c r="U11" s="74">
        <v>96.5</v>
      </c>
      <c r="V11" s="74">
        <v>96.5</v>
      </c>
      <c r="W11" s="74">
        <v>96.5</v>
      </c>
      <c r="X11" s="74">
        <v>96.5</v>
      </c>
      <c r="Y11" s="74">
        <v>96.5</v>
      </c>
      <c r="Z11" s="74">
        <v>96.5</v>
      </c>
      <c r="AA11" s="74">
        <v>96.5</v>
      </c>
      <c r="AB11" s="74">
        <v>96.5</v>
      </c>
      <c r="AC11" s="74">
        <v>96.5</v>
      </c>
      <c r="AD11" s="74">
        <v>96.5</v>
      </c>
      <c r="AE11" s="74">
        <v>96.5</v>
      </c>
      <c r="AF11" s="74">
        <v>96.5</v>
      </c>
      <c r="AG11" s="74">
        <v>96.5</v>
      </c>
      <c r="AH11" s="74">
        <v>96.5</v>
      </c>
      <c r="AI11" s="74">
        <v>96.5</v>
      </c>
      <c r="AJ11" s="74">
        <v>96.5</v>
      </c>
      <c r="AK11" s="74">
        <v>96.5</v>
      </c>
      <c r="AL11" s="74">
        <v>96.5</v>
      </c>
      <c r="AM11" s="74">
        <v>96.5</v>
      </c>
      <c r="AN11" s="74">
        <v>96.5</v>
      </c>
      <c r="AO11" s="74">
        <v>96.5</v>
      </c>
      <c r="AP11" s="74">
        <v>96.5</v>
      </c>
      <c r="AQ11" s="74">
        <v>96.5</v>
      </c>
      <c r="AR11" s="74">
        <v>96.5</v>
      </c>
    </row>
    <row r="12" spans="1:44">
      <c r="A12" t="s">
        <v>38</v>
      </c>
      <c r="B12" t="s">
        <v>337</v>
      </c>
      <c r="C12" s="74">
        <v>97.8</v>
      </c>
      <c r="D12" s="74">
        <v>97.8</v>
      </c>
      <c r="E12" s="74">
        <v>97.8</v>
      </c>
      <c r="F12" s="74">
        <v>97.8</v>
      </c>
      <c r="G12" s="74">
        <v>97.8</v>
      </c>
      <c r="H12" s="74">
        <v>97.8</v>
      </c>
      <c r="I12" s="74">
        <v>97.8</v>
      </c>
      <c r="J12" s="74">
        <v>97.8</v>
      </c>
      <c r="K12" s="74">
        <v>97.8</v>
      </c>
      <c r="L12" s="74">
        <v>97.8</v>
      </c>
      <c r="M12" s="74">
        <v>97.8</v>
      </c>
      <c r="N12" s="74">
        <v>97.8</v>
      </c>
      <c r="O12" s="74">
        <v>97.8</v>
      </c>
      <c r="P12" s="74">
        <v>97.8</v>
      </c>
      <c r="Q12" s="74">
        <v>97.8</v>
      </c>
      <c r="R12" s="74">
        <v>97.8</v>
      </c>
      <c r="S12" s="74">
        <v>97.8</v>
      </c>
      <c r="T12" s="74">
        <v>97.8</v>
      </c>
      <c r="U12" s="74">
        <v>97.8</v>
      </c>
      <c r="V12" s="74">
        <v>97.8</v>
      </c>
      <c r="W12" s="74">
        <v>97.8</v>
      </c>
      <c r="X12" s="74">
        <v>97.8</v>
      </c>
      <c r="Y12" s="74">
        <v>97.8</v>
      </c>
      <c r="Z12" s="74">
        <v>97.8</v>
      </c>
      <c r="AA12" s="74">
        <v>97.8</v>
      </c>
      <c r="AB12" s="74">
        <v>97.8</v>
      </c>
      <c r="AC12" s="74">
        <v>97.8</v>
      </c>
      <c r="AD12" s="74">
        <v>97.8</v>
      </c>
      <c r="AE12" s="74">
        <v>97.8</v>
      </c>
      <c r="AF12" s="74">
        <v>97.8</v>
      </c>
      <c r="AG12" s="74">
        <v>97.8</v>
      </c>
      <c r="AH12" s="74">
        <v>97.8</v>
      </c>
      <c r="AI12" s="74">
        <v>97.8</v>
      </c>
      <c r="AJ12" s="74">
        <v>97.8</v>
      </c>
      <c r="AK12" s="74">
        <v>97.8</v>
      </c>
      <c r="AL12" s="74">
        <v>97.8</v>
      </c>
      <c r="AM12" s="74">
        <v>97.8</v>
      </c>
      <c r="AN12" s="74">
        <v>97.8</v>
      </c>
      <c r="AO12" s="74">
        <v>97.8</v>
      </c>
      <c r="AP12" s="74">
        <v>97.8</v>
      </c>
      <c r="AQ12" s="74">
        <v>97.8</v>
      </c>
      <c r="AR12" s="74">
        <v>97.8</v>
      </c>
    </row>
    <row r="13" spans="1:44">
      <c r="A13" t="s">
        <v>39</v>
      </c>
      <c r="B13" t="s">
        <v>337</v>
      </c>
      <c r="C13" s="74">
        <v>100</v>
      </c>
      <c r="D13" s="74">
        <v>100</v>
      </c>
      <c r="E13" s="74">
        <v>100</v>
      </c>
      <c r="F13" s="74">
        <v>100</v>
      </c>
      <c r="G13" s="74">
        <v>100</v>
      </c>
      <c r="H13" s="74">
        <v>100</v>
      </c>
      <c r="I13" s="74">
        <v>100</v>
      </c>
      <c r="J13" s="74">
        <v>100</v>
      </c>
      <c r="K13" s="74">
        <v>100</v>
      </c>
      <c r="L13" s="74">
        <v>100</v>
      </c>
      <c r="M13" s="74">
        <v>100</v>
      </c>
      <c r="N13" s="74">
        <v>100</v>
      </c>
      <c r="O13" s="74">
        <v>100</v>
      </c>
      <c r="P13" s="74">
        <v>100</v>
      </c>
      <c r="Q13" s="74">
        <v>100</v>
      </c>
      <c r="R13" s="74">
        <v>100</v>
      </c>
      <c r="S13" s="74">
        <v>100</v>
      </c>
      <c r="T13" s="74">
        <v>100</v>
      </c>
      <c r="U13" s="74">
        <v>100</v>
      </c>
      <c r="V13" s="74">
        <v>100</v>
      </c>
      <c r="W13" s="74">
        <v>100</v>
      </c>
      <c r="X13" s="74">
        <v>100</v>
      </c>
      <c r="Y13" s="74">
        <v>100</v>
      </c>
      <c r="Z13" s="74">
        <v>100</v>
      </c>
      <c r="AA13" s="74">
        <v>100</v>
      </c>
      <c r="AB13" s="74">
        <v>100</v>
      </c>
      <c r="AC13" s="74">
        <v>100</v>
      </c>
      <c r="AD13" s="74">
        <v>100</v>
      </c>
      <c r="AE13" s="74">
        <v>100</v>
      </c>
      <c r="AF13" s="74">
        <v>100</v>
      </c>
      <c r="AG13" s="74">
        <v>100</v>
      </c>
      <c r="AH13" s="74">
        <v>100</v>
      </c>
      <c r="AI13" s="74">
        <v>100</v>
      </c>
      <c r="AJ13" s="74">
        <v>100</v>
      </c>
      <c r="AK13" s="74">
        <v>100</v>
      </c>
      <c r="AL13" s="74">
        <v>100</v>
      </c>
      <c r="AM13" s="74">
        <v>100</v>
      </c>
      <c r="AN13" s="74">
        <v>100</v>
      </c>
      <c r="AO13" s="74">
        <v>100</v>
      </c>
      <c r="AP13" s="74">
        <v>100</v>
      </c>
      <c r="AQ13" s="74">
        <v>100</v>
      </c>
      <c r="AR13" s="74">
        <v>100</v>
      </c>
    </row>
    <row r="14" spans="1:44">
      <c r="A14" t="s">
        <v>40</v>
      </c>
      <c r="B14" t="s">
        <v>337</v>
      </c>
      <c r="C14" s="74">
        <v>100</v>
      </c>
      <c r="D14" s="74">
        <v>100</v>
      </c>
      <c r="E14" s="74">
        <v>100</v>
      </c>
      <c r="F14" s="74">
        <v>100</v>
      </c>
      <c r="G14" s="74">
        <v>100</v>
      </c>
      <c r="H14" s="74">
        <v>100</v>
      </c>
      <c r="I14" s="74">
        <v>100</v>
      </c>
      <c r="J14" s="74">
        <v>100</v>
      </c>
      <c r="K14" s="74">
        <v>100</v>
      </c>
      <c r="L14" s="74">
        <v>100</v>
      </c>
      <c r="M14" s="74">
        <v>100</v>
      </c>
      <c r="N14" s="74">
        <v>100</v>
      </c>
      <c r="O14" s="74">
        <v>100</v>
      </c>
      <c r="P14" s="74">
        <v>100</v>
      </c>
      <c r="Q14" s="74">
        <v>100</v>
      </c>
      <c r="R14" s="74">
        <v>100</v>
      </c>
      <c r="S14" s="74">
        <v>100</v>
      </c>
      <c r="T14" s="74">
        <v>100</v>
      </c>
      <c r="U14" s="74">
        <v>100</v>
      </c>
      <c r="V14" s="74">
        <v>100</v>
      </c>
      <c r="W14" s="74">
        <v>100</v>
      </c>
      <c r="X14" s="74">
        <v>100</v>
      </c>
      <c r="Y14" s="74">
        <v>100</v>
      </c>
      <c r="Z14" s="74">
        <v>100</v>
      </c>
      <c r="AA14" s="74">
        <v>100</v>
      </c>
      <c r="AB14" s="74">
        <v>100</v>
      </c>
      <c r="AC14" s="74">
        <v>100</v>
      </c>
      <c r="AD14" s="74">
        <v>100</v>
      </c>
      <c r="AE14" s="74">
        <v>100</v>
      </c>
      <c r="AF14" s="74">
        <v>100</v>
      </c>
      <c r="AG14" s="74">
        <v>100</v>
      </c>
      <c r="AH14" s="74">
        <v>100</v>
      </c>
      <c r="AI14" s="74">
        <v>100</v>
      </c>
      <c r="AJ14" s="74">
        <v>100</v>
      </c>
      <c r="AK14" s="74">
        <v>100</v>
      </c>
      <c r="AL14" s="74">
        <v>100</v>
      </c>
      <c r="AM14" s="74">
        <v>100</v>
      </c>
      <c r="AN14" s="74">
        <v>100</v>
      </c>
      <c r="AO14" s="74">
        <v>100</v>
      </c>
      <c r="AP14" s="74">
        <v>100</v>
      </c>
      <c r="AQ14" s="74">
        <v>100</v>
      </c>
      <c r="AR14" s="74">
        <v>100</v>
      </c>
    </row>
    <row r="15" spans="1:44">
      <c r="A15" t="s">
        <v>41</v>
      </c>
      <c r="B15" t="s">
        <v>337</v>
      </c>
      <c r="C15" s="74">
        <v>92.3</v>
      </c>
      <c r="D15" s="74">
        <v>92.3</v>
      </c>
      <c r="E15" s="74">
        <v>92.3</v>
      </c>
      <c r="F15" s="74">
        <v>92.3</v>
      </c>
      <c r="G15" s="74">
        <v>92.3</v>
      </c>
      <c r="H15" s="74">
        <v>92.3</v>
      </c>
      <c r="I15" s="74">
        <v>92.3</v>
      </c>
      <c r="J15" s="74">
        <v>92.3</v>
      </c>
      <c r="K15" s="74">
        <v>92.3</v>
      </c>
      <c r="L15" s="74">
        <v>92.3</v>
      </c>
      <c r="M15" s="74">
        <v>92.3</v>
      </c>
      <c r="N15" s="74">
        <v>92.3</v>
      </c>
      <c r="O15" s="74">
        <v>92.3</v>
      </c>
      <c r="P15" s="74">
        <v>92.3</v>
      </c>
      <c r="Q15" s="74">
        <v>92.3</v>
      </c>
      <c r="R15" s="74">
        <v>92.3</v>
      </c>
      <c r="S15" s="74">
        <v>92.3</v>
      </c>
      <c r="T15" s="74">
        <v>92.3</v>
      </c>
      <c r="U15" s="74">
        <v>92.3</v>
      </c>
      <c r="V15" s="74">
        <v>92.3</v>
      </c>
      <c r="W15" s="74">
        <v>92.3</v>
      </c>
      <c r="X15" s="74">
        <v>92.3</v>
      </c>
      <c r="Y15" s="74">
        <v>92.3</v>
      </c>
      <c r="Z15" s="74">
        <v>92.3</v>
      </c>
      <c r="AA15" s="74">
        <v>92.3</v>
      </c>
      <c r="AB15" s="74">
        <v>92.3</v>
      </c>
      <c r="AC15" s="74">
        <v>92.3</v>
      </c>
      <c r="AD15" s="74">
        <v>92.3</v>
      </c>
      <c r="AE15" s="74">
        <v>92.3</v>
      </c>
      <c r="AF15" s="74">
        <v>92.3</v>
      </c>
      <c r="AG15" s="74">
        <v>92.3</v>
      </c>
      <c r="AH15" s="74">
        <v>92.3</v>
      </c>
      <c r="AI15" s="74">
        <v>92.3</v>
      </c>
      <c r="AJ15" s="74">
        <v>92.3</v>
      </c>
      <c r="AK15" s="74">
        <v>92.3</v>
      </c>
      <c r="AL15" s="74">
        <v>92.3</v>
      </c>
      <c r="AM15" s="74">
        <v>92.3</v>
      </c>
      <c r="AN15" s="74">
        <v>92.3</v>
      </c>
      <c r="AO15" s="74">
        <v>92.3</v>
      </c>
      <c r="AP15" s="74">
        <v>92.3</v>
      </c>
      <c r="AQ15" s="74">
        <v>92.3</v>
      </c>
      <c r="AR15" s="74">
        <v>92.3</v>
      </c>
    </row>
    <row r="16" spans="1:44">
      <c r="A16" t="s">
        <v>42</v>
      </c>
      <c r="B16" t="s">
        <v>337</v>
      </c>
      <c r="C16" s="74">
        <v>95.9</v>
      </c>
      <c r="D16" s="74">
        <v>95.9</v>
      </c>
      <c r="E16" s="74">
        <v>95.9</v>
      </c>
      <c r="F16" s="74">
        <v>95.9</v>
      </c>
      <c r="G16" s="74">
        <v>95.9</v>
      </c>
      <c r="H16" s="74">
        <v>95.9</v>
      </c>
      <c r="I16" s="74">
        <v>95.9</v>
      </c>
      <c r="J16" s="74">
        <v>95.9</v>
      </c>
      <c r="K16" s="74">
        <v>95.9</v>
      </c>
      <c r="L16" s="74">
        <v>95.9</v>
      </c>
      <c r="M16" s="74">
        <v>95.9</v>
      </c>
      <c r="N16" s="74">
        <v>95.9</v>
      </c>
      <c r="O16" s="74">
        <v>95.9</v>
      </c>
      <c r="P16" s="74">
        <v>95.9</v>
      </c>
      <c r="Q16" s="74">
        <v>95.9</v>
      </c>
      <c r="R16" s="74">
        <v>95.9</v>
      </c>
      <c r="S16" s="74">
        <v>95.9</v>
      </c>
      <c r="T16" s="74">
        <v>95.9</v>
      </c>
      <c r="U16" s="74">
        <v>95.9</v>
      </c>
      <c r="V16" s="74">
        <v>95.9</v>
      </c>
      <c r="W16" s="74">
        <v>95.9</v>
      </c>
      <c r="X16" s="74">
        <v>95.9</v>
      </c>
      <c r="Y16" s="74">
        <v>95.9</v>
      </c>
      <c r="Z16" s="74">
        <v>95.9</v>
      </c>
      <c r="AA16" s="74">
        <v>95.9</v>
      </c>
      <c r="AB16" s="74">
        <v>95.9</v>
      </c>
      <c r="AC16" s="74">
        <v>95.9</v>
      </c>
      <c r="AD16" s="74">
        <v>95.9</v>
      </c>
      <c r="AE16" s="74">
        <v>95.9</v>
      </c>
      <c r="AF16" s="74">
        <v>95.9</v>
      </c>
      <c r="AG16" s="74">
        <v>95.9</v>
      </c>
      <c r="AH16" s="74">
        <v>95.9</v>
      </c>
      <c r="AI16" s="74">
        <v>95.9</v>
      </c>
      <c r="AJ16" s="74">
        <v>95.9</v>
      </c>
      <c r="AK16" s="74">
        <v>95.9</v>
      </c>
      <c r="AL16" s="74">
        <v>95.9</v>
      </c>
      <c r="AM16" s="74">
        <v>95.9</v>
      </c>
      <c r="AN16" s="74">
        <v>95.9</v>
      </c>
      <c r="AO16" s="74">
        <v>95.9</v>
      </c>
      <c r="AP16" s="74">
        <v>95.9</v>
      </c>
      <c r="AQ16" s="74">
        <v>95.9</v>
      </c>
      <c r="AR16" s="74">
        <v>95.9</v>
      </c>
    </row>
    <row r="17" spans="1:44">
      <c r="A17" t="s">
        <v>43</v>
      </c>
      <c r="B17" t="s">
        <v>337</v>
      </c>
      <c r="C17" s="74">
        <v>98.8</v>
      </c>
      <c r="D17" s="74">
        <v>98.8</v>
      </c>
      <c r="E17" s="74">
        <v>98.8</v>
      </c>
      <c r="F17" s="74">
        <v>98.8</v>
      </c>
      <c r="G17" s="74">
        <v>98.8</v>
      </c>
      <c r="H17" s="74">
        <v>98.8</v>
      </c>
      <c r="I17" s="74">
        <v>98.8</v>
      </c>
      <c r="J17" s="74">
        <v>98.8</v>
      </c>
      <c r="K17" s="74">
        <v>98.8</v>
      </c>
      <c r="L17" s="74">
        <v>98.8</v>
      </c>
      <c r="M17" s="74">
        <v>98.8</v>
      </c>
      <c r="N17" s="74">
        <v>98.8</v>
      </c>
      <c r="O17" s="74">
        <v>98.8</v>
      </c>
      <c r="P17" s="74">
        <v>98.8</v>
      </c>
      <c r="Q17" s="74">
        <v>98.8</v>
      </c>
      <c r="R17" s="74">
        <v>98.8</v>
      </c>
      <c r="S17" s="74">
        <v>98.8</v>
      </c>
      <c r="T17" s="74">
        <v>98.8</v>
      </c>
      <c r="U17" s="74">
        <v>98.8</v>
      </c>
      <c r="V17" s="74">
        <v>98.8</v>
      </c>
      <c r="W17" s="74">
        <v>98.8</v>
      </c>
      <c r="X17" s="74">
        <v>98.8</v>
      </c>
      <c r="Y17" s="74">
        <v>98.8</v>
      </c>
      <c r="Z17" s="74">
        <v>98.8</v>
      </c>
      <c r="AA17" s="74">
        <v>98.8</v>
      </c>
      <c r="AB17" s="74">
        <v>98.8</v>
      </c>
      <c r="AC17" s="74">
        <v>98.8</v>
      </c>
      <c r="AD17" s="74">
        <v>98.8</v>
      </c>
      <c r="AE17" s="74">
        <v>98.8</v>
      </c>
      <c r="AF17" s="74">
        <v>98.8</v>
      </c>
      <c r="AG17" s="74">
        <v>98.8</v>
      </c>
      <c r="AH17" s="74">
        <v>98.8</v>
      </c>
      <c r="AI17" s="74">
        <v>98.8</v>
      </c>
      <c r="AJ17" s="74">
        <v>98.8</v>
      </c>
      <c r="AK17" s="74">
        <v>98.8</v>
      </c>
      <c r="AL17" s="74">
        <v>98.8</v>
      </c>
      <c r="AM17" s="74">
        <v>98.8</v>
      </c>
      <c r="AN17" s="74">
        <v>98.8</v>
      </c>
      <c r="AO17" s="74">
        <v>98.8</v>
      </c>
      <c r="AP17" s="74">
        <v>98.8</v>
      </c>
      <c r="AQ17" s="74">
        <v>98.8</v>
      </c>
      <c r="AR17" s="74">
        <v>98.8</v>
      </c>
    </row>
    <row r="18" spans="1:44">
      <c r="A18" t="s">
        <v>44</v>
      </c>
      <c r="B18" t="s">
        <v>337</v>
      </c>
      <c r="C18" s="74">
        <v>91.3</v>
      </c>
      <c r="D18" s="74">
        <v>91.3</v>
      </c>
      <c r="E18" s="74">
        <v>91.3</v>
      </c>
      <c r="F18" s="74">
        <v>91.3</v>
      </c>
      <c r="G18" s="74">
        <v>91.3</v>
      </c>
      <c r="H18" s="74">
        <v>91.3</v>
      </c>
      <c r="I18" s="74">
        <v>91.3</v>
      </c>
      <c r="J18" s="74">
        <v>91.3</v>
      </c>
      <c r="K18" s="74">
        <v>91.3</v>
      </c>
      <c r="L18" s="74">
        <v>91.3</v>
      </c>
      <c r="M18" s="74">
        <v>91.3</v>
      </c>
      <c r="N18" s="74">
        <v>91.3</v>
      </c>
      <c r="O18" s="74">
        <v>91.3</v>
      </c>
      <c r="P18" s="74">
        <v>91.3</v>
      </c>
      <c r="Q18" s="74">
        <v>91.3</v>
      </c>
      <c r="R18" s="74">
        <v>91.3</v>
      </c>
      <c r="S18" s="74">
        <v>91.3</v>
      </c>
      <c r="T18" s="74">
        <v>91.3</v>
      </c>
      <c r="U18" s="74">
        <v>91.3</v>
      </c>
      <c r="V18" s="74">
        <v>91.3</v>
      </c>
      <c r="W18" s="74">
        <v>91.3</v>
      </c>
      <c r="X18" s="74">
        <v>91.3</v>
      </c>
      <c r="Y18" s="74">
        <v>91.3</v>
      </c>
      <c r="Z18" s="74">
        <v>91.3</v>
      </c>
      <c r="AA18" s="74">
        <v>91.3</v>
      </c>
      <c r="AB18" s="74">
        <v>91.3</v>
      </c>
      <c r="AC18" s="74">
        <v>91.3</v>
      </c>
      <c r="AD18" s="74">
        <v>91.3</v>
      </c>
      <c r="AE18" s="74">
        <v>91.3</v>
      </c>
      <c r="AF18" s="74">
        <v>91.3</v>
      </c>
      <c r="AG18" s="74">
        <v>91.3</v>
      </c>
      <c r="AH18" s="74">
        <v>91.3</v>
      </c>
      <c r="AI18" s="74">
        <v>91.3</v>
      </c>
      <c r="AJ18" s="74">
        <v>91.3</v>
      </c>
      <c r="AK18" s="74">
        <v>91.3</v>
      </c>
      <c r="AL18" s="74">
        <v>91.3</v>
      </c>
      <c r="AM18" s="74">
        <v>91.3</v>
      </c>
      <c r="AN18" s="74">
        <v>91.3</v>
      </c>
      <c r="AO18" s="74">
        <v>91.3</v>
      </c>
      <c r="AP18" s="74">
        <v>91.3</v>
      </c>
      <c r="AQ18" s="74">
        <v>91.3</v>
      </c>
      <c r="AR18" s="74">
        <v>91.3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8" tint="0.59999389629810485"/>
  </sheetPr>
  <dimension ref="A1:V70"/>
  <sheetViews>
    <sheetView topLeftCell="A4" workbookViewId="0">
      <selection activeCell="D19" sqref="D19"/>
    </sheetView>
  </sheetViews>
  <sheetFormatPr baseColWidth="10" defaultColWidth="11.42578125" defaultRowHeight="12.75"/>
  <cols>
    <col min="1" max="1" width="1.5703125" style="4" customWidth="1"/>
    <col min="2" max="2" width="26.42578125" style="5" customWidth="1"/>
    <col min="3" max="3" width="11.42578125" style="5" customWidth="1"/>
    <col min="4" max="4" width="13.140625" style="5" customWidth="1"/>
    <col min="5" max="5" width="6.5703125" style="4" customWidth="1"/>
    <col min="6" max="22" width="11.42578125" style="4" customWidth="1"/>
    <col min="23" max="108" width="11.42578125" style="5" customWidth="1"/>
    <col min="109" max="16384" width="11.42578125" style="5"/>
  </cols>
  <sheetData>
    <row r="1" spans="1:22" ht="9" customHeight="1"/>
    <row r="2" spans="1:22" s="8" customFormat="1">
      <c r="A2" s="6"/>
      <c r="B2" s="7" t="s">
        <v>703</v>
      </c>
      <c r="C2" s="7"/>
      <c r="D2" s="7"/>
      <c r="E2" s="7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8" customFormat="1">
      <c r="A3" s="6"/>
      <c r="B3" s="7" t="s">
        <v>704</v>
      </c>
      <c r="C3" s="7"/>
      <c r="D3" s="7"/>
      <c r="E3" s="7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s="8" customFormat="1">
      <c r="A4" s="6"/>
      <c r="B4" s="80" t="s">
        <v>705</v>
      </c>
      <c r="C4" s="7"/>
      <c r="D4" s="7"/>
      <c r="E4" s="7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</row>
    <row r="5" spans="1:22" s="8" customFormat="1">
      <c r="A5" s="6"/>
      <c r="B5" s="7"/>
      <c r="C5" s="7"/>
      <c r="D5" s="7"/>
      <c r="E5" s="7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s="8" customFormat="1">
      <c r="A6" s="6"/>
      <c r="B6" s="200" t="s">
        <v>706</v>
      </c>
      <c r="C6" s="200" t="s">
        <v>707</v>
      </c>
      <c r="D6" s="200" t="s">
        <v>708</v>
      </c>
      <c r="E6" s="10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s="8" customFormat="1">
      <c r="A7" s="6"/>
      <c r="B7" s="201"/>
      <c r="C7" s="201"/>
      <c r="D7" s="201"/>
      <c r="E7" s="10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s="8" customFormat="1">
      <c r="A8" s="6"/>
      <c r="B8" s="11" t="s">
        <v>709</v>
      </c>
      <c r="C8" s="12">
        <v>0.82450000000000001</v>
      </c>
      <c r="D8" s="13">
        <v>10963</v>
      </c>
      <c r="E8" s="11" t="s">
        <v>710</v>
      </c>
      <c r="F8" s="9"/>
      <c r="G8" s="9"/>
      <c r="H8" s="9"/>
      <c r="I8" s="14"/>
      <c r="J8" s="14"/>
      <c r="K8" s="14"/>
      <c r="L8" s="14"/>
      <c r="M8" s="9"/>
      <c r="N8" s="9"/>
      <c r="O8" s="9"/>
      <c r="P8" s="9"/>
      <c r="Q8" s="9"/>
      <c r="R8" s="9"/>
      <c r="S8" s="9"/>
      <c r="T8" s="9"/>
      <c r="U8" s="9"/>
      <c r="V8" s="9"/>
    </row>
    <row r="9" spans="1:22" s="8" customFormat="1" ht="13.15" customHeight="1">
      <c r="A9" s="6"/>
      <c r="B9" s="11" t="s">
        <v>711</v>
      </c>
      <c r="C9" s="12">
        <v>0.85499999999999998</v>
      </c>
      <c r="D9" s="13">
        <v>10860</v>
      </c>
      <c r="E9" s="11"/>
      <c r="F9" s="9"/>
      <c r="G9" s="9"/>
      <c r="H9" s="9"/>
      <c r="I9" s="14"/>
      <c r="J9" s="14"/>
      <c r="K9" s="15"/>
      <c r="L9" s="14"/>
      <c r="M9" s="9"/>
      <c r="N9" s="9"/>
      <c r="O9" s="9"/>
      <c r="P9" s="9"/>
      <c r="Q9" s="9"/>
      <c r="R9" s="9"/>
      <c r="S9" s="9"/>
      <c r="T9" s="9"/>
      <c r="U9" s="9"/>
      <c r="V9" s="9"/>
    </row>
    <row r="10" spans="1:22" s="8" customFormat="1" ht="13.15" customHeight="1">
      <c r="A10" s="6"/>
      <c r="B10" s="11" t="s">
        <v>712</v>
      </c>
      <c r="C10" s="12">
        <v>0.92700000000000005</v>
      </c>
      <c r="D10" s="13">
        <v>10500</v>
      </c>
      <c r="E10" s="11"/>
      <c r="F10" s="9"/>
      <c r="G10" s="9"/>
      <c r="H10" s="9"/>
      <c r="I10" s="14"/>
      <c r="J10" s="14"/>
      <c r="K10" s="15"/>
      <c r="L10" s="14"/>
      <c r="M10" s="9"/>
      <c r="N10" s="9"/>
      <c r="O10" s="9"/>
      <c r="P10" s="9"/>
      <c r="Q10" s="9"/>
      <c r="R10" s="9"/>
      <c r="S10" s="9"/>
      <c r="T10" s="9"/>
      <c r="U10" s="9"/>
      <c r="V10" s="9"/>
    </row>
    <row r="11" spans="1:22" s="8" customFormat="1">
      <c r="A11" s="6"/>
      <c r="B11" s="11" t="s">
        <v>713</v>
      </c>
      <c r="C11" s="12">
        <v>0.93600000000000005</v>
      </c>
      <c r="D11" s="13">
        <v>10500</v>
      </c>
      <c r="E11" s="11"/>
      <c r="F11" s="9"/>
      <c r="G11" s="9"/>
      <c r="H11" s="9"/>
      <c r="I11" s="14"/>
      <c r="J11" s="14"/>
      <c r="K11" s="14"/>
      <c r="L11" s="14"/>
      <c r="M11" s="9"/>
      <c r="N11" s="9"/>
      <c r="O11" s="9"/>
      <c r="P11" s="9"/>
      <c r="Q11" s="9"/>
      <c r="R11" s="9"/>
      <c r="S11" s="9"/>
      <c r="T11" s="9"/>
      <c r="U11" s="9"/>
      <c r="V11" s="9"/>
    </row>
    <row r="12" spans="1:22" s="8" customFormat="1">
      <c r="A12" s="6"/>
      <c r="B12" s="11" t="s">
        <v>714</v>
      </c>
      <c r="C12" s="12">
        <v>0.94499999999999995</v>
      </c>
      <c r="D12" s="13">
        <v>10500</v>
      </c>
      <c r="E12" s="11"/>
      <c r="F12" s="9"/>
      <c r="G12" s="9"/>
      <c r="H12" s="9"/>
      <c r="I12" s="14"/>
      <c r="J12" s="14"/>
      <c r="K12" s="14"/>
      <c r="L12" s="14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2" s="8" customFormat="1">
      <c r="A13" s="6"/>
      <c r="B13" s="11" t="s">
        <v>715</v>
      </c>
      <c r="C13" s="12">
        <v>0.7</v>
      </c>
      <c r="D13" s="13">
        <v>11500</v>
      </c>
      <c r="E13" s="11"/>
      <c r="F13" s="9"/>
      <c r="G13" s="9"/>
      <c r="H13" s="9"/>
      <c r="I13" s="14"/>
      <c r="J13" s="14"/>
      <c r="K13" s="14"/>
      <c r="L13" s="14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s="8" customFormat="1">
      <c r="A14" s="6"/>
      <c r="B14" s="11" t="s">
        <v>716</v>
      </c>
      <c r="C14" s="12">
        <v>0.55000000000000004</v>
      </c>
      <c r="D14" s="13">
        <v>12100</v>
      </c>
      <c r="E14" s="11"/>
      <c r="F14" s="9"/>
      <c r="G14" s="9"/>
      <c r="H14" s="9"/>
      <c r="I14" s="14"/>
      <c r="J14" s="14"/>
      <c r="K14" s="14"/>
      <c r="L14" s="14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s="8" customFormat="1">
      <c r="A15" s="6"/>
      <c r="B15" s="11" t="s">
        <v>717</v>
      </c>
      <c r="C15" s="12">
        <v>0.73</v>
      </c>
      <c r="D15" s="13">
        <v>11200</v>
      </c>
      <c r="E15" s="11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</row>
    <row r="16" spans="1:22" s="8" customFormat="1">
      <c r="A16" s="6"/>
      <c r="B16" s="11" t="s">
        <v>718</v>
      </c>
      <c r="C16" s="12">
        <v>0.7</v>
      </c>
      <c r="D16" s="13">
        <v>11400</v>
      </c>
      <c r="E16" s="11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</row>
    <row r="17" spans="1:22" s="8" customFormat="1">
      <c r="A17" s="6"/>
      <c r="B17" s="11" t="s">
        <v>719</v>
      </c>
      <c r="C17" s="12">
        <v>0.81</v>
      </c>
      <c r="D17" s="13">
        <v>11100</v>
      </c>
      <c r="E17" s="11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</row>
    <row r="18" spans="1:22" s="8" customFormat="1">
      <c r="A18" s="6"/>
      <c r="B18" s="11" t="s">
        <v>720</v>
      </c>
      <c r="C18" s="12">
        <v>0.81</v>
      </c>
      <c r="D18" s="13">
        <v>11100</v>
      </c>
      <c r="E18" s="11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</row>
    <row r="19" spans="1:22" s="8" customFormat="1">
      <c r="A19" s="6"/>
      <c r="B19" s="11" t="s">
        <v>721</v>
      </c>
      <c r="C19" s="12">
        <v>0.84</v>
      </c>
      <c r="D19" s="13">
        <v>10900</v>
      </c>
      <c r="E19" s="11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</row>
    <row r="20" spans="1:22" s="8" customFormat="1">
      <c r="A20" s="6"/>
      <c r="B20" s="11" t="s">
        <v>722</v>
      </c>
      <c r="C20" s="16" t="s">
        <v>723</v>
      </c>
      <c r="D20" s="13">
        <v>9341</v>
      </c>
      <c r="E20" s="11" t="s">
        <v>724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1:22" s="8" customFormat="1">
      <c r="A21" s="6"/>
      <c r="B21" s="11" t="s">
        <v>725</v>
      </c>
      <c r="C21" s="16" t="s">
        <v>723</v>
      </c>
      <c r="D21" s="13">
        <v>3500</v>
      </c>
      <c r="E21" s="11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1:22" s="8" customFormat="1">
      <c r="A22" s="6"/>
      <c r="B22" s="11" t="s">
        <v>726</v>
      </c>
      <c r="C22" s="16" t="s">
        <v>723</v>
      </c>
      <c r="D22" s="13">
        <v>7000</v>
      </c>
      <c r="E22" s="11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1:22" s="8" customFormat="1">
      <c r="A23" s="6"/>
      <c r="B23" s="11" t="s">
        <v>727</v>
      </c>
      <c r="C23" s="16"/>
      <c r="D23" s="13">
        <v>7000</v>
      </c>
      <c r="E23" s="11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1:22" s="8" customFormat="1">
      <c r="A24" s="6"/>
      <c r="B24" s="11" t="s">
        <v>728</v>
      </c>
      <c r="C24" s="16" t="s">
        <v>723</v>
      </c>
      <c r="D24" s="13">
        <v>5600</v>
      </c>
      <c r="E24" s="11" t="s">
        <v>724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 s="8" customFormat="1">
      <c r="A25" s="6"/>
      <c r="B25" s="11" t="s">
        <v>729</v>
      </c>
      <c r="C25" s="16" t="s">
        <v>723</v>
      </c>
      <c r="D25" s="13">
        <v>4260</v>
      </c>
      <c r="E25" s="11" t="s">
        <v>730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1:22" s="8" customFormat="1">
      <c r="A26" s="6"/>
      <c r="B26" s="11" t="s">
        <v>731</v>
      </c>
      <c r="C26" s="17" t="s">
        <v>723</v>
      </c>
      <c r="D26" s="13">
        <v>860</v>
      </c>
      <c r="E26" s="11" t="s">
        <v>732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1:22" s="8" customFormat="1" ht="13.15" customHeight="1">
      <c r="A27" s="6"/>
      <c r="B27" s="46" t="s">
        <v>733</v>
      </c>
      <c r="C27" s="15"/>
      <c r="D27" s="47">
        <v>28663.8</v>
      </c>
      <c r="E27" s="6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1:22" s="8" customFormat="1">
      <c r="A28" s="6"/>
      <c r="B28" s="11"/>
      <c r="C28" s="19"/>
      <c r="D28" s="13"/>
      <c r="E28" s="6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1:22" s="8" customFormat="1">
      <c r="A29" s="6"/>
      <c r="B29" s="21" t="s">
        <v>734</v>
      </c>
      <c r="C29" s="19"/>
      <c r="D29" s="20"/>
      <c r="E29" s="6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1:22" s="8" customFormat="1">
      <c r="A30" s="6"/>
      <c r="B30" s="21" t="s">
        <v>735</v>
      </c>
      <c r="C30" s="18"/>
      <c r="D30" s="18"/>
      <c r="E30" s="6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1:22" s="8" customFormat="1">
      <c r="A31" s="6"/>
      <c r="B31" s="21" t="s">
        <v>736</v>
      </c>
      <c r="C31" s="18"/>
      <c r="D31" s="18"/>
      <c r="E31" s="6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1:22" s="8" customFormat="1">
      <c r="A32" s="6"/>
      <c r="B32" s="21" t="s">
        <v>737</v>
      </c>
      <c r="C32" s="18"/>
      <c r="D32" s="18"/>
      <c r="E32" s="6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1:22" s="8" customFormat="1">
      <c r="A33" s="6"/>
      <c r="B33" s="21" t="s">
        <v>738</v>
      </c>
      <c r="C33" s="18"/>
      <c r="D33" s="18"/>
      <c r="E33" s="6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  <row r="34" spans="1:22" s="8" customFormat="1">
      <c r="A34" s="6"/>
      <c r="B34" s="21" t="s">
        <v>739</v>
      </c>
      <c r="C34" s="18"/>
      <c r="D34" s="18"/>
      <c r="E34" s="6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</row>
    <row r="35" spans="1:22">
      <c r="A35" s="22"/>
      <c r="B35" s="21"/>
      <c r="C35" s="23"/>
      <c r="D35" s="23"/>
      <c r="E35" s="22"/>
    </row>
    <row r="36" spans="1:22">
      <c r="B36" s="24"/>
      <c r="C36" s="24"/>
      <c r="D36" s="24"/>
    </row>
    <row r="37" spans="1:22">
      <c r="B37" s="24"/>
      <c r="C37" s="24"/>
      <c r="D37" s="24"/>
    </row>
    <row r="38" spans="1:22">
      <c r="B38" s="24"/>
      <c r="C38" s="24"/>
      <c r="D38" s="24"/>
    </row>
    <row r="39" spans="1:22">
      <c r="B39" s="4"/>
      <c r="C39" s="4"/>
      <c r="D39" s="4"/>
    </row>
    <row r="40" spans="1:22">
      <c r="B40" s="4"/>
      <c r="C40" s="4"/>
      <c r="D40" s="4"/>
    </row>
    <row r="41" spans="1:22">
      <c r="B41" s="4"/>
      <c r="C41" s="4"/>
      <c r="D41" s="4"/>
    </row>
    <row r="42" spans="1:22">
      <c r="B42" s="4"/>
      <c r="C42" s="4"/>
      <c r="D42" s="4"/>
    </row>
    <row r="43" spans="1:22">
      <c r="B43" s="4"/>
      <c r="C43" s="4"/>
      <c r="D43" s="4"/>
    </row>
    <row r="44" spans="1:22">
      <c r="B44" s="4"/>
      <c r="C44" s="4"/>
      <c r="D44" s="4"/>
    </row>
    <row r="45" spans="1:22">
      <c r="B45" s="4"/>
      <c r="C45" s="4"/>
      <c r="D45" s="4"/>
    </row>
    <row r="46" spans="1:22">
      <c r="B46" s="4"/>
      <c r="C46" s="4"/>
      <c r="D46" s="4"/>
    </row>
    <row r="47" spans="1:22">
      <c r="B47" s="4"/>
      <c r="C47" s="4"/>
      <c r="D47" s="4"/>
    </row>
    <row r="48" spans="1:22">
      <c r="B48" s="4"/>
      <c r="C48" s="4"/>
      <c r="D48" s="4"/>
    </row>
    <row r="49" spans="2:4">
      <c r="B49" s="4"/>
      <c r="C49" s="4"/>
      <c r="D49" s="4"/>
    </row>
    <row r="50" spans="2:4">
      <c r="B50" s="4"/>
      <c r="C50" s="4"/>
      <c r="D50" s="4"/>
    </row>
    <row r="51" spans="2:4">
      <c r="B51" s="4"/>
      <c r="C51" s="4"/>
      <c r="D51" s="4"/>
    </row>
    <row r="52" spans="2:4">
      <c r="B52" s="4"/>
      <c r="C52" s="4"/>
      <c r="D52" s="4"/>
    </row>
    <row r="53" spans="2:4">
      <c r="B53" s="4"/>
      <c r="C53" s="4"/>
      <c r="D53" s="4"/>
    </row>
    <row r="54" spans="2:4">
      <c r="B54" s="4"/>
      <c r="C54" s="4"/>
      <c r="D54" s="4"/>
    </row>
    <row r="55" spans="2:4">
      <c r="B55" s="4"/>
      <c r="C55" s="4"/>
      <c r="D55" s="4"/>
    </row>
    <row r="56" spans="2:4">
      <c r="B56" s="4"/>
      <c r="C56" s="4"/>
      <c r="D56" s="4"/>
    </row>
    <row r="57" spans="2:4">
      <c r="B57" s="4"/>
      <c r="C57" s="4"/>
      <c r="D57" s="4"/>
    </row>
    <row r="58" spans="2:4">
      <c r="B58" s="4"/>
      <c r="C58" s="4"/>
      <c r="D58" s="4"/>
    </row>
    <row r="59" spans="2:4">
      <c r="B59" s="4"/>
      <c r="C59" s="4"/>
      <c r="D59" s="4"/>
    </row>
    <row r="60" spans="2:4">
      <c r="B60" s="4"/>
      <c r="C60" s="4"/>
      <c r="D60" s="4"/>
    </row>
    <row r="61" spans="2:4">
      <c r="B61" s="4"/>
      <c r="C61" s="4"/>
      <c r="D61" s="4"/>
    </row>
    <row r="62" spans="2:4">
      <c r="B62" s="4"/>
      <c r="C62" s="4"/>
      <c r="D62" s="4"/>
    </row>
    <row r="63" spans="2:4">
      <c r="B63" s="4"/>
      <c r="C63" s="4"/>
      <c r="D63" s="4"/>
    </row>
    <row r="64" spans="2:4">
      <c r="B64" s="4"/>
      <c r="C64" s="4"/>
      <c r="D64" s="4"/>
    </row>
    <row r="65" spans="2:4">
      <c r="B65" s="4"/>
      <c r="C65" s="4"/>
      <c r="D65" s="4"/>
    </row>
    <row r="66" spans="2:4" s="4" customFormat="1"/>
    <row r="67" spans="2:4" s="4" customFormat="1"/>
    <row r="68" spans="2:4" s="4" customFormat="1"/>
    <row r="69" spans="2:4" s="4" customFormat="1"/>
    <row r="70" spans="2:4" s="4" customFormat="1"/>
  </sheetData>
  <mergeCells count="3">
    <mergeCell ref="D6:D7"/>
    <mergeCell ref="B6:B7"/>
    <mergeCell ref="C6:C7"/>
  </mergeCells>
  <hyperlinks>
    <hyperlink ref="B4" location="Índice!A1" display="VOLVER A INDICE" xr:uid="{00000000-0004-0000-2D00-000000000000}"/>
  </hyperlinks>
  <pageMargins left="0.75" right="0.75" top="1" bottom="1" header="0" footer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8" tint="0.59999389629810485"/>
  </sheetPr>
  <dimension ref="B1:V99"/>
  <sheetViews>
    <sheetView workbookViewId="0">
      <selection activeCell="D19" sqref="D19"/>
    </sheetView>
  </sheetViews>
  <sheetFormatPr baseColWidth="10" defaultColWidth="11.42578125" defaultRowHeight="12.75"/>
  <cols>
    <col min="1" max="1" width="1.5703125" style="5" customWidth="1"/>
    <col min="2" max="2" width="17.85546875" style="5" customWidth="1"/>
    <col min="3" max="10" width="15.5703125" style="5" customWidth="1"/>
    <col min="11" max="11" width="17" style="5" bestFit="1" customWidth="1"/>
    <col min="12" max="22" width="11.42578125" style="4" customWidth="1"/>
    <col min="23" max="108" width="11.42578125" style="5" customWidth="1"/>
    <col min="109" max="16384" width="11.42578125" style="5"/>
  </cols>
  <sheetData>
    <row r="1" spans="2:22" ht="5.25" customHeight="1"/>
    <row r="2" spans="2:22" s="8" customFormat="1" ht="16.350000000000001" customHeight="1">
      <c r="B2" s="7" t="s">
        <v>740</v>
      </c>
      <c r="C2" s="7"/>
      <c r="D2" s="7"/>
      <c r="E2" s="7"/>
      <c r="F2" s="7"/>
      <c r="G2" s="7"/>
      <c r="H2" s="7"/>
      <c r="I2" s="7"/>
      <c r="J2" s="7"/>
      <c r="K2" s="7"/>
      <c r="N2" s="25"/>
      <c r="O2" s="25"/>
      <c r="P2" s="9"/>
      <c r="Q2" s="9"/>
      <c r="R2" s="9"/>
      <c r="S2" s="9"/>
      <c r="T2" s="9"/>
      <c r="U2" s="9"/>
      <c r="V2" s="9"/>
    </row>
    <row r="3" spans="2:22" s="8" customFormat="1" ht="16.350000000000001" customHeight="1">
      <c r="B3" s="80" t="s">
        <v>705</v>
      </c>
      <c r="C3" s="7"/>
      <c r="D3" s="7"/>
      <c r="E3" s="7"/>
      <c r="F3" s="7"/>
      <c r="G3" s="7"/>
      <c r="H3" s="7"/>
      <c r="I3" s="7"/>
      <c r="J3" s="7"/>
      <c r="K3" s="7"/>
      <c r="M3" s="81"/>
      <c r="N3" s="25"/>
      <c r="O3" s="25"/>
      <c r="P3" s="9"/>
      <c r="Q3" s="9"/>
      <c r="R3" s="9"/>
      <c r="S3" s="9"/>
      <c r="T3" s="9"/>
      <c r="U3" s="9"/>
      <c r="V3" s="9"/>
    </row>
    <row r="4" spans="2:22" s="8" customFormat="1" ht="16.350000000000001" customHeight="1">
      <c r="B4" s="7"/>
      <c r="C4" s="7"/>
      <c r="D4" s="7"/>
      <c r="E4" s="7"/>
      <c r="F4" s="7"/>
      <c r="G4" s="7"/>
      <c r="H4" s="7"/>
      <c r="I4" s="7"/>
      <c r="J4" s="7"/>
      <c r="K4" s="7"/>
      <c r="M4" s="25"/>
      <c r="N4" s="25"/>
      <c r="O4" s="25"/>
      <c r="P4" s="9"/>
      <c r="Q4" s="9"/>
      <c r="R4" s="9"/>
      <c r="S4" s="9"/>
      <c r="T4" s="9"/>
      <c r="U4" s="9"/>
      <c r="V4" s="9"/>
    </row>
    <row r="5" spans="2:22" s="8" customFormat="1" ht="16.350000000000001" customHeight="1">
      <c r="B5" s="26" t="s">
        <v>741</v>
      </c>
      <c r="C5" s="27" t="s">
        <v>742</v>
      </c>
      <c r="D5" s="27" t="s">
        <v>743</v>
      </c>
      <c r="E5" s="27" t="s">
        <v>744</v>
      </c>
      <c r="F5" s="27" t="s">
        <v>745</v>
      </c>
      <c r="G5" s="27" t="s">
        <v>746</v>
      </c>
      <c r="H5" s="27" t="s">
        <v>747</v>
      </c>
      <c r="I5" s="27" t="s">
        <v>748</v>
      </c>
      <c r="J5" s="27" t="s">
        <v>749</v>
      </c>
      <c r="K5" s="27" t="s">
        <v>750</v>
      </c>
      <c r="M5" s="25"/>
      <c r="N5" s="25"/>
      <c r="O5" s="25"/>
      <c r="P5" s="9"/>
      <c r="Q5" s="9"/>
      <c r="R5" s="9"/>
      <c r="S5" s="9"/>
      <c r="T5" s="9"/>
      <c r="U5" s="9"/>
      <c r="V5" s="9"/>
    </row>
    <row r="6" spans="2:22" s="8" customFormat="1" ht="16.350000000000001" customHeight="1">
      <c r="B6" s="28" t="s">
        <v>742</v>
      </c>
      <c r="C6" s="29">
        <v>1</v>
      </c>
      <c r="D6" s="30">
        <v>0.13780000000000001</v>
      </c>
      <c r="E6" s="29">
        <v>1.39E-3</v>
      </c>
      <c r="F6" s="29">
        <v>5.8100000000000001E-3</v>
      </c>
      <c r="G6" s="29">
        <v>5524.86</v>
      </c>
      <c r="H6" s="29">
        <v>1.613944</v>
      </c>
      <c r="I6" s="29">
        <v>131.0615</v>
      </c>
      <c r="J6" s="29">
        <v>167.2073</v>
      </c>
      <c r="K6" s="29">
        <v>5917.1597000000002</v>
      </c>
      <c r="L6" s="25"/>
      <c r="M6" s="25"/>
      <c r="N6" s="25"/>
      <c r="O6" s="25"/>
      <c r="P6" s="9"/>
      <c r="Q6" s="9"/>
      <c r="R6" s="9"/>
      <c r="S6" s="9"/>
      <c r="T6" s="9"/>
      <c r="U6" s="9"/>
      <c r="V6" s="9"/>
    </row>
    <row r="7" spans="2:22" s="8" customFormat="1" ht="16.350000000000001" customHeight="1">
      <c r="B7" s="28" t="s">
        <v>743</v>
      </c>
      <c r="C7" s="29">
        <v>7.2056490000000002</v>
      </c>
      <c r="D7" s="29">
        <v>1</v>
      </c>
      <c r="E7" s="29">
        <v>0.01</v>
      </c>
      <c r="F7" s="29">
        <v>4.1840000000000002E-2</v>
      </c>
      <c r="G7" s="29">
        <v>39810.22</v>
      </c>
      <c r="H7" s="29">
        <v>11.62951</v>
      </c>
      <c r="I7" s="29">
        <v>944.38379999999995</v>
      </c>
      <c r="J7" s="29">
        <v>1204.837</v>
      </c>
      <c r="K7" s="29">
        <v>42636.976000000002</v>
      </c>
      <c r="L7" s="25"/>
      <c r="M7" s="25"/>
      <c r="N7" s="25"/>
      <c r="O7" s="25"/>
      <c r="P7" s="9"/>
      <c r="Q7" s="9"/>
      <c r="R7" s="9"/>
      <c r="S7" s="9"/>
      <c r="T7" s="9"/>
      <c r="U7" s="9"/>
      <c r="V7" s="9"/>
    </row>
    <row r="8" spans="2:22" s="8" customFormat="1" ht="16.350000000000001" customHeight="1">
      <c r="B8" s="28" t="s">
        <v>744</v>
      </c>
      <c r="C8" s="29">
        <v>720.56489999999997</v>
      </c>
      <c r="D8" s="29">
        <v>100</v>
      </c>
      <c r="E8" s="29">
        <v>1</v>
      </c>
      <c r="F8" s="29">
        <v>4.1840000000000002</v>
      </c>
      <c r="G8" s="29">
        <v>3981022</v>
      </c>
      <c r="H8" s="31">
        <v>1162.952</v>
      </c>
      <c r="I8" s="29">
        <v>94438.38</v>
      </c>
      <c r="J8" s="29">
        <v>120483.7</v>
      </c>
      <c r="K8" s="29">
        <v>4263697.5999999996</v>
      </c>
      <c r="L8" s="25"/>
      <c r="M8" s="25"/>
      <c r="N8" s="25"/>
      <c r="O8" s="25"/>
      <c r="P8" s="9"/>
      <c r="Q8" s="9"/>
      <c r="R8" s="9"/>
      <c r="S8" s="9"/>
      <c r="T8" s="9"/>
      <c r="U8" s="9"/>
      <c r="V8" s="9"/>
    </row>
    <row r="9" spans="2:22" s="8" customFormat="1" ht="16.350000000000001" customHeight="1">
      <c r="B9" s="28" t="s">
        <v>745</v>
      </c>
      <c r="C9" s="29">
        <v>172.2191</v>
      </c>
      <c r="D9" s="29">
        <v>23.900569999999998</v>
      </c>
      <c r="E9" s="29">
        <v>0.239005</v>
      </c>
      <c r="F9" s="29">
        <v>1</v>
      </c>
      <c r="G9" s="29">
        <v>952380.95238095243</v>
      </c>
      <c r="H9" s="29">
        <v>277.95209999999997</v>
      </c>
      <c r="I9" s="29">
        <v>22571.31</v>
      </c>
      <c r="J9" s="29">
        <v>28796.29</v>
      </c>
      <c r="K9" s="29">
        <v>1019048.1</v>
      </c>
      <c r="L9" s="25"/>
      <c r="M9" s="25"/>
      <c r="N9" s="25"/>
      <c r="O9" s="25"/>
      <c r="P9" s="9"/>
      <c r="Q9" s="9"/>
      <c r="R9" s="9"/>
      <c r="S9" s="9"/>
      <c r="T9" s="9"/>
      <c r="U9" s="9"/>
      <c r="V9" s="9"/>
    </row>
    <row r="10" spans="2:22" s="8" customFormat="1" ht="16.350000000000001" customHeight="1">
      <c r="B10" s="28" t="s">
        <v>751</v>
      </c>
      <c r="C10" s="29">
        <v>1.8000000000000001E-4</v>
      </c>
      <c r="D10" s="29">
        <v>2.51E-5</v>
      </c>
      <c r="E10" s="29">
        <v>2.4999999999999999E-7</v>
      </c>
      <c r="F10" s="29">
        <v>1.0499999999999999E-6</v>
      </c>
      <c r="G10" s="29">
        <v>1</v>
      </c>
      <c r="H10" s="29">
        <v>2.9E-4</v>
      </c>
      <c r="I10" s="29">
        <v>2.3720000000000001E-2</v>
      </c>
      <c r="J10" s="29">
        <v>3.0265E-2</v>
      </c>
      <c r="K10" s="29">
        <v>1.07101</v>
      </c>
      <c r="L10" s="25"/>
      <c r="M10" s="25"/>
      <c r="N10" s="25"/>
      <c r="O10" s="25"/>
      <c r="P10" s="9"/>
      <c r="Q10" s="9"/>
      <c r="R10" s="9"/>
      <c r="S10" s="9"/>
      <c r="T10" s="9"/>
      <c r="U10" s="9"/>
      <c r="V10" s="9"/>
    </row>
    <row r="11" spans="2:22" s="8" customFormat="1" ht="16.350000000000001" customHeight="1">
      <c r="B11" s="28" t="s">
        <v>747</v>
      </c>
      <c r="C11" s="29">
        <v>0.61960000000000004</v>
      </c>
      <c r="D11" s="29">
        <v>8.5989999999999997E-2</v>
      </c>
      <c r="E11" s="29">
        <v>8.5999999999999998E-4</v>
      </c>
      <c r="F11" s="29">
        <v>3.5999999999999999E-3</v>
      </c>
      <c r="G11" s="29">
        <v>3423.2</v>
      </c>
      <c r="H11" s="29">
        <v>1</v>
      </c>
      <c r="I11" s="29">
        <v>81.205770000000001</v>
      </c>
      <c r="J11" s="29">
        <v>103.6016</v>
      </c>
      <c r="K11" s="29">
        <v>3666.2721000000001</v>
      </c>
      <c r="L11" s="25"/>
      <c r="M11" s="25"/>
      <c r="N11" s="25"/>
      <c r="O11" s="25"/>
      <c r="P11" s="9"/>
      <c r="Q11" s="9"/>
      <c r="R11" s="9"/>
      <c r="S11" s="9"/>
      <c r="T11" s="9"/>
      <c r="U11" s="9"/>
      <c r="V11" s="9"/>
    </row>
    <row r="12" spans="2:22" s="8" customFormat="1" ht="16.350000000000001" customHeight="1">
      <c r="B12" s="28" t="s">
        <v>748</v>
      </c>
      <c r="C12" s="29">
        <v>7.6299999999999996E-3</v>
      </c>
      <c r="D12" s="29">
        <v>1.06E-3</v>
      </c>
      <c r="E12" s="29">
        <v>1.06E-5</v>
      </c>
      <c r="F12" s="29">
        <v>4.4299999999999999E-5</v>
      </c>
      <c r="G12" s="29">
        <v>42.154690000000002</v>
      </c>
      <c r="H12" s="29">
        <v>1.2314E-2</v>
      </c>
      <c r="I12" s="29">
        <v>1</v>
      </c>
      <c r="J12" s="29">
        <v>1.2757909999999999</v>
      </c>
      <c r="K12" s="29">
        <v>45.147928</v>
      </c>
      <c r="L12" s="25"/>
      <c r="M12" s="25"/>
      <c r="N12" s="25"/>
      <c r="O12" s="25"/>
      <c r="P12" s="9"/>
      <c r="Q12" s="9"/>
      <c r="R12" s="9"/>
      <c r="S12" s="9"/>
      <c r="T12" s="9"/>
      <c r="U12" s="9"/>
      <c r="V12" s="9"/>
    </row>
    <row r="13" spans="2:22" s="8" customFormat="1" ht="16.350000000000001" customHeight="1">
      <c r="B13" s="28" t="s">
        <v>752</v>
      </c>
      <c r="C13" s="29">
        <v>5.9800000000000001E-3</v>
      </c>
      <c r="D13" s="29">
        <v>8.3000000000000001E-4</v>
      </c>
      <c r="E13" s="29">
        <v>8.3000000000000002E-6</v>
      </c>
      <c r="F13" s="29">
        <v>3.4700000000000003E-5</v>
      </c>
      <c r="G13" s="29">
        <v>33.041980000000002</v>
      </c>
      <c r="H13" s="29">
        <v>9.6520000000000009E-3</v>
      </c>
      <c r="I13" s="29">
        <v>0.78382600000000002</v>
      </c>
      <c r="J13" s="29">
        <v>1</v>
      </c>
      <c r="K13" s="29">
        <v>35.388165000000001</v>
      </c>
      <c r="L13" s="25"/>
      <c r="M13" s="25"/>
      <c r="N13" s="25"/>
      <c r="O13" s="25"/>
      <c r="P13" s="9"/>
      <c r="Q13" s="9"/>
      <c r="R13" s="9"/>
      <c r="S13" s="9"/>
      <c r="T13" s="9"/>
      <c r="U13" s="9"/>
      <c r="V13" s="9"/>
    </row>
    <row r="14" spans="2:22" s="8" customFormat="1" ht="16.350000000000001" customHeight="1">
      <c r="B14" s="11" t="s">
        <v>753</v>
      </c>
      <c r="C14" s="29">
        <v>1.7000000000000001E-4</v>
      </c>
      <c r="D14" s="29">
        <v>2.3499999999999999E-5</v>
      </c>
      <c r="E14" s="29">
        <v>2.35E-7</v>
      </c>
      <c r="F14" s="29">
        <v>9.8100000000000001E-7</v>
      </c>
      <c r="G14" s="29">
        <v>0.933701</v>
      </c>
      <c r="H14" s="29">
        <v>2.72E-4</v>
      </c>
      <c r="I14" s="29">
        <v>2.2148999999999999E-2</v>
      </c>
      <c r="J14" s="29">
        <v>2.8257999999999998E-2</v>
      </c>
      <c r="K14" s="29">
        <v>1</v>
      </c>
      <c r="L14" s="25"/>
      <c r="M14" s="25"/>
      <c r="N14" s="25"/>
      <c r="O14" s="25"/>
      <c r="P14" s="9"/>
      <c r="Q14" s="9"/>
      <c r="R14" s="9"/>
      <c r="S14" s="9"/>
      <c r="T14" s="9"/>
      <c r="U14" s="9"/>
      <c r="V14" s="9"/>
    </row>
    <row r="15" spans="2:22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</row>
    <row r="16" spans="2:22">
      <c r="B16" s="21" t="s">
        <v>754</v>
      </c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</row>
    <row r="17" spans="2:15"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</row>
    <row r="18" spans="2:15" ht="16.350000000000001" customHeight="1">
      <c r="B18" s="7" t="s">
        <v>755</v>
      </c>
      <c r="C18" s="7"/>
      <c r="D18" s="7"/>
      <c r="E18" s="32"/>
      <c r="F18" s="202" t="s">
        <v>756</v>
      </c>
      <c r="G18" s="203"/>
      <c r="H18" s="32"/>
      <c r="I18" s="202" t="s">
        <v>757</v>
      </c>
      <c r="J18" s="203"/>
      <c r="K18" s="32"/>
      <c r="L18" s="32"/>
      <c r="M18" s="32"/>
      <c r="N18" s="32"/>
      <c r="O18" s="32"/>
    </row>
    <row r="19" spans="2:15" ht="16.350000000000001" customHeight="1">
      <c r="B19" s="33" t="s">
        <v>758</v>
      </c>
      <c r="C19" s="27"/>
      <c r="D19" s="34" t="s">
        <v>759</v>
      </c>
      <c r="E19" s="32"/>
      <c r="F19" s="35" t="s">
        <v>760</v>
      </c>
      <c r="G19" s="36" t="s">
        <v>761</v>
      </c>
      <c r="H19" s="32"/>
      <c r="I19" s="35" t="s">
        <v>762</v>
      </c>
      <c r="J19" s="36" t="s">
        <v>763</v>
      </c>
      <c r="K19" s="32"/>
      <c r="L19" s="32"/>
      <c r="M19" s="32"/>
      <c r="N19" s="32"/>
      <c r="O19" s="32"/>
    </row>
    <row r="20" spans="2:15" ht="16.350000000000001" customHeight="1">
      <c r="B20" s="35" t="s">
        <v>764</v>
      </c>
      <c r="C20" s="36"/>
      <c r="D20" s="37" t="s">
        <v>742</v>
      </c>
      <c r="E20" s="32"/>
      <c r="F20" s="35" t="s">
        <v>760</v>
      </c>
      <c r="G20" s="36" t="s">
        <v>765</v>
      </c>
      <c r="H20" s="32"/>
      <c r="I20" s="11" t="s">
        <v>766</v>
      </c>
      <c r="J20" s="38" t="s">
        <v>767</v>
      </c>
      <c r="K20" s="32"/>
      <c r="L20" s="32"/>
      <c r="M20" s="32"/>
      <c r="N20" s="32"/>
      <c r="O20" s="32"/>
    </row>
    <row r="21" spans="2:15" ht="16.350000000000001" customHeight="1">
      <c r="B21" s="35" t="s">
        <v>768</v>
      </c>
      <c r="C21" s="36"/>
      <c r="D21" s="37" t="s">
        <v>743</v>
      </c>
      <c r="E21" s="32"/>
      <c r="F21" s="35" t="s">
        <v>769</v>
      </c>
      <c r="G21" s="36" t="s">
        <v>770</v>
      </c>
      <c r="H21" s="32"/>
      <c r="J21" s="32"/>
      <c r="K21" s="32"/>
      <c r="L21" s="32"/>
      <c r="M21" s="32"/>
      <c r="N21" s="32"/>
      <c r="O21" s="32"/>
    </row>
    <row r="22" spans="2:15" ht="16.350000000000001" customHeight="1">
      <c r="B22" s="35" t="s">
        <v>771</v>
      </c>
      <c r="C22" s="36"/>
      <c r="D22" s="37" t="s">
        <v>772</v>
      </c>
      <c r="E22" s="32"/>
      <c r="F22" s="11" t="s">
        <v>773</v>
      </c>
      <c r="G22" s="38" t="s">
        <v>774</v>
      </c>
      <c r="H22" s="32"/>
      <c r="I22" s="39" t="s">
        <v>775</v>
      </c>
      <c r="J22" s="32"/>
      <c r="K22" s="32"/>
      <c r="L22" s="32"/>
      <c r="M22" s="32"/>
      <c r="N22" s="32"/>
      <c r="O22" s="32"/>
    </row>
    <row r="23" spans="2:15" ht="16.350000000000001" customHeight="1">
      <c r="B23" s="35" t="s">
        <v>776</v>
      </c>
      <c r="C23" s="36"/>
      <c r="D23" s="37" t="s">
        <v>777</v>
      </c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</row>
    <row r="24" spans="2:15" ht="16.350000000000001" customHeight="1">
      <c r="B24" s="35" t="s">
        <v>778</v>
      </c>
      <c r="C24" s="36"/>
      <c r="D24" s="37" t="s">
        <v>744</v>
      </c>
      <c r="E24" s="32"/>
      <c r="F24" s="7" t="s">
        <v>779</v>
      </c>
      <c r="G24" s="7"/>
      <c r="H24" s="7"/>
      <c r="I24" s="32"/>
      <c r="J24" s="32"/>
      <c r="K24" s="32"/>
      <c r="L24" s="32"/>
      <c r="M24" s="32"/>
      <c r="N24" s="32"/>
      <c r="O24" s="32"/>
    </row>
    <row r="25" spans="2:15" ht="16.350000000000001" customHeight="1">
      <c r="B25" s="35" t="s">
        <v>780</v>
      </c>
      <c r="C25" s="36"/>
      <c r="D25" s="37" t="s">
        <v>781</v>
      </c>
      <c r="E25" s="32"/>
      <c r="F25" s="33" t="s">
        <v>759</v>
      </c>
      <c r="G25" s="40" t="s">
        <v>782</v>
      </c>
      <c r="H25" s="27" t="s">
        <v>783</v>
      </c>
      <c r="I25" s="32"/>
      <c r="J25" s="32"/>
      <c r="K25" s="32"/>
      <c r="L25" s="32"/>
      <c r="M25" s="32"/>
      <c r="N25" s="32"/>
      <c r="O25" s="32"/>
    </row>
    <row r="26" spans="2:15" ht="16.350000000000001" customHeight="1">
      <c r="B26" s="35" t="s">
        <v>784</v>
      </c>
      <c r="C26" s="36"/>
      <c r="D26" s="37" t="s">
        <v>785</v>
      </c>
      <c r="E26" s="32"/>
      <c r="F26" s="41" t="s">
        <v>786</v>
      </c>
      <c r="G26" s="42" t="s">
        <v>787</v>
      </c>
      <c r="H26" s="43">
        <v>1000</v>
      </c>
      <c r="I26" s="44"/>
      <c r="J26" s="32"/>
      <c r="K26" s="32"/>
      <c r="L26" s="32"/>
      <c r="M26" s="32"/>
      <c r="N26" s="32"/>
      <c r="O26" s="32"/>
    </row>
    <row r="27" spans="2:15" ht="16.350000000000001" customHeight="1">
      <c r="B27" s="35" t="s">
        <v>788</v>
      </c>
      <c r="C27" s="36"/>
      <c r="D27" s="37" t="s">
        <v>789</v>
      </c>
      <c r="E27" s="32"/>
      <c r="F27" s="41" t="s">
        <v>790</v>
      </c>
      <c r="G27" s="42" t="s">
        <v>791</v>
      </c>
      <c r="H27" s="43">
        <v>1000000</v>
      </c>
      <c r="I27" s="44"/>
      <c r="J27" s="32"/>
      <c r="K27" s="32"/>
      <c r="L27" s="32"/>
      <c r="M27" s="32"/>
      <c r="N27" s="32"/>
      <c r="O27" s="32"/>
    </row>
    <row r="28" spans="2:15" ht="16.350000000000001" customHeight="1">
      <c r="B28" s="35" t="s">
        <v>792</v>
      </c>
      <c r="C28" s="36"/>
      <c r="D28" s="37" t="s">
        <v>793</v>
      </c>
      <c r="E28" s="32"/>
      <c r="F28" s="41" t="s">
        <v>794</v>
      </c>
      <c r="G28" s="42" t="s">
        <v>795</v>
      </c>
      <c r="H28" s="43">
        <v>1000000000</v>
      </c>
      <c r="I28" s="44"/>
      <c r="J28" s="32"/>
      <c r="K28" s="32"/>
      <c r="L28" s="32"/>
      <c r="M28" s="32"/>
      <c r="N28" s="32"/>
      <c r="O28" s="32"/>
    </row>
    <row r="29" spans="2:15" ht="16.350000000000001" customHeight="1">
      <c r="B29" s="35" t="s">
        <v>796</v>
      </c>
      <c r="C29" s="36"/>
      <c r="D29" s="37" t="s">
        <v>797</v>
      </c>
      <c r="E29" s="32"/>
      <c r="F29" s="41" t="s">
        <v>798</v>
      </c>
      <c r="G29" s="42" t="s">
        <v>799</v>
      </c>
      <c r="H29" s="43">
        <v>1000000000000</v>
      </c>
      <c r="I29" s="44"/>
      <c r="J29" s="32"/>
      <c r="K29" s="32"/>
      <c r="L29" s="32"/>
      <c r="M29" s="32"/>
      <c r="N29" s="32"/>
      <c r="O29" s="32"/>
    </row>
    <row r="30" spans="2:15" ht="16.350000000000001" customHeight="1">
      <c r="B30" s="11" t="s">
        <v>800</v>
      </c>
      <c r="C30" s="11"/>
      <c r="D30" s="45" t="s">
        <v>747</v>
      </c>
      <c r="E30" s="32"/>
      <c r="F30" s="41" t="s">
        <v>801</v>
      </c>
      <c r="G30" s="42" t="s">
        <v>802</v>
      </c>
      <c r="H30" s="43">
        <v>1000000000000000</v>
      </c>
      <c r="I30" s="44"/>
      <c r="J30" s="32"/>
      <c r="K30" s="32"/>
      <c r="L30" s="32"/>
      <c r="M30" s="32"/>
      <c r="N30" s="32"/>
      <c r="O30" s="32"/>
    </row>
    <row r="31" spans="2:15">
      <c r="B31" s="44"/>
      <c r="C31" s="44"/>
      <c r="D31" s="44"/>
      <c r="E31" s="32"/>
      <c r="F31" s="44"/>
      <c r="G31" s="44"/>
      <c r="H31" s="44"/>
      <c r="I31" s="44"/>
      <c r="J31" s="32"/>
      <c r="K31" s="32"/>
      <c r="L31" s="32"/>
      <c r="M31" s="32"/>
      <c r="N31" s="32"/>
      <c r="O31" s="32"/>
    </row>
    <row r="32" spans="2:15">
      <c r="B32" s="21" t="s">
        <v>803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pans="2:15">
      <c r="B33" s="21" t="s">
        <v>804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2:15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</row>
    <row r="35" spans="2:15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</row>
    <row r="36" spans="2:1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</row>
    <row r="37" spans="2:1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</row>
    <row r="38" spans="2:1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2:1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</row>
    <row r="40" spans="2:1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</row>
    <row r="41" spans="2:1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</row>
    <row r="42" spans="2:1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</row>
    <row r="43" spans="2:15">
      <c r="B43" s="4"/>
      <c r="C43" s="4"/>
      <c r="D43" s="4"/>
      <c r="E43" s="4"/>
      <c r="F43" s="4"/>
      <c r="G43" s="4"/>
      <c r="H43" s="4"/>
      <c r="I43" s="4"/>
      <c r="J43" s="4"/>
      <c r="K43" s="4"/>
    </row>
    <row r="44" spans="2:15">
      <c r="B44" s="4"/>
      <c r="C44" s="4"/>
      <c r="D44" s="4"/>
      <c r="E44" s="4"/>
      <c r="F44" s="4"/>
      <c r="G44" s="4"/>
      <c r="H44" s="4"/>
      <c r="I44" s="4"/>
      <c r="J44" s="4"/>
      <c r="K44" s="4"/>
    </row>
    <row r="45" spans="2:15">
      <c r="B45" s="4"/>
      <c r="C45" s="4"/>
      <c r="D45" s="4"/>
      <c r="E45" s="4"/>
      <c r="F45" s="4"/>
      <c r="G45" s="4"/>
      <c r="H45" s="4"/>
      <c r="I45" s="4"/>
      <c r="J45" s="4"/>
      <c r="K45" s="4"/>
    </row>
    <row r="46" spans="2:15">
      <c r="B46" s="4"/>
      <c r="C46" s="4"/>
      <c r="D46" s="4"/>
      <c r="E46" s="4"/>
      <c r="F46" s="4"/>
      <c r="G46" s="4"/>
      <c r="H46" s="4"/>
      <c r="I46" s="4"/>
      <c r="J46" s="4"/>
      <c r="K46" s="4"/>
    </row>
    <row r="47" spans="2:15">
      <c r="B47" s="4"/>
      <c r="C47" s="4"/>
      <c r="D47" s="4"/>
      <c r="E47" s="4"/>
      <c r="F47" s="4"/>
      <c r="G47" s="4"/>
      <c r="H47" s="4"/>
      <c r="I47" s="4"/>
      <c r="J47" s="4"/>
      <c r="K47" s="4"/>
    </row>
    <row r="48" spans="2:15">
      <c r="B48" s="4"/>
      <c r="C48" s="4"/>
      <c r="D48" s="4"/>
      <c r="E48" s="4"/>
      <c r="F48" s="4"/>
      <c r="G48" s="4"/>
      <c r="H48" s="4"/>
      <c r="I48" s="4"/>
      <c r="J48" s="4"/>
      <c r="K48" s="4"/>
    </row>
    <row r="49" spans="2:11">
      <c r="B49" s="4"/>
      <c r="C49" s="4"/>
      <c r="D49" s="4"/>
      <c r="E49" s="4"/>
      <c r="F49" s="4"/>
      <c r="G49" s="4"/>
      <c r="H49" s="4"/>
      <c r="I49" s="4"/>
      <c r="J49" s="4"/>
      <c r="K49" s="4"/>
    </row>
    <row r="50" spans="2:11"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2:11"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2:11"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2:11" s="4" customFormat="1"/>
    <row r="57" spans="2:11" s="4" customFormat="1"/>
    <row r="58" spans="2:11" s="4" customFormat="1"/>
    <row r="59" spans="2:11" s="4" customFormat="1"/>
    <row r="60" spans="2:11" s="4" customFormat="1"/>
    <row r="61" spans="2:11" s="4" customFormat="1"/>
    <row r="62" spans="2:11" s="4" customFormat="1"/>
    <row r="63" spans="2:11" s="4" customFormat="1"/>
    <row r="64" spans="2:11" s="4" customFormat="1"/>
    <row r="65" s="4" customFormat="1"/>
    <row r="66" s="4" customFormat="1"/>
    <row r="67" s="4" customFormat="1"/>
    <row r="68" s="4" customFormat="1"/>
    <row r="69" s="4" customFormat="1"/>
    <row r="70" s="4" customFormat="1"/>
    <row r="71" s="4" customFormat="1"/>
    <row r="72" s="4" customFormat="1"/>
    <row r="73" s="4" customFormat="1"/>
    <row r="74" s="4" customFormat="1"/>
    <row r="75" s="4" customFormat="1"/>
    <row r="76" s="4" customFormat="1"/>
    <row r="77" s="4" customFormat="1"/>
    <row r="78" s="4" customFormat="1"/>
    <row r="79" s="4" customFormat="1"/>
    <row r="80" s="4" customFormat="1"/>
    <row r="81" s="4" customFormat="1"/>
    <row r="82" s="4" customFormat="1"/>
    <row r="83" s="4" customFormat="1"/>
    <row r="84" s="4" customFormat="1"/>
    <row r="85" s="4" customFormat="1"/>
    <row r="86" s="4" customFormat="1"/>
    <row r="87" s="4" customFormat="1"/>
    <row r="88" s="4" customFormat="1"/>
    <row r="89" s="4" customFormat="1"/>
    <row r="90" s="4" customFormat="1"/>
    <row r="91" s="4" customFormat="1"/>
    <row r="92" s="4" customFormat="1"/>
    <row r="93" s="4" customFormat="1"/>
    <row r="94" s="4" customFormat="1"/>
    <row r="95" s="4" customFormat="1"/>
    <row r="96" s="4" customFormat="1"/>
    <row r="97" s="4" customFormat="1"/>
    <row r="98" s="4" customFormat="1"/>
    <row r="99" s="4" customFormat="1"/>
  </sheetData>
  <mergeCells count="2">
    <mergeCell ref="I18:J18"/>
    <mergeCell ref="F18:G18"/>
  </mergeCells>
  <hyperlinks>
    <hyperlink ref="B3" location="Índice!A1" display="VOLVER A INDICE" xr:uid="{00000000-0004-0000-2E00-000000000000}"/>
  </hyperlinks>
  <pageMargins left="0.75" right="0.75" top="1" bottom="1" header="0" footer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P244"/>
  <sheetViews>
    <sheetView zoomScale="64" zoomScaleNormal="64" workbookViewId="0">
      <selection activeCell="D19" sqref="D19"/>
    </sheetView>
  </sheetViews>
  <sheetFormatPr baseColWidth="10" defaultColWidth="11.42578125" defaultRowHeight="15"/>
  <cols>
    <col min="3" max="3" width="20.140625" bestFit="1" customWidth="1"/>
    <col min="4" max="8" width="7.85546875" bestFit="1" customWidth="1"/>
    <col min="9" max="9" width="8.140625" bestFit="1" customWidth="1"/>
  </cols>
  <sheetData>
    <row r="1" spans="1:9">
      <c r="A1" s="48" t="s">
        <v>133</v>
      </c>
      <c r="B1" s="48" t="s">
        <v>805</v>
      </c>
      <c r="C1" s="48" t="s">
        <v>390</v>
      </c>
      <c r="D1" s="90">
        <v>2014</v>
      </c>
      <c r="E1" s="90">
        <v>2015</v>
      </c>
      <c r="F1" s="90">
        <v>2016</v>
      </c>
      <c r="G1" s="90">
        <v>2017</v>
      </c>
      <c r="H1" s="90">
        <v>2018</v>
      </c>
      <c r="I1" s="90">
        <v>2019</v>
      </c>
    </row>
    <row r="2" spans="1:9">
      <c r="A2" t="s">
        <v>806</v>
      </c>
      <c r="B2" t="s">
        <v>41</v>
      </c>
      <c r="C2" t="s">
        <v>129</v>
      </c>
      <c r="D2" s="74"/>
      <c r="E2" s="74"/>
      <c r="F2" s="74"/>
      <c r="G2" s="74"/>
      <c r="H2" s="74"/>
      <c r="I2" s="74"/>
    </row>
    <row r="3" spans="1:9">
      <c r="A3" t="s">
        <v>806</v>
      </c>
      <c r="B3" t="s">
        <v>41</v>
      </c>
      <c r="C3" t="s">
        <v>103</v>
      </c>
      <c r="D3" s="74">
        <v>8457.25</v>
      </c>
      <c r="E3" s="74">
        <v>9465.26</v>
      </c>
      <c r="F3" s="74">
        <v>11477.57</v>
      </c>
      <c r="G3" s="74">
        <v>13969.59</v>
      </c>
      <c r="H3" s="74">
        <v>12848.66</v>
      </c>
      <c r="I3" s="74">
        <v>12480</v>
      </c>
    </row>
    <row r="4" spans="1:9">
      <c r="A4" t="s">
        <v>806</v>
      </c>
      <c r="B4" t="s">
        <v>41</v>
      </c>
      <c r="C4" t="s">
        <v>114</v>
      </c>
      <c r="D4" s="92">
        <v>30.464132943999999</v>
      </c>
      <c r="E4" s="92">
        <v>94.329933030399999</v>
      </c>
      <c r="F4" s="92">
        <v>27.216610300799999</v>
      </c>
      <c r="G4" s="92">
        <v>42.369215799999999</v>
      </c>
      <c r="H4" s="92">
        <v>106.42413999999999</v>
      </c>
      <c r="I4" s="92">
        <v>233.52303686151299</v>
      </c>
    </row>
    <row r="5" spans="1:9">
      <c r="A5" t="s">
        <v>806</v>
      </c>
      <c r="B5" t="s">
        <v>41</v>
      </c>
      <c r="C5" t="s">
        <v>131</v>
      </c>
      <c r="D5" s="74"/>
      <c r="E5" s="74"/>
      <c r="F5" s="74"/>
      <c r="G5" s="74"/>
      <c r="H5" s="74"/>
      <c r="I5" s="74"/>
    </row>
    <row r="6" spans="1:9">
      <c r="A6" t="s">
        <v>806</v>
      </c>
      <c r="B6" t="s">
        <v>41</v>
      </c>
      <c r="C6" t="s">
        <v>107</v>
      </c>
      <c r="D6" s="92">
        <v>202.14259999999999</v>
      </c>
      <c r="E6" s="92">
        <v>188.60512</v>
      </c>
      <c r="F6" s="92">
        <v>169.48905600000001</v>
      </c>
      <c r="G6" s="92">
        <v>135.11012460000001</v>
      </c>
      <c r="H6" s="92">
        <v>82.376840116500006</v>
      </c>
      <c r="I6" s="92">
        <v>29.827962363256098</v>
      </c>
    </row>
    <row r="7" spans="1:9">
      <c r="A7" t="s">
        <v>806</v>
      </c>
      <c r="B7" t="s">
        <v>41</v>
      </c>
      <c r="C7" t="s">
        <v>121</v>
      </c>
      <c r="D7" s="92">
        <v>158.89823775799999</v>
      </c>
      <c r="E7" s="92">
        <v>128.91499999999999</v>
      </c>
      <c r="F7" s="92">
        <v>132.39023586600001</v>
      </c>
      <c r="G7" s="92">
        <v>43.106071497000002</v>
      </c>
      <c r="H7" s="92">
        <v>35.432421314999999</v>
      </c>
      <c r="I7" s="92">
        <v>0.58706316800000002</v>
      </c>
    </row>
    <row r="8" spans="1:9">
      <c r="A8" t="s">
        <v>806</v>
      </c>
      <c r="B8" t="s">
        <v>41</v>
      </c>
      <c r="C8" t="s">
        <v>105</v>
      </c>
      <c r="D8" s="74">
        <v>16256.46</v>
      </c>
      <c r="E8" s="74">
        <v>15903.58</v>
      </c>
      <c r="F8" s="74">
        <v>16596.5</v>
      </c>
      <c r="G8" s="74">
        <v>16988.599999999999</v>
      </c>
      <c r="H8" s="74">
        <v>15322.81</v>
      </c>
      <c r="I8" s="74">
        <v>15508</v>
      </c>
    </row>
    <row r="9" spans="1:9">
      <c r="A9" t="s">
        <v>806</v>
      </c>
      <c r="B9" t="s">
        <v>41</v>
      </c>
      <c r="C9" t="s">
        <v>128</v>
      </c>
      <c r="D9" s="74"/>
      <c r="E9" s="74"/>
      <c r="F9" s="74"/>
      <c r="G9" s="74"/>
      <c r="H9" s="74"/>
      <c r="I9" s="74"/>
    </row>
    <row r="10" spans="1:9">
      <c r="A10" t="s">
        <v>806</v>
      </c>
      <c r="B10" t="s">
        <v>41</v>
      </c>
      <c r="C10" t="s">
        <v>125</v>
      </c>
      <c r="D10" s="74"/>
      <c r="E10" s="74"/>
      <c r="F10" s="74"/>
      <c r="G10" s="74"/>
      <c r="H10" s="74"/>
      <c r="I10" s="74"/>
    </row>
    <row r="11" spans="1:9">
      <c r="A11" t="s">
        <v>79</v>
      </c>
      <c r="B11" t="s">
        <v>41</v>
      </c>
      <c r="C11" t="s">
        <v>103</v>
      </c>
      <c r="D11" s="92">
        <v>15.805947864</v>
      </c>
      <c r="E11" s="92">
        <v>426.74284799999998</v>
      </c>
      <c r="F11" s="92">
        <v>15.726025140000001</v>
      </c>
      <c r="G11" s="92">
        <v>17.862440400000001</v>
      </c>
      <c r="H11" s="92">
        <v>21.332066862960001</v>
      </c>
      <c r="I11" s="92">
        <v>18.781030474920001</v>
      </c>
    </row>
    <row r="12" spans="1:9">
      <c r="A12" t="s">
        <v>79</v>
      </c>
      <c r="B12" t="s">
        <v>41</v>
      </c>
      <c r="C12" t="s">
        <v>109</v>
      </c>
      <c r="D12" s="92">
        <v>7025.1169509000001</v>
      </c>
      <c r="E12" s="92">
        <v>7817.1610704434997</v>
      </c>
      <c r="F12" s="92">
        <v>9052.4156958269996</v>
      </c>
      <c r="G12" s="92">
        <v>9414.9088638030007</v>
      </c>
      <c r="H12" s="92">
        <v>10077.732837342</v>
      </c>
      <c r="I12" s="92">
        <v>11970.8473364785</v>
      </c>
    </row>
    <row r="13" spans="1:9">
      <c r="A13" t="s">
        <v>80</v>
      </c>
      <c r="B13" t="s">
        <v>41</v>
      </c>
      <c r="C13" t="s">
        <v>103</v>
      </c>
      <c r="D13" s="74"/>
      <c r="E13" s="74"/>
      <c r="F13" s="74"/>
      <c r="G13" s="74"/>
      <c r="H13" s="74"/>
      <c r="I13" s="74"/>
    </row>
    <row r="14" spans="1:9">
      <c r="A14" t="s">
        <v>80</v>
      </c>
      <c r="B14" t="s">
        <v>41</v>
      </c>
      <c r="C14" t="s">
        <v>392</v>
      </c>
      <c r="D14" s="74"/>
      <c r="E14" s="74"/>
      <c r="F14" s="74"/>
      <c r="G14" s="74"/>
      <c r="H14" s="74"/>
      <c r="I14" s="74"/>
    </row>
    <row r="15" spans="1:9">
      <c r="A15" t="s">
        <v>78</v>
      </c>
      <c r="B15" t="s">
        <v>41</v>
      </c>
      <c r="C15" t="s">
        <v>103</v>
      </c>
      <c r="D15" s="92">
        <v>30.434580623999999</v>
      </c>
      <c r="E15" s="92">
        <v>105.453964476</v>
      </c>
      <c r="F15" s="92">
        <v>27.378051456000001</v>
      </c>
      <c r="G15" s="92">
        <v>27.6242798590857</v>
      </c>
      <c r="H15" s="92">
        <v>34.171473839999997</v>
      </c>
      <c r="I15" s="92">
        <v>36.197540988</v>
      </c>
    </row>
    <row r="16" spans="1:9">
      <c r="A16" t="s">
        <v>78</v>
      </c>
      <c r="B16" t="s">
        <v>41</v>
      </c>
      <c r="C16" t="s">
        <v>114</v>
      </c>
      <c r="D16" s="92">
        <v>382.86292700000001</v>
      </c>
      <c r="E16" s="92">
        <v>383.72440533999998</v>
      </c>
      <c r="F16" s="92">
        <v>364.37827190000002</v>
      </c>
      <c r="G16" s="92">
        <v>376.31558274000002</v>
      </c>
      <c r="H16" s="92">
        <v>451.29102</v>
      </c>
      <c r="I16" s="92">
        <v>474.43189999999998</v>
      </c>
    </row>
    <row r="17" spans="1:9">
      <c r="A17" t="s">
        <v>806</v>
      </c>
      <c r="B17" t="s">
        <v>29</v>
      </c>
      <c r="C17" t="s">
        <v>129</v>
      </c>
      <c r="D17" s="74"/>
      <c r="E17" s="74"/>
      <c r="F17" s="74"/>
      <c r="G17" s="74"/>
      <c r="H17" s="74"/>
      <c r="I17" s="74"/>
    </row>
    <row r="18" spans="1:9">
      <c r="A18" t="s">
        <v>806</v>
      </c>
      <c r="B18" t="s">
        <v>29</v>
      </c>
      <c r="C18" t="s">
        <v>103</v>
      </c>
      <c r="D18" s="74">
        <v>1651.67</v>
      </c>
      <c r="E18" s="74">
        <v>2363.41</v>
      </c>
      <c r="F18" s="74">
        <v>1661.8</v>
      </c>
      <c r="G18" s="74">
        <v>1210.33</v>
      </c>
      <c r="H18" s="74">
        <v>1914.38</v>
      </c>
      <c r="I18" s="74">
        <v>1809</v>
      </c>
    </row>
    <row r="19" spans="1:9">
      <c r="A19" t="s">
        <v>806</v>
      </c>
      <c r="B19" t="s">
        <v>29</v>
      </c>
      <c r="C19" t="s">
        <v>114</v>
      </c>
      <c r="D19" s="74"/>
      <c r="E19" s="74"/>
      <c r="F19" s="74"/>
      <c r="G19" s="74"/>
      <c r="H19" s="74"/>
      <c r="I19" s="74"/>
    </row>
    <row r="20" spans="1:9">
      <c r="A20" t="s">
        <v>806</v>
      </c>
      <c r="B20" t="s">
        <v>29</v>
      </c>
      <c r="C20" t="s">
        <v>131</v>
      </c>
      <c r="D20" s="74"/>
      <c r="E20" s="74"/>
      <c r="F20" s="74"/>
      <c r="G20" s="74"/>
      <c r="H20" s="74"/>
      <c r="I20" s="74"/>
    </row>
    <row r="21" spans="1:9">
      <c r="A21" t="s">
        <v>806</v>
      </c>
      <c r="B21" t="s">
        <v>29</v>
      </c>
      <c r="C21" t="s">
        <v>107</v>
      </c>
      <c r="D21" s="92"/>
      <c r="E21" s="92">
        <v>6.0499999999999996E-4</v>
      </c>
      <c r="F21" s="92">
        <v>10.858298</v>
      </c>
      <c r="G21" s="92">
        <v>12.975168800000001</v>
      </c>
      <c r="H21" s="92">
        <v>0.12916749999999999</v>
      </c>
      <c r="I21" s="92">
        <v>0.68700917121041005</v>
      </c>
    </row>
    <row r="22" spans="1:9">
      <c r="A22" t="s">
        <v>806</v>
      </c>
      <c r="B22" t="s">
        <v>29</v>
      </c>
      <c r="C22" t="s">
        <v>121</v>
      </c>
      <c r="D22" s="74"/>
      <c r="E22" s="74"/>
      <c r="F22" s="74"/>
      <c r="G22" s="74"/>
      <c r="H22" s="74"/>
      <c r="I22" s="74"/>
    </row>
    <row r="23" spans="1:9">
      <c r="A23" t="s">
        <v>806</v>
      </c>
      <c r="B23" t="s">
        <v>29</v>
      </c>
      <c r="C23" t="s">
        <v>105</v>
      </c>
      <c r="D23" s="74">
        <v>738.95000000000016</v>
      </c>
      <c r="E23" s="74">
        <v>874.74000000000024</v>
      </c>
      <c r="F23" s="74">
        <v>666.86</v>
      </c>
      <c r="G23" s="74">
        <v>1122.5999999999999</v>
      </c>
      <c r="H23" s="74">
        <v>988.69000000000017</v>
      </c>
      <c r="I23" s="74">
        <v>990.99999999999989</v>
      </c>
    </row>
    <row r="24" spans="1:9">
      <c r="A24" t="s">
        <v>806</v>
      </c>
      <c r="B24" t="s">
        <v>29</v>
      </c>
      <c r="C24" t="s">
        <v>128</v>
      </c>
      <c r="D24" s="74"/>
      <c r="E24" s="74"/>
      <c r="F24" s="74"/>
      <c r="G24" s="74"/>
      <c r="H24" s="74"/>
      <c r="I24" s="74"/>
    </row>
    <row r="25" spans="1:9">
      <c r="A25" t="s">
        <v>806</v>
      </c>
      <c r="B25" t="s">
        <v>29</v>
      </c>
      <c r="C25" t="s">
        <v>125</v>
      </c>
      <c r="D25" s="74"/>
      <c r="E25" s="74"/>
      <c r="F25" s="74"/>
      <c r="G25" s="74"/>
      <c r="H25" s="74"/>
      <c r="I25" s="74"/>
    </row>
    <row r="26" spans="1:9">
      <c r="A26" t="s">
        <v>79</v>
      </c>
      <c r="B26" t="s">
        <v>29</v>
      </c>
      <c r="C26" t="s">
        <v>103</v>
      </c>
      <c r="D26" s="92">
        <v>0.192276</v>
      </c>
      <c r="E26" s="92">
        <v>0.89684050112226699</v>
      </c>
      <c r="F26" s="92">
        <v>5.4935999999999999E-2</v>
      </c>
      <c r="G26" s="92">
        <v>0.18312</v>
      </c>
      <c r="H26" s="92">
        <v>3.918768</v>
      </c>
      <c r="I26" s="92">
        <v>3.6736750468265802</v>
      </c>
    </row>
    <row r="27" spans="1:9">
      <c r="A27" t="s">
        <v>79</v>
      </c>
      <c r="B27" t="s">
        <v>29</v>
      </c>
      <c r="C27" t="s">
        <v>109</v>
      </c>
      <c r="D27" s="92">
        <v>431.70286499999997</v>
      </c>
      <c r="E27" s="92">
        <v>243.32343299999999</v>
      </c>
      <c r="F27" s="92">
        <v>356.470195977</v>
      </c>
      <c r="G27" s="92">
        <v>347.27130607499998</v>
      </c>
      <c r="H27" s="92">
        <v>982.92702206700005</v>
      </c>
      <c r="I27" s="92">
        <v>828.43094644288703</v>
      </c>
    </row>
    <row r="28" spans="1:9">
      <c r="A28" t="s">
        <v>80</v>
      </c>
      <c r="B28" t="s">
        <v>29</v>
      </c>
      <c r="C28" t="s">
        <v>103</v>
      </c>
      <c r="D28" s="92">
        <v>28.676591999999999</v>
      </c>
      <c r="E28" s="92">
        <v>57.7830789541581</v>
      </c>
      <c r="F28" s="92">
        <v>149.506890868</v>
      </c>
      <c r="G28" s="92">
        <v>136.69860388800001</v>
      </c>
      <c r="H28" s="92">
        <v>102.800819652</v>
      </c>
      <c r="I28" s="92">
        <v>139.92406125599999</v>
      </c>
    </row>
    <row r="29" spans="1:9">
      <c r="A29" t="s">
        <v>80</v>
      </c>
      <c r="B29" t="s">
        <v>29</v>
      </c>
      <c r="C29" t="s">
        <v>392</v>
      </c>
      <c r="D29" s="92">
        <v>233.37357634994399</v>
      </c>
      <c r="E29" s="92"/>
      <c r="F29" s="92"/>
      <c r="G29" s="92">
        <v>3.9689999999999999</v>
      </c>
      <c r="H29" s="92"/>
      <c r="I29" s="92"/>
    </row>
    <row r="30" spans="1:9">
      <c r="A30" t="s">
        <v>78</v>
      </c>
      <c r="B30" t="s">
        <v>29</v>
      </c>
      <c r="C30" t="s">
        <v>103</v>
      </c>
      <c r="D30" s="92"/>
      <c r="E30" s="92"/>
      <c r="F30" s="92">
        <v>90.442830659999998</v>
      </c>
      <c r="G30" s="92">
        <v>87.084748632</v>
      </c>
      <c r="H30" s="92">
        <v>89.697291090959993</v>
      </c>
      <c r="I30" s="92">
        <v>92.388209823688797</v>
      </c>
    </row>
    <row r="31" spans="1:9">
      <c r="A31" t="s">
        <v>78</v>
      </c>
      <c r="B31" t="s">
        <v>29</v>
      </c>
      <c r="C31" t="s">
        <v>114</v>
      </c>
      <c r="D31" s="74"/>
      <c r="E31" s="74"/>
      <c r="F31" s="74"/>
      <c r="G31" s="74"/>
      <c r="H31" s="74"/>
      <c r="I31" s="74"/>
    </row>
    <row r="32" spans="1:9">
      <c r="A32" t="s">
        <v>806</v>
      </c>
      <c r="B32" t="s">
        <v>30</v>
      </c>
      <c r="C32" t="s">
        <v>129</v>
      </c>
      <c r="D32" s="74"/>
      <c r="E32" s="74"/>
      <c r="F32" s="74"/>
      <c r="G32" s="74"/>
      <c r="H32" s="74"/>
      <c r="I32" s="74"/>
    </row>
    <row r="33" spans="1:16">
      <c r="A33" t="s">
        <v>806</v>
      </c>
      <c r="B33" t="s">
        <v>30</v>
      </c>
      <c r="C33" t="s">
        <v>103</v>
      </c>
      <c r="D33" s="74">
        <v>3974.85</v>
      </c>
      <c r="E33" s="74">
        <v>9258.81</v>
      </c>
      <c r="F33" s="74">
        <v>4369.8700000000008</v>
      </c>
      <c r="G33" s="74">
        <v>3465.63</v>
      </c>
      <c r="H33" s="74">
        <v>3958.2499999999991</v>
      </c>
      <c r="I33" s="74">
        <v>4317</v>
      </c>
    </row>
    <row r="34" spans="1:16">
      <c r="A34" t="s">
        <v>806</v>
      </c>
      <c r="B34" t="s">
        <v>30</v>
      </c>
      <c r="C34" t="s">
        <v>114</v>
      </c>
      <c r="D34" s="92">
        <v>325.60735199999999</v>
      </c>
      <c r="E34" s="92">
        <v>360.708450175211</v>
      </c>
      <c r="F34" s="92">
        <v>366.89677734200001</v>
      </c>
      <c r="G34" s="92"/>
      <c r="H34" s="92"/>
      <c r="I34" s="92"/>
      <c r="K34" s="91"/>
      <c r="L34" s="91"/>
      <c r="M34" s="91"/>
      <c r="N34" s="91"/>
      <c r="O34" s="91"/>
      <c r="P34" s="91"/>
    </row>
    <row r="35" spans="1:16">
      <c r="A35" t="s">
        <v>806</v>
      </c>
      <c r="B35" t="s">
        <v>30</v>
      </c>
      <c r="C35" t="s">
        <v>131</v>
      </c>
      <c r="D35" s="74"/>
      <c r="E35" s="74"/>
      <c r="F35" s="74"/>
      <c r="G35" s="74"/>
      <c r="H35" s="74"/>
      <c r="I35" s="74"/>
      <c r="K35" s="91"/>
      <c r="L35" s="91"/>
      <c r="M35" s="91"/>
      <c r="N35" s="91"/>
      <c r="O35" s="91"/>
      <c r="P35" s="91"/>
    </row>
    <row r="36" spans="1:16">
      <c r="A36" t="s">
        <v>806</v>
      </c>
      <c r="B36" t="s">
        <v>30</v>
      </c>
      <c r="C36" t="s">
        <v>107</v>
      </c>
      <c r="D36" s="92">
        <v>4.7553000000000001</v>
      </c>
      <c r="E36" s="92">
        <v>5.8612399999999996</v>
      </c>
      <c r="F36" s="92">
        <v>7.3083999999999996E-2</v>
      </c>
      <c r="G36" s="92">
        <v>4.1321499999999997E-2</v>
      </c>
      <c r="H36" s="92">
        <v>3.8826163</v>
      </c>
      <c r="I36" s="92">
        <v>2.2462747907223801</v>
      </c>
      <c r="K36" s="91"/>
      <c r="L36" s="91"/>
      <c r="M36" s="91"/>
      <c r="N36" s="91"/>
      <c r="O36" s="91"/>
      <c r="P36" s="91"/>
    </row>
    <row r="37" spans="1:16">
      <c r="A37" t="s">
        <v>806</v>
      </c>
      <c r="B37" t="s">
        <v>30</v>
      </c>
      <c r="C37" t="s">
        <v>121</v>
      </c>
      <c r="D37" s="92">
        <v>1.3653986302400001</v>
      </c>
      <c r="E37" s="92">
        <v>0.75177135900000003</v>
      </c>
      <c r="F37" s="92">
        <v>0.26780647000000002</v>
      </c>
      <c r="G37" s="92"/>
      <c r="H37" s="92"/>
      <c r="I37" s="92">
        <v>122.66647500000001</v>
      </c>
      <c r="K37" s="91"/>
      <c r="L37" s="91"/>
      <c r="M37" s="91"/>
      <c r="N37" s="91"/>
      <c r="O37" s="91"/>
      <c r="P37" s="91"/>
    </row>
    <row r="38" spans="1:16">
      <c r="A38" t="s">
        <v>806</v>
      </c>
      <c r="B38" t="s">
        <v>30</v>
      </c>
      <c r="C38" t="s">
        <v>105</v>
      </c>
      <c r="D38" s="74">
        <v>1006.2</v>
      </c>
      <c r="E38" s="74">
        <v>1960.05</v>
      </c>
      <c r="F38" s="74">
        <v>1110.93</v>
      </c>
      <c r="G38" s="74">
        <v>1113.6500000000001</v>
      </c>
      <c r="H38" s="74">
        <v>1264.76</v>
      </c>
      <c r="I38" s="74">
        <v>1296</v>
      </c>
    </row>
    <row r="39" spans="1:16">
      <c r="A39" t="s">
        <v>806</v>
      </c>
      <c r="B39" t="s">
        <v>30</v>
      </c>
      <c r="C39" t="s">
        <v>128</v>
      </c>
      <c r="D39" s="74"/>
      <c r="E39" s="74"/>
      <c r="F39" s="74"/>
      <c r="G39" s="74"/>
      <c r="H39" s="74"/>
      <c r="I39" s="74"/>
    </row>
    <row r="40" spans="1:16">
      <c r="A40" t="s">
        <v>806</v>
      </c>
      <c r="B40" t="s">
        <v>30</v>
      </c>
      <c r="C40" t="s">
        <v>125</v>
      </c>
      <c r="D40" s="74"/>
      <c r="E40" s="74"/>
      <c r="F40" s="74"/>
      <c r="G40" s="74"/>
      <c r="H40" s="74"/>
      <c r="I40" s="74"/>
    </row>
    <row r="41" spans="1:16">
      <c r="A41" t="s">
        <v>79</v>
      </c>
      <c r="B41" t="s">
        <v>30</v>
      </c>
      <c r="C41" t="s">
        <v>103</v>
      </c>
      <c r="D41" s="92">
        <v>0.66838799999999998</v>
      </c>
      <c r="E41" s="92">
        <v>4.2020635424788804</v>
      </c>
      <c r="F41" s="92">
        <v>0.17396400000000001</v>
      </c>
      <c r="G41" s="92">
        <v>0.30214800000000003</v>
      </c>
      <c r="H41" s="92">
        <v>4.6814788321560004</v>
      </c>
      <c r="I41" s="92">
        <v>5.2520298817487499</v>
      </c>
    </row>
    <row r="42" spans="1:16">
      <c r="A42" t="s">
        <v>79</v>
      </c>
      <c r="B42" t="s">
        <v>30</v>
      </c>
      <c r="C42" t="s">
        <v>109</v>
      </c>
      <c r="D42" s="92">
        <v>829.65171780000003</v>
      </c>
      <c r="E42" s="92">
        <v>641.244527586</v>
      </c>
      <c r="F42" s="92">
        <v>582.52967721000005</v>
      </c>
      <c r="G42" s="92">
        <v>744.18005302200004</v>
      </c>
      <c r="H42" s="92">
        <v>481.52503495799999</v>
      </c>
      <c r="I42" s="92">
        <v>494.333613969098</v>
      </c>
    </row>
    <row r="43" spans="1:16">
      <c r="A43" t="s">
        <v>80</v>
      </c>
      <c r="B43" t="s">
        <v>30</v>
      </c>
      <c r="C43" t="s">
        <v>103</v>
      </c>
      <c r="D43" s="92">
        <v>46.539948000000003</v>
      </c>
      <c r="E43" s="92">
        <v>236.485508211965</v>
      </c>
      <c r="F43" s="92">
        <v>50.699232099225704</v>
      </c>
      <c r="G43" s="92">
        <v>40.519046955660002</v>
      </c>
      <c r="H43" s="92">
        <v>45.323688527544</v>
      </c>
      <c r="I43" s="92">
        <v>33.0350710406762</v>
      </c>
    </row>
    <row r="44" spans="1:16">
      <c r="A44" t="s">
        <v>80</v>
      </c>
      <c r="B44" t="s">
        <v>30</v>
      </c>
      <c r="C44" t="s">
        <v>392</v>
      </c>
      <c r="D44" s="92">
        <v>47.124880391015402</v>
      </c>
      <c r="E44" s="92">
        <v>12.12754515</v>
      </c>
      <c r="F44" s="92"/>
      <c r="G44" s="92">
        <v>19.058004</v>
      </c>
      <c r="H44" s="92">
        <v>11.939474646224999</v>
      </c>
      <c r="I44" s="92">
        <v>8.3317432298101401</v>
      </c>
    </row>
    <row r="45" spans="1:16">
      <c r="A45" t="s">
        <v>78</v>
      </c>
      <c r="B45" t="s">
        <v>30</v>
      </c>
      <c r="C45" t="s">
        <v>103</v>
      </c>
      <c r="D45" s="92"/>
      <c r="E45" s="92">
        <v>237.54680737199999</v>
      </c>
      <c r="F45" s="92">
        <v>272.78213516400001</v>
      </c>
      <c r="G45" s="92">
        <v>260.69906268</v>
      </c>
      <c r="H45" s="92">
        <v>257.00252911199999</v>
      </c>
      <c r="I45" s="92">
        <v>251.25895199999999</v>
      </c>
    </row>
    <row r="46" spans="1:16">
      <c r="A46" t="s">
        <v>78</v>
      </c>
      <c r="B46" t="s">
        <v>30</v>
      </c>
      <c r="C46" t="s">
        <v>114</v>
      </c>
      <c r="D46" s="92"/>
      <c r="E46" s="92"/>
      <c r="F46" s="92">
        <v>2.4041807400000001</v>
      </c>
      <c r="G46" s="92">
        <v>2.3563957000000002</v>
      </c>
      <c r="H46" s="92"/>
      <c r="I46" s="92"/>
    </row>
    <row r="47" spans="1:16">
      <c r="A47" t="s">
        <v>806</v>
      </c>
      <c r="B47" t="s">
        <v>31</v>
      </c>
      <c r="C47" t="s">
        <v>129</v>
      </c>
      <c r="D47" s="74"/>
      <c r="E47" s="74"/>
      <c r="F47" s="74"/>
      <c r="G47" s="74"/>
      <c r="H47" s="74"/>
      <c r="I47" s="74"/>
    </row>
    <row r="48" spans="1:16">
      <c r="A48" t="s">
        <v>806</v>
      </c>
      <c r="B48" t="s">
        <v>31</v>
      </c>
      <c r="C48" t="s">
        <v>103</v>
      </c>
      <c r="D48" s="74">
        <v>1150.8399999999999</v>
      </c>
      <c r="E48" s="74">
        <v>2276.9299999999998</v>
      </c>
      <c r="F48" s="74">
        <v>2446.6799999999989</v>
      </c>
      <c r="G48" s="74">
        <v>1845.38</v>
      </c>
      <c r="H48" s="74">
        <v>1944.65</v>
      </c>
      <c r="I48" s="74">
        <v>1643</v>
      </c>
    </row>
    <row r="49" spans="1:9">
      <c r="A49" t="s">
        <v>806</v>
      </c>
      <c r="B49" t="s">
        <v>31</v>
      </c>
      <c r="C49" t="s">
        <v>114</v>
      </c>
      <c r="D49" s="92">
        <v>8.9010000000000006E-2</v>
      </c>
      <c r="E49" s="92">
        <v>3.21484082</v>
      </c>
      <c r="F49" s="92">
        <v>7.4697879999999994E-2</v>
      </c>
      <c r="G49" s="92"/>
      <c r="H49" s="92"/>
      <c r="I49" s="92"/>
    </row>
    <row r="50" spans="1:9">
      <c r="A50" t="s">
        <v>806</v>
      </c>
      <c r="B50" t="s">
        <v>31</v>
      </c>
      <c r="C50" t="s">
        <v>131</v>
      </c>
      <c r="D50" s="74"/>
      <c r="E50" s="74"/>
      <c r="F50" s="74"/>
      <c r="G50" s="74"/>
      <c r="H50" s="74"/>
      <c r="I50" s="74"/>
    </row>
    <row r="51" spans="1:9">
      <c r="A51" t="s">
        <v>806</v>
      </c>
      <c r="B51" t="s">
        <v>31</v>
      </c>
      <c r="C51" t="s">
        <v>107</v>
      </c>
      <c r="D51" s="92">
        <v>5.0698999999999996</v>
      </c>
      <c r="E51" s="92">
        <v>4.2894500000000004</v>
      </c>
      <c r="F51" s="92">
        <v>1.2705</v>
      </c>
      <c r="G51" s="92">
        <v>0.98825540000000001</v>
      </c>
      <c r="H51" s="92">
        <v>1.7913043019999999</v>
      </c>
      <c r="I51" s="92">
        <v>1.2032358915922501</v>
      </c>
    </row>
    <row r="52" spans="1:9">
      <c r="A52" t="s">
        <v>806</v>
      </c>
      <c r="B52" t="s">
        <v>31</v>
      </c>
      <c r="C52" t="s">
        <v>121</v>
      </c>
      <c r="D52" s="74"/>
      <c r="E52" s="74"/>
      <c r="F52" s="74"/>
      <c r="G52" s="74"/>
      <c r="H52" s="74"/>
      <c r="I52" s="74"/>
    </row>
    <row r="53" spans="1:9">
      <c r="A53" t="s">
        <v>806</v>
      </c>
      <c r="B53" t="s">
        <v>31</v>
      </c>
      <c r="C53" t="s">
        <v>105</v>
      </c>
      <c r="D53" s="74">
        <v>576.22000000000014</v>
      </c>
      <c r="E53" s="74">
        <v>805.39</v>
      </c>
      <c r="F53" s="74">
        <v>567.24</v>
      </c>
      <c r="G53" s="74">
        <v>580.20000000000016</v>
      </c>
      <c r="H53" s="74">
        <v>590.97</v>
      </c>
      <c r="I53" s="74">
        <v>609.00000000000011</v>
      </c>
    </row>
    <row r="54" spans="1:9">
      <c r="A54" t="s">
        <v>806</v>
      </c>
      <c r="B54" t="s">
        <v>31</v>
      </c>
      <c r="C54" t="s">
        <v>128</v>
      </c>
      <c r="D54" s="74"/>
      <c r="E54" s="74"/>
      <c r="F54" s="74"/>
      <c r="G54" s="74"/>
      <c r="H54" s="74"/>
      <c r="I54" s="74"/>
    </row>
    <row r="55" spans="1:9">
      <c r="A55" t="s">
        <v>806</v>
      </c>
      <c r="B55" t="s">
        <v>31</v>
      </c>
      <c r="C55" t="s">
        <v>125</v>
      </c>
      <c r="D55" s="74"/>
      <c r="E55" s="74"/>
      <c r="F55" s="74"/>
      <c r="G55" s="74"/>
      <c r="H55" s="74"/>
      <c r="I55" s="74"/>
    </row>
    <row r="56" spans="1:9">
      <c r="A56" t="s">
        <v>79</v>
      </c>
      <c r="B56" t="s">
        <v>31</v>
      </c>
      <c r="C56" t="s">
        <v>103</v>
      </c>
      <c r="D56" s="92">
        <v>11.225256</v>
      </c>
      <c r="E56" s="92">
        <v>0.998004</v>
      </c>
      <c r="F56" s="92">
        <v>9.1560000000000002E-2</v>
      </c>
      <c r="G56" s="92">
        <v>9.1560000000000002E-2</v>
      </c>
      <c r="H56" s="92">
        <v>0.32046000000000002</v>
      </c>
      <c r="I56" s="92">
        <v>0.46382738178781902</v>
      </c>
    </row>
    <row r="57" spans="1:9">
      <c r="A57" t="s">
        <v>79</v>
      </c>
      <c r="B57" t="s">
        <v>31</v>
      </c>
      <c r="C57" t="s">
        <v>109</v>
      </c>
      <c r="D57" s="92">
        <v>41.862096000000001</v>
      </c>
      <c r="E57" s="92"/>
      <c r="F57" s="92">
        <v>10.38577383</v>
      </c>
      <c r="G57" s="92">
        <v>11.735844408</v>
      </c>
      <c r="H57" s="92">
        <v>1.934881182</v>
      </c>
      <c r="I57" s="92">
        <v>2.04475996598471</v>
      </c>
    </row>
    <row r="58" spans="1:9">
      <c r="A58" t="s">
        <v>80</v>
      </c>
      <c r="B58" t="s">
        <v>31</v>
      </c>
      <c r="C58" t="s">
        <v>103</v>
      </c>
      <c r="D58" s="92">
        <v>10.9872</v>
      </c>
      <c r="E58" s="92">
        <v>89.394215398155296</v>
      </c>
      <c r="F58" s="92">
        <v>11.6757365036168</v>
      </c>
      <c r="G58" s="92">
        <v>6.1499661720000001</v>
      </c>
      <c r="H58" s="92">
        <v>6.308484</v>
      </c>
      <c r="I58" s="92">
        <v>12.4596587936392</v>
      </c>
    </row>
    <row r="59" spans="1:9">
      <c r="A59" t="s">
        <v>80</v>
      </c>
      <c r="B59" t="s">
        <v>31</v>
      </c>
      <c r="C59" t="s">
        <v>392</v>
      </c>
      <c r="D59" s="92"/>
      <c r="E59" s="92">
        <v>64.406999999999996</v>
      </c>
      <c r="F59" s="92"/>
      <c r="G59" s="92"/>
      <c r="H59" s="92"/>
      <c r="I59" s="92"/>
    </row>
    <row r="60" spans="1:9">
      <c r="A60" t="s">
        <v>78</v>
      </c>
      <c r="B60" t="s">
        <v>31</v>
      </c>
      <c r="C60" t="s">
        <v>103</v>
      </c>
      <c r="D60" s="92"/>
      <c r="E60" s="92"/>
      <c r="F60" s="92"/>
      <c r="G60" s="92"/>
      <c r="H60" s="92"/>
      <c r="I60" s="92">
        <v>22.901637275999999</v>
      </c>
    </row>
    <row r="61" spans="1:9">
      <c r="A61" t="s">
        <v>78</v>
      </c>
      <c r="B61" t="s">
        <v>31</v>
      </c>
      <c r="C61" t="s">
        <v>114</v>
      </c>
      <c r="D61" s="74"/>
      <c r="E61" s="74"/>
      <c r="F61" s="74"/>
      <c r="G61" s="74"/>
      <c r="H61" s="74"/>
      <c r="I61" s="74"/>
    </row>
    <row r="62" spans="1:9">
      <c r="A62" t="s">
        <v>806</v>
      </c>
      <c r="B62" t="s">
        <v>32</v>
      </c>
      <c r="C62" t="s">
        <v>129</v>
      </c>
      <c r="D62" s="74"/>
      <c r="E62" s="74"/>
      <c r="F62" s="74"/>
      <c r="G62" s="74"/>
      <c r="H62" s="74"/>
      <c r="I62" s="74"/>
    </row>
    <row r="63" spans="1:9">
      <c r="A63" t="s">
        <v>806</v>
      </c>
      <c r="B63" t="s">
        <v>32</v>
      </c>
      <c r="C63" t="s">
        <v>103</v>
      </c>
      <c r="D63" s="74">
        <v>1047.98</v>
      </c>
      <c r="E63" s="74">
        <v>1496.39</v>
      </c>
      <c r="F63" s="74">
        <v>2006.82</v>
      </c>
      <c r="G63" s="74">
        <v>2200.9899999999998</v>
      </c>
      <c r="H63" s="74">
        <v>2247.5100000000002</v>
      </c>
      <c r="I63" s="74">
        <v>2095</v>
      </c>
    </row>
    <row r="64" spans="1:9">
      <c r="A64" t="s">
        <v>806</v>
      </c>
      <c r="B64" t="s">
        <v>32</v>
      </c>
      <c r="C64" t="s">
        <v>114</v>
      </c>
      <c r="D64" s="92">
        <v>2.8875342800000001</v>
      </c>
      <c r="E64" s="92">
        <v>9.2879999999999994E-3</v>
      </c>
      <c r="F64" s="92"/>
      <c r="G64" s="92"/>
      <c r="H64" s="92"/>
      <c r="I64" s="92"/>
    </row>
    <row r="65" spans="1:9">
      <c r="A65" t="s">
        <v>806</v>
      </c>
      <c r="B65" t="s">
        <v>32</v>
      </c>
      <c r="C65" t="s">
        <v>131</v>
      </c>
      <c r="D65" s="74"/>
      <c r="E65" s="74"/>
      <c r="F65" s="74"/>
      <c r="G65" s="74"/>
      <c r="H65" s="74"/>
      <c r="I65" s="74"/>
    </row>
    <row r="66" spans="1:9">
      <c r="A66" t="s">
        <v>806</v>
      </c>
      <c r="B66" t="s">
        <v>32</v>
      </c>
      <c r="C66" t="s">
        <v>107</v>
      </c>
      <c r="D66" s="92">
        <v>9.5589999999999993</v>
      </c>
      <c r="E66" s="92">
        <v>8.9757800000000003</v>
      </c>
      <c r="F66" s="92">
        <v>4.1974900000000002</v>
      </c>
      <c r="G66" s="92">
        <v>3.0108188</v>
      </c>
      <c r="H66" s="92">
        <v>8.2546441215000002</v>
      </c>
      <c r="I66" s="92">
        <v>7.2889163979400502</v>
      </c>
    </row>
    <row r="67" spans="1:9">
      <c r="A67" t="s">
        <v>806</v>
      </c>
      <c r="B67" t="s">
        <v>32</v>
      </c>
      <c r="C67" t="s">
        <v>121</v>
      </c>
      <c r="D67" s="74"/>
      <c r="E67" s="74"/>
      <c r="F67" s="74"/>
      <c r="G67" s="74"/>
      <c r="H67" s="74"/>
      <c r="I67" s="74"/>
    </row>
    <row r="68" spans="1:9">
      <c r="A68" t="s">
        <v>806</v>
      </c>
      <c r="B68" t="s">
        <v>32</v>
      </c>
      <c r="C68" t="s">
        <v>105</v>
      </c>
      <c r="D68" s="74">
        <v>1149.48</v>
      </c>
      <c r="E68" s="74">
        <v>1348.94</v>
      </c>
      <c r="F68" s="74">
        <v>1459.22</v>
      </c>
      <c r="G68" s="74">
        <v>1620.67</v>
      </c>
      <c r="H68" s="74">
        <v>1787.53</v>
      </c>
      <c r="I68" s="74">
        <v>1906</v>
      </c>
    </row>
    <row r="69" spans="1:9">
      <c r="A69" t="s">
        <v>806</v>
      </c>
      <c r="B69" t="s">
        <v>32</v>
      </c>
      <c r="C69" t="s">
        <v>128</v>
      </c>
      <c r="D69" s="74"/>
      <c r="E69" s="74"/>
      <c r="F69" s="74"/>
      <c r="G69" s="74"/>
      <c r="H69" s="74"/>
      <c r="I69" s="74"/>
    </row>
    <row r="70" spans="1:9">
      <c r="A70" t="s">
        <v>806</v>
      </c>
      <c r="B70" t="s">
        <v>32</v>
      </c>
      <c r="C70" t="s">
        <v>125</v>
      </c>
      <c r="D70" s="74"/>
      <c r="E70" s="74"/>
      <c r="F70" s="74"/>
      <c r="G70" s="74"/>
      <c r="H70" s="74"/>
      <c r="I70" s="74"/>
    </row>
    <row r="71" spans="1:9">
      <c r="A71" t="s">
        <v>79</v>
      </c>
      <c r="B71" t="s">
        <v>32</v>
      </c>
      <c r="C71" t="s">
        <v>103</v>
      </c>
      <c r="D71" s="92">
        <v>9.8033291999999994E-2</v>
      </c>
      <c r="E71" s="92">
        <v>0.54020400000000002</v>
      </c>
      <c r="F71" s="92"/>
      <c r="G71" s="92"/>
      <c r="H71" s="92"/>
      <c r="I71" s="92">
        <v>0.36927127692</v>
      </c>
    </row>
    <row r="72" spans="1:9">
      <c r="A72" t="s">
        <v>79</v>
      </c>
      <c r="B72" t="s">
        <v>32</v>
      </c>
      <c r="C72" t="s">
        <v>109</v>
      </c>
      <c r="D72" s="92">
        <v>44.41554</v>
      </c>
      <c r="E72" s="92">
        <v>11.888026074000001</v>
      </c>
      <c r="F72" s="92">
        <v>36.243790928999999</v>
      </c>
      <c r="G72" s="92">
        <v>21.825454698000001</v>
      </c>
      <c r="H72" s="92">
        <v>33.574434957000001</v>
      </c>
      <c r="I72" s="92">
        <v>29.603885808413501</v>
      </c>
    </row>
    <row r="73" spans="1:9">
      <c r="A73" t="s">
        <v>80</v>
      </c>
      <c r="B73" t="s">
        <v>32</v>
      </c>
      <c r="C73" t="s">
        <v>103</v>
      </c>
      <c r="D73" s="92">
        <v>18.202127999999998</v>
      </c>
      <c r="E73" s="92">
        <v>37.656560867622602</v>
      </c>
      <c r="F73" s="92">
        <v>3.9277939925641001</v>
      </c>
      <c r="G73" s="92">
        <v>3.6990240000000001</v>
      </c>
      <c r="H73" s="92">
        <v>1.4924280000000001</v>
      </c>
      <c r="I73" s="92">
        <v>3.0121637699999999</v>
      </c>
    </row>
    <row r="74" spans="1:9">
      <c r="A74" t="s">
        <v>80</v>
      </c>
      <c r="B74" t="s">
        <v>32</v>
      </c>
      <c r="C74" t="s">
        <v>392</v>
      </c>
      <c r="D74" s="92"/>
      <c r="E74" s="92">
        <v>2.7197735249999999</v>
      </c>
      <c r="F74" s="92"/>
      <c r="G74" s="92"/>
      <c r="H74" s="92"/>
      <c r="I74" s="92"/>
    </row>
    <row r="75" spans="1:9">
      <c r="A75" t="s">
        <v>78</v>
      </c>
      <c r="B75" t="s">
        <v>32</v>
      </c>
      <c r="C75" t="s">
        <v>103</v>
      </c>
      <c r="D75" s="74"/>
      <c r="E75" s="74"/>
      <c r="F75" s="74"/>
      <c r="G75" s="74"/>
      <c r="H75" s="74"/>
      <c r="I75" s="74"/>
    </row>
    <row r="76" spans="1:9">
      <c r="A76" t="s">
        <v>78</v>
      </c>
      <c r="B76" t="s">
        <v>32</v>
      </c>
      <c r="C76" t="s">
        <v>114</v>
      </c>
      <c r="D76" s="74"/>
      <c r="E76" s="74"/>
      <c r="F76" s="74"/>
      <c r="G76" s="74"/>
      <c r="H76" s="74"/>
      <c r="I76" s="74"/>
    </row>
    <row r="77" spans="1:9">
      <c r="A77" t="s">
        <v>806</v>
      </c>
      <c r="B77" t="s">
        <v>33</v>
      </c>
      <c r="C77" t="s">
        <v>129</v>
      </c>
      <c r="D77" s="74"/>
      <c r="E77" s="74"/>
      <c r="F77" s="74"/>
      <c r="G77" s="74"/>
      <c r="H77" s="74"/>
      <c r="I77" s="74"/>
    </row>
    <row r="78" spans="1:9">
      <c r="A78" t="s">
        <v>806</v>
      </c>
      <c r="B78" t="s">
        <v>33</v>
      </c>
      <c r="C78" t="s">
        <v>103</v>
      </c>
      <c r="D78" s="74">
        <v>5577.0600000000013</v>
      </c>
      <c r="E78" s="74">
        <v>4282.58</v>
      </c>
      <c r="F78" s="74">
        <v>5813.2900000000009</v>
      </c>
      <c r="G78" s="74">
        <v>5669.2299999999987</v>
      </c>
      <c r="H78" s="74">
        <v>6328.95</v>
      </c>
      <c r="I78" s="74">
        <v>7030</v>
      </c>
    </row>
    <row r="79" spans="1:9">
      <c r="A79" t="s">
        <v>806</v>
      </c>
      <c r="B79" t="s">
        <v>33</v>
      </c>
      <c r="C79" t="s">
        <v>114</v>
      </c>
      <c r="D79" s="92">
        <v>13.30777932</v>
      </c>
      <c r="E79" s="92">
        <v>5.1007752399999999</v>
      </c>
      <c r="F79" s="92">
        <v>5.8370599399999996</v>
      </c>
      <c r="G79" s="92">
        <v>13.47104</v>
      </c>
      <c r="H79" s="92"/>
      <c r="I79" s="92">
        <v>3.0415376318180201</v>
      </c>
    </row>
    <row r="80" spans="1:9">
      <c r="A80" t="s">
        <v>806</v>
      </c>
      <c r="B80" t="s">
        <v>33</v>
      </c>
      <c r="C80" t="s">
        <v>131</v>
      </c>
      <c r="D80" s="74"/>
      <c r="E80" s="74"/>
      <c r="F80" s="74"/>
      <c r="G80" s="74"/>
      <c r="H80" s="74"/>
      <c r="I80" s="74"/>
    </row>
    <row r="81" spans="1:9">
      <c r="A81" t="s">
        <v>806</v>
      </c>
      <c r="B81" t="s">
        <v>33</v>
      </c>
      <c r="C81" t="s">
        <v>107</v>
      </c>
      <c r="D81" s="92">
        <v>34.763300000000001</v>
      </c>
      <c r="E81" s="92">
        <v>34.544289999999997</v>
      </c>
      <c r="F81" s="92">
        <v>20.585730000000002</v>
      </c>
      <c r="G81" s="92">
        <v>15.249025</v>
      </c>
      <c r="H81" s="92">
        <v>25.206460445000001</v>
      </c>
      <c r="I81" s="92">
        <v>60.085184949750101</v>
      </c>
    </row>
    <row r="82" spans="1:9">
      <c r="A82" t="s">
        <v>806</v>
      </c>
      <c r="B82" t="s">
        <v>33</v>
      </c>
      <c r="C82" t="s">
        <v>121</v>
      </c>
      <c r="D82" s="74"/>
      <c r="E82" s="74"/>
      <c r="F82" s="74"/>
      <c r="G82" s="74"/>
      <c r="H82" s="74"/>
      <c r="I82" s="74"/>
    </row>
    <row r="83" spans="1:9">
      <c r="A83" t="s">
        <v>806</v>
      </c>
      <c r="B83" t="s">
        <v>33</v>
      </c>
      <c r="C83" t="s">
        <v>105</v>
      </c>
      <c r="D83" s="74">
        <v>4235.58</v>
      </c>
      <c r="E83" s="74">
        <v>2702.670000000001</v>
      </c>
      <c r="F83" s="74">
        <v>3318.54</v>
      </c>
      <c r="G83" s="74">
        <v>3916.16</v>
      </c>
      <c r="H83" s="74">
        <v>4140.9300000000012</v>
      </c>
      <c r="I83" s="74">
        <v>4169</v>
      </c>
    </row>
    <row r="84" spans="1:9">
      <c r="A84" t="s">
        <v>806</v>
      </c>
      <c r="B84" t="s">
        <v>33</v>
      </c>
      <c r="C84" t="s">
        <v>128</v>
      </c>
      <c r="D84" s="74"/>
      <c r="E84" s="74"/>
      <c r="F84" s="74"/>
      <c r="G84" s="74"/>
      <c r="H84" s="74"/>
      <c r="I84" s="74"/>
    </row>
    <row r="85" spans="1:9">
      <c r="A85" t="s">
        <v>806</v>
      </c>
      <c r="B85" t="s">
        <v>33</v>
      </c>
      <c r="C85" t="s">
        <v>125</v>
      </c>
      <c r="D85" s="74"/>
      <c r="E85" s="74"/>
      <c r="F85" s="74"/>
      <c r="G85" s="74"/>
      <c r="H85" s="74"/>
      <c r="I85" s="74"/>
    </row>
    <row r="86" spans="1:9">
      <c r="A86" t="s">
        <v>79</v>
      </c>
      <c r="B86" t="s">
        <v>33</v>
      </c>
      <c r="C86" t="s">
        <v>103</v>
      </c>
      <c r="D86" s="92"/>
      <c r="E86" s="92">
        <v>135.41212475395301</v>
      </c>
      <c r="F86" s="92"/>
      <c r="G86" s="92"/>
      <c r="H86" s="92">
        <v>0.36624000000000001</v>
      </c>
      <c r="I86" s="92">
        <v>0.456503705983616</v>
      </c>
    </row>
    <row r="87" spans="1:9">
      <c r="A87" t="s">
        <v>79</v>
      </c>
      <c r="B87" t="s">
        <v>33</v>
      </c>
      <c r="C87" t="s">
        <v>109</v>
      </c>
      <c r="D87" s="92">
        <v>20.251688040000001</v>
      </c>
      <c r="E87" s="92">
        <v>1553.9325120000001</v>
      </c>
      <c r="F87" s="92">
        <v>63.563492879999998</v>
      </c>
      <c r="G87" s="92">
        <v>75.256306362000004</v>
      </c>
      <c r="H87" s="92">
        <v>76.957664300999994</v>
      </c>
      <c r="I87" s="92">
        <v>76.774241685525894</v>
      </c>
    </row>
    <row r="88" spans="1:9">
      <c r="A88" t="s">
        <v>80</v>
      </c>
      <c r="B88" t="s">
        <v>33</v>
      </c>
      <c r="C88" t="s">
        <v>103</v>
      </c>
      <c r="D88" s="92">
        <v>279.42165260000002</v>
      </c>
      <c r="E88" s="92">
        <v>89.930044717797699</v>
      </c>
      <c r="F88" s="92">
        <v>185.33973426237799</v>
      </c>
      <c r="G88" s="92">
        <v>157.77314710505601</v>
      </c>
      <c r="H88" s="92">
        <v>179.51384728633201</v>
      </c>
      <c r="I88" s="92">
        <v>165.27842586573999</v>
      </c>
    </row>
    <row r="89" spans="1:9">
      <c r="A89" t="s">
        <v>80</v>
      </c>
      <c r="B89" t="s">
        <v>33</v>
      </c>
      <c r="C89" t="s">
        <v>392</v>
      </c>
      <c r="D89" s="92">
        <v>4492.9860024</v>
      </c>
      <c r="E89" s="92">
        <v>3124.1186550000002</v>
      </c>
      <c r="F89" s="92">
        <v>3530.7185276999999</v>
      </c>
      <c r="G89" s="92">
        <v>2897.23501326</v>
      </c>
      <c r="H89" s="92">
        <v>2425.0087569960001</v>
      </c>
      <c r="I89" s="92">
        <v>1869.6085143150899</v>
      </c>
    </row>
    <row r="90" spans="1:9">
      <c r="A90" t="s">
        <v>78</v>
      </c>
      <c r="B90" t="s">
        <v>33</v>
      </c>
      <c r="C90" t="s">
        <v>103</v>
      </c>
      <c r="D90" s="92">
        <v>28.804547100000001</v>
      </c>
      <c r="E90" s="92"/>
      <c r="F90" s="92">
        <v>29.144948868</v>
      </c>
      <c r="G90" s="92">
        <v>29.4070681144816</v>
      </c>
      <c r="H90" s="92">
        <v>36.512800380000002</v>
      </c>
      <c r="I90" s="92">
        <v>31.240272000000001</v>
      </c>
    </row>
    <row r="91" spans="1:9">
      <c r="A91" t="s">
        <v>78</v>
      </c>
      <c r="B91" t="s">
        <v>33</v>
      </c>
      <c r="C91" t="s">
        <v>114</v>
      </c>
      <c r="D91" s="92"/>
      <c r="E91" s="92">
        <v>13.08146</v>
      </c>
      <c r="F91" s="92">
        <v>28.607040000000001</v>
      </c>
      <c r="G91" s="92"/>
      <c r="H91" s="92">
        <v>13.71793568</v>
      </c>
      <c r="I91" s="92">
        <v>12.981854800000001</v>
      </c>
    </row>
    <row r="92" spans="1:9">
      <c r="A92" t="s">
        <v>806</v>
      </c>
      <c r="B92" t="s">
        <v>34</v>
      </c>
      <c r="C92" t="s">
        <v>129</v>
      </c>
      <c r="D92" s="74"/>
      <c r="E92" s="74"/>
      <c r="F92" s="74"/>
      <c r="G92" s="74"/>
      <c r="H92" s="74"/>
      <c r="I92" s="74"/>
    </row>
    <row r="93" spans="1:9">
      <c r="A93" t="s">
        <v>806</v>
      </c>
      <c r="B93" t="s">
        <v>34</v>
      </c>
      <c r="C93" t="s">
        <v>103</v>
      </c>
      <c r="D93" s="74">
        <v>3280.170000000001</v>
      </c>
      <c r="E93" s="74">
        <v>2213.56</v>
      </c>
      <c r="F93" s="74">
        <v>3780.54</v>
      </c>
      <c r="G93" s="74">
        <v>2290.3400000000011</v>
      </c>
      <c r="H93" s="74">
        <v>2318.2800000000002</v>
      </c>
      <c r="I93" s="74">
        <v>2263</v>
      </c>
    </row>
    <row r="94" spans="1:9">
      <c r="A94" t="s">
        <v>806</v>
      </c>
      <c r="B94" t="s">
        <v>34</v>
      </c>
      <c r="C94" t="s">
        <v>114</v>
      </c>
      <c r="D94" s="92">
        <v>4.5919768799999998</v>
      </c>
      <c r="E94" s="92"/>
      <c r="F94" s="92">
        <v>0.47898646</v>
      </c>
      <c r="G94" s="92"/>
      <c r="H94" s="92"/>
      <c r="I94" s="92"/>
    </row>
    <row r="95" spans="1:9">
      <c r="A95" t="s">
        <v>806</v>
      </c>
      <c r="B95" t="s">
        <v>34</v>
      </c>
      <c r="C95" t="s">
        <v>131</v>
      </c>
      <c r="D95" s="74"/>
      <c r="E95" s="74"/>
      <c r="F95" s="74"/>
      <c r="G95" s="74"/>
      <c r="H95" s="74"/>
      <c r="I95" s="74"/>
    </row>
    <row r="96" spans="1:9">
      <c r="A96" t="s">
        <v>806</v>
      </c>
      <c r="B96" t="s">
        <v>34</v>
      </c>
      <c r="C96" t="s">
        <v>107</v>
      </c>
      <c r="D96" s="92">
        <v>36.602499999999999</v>
      </c>
      <c r="E96" s="92">
        <v>33.402050000000003</v>
      </c>
      <c r="F96" s="92">
        <v>37.823390000000003</v>
      </c>
      <c r="G96" s="92">
        <v>27.733926</v>
      </c>
      <c r="H96" s="92">
        <v>44.752212462999701</v>
      </c>
      <c r="I96" s="92">
        <v>3.98439346454543</v>
      </c>
    </row>
    <row r="97" spans="1:9">
      <c r="A97" t="s">
        <v>806</v>
      </c>
      <c r="B97" t="s">
        <v>34</v>
      </c>
      <c r="C97" t="s">
        <v>121</v>
      </c>
      <c r="D97" s="74"/>
      <c r="E97" s="74"/>
      <c r="F97" s="74"/>
      <c r="G97" s="74"/>
      <c r="H97" s="74"/>
      <c r="I97" s="74"/>
    </row>
    <row r="98" spans="1:9">
      <c r="A98" t="s">
        <v>806</v>
      </c>
      <c r="B98" t="s">
        <v>34</v>
      </c>
      <c r="C98" t="s">
        <v>105</v>
      </c>
      <c r="D98" s="74">
        <v>1626.28</v>
      </c>
      <c r="E98" s="74">
        <v>1764.79</v>
      </c>
      <c r="F98" s="74">
        <v>1674.64</v>
      </c>
      <c r="G98" s="74">
        <v>1614.23</v>
      </c>
      <c r="H98" s="74">
        <v>1656.82</v>
      </c>
      <c r="I98" s="74">
        <v>1678</v>
      </c>
    </row>
    <row r="99" spans="1:9">
      <c r="A99" t="s">
        <v>806</v>
      </c>
      <c r="B99" t="s">
        <v>34</v>
      </c>
      <c r="C99" t="s">
        <v>128</v>
      </c>
      <c r="D99" s="74"/>
      <c r="E99" s="74"/>
      <c r="F99" s="74"/>
      <c r="G99" s="74"/>
      <c r="H99" s="74"/>
      <c r="I99" s="74"/>
    </row>
    <row r="100" spans="1:9">
      <c r="A100" t="s">
        <v>806</v>
      </c>
      <c r="B100" t="s">
        <v>34</v>
      </c>
      <c r="C100" t="s">
        <v>125</v>
      </c>
      <c r="D100" s="74"/>
      <c r="E100" s="74"/>
      <c r="F100" s="74"/>
      <c r="G100" s="74"/>
      <c r="H100" s="74"/>
      <c r="I100" s="74"/>
    </row>
    <row r="101" spans="1:9">
      <c r="A101" t="s">
        <v>79</v>
      </c>
      <c r="B101" t="s">
        <v>34</v>
      </c>
      <c r="C101" t="s">
        <v>103</v>
      </c>
      <c r="D101" s="92">
        <v>1.4466479999999999</v>
      </c>
      <c r="E101" s="92">
        <v>49.131095999999999</v>
      </c>
      <c r="F101" s="92">
        <v>2.032632</v>
      </c>
      <c r="G101" s="92">
        <v>2.165394</v>
      </c>
      <c r="H101" s="92">
        <v>9.8381220000000003</v>
      </c>
      <c r="I101" s="92">
        <v>2.6792717532000001</v>
      </c>
    </row>
    <row r="102" spans="1:9">
      <c r="A102" t="s">
        <v>79</v>
      </c>
      <c r="B102" t="s">
        <v>34</v>
      </c>
      <c r="C102" t="s">
        <v>109</v>
      </c>
      <c r="D102" s="92"/>
      <c r="E102" s="92">
        <v>9.3955950000000001</v>
      </c>
      <c r="F102" s="92"/>
      <c r="G102" s="92">
        <v>6.8781150000000002</v>
      </c>
      <c r="H102" s="92">
        <v>2.6883089999999998</v>
      </c>
      <c r="I102" s="92">
        <v>2.8409737355109499</v>
      </c>
    </row>
    <row r="103" spans="1:9">
      <c r="A103" t="s">
        <v>80</v>
      </c>
      <c r="B103" t="s">
        <v>34</v>
      </c>
      <c r="C103" t="s">
        <v>103</v>
      </c>
      <c r="D103" s="92"/>
      <c r="E103" s="92">
        <v>54.476713863222699</v>
      </c>
      <c r="F103" s="92"/>
      <c r="G103" s="92">
        <v>0.33877200000000002</v>
      </c>
      <c r="H103" s="92">
        <v>2.7852552E-5</v>
      </c>
      <c r="I103" s="92">
        <v>0.63316870436399997</v>
      </c>
    </row>
    <row r="104" spans="1:9">
      <c r="A104" t="s">
        <v>80</v>
      </c>
      <c r="B104" t="s">
        <v>34</v>
      </c>
      <c r="C104" t="s">
        <v>392</v>
      </c>
      <c r="D104" s="74"/>
      <c r="E104" s="74"/>
      <c r="F104" s="74"/>
      <c r="G104" s="74"/>
      <c r="H104" s="74"/>
      <c r="I104" s="74"/>
    </row>
    <row r="105" spans="1:9">
      <c r="A105" t="s">
        <v>78</v>
      </c>
      <c r="B105" t="s">
        <v>34</v>
      </c>
      <c r="C105" t="s">
        <v>103</v>
      </c>
      <c r="D105" s="74"/>
      <c r="E105" s="74"/>
      <c r="F105" s="74"/>
      <c r="G105" s="74"/>
      <c r="H105" s="74"/>
      <c r="I105" s="74"/>
    </row>
    <row r="106" spans="1:9">
      <c r="A106" t="s">
        <v>78</v>
      </c>
      <c r="B106" t="s">
        <v>34</v>
      </c>
      <c r="C106" t="s">
        <v>114</v>
      </c>
      <c r="D106" s="92"/>
      <c r="E106" s="92"/>
      <c r="F106" s="92">
        <v>1.9149645799999999</v>
      </c>
      <c r="G106" s="92">
        <v>1.82548588</v>
      </c>
      <c r="H106" s="92">
        <v>2.8405800000000001</v>
      </c>
      <c r="I106" s="92">
        <v>3.6636000000000002</v>
      </c>
    </row>
    <row r="107" spans="1:9">
      <c r="A107" t="s">
        <v>806</v>
      </c>
      <c r="B107" t="s">
        <v>35</v>
      </c>
      <c r="C107" t="s">
        <v>129</v>
      </c>
      <c r="D107" s="74"/>
      <c r="E107" s="74"/>
      <c r="F107" s="74"/>
      <c r="G107" s="74"/>
      <c r="H107" s="74"/>
      <c r="I107" s="74"/>
    </row>
    <row r="108" spans="1:9">
      <c r="A108" t="s">
        <v>806</v>
      </c>
      <c r="B108" t="s">
        <v>35</v>
      </c>
      <c r="C108" t="s">
        <v>103</v>
      </c>
      <c r="D108" s="74">
        <v>980.73000000000013</v>
      </c>
      <c r="E108" s="74">
        <v>382.01</v>
      </c>
      <c r="F108" s="74">
        <v>2283.110000000001</v>
      </c>
      <c r="G108" s="74">
        <v>2527.5100000000011</v>
      </c>
      <c r="H108" s="74">
        <v>3531.9</v>
      </c>
      <c r="I108" s="74">
        <v>3388</v>
      </c>
    </row>
    <row r="109" spans="1:9">
      <c r="A109" t="s">
        <v>806</v>
      </c>
      <c r="B109" t="s">
        <v>35</v>
      </c>
      <c r="C109" t="s">
        <v>114</v>
      </c>
      <c r="D109" s="92">
        <v>8.7165747200000006</v>
      </c>
      <c r="E109" s="92">
        <v>4.8027559999999996</v>
      </c>
      <c r="F109" s="92">
        <v>0.54118423999999998</v>
      </c>
      <c r="G109" s="92"/>
      <c r="H109" s="92"/>
      <c r="I109" s="92"/>
    </row>
    <row r="110" spans="1:9">
      <c r="A110" t="s">
        <v>806</v>
      </c>
      <c r="B110" t="s">
        <v>35</v>
      </c>
      <c r="C110" t="s">
        <v>131</v>
      </c>
      <c r="D110" s="74"/>
      <c r="E110" s="74"/>
      <c r="F110" s="74"/>
      <c r="G110" s="74"/>
      <c r="H110" s="74"/>
      <c r="I110" s="74"/>
    </row>
    <row r="111" spans="1:9">
      <c r="A111" t="s">
        <v>806</v>
      </c>
      <c r="B111" t="s">
        <v>35</v>
      </c>
      <c r="C111" t="s">
        <v>107</v>
      </c>
      <c r="D111" s="92">
        <v>17.423999999999999</v>
      </c>
      <c r="E111" s="92">
        <v>20.539750000000002</v>
      </c>
      <c r="F111" s="92">
        <v>26.716194999999999</v>
      </c>
      <c r="G111" s="92">
        <v>26.2395155</v>
      </c>
      <c r="H111" s="92">
        <v>15.988215855</v>
      </c>
      <c r="I111" s="92">
        <v>7.5671143097060902</v>
      </c>
    </row>
    <row r="112" spans="1:9">
      <c r="A112" t="s">
        <v>806</v>
      </c>
      <c r="B112" t="s">
        <v>35</v>
      </c>
      <c r="C112" t="s">
        <v>121</v>
      </c>
      <c r="D112" s="74"/>
      <c r="E112" s="74"/>
      <c r="F112" s="74"/>
      <c r="G112" s="74"/>
      <c r="H112" s="74"/>
      <c r="I112" s="74"/>
    </row>
    <row r="113" spans="1:9">
      <c r="A113" t="s">
        <v>806</v>
      </c>
      <c r="B113" t="s">
        <v>35</v>
      </c>
      <c r="C113" t="s">
        <v>105</v>
      </c>
      <c r="D113" s="74">
        <v>511.84</v>
      </c>
      <c r="E113" s="74">
        <v>654.08000000000015</v>
      </c>
      <c r="F113" s="74">
        <v>1434.15</v>
      </c>
      <c r="G113" s="74">
        <v>2036.56</v>
      </c>
      <c r="H113" s="74">
        <v>1998.31</v>
      </c>
      <c r="I113" s="74">
        <v>2114</v>
      </c>
    </row>
    <row r="114" spans="1:9">
      <c r="A114" t="s">
        <v>806</v>
      </c>
      <c r="B114" t="s">
        <v>35</v>
      </c>
      <c r="C114" t="s">
        <v>128</v>
      </c>
      <c r="D114" s="74"/>
      <c r="E114" s="74"/>
      <c r="F114" s="74"/>
      <c r="G114" s="74"/>
      <c r="H114" s="74"/>
      <c r="I114" s="74"/>
    </row>
    <row r="115" spans="1:9">
      <c r="A115" t="s">
        <v>806</v>
      </c>
      <c r="B115" t="s">
        <v>35</v>
      </c>
      <c r="C115" t="s">
        <v>125</v>
      </c>
      <c r="D115" s="74"/>
      <c r="E115" s="74"/>
      <c r="F115" s="74"/>
      <c r="G115" s="74"/>
      <c r="H115" s="74"/>
      <c r="I115" s="74"/>
    </row>
    <row r="116" spans="1:9">
      <c r="A116" t="s">
        <v>79</v>
      </c>
      <c r="B116" t="s">
        <v>35</v>
      </c>
      <c r="C116" t="s">
        <v>103</v>
      </c>
      <c r="D116" s="92"/>
      <c r="E116" s="92">
        <v>33.373620000000003</v>
      </c>
      <c r="F116" s="92"/>
      <c r="G116" s="92"/>
      <c r="H116" s="92"/>
      <c r="I116" s="92">
        <v>0.57288316088803504</v>
      </c>
    </row>
    <row r="117" spans="1:9">
      <c r="A117" t="s">
        <v>79</v>
      </c>
      <c r="B117" t="s">
        <v>35</v>
      </c>
      <c r="C117" t="s">
        <v>109</v>
      </c>
      <c r="D117" s="92">
        <v>1.582416</v>
      </c>
      <c r="E117" s="92">
        <v>5.3946000000000001E-2</v>
      </c>
      <c r="F117" s="92"/>
      <c r="G117" s="92">
        <v>1.8431550000000001</v>
      </c>
      <c r="H117" s="92">
        <v>0.94405499999999998</v>
      </c>
      <c r="I117" s="92">
        <v>0.99766636196873004</v>
      </c>
    </row>
    <row r="118" spans="1:9">
      <c r="A118" t="s">
        <v>80</v>
      </c>
      <c r="B118" t="s">
        <v>35</v>
      </c>
      <c r="C118" t="s">
        <v>103</v>
      </c>
      <c r="D118" s="92">
        <v>9.1560000000000006</v>
      </c>
      <c r="E118" s="92">
        <v>7.8187051600000004</v>
      </c>
      <c r="F118" s="92"/>
      <c r="G118" s="92"/>
      <c r="H118" s="92"/>
      <c r="I118" s="92">
        <v>1.5826889128183701</v>
      </c>
    </row>
    <row r="119" spans="1:9">
      <c r="A119" t="s">
        <v>80</v>
      </c>
      <c r="B119" t="s">
        <v>35</v>
      </c>
      <c r="C119" t="s">
        <v>392</v>
      </c>
      <c r="D119" s="92"/>
      <c r="E119" s="92">
        <v>11.580975</v>
      </c>
      <c r="F119" s="92"/>
      <c r="G119" s="92"/>
      <c r="H119" s="92"/>
      <c r="I119" s="92"/>
    </row>
    <row r="120" spans="1:9">
      <c r="A120" t="s">
        <v>78</v>
      </c>
      <c r="B120" t="s">
        <v>35</v>
      </c>
      <c r="C120" t="s">
        <v>103</v>
      </c>
      <c r="D120" s="74"/>
      <c r="E120" s="74"/>
      <c r="F120" s="74"/>
      <c r="G120" s="74"/>
      <c r="H120" s="74"/>
      <c r="I120" s="74"/>
    </row>
    <row r="121" spans="1:9">
      <c r="A121" t="s">
        <v>78</v>
      </c>
      <c r="B121" t="s">
        <v>35</v>
      </c>
      <c r="C121" t="s">
        <v>114</v>
      </c>
      <c r="D121" s="92"/>
      <c r="E121" s="92"/>
      <c r="F121" s="92">
        <v>3.7454212600000001</v>
      </c>
      <c r="G121" s="92">
        <v>3.4825485</v>
      </c>
      <c r="H121" s="92">
        <v>3.91472</v>
      </c>
      <c r="I121" s="92">
        <v>3.6739199999999999</v>
      </c>
    </row>
    <row r="122" spans="1:9">
      <c r="A122" t="s">
        <v>806</v>
      </c>
      <c r="B122" t="s">
        <v>36</v>
      </c>
      <c r="C122" t="s">
        <v>129</v>
      </c>
      <c r="D122" s="74"/>
      <c r="E122" s="74"/>
      <c r="F122" s="74"/>
      <c r="G122" s="74"/>
      <c r="H122" s="74"/>
      <c r="I122" s="74"/>
    </row>
    <row r="123" spans="1:9">
      <c r="A123" t="s">
        <v>806</v>
      </c>
      <c r="B123" t="s">
        <v>36</v>
      </c>
      <c r="C123" t="s">
        <v>103</v>
      </c>
      <c r="D123" s="74">
        <v>3573.41</v>
      </c>
      <c r="E123" s="74">
        <v>3289.37</v>
      </c>
      <c r="F123" s="74">
        <v>4511.46</v>
      </c>
      <c r="G123" s="74">
        <v>6490.4700000000012</v>
      </c>
      <c r="H123" s="74">
        <v>5781.6556040276046</v>
      </c>
      <c r="I123" s="74">
        <v>6178.2431823704301</v>
      </c>
    </row>
    <row r="124" spans="1:9">
      <c r="A124" t="s">
        <v>806</v>
      </c>
      <c r="B124" t="s">
        <v>36</v>
      </c>
      <c r="C124" t="s">
        <v>114</v>
      </c>
      <c r="D124" s="92">
        <v>0.11252068</v>
      </c>
      <c r="E124" s="92">
        <v>7.17762192</v>
      </c>
      <c r="F124" s="92">
        <v>0.13517222000000001</v>
      </c>
      <c r="G124" s="92">
        <v>6.2665620000000005E-2</v>
      </c>
      <c r="H124" s="92">
        <v>0.39103082</v>
      </c>
      <c r="I124" s="92">
        <v>0.19694</v>
      </c>
    </row>
    <row r="125" spans="1:9">
      <c r="A125" t="s">
        <v>806</v>
      </c>
      <c r="B125" t="s">
        <v>36</v>
      </c>
      <c r="C125" t="s">
        <v>131</v>
      </c>
      <c r="D125" s="74"/>
      <c r="E125" s="74"/>
      <c r="F125" s="74"/>
      <c r="G125" s="74"/>
      <c r="H125" s="74"/>
      <c r="I125" s="74"/>
    </row>
    <row r="126" spans="1:9">
      <c r="A126" t="s">
        <v>806</v>
      </c>
      <c r="B126" t="s">
        <v>36</v>
      </c>
      <c r="C126" t="s">
        <v>107</v>
      </c>
      <c r="D126" s="92">
        <v>28.640699999999999</v>
      </c>
      <c r="E126" s="92">
        <v>31.988769999999999</v>
      </c>
      <c r="F126" s="92">
        <v>29.356051999999998</v>
      </c>
      <c r="G126" s="92">
        <v>24.6662614</v>
      </c>
      <c r="H126" s="92">
        <v>31.493837000999999</v>
      </c>
      <c r="I126" s="92">
        <v>10.6072625787275</v>
      </c>
    </row>
    <row r="127" spans="1:9">
      <c r="A127" t="s">
        <v>806</v>
      </c>
      <c r="B127" t="s">
        <v>36</v>
      </c>
      <c r="C127" t="s">
        <v>121</v>
      </c>
      <c r="D127" s="74"/>
      <c r="E127" s="74"/>
      <c r="F127" s="74"/>
      <c r="G127" s="74"/>
      <c r="H127" s="74"/>
      <c r="I127" s="74"/>
    </row>
    <row r="128" spans="1:9">
      <c r="A128" t="s">
        <v>806</v>
      </c>
      <c r="B128" t="s">
        <v>36</v>
      </c>
      <c r="C128" t="s">
        <v>105</v>
      </c>
      <c r="D128" s="74">
        <v>4350.4899999999989</v>
      </c>
      <c r="E128" s="74">
        <v>2499.56</v>
      </c>
      <c r="F128" s="74">
        <v>4781.7100000000009</v>
      </c>
      <c r="G128" s="74">
        <v>3567.91</v>
      </c>
      <c r="H128" s="74">
        <v>3723.76121714184</v>
      </c>
      <c r="I128" s="74">
        <v>3901.3265240856281</v>
      </c>
    </row>
    <row r="129" spans="1:9">
      <c r="A129" t="s">
        <v>806</v>
      </c>
      <c r="B129" t="s">
        <v>36</v>
      </c>
      <c r="C129" t="s">
        <v>128</v>
      </c>
      <c r="D129" s="74"/>
      <c r="E129" s="74"/>
      <c r="F129" s="74"/>
      <c r="G129" s="74"/>
      <c r="H129" s="74"/>
      <c r="I129" s="74"/>
    </row>
    <row r="130" spans="1:9">
      <c r="A130" t="s">
        <v>806</v>
      </c>
      <c r="B130" t="s">
        <v>36</v>
      </c>
      <c r="C130" t="s">
        <v>125</v>
      </c>
      <c r="D130" s="74"/>
      <c r="E130" s="74"/>
      <c r="F130" s="74"/>
      <c r="G130" s="74"/>
      <c r="H130" s="74"/>
      <c r="I130" s="74"/>
    </row>
    <row r="131" spans="1:9">
      <c r="A131" t="s">
        <v>79</v>
      </c>
      <c r="B131" t="s">
        <v>36</v>
      </c>
      <c r="C131" t="s">
        <v>103</v>
      </c>
      <c r="D131" s="92">
        <v>0.233285724</v>
      </c>
      <c r="E131" s="92">
        <v>1.6572359999999999</v>
      </c>
      <c r="F131" s="92">
        <v>3.02355481275292E-2</v>
      </c>
      <c r="G131" s="92">
        <v>9.1560000000000002E-2</v>
      </c>
      <c r="H131" s="92">
        <v>0.13733999999999999</v>
      </c>
      <c r="I131" s="92">
        <v>7.7644794833248501</v>
      </c>
    </row>
    <row r="132" spans="1:9">
      <c r="A132" t="s">
        <v>79</v>
      </c>
      <c r="B132" t="s">
        <v>36</v>
      </c>
      <c r="C132" t="s">
        <v>109</v>
      </c>
      <c r="D132" s="92">
        <v>180.12902066999999</v>
      </c>
      <c r="E132" s="92">
        <v>59.541099299999999</v>
      </c>
      <c r="F132" s="92">
        <v>112.48908031800001</v>
      </c>
      <c r="G132" s="92">
        <v>73.149724053</v>
      </c>
      <c r="H132" s="92">
        <v>102.890162844</v>
      </c>
      <c r="I132" s="92">
        <v>147.61647959208901</v>
      </c>
    </row>
    <row r="133" spans="1:9">
      <c r="A133" t="s">
        <v>80</v>
      </c>
      <c r="B133" t="s">
        <v>36</v>
      </c>
      <c r="C133" t="s">
        <v>103</v>
      </c>
      <c r="D133" s="92">
        <v>82.585829004000004</v>
      </c>
      <c r="E133" s="92">
        <v>92.915647103076594</v>
      </c>
      <c r="F133" s="92">
        <v>216.09198290399999</v>
      </c>
      <c r="G133" s="92">
        <v>116.876880204</v>
      </c>
      <c r="H133" s="92">
        <v>171.014339664</v>
      </c>
      <c r="I133" s="92">
        <v>113.197102116</v>
      </c>
    </row>
    <row r="134" spans="1:9">
      <c r="A134" t="s">
        <v>80</v>
      </c>
      <c r="B134" t="s">
        <v>36</v>
      </c>
      <c r="C134" t="s">
        <v>392</v>
      </c>
      <c r="D134" s="92">
        <v>568.31921956444</v>
      </c>
      <c r="E134" s="92">
        <v>354.43327499999998</v>
      </c>
      <c r="F134" s="92">
        <v>82.156799550000002</v>
      </c>
      <c r="G134" s="92">
        <v>785.07937095</v>
      </c>
      <c r="H134" s="92">
        <v>1084.9551084540001</v>
      </c>
      <c r="I134" s="92">
        <v>738.851959943667</v>
      </c>
    </row>
    <row r="135" spans="1:9">
      <c r="A135" t="s">
        <v>78</v>
      </c>
      <c r="B135" t="s">
        <v>36</v>
      </c>
      <c r="C135" t="s">
        <v>103</v>
      </c>
      <c r="D135" s="92">
        <v>31.970398908</v>
      </c>
      <c r="E135" s="92"/>
      <c r="F135" s="92">
        <v>31.825312931999999</v>
      </c>
      <c r="G135" s="92">
        <v>32.111538414245999</v>
      </c>
      <c r="H135" s="92">
        <v>28.085691228000002</v>
      </c>
      <c r="I135" s="92">
        <v>26.085443999999999</v>
      </c>
    </row>
    <row r="136" spans="1:9">
      <c r="A136" t="s">
        <v>78</v>
      </c>
      <c r="B136" t="s">
        <v>36</v>
      </c>
      <c r="C136" t="s">
        <v>114</v>
      </c>
      <c r="D136" s="92"/>
      <c r="E136" s="92"/>
      <c r="F136" s="92">
        <v>7.1054077199999996</v>
      </c>
      <c r="G136" s="92">
        <v>9.0763290600000008</v>
      </c>
      <c r="H136" s="92">
        <v>7.9592999999999998</v>
      </c>
      <c r="I136" s="92">
        <v>8.1097999999999999</v>
      </c>
    </row>
    <row r="137" spans="1:9">
      <c r="A137" t="s">
        <v>806</v>
      </c>
      <c r="B137" t="s">
        <v>37</v>
      </c>
      <c r="C137" t="s">
        <v>129</v>
      </c>
      <c r="D137" s="74"/>
      <c r="E137" s="74"/>
      <c r="F137" s="74"/>
      <c r="G137" s="74"/>
      <c r="H137" s="74"/>
      <c r="I137" s="74"/>
    </row>
    <row r="138" spans="1:9">
      <c r="A138" t="s">
        <v>806</v>
      </c>
      <c r="B138" t="s">
        <v>37</v>
      </c>
      <c r="C138" t="s">
        <v>103</v>
      </c>
      <c r="D138" s="74">
        <v>709.81</v>
      </c>
      <c r="E138" s="74">
        <v>2063.1999999999998</v>
      </c>
      <c r="F138" s="74">
        <v>1079.24</v>
      </c>
      <c r="G138" s="74">
        <v>2719.849999999999</v>
      </c>
      <c r="H138" s="74">
        <v>2662.44</v>
      </c>
      <c r="I138" s="74">
        <v>2575</v>
      </c>
    </row>
    <row r="139" spans="1:9">
      <c r="A139" t="s">
        <v>806</v>
      </c>
      <c r="B139" t="s">
        <v>37</v>
      </c>
      <c r="C139" t="s">
        <v>114</v>
      </c>
      <c r="D139" s="92"/>
      <c r="E139" s="92">
        <v>0.23417112000000001</v>
      </c>
      <c r="F139" s="92"/>
      <c r="G139" s="92"/>
      <c r="H139" s="92">
        <v>4.7300000000000002E-2</v>
      </c>
      <c r="I139" s="92">
        <v>0.34658</v>
      </c>
    </row>
    <row r="140" spans="1:9">
      <c r="A140" t="s">
        <v>806</v>
      </c>
      <c r="B140" t="s">
        <v>37</v>
      </c>
      <c r="C140" t="s">
        <v>131</v>
      </c>
      <c r="D140" s="74"/>
      <c r="E140" s="74"/>
      <c r="F140" s="74"/>
      <c r="G140" s="74"/>
      <c r="H140" s="74"/>
      <c r="I140" s="74"/>
    </row>
    <row r="141" spans="1:9">
      <c r="A141" t="s">
        <v>806</v>
      </c>
      <c r="B141" t="s">
        <v>37</v>
      </c>
      <c r="C141" t="s">
        <v>107</v>
      </c>
      <c r="D141" s="92">
        <v>9.6678999999999995</v>
      </c>
      <c r="E141" s="92">
        <v>9.7223500000000005</v>
      </c>
      <c r="F141" s="92">
        <v>6.4459119999999999</v>
      </c>
      <c r="G141" s="92">
        <v>5.1373937999999999</v>
      </c>
      <c r="H141" s="92">
        <v>3.6510939665</v>
      </c>
      <c r="I141" s="92">
        <v>1.71798865917409</v>
      </c>
    </row>
    <row r="142" spans="1:9">
      <c r="A142" t="s">
        <v>806</v>
      </c>
      <c r="B142" t="s">
        <v>37</v>
      </c>
      <c r="C142" t="s">
        <v>121</v>
      </c>
      <c r="D142" s="74"/>
      <c r="E142" s="74"/>
      <c r="F142" s="74"/>
      <c r="G142" s="74"/>
      <c r="H142" s="74"/>
      <c r="I142" s="74"/>
    </row>
    <row r="143" spans="1:9">
      <c r="A143" t="s">
        <v>806</v>
      </c>
      <c r="B143" t="s">
        <v>37</v>
      </c>
      <c r="C143" t="s">
        <v>105</v>
      </c>
      <c r="D143" s="74">
        <v>269.98000000000008</v>
      </c>
      <c r="E143" s="74">
        <v>1530.07</v>
      </c>
      <c r="F143" s="74">
        <v>1088.07</v>
      </c>
      <c r="G143" s="74">
        <v>1335.3609731391989</v>
      </c>
      <c r="H143" s="74">
        <v>1372.74</v>
      </c>
      <c r="I143" s="74">
        <v>1383</v>
      </c>
    </row>
    <row r="144" spans="1:9">
      <c r="A144" t="s">
        <v>806</v>
      </c>
      <c r="B144" t="s">
        <v>37</v>
      </c>
      <c r="C144" t="s">
        <v>128</v>
      </c>
      <c r="D144" s="74"/>
      <c r="E144" s="74"/>
      <c r="F144" s="74"/>
      <c r="G144" s="74"/>
      <c r="H144" s="74"/>
      <c r="I144" s="74"/>
    </row>
    <row r="145" spans="1:9">
      <c r="A145" t="s">
        <v>806</v>
      </c>
      <c r="B145" t="s">
        <v>37</v>
      </c>
      <c r="C145" t="s">
        <v>125</v>
      </c>
      <c r="D145" s="74"/>
      <c r="E145" s="74"/>
      <c r="F145" s="74"/>
      <c r="G145" s="74"/>
      <c r="H145" s="74"/>
      <c r="I145" s="74"/>
    </row>
    <row r="146" spans="1:9">
      <c r="A146" t="s">
        <v>79</v>
      </c>
      <c r="B146" t="s">
        <v>37</v>
      </c>
      <c r="C146" t="s">
        <v>103</v>
      </c>
      <c r="D146" s="92"/>
      <c r="E146" s="92">
        <v>0.76574400118992703</v>
      </c>
      <c r="F146" s="92">
        <v>5.2499163988085899E-2</v>
      </c>
      <c r="G146" s="92"/>
      <c r="H146" s="92">
        <v>0.96138000000000001</v>
      </c>
      <c r="I146" s="92">
        <v>0.96138000000000001</v>
      </c>
    </row>
    <row r="147" spans="1:9">
      <c r="A147" t="s">
        <v>79</v>
      </c>
      <c r="B147" t="s">
        <v>37</v>
      </c>
      <c r="C147" t="s">
        <v>109</v>
      </c>
      <c r="D147" s="92">
        <v>35.928035999999999</v>
      </c>
      <c r="E147" s="92">
        <v>31.144824</v>
      </c>
      <c r="F147" s="92">
        <v>169.56625001399999</v>
      </c>
      <c r="G147" s="92">
        <v>15.088093803</v>
      </c>
      <c r="H147" s="92">
        <v>21.044262671999999</v>
      </c>
      <c r="I147" s="92">
        <v>22.239332433267698</v>
      </c>
    </row>
    <row r="148" spans="1:9">
      <c r="A148" t="s">
        <v>80</v>
      </c>
      <c r="B148" t="s">
        <v>37</v>
      </c>
      <c r="C148" t="s">
        <v>103</v>
      </c>
      <c r="D148" s="92">
        <v>6.4092000000000002</v>
      </c>
      <c r="E148" s="92">
        <v>41.845266101814602</v>
      </c>
      <c r="F148" s="92">
        <v>11.531110613457701</v>
      </c>
      <c r="G148" s="92">
        <v>7.3247999999999994E-2</v>
      </c>
      <c r="H148" s="92">
        <v>4.1202000000000003E-2</v>
      </c>
      <c r="I148" s="92">
        <v>0.315882</v>
      </c>
    </row>
    <row r="149" spans="1:9">
      <c r="A149" t="s">
        <v>80</v>
      </c>
      <c r="B149" t="s">
        <v>37</v>
      </c>
      <c r="C149" t="s">
        <v>392</v>
      </c>
      <c r="D149" s="92"/>
      <c r="E149" s="92">
        <v>1.6345334250000001</v>
      </c>
      <c r="F149" s="92"/>
      <c r="G149" s="92"/>
      <c r="H149" s="92"/>
      <c r="I149" s="92"/>
    </row>
    <row r="150" spans="1:9">
      <c r="A150" t="s">
        <v>78</v>
      </c>
      <c r="B150" t="s">
        <v>37</v>
      </c>
      <c r="C150" t="s">
        <v>103</v>
      </c>
      <c r="D150" s="92">
        <v>15.224166468</v>
      </c>
      <c r="E150" s="92"/>
      <c r="F150" s="92">
        <v>13.233926748</v>
      </c>
      <c r="G150" s="92">
        <v>13.352947952081999</v>
      </c>
      <c r="H150" s="92">
        <v>8.3249831279999995</v>
      </c>
      <c r="I150" s="92">
        <v>12.113388</v>
      </c>
    </row>
    <row r="151" spans="1:9">
      <c r="A151" t="s">
        <v>78</v>
      </c>
      <c r="B151" t="s">
        <v>37</v>
      </c>
      <c r="C151" t="s">
        <v>114</v>
      </c>
      <c r="D151" s="92">
        <v>4.155348</v>
      </c>
      <c r="E151" s="92">
        <v>4.2212240000000003</v>
      </c>
      <c r="F151" s="92">
        <v>0.10248104</v>
      </c>
      <c r="G151" s="92">
        <v>4.6693699999999998E-2</v>
      </c>
      <c r="H151" s="92">
        <v>3.0960000000000001E-2</v>
      </c>
      <c r="I151" s="92">
        <v>4.5580000000000002E-2</v>
      </c>
    </row>
    <row r="152" spans="1:9">
      <c r="A152" t="s">
        <v>806</v>
      </c>
      <c r="B152" t="s">
        <v>38</v>
      </c>
      <c r="C152" t="s">
        <v>129</v>
      </c>
      <c r="D152" s="74"/>
      <c r="E152" s="74"/>
      <c r="F152" s="74"/>
      <c r="G152" s="74"/>
      <c r="H152" s="74"/>
      <c r="I152" s="74"/>
    </row>
    <row r="153" spans="1:9">
      <c r="A153" t="s">
        <v>806</v>
      </c>
      <c r="B153" t="s">
        <v>38</v>
      </c>
      <c r="C153" t="s">
        <v>103</v>
      </c>
      <c r="D153" s="74">
        <v>3169.86</v>
      </c>
      <c r="E153" s="74">
        <v>2573.5100000000011</v>
      </c>
      <c r="F153" s="74">
        <v>2122.73</v>
      </c>
      <c r="G153" s="74">
        <v>2936.39</v>
      </c>
      <c r="H153" s="74">
        <v>3396.559999999999</v>
      </c>
      <c r="I153" s="74">
        <v>2894</v>
      </c>
    </row>
    <row r="154" spans="1:9">
      <c r="A154" t="s">
        <v>806</v>
      </c>
      <c r="B154" t="s">
        <v>38</v>
      </c>
      <c r="C154" t="s">
        <v>114</v>
      </c>
      <c r="D154" s="92">
        <v>17.800671300000001</v>
      </c>
      <c r="E154" s="92">
        <v>37.473111099999997</v>
      </c>
      <c r="F154" s="92"/>
      <c r="G154" s="92"/>
      <c r="H154" s="92">
        <v>1.4035200000000001</v>
      </c>
      <c r="I154" s="92">
        <v>3.2490800000000002</v>
      </c>
    </row>
    <row r="155" spans="1:9">
      <c r="A155" t="s">
        <v>806</v>
      </c>
      <c r="B155" t="s">
        <v>38</v>
      </c>
      <c r="C155" t="s">
        <v>131</v>
      </c>
      <c r="D155" s="74"/>
      <c r="E155" s="74"/>
      <c r="F155" s="74"/>
      <c r="G155" s="74"/>
      <c r="H155" s="74"/>
      <c r="I155" s="74"/>
    </row>
    <row r="156" spans="1:9">
      <c r="A156" t="s">
        <v>806</v>
      </c>
      <c r="B156" t="s">
        <v>38</v>
      </c>
      <c r="C156" t="s">
        <v>107</v>
      </c>
      <c r="D156" s="92">
        <v>15.754200000000001</v>
      </c>
      <c r="E156" s="92">
        <v>11.897930000000001</v>
      </c>
      <c r="F156" s="92">
        <v>10.696642000000001</v>
      </c>
      <c r="G156" s="92">
        <v>8.4414923999999996</v>
      </c>
      <c r="H156" s="92">
        <v>6.5236718180000004</v>
      </c>
      <c r="I156" s="92">
        <v>3.71470191327621</v>
      </c>
    </row>
    <row r="157" spans="1:9">
      <c r="A157" t="s">
        <v>806</v>
      </c>
      <c r="B157" t="s">
        <v>38</v>
      </c>
      <c r="C157" t="s">
        <v>121</v>
      </c>
      <c r="D157" s="74"/>
      <c r="E157" s="74"/>
      <c r="F157" s="74"/>
      <c r="G157" s="74"/>
      <c r="H157" s="74"/>
      <c r="I157" s="74"/>
    </row>
    <row r="158" spans="1:9">
      <c r="A158" t="s">
        <v>806</v>
      </c>
      <c r="B158" t="s">
        <v>38</v>
      </c>
      <c r="C158" t="s">
        <v>105</v>
      </c>
      <c r="D158" s="74">
        <v>1281.03</v>
      </c>
      <c r="E158" s="74">
        <v>1731.630000000001</v>
      </c>
      <c r="F158" s="74">
        <v>1750</v>
      </c>
      <c r="G158" s="74">
        <v>1714.38</v>
      </c>
      <c r="H158" s="74">
        <v>1977.27</v>
      </c>
      <c r="I158" s="74">
        <v>2064</v>
      </c>
    </row>
    <row r="159" spans="1:9">
      <c r="A159" t="s">
        <v>806</v>
      </c>
      <c r="B159" t="s">
        <v>38</v>
      </c>
      <c r="C159" t="s">
        <v>128</v>
      </c>
      <c r="D159" s="74"/>
      <c r="E159" s="74"/>
      <c r="F159" s="74"/>
      <c r="G159" s="74"/>
      <c r="H159" s="74"/>
      <c r="I159" s="74"/>
    </row>
    <row r="160" spans="1:9">
      <c r="A160" t="s">
        <v>806</v>
      </c>
      <c r="B160" t="s">
        <v>38</v>
      </c>
      <c r="C160" t="s">
        <v>125</v>
      </c>
      <c r="D160" s="74"/>
      <c r="E160" s="74"/>
      <c r="F160" s="74"/>
      <c r="G160" s="74"/>
      <c r="H160" s="74"/>
      <c r="I160" s="74"/>
    </row>
    <row r="161" spans="1:9">
      <c r="A161" t="s">
        <v>79</v>
      </c>
      <c r="B161" t="s">
        <v>38</v>
      </c>
      <c r="C161" t="s">
        <v>103</v>
      </c>
      <c r="D161" s="92">
        <v>0.12818399999999999</v>
      </c>
      <c r="E161" s="92">
        <v>1.1353439999999999</v>
      </c>
      <c r="F161" s="92">
        <v>0.75382943552828197</v>
      </c>
      <c r="G161" s="92">
        <v>0.998004</v>
      </c>
      <c r="H161" s="92">
        <v>5.9056199999999999</v>
      </c>
      <c r="I161" s="92">
        <v>4.8552850651200004</v>
      </c>
    </row>
    <row r="162" spans="1:9">
      <c r="A162" t="s">
        <v>79</v>
      </c>
      <c r="B162" t="s">
        <v>38</v>
      </c>
      <c r="C162" t="s">
        <v>109</v>
      </c>
      <c r="D162" s="92">
        <v>276.29073269999998</v>
      </c>
      <c r="E162" s="92">
        <v>149.784000066</v>
      </c>
      <c r="F162" s="92">
        <v>153.55754074800001</v>
      </c>
      <c r="G162" s="92">
        <v>328.63106597400002</v>
      </c>
      <c r="H162" s="92">
        <v>361.953330354</v>
      </c>
      <c r="I162" s="92">
        <v>323.514152425323</v>
      </c>
    </row>
    <row r="163" spans="1:9">
      <c r="A163" t="s">
        <v>80</v>
      </c>
      <c r="B163" t="s">
        <v>38</v>
      </c>
      <c r="C163" t="s">
        <v>103</v>
      </c>
      <c r="D163" s="92">
        <v>113.818208096872</v>
      </c>
      <c r="E163" s="92">
        <v>68.888349987089896</v>
      </c>
      <c r="F163" s="92">
        <v>675.38683298545504</v>
      </c>
      <c r="G163" s="92">
        <v>765.49169307114005</v>
      </c>
      <c r="H163" s="92">
        <v>800.68857838997997</v>
      </c>
      <c r="I163" s="92">
        <v>945.37099116584795</v>
      </c>
    </row>
    <row r="164" spans="1:9">
      <c r="A164" t="s">
        <v>80</v>
      </c>
      <c r="B164" t="s">
        <v>38</v>
      </c>
      <c r="C164" t="s">
        <v>392</v>
      </c>
      <c r="D164" s="92">
        <v>111.69101999999999</v>
      </c>
      <c r="E164" s="92">
        <v>0.84482065500000003</v>
      </c>
      <c r="F164" s="92">
        <v>2.0036100000000001</v>
      </c>
      <c r="G164" s="92">
        <v>89.173581262499994</v>
      </c>
      <c r="H164" s="92">
        <v>125.44159261199999</v>
      </c>
      <c r="I164" s="92">
        <v>117.517486814883</v>
      </c>
    </row>
    <row r="165" spans="1:9">
      <c r="A165" t="s">
        <v>78</v>
      </c>
      <c r="B165" t="s">
        <v>38</v>
      </c>
      <c r="C165" t="s">
        <v>103</v>
      </c>
      <c r="D165" s="74"/>
      <c r="E165" s="74"/>
      <c r="F165" s="74"/>
      <c r="G165" s="74"/>
      <c r="H165" s="74"/>
      <c r="I165" s="74"/>
    </row>
    <row r="166" spans="1:9">
      <c r="A166" t="s">
        <v>78</v>
      </c>
      <c r="B166" t="s">
        <v>38</v>
      </c>
      <c r="C166" t="s">
        <v>114</v>
      </c>
      <c r="D166" s="74"/>
      <c r="E166" s="74"/>
      <c r="F166" s="74"/>
      <c r="G166" s="74"/>
      <c r="H166" s="74"/>
      <c r="I166" s="74"/>
    </row>
    <row r="167" spans="1:9">
      <c r="A167" t="s">
        <v>806</v>
      </c>
      <c r="B167" t="s">
        <v>39</v>
      </c>
      <c r="C167" t="s">
        <v>129</v>
      </c>
      <c r="D167" s="74"/>
      <c r="E167" s="74"/>
      <c r="F167" s="74"/>
      <c r="G167" s="74"/>
      <c r="H167" s="74"/>
      <c r="I167" s="74"/>
    </row>
    <row r="168" spans="1:9">
      <c r="A168" t="s">
        <v>806</v>
      </c>
      <c r="B168" t="s">
        <v>39</v>
      </c>
      <c r="C168" t="s">
        <v>103</v>
      </c>
      <c r="D168" s="74">
        <v>676.67</v>
      </c>
      <c r="E168" s="74">
        <v>705.46000000000015</v>
      </c>
      <c r="F168" s="74">
        <v>799.68</v>
      </c>
      <c r="G168" s="74">
        <v>444.2</v>
      </c>
      <c r="H168" s="74">
        <v>383.27999999999992</v>
      </c>
      <c r="I168" s="74">
        <v>396.99999999999989</v>
      </c>
    </row>
    <row r="169" spans="1:9">
      <c r="A169" t="s">
        <v>806</v>
      </c>
      <c r="B169" t="s">
        <v>39</v>
      </c>
      <c r="C169" t="s">
        <v>114</v>
      </c>
      <c r="D169" s="92">
        <v>0.3397</v>
      </c>
      <c r="E169" s="92">
        <v>8.5999999999999998E-4</v>
      </c>
      <c r="F169" s="92"/>
      <c r="G169" s="92"/>
      <c r="H169" s="92">
        <v>0.72755999999999998</v>
      </c>
      <c r="I169" s="92"/>
    </row>
    <row r="170" spans="1:9">
      <c r="A170" t="s">
        <v>806</v>
      </c>
      <c r="B170" t="s">
        <v>39</v>
      </c>
      <c r="C170" t="s">
        <v>131</v>
      </c>
      <c r="D170" s="74"/>
      <c r="E170" s="74"/>
      <c r="F170" s="74"/>
      <c r="G170" s="74"/>
      <c r="H170" s="74"/>
      <c r="I170" s="74"/>
    </row>
    <row r="171" spans="1:9">
      <c r="A171" t="s">
        <v>806</v>
      </c>
      <c r="B171" t="s">
        <v>39</v>
      </c>
      <c r="C171" t="s">
        <v>107</v>
      </c>
      <c r="D171" s="92">
        <v>1.2342</v>
      </c>
      <c r="E171" s="92">
        <v>0.31823000000000001</v>
      </c>
      <c r="F171" s="92">
        <v>2.0484089999999999</v>
      </c>
      <c r="G171" s="92">
        <v>1.499674</v>
      </c>
      <c r="H171" s="92">
        <v>0.67804273900000001</v>
      </c>
      <c r="I171" s="92">
        <v>6.1590073054316897E-3</v>
      </c>
    </row>
    <row r="172" spans="1:9">
      <c r="A172" t="s">
        <v>806</v>
      </c>
      <c r="B172" t="s">
        <v>39</v>
      </c>
      <c r="C172" t="s">
        <v>121</v>
      </c>
      <c r="D172" s="74"/>
      <c r="E172" s="74"/>
      <c r="F172" s="74"/>
      <c r="G172" s="74"/>
      <c r="H172" s="74"/>
      <c r="I172" s="74"/>
    </row>
    <row r="173" spans="1:9">
      <c r="A173" t="s">
        <v>806</v>
      </c>
      <c r="B173" t="s">
        <v>39</v>
      </c>
      <c r="C173" t="s">
        <v>105</v>
      </c>
      <c r="D173" s="74">
        <v>296.45</v>
      </c>
      <c r="E173" s="74">
        <v>437.7</v>
      </c>
      <c r="F173" s="74">
        <v>224.84</v>
      </c>
      <c r="G173" s="74">
        <v>225.7</v>
      </c>
      <c r="H173" s="74">
        <v>230.2</v>
      </c>
      <c r="I173" s="74">
        <v>231</v>
      </c>
    </row>
    <row r="174" spans="1:9">
      <c r="A174" t="s">
        <v>806</v>
      </c>
      <c r="B174" t="s">
        <v>39</v>
      </c>
      <c r="C174" t="s">
        <v>128</v>
      </c>
      <c r="D174" s="74"/>
      <c r="E174" s="74"/>
      <c r="F174" s="74"/>
      <c r="G174" s="74"/>
      <c r="H174" s="74"/>
      <c r="I174" s="74"/>
    </row>
    <row r="175" spans="1:9">
      <c r="A175" t="s">
        <v>806</v>
      </c>
      <c r="B175" t="s">
        <v>39</v>
      </c>
      <c r="C175" t="s">
        <v>125</v>
      </c>
      <c r="D175" s="74"/>
      <c r="E175" s="74"/>
      <c r="F175" s="74"/>
      <c r="G175" s="74"/>
      <c r="H175" s="74"/>
      <c r="I175" s="74"/>
    </row>
    <row r="176" spans="1:9">
      <c r="A176" t="s">
        <v>79</v>
      </c>
      <c r="B176" t="s">
        <v>39</v>
      </c>
      <c r="C176" t="s">
        <v>103</v>
      </c>
      <c r="D176" s="92">
        <v>0.18312</v>
      </c>
      <c r="E176" s="92">
        <v>0.25636799999999998</v>
      </c>
      <c r="F176" s="92">
        <v>0.91559999999999997</v>
      </c>
      <c r="G176" s="92">
        <v>0.13733999999999999</v>
      </c>
      <c r="H176" s="92">
        <v>3.2764837560000002</v>
      </c>
      <c r="I176" s="92">
        <v>7.7125287657600001</v>
      </c>
    </row>
    <row r="177" spans="1:14">
      <c r="A177" t="s">
        <v>79</v>
      </c>
      <c r="B177" t="s">
        <v>39</v>
      </c>
      <c r="C177" t="s">
        <v>109</v>
      </c>
      <c r="D177" s="92">
        <v>23.097878999999999</v>
      </c>
      <c r="E177" s="92"/>
      <c r="F177" s="92"/>
      <c r="G177" s="92"/>
      <c r="H177" s="92">
        <v>0.66533399999999998</v>
      </c>
      <c r="I177" s="92">
        <v>0.70311724557796196</v>
      </c>
    </row>
    <row r="178" spans="1:14">
      <c r="A178" t="s">
        <v>80</v>
      </c>
      <c r="B178" t="s">
        <v>39</v>
      </c>
      <c r="C178" t="s">
        <v>103</v>
      </c>
      <c r="D178" s="92">
        <v>19.758648000000001</v>
      </c>
      <c r="E178" s="92">
        <v>19.136300867943</v>
      </c>
      <c r="F178" s="92">
        <v>22.564341218313398</v>
      </c>
      <c r="G178" s="92">
        <v>73.059349776000005</v>
      </c>
      <c r="H178" s="92">
        <v>75.551100239999997</v>
      </c>
      <c r="I178" s="92">
        <v>80.992364543999997</v>
      </c>
    </row>
    <row r="179" spans="1:14">
      <c r="A179" t="s">
        <v>80</v>
      </c>
      <c r="B179" t="s">
        <v>39</v>
      </c>
      <c r="C179" t="s">
        <v>392</v>
      </c>
      <c r="D179" s="74"/>
      <c r="E179" s="74"/>
      <c r="F179" s="74"/>
      <c r="G179" s="74"/>
      <c r="H179" s="74"/>
      <c r="I179" s="74"/>
    </row>
    <row r="180" spans="1:14">
      <c r="A180" t="s">
        <v>78</v>
      </c>
      <c r="B180" t="s">
        <v>39</v>
      </c>
      <c r="C180" t="s">
        <v>103</v>
      </c>
      <c r="D180" s="74"/>
      <c r="E180" s="74"/>
      <c r="F180" s="74"/>
      <c r="G180" s="74"/>
      <c r="H180" s="74"/>
      <c r="I180" s="74"/>
    </row>
    <row r="181" spans="1:14">
      <c r="A181" t="s">
        <v>78</v>
      </c>
      <c r="B181" t="s">
        <v>39</v>
      </c>
      <c r="C181" t="s">
        <v>114</v>
      </c>
      <c r="D181" s="74"/>
      <c r="E181" s="74"/>
      <c r="F181" s="74"/>
      <c r="G181" s="74"/>
      <c r="H181" s="74"/>
      <c r="I181" s="74"/>
    </row>
    <row r="182" spans="1:14">
      <c r="A182" t="s">
        <v>806</v>
      </c>
      <c r="B182" t="s">
        <v>40</v>
      </c>
      <c r="C182" t="s">
        <v>129</v>
      </c>
      <c r="D182" s="74"/>
      <c r="E182" s="74"/>
      <c r="F182" s="74"/>
      <c r="G182" s="74"/>
      <c r="H182" s="74"/>
      <c r="I182" s="74"/>
    </row>
    <row r="183" spans="1:14">
      <c r="A183" t="s">
        <v>806</v>
      </c>
      <c r="B183" t="s">
        <v>40</v>
      </c>
      <c r="C183" t="s">
        <v>103</v>
      </c>
      <c r="D183" s="74">
        <v>939.98000000000013</v>
      </c>
      <c r="E183" s="74">
        <v>936.86</v>
      </c>
      <c r="F183" s="74">
        <v>716.18000000000018</v>
      </c>
      <c r="G183" s="74">
        <v>486.02</v>
      </c>
      <c r="H183" s="74">
        <v>625.30999999999983</v>
      </c>
      <c r="I183" s="74">
        <v>697.99999999999989</v>
      </c>
    </row>
    <row r="184" spans="1:14">
      <c r="A184" t="s">
        <v>806</v>
      </c>
      <c r="B184" t="s">
        <v>40</v>
      </c>
      <c r="C184" t="s">
        <v>114</v>
      </c>
      <c r="D184" s="74"/>
      <c r="E184" s="74"/>
      <c r="F184" s="74"/>
      <c r="G184" s="74"/>
      <c r="H184" s="74"/>
      <c r="I184" s="74"/>
    </row>
    <row r="185" spans="1:14">
      <c r="A185" t="s">
        <v>806</v>
      </c>
      <c r="B185" t="s">
        <v>40</v>
      </c>
      <c r="C185" t="s">
        <v>131</v>
      </c>
      <c r="D185" s="74"/>
      <c r="E185" s="74"/>
      <c r="F185" s="74"/>
      <c r="G185" s="74"/>
      <c r="H185" s="74"/>
      <c r="I185" s="74"/>
    </row>
    <row r="186" spans="1:14">
      <c r="A186" t="s">
        <v>806</v>
      </c>
      <c r="B186" t="s">
        <v>40</v>
      </c>
      <c r="C186" t="s">
        <v>107</v>
      </c>
      <c r="D186" s="92">
        <v>0.50551295299999999</v>
      </c>
      <c r="E186" s="92">
        <v>0.97916914700000002</v>
      </c>
      <c r="F186" s="92">
        <v>7.5466248E-2</v>
      </c>
      <c r="G186" s="92">
        <v>3.993E-4</v>
      </c>
      <c r="H186" s="92">
        <v>9.849399999999999E-4</v>
      </c>
      <c r="I186" s="92"/>
    </row>
    <row r="187" spans="1:14">
      <c r="A187" t="s">
        <v>806</v>
      </c>
      <c r="B187" t="s">
        <v>40</v>
      </c>
      <c r="C187" t="s">
        <v>121</v>
      </c>
      <c r="D187" s="92">
        <v>168.81180705675999</v>
      </c>
      <c r="E187" s="92">
        <v>166.9093735001</v>
      </c>
      <c r="F187" s="92">
        <v>139.32613341038001</v>
      </c>
      <c r="G187" s="92">
        <v>140.25511499999999</v>
      </c>
      <c r="H187" s="92">
        <v>115.26794</v>
      </c>
      <c r="I187" s="92"/>
    </row>
    <row r="188" spans="1:14">
      <c r="A188" t="s">
        <v>806</v>
      </c>
      <c r="B188" t="s">
        <v>40</v>
      </c>
      <c r="C188" t="s">
        <v>105</v>
      </c>
      <c r="D188" s="74">
        <v>676.11</v>
      </c>
      <c r="E188" s="74">
        <v>473.39</v>
      </c>
      <c r="F188" s="74">
        <v>584.89</v>
      </c>
      <c r="G188" s="74">
        <v>339.04</v>
      </c>
      <c r="H188" s="74">
        <v>395.57</v>
      </c>
      <c r="I188" s="74">
        <v>400.99999999999989</v>
      </c>
      <c r="N188" s="1"/>
    </row>
    <row r="189" spans="1:14">
      <c r="A189" t="s">
        <v>806</v>
      </c>
      <c r="B189" t="s">
        <v>40</v>
      </c>
      <c r="C189" t="s">
        <v>128</v>
      </c>
      <c r="D189" s="74"/>
      <c r="E189" s="74"/>
      <c r="F189" s="74"/>
      <c r="G189" s="74"/>
      <c r="H189" s="74"/>
      <c r="I189" s="74"/>
    </row>
    <row r="190" spans="1:14">
      <c r="A190" t="s">
        <v>806</v>
      </c>
      <c r="B190" t="s">
        <v>40</v>
      </c>
      <c r="C190" t="s">
        <v>125</v>
      </c>
      <c r="D190" s="74"/>
      <c r="E190" s="74"/>
      <c r="F190" s="74"/>
      <c r="G190" s="74"/>
      <c r="H190" s="74"/>
      <c r="I190" s="74"/>
    </row>
    <row r="191" spans="1:14">
      <c r="A191" t="s">
        <v>79</v>
      </c>
      <c r="B191" t="s">
        <v>40</v>
      </c>
      <c r="C191" t="s">
        <v>103</v>
      </c>
      <c r="D191" s="92">
        <v>0.13733999999999999</v>
      </c>
      <c r="E191" s="92">
        <v>9.4947719999999993</v>
      </c>
      <c r="F191" s="92">
        <v>11.99109378012</v>
      </c>
      <c r="G191" s="92">
        <v>82.075382004000005</v>
      </c>
      <c r="H191" s="92">
        <v>24.5820288</v>
      </c>
      <c r="I191" s="92">
        <v>20.957439600720001</v>
      </c>
    </row>
    <row r="192" spans="1:14">
      <c r="A192" t="s">
        <v>79</v>
      </c>
      <c r="B192" t="s">
        <v>40</v>
      </c>
      <c r="C192" t="s">
        <v>109</v>
      </c>
      <c r="D192" s="92">
        <v>281.75995799999998</v>
      </c>
      <c r="E192" s="92">
        <v>127.196592268346</v>
      </c>
      <c r="F192" s="92">
        <v>310.53339675900003</v>
      </c>
      <c r="G192" s="92">
        <v>358.70457635999998</v>
      </c>
      <c r="H192" s="92">
        <v>437.89489477199999</v>
      </c>
      <c r="I192" s="92">
        <v>419.35094494262398</v>
      </c>
    </row>
    <row r="193" spans="1:9">
      <c r="A193" t="s">
        <v>80</v>
      </c>
      <c r="B193" t="s">
        <v>40</v>
      </c>
      <c r="C193" t="s">
        <v>103</v>
      </c>
      <c r="D193" s="92">
        <v>180.77811302123999</v>
      </c>
      <c r="E193" s="92">
        <v>20.647862730898002</v>
      </c>
      <c r="F193" s="92">
        <v>477.65566870953199</v>
      </c>
      <c r="G193" s="92">
        <v>456.74541191999998</v>
      </c>
      <c r="H193" s="92">
        <v>374.56450701599999</v>
      </c>
      <c r="I193" s="92">
        <v>421.96143830400001</v>
      </c>
    </row>
    <row r="194" spans="1:9">
      <c r="A194" t="s">
        <v>80</v>
      </c>
      <c r="B194" t="s">
        <v>40</v>
      </c>
      <c r="C194" t="s">
        <v>392</v>
      </c>
      <c r="D194" s="74"/>
      <c r="E194" s="74"/>
      <c r="F194" s="74"/>
      <c r="G194" s="74"/>
      <c r="H194" s="74"/>
      <c r="I194" s="74"/>
    </row>
    <row r="195" spans="1:9">
      <c r="A195" t="s">
        <v>78</v>
      </c>
      <c r="B195" t="s">
        <v>40</v>
      </c>
      <c r="C195" t="s">
        <v>103</v>
      </c>
      <c r="D195" s="74"/>
      <c r="E195" s="74"/>
      <c r="F195" s="74"/>
      <c r="G195" s="74"/>
      <c r="H195" s="74"/>
      <c r="I195" s="74"/>
    </row>
    <row r="196" spans="1:9">
      <c r="A196" t="s">
        <v>78</v>
      </c>
      <c r="B196" t="s">
        <v>40</v>
      </c>
      <c r="C196" t="s">
        <v>114</v>
      </c>
      <c r="D196" s="74"/>
      <c r="E196" s="74"/>
      <c r="F196" s="74"/>
      <c r="G196" s="74"/>
      <c r="H196" s="74"/>
      <c r="I196" s="74"/>
    </row>
    <row r="197" spans="1:9">
      <c r="A197" t="s">
        <v>806</v>
      </c>
      <c r="B197" t="s">
        <v>42</v>
      </c>
      <c r="C197" t="s">
        <v>129</v>
      </c>
      <c r="D197" s="74"/>
      <c r="E197" s="74"/>
      <c r="F197" s="74"/>
      <c r="G197" s="74"/>
      <c r="H197" s="74"/>
      <c r="I197" s="74"/>
    </row>
    <row r="198" spans="1:9">
      <c r="A198" t="s">
        <v>806</v>
      </c>
      <c r="B198" t="s">
        <v>42</v>
      </c>
      <c r="C198" t="s">
        <v>103</v>
      </c>
      <c r="D198" s="74">
        <v>1160.03</v>
      </c>
      <c r="E198" s="74">
        <v>813.77</v>
      </c>
      <c r="F198" s="74">
        <v>1320.67</v>
      </c>
      <c r="G198" s="74">
        <v>1138.99</v>
      </c>
      <c r="H198" s="74">
        <v>1072.8499999999999</v>
      </c>
      <c r="I198" s="74">
        <v>1462</v>
      </c>
    </row>
    <row r="199" spans="1:9">
      <c r="A199" t="s">
        <v>806</v>
      </c>
      <c r="B199" t="s">
        <v>42</v>
      </c>
      <c r="C199" t="s">
        <v>114</v>
      </c>
      <c r="D199" s="92">
        <v>21.220407120000001</v>
      </c>
      <c r="E199" s="92">
        <v>9.0942247999999992</v>
      </c>
      <c r="F199" s="92"/>
      <c r="G199" s="92"/>
      <c r="H199" s="92">
        <v>0.42054000000000002</v>
      </c>
      <c r="I199" s="92">
        <v>0.47558</v>
      </c>
    </row>
    <row r="200" spans="1:9">
      <c r="A200" t="s">
        <v>806</v>
      </c>
      <c r="B200" t="s">
        <v>42</v>
      </c>
      <c r="C200" t="s">
        <v>131</v>
      </c>
      <c r="D200" s="74"/>
      <c r="E200" s="74"/>
      <c r="F200" s="74"/>
      <c r="G200" s="74"/>
      <c r="H200" s="74"/>
      <c r="I200" s="74"/>
    </row>
    <row r="201" spans="1:9">
      <c r="A201" t="s">
        <v>806</v>
      </c>
      <c r="B201" t="s">
        <v>42</v>
      </c>
      <c r="C201" t="s">
        <v>107</v>
      </c>
      <c r="D201" s="92">
        <v>7.4898999999999996</v>
      </c>
      <c r="E201" s="92">
        <v>6.2823200000000003</v>
      </c>
      <c r="F201" s="92">
        <v>6.1925379999999999</v>
      </c>
      <c r="G201" s="92">
        <v>4.6124957999999996</v>
      </c>
      <c r="H201" s="92">
        <v>7.6997163595</v>
      </c>
      <c r="I201" s="92">
        <v>1.5653182441293201</v>
      </c>
    </row>
    <row r="202" spans="1:9">
      <c r="A202" t="s">
        <v>806</v>
      </c>
      <c r="B202" t="s">
        <v>42</v>
      </c>
      <c r="C202" t="s">
        <v>121</v>
      </c>
      <c r="D202" s="74"/>
      <c r="E202" s="74"/>
      <c r="F202" s="74"/>
      <c r="G202" s="74"/>
      <c r="H202" s="74"/>
      <c r="I202" s="74"/>
    </row>
    <row r="203" spans="1:9">
      <c r="A203" t="s">
        <v>806</v>
      </c>
      <c r="B203" t="s">
        <v>42</v>
      </c>
      <c r="C203" t="s">
        <v>105</v>
      </c>
      <c r="D203" s="74">
        <v>610.91999999999996</v>
      </c>
      <c r="E203" s="74">
        <v>754.11999999999989</v>
      </c>
      <c r="F203" s="74">
        <v>1324.57</v>
      </c>
      <c r="G203" s="74">
        <v>598.59000000000015</v>
      </c>
      <c r="H203" s="74">
        <v>612.49999999999989</v>
      </c>
      <c r="I203" s="74">
        <v>629</v>
      </c>
    </row>
    <row r="204" spans="1:9">
      <c r="A204" t="s">
        <v>806</v>
      </c>
      <c r="B204" t="s">
        <v>42</v>
      </c>
      <c r="C204" t="s">
        <v>128</v>
      </c>
      <c r="D204" s="74"/>
      <c r="E204" s="74"/>
      <c r="F204" s="74"/>
      <c r="G204" s="74"/>
      <c r="H204" s="74"/>
      <c r="I204" s="74"/>
    </row>
    <row r="205" spans="1:9">
      <c r="A205" t="s">
        <v>806</v>
      </c>
      <c r="B205" t="s">
        <v>42</v>
      </c>
      <c r="C205" t="s">
        <v>125</v>
      </c>
      <c r="D205" s="74"/>
      <c r="E205" s="74"/>
      <c r="F205" s="74"/>
      <c r="G205" s="74"/>
      <c r="H205" s="74"/>
      <c r="I205" s="74"/>
    </row>
    <row r="206" spans="1:9">
      <c r="A206" t="s">
        <v>79</v>
      </c>
      <c r="B206" t="s">
        <v>42</v>
      </c>
      <c r="C206" t="s">
        <v>103</v>
      </c>
      <c r="D206" s="74"/>
      <c r="E206" s="74"/>
      <c r="F206" s="74"/>
      <c r="G206" s="74"/>
      <c r="H206" s="74"/>
      <c r="I206" s="74"/>
    </row>
    <row r="207" spans="1:9">
      <c r="A207" t="s">
        <v>79</v>
      </c>
      <c r="B207" t="s">
        <v>42</v>
      </c>
      <c r="C207" t="s">
        <v>109</v>
      </c>
      <c r="D207" s="92">
        <v>13.2383484</v>
      </c>
      <c r="E207" s="92">
        <v>6.9846994089000001</v>
      </c>
      <c r="F207" s="92"/>
      <c r="G207" s="92">
        <v>0.52555092299999995</v>
      </c>
      <c r="H207" s="92">
        <v>1.1639658690000001</v>
      </c>
      <c r="I207" s="92">
        <v>0.92688219000000005</v>
      </c>
    </row>
    <row r="208" spans="1:9">
      <c r="A208" t="s">
        <v>80</v>
      </c>
      <c r="B208" t="s">
        <v>42</v>
      </c>
      <c r="C208" t="s">
        <v>103</v>
      </c>
      <c r="D208" s="92">
        <v>24.7212</v>
      </c>
      <c r="E208" s="92">
        <v>21.477056056394598</v>
      </c>
      <c r="F208" s="92">
        <v>2.1822680134836898</v>
      </c>
      <c r="G208" s="92">
        <v>4.8160559999999997</v>
      </c>
      <c r="H208" s="92">
        <v>10.996356</v>
      </c>
      <c r="I208" s="92">
        <v>11.5670618994812</v>
      </c>
    </row>
    <row r="209" spans="1:9">
      <c r="A209" t="s">
        <v>80</v>
      </c>
      <c r="B209" t="s">
        <v>42</v>
      </c>
      <c r="C209" t="s">
        <v>392</v>
      </c>
      <c r="D209" s="92"/>
      <c r="E209" s="92">
        <v>0.78882300000000005</v>
      </c>
      <c r="F209" s="92"/>
      <c r="G209" s="92">
        <v>1.7485545</v>
      </c>
      <c r="H209" s="92">
        <v>3.68166708</v>
      </c>
      <c r="I209" s="92">
        <v>13.739985000000001</v>
      </c>
    </row>
    <row r="210" spans="1:9">
      <c r="A210" t="s">
        <v>78</v>
      </c>
      <c r="B210" t="s">
        <v>42</v>
      </c>
      <c r="C210" t="s">
        <v>103</v>
      </c>
      <c r="D210" s="92">
        <v>3.4658481480000001</v>
      </c>
      <c r="E210" s="92"/>
      <c r="F210" s="92">
        <v>0.70932447600000004</v>
      </c>
      <c r="G210" s="92">
        <v>0.715703886648554</v>
      </c>
      <c r="H210" s="92">
        <v>2.8383599999999998E-2</v>
      </c>
      <c r="I210" s="92"/>
    </row>
    <row r="211" spans="1:9">
      <c r="A211" t="s">
        <v>78</v>
      </c>
      <c r="B211" t="s">
        <v>42</v>
      </c>
      <c r="C211" t="s">
        <v>114</v>
      </c>
      <c r="D211" s="92"/>
      <c r="E211" s="92"/>
      <c r="F211" s="92"/>
      <c r="G211" s="92"/>
      <c r="H211" s="92"/>
      <c r="I211" s="92">
        <v>9.7094E-3</v>
      </c>
    </row>
    <row r="212" spans="1:9">
      <c r="A212" t="s">
        <v>806</v>
      </c>
      <c r="B212" t="s">
        <v>43</v>
      </c>
      <c r="C212" t="s">
        <v>129</v>
      </c>
      <c r="D212" s="74"/>
      <c r="E212" s="74"/>
      <c r="F212" s="74"/>
      <c r="G212" s="74"/>
      <c r="H212" s="74"/>
      <c r="I212" s="74"/>
    </row>
    <row r="213" spans="1:9">
      <c r="A213" t="s">
        <v>806</v>
      </c>
      <c r="B213" t="s">
        <v>43</v>
      </c>
      <c r="C213" t="s">
        <v>103</v>
      </c>
      <c r="D213" s="74">
        <v>1218.6099999999999</v>
      </c>
      <c r="E213" s="74">
        <v>1031.82</v>
      </c>
      <c r="F213" s="74">
        <v>1188.97</v>
      </c>
      <c r="G213" s="74">
        <v>480.61</v>
      </c>
      <c r="H213" s="74">
        <v>482.49999999999989</v>
      </c>
      <c r="I213" s="74">
        <v>584</v>
      </c>
    </row>
    <row r="214" spans="1:9">
      <c r="A214" t="s">
        <v>806</v>
      </c>
      <c r="B214" t="s">
        <v>43</v>
      </c>
      <c r="C214" t="s">
        <v>114</v>
      </c>
      <c r="D214" s="92"/>
      <c r="E214" s="92">
        <v>13.00333416</v>
      </c>
      <c r="F214" s="92"/>
      <c r="G214" s="92"/>
      <c r="H214" s="92"/>
      <c r="I214" s="92"/>
    </row>
    <row r="215" spans="1:9">
      <c r="A215" t="s">
        <v>806</v>
      </c>
      <c r="B215" t="s">
        <v>43</v>
      </c>
      <c r="C215" t="s">
        <v>131</v>
      </c>
      <c r="D215" s="74"/>
      <c r="E215" s="74"/>
      <c r="F215" s="74"/>
      <c r="G215" s="74"/>
      <c r="H215" s="74"/>
      <c r="I215" s="74"/>
    </row>
    <row r="216" spans="1:9">
      <c r="A216" t="s">
        <v>806</v>
      </c>
      <c r="B216" t="s">
        <v>43</v>
      </c>
      <c r="C216" t="s">
        <v>107</v>
      </c>
      <c r="D216" s="92">
        <v>1.3915</v>
      </c>
      <c r="E216" s="92">
        <v>13.108777</v>
      </c>
      <c r="F216" s="92">
        <v>13.9634</v>
      </c>
      <c r="G216" s="92">
        <v>14.278871199999999</v>
      </c>
      <c r="H216" s="92">
        <v>6.1843099999999998E-2</v>
      </c>
      <c r="I216" s="92">
        <v>1.9683190700395199</v>
      </c>
    </row>
    <row r="217" spans="1:9">
      <c r="A217" t="s">
        <v>806</v>
      </c>
      <c r="B217" t="s">
        <v>43</v>
      </c>
      <c r="C217" t="s">
        <v>121</v>
      </c>
      <c r="D217" s="74"/>
      <c r="E217" s="74"/>
      <c r="F217" s="74"/>
      <c r="G217" s="74"/>
      <c r="H217" s="74"/>
      <c r="I217" s="74"/>
    </row>
    <row r="218" spans="1:9">
      <c r="A218" t="s">
        <v>806</v>
      </c>
      <c r="B218" t="s">
        <v>43</v>
      </c>
      <c r="C218" t="s">
        <v>105</v>
      </c>
      <c r="D218" s="74">
        <v>663.74000000000012</v>
      </c>
      <c r="E218" s="74">
        <v>1035.33</v>
      </c>
      <c r="F218" s="74">
        <v>247.3600000000001</v>
      </c>
      <c r="G218" s="74">
        <v>283.8</v>
      </c>
      <c r="H218" s="74">
        <v>296.07000000000011</v>
      </c>
      <c r="I218" s="74">
        <v>288.99999999999989</v>
      </c>
    </row>
    <row r="219" spans="1:9">
      <c r="A219" t="s">
        <v>806</v>
      </c>
      <c r="B219" t="s">
        <v>43</v>
      </c>
      <c r="C219" t="s">
        <v>128</v>
      </c>
      <c r="D219" s="74"/>
      <c r="E219" s="74"/>
      <c r="F219" s="74"/>
      <c r="G219" s="74"/>
      <c r="H219" s="74"/>
      <c r="I219" s="74"/>
    </row>
    <row r="220" spans="1:9">
      <c r="A220" t="s">
        <v>806</v>
      </c>
      <c r="B220" t="s">
        <v>43</v>
      </c>
      <c r="C220" t="s">
        <v>125</v>
      </c>
      <c r="D220" s="74"/>
      <c r="E220" s="74"/>
      <c r="F220" s="74"/>
      <c r="G220" s="74"/>
      <c r="H220" s="74"/>
      <c r="I220" s="74"/>
    </row>
    <row r="221" spans="1:9">
      <c r="A221" t="s">
        <v>79</v>
      </c>
      <c r="B221" t="s">
        <v>43</v>
      </c>
      <c r="C221" t="s">
        <v>103</v>
      </c>
      <c r="D221" s="92">
        <v>9.467304E-2</v>
      </c>
      <c r="E221" s="92">
        <v>8.0389680000000006</v>
      </c>
      <c r="F221" s="92">
        <v>9.1560000000000002E-2</v>
      </c>
      <c r="G221" s="92">
        <v>0.13733999999999999</v>
      </c>
      <c r="H221" s="92">
        <v>4.02186456</v>
      </c>
      <c r="I221" s="92">
        <v>3.1951819552799998</v>
      </c>
    </row>
    <row r="222" spans="1:9">
      <c r="A222" t="s">
        <v>79</v>
      </c>
      <c r="B222" t="s">
        <v>43</v>
      </c>
      <c r="C222" t="s">
        <v>109</v>
      </c>
      <c r="D222" s="92">
        <v>64.888047</v>
      </c>
      <c r="E222" s="92"/>
      <c r="F222" s="92">
        <v>98.862509528999993</v>
      </c>
      <c r="G222" s="92">
        <v>185.92205683500001</v>
      </c>
      <c r="H222" s="92">
        <v>144.62324698500001</v>
      </c>
      <c r="I222" s="92">
        <v>115.834222247261</v>
      </c>
    </row>
    <row r="223" spans="1:9">
      <c r="A223" t="s">
        <v>80</v>
      </c>
      <c r="B223" t="s">
        <v>43</v>
      </c>
      <c r="C223" t="s">
        <v>103</v>
      </c>
      <c r="D223" s="92">
        <v>36.624000000000002</v>
      </c>
      <c r="E223" s="92">
        <v>43.071753811270703</v>
      </c>
      <c r="F223" s="92">
        <v>9.30459923626867</v>
      </c>
      <c r="G223" s="92">
        <v>19.069018079999999</v>
      </c>
      <c r="H223" s="92">
        <v>9.4947719999999993</v>
      </c>
      <c r="I223" s="92">
        <v>6.9127799999999997</v>
      </c>
    </row>
    <row r="224" spans="1:9">
      <c r="A224" t="s">
        <v>80</v>
      </c>
      <c r="B224" t="s">
        <v>43</v>
      </c>
      <c r="C224" t="s">
        <v>392</v>
      </c>
      <c r="D224" s="92">
        <v>53.6921626946001</v>
      </c>
      <c r="E224" s="92"/>
      <c r="F224" s="92"/>
      <c r="G224" s="92"/>
      <c r="H224" s="92"/>
      <c r="I224" s="92"/>
    </row>
    <row r="225" spans="1:9">
      <c r="A225" t="s">
        <v>78</v>
      </c>
      <c r="B225" t="s">
        <v>43</v>
      </c>
      <c r="C225" t="s">
        <v>103</v>
      </c>
      <c r="D225" s="74"/>
      <c r="E225" s="74"/>
      <c r="F225" s="74"/>
      <c r="G225" s="74"/>
      <c r="H225" s="74"/>
      <c r="I225" s="74"/>
    </row>
    <row r="226" spans="1:9">
      <c r="A226" t="s">
        <v>78</v>
      </c>
      <c r="B226" t="s">
        <v>43</v>
      </c>
      <c r="C226" t="s">
        <v>114</v>
      </c>
      <c r="D226" s="74"/>
      <c r="E226" s="74"/>
      <c r="F226" s="74"/>
      <c r="G226" s="74"/>
      <c r="H226" s="74"/>
      <c r="I226" s="74"/>
    </row>
    <row r="227" spans="1:9">
      <c r="A227" t="s">
        <v>806</v>
      </c>
      <c r="B227" t="s">
        <v>44</v>
      </c>
      <c r="C227" t="s">
        <v>129</v>
      </c>
      <c r="D227" s="74"/>
      <c r="E227" s="74"/>
      <c r="F227" s="74"/>
      <c r="G227" s="74"/>
      <c r="H227" s="74"/>
      <c r="I227" s="74"/>
    </row>
    <row r="228" spans="1:9">
      <c r="A228" t="s">
        <v>806</v>
      </c>
      <c r="B228" t="s">
        <v>44</v>
      </c>
      <c r="C228" t="s">
        <v>103</v>
      </c>
      <c r="D228" s="92"/>
      <c r="E228" s="92"/>
      <c r="F228" s="92"/>
      <c r="G228" s="92"/>
      <c r="H228" s="92">
        <v>1212.6995889834</v>
      </c>
      <c r="I228" s="92">
        <v>1231.7428206203399</v>
      </c>
    </row>
    <row r="229" spans="1:9">
      <c r="A229" t="s">
        <v>806</v>
      </c>
      <c r="B229" t="s">
        <v>44</v>
      </c>
      <c r="C229" t="s">
        <v>114</v>
      </c>
      <c r="D229" s="92"/>
      <c r="E229" s="92"/>
      <c r="F229" s="92"/>
      <c r="G229" s="92"/>
      <c r="H229" s="92">
        <v>8.6E-3</v>
      </c>
      <c r="I229" s="92">
        <v>6.0200000000000002E-3</v>
      </c>
    </row>
    <row r="230" spans="1:9">
      <c r="A230" t="s">
        <v>806</v>
      </c>
      <c r="B230" t="s">
        <v>44</v>
      </c>
      <c r="C230" t="s">
        <v>131</v>
      </c>
      <c r="D230" s="74"/>
      <c r="E230" s="74"/>
      <c r="F230" s="74"/>
      <c r="G230" s="74"/>
      <c r="H230" s="74"/>
      <c r="I230" s="74"/>
    </row>
    <row r="231" spans="1:9">
      <c r="A231" t="s">
        <v>806</v>
      </c>
      <c r="B231" t="s">
        <v>44</v>
      </c>
      <c r="C231" t="s">
        <v>107</v>
      </c>
      <c r="D231" s="92"/>
      <c r="E231" s="92"/>
      <c r="F231" s="92"/>
      <c r="G231" s="92"/>
      <c r="H231" s="92"/>
      <c r="I231" s="92">
        <v>0.71573038862516103</v>
      </c>
    </row>
    <row r="232" spans="1:9">
      <c r="A232" t="s">
        <v>806</v>
      </c>
      <c r="B232" t="s">
        <v>44</v>
      </c>
      <c r="C232" t="s">
        <v>121</v>
      </c>
      <c r="D232" s="74"/>
      <c r="E232" s="74"/>
      <c r="F232" s="74"/>
      <c r="G232" s="74"/>
      <c r="H232" s="74"/>
      <c r="I232" s="74"/>
    </row>
    <row r="233" spans="1:9">
      <c r="A233" t="s">
        <v>806</v>
      </c>
      <c r="B233" t="s">
        <v>44</v>
      </c>
      <c r="C233" t="s">
        <v>105</v>
      </c>
      <c r="D233" s="92"/>
      <c r="E233" s="92"/>
      <c r="F233" s="92"/>
      <c r="G233" s="92"/>
      <c r="H233" s="92">
        <v>719.55826797791997</v>
      </c>
      <c r="I233" s="92">
        <v>735.28509833841395</v>
      </c>
    </row>
    <row r="234" spans="1:9">
      <c r="A234" t="s">
        <v>806</v>
      </c>
      <c r="B234" t="s">
        <v>44</v>
      </c>
      <c r="C234" t="s">
        <v>128</v>
      </c>
      <c r="D234" s="74"/>
      <c r="E234" s="74"/>
      <c r="F234" s="74"/>
      <c r="G234" s="74"/>
      <c r="H234" s="74"/>
      <c r="I234" s="74"/>
    </row>
    <row r="235" spans="1:9">
      <c r="A235" t="s">
        <v>806</v>
      </c>
      <c r="B235" t="s">
        <v>44</v>
      </c>
      <c r="C235" t="s">
        <v>125</v>
      </c>
      <c r="D235" s="74"/>
      <c r="E235" s="74"/>
      <c r="F235" s="74"/>
      <c r="G235" s="74"/>
      <c r="H235" s="74"/>
      <c r="I235" s="74"/>
    </row>
    <row r="236" spans="1:9">
      <c r="A236" t="s">
        <v>79</v>
      </c>
      <c r="B236" t="s">
        <v>44</v>
      </c>
      <c r="C236" t="s">
        <v>103</v>
      </c>
      <c r="D236" s="92"/>
      <c r="E236" s="92"/>
      <c r="F236" s="92"/>
      <c r="G236" s="92"/>
      <c r="H236" s="92"/>
      <c r="I236" s="92"/>
    </row>
    <row r="237" spans="1:9">
      <c r="A237" t="s">
        <v>79</v>
      </c>
      <c r="B237" t="s">
        <v>44</v>
      </c>
      <c r="C237" t="s">
        <v>109</v>
      </c>
      <c r="D237" s="92"/>
      <c r="E237" s="92"/>
      <c r="F237" s="92"/>
      <c r="G237" s="92"/>
      <c r="H237" s="92"/>
      <c r="I237" s="92"/>
    </row>
    <row r="238" spans="1:9">
      <c r="A238" t="s">
        <v>80</v>
      </c>
      <c r="B238" t="s">
        <v>44</v>
      </c>
      <c r="C238" t="s">
        <v>103</v>
      </c>
      <c r="D238" s="92"/>
      <c r="E238" s="92"/>
      <c r="F238" s="92"/>
      <c r="G238" s="92"/>
      <c r="H238" s="92">
        <v>4.4131919999999996</v>
      </c>
      <c r="I238" s="92"/>
    </row>
    <row r="239" spans="1:9">
      <c r="A239" t="s">
        <v>80</v>
      </c>
      <c r="B239" t="s">
        <v>44</v>
      </c>
      <c r="C239" t="s">
        <v>392</v>
      </c>
      <c r="D239" s="74"/>
      <c r="E239" s="74"/>
      <c r="F239" s="74"/>
      <c r="G239" s="74"/>
      <c r="H239" s="74"/>
      <c r="I239" s="74"/>
    </row>
    <row r="240" spans="1:9">
      <c r="A240" t="s">
        <v>78</v>
      </c>
      <c r="B240" t="s">
        <v>44</v>
      </c>
      <c r="C240" t="s">
        <v>103</v>
      </c>
      <c r="D240" s="74"/>
      <c r="E240" s="74"/>
      <c r="F240" s="74"/>
      <c r="G240" s="74"/>
      <c r="H240" s="74"/>
      <c r="I240" s="74"/>
    </row>
    <row r="241" spans="1:9">
      <c r="A241" t="s">
        <v>78</v>
      </c>
      <c r="B241" t="s">
        <v>44</v>
      </c>
      <c r="C241" t="s">
        <v>114</v>
      </c>
      <c r="D241" s="92"/>
      <c r="E241" s="92"/>
      <c r="F241" s="92"/>
      <c r="G241" s="92"/>
      <c r="H241" s="92">
        <v>1.3975</v>
      </c>
      <c r="I241" s="92">
        <v>1.2495799999999999</v>
      </c>
    </row>
    <row r="243" spans="1:9">
      <c r="I243" s="70"/>
    </row>
    <row r="244" spans="1:9">
      <c r="I244" s="74"/>
    </row>
  </sheetData>
  <autoFilter ref="A1:I241" xr:uid="{00000000-0009-0000-0000-00002F000000}">
    <sortState xmlns:xlrd2="http://schemas.microsoft.com/office/spreadsheetml/2017/richdata2" ref="A2:I16">
      <sortCondition ref="B2:B16" customList="RM,R1,R2,R3,R4,R5,R6,R7,R8,R9,R10,R11,R12,R14,R15"/>
      <sortCondition ref="A2:A16" customList="Terrestre,Aéreo,Marítimo,Ferroviario"/>
    </sortState>
  </autoFilter>
  <pageMargins left="0.7" right="0.7" top="0.75" bottom="0.75" header="0.3" footer="0.3"/>
  <pageSetup paperSize="9" orientation="portrait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15"/>
  <sheetViews>
    <sheetView workbookViewId="0">
      <selection activeCell="D19" sqref="D19"/>
    </sheetView>
  </sheetViews>
  <sheetFormatPr baseColWidth="10" defaultColWidth="11.42578125" defaultRowHeight="15"/>
  <cols>
    <col min="1" max="1" width="31.5703125" customWidth="1"/>
    <col min="2" max="7" width="18.42578125" customWidth="1"/>
    <col min="8" max="8" width="16.42578125" customWidth="1"/>
  </cols>
  <sheetData>
    <row r="1" spans="1:9">
      <c r="A1" s="3" t="s">
        <v>49</v>
      </c>
      <c r="B1" s="3" t="s">
        <v>807</v>
      </c>
      <c r="C1" s="3" t="s">
        <v>808</v>
      </c>
      <c r="D1" s="3" t="s">
        <v>777</v>
      </c>
      <c r="E1" s="3" t="s">
        <v>809</v>
      </c>
      <c r="F1" s="3" t="s">
        <v>744</v>
      </c>
      <c r="G1" s="3"/>
      <c r="H1" s="3" t="s">
        <v>810</v>
      </c>
    </row>
    <row r="2" spans="1:9">
      <c r="A2" t="s">
        <v>50</v>
      </c>
      <c r="B2">
        <v>1</v>
      </c>
      <c r="C2" t="s">
        <v>811</v>
      </c>
      <c r="D2">
        <f t="shared" ref="D2:D7" si="0">B2/1000</f>
        <v>1E-3</v>
      </c>
      <c r="E2">
        <f>D2*CUADROA2!C15*1000*CUADROA2!D15</f>
        <v>8176</v>
      </c>
      <c r="F2">
        <f t="shared" ref="F2:F7" si="1">E2/10^9</f>
        <v>8.1759999999999993E-6</v>
      </c>
      <c r="H2" s="72" t="s">
        <v>812</v>
      </c>
    </row>
    <row r="3" spans="1:9">
      <c r="A3" t="s">
        <v>51</v>
      </c>
      <c r="B3">
        <v>1</v>
      </c>
      <c r="C3" t="s">
        <v>811</v>
      </c>
      <c r="D3">
        <f t="shared" si="0"/>
        <v>1E-3</v>
      </c>
      <c r="E3">
        <f>D3*CUADROA2!C15*1000*CUADROA2!D15</f>
        <v>8176</v>
      </c>
      <c r="F3">
        <f t="shared" si="1"/>
        <v>8.1759999999999993E-6</v>
      </c>
      <c r="H3" s="72" t="s">
        <v>812</v>
      </c>
    </row>
    <row r="4" spans="1:9">
      <c r="A4" t="s">
        <v>52</v>
      </c>
      <c r="B4">
        <v>1</v>
      </c>
      <c r="C4" t="s">
        <v>811</v>
      </c>
      <c r="D4">
        <f t="shared" si="0"/>
        <v>1E-3</v>
      </c>
      <c r="E4">
        <f>D4*CUADROA2!C15*1000*CUADROA2!D15</f>
        <v>8176</v>
      </c>
      <c r="F4">
        <f t="shared" si="1"/>
        <v>8.1759999999999993E-6</v>
      </c>
      <c r="H4" s="72" t="s">
        <v>812</v>
      </c>
      <c r="I4" t="s">
        <v>813</v>
      </c>
    </row>
    <row r="5" spans="1:9">
      <c r="A5" t="s">
        <v>53</v>
      </c>
      <c r="B5">
        <v>1</v>
      </c>
      <c r="C5" t="s">
        <v>811</v>
      </c>
      <c r="D5">
        <f t="shared" si="0"/>
        <v>1E-3</v>
      </c>
      <c r="E5">
        <f>D5*CUADROA2!C19*1000*CUADROA2!D19</f>
        <v>9156</v>
      </c>
      <c r="F5">
        <f t="shared" si="1"/>
        <v>9.1560000000000001E-6</v>
      </c>
      <c r="H5" s="72" t="s">
        <v>812</v>
      </c>
    </row>
    <row r="6" spans="1:9">
      <c r="A6" t="s">
        <v>54</v>
      </c>
      <c r="B6">
        <v>1</v>
      </c>
      <c r="C6" t="s">
        <v>811</v>
      </c>
      <c r="D6">
        <f t="shared" si="0"/>
        <v>1E-3</v>
      </c>
      <c r="E6">
        <f>D6*CUADROA2!C19*1000*CUADROA2!D19</f>
        <v>9156</v>
      </c>
      <c r="F6">
        <f t="shared" si="1"/>
        <v>9.1560000000000001E-6</v>
      </c>
      <c r="H6" s="72" t="s">
        <v>812</v>
      </c>
    </row>
    <row r="7" spans="1:9">
      <c r="A7" t="s">
        <v>55</v>
      </c>
      <c r="B7">
        <v>1</v>
      </c>
      <c r="C7" t="s">
        <v>811</v>
      </c>
      <c r="D7">
        <f t="shared" si="0"/>
        <v>1E-3</v>
      </c>
      <c r="E7">
        <f>D7*CUADROA2!C19*1000*CUADROA2!D19</f>
        <v>9156</v>
      </c>
      <c r="F7">
        <f t="shared" si="1"/>
        <v>9.1560000000000001E-6</v>
      </c>
      <c r="H7" s="72" t="s">
        <v>812</v>
      </c>
    </row>
    <row r="8" spans="1:9">
      <c r="A8" t="s">
        <v>56</v>
      </c>
      <c r="B8">
        <v>1</v>
      </c>
      <c r="C8" t="s">
        <v>814</v>
      </c>
      <c r="F8">
        <f>B8/1000*CUADROA3!E11</f>
        <v>8.6000000000000002E-7</v>
      </c>
      <c r="H8" s="72" t="s">
        <v>815</v>
      </c>
    </row>
    <row r="9" spans="1:9">
      <c r="A9" t="s">
        <v>57</v>
      </c>
      <c r="B9">
        <v>1</v>
      </c>
      <c r="C9" t="s">
        <v>811</v>
      </c>
      <c r="H9" s="72" t="s">
        <v>812</v>
      </c>
    </row>
    <row r="10" spans="1:9">
      <c r="A10" t="s">
        <v>58</v>
      </c>
      <c r="B10">
        <v>1</v>
      </c>
      <c r="C10" t="s">
        <v>811</v>
      </c>
      <c r="H10" s="72" t="s">
        <v>812</v>
      </c>
    </row>
    <row r="11" spans="1:9">
      <c r="A11" t="s">
        <v>59</v>
      </c>
      <c r="B11">
        <v>1</v>
      </c>
      <c r="C11" t="s">
        <v>816</v>
      </c>
      <c r="E11" s="70">
        <f>B11*CUADROA2!D14</f>
        <v>12100</v>
      </c>
      <c r="F11">
        <f>E11/10^9</f>
        <v>1.2099999999999999E-5</v>
      </c>
      <c r="H11" s="72" t="s">
        <v>812</v>
      </c>
    </row>
    <row r="12" spans="1:9">
      <c r="A12" t="s">
        <v>60</v>
      </c>
      <c r="B12">
        <v>1</v>
      </c>
      <c r="C12" t="s">
        <v>816</v>
      </c>
      <c r="E12">
        <f>B12*CUADROA2!D20</f>
        <v>9341</v>
      </c>
      <c r="F12">
        <f>E12/10^9</f>
        <v>9.3409999999999992E-6</v>
      </c>
      <c r="H12" s="72" t="s">
        <v>812</v>
      </c>
    </row>
    <row r="13" spans="1:9">
      <c r="A13" t="s">
        <v>61</v>
      </c>
      <c r="B13">
        <v>1</v>
      </c>
      <c r="C13" t="s">
        <v>816</v>
      </c>
      <c r="E13">
        <f>B13*CUADROA2!D27</f>
        <v>28663.8</v>
      </c>
      <c r="F13">
        <f>E13/10^9</f>
        <v>2.8663799999999998E-5</v>
      </c>
      <c r="H13" s="72" t="s">
        <v>817</v>
      </c>
    </row>
    <row r="14" spans="1:9">
      <c r="A14" t="s">
        <v>359</v>
      </c>
      <c r="B14">
        <v>1</v>
      </c>
      <c r="C14" t="s">
        <v>816</v>
      </c>
      <c r="E14">
        <f>B14*CUADROA2!D17</f>
        <v>11100</v>
      </c>
      <c r="F14">
        <f>E14/10^9</f>
        <v>1.11E-5</v>
      </c>
      <c r="H14" s="72" t="s">
        <v>817</v>
      </c>
    </row>
    <row r="15" spans="1:9">
      <c r="A15" t="s">
        <v>63</v>
      </c>
      <c r="B15">
        <v>1</v>
      </c>
      <c r="C15" t="s">
        <v>816</v>
      </c>
      <c r="E15">
        <f>B15*CUADROA2!D10</f>
        <v>10500</v>
      </c>
      <c r="F15">
        <f>E15/10^9</f>
        <v>1.0499999999999999E-5</v>
      </c>
      <c r="H15" s="72" t="s">
        <v>817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X58"/>
  <sheetViews>
    <sheetView zoomScale="86" zoomScaleNormal="86" workbookViewId="0">
      <pane xSplit="9" ySplit="1" topLeftCell="J14" activePane="bottomRight" state="frozen"/>
      <selection activeCell="D19" sqref="D19"/>
      <selection pane="topRight" activeCell="D19" sqref="D19"/>
      <selection pane="bottomLeft" activeCell="D19" sqref="D19"/>
      <selection pane="bottomRight" activeCell="J4" sqref="J4"/>
    </sheetView>
  </sheetViews>
  <sheetFormatPr baseColWidth="10" defaultColWidth="11.42578125" defaultRowHeight="15"/>
  <cols>
    <col min="1" max="1" width="13.140625" customWidth="1"/>
    <col min="2" max="2" width="13.28515625" bestFit="1" customWidth="1"/>
    <col min="4" max="45" width="15.5703125" bestFit="1" customWidth="1"/>
    <col min="46" max="50" width="16.710937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76">
        <v>2014</v>
      </c>
      <c r="E1" s="76">
        <v>2015</v>
      </c>
      <c r="F1" s="76">
        <v>2016</v>
      </c>
      <c r="G1" s="76">
        <v>2017</v>
      </c>
      <c r="H1" s="76">
        <v>2018</v>
      </c>
      <c r="I1" s="3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s="76" t="s">
        <v>688</v>
      </c>
      <c r="B2" s="76"/>
      <c r="C2" s="76"/>
      <c r="D2" s="76"/>
      <c r="E2" s="76"/>
      <c r="F2" s="76"/>
      <c r="G2" s="76"/>
      <c r="H2" s="76"/>
      <c r="I2" s="98">
        <f>EXP(datos_econometria!$D$582+datos_econometria!$D$577*LN(datos_driver!C2)+datos_econometria!$D$580*LN(datos_driver!C68)+datos_econometria!$D$581*LN(datos_driver!C20))</f>
        <v>13904889996.502728</v>
      </c>
      <c r="J2" s="98">
        <f>EXP(datos_econometria!$D$582+datos_econometria!$D$577*LN(datos_driver!D2)+datos_econometria!$D$580*LN(datos_driver!D68)+datos_econometria!$D$581*LN(datos_driver!D20))</f>
        <v>13713698291.539902</v>
      </c>
      <c r="K2" s="98">
        <f>EXP(datos_econometria!$D$582+datos_econometria!$D$577*LN(datos_driver!E2)+datos_econometria!$D$580*LN(datos_driver!E68)+datos_econometria!$D$581*LN(datos_driver!E20))</f>
        <v>14122289636.512121</v>
      </c>
      <c r="L2" s="98">
        <f>EXP(datos_econometria!$D$582+datos_econometria!$D$577*LN(datos_driver!F2)+datos_econometria!$D$580*LN(datos_driver!F68)+datos_econometria!$D$581*LN(datos_driver!F20))</f>
        <v>14225315227.119659</v>
      </c>
      <c r="M2" s="98">
        <f>EXP(datos_econometria!$D$582+datos_econometria!$D$577*LN(datos_driver!G2)+datos_econometria!$D$580*LN(datos_driver!G68)+datos_econometria!$D$581*LN(datos_driver!G20))</f>
        <v>14238500783.122887</v>
      </c>
      <c r="N2" s="98">
        <f>EXP(datos_econometria!$D$582+datos_econometria!$D$577*LN(datos_driver!H2)+datos_econometria!$D$580*LN(datos_driver!H68)+datos_econometria!$D$581*LN(datos_driver!H20))</f>
        <v>14339579872.455769</v>
      </c>
      <c r="O2" s="98">
        <f>EXP(datos_econometria!$D$582+datos_econometria!$D$577*LN(datos_driver!I2)+datos_econometria!$D$580*LN(datos_driver!I68)+datos_econometria!$D$581*LN(datos_driver!I20))</f>
        <v>14440915073.473099</v>
      </c>
      <c r="P2" s="98">
        <f>EXP(datos_econometria!$D$582+datos_econometria!$D$577*LN(datos_driver!J2)+datos_econometria!$D$580*LN(datos_driver!J68)+datos_econometria!$D$581*LN(datos_driver!J20))</f>
        <v>14533487125.742886</v>
      </c>
      <c r="Q2" s="98">
        <f>EXP(datos_econometria!$D$582+datos_econometria!$D$577*LN(datos_driver!K2)+datos_econometria!$D$580*LN(datos_driver!K68)+datos_econometria!$D$581*LN(datos_driver!K20))</f>
        <v>14615989448.974989</v>
      </c>
      <c r="R2" s="98">
        <f>EXP(datos_econometria!$D$582+datos_econometria!$D$577*LN(datos_driver!L2)+datos_econometria!$D$580*LN(datos_driver!L68)+datos_econometria!$D$581*LN(datos_driver!L20))</f>
        <v>14694923956.866188</v>
      </c>
      <c r="S2" s="98">
        <f>EXP(datos_econometria!$D$582+datos_econometria!$D$577*LN(datos_driver!M2)+datos_econometria!$D$580*LN(datos_driver!M68)+datos_econometria!$D$581*LN(datos_driver!M20))</f>
        <v>14778068172.817482</v>
      </c>
      <c r="T2" s="98">
        <f>EXP(datos_econometria!$D$582+datos_econometria!$D$577*LN(datos_driver!N2)+datos_econometria!$D$580*LN(datos_driver!N68)+datos_econometria!$D$581*LN(datos_driver!N20))</f>
        <v>14864879120.746561</v>
      </c>
      <c r="U2" s="98">
        <f>EXP(datos_econometria!$D$582+datos_econometria!$D$577*LN(datos_driver!O2)+datos_econometria!$D$580*LN(datos_driver!O68)+datos_econometria!$D$581*LN(datos_driver!O20))</f>
        <v>14947254285.842751</v>
      </c>
      <c r="V2" s="98">
        <f>EXP(datos_econometria!$D$582+datos_econometria!$D$577*LN(datos_driver!P2)+datos_econometria!$D$580*LN(datos_driver!P68)+datos_econometria!$D$581*LN(datos_driver!P20))</f>
        <v>15029967259.224493</v>
      </c>
      <c r="W2" s="98">
        <f>EXP(datos_econometria!$D$582+datos_econometria!$D$577*LN(datos_driver!Q2)+datos_econometria!$D$580*LN(datos_driver!Q68)+datos_econometria!$D$581*LN(datos_driver!Q20))</f>
        <v>15094424557.245235</v>
      </c>
      <c r="X2" s="98">
        <f>EXP(datos_econometria!$D$582+datos_econometria!$D$577*LN(datos_driver!R2)+datos_econometria!$D$580*LN(datos_driver!R68)+datos_econometria!$D$581*LN(datos_driver!R20))</f>
        <v>15167078565.710751</v>
      </c>
      <c r="Y2" s="98">
        <f>EXP(datos_econometria!$D$582+datos_econometria!$D$577*LN(datos_driver!S2)+datos_econometria!$D$580*LN(datos_driver!S68)+datos_econometria!$D$581*LN(datos_driver!S20))</f>
        <v>15230687694.5068</v>
      </c>
      <c r="Z2" s="98">
        <f>EXP(datos_econometria!$D$582+datos_econometria!$D$577*LN(datos_driver!T2)+datos_econometria!$D$580*LN(datos_driver!T68)+datos_econometria!$D$581*LN(datos_driver!T20))</f>
        <v>15305019860.889481</v>
      </c>
      <c r="AA2" s="98">
        <f>EXP(datos_econometria!$D$582+datos_econometria!$D$577*LN(datos_driver!U2)+datos_econometria!$D$580*LN(datos_driver!U68)+datos_econometria!$D$581*LN(datos_driver!U20))</f>
        <v>15363029403.587385</v>
      </c>
      <c r="AB2" s="98">
        <f>EXP(datos_econometria!$D$582+datos_econometria!$D$577*LN(datos_driver!V2)+datos_econometria!$D$580*LN(datos_driver!V68)+datos_econometria!$D$581*LN(datos_driver!V20))</f>
        <v>15422481549.396402</v>
      </c>
      <c r="AC2" s="98">
        <f>EXP(datos_econometria!$D$582+datos_econometria!$D$577*LN(datos_driver!W2)+datos_econometria!$D$580*LN(datos_driver!W68)+datos_econometria!$D$581*LN(datos_driver!W20))</f>
        <v>15482854253.107048</v>
      </c>
      <c r="AD2" s="98">
        <f>EXP(datos_econometria!$D$582+datos_econometria!$D$577*LN(datos_driver!X2)+datos_econometria!$D$580*LN(datos_driver!X68)+datos_econometria!$D$581*LN(datos_driver!X20))</f>
        <v>15536455378.317135</v>
      </c>
      <c r="AE2" s="98">
        <f>EXP(datos_econometria!$D$582+datos_econometria!$D$577*LN(datos_driver!Y2)+datos_econometria!$D$580*LN(datos_driver!Y68)+datos_econometria!$D$581*LN(datos_driver!Y20))</f>
        <v>15585835285.549929</v>
      </c>
      <c r="AF2" s="98">
        <f>EXP(datos_econometria!$D$582+datos_econometria!$D$577*LN(datos_driver!Z2)+datos_econometria!$D$580*LN(datos_driver!Z68)+datos_econometria!$D$581*LN(datos_driver!Z20))</f>
        <v>15629946447.94252</v>
      </c>
      <c r="AG2" s="98">
        <f>EXP(datos_econometria!$D$582+datos_econometria!$D$577*LN(datos_driver!AA2)+datos_econometria!$D$580*LN(datos_driver!AA68)+datos_econometria!$D$581*LN(datos_driver!AA20))</f>
        <v>15673899532.154449</v>
      </c>
      <c r="AH2" s="98">
        <f>EXP(datos_econometria!$D$582+datos_econometria!$D$577*LN(datos_driver!AB2)+datos_econometria!$D$580*LN(datos_driver!AB68)+datos_econometria!$D$581*LN(datos_driver!AB20))</f>
        <v>15714990458.085974</v>
      </c>
      <c r="AI2" s="98">
        <f>EXP(datos_econometria!$D$582+datos_econometria!$D$577*LN(datos_driver!AC2)+datos_econometria!$D$580*LN(datos_driver!AC68)+datos_econometria!$D$581*LN(datos_driver!AC20))</f>
        <v>15754056787.478479</v>
      </c>
      <c r="AJ2" s="98">
        <f>EXP(datos_econometria!$D$582+datos_econometria!$D$577*LN(datos_driver!AD2)+datos_econometria!$D$580*LN(datos_driver!AD68)+datos_econometria!$D$581*LN(datos_driver!AD20))</f>
        <v>15792395933.376827</v>
      </c>
      <c r="AK2" s="98">
        <f>EXP(datos_econometria!$D$582+datos_econometria!$D$577*LN(datos_driver!AE2)+datos_econometria!$D$580*LN(datos_driver!AE68)+datos_econometria!$D$581*LN(datos_driver!AE20))</f>
        <v>15818374759.190393</v>
      </c>
      <c r="AL2" s="98">
        <f>EXP(datos_econometria!$D$582+datos_econometria!$D$577*LN(datos_driver!AF2)+datos_econometria!$D$580*LN(datos_driver!AF68)+datos_econometria!$D$581*LN(datos_driver!AF20))</f>
        <v>15839443229.038588</v>
      </c>
      <c r="AM2" s="98">
        <f>EXP(datos_econometria!$D$582+datos_econometria!$D$577*LN(datos_driver!AG2)+datos_econometria!$D$580*LN(datos_driver!AG68)+datos_econometria!$D$581*LN(datos_driver!AG20))</f>
        <v>15867600235.984148</v>
      </c>
      <c r="AN2" s="98">
        <f>EXP(datos_econometria!$D$582+datos_econometria!$D$577*LN(datos_driver!AH2)+datos_econometria!$D$580*LN(datos_driver!AH68)+datos_econometria!$D$581*LN(datos_driver!AH20))</f>
        <v>15893475514.141665</v>
      </c>
      <c r="AO2" s="98">
        <f>EXP(datos_econometria!$D$582+datos_econometria!$D$577*LN(datos_driver!AI2)+datos_econometria!$D$580*LN(datos_driver!AI68)+datos_econometria!$D$581*LN(datos_driver!AI20))</f>
        <v>15913550850.876257</v>
      </c>
      <c r="AP2" s="98">
        <f>EXP(datos_econometria!$D$582+datos_econometria!$D$577*LN(datos_driver!AJ2)+datos_econometria!$D$580*LN(datos_driver!AJ68)+datos_econometria!$D$581*LN(datos_driver!AJ20))</f>
        <v>15933651545.132162</v>
      </c>
      <c r="AQ2" s="98">
        <f>EXP(datos_econometria!$D$582+datos_econometria!$D$577*LN(datos_driver!AK2)+datos_econometria!$D$580*LN(datos_driver!AK68)+datos_econometria!$D$581*LN(datos_driver!AK20))</f>
        <v>15953777628.939041</v>
      </c>
      <c r="AR2" s="98">
        <f>EXP(datos_econometria!$D$582+datos_econometria!$D$577*LN(datos_driver!AL2)+datos_econometria!$D$580*LN(datos_driver!AL68)+datos_econometria!$D$581*LN(datos_driver!AL20))</f>
        <v>15973929134.366779</v>
      </c>
      <c r="AS2" s="98">
        <f>EXP(datos_econometria!$D$582+datos_econometria!$D$577*LN(datos_driver!AM2)+datos_econometria!$D$580*LN(datos_driver!AM68)+datos_econometria!$D$581*LN(datos_driver!AM20))</f>
        <v>15994106093.525944</v>
      </c>
      <c r="AT2" s="98">
        <f>EXP(datos_econometria!$D$582+datos_econometria!$D$577*LN(datos_driver!AN2)+datos_econometria!$D$580*LN(datos_driver!AN68)+datos_econometria!$D$581*LN(datos_driver!AN20))</f>
        <v>16014308538.567604</v>
      </c>
      <c r="AU2" s="98">
        <f>EXP(datos_econometria!$D$582+datos_econometria!$D$577*LN(datos_driver!AO2)+datos_econometria!$D$580*LN(datos_driver!AO68)+datos_econometria!$D$581*LN(datos_driver!AO20))</f>
        <v>16034536501.683496</v>
      </c>
      <c r="AV2" s="98">
        <f>EXP(datos_econometria!$D$582+datos_econometria!$D$577*LN(datos_driver!AP2)+datos_econometria!$D$580*LN(datos_driver!AP68)+datos_econometria!$D$581*LN(datos_driver!AP20))</f>
        <v>16054790015.105848</v>
      </c>
      <c r="AW2" s="98">
        <f>EXP(datos_econometria!$D$582+datos_econometria!$D$577*LN(datos_driver!AQ2)+datos_econometria!$D$580*LN(datos_driver!AQ68)+datos_econometria!$D$581*LN(datos_driver!AQ20))</f>
        <v>16075069111.107773</v>
      </c>
      <c r="AX2" s="98">
        <f>EXP(datos_econometria!$D$582+datos_econometria!$D$577*LN(datos_driver!AR2)+datos_econometria!$D$580*LN(datos_driver!AR68)+datos_econometria!$D$581*LN(datos_driver!AR20))</f>
        <v>16095373822.003145</v>
      </c>
    </row>
    <row r="3" spans="1:50">
      <c r="A3" t="s">
        <v>29</v>
      </c>
      <c r="B3" t="s">
        <v>47</v>
      </c>
      <c r="C3" t="s">
        <v>336</v>
      </c>
      <c r="D3" s="70"/>
      <c r="E3" s="70"/>
      <c r="F3" s="70"/>
      <c r="G3" s="70"/>
      <c r="H3" s="70"/>
      <c r="I3" s="53">
        <f>EXP(datos_econometria!$D$33+datos_econometria!$D$29*LN(datos_driver!C3)+datos_econometria!$D$31*LN(datos_driver!C52)+datos_econometria!$D$32*LN(datos_driver!C21))</f>
        <v>739953459.73411</v>
      </c>
      <c r="J3" s="53">
        <f>EXP(datos_econometria!$D$33+datos_econometria!$D$29*LN(datos_driver!D3)+datos_econometria!$D$31*LN(datos_driver!D52)+datos_econometria!$D$32*LN(datos_driver!D21))</f>
        <v>714418891.96124125</v>
      </c>
      <c r="K3" s="53">
        <f>EXP(datos_econometria!$D$33+datos_econometria!$D$29*LN(datos_driver!E3)+datos_econometria!$D$31*LN(datos_driver!E52)+datos_econometria!$D$32*LN(datos_driver!E21))</f>
        <v>765360184.38241804</v>
      </c>
      <c r="L3" s="53">
        <f>EXP(datos_econometria!$D$33+datos_econometria!$D$29*LN(datos_driver!F3)+datos_econometria!$D$31*LN(datos_driver!F52)+datos_econometria!$D$32*LN(datos_driver!F21))</f>
        <v>772174204.50200605</v>
      </c>
      <c r="M3" s="53">
        <f>EXP(datos_econometria!$D$33+datos_econometria!$D$29*LN(datos_driver!G3)+datos_econometria!$D$31*LN(datos_driver!G52)+datos_econometria!$D$32*LN(datos_driver!G21))</f>
        <v>770772763.88281679</v>
      </c>
      <c r="N3" s="53">
        <f>EXP(datos_econometria!$D$33+datos_econometria!$D$29*LN(datos_driver!H3)+datos_econometria!$D$31*LN(datos_driver!H52)+datos_econometria!$D$32*LN(datos_driver!H21))</f>
        <v>782306896.86964285</v>
      </c>
      <c r="O3" s="53">
        <f>EXP(datos_econometria!$D$33+datos_econometria!$D$29*LN(datos_driver!I3)+datos_econometria!$D$31*LN(datos_driver!I52)+datos_econometria!$D$32*LN(datos_driver!I21))</f>
        <v>792447261.59693849</v>
      </c>
      <c r="P3" s="53">
        <f>EXP(datos_econometria!$D$33+datos_econometria!$D$29*LN(datos_driver!J3)+datos_econometria!$D$31*LN(datos_driver!J52)+datos_econometria!$D$32*LN(datos_driver!J21))</f>
        <v>801694785.66923952</v>
      </c>
      <c r="Q3" s="53">
        <f>EXP(datos_econometria!$D$33+datos_econometria!$D$29*LN(datos_driver!K3)+datos_econometria!$D$31*LN(datos_driver!K52)+datos_econometria!$D$32*LN(datos_driver!K21))</f>
        <v>810603592.04017735</v>
      </c>
      <c r="R3" s="53">
        <f>EXP(datos_econometria!$D$33+datos_econometria!$D$29*LN(datos_driver!L3)+datos_econometria!$D$31*LN(datos_driver!L52)+datos_econometria!$D$32*LN(datos_driver!L21))</f>
        <v>819891846.64178503</v>
      </c>
      <c r="S3" s="53">
        <f>EXP(datos_econometria!$D$33+datos_econometria!$D$29*LN(datos_driver!M3)+datos_econometria!$D$31*LN(datos_driver!M52)+datos_econometria!$D$32*LN(datos_driver!M21))</f>
        <v>829234052.25814962</v>
      </c>
      <c r="T3" s="53">
        <f>EXP(datos_econometria!$D$33+datos_econometria!$D$29*LN(datos_driver!N3)+datos_econometria!$D$31*LN(datos_driver!N52)+datos_econometria!$D$32*LN(datos_driver!N21))</f>
        <v>838283783.17704022</v>
      </c>
      <c r="U3" s="53">
        <f>EXP(datos_econometria!$D$33+datos_econometria!$D$29*LN(datos_driver!O3)+datos_econometria!$D$31*LN(datos_driver!O52)+datos_econometria!$D$32*LN(datos_driver!O21))</f>
        <v>847059016.38162291</v>
      </c>
      <c r="V3" s="53">
        <f>EXP(datos_econometria!$D$33+datos_econometria!$D$29*LN(datos_driver!P3)+datos_econometria!$D$31*LN(datos_driver!P52)+datos_econometria!$D$32*LN(datos_driver!P21))</f>
        <v>855695790.41360247</v>
      </c>
      <c r="W3" s="53">
        <f>EXP(datos_econometria!$D$33+datos_econometria!$D$29*LN(datos_driver!Q3)+datos_econometria!$D$31*LN(datos_driver!Q52)+datos_econometria!$D$32*LN(datos_driver!Q21))</f>
        <v>864165189.3123852</v>
      </c>
      <c r="X3" s="53">
        <f>EXP(datos_econometria!$D$33+datos_econometria!$D$29*LN(datos_driver!R3)+datos_econometria!$D$31*LN(datos_driver!R52)+datos_econometria!$D$32*LN(datos_driver!R21))</f>
        <v>872446216.76057351</v>
      </c>
      <c r="Y3" s="53">
        <f>EXP(datos_econometria!$D$33+datos_econometria!$D$29*LN(datos_driver!S3)+datos_econometria!$D$31*LN(datos_driver!S52)+datos_econometria!$D$32*LN(datos_driver!S21))</f>
        <v>880521124.62098587</v>
      </c>
      <c r="Z3" s="53">
        <f>EXP(datos_econometria!$D$33+datos_econometria!$D$29*LN(datos_driver!T3)+datos_econometria!$D$31*LN(datos_driver!T52)+datos_econometria!$D$32*LN(datos_driver!T21))</f>
        <v>888373892.52213407</v>
      </c>
      <c r="AA3" s="53">
        <f>EXP(datos_econometria!$D$33+datos_econometria!$D$29*LN(datos_driver!U3)+datos_econometria!$D$31*LN(datos_driver!U52)+datos_econometria!$D$32*LN(datos_driver!U21))</f>
        <v>895989570.63590515</v>
      </c>
      <c r="AB3" s="53">
        <f>EXP(datos_econometria!$D$33+datos_econometria!$D$29*LN(datos_driver!V3)+datos_econometria!$D$31*LN(datos_driver!V52)+datos_econometria!$D$32*LN(datos_driver!V21))</f>
        <v>903353964.29005539</v>
      </c>
      <c r="AC3" s="53">
        <f>EXP(datos_econometria!$D$33+datos_econometria!$D$29*LN(datos_driver!W3)+datos_econometria!$D$31*LN(datos_driver!W52)+datos_econometria!$D$32*LN(datos_driver!W21))</f>
        <v>910453476.28118145</v>
      </c>
      <c r="AD3" s="53">
        <f>EXP(datos_econometria!$D$33+datos_econometria!$D$29*LN(datos_driver!X3)+datos_econometria!$D$31*LN(datos_driver!X52)+datos_econometria!$D$32*LN(datos_driver!X21))</f>
        <v>917275029.21514702</v>
      </c>
      <c r="AE3" s="53">
        <f>EXP(datos_econometria!$D$33+datos_econometria!$D$29*LN(datos_driver!Y3)+datos_econometria!$D$31*LN(datos_driver!Y52)+datos_econometria!$D$32*LN(datos_driver!Y21))</f>
        <v>923806031.53592503</v>
      </c>
      <c r="AF3" s="53">
        <f>EXP(datos_econometria!$D$33+datos_econometria!$D$29*LN(datos_driver!Z3)+datos_econometria!$D$31*LN(datos_driver!Z52)+datos_econometria!$D$32*LN(datos_driver!Z21))</f>
        <v>930034368.68151295</v>
      </c>
      <c r="AG3" s="53">
        <f>EXP(datos_econometria!$D$33+datos_econometria!$D$29*LN(datos_driver!AA3)+datos_econometria!$D$31*LN(datos_driver!AA52)+datos_econometria!$D$32*LN(datos_driver!AA21))</f>
        <v>935948409.13769436</v>
      </c>
      <c r="AH3" s="53">
        <f>EXP(datos_econometria!$D$33+datos_econometria!$D$29*LN(datos_driver!AB3)+datos_econometria!$D$31*LN(datos_driver!AB52)+datos_econometria!$D$32*LN(datos_driver!AB21))</f>
        <v>941537019.39848506</v>
      </c>
      <c r="AI3" s="53">
        <f>EXP(datos_econometria!$D$33+datos_econometria!$D$29*LN(datos_driver!AC3)+datos_econometria!$D$31*LN(datos_driver!AC52)+datos_econometria!$D$32*LN(datos_driver!AC21))</f>
        <v>946789584.15781069</v>
      </c>
      <c r="AJ3" s="53">
        <f>EXP(datos_econometria!$D$33+datos_econometria!$D$29*LN(datos_driver!AD3)+datos_econometria!$D$31*LN(datos_driver!AD52)+datos_econometria!$D$32*LN(datos_driver!AD21))</f>
        <v>951696029.39653301</v>
      </c>
      <c r="AK3" s="53">
        <f>EXP(datos_econometria!$D$33+datos_econometria!$D$29*LN(datos_driver!AE3)+datos_econometria!$D$31*LN(datos_driver!AE52)+datos_econometria!$D$32*LN(datos_driver!AE21))</f>
        <v>954719258.16871071</v>
      </c>
      <c r="AL3" s="53">
        <f>EXP(datos_econometria!$D$33+datos_econometria!$D$29*LN(datos_driver!AF3)+datos_econometria!$D$31*LN(datos_driver!AF52)+datos_econometria!$D$32*LN(datos_driver!AF21))</f>
        <v>957915928.24296486</v>
      </c>
      <c r="AM3" s="53">
        <f>EXP(datos_econometria!$D$33+datos_econometria!$D$29*LN(datos_driver!AG3)+datos_econometria!$D$31*LN(datos_driver!AG52)+datos_econometria!$D$32*LN(datos_driver!AG21))</f>
        <v>961131792.58089638</v>
      </c>
      <c r="AN3" s="53">
        <f>EXP(datos_econometria!$D$33+datos_econometria!$D$29*LN(datos_driver!AH3)+datos_econometria!$D$31*LN(datos_driver!AH52)+datos_econometria!$D$32*LN(datos_driver!AH21))</f>
        <v>964317267.05835962</v>
      </c>
      <c r="AO3" s="53">
        <f>EXP(datos_econometria!$D$33+datos_econometria!$D$29*LN(datos_driver!AI3)+datos_econometria!$D$31*LN(datos_driver!AI52)+datos_econometria!$D$32*LN(datos_driver!AI21))</f>
        <v>967459832.35651839</v>
      </c>
      <c r="AP3" s="53">
        <f>EXP(datos_econometria!$D$33+datos_econometria!$D$29*LN(datos_driver!AJ3)+datos_econometria!$D$31*LN(datos_driver!AJ52)+datos_econometria!$D$32*LN(datos_driver!AJ21))</f>
        <v>970561520.66930461</v>
      </c>
      <c r="AQ3" s="53">
        <f>EXP(datos_econometria!$D$33+datos_econometria!$D$29*LN(datos_driver!AK3)+datos_econometria!$D$31*LN(datos_driver!AK52)+datos_econometria!$D$32*LN(datos_driver!AK21))</f>
        <v>973629591.66021752</v>
      </c>
      <c r="AR3" s="53">
        <f>EXP(datos_econometria!$D$33+datos_econometria!$D$29*LN(datos_driver!AL3)+datos_econometria!$D$31*LN(datos_driver!AL52)+datos_econometria!$D$32*LN(datos_driver!AL21))</f>
        <v>976672495.24722981</v>
      </c>
      <c r="AS3" s="53">
        <f>EXP(datos_econometria!$D$33+datos_econometria!$D$29*LN(datos_driver!AM3)+datos_econometria!$D$31*LN(datos_driver!AM52)+datos_econometria!$D$32*LN(datos_driver!AM21))</f>
        <v>979698178.8705138</v>
      </c>
      <c r="AT3" s="53">
        <f>EXP(datos_econometria!$D$33+datos_econometria!$D$29*LN(datos_driver!AN3)+datos_econometria!$D$31*LN(datos_driver!AN52)+datos_econometria!$D$32*LN(datos_driver!AN21))</f>
        <v>982713471.08743417</v>
      </c>
      <c r="AU3" s="53">
        <f>EXP(datos_econometria!$D$33+datos_econometria!$D$29*LN(datos_driver!AO3)+datos_econometria!$D$31*LN(datos_driver!AO52)+datos_econometria!$D$32*LN(datos_driver!AO21))</f>
        <v>985723957.57138181</v>
      </c>
      <c r="AV3" s="53">
        <f>EXP(datos_econometria!$D$33+datos_econometria!$D$29*LN(datos_driver!AP3)+datos_econometria!$D$31*LN(datos_driver!AP52)+datos_econometria!$D$32*LN(datos_driver!AP21))</f>
        <v>988734070.49894774</v>
      </c>
      <c r="AW3" s="53">
        <f>EXP(datos_econometria!$D$33+datos_econometria!$D$29*LN(datos_driver!AQ3)+datos_econometria!$D$31*LN(datos_driver!AQ52)+datos_econometria!$D$32*LN(datos_driver!AQ21))</f>
        <v>991747256.34054828</v>
      </c>
      <c r="AX3" s="53">
        <f>EXP(datos_econometria!$D$33+datos_econometria!$D$29*LN(datos_driver!AR3)+datos_econometria!$D$31*LN(datos_driver!AR52)+datos_econometria!$D$32*LN(datos_driver!AR21))</f>
        <v>994766157.95469058</v>
      </c>
    </row>
    <row r="4" spans="1:50">
      <c r="A4" t="s">
        <v>30</v>
      </c>
      <c r="B4" t="s">
        <v>47</v>
      </c>
      <c r="C4" t="s">
        <v>336</v>
      </c>
      <c r="D4" s="70"/>
      <c r="E4" s="70"/>
      <c r="F4" s="70"/>
      <c r="G4" s="70"/>
      <c r="H4" s="70"/>
      <c r="I4" s="53">
        <f>EXP(datos_econometria!$D$66+datos_econometria!$D$62*LN(datos_driver!C4)+datos_econometria!$D$64*LN(datos_driver!C53)+datos_econometria!$D$65*LN(datos_driver!C22))</f>
        <v>198048630.30989584</v>
      </c>
      <c r="J4" s="53">
        <f>EXP(datos_econometria!$D$66+datos_econometria!$D$62*LN(datos_driver!D4)+datos_econometria!$D$64*LN(datos_driver!D53)+datos_econometria!$D$65*LN(datos_driver!D22))</f>
        <v>241162693.13964364</v>
      </c>
      <c r="K4" s="53">
        <f>EXP(datos_econometria!$D$66+datos_econometria!$D$62*LN(datos_driver!E4)+datos_econometria!$D$64*LN(datos_driver!E53)+datos_econometria!$D$65*LN(datos_driver!E22))</f>
        <v>200984514.95378378</v>
      </c>
      <c r="L4" s="53">
        <f>EXP(datos_econometria!$D$66+datos_econometria!$D$62*LN(datos_driver!F4)+datos_econometria!$D$64*LN(datos_driver!F53)+datos_econometria!$D$65*LN(datos_driver!F22))</f>
        <v>196569509.51143968</v>
      </c>
      <c r="M4" s="53">
        <f>EXP(datos_econometria!$D$66+datos_econometria!$D$62*LN(datos_driver!G4)+datos_econometria!$D$64*LN(datos_driver!G53)+datos_econometria!$D$65*LN(datos_driver!G22))</f>
        <v>201049971.81969327</v>
      </c>
      <c r="N4" s="53">
        <f>EXP(datos_econometria!$D$66+datos_econometria!$D$62*LN(datos_driver!H4)+datos_econometria!$D$64*LN(datos_driver!H53)+datos_econometria!$D$65*LN(datos_driver!H22))</f>
        <v>195348790.34570241</v>
      </c>
      <c r="O4" s="53">
        <f>EXP(datos_econometria!$D$66+datos_econometria!$D$62*LN(datos_driver!I4)+datos_econometria!$D$64*LN(datos_driver!I53)+datos_econometria!$D$65*LN(datos_driver!I22))</f>
        <v>190893173.52180529</v>
      </c>
      <c r="P4" s="53">
        <f>EXP(datos_econometria!$D$66+datos_econometria!$D$62*LN(datos_driver!J4)+datos_econometria!$D$64*LN(datos_driver!J53)+datos_econometria!$D$65*LN(datos_driver!J22))</f>
        <v>187117030.11708316</v>
      </c>
      <c r="Q4" s="53">
        <f>EXP(datos_econometria!$D$66+datos_econometria!$D$62*LN(datos_driver!K4)+datos_econometria!$D$64*LN(datos_driver!K53)+datos_econometria!$D$65*LN(datos_driver!K22))</f>
        <v>183336502.6523793</v>
      </c>
      <c r="R4" s="53">
        <f>EXP(datos_econometria!$D$66+datos_econometria!$D$62*LN(datos_driver!L4)+datos_econometria!$D$64*LN(datos_driver!L53)+datos_econometria!$D$65*LN(datos_driver!L22))</f>
        <v>179042318.76844534</v>
      </c>
      <c r="S4" s="53">
        <f>EXP(datos_econometria!$D$66+datos_econometria!$D$62*LN(datos_driver!M4)+datos_econometria!$D$64*LN(datos_driver!M53)+datos_econometria!$D$65*LN(datos_driver!M22))</f>
        <v>175154901.95715463</v>
      </c>
      <c r="T4" s="53">
        <f>EXP(datos_econometria!$D$66+datos_econometria!$D$62*LN(datos_driver!N4)+datos_econometria!$D$64*LN(datos_driver!N53)+datos_econometria!$D$65*LN(datos_driver!N22))</f>
        <v>172043687.79863405</v>
      </c>
      <c r="U4" s="53">
        <f>EXP(datos_econometria!$D$66+datos_econometria!$D$62*LN(datos_driver!O4)+datos_econometria!$D$64*LN(datos_driver!O53)+datos_econometria!$D$65*LN(datos_driver!O22))</f>
        <v>169204402.00483897</v>
      </c>
      <c r="V4" s="53">
        <f>EXP(datos_econometria!$D$66+datos_econometria!$D$62*LN(datos_driver!P4)+datos_econometria!$D$64*LN(datos_driver!P53)+datos_econometria!$D$65*LN(datos_driver!P22))</f>
        <v>166622883.55099222</v>
      </c>
      <c r="W4" s="53">
        <f>EXP(datos_econometria!$D$66+datos_econometria!$D$62*LN(datos_driver!Q4)+datos_econometria!$D$64*LN(datos_driver!Q53)+datos_econometria!$D$65*LN(datos_driver!Q22))</f>
        <v>163123249.37484047</v>
      </c>
      <c r="X4" s="53">
        <f>EXP(datos_econometria!$D$66+datos_econometria!$D$62*LN(datos_driver!R4)+datos_econometria!$D$64*LN(datos_driver!R53)+datos_econometria!$D$65*LN(datos_driver!R22))</f>
        <v>160464157.13117909</v>
      </c>
      <c r="Y4" s="53">
        <f>EXP(datos_econometria!$D$66+datos_econometria!$D$62*LN(datos_driver!S4)+datos_econometria!$D$64*LN(datos_driver!S53)+datos_econometria!$D$65*LN(datos_driver!S22))</f>
        <v>157517181.49076614</v>
      </c>
      <c r="Z4" s="53">
        <f>EXP(datos_econometria!$D$66+datos_econometria!$D$62*LN(datos_driver!T4)+datos_econometria!$D$64*LN(datos_driver!T53)+datos_econometria!$D$65*LN(datos_driver!T22))</f>
        <v>155590973.81050086</v>
      </c>
      <c r="AA4" s="53">
        <f>EXP(datos_econometria!$D$66+datos_econometria!$D$62*LN(datos_driver!U4)+datos_econometria!$D$64*LN(datos_driver!U53)+datos_econometria!$D$65*LN(datos_driver!U22))</f>
        <v>152935516.41229752</v>
      </c>
      <c r="AB4" s="53">
        <f>EXP(datos_econometria!$D$66+datos_econometria!$D$62*LN(datos_driver!V4)+datos_econometria!$D$64*LN(datos_driver!V53)+datos_econometria!$D$65*LN(datos_driver!V22))</f>
        <v>150653006.99553356</v>
      </c>
      <c r="AC4" s="53">
        <f>EXP(datos_econometria!$D$66+datos_econometria!$D$62*LN(datos_driver!W4)+datos_econometria!$D$64*LN(datos_driver!W53)+datos_econometria!$D$65*LN(datos_driver!W22))</f>
        <v>148701071.76972595</v>
      </c>
      <c r="AD4" s="53">
        <f>EXP(datos_econometria!$D$66+datos_econometria!$D$62*LN(datos_driver!X4)+datos_econometria!$D$64*LN(datos_driver!X53)+datos_econometria!$D$65*LN(datos_driver!X22))</f>
        <v>146630993.02350411</v>
      </c>
      <c r="AE4" s="53">
        <f>EXP(datos_econometria!$D$66+datos_econometria!$D$62*LN(datos_driver!Y4)+datos_econometria!$D$64*LN(datos_driver!Y53)+datos_econometria!$D$65*LN(datos_driver!Y22))</f>
        <v>144600297.74131972</v>
      </c>
      <c r="AF4" s="53">
        <f>EXP(datos_econometria!$D$66+datos_econometria!$D$62*LN(datos_driver!Z4)+datos_econometria!$D$64*LN(datos_driver!Z53)+datos_econometria!$D$65*LN(datos_driver!Z22))</f>
        <v>142556503.38651103</v>
      </c>
      <c r="AG4" s="53">
        <f>EXP(datos_econometria!$D$66+datos_econometria!$D$62*LN(datos_driver!AA4)+datos_econometria!$D$64*LN(datos_driver!AA53)+datos_econometria!$D$65*LN(datos_driver!AA22))</f>
        <v>140784889.63226002</v>
      </c>
      <c r="AH4" s="53">
        <f>EXP(datos_econometria!$D$66+datos_econometria!$D$62*LN(datos_driver!AB4)+datos_econometria!$D$64*LN(datos_driver!AB53)+datos_econometria!$D$65*LN(datos_driver!AB22))</f>
        <v>139133744.08916903</v>
      </c>
      <c r="AI4" s="53">
        <f>EXP(datos_econometria!$D$66+datos_econometria!$D$62*LN(datos_driver!AC4)+datos_econometria!$D$64*LN(datos_driver!AC53)+datos_econometria!$D$65*LN(datos_driver!AC22))</f>
        <v>137646715.70819107</v>
      </c>
      <c r="AJ4" s="53">
        <f>EXP(datos_econometria!$D$66+datos_econometria!$D$62*LN(datos_driver!AD4)+datos_econometria!$D$64*LN(datos_driver!AD53)+datos_econometria!$D$65*LN(datos_driver!AD22))</f>
        <v>136389448.04813248</v>
      </c>
      <c r="AK4" s="53">
        <f>EXP(datos_econometria!$D$66+datos_econometria!$D$62*LN(datos_driver!AE4)+datos_econometria!$D$64*LN(datos_driver!AE53)+datos_econometria!$D$65*LN(datos_driver!AE22))</f>
        <v>136068496.55329514</v>
      </c>
      <c r="AL4" s="53">
        <f>EXP(datos_econometria!$D$66+datos_econometria!$D$62*LN(datos_driver!AF4)+datos_econometria!$D$64*LN(datos_driver!AF53)+datos_econometria!$D$65*LN(datos_driver!AF22))</f>
        <v>135384407.96541557</v>
      </c>
      <c r="AM4" s="53">
        <f>EXP(datos_econometria!$D$66+datos_econometria!$D$62*LN(datos_driver!AG4)+datos_econometria!$D$64*LN(datos_driver!AG53)+datos_econometria!$D$65*LN(datos_driver!AG22))</f>
        <v>134946455.9886353</v>
      </c>
      <c r="AN4" s="53">
        <f>EXP(datos_econometria!$D$66+datos_econometria!$D$62*LN(datos_driver!AH4)+datos_econometria!$D$64*LN(datos_driver!AH53)+datos_econometria!$D$65*LN(datos_driver!AH22))</f>
        <v>134283898.90138024</v>
      </c>
      <c r="AO4" s="53">
        <f>EXP(datos_econometria!$D$66+datos_econometria!$D$62*LN(datos_driver!AI4)+datos_econometria!$D$64*LN(datos_driver!AI53)+datos_econometria!$D$65*LN(datos_driver!AI22))</f>
        <v>133493115.68509506</v>
      </c>
      <c r="AP4" s="53">
        <f>EXP(datos_econometria!$D$66+datos_econometria!$D$62*LN(datos_driver!AJ4)+datos_econometria!$D$64*LN(datos_driver!AJ53)+datos_econometria!$D$65*LN(datos_driver!AJ22))</f>
        <v>132678233.08144106</v>
      </c>
      <c r="AQ4" s="53">
        <f>EXP(datos_econometria!$D$66+datos_econometria!$D$62*LN(datos_driver!AK4)+datos_econometria!$D$64*LN(datos_driver!AK53)+datos_econometria!$D$65*LN(datos_driver!AK22))</f>
        <v>131849402.25758328</v>
      </c>
      <c r="AR4" s="53">
        <f>EXP(datos_econometria!$D$66+datos_econometria!$D$62*LN(datos_driver!AL4)+datos_econometria!$D$64*LN(datos_driver!AL53)+datos_econometria!$D$65*LN(datos_driver!AL22))</f>
        <v>131013325.52949634</v>
      </c>
      <c r="AS4" s="53">
        <f>EXP(datos_econometria!$D$66+datos_econometria!$D$62*LN(datos_driver!AM4)+datos_econometria!$D$64*LN(datos_driver!AM53)+datos_econometria!$D$65*LN(datos_driver!AM22))</f>
        <v>130174322.49066286</v>
      </c>
      <c r="AT4" s="53">
        <f>EXP(datos_econometria!$D$66+datos_econometria!$D$62*LN(datos_driver!AN4)+datos_econometria!$D$64*LN(datos_driver!AN53)+datos_econometria!$D$65*LN(datos_driver!AN22))</f>
        <v>129335146.07790531</v>
      </c>
      <c r="AU4" s="53">
        <f>EXP(datos_econometria!$D$66+datos_econometria!$D$62*LN(datos_driver!AO4)+datos_econometria!$D$64*LN(datos_driver!AO53)+datos_econometria!$D$65*LN(datos_driver!AO22))</f>
        <v>128497541.89626239</v>
      </c>
      <c r="AV4" s="53">
        <f>EXP(datos_econometria!$D$66+datos_econometria!$D$62*LN(datos_driver!AP4)+datos_econometria!$D$64*LN(datos_driver!AP53)+datos_econometria!$D$65*LN(datos_driver!AP22))</f>
        <v>127662614.20234932</v>
      </c>
      <c r="AW4" s="53">
        <f>EXP(datos_econometria!$D$66+datos_econometria!$D$62*LN(datos_driver!AQ4)+datos_econometria!$D$64*LN(datos_driver!AQ53)+datos_econometria!$D$65*LN(datos_driver!AQ22))</f>
        <v>126831060.38429748</v>
      </c>
      <c r="AX4" s="53">
        <f>EXP(datos_econometria!$D$66+datos_econometria!$D$62*LN(datos_driver!AR4)+datos_econometria!$D$64*LN(datos_driver!AR53)+datos_econometria!$D$65*LN(datos_driver!AR22))</f>
        <v>126003319.79241031</v>
      </c>
    </row>
    <row r="5" spans="1:50">
      <c r="A5" t="s">
        <v>31</v>
      </c>
      <c r="B5" t="s">
        <v>47</v>
      </c>
      <c r="C5" t="s">
        <v>336</v>
      </c>
      <c r="D5" s="70"/>
      <c r="E5" s="70"/>
      <c r="F5" s="70"/>
      <c r="G5" s="70"/>
      <c r="H5" s="70"/>
      <c r="I5" s="53">
        <f>EXP(datos_econometria!$D$100+datos_econometria!$D$96*LN(datos_driver!C5)+datos_econometria!$D$98*LN(datos_driver!C54)+datos_econometria!$D$99*LN(datos_driver!C23))</f>
        <v>749458056.45418668</v>
      </c>
      <c r="J5" s="53">
        <f>EXP(datos_econometria!$D$100+datos_econometria!$D$96*LN(datos_driver!D5)+datos_econometria!$D$98*LN(datos_driver!D54)+datos_econometria!$D$99*LN(datos_driver!D23))</f>
        <v>703470643.23974442</v>
      </c>
      <c r="K5" s="53">
        <f>EXP(datos_econometria!$D$100+datos_econometria!$D$96*LN(datos_driver!E5)+datos_econometria!$D$98*LN(datos_driver!E54)+datos_econometria!$D$99*LN(datos_driver!E23))</f>
        <v>743603582.93211699</v>
      </c>
      <c r="L5" s="53">
        <f>EXP(datos_econometria!$D$100+datos_econometria!$D$96*LN(datos_driver!F5)+datos_econometria!$D$98*LN(datos_driver!F54)+datos_econometria!$D$99*LN(datos_driver!F23))</f>
        <v>752746757.0883702</v>
      </c>
      <c r="M5" s="53">
        <f>EXP(datos_econometria!$D$100+datos_econometria!$D$96*LN(datos_driver!G5)+datos_econometria!$D$98*LN(datos_driver!G54)+datos_econometria!$D$99*LN(datos_driver!G23))</f>
        <v>749366165.4194665</v>
      </c>
      <c r="N5" s="53">
        <f>EXP(datos_econometria!$D$100+datos_econometria!$D$96*LN(datos_driver!H5)+datos_econometria!$D$98*LN(datos_driver!H54)+datos_econometria!$D$99*LN(datos_driver!H23))</f>
        <v>757666027.42710614</v>
      </c>
      <c r="O5" s="53">
        <f>EXP(datos_econometria!$D$100+datos_econometria!$D$96*LN(datos_driver!I5)+datos_econometria!$D$98*LN(datos_driver!I54)+datos_econometria!$D$99*LN(datos_driver!I23))</f>
        <v>772951375.05922902</v>
      </c>
      <c r="P5" s="53">
        <f>EXP(datos_econometria!$D$100+datos_econometria!$D$96*LN(datos_driver!J5)+datos_econometria!$D$98*LN(datos_driver!J54)+datos_econometria!$D$99*LN(datos_driver!J23))</f>
        <v>787439503.3068223</v>
      </c>
      <c r="Q5" s="53">
        <f>EXP(datos_econometria!$D$100+datos_econometria!$D$96*LN(datos_driver!K5)+datos_econometria!$D$98*LN(datos_driver!K54)+datos_econometria!$D$99*LN(datos_driver!K23))</f>
        <v>796850114.13064373</v>
      </c>
      <c r="R5" s="53">
        <f>EXP(datos_econometria!$D$100+datos_econometria!$D$96*LN(datos_driver!L5)+datos_econometria!$D$98*LN(datos_driver!L54)+datos_econometria!$D$99*LN(datos_driver!L23))</f>
        <v>802578367.25335205</v>
      </c>
      <c r="S5" s="53">
        <f>EXP(datos_econometria!$D$100+datos_econometria!$D$96*LN(datos_driver!M5)+datos_econometria!$D$98*LN(datos_driver!M54)+datos_econometria!$D$99*LN(datos_driver!M23))</f>
        <v>813867490.42097282</v>
      </c>
      <c r="T5" s="53">
        <f>EXP(datos_econometria!$D$100+datos_econometria!$D$96*LN(datos_driver!N5)+datos_econometria!$D$98*LN(datos_driver!N54)+datos_econometria!$D$99*LN(datos_driver!N23))</f>
        <v>832956331.26326299</v>
      </c>
      <c r="U5" s="53">
        <f>EXP(datos_econometria!$D$100+datos_econometria!$D$96*LN(datos_driver!O5)+datos_econometria!$D$98*LN(datos_driver!O54)+datos_econometria!$D$99*LN(datos_driver!O23))</f>
        <v>851370330.38165724</v>
      </c>
      <c r="V5" s="53">
        <f>EXP(datos_econometria!$D$100+datos_econometria!$D$96*LN(datos_driver!P5)+datos_econometria!$D$98*LN(datos_driver!P54)+datos_econometria!$D$99*LN(datos_driver!P23))</f>
        <v>873482882.75854516</v>
      </c>
      <c r="W5" s="53">
        <f>EXP(datos_econometria!$D$100+datos_econometria!$D$96*LN(datos_driver!Q5)+datos_econometria!$D$98*LN(datos_driver!Q54)+datos_econometria!$D$99*LN(datos_driver!Q23))</f>
        <v>879575580.7752825</v>
      </c>
      <c r="X5" s="53">
        <f>EXP(datos_econometria!$D$100+datos_econometria!$D$96*LN(datos_driver!R5)+datos_econometria!$D$98*LN(datos_driver!R54)+datos_econometria!$D$99*LN(datos_driver!R23))</f>
        <v>897818808.23521233</v>
      </c>
      <c r="Y5" s="53">
        <f>EXP(datos_econometria!$D$100+datos_econometria!$D$96*LN(datos_driver!S5)+datos_econometria!$D$98*LN(datos_driver!S54)+datos_econometria!$D$99*LN(datos_driver!S23))</f>
        <v>909765413.82468283</v>
      </c>
      <c r="Z5" s="53">
        <f>EXP(datos_econometria!$D$100+datos_econometria!$D$96*LN(datos_driver!T5)+datos_econometria!$D$98*LN(datos_driver!T54)+datos_econometria!$D$99*LN(datos_driver!T23))</f>
        <v>919769456.44879496</v>
      </c>
      <c r="AA5" s="53">
        <f>EXP(datos_econometria!$D$100+datos_econometria!$D$96*LN(datos_driver!U5)+datos_econometria!$D$98*LN(datos_driver!U54)+datos_econometria!$D$99*LN(datos_driver!U23))</f>
        <v>915624533.90791225</v>
      </c>
      <c r="AB5" s="53">
        <f>EXP(datos_econometria!$D$100+datos_econometria!$D$96*LN(datos_driver!V5)+datos_econometria!$D$98*LN(datos_driver!V54)+datos_econometria!$D$99*LN(datos_driver!V23))</f>
        <v>916597449.5347749</v>
      </c>
      <c r="AC5" s="53">
        <f>EXP(datos_econometria!$D$100+datos_econometria!$D$96*LN(datos_driver!W5)+datos_econometria!$D$98*LN(datos_driver!W54)+datos_econometria!$D$99*LN(datos_driver!W23))</f>
        <v>922077192.60782993</v>
      </c>
      <c r="AD5" s="53">
        <f>EXP(datos_econometria!$D$100+datos_econometria!$D$96*LN(datos_driver!X5)+datos_econometria!$D$98*LN(datos_driver!X54)+datos_econometria!$D$99*LN(datos_driver!X23))</f>
        <v>923770586.43693078</v>
      </c>
      <c r="AE5" s="53">
        <f>EXP(datos_econometria!$D$100+datos_econometria!$D$96*LN(datos_driver!Y5)+datos_econometria!$D$98*LN(datos_driver!Y54)+datos_econometria!$D$99*LN(datos_driver!Y23))</f>
        <v>924409918.06449783</v>
      </c>
      <c r="AF5" s="53">
        <f>EXP(datos_econometria!$D$100+datos_econometria!$D$96*LN(datos_driver!Z5)+datos_econometria!$D$98*LN(datos_driver!Z54)+datos_econometria!$D$99*LN(datos_driver!Z23))</f>
        <v>922866829.86139548</v>
      </c>
      <c r="AG5" s="53">
        <f>EXP(datos_econometria!$D$100+datos_econometria!$D$96*LN(datos_driver!AA5)+datos_econometria!$D$98*LN(datos_driver!AA54)+datos_econometria!$D$99*LN(datos_driver!AA23))</f>
        <v>924598536.93079209</v>
      </c>
      <c r="AH5" s="53">
        <f>EXP(datos_econometria!$D$100+datos_econometria!$D$96*LN(datos_driver!AB5)+datos_econometria!$D$98*LN(datos_driver!AB54)+datos_econometria!$D$99*LN(datos_driver!AB23))</f>
        <v>926703481.43497932</v>
      </c>
      <c r="AI5" s="53">
        <f>EXP(datos_econometria!$D$100+datos_econometria!$D$96*LN(datos_driver!AC5)+datos_econometria!$D$98*LN(datos_driver!AC54)+datos_econometria!$D$99*LN(datos_driver!AC23))</f>
        <v>930089221.4110595</v>
      </c>
      <c r="AJ5" s="53">
        <f>EXP(datos_econometria!$D$100+datos_econometria!$D$96*LN(datos_driver!AD5)+datos_econometria!$D$98*LN(datos_driver!AD54)+datos_econometria!$D$99*LN(datos_driver!AD23))</f>
        <v>936161842.06908095</v>
      </c>
      <c r="AK5" s="53">
        <f>EXP(datos_econometria!$D$100+datos_econometria!$D$96*LN(datos_driver!AE5)+datos_econometria!$D$98*LN(datos_driver!AE54)+datos_econometria!$D$99*LN(datos_driver!AE23))</f>
        <v>942507339.05550075</v>
      </c>
      <c r="AL5" s="53">
        <f>EXP(datos_econometria!$D$100+datos_econometria!$D$96*LN(datos_driver!AF5)+datos_econometria!$D$98*LN(datos_driver!AF54)+datos_econometria!$D$99*LN(datos_driver!AF23))</f>
        <v>944429006.48248744</v>
      </c>
      <c r="AM5" s="53">
        <f>EXP(datos_econometria!$D$100+datos_econometria!$D$96*LN(datos_driver!AG5)+datos_econometria!$D$98*LN(datos_driver!AG54)+datos_econometria!$D$99*LN(datos_driver!AG23))</f>
        <v>954854484.83465803</v>
      </c>
      <c r="AN5" s="53">
        <f>EXP(datos_econometria!$D$100+datos_econometria!$D$96*LN(datos_driver!AH5)+datos_econometria!$D$98*LN(datos_driver!AH54)+datos_econometria!$D$99*LN(datos_driver!AH23))</f>
        <v>963702627.22834754</v>
      </c>
      <c r="AO5" s="53">
        <f>EXP(datos_econometria!$D$100+datos_econometria!$D$96*LN(datos_driver!AI5)+datos_econometria!$D$98*LN(datos_driver!AI54)+datos_econometria!$D$99*LN(datos_driver!AI23))</f>
        <v>961612166.43437624</v>
      </c>
      <c r="AP5" s="53">
        <f>EXP(datos_econometria!$D$100+datos_econometria!$D$96*LN(datos_driver!AJ5)+datos_econometria!$D$98*LN(datos_driver!AJ54)+datos_econometria!$D$99*LN(datos_driver!AJ23))</f>
        <v>959459183.93532252</v>
      </c>
      <c r="AQ5" s="53">
        <f>EXP(datos_econometria!$D$100+datos_econometria!$D$96*LN(datos_driver!AK5)+datos_econometria!$D$98*LN(datos_driver!AK54)+datos_econometria!$D$99*LN(datos_driver!AK23))</f>
        <v>957262133.19308782</v>
      </c>
      <c r="AR5" s="53">
        <f>EXP(datos_econometria!$D$100+datos_econometria!$D$96*LN(datos_driver!AL5)+datos_econometria!$D$98*LN(datos_driver!AL54)+datos_econometria!$D$99*LN(datos_driver!AL23))</f>
        <v>955035079.03951192</v>
      </c>
      <c r="AS5" s="53">
        <f>EXP(datos_econometria!$D$100+datos_econometria!$D$96*LN(datos_driver!AM5)+datos_econometria!$D$98*LN(datos_driver!AM54)+datos_econometria!$D$99*LN(datos_driver!AM23))</f>
        <v>952788397.81209064</v>
      </c>
      <c r="AT5" s="53">
        <f>EXP(datos_econometria!$D$100+datos_econometria!$D$96*LN(datos_driver!AN5)+datos_econometria!$D$98*LN(datos_driver!AN54)+datos_econometria!$D$99*LN(datos_driver!AN23))</f>
        <v>950529592.49214649</v>
      </c>
      <c r="AU5" s="53">
        <f>EXP(datos_econometria!$D$100+datos_econometria!$D$96*LN(datos_driver!AO5)+datos_econometria!$D$98*LN(datos_driver!AO54)+datos_econometria!$D$99*LN(datos_driver!AO23))</f>
        <v>948264014.42001891</v>
      </c>
      <c r="AV5" s="53">
        <f>EXP(datos_econometria!$D$100+datos_econometria!$D$96*LN(datos_driver!AP5)+datos_econometria!$D$98*LN(datos_driver!AP54)+datos_econometria!$D$99*LN(datos_driver!AP23))</f>
        <v>945995441.59564614</v>
      </c>
      <c r="AW5" s="53">
        <f>EXP(datos_econometria!$D$100+datos_econometria!$D$96*LN(datos_driver!AQ5)+datos_econometria!$D$98*LN(datos_driver!AQ54)+datos_econometria!$D$99*LN(datos_driver!AQ23))</f>
        <v>943726519.67240107</v>
      </c>
      <c r="AX5" s="53">
        <f>EXP(datos_econometria!$D$100+datos_econometria!$D$96*LN(datos_driver!AR5)+datos_econometria!$D$98*LN(datos_driver!AR54)+datos_econometria!$D$99*LN(datos_driver!AR23))</f>
        <v>941459088.62936211</v>
      </c>
    </row>
    <row r="6" spans="1:50">
      <c r="A6" t="s">
        <v>32</v>
      </c>
      <c r="B6" t="s">
        <v>47</v>
      </c>
      <c r="C6" t="s">
        <v>336</v>
      </c>
      <c r="D6" s="70"/>
      <c r="E6" s="70"/>
      <c r="F6" s="70"/>
      <c r="G6" s="70"/>
      <c r="H6" s="70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</row>
    <row r="7" spans="1:50">
      <c r="A7" t="s">
        <v>33</v>
      </c>
      <c r="B7" t="s">
        <v>47</v>
      </c>
      <c r="C7" t="s">
        <v>336</v>
      </c>
      <c r="D7" s="70"/>
      <c r="E7" s="70"/>
      <c r="F7" s="70"/>
      <c r="G7" s="70"/>
      <c r="H7" s="70"/>
      <c r="I7" s="53">
        <f>EXP(datos_econometria!$D$170+datos_econometria!$D$166*LN(datos_driver!C7)+datos_econometria!$D$168*LN(datos_driver!C56)+datos_econometria!$D$169*LN(datos_driver!C25))</f>
        <v>5220891291.8570566</v>
      </c>
      <c r="J7" s="53">
        <f>EXP(datos_econometria!$D$170+datos_econometria!$D$166*LN(datos_driver!D7)+datos_econometria!$D$168*LN(datos_driver!D56)+datos_econometria!$D$169*LN(datos_driver!D25))</f>
        <v>4681160560.2159901</v>
      </c>
      <c r="K7" s="53">
        <f>EXP(datos_econometria!$D$170+datos_econometria!$D$166*LN(datos_driver!E7)+datos_econometria!$D$168*LN(datos_driver!E56)+datos_econometria!$D$169*LN(datos_driver!E25))</f>
        <v>5649854144.499073</v>
      </c>
      <c r="L7" s="53">
        <f>EXP(datos_econometria!$D$170+datos_econometria!$D$166*LN(datos_driver!F7)+datos_econometria!$D$168*LN(datos_driver!F56)+datos_econometria!$D$169*LN(datos_driver!F25))</f>
        <v>5806055451.3322401</v>
      </c>
      <c r="M7" s="53">
        <f>EXP(datos_econometria!$D$170+datos_econometria!$D$166*LN(datos_driver!G7)+datos_econometria!$D$168*LN(datos_driver!G56)+datos_econometria!$D$169*LN(datos_driver!G25))</f>
        <v>5735106967.0545597</v>
      </c>
      <c r="N7" s="53">
        <f>EXP(datos_econometria!$D$170+datos_econometria!$D$166*LN(datos_driver!H7)+datos_econometria!$D$168*LN(datos_driver!H56)+datos_econometria!$D$169*LN(datos_driver!H25))</f>
        <v>5928987241.9770536</v>
      </c>
      <c r="O7" s="53">
        <f>EXP(datos_econometria!$D$170+datos_econometria!$D$166*LN(datos_driver!I7)+datos_econometria!$D$168*LN(datos_driver!I56)+datos_econometria!$D$169*LN(datos_driver!I25))</f>
        <v>6106680183.3013382</v>
      </c>
      <c r="P7" s="53">
        <f>EXP(datos_econometria!$D$170+datos_econometria!$D$166*LN(datos_driver!J7)+datos_econometria!$D$168*LN(datos_driver!J56)+datos_econometria!$D$169*LN(datos_driver!J25))</f>
        <v>6264337271.6546307</v>
      </c>
      <c r="Q7" s="53">
        <f>EXP(datos_econometria!$D$170+datos_econometria!$D$166*LN(datos_driver!K7)+datos_econometria!$D$168*LN(datos_driver!K56)+datos_econometria!$D$169*LN(datos_driver!K25))</f>
        <v>6413074014.2580452</v>
      </c>
      <c r="R7" s="53">
        <f>EXP(datos_econometria!$D$170+datos_econometria!$D$166*LN(datos_driver!L7)+datos_econometria!$D$168*LN(datos_driver!L56)+datos_econometria!$D$169*LN(datos_driver!L25))</f>
        <v>6570115537.8473244</v>
      </c>
      <c r="S7" s="53">
        <f>EXP(datos_econometria!$D$170+datos_econometria!$D$166*LN(datos_driver!M7)+datos_econometria!$D$168*LN(datos_driver!M56)+datos_econometria!$D$169*LN(datos_driver!M25))</f>
        <v>6729217479.0321236</v>
      </c>
      <c r="T7" s="53">
        <f>EXP(datos_econometria!$D$170+datos_econometria!$D$166*LN(datos_driver!N7)+datos_econometria!$D$168*LN(datos_driver!N56)+datos_econometria!$D$169*LN(datos_driver!N25))</f>
        <v>6882113675.4081707</v>
      </c>
      <c r="U7" s="53">
        <f>EXP(datos_econometria!$D$170+datos_econometria!$D$166*LN(datos_driver!O7)+datos_econometria!$D$168*LN(datos_driver!O56)+datos_econometria!$D$169*LN(datos_driver!O25))</f>
        <v>7028918570.5191917</v>
      </c>
      <c r="V7" s="53">
        <f>EXP(datos_econometria!$D$170+datos_econometria!$D$166*LN(datos_driver!P7)+datos_econometria!$D$168*LN(datos_driver!P56)+datos_econometria!$D$169*LN(datos_driver!P25))</f>
        <v>7173102468.8993731</v>
      </c>
      <c r="W7" s="53">
        <f>EXP(datos_econometria!$D$170+datos_econometria!$D$166*LN(datos_driver!Q7)+datos_econometria!$D$168*LN(datos_driver!Q56)+datos_econometria!$D$169*LN(datos_driver!Q25))</f>
        <v>7314385260.4758101</v>
      </c>
      <c r="X7" s="53">
        <f>EXP(datos_econometria!$D$170+datos_econometria!$D$166*LN(datos_driver!R7)+datos_econometria!$D$168*LN(datos_driver!R56)+datos_econometria!$D$169*LN(datos_driver!R25))</f>
        <v>7452422273.4679375</v>
      </c>
      <c r="Y7" s="53">
        <f>EXP(datos_econometria!$D$170+datos_econometria!$D$166*LN(datos_driver!S7)+datos_econometria!$D$168*LN(datos_driver!S56)+datos_econometria!$D$169*LN(datos_driver!S25))</f>
        <v>7586888603.8604708</v>
      </c>
      <c r="Z7" s="53">
        <f>EXP(datos_econometria!$D$170+datos_econometria!$D$166*LN(datos_driver!T7)+datos_econometria!$D$168*LN(datos_driver!T56)+datos_econometria!$D$169*LN(datos_driver!T25))</f>
        <v>7717474926.9008722</v>
      </c>
      <c r="AA7" s="53">
        <f>EXP(datos_econometria!$D$170+datos_econometria!$D$166*LN(datos_driver!U7)+datos_econometria!$D$168*LN(datos_driver!U56)+datos_econometria!$D$169*LN(datos_driver!U25))</f>
        <v>7843882827.8974743</v>
      </c>
      <c r="AB7" s="53">
        <f>EXP(datos_econometria!$D$170+datos_econometria!$D$166*LN(datos_driver!V7)+datos_econometria!$D$168*LN(datos_driver!V56)+datos_econometria!$D$169*LN(datos_driver!V25))</f>
        <v>7965822836.4359274</v>
      </c>
      <c r="AC7" s="53">
        <f>EXP(datos_econometria!$D$170+datos_econometria!$D$166*LN(datos_driver!W7)+datos_econometria!$D$168*LN(datos_driver!W56)+datos_econometria!$D$169*LN(datos_driver!W25))</f>
        <v>8083013909.9365425</v>
      </c>
      <c r="AD7" s="53">
        <f>EXP(datos_econometria!$D$170+datos_econometria!$D$166*LN(datos_driver!X7)+datos_econometria!$D$168*LN(datos_driver!X56)+datos_econometria!$D$169*LN(datos_driver!X25))</f>
        <v>8195183626.5739574</v>
      </c>
      <c r="AE7" s="53">
        <f>EXP(datos_econometria!$D$170+datos_econometria!$D$166*LN(datos_driver!Y7)+datos_econometria!$D$168*LN(datos_driver!Y56)+datos_econometria!$D$169*LN(datos_driver!Y25))</f>
        <v>8302068734.8699245</v>
      </c>
      <c r="AF7" s="53">
        <f>EXP(datos_econometria!$D$170+datos_econometria!$D$166*LN(datos_driver!Z7)+datos_econometria!$D$168*LN(datos_driver!Z56)+datos_econometria!$D$169*LN(datos_driver!Z25))</f>
        <v>8403415885.6931534</v>
      </c>
      <c r="AG7" s="53">
        <f>EXP(datos_econometria!$D$170+datos_econometria!$D$166*LN(datos_driver!AA7)+datos_econometria!$D$168*LN(datos_driver!AA56)+datos_econometria!$D$169*LN(datos_driver!AA25))</f>
        <v>8498982454.095437</v>
      </c>
      <c r="AH7" s="53">
        <f>EXP(datos_econometria!$D$170+datos_econometria!$D$166*LN(datos_driver!AB7)+datos_econometria!$D$168*LN(datos_driver!AB56)+datos_econometria!$D$169*LN(datos_driver!AB25))</f>
        <v>8588537398.1033707</v>
      </c>
      <c r="AI7" s="53">
        <f>EXP(datos_econometria!$D$170+datos_econometria!$D$166*LN(datos_driver!AC7)+datos_econometria!$D$168*LN(datos_driver!AC56)+datos_econometria!$D$169*LN(datos_driver!AC25))</f>
        <v>8671862122.1900787</v>
      </c>
      <c r="AJ7" s="53">
        <f>EXP(datos_econometria!$D$170+datos_econometria!$D$166*LN(datos_driver!AD7)+datos_econometria!$D$168*LN(datos_driver!AD56)+datos_econometria!$D$169*LN(datos_driver!AD25))</f>
        <v>8748751324.4936047</v>
      </c>
      <c r="AK7" s="53">
        <f>EXP(datos_econometria!$D$170+datos_econometria!$D$166*LN(datos_driver!AE7)+datos_econometria!$D$168*LN(datos_driver!AE56)+datos_econometria!$D$169*LN(datos_driver!AE25))</f>
        <v>8779841829.6372337</v>
      </c>
      <c r="AL7" s="53">
        <f>EXP(datos_econometria!$D$170+datos_econometria!$D$166*LN(datos_driver!AF7)+datos_econometria!$D$168*LN(datos_driver!AF56)+datos_econometria!$D$169*LN(datos_driver!AF25))</f>
        <v>8817995384.748827</v>
      </c>
      <c r="AM7" s="53">
        <f>EXP(datos_econometria!$D$170+datos_econometria!$D$166*LN(datos_driver!AG7)+datos_econometria!$D$168*LN(datos_driver!AG56)+datos_econometria!$D$169*LN(datos_driver!AG25))</f>
        <v>8861454810.7119675</v>
      </c>
      <c r="AN7" s="53">
        <f>EXP(datos_econometria!$D$170+datos_econometria!$D$166*LN(datos_driver!AH7)+datos_econometria!$D$168*LN(datos_driver!AH56)+datos_econometria!$D$169*LN(datos_driver!AH25))</f>
        <v>8908306074.3959713</v>
      </c>
      <c r="AO7" s="53">
        <f>EXP(datos_econometria!$D$170+datos_econometria!$D$166*LN(datos_driver!AI7)+datos_econometria!$D$168*LN(datos_driver!AI56)+datos_econometria!$D$169*LN(datos_driver!AI25))</f>
        <v>8957365888.7382317</v>
      </c>
      <c r="AP7" s="53">
        <f>EXP(datos_econometria!$D$170+datos_econometria!$D$166*LN(datos_driver!AJ7)+datos_econometria!$D$168*LN(datos_driver!AJ56)+datos_econometria!$D$169*LN(datos_driver!AJ25))</f>
        <v>9007920779.0199699</v>
      </c>
      <c r="AQ7" s="53">
        <f>EXP(datos_econometria!$D$170+datos_econometria!$D$166*LN(datos_driver!AK7)+datos_econometria!$D$168*LN(datos_driver!AK56)+datos_econometria!$D$169*LN(datos_driver!AK25))</f>
        <v>9059534064.4199181</v>
      </c>
      <c r="AR7" s="53">
        <f>EXP(datos_econometria!$D$170+datos_econometria!$D$166*LN(datos_driver!AL7)+datos_econometria!$D$168*LN(datos_driver!AL56)+datos_econometria!$D$169*LN(datos_driver!AL25))</f>
        <v>9111934863.5913143</v>
      </c>
      <c r="AS7" s="53">
        <f>EXP(datos_econometria!$D$170+datos_econometria!$D$166*LN(datos_driver!AM7)+datos_econometria!$D$168*LN(datos_driver!AM56)+datos_econometria!$D$169*LN(datos_driver!AM25))</f>
        <v>9164953663.8524342</v>
      </c>
      <c r="AT7" s="53">
        <f>EXP(datos_econometria!$D$170+datos_econometria!$D$166*LN(datos_driver!AN7)+datos_econometria!$D$168*LN(datos_driver!AN56)+datos_econometria!$D$169*LN(datos_driver!AN25))</f>
        <v>9218483850.4341469</v>
      </c>
      <c r="AU7" s="53">
        <f>EXP(datos_econometria!$D$170+datos_econometria!$D$166*LN(datos_driver!AO7)+datos_econometria!$D$168*LN(datos_driver!AO56)+datos_econometria!$D$169*LN(datos_driver!AO25))</f>
        <v>9272458233.8026333</v>
      </c>
      <c r="AV7" s="53">
        <f>EXP(datos_econometria!$D$170+datos_econometria!$D$166*LN(datos_driver!AP7)+datos_econometria!$D$168*LN(datos_driver!AP56)+datos_econometria!$D$169*LN(datos_driver!AP25))</f>
        <v>9326834516.8417721</v>
      </c>
      <c r="AW7" s="53">
        <f>EXP(datos_econometria!$D$170+datos_econometria!$D$166*LN(datos_driver!AQ7)+datos_econometria!$D$168*LN(datos_driver!AQ56)+datos_econometria!$D$169*LN(datos_driver!AQ25))</f>
        <v>9381586207.5552845</v>
      </c>
      <c r="AX7" s="53">
        <f>EXP(datos_econometria!$D$170+datos_econometria!$D$166*LN(datos_driver!AR7)+datos_econometria!$D$168*LN(datos_driver!AR56)+datos_econometria!$D$169*LN(datos_driver!AR25))</f>
        <v>9436696896.8884449</v>
      </c>
    </row>
    <row r="8" spans="1:50">
      <c r="A8" t="s">
        <v>34</v>
      </c>
      <c r="B8" t="s">
        <v>47</v>
      </c>
      <c r="C8" t="s">
        <v>336</v>
      </c>
      <c r="D8" s="70"/>
      <c r="E8" s="70"/>
      <c r="F8" s="70"/>
      <c r="G8" s="70"/>
      <c r="H8" s="70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</row>
    <row r="9" spans="1:50">
      <c r="A9" t="s">
        <v>35</v>
      </c>
      <c r="B9" t="s">
        <v>47</v>
      </c>
      <c r="C9" t="s">
        <v>336</v>
      </c>
      <c r="D9" s="70"/>
      <c r="E9" s="70"/>
      <c r="F9" s="70"/>
      <c r="G9" s="70"/>
      <c r="H9" s="70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</row>
    <row r="10" spans="1:50">
      <c r="A10" t="s">
        <v>36</v>
      </c>
      <c r="B10" t="s">
        <v>47</v>
      </c>
      <c r="C10" t="s">
        <v>336</v>
      </c>
      <c r="D10" s="70"/>
      <c r="E10" s="70"/>
      <c r="F10" s="70"/>
      <c r="G10" s="70"/>
      <c r="H10" s="70"/>
      <c r="I10" s="53">
        <f>EXP(datos_econometria!$D$273+datos_econometria!$D$269*LN(datos_driver!C10)+datos_econometria!$D$271*LN(datos_driver!C59)+datos_econometria!$D$272*LN(datos_driver!C28))</f>
        <v>2135703313.7513394</v>
      </c>
      <c r="J10" s="53">
        <f>EXP(datos_econometria!$D$273+datos_econometria!$D$269*LN(datos_driver!D10)+datos_econometria!$D$271*LN(datos_driver!D59)+datos_econometria!$D$272*LN(datos_driver!D28))</f>
        <v>3715414530.3270469</v>
      </c>
      <c r="K10" s="53">
        <f>EXP(datos_econometria!$D$273+datos_econometria!$D$269*LN(datos_driver!E10)+datos_econometria!$D$271*LN(datos_driver!E59)+datos_econometria!$D$272*LN(datos_driver!E28))</f>
        <v>2089693644.7516036</v>
      </c>
      <c r="L10" s="53">
        <f>EXP(datos_econometria!$D$273+datos_econometria!$D$269*LN(datos_driver!F10)+datos_econometria!$D$271*LN(datos_driver!F59)+datos_econometria!$D$272*LN(datos_driver!F28))</f>
        <v>1959674314.5568466</v>
      </c>
      <c r="M10" s="53">
        <f>EXP(datos_econometria!$D$273+datos_econometria!$D$269*LN(datos_driver!G10)+datos_econometria!$D$271*LN(datos_driver!G59)+datos_econometria!$D$272*LN(datos_driver!G28))</f>
        <v>2151460598.8539743</v>
      </c>
      <c r="N10" s="53">
        <f>EXP(datos_econometria!$D$273+datos_econometria!$D$269*LN(datos_driver!H10)+datos_econometria!$D$271*LN(datos_driver!H59)+datos_econometria!$D$272*LN(datos_driver!H28))</f>
        <v>2020329388.9582665</v>
      </c>
      <c r="O10" s="53">
        <f>EXP(datos_econometria!$D$273+datos_econometria!$D$269*LN(datos_driver!I10)+datos_econometria!$D$271*LN(datos_driver!I59)+datos_econometria!$D$272*LN(datos_driver!I28))</f>
        <v>1906985184.707598</v>
      </c>
      <c r="P10" s="53">
        <f>EXP(datos_econometria!$D$273+datos_econometria!$D$269*LN(datos_driver!J10)+datos_econometria!$D$271*LN(datos_driver!J59)+datos_econometria!$D$272*LN(datos_driver!J28))</f>
        <v>1812391731.9203281</v>
      </c>
      <c r="Q10" s="53">
        <f>EXP(datos_econometria!$D$273+datos_econometria!$D$269*LN(datos_driver!K10)+datos_econometria!$D$271*LN(datos_driver!K59)+datos_econometria!$D$272*LN(datos_driver!K28))</f>
        <v>1722805571.4267004</v>
      </c>
      <c r="R10" s="53">
        <f>EXP(datos_econometria!$D$273+datos_econometria!$D$269*LN(datos_driver!L10)+datos_econometria!$D$271*LN(datos_driver!L59)+datos_econometria!$D$272*LN(datos_driver!L28))</f>
        <v>1621947357.3018208</v>
      </c>
      <c r="S10" s="53">
        <f>EXP(datos_econometria!$D$273+datos_econometria!$D$269*LN(datos_driver!M10)+datos_econometria!$D$271*LN(datos_driver!M59)+datos_econometria!$D$272*LN(datos_driver!M28))</f>
        <v>1521247190.2197583</v>
      </c>
      <c r="T10" s="53">
        <f>EXP(datos_econometria!$D$273+datos_econometria!$D$269*LN(datos_driver!N10)+datos_econometria!$D$271*LN(datos_driver!N59)+datos_econometria!$D$272*LN(datos_driver!N28))</f>
        <v>1428683025.5426798</v>
      </c>
      <c r="U10" s="53">
        <f>EXP(datos_econometria!$D$273+datos_econometria!$D$269*LN(datos_driver!O10)+datos_econometria!$D$271*LN(datos_driver!O59)+datos_econometria!$D$272*LN(datos_driver!O28))</f>
        <v>1342166746.4603801</v>
      </c>
      <c r="V10" s="53">
        <f>EXP(datos_econometria!$D$273+datos_econometria!$D$269*LN(datos_driver!P10)+datos_econometria!$D$271*LN(datos_driver!P59)+datos_econometria!$D$272*LN(datos_driver!P28))</f>
        <v>1258345769.8868468</v>
      </c>
      <c r="W10" s="53">
        <f>EXP(datos_econometria!$D$273+datos_econometria!$D$269*LN(datos_driver!Q10)+datos_econometria!$D$271*LN(datos_driver!Q59)+datos_econometria!$D$272*LN(datos_driver!Q28))</f>
        <v>1170747125.5361946</v>
      </c>
      <c r="X10" s="53">
        <f>EXP(datos_econometria!$D$273+datos_econometria!$D$269*LN(datos_driver!R10)+datos_econometria!$D$271*LN(datos_driver!R59)+datos_econometria!$D$272*LN(datos_driver!R28))</f>
        <v>1089633834.2674863</v>
      </c>
      <c r="Y10" s="53">
        <f>EXP(datos_econometria!$D$273+datos_econometria!$D$269*LN(datos_driver!S10)+datos_econometria!$D$271*LN(datos_driver!S59)+datos_econometria!$D$272*LN(datos_driver!S28))</f>
        <v>1008958696.2154894</v>
      </c>
      <c r="Z10" s="53">
        <f>EXP(datos_econometria!$D$273+datos_econometria!$D$269*LN(datos_driver!T10)+datos_econometria!$D$271*LN(datos_driver!T59)+datos_econometria!$D$272*LN(datos_driver!T28))</f>
        <v>1004762795.1813196</v>
      </c>
      <c r="AA10" s="53">
        <f>EXP(datos_econometria!$D$273+datos_econometria!$D$269*LN(datos_driver!U10)+datos_econometria!$D$271*LN(datos_driver!U59)+datos_econometria!$D$272*LN(datos_driver!U28))</f>
        <v>994006989.19399786</v>
      </c>
      <c r="AB10" s="53">
        <f>EXP(datos_econometria!$D$273+datos_econometria!$D$269*LN(datos_driver!V10)+datos_econometria!$D$271*LN(datos_driver!V59)+datos_econometria!$D$272*LN(datos_driver!V28))</f>
        <v>982483418.40376639</v>
      </c>
      <c r="AC10" s="53">
        <f>EXP(datos_econometria!$D$273+datos_econometria!$D$269*LN(datos_driver!W10)+datos_econometria!$D$271*LN(datos_driver!W59)+datos_econometria!$D$272*LN(datos_driver!W28))</f>
        <v>970297983.57065213</v>
      </c>
      <c r="AD10" s="53">
        <f>EXP(datos_econometria!$D$273+datos_econometria!$D$269*LN(datos_driver!X10)+datos_econometria!$D$271*LN(datos_driver!X59)+datos_econometria!$D$272*LN(datos_driver!X28))</f>
        <v>955496131.94154871</v>
      </c>
      <c r="AE10" s="53">
        <f>EXP(datos_econometria!$D$273+datos_econometria!$D$269*LN(datos_driver!Y10)+datos_econometria!$D$271*LN(datos_driver!Y59)+datos_econometria!$D$272*LN(datos_driver!Y28))</f>
        <v>939209870.76937842</v>
      </c>
      <c r="AF10" s="53">
        <f>EXP(datos_econometria!$D$273+datos_econometria!$D$269*LN(datos_driver!Z10)+datos_econometria!$D$271*LN(datos_driver!Z59)+datos_econometria!$D$272*LN(datos_driver!Z28))</f>
        <v>921474064.16176307</v>
      </c>
      <c r="AG10" s="53">
        <f>EXP(datos_econometria!$D$273+datos_econometria!$D$269*LN(datos_driver!AA10)+datos_econometria!$D$271*LN(datos_driver!AA59)+datos_econometria!$D$272*LN(datos_driver!AA28))</f>
        <v>903972567.87370956</v>
      </c>
      <c r="AH10" s="53">
        <f>EXP(datos_econometria!$D$273+datos_econometria!$D$269*LN(datos_driver!AB10)+datos_econometria!$D$271*LN(datos_driver!AB59)+datos_econometria!$D$272*LN(datos_driver!AB28))</f>
        <v>886133576.38498735</v>
      </c>
      <c r="AI10" s="53">
        <f>EXP(datos_econometria!$D$273+datos_econometria!$D$269*LN(datos_driver!AC10)+datos_econometria!$D$271*LN(datos_driver!AC59)+datos_econometria!$D$272*LN(datos_driver!AC28))</f>
        <v>868283869.54806268</v>
      </c>
      <c r="AJ10" s="53">
        <f>EXP(datos_econometria!$D$273+datos_econometria!$D$269*LN(datos_driver!AD10)+datos_econometria!$D$271*LN(datos_driver!AD59)+datos_econometria!$D$272*LN(datos_driver!AD28))</f>
        <v>850844581.41484022</v>
      </c>
      <c r="AK10" s="53">
        <f>EXP(datos_econometria!$D$273+datos_econometria!$D$269*LN(datos_driver!AE10)+datos_econometria!$D$271*LN(datos_driver!AE59)+datos_econometria!$D$272*LN(datos_driver!AE28))</f>
        <v>848195862.13972914</v>
      </c>
      <c r="AL10" s="53">
        <f>EXP(datos_econometria!$D$273+datos_econometria!$D$269*LN(datos_driver!AF10)+datos_econometria!$D$271*LN(datos_driver!AF59)+datos_econometria!$D$272*LN(datos_driver!AF28))</f>
        <v>840169151.86378062</v>
      </c>
      <c r="AM10" s="53">
        <f>EXP(datos_econometria!$D$273+datos_econometria!$D$269*LN(datos_driver!AG10)+datos_econometria!$D$271*LN(datos_driver!AG59)+datos_econometria!$D$272*LN(datos_driver!AG28))</f>
        <v>829308464.82434368</v>
      </c>
      <c r="AN10" s="53">
        <f>EXP(datos_econometria!$D$273+datos_econometria!$D$269*LN(datos_driver!AH10)+datos_econometria!$D$271*LN(datos_driver!AH59)+datos_econometria!$D$272*LN(datos_driver!AH28))</f>
        <v>813560193.95427084</v>
      </c>
      <c r="AO10" s="53">
        <f>EXP(datos_econometria!$D$273+datos_econometria!$D$269*LN(datos_driver!AI10)+datos_econometria!$D$271*LN(datos_driver!AI59)+datos_econometria!$D$272*LN(datos_driver!AI28))</f>
        <v>811879541.43806159</v>
      </c>
      <c r="AP10" s="53">
        <f>EXP(datos_econometria!$D$273+datos_econometria!$D$269*LN(datos_driver!AJ10)+datos_econometria!$D$271*LN(datos_driver!AJ59)+datos_econometria!$D$272*LN(datos_driver!AJ28))</f>
        <v>809717176.52374125</v>
      </c>
      <c r="AQ10" s="53">
        <f>EXP(datos_econometria!$D$273+datos_econometria!$D$269*LN(datos_driver!AK10)+datos_econometria!$D$271*LN(datos_driver!AK59)+datos_econometria!$D$272*LN(datos_driver!AK28))</f>
        <v>807238507.83776414</v>
      </c>
      <c r="AR10" s="53">
        <f>EXP(datos_econometria!$D$273+datos_econometria!$D$269*LN(datos_driver!AL10)+datos_econometria!$D$271*LN(datos_driver!AL59)+datos_econometria!$D$272*LN(datos_driver!AL28))</f>
        <v>804556694.78967464</v>
      </c>
      <c r="AS10" s="53">
        <f>EXP(datos_econometria!$D$273+datos_econometria!$D$269*LN(datos_driver!AM10)+datos_econometria!$D$271*LN(datos_driver!AM59)+datos_econometria!$D$272*LN(datos_driver!AM28))</f>
        <v>801746360.83870542</v>
      </c>
      <c r="AT10" s="53">
        <f>EXP(datos_econometria!$D$273+datos_econometria!$D$269*LN(datos_driver!AN10)+datos_econometria!$D$271*LN(datos_driver!AN59)+datos_econometria!$D$272*LN(datos_driver!AN28))</f>
        <v>798855854.45523107</v>
      </c>
      <c r="AU10" s="53">
        <f>EXP(datos_econometria!$D$273+datos_econometria!$D$269*LN(datos_driver!AO10)+datos_econometria!$D$271*LN(datos_driver!AO59)+datos_econometria!$D$272*LN(datos_driver!AO28))</f>
        <v>795916249.53203046</v>
      </c>
      <c r="AV10" s="53">
        <f>EXP(datos_econometria!$D$273+datos_econometria!$D$269*LN(datos_driver!AP10)+datos_econometria!$D$271*LN(datos_driver!AP59)+datos_econometria!$D$272*LN(datos_driver!AP28))</f>
        <v>792947461.8405776</v>
      </c>
      <c r="AW10" s="53">
        <f>EXP(datos_econometria!$D$273+datos_econometria!$D$269*LN(datos_driver!AQ10)+datos_econometria!$D$271*LN(datos_driver!AQ59)+datos_econometria!$D$272*LN(datos_driver!AQ28))</f>
        <v>789962258.99288356</v>
      </c>
      <c r="AX10" s="53">
        <f>EXP(datos_econometria!$D$273+datos_econometria!$D$269*LN(datos_driver!AR10)+datos_econometria!$D$271*LN(datos_driver!AR59)+datos_econometria!$D$272*LN(datos_driver!AR28))</f>
        <v>786968843.63398993</v>
      </c>
    </row>
    <row r="11" spans="1:50">
      <c r="A11" t="s">
        <v>37</v>
      </c>
      <c r="B11" t="s">
        <v>47</v>
      </c>
      <c r="C11" t="s">
        <v>336</v>
      </c>
      <c r="D11" s="70"/>
      <c r="E11" s="70"/>
      <c r="F11" s="70"/>
      <c r="G11" s="70"/>
      <c r="H11" s="70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</row>
    <row r="12" spans="1:50">
      <c r="A12" t="s">
        <v>38</v>
      </c>
      <c r="B12" t="s">
        <v>47</v>
      </c>
      <c r="C12" t="s">
        <v>336</v>
      </c>
      <c r="D12" s="70"/>
      <c r="E12" s="70"/>
      <c r="F12" s="70"/>
      <c r="G12" s="70"/>
      <c r="H12" s="70"/>
      <c r="I12" s="53">
        <f>EXP(datos_econometria!$D$341+datos_econometria!$D$337*LN(datos_driver!C12)+datos_econometria!$D$339*LN(datos_driver!C61)+datos_econometria!$D$340*LN(datos_driver!C30))</f>
        <v>1136806720.0777957</v>
      </c>
      <c r="J12" s="53">
        <f>EXP(datos_econometria!$D$341+datos_econometria!$D$337*LN(datos_driver!D12)+datos_econometria!$D$339*LN(datos_driver!D61)+datos_econometria!$D$340*LN(datos_driver!D30))</f>
        <v>980472376.44672394</v>
      </c>
      <c r="K12" s="53">
        <f>EXP(datos_econometria!$D$341+datos_econometria!$D$337*LN(datos_driver!E12)+datos_econometria!$D$339*LN(datos_driver!E61)+datos_econometria!$D$340*LN(datos_driver!E30))</f>
        <v>1297973306.0110686</v>
      </c>
      <c r="L12" s="53">
        <f>EXP(datos_econometria!$D$341+datos_econometria!$D$337*LN(datos_driver!F12)+datos_econometria!$D$339*LN(datos_driver!F61)+datos_econometria!$D$340*LN(datos_driver!F30))</f>
        <v>1399007461.5988672</v>
      </c>
      <c r="M12" s="53">
        <f>EXP(datos_econometria!$D$341+datos_econometria!$D$337*LN(datos_driver!G12)+datos_econometria!$D$339*LN(datos_driver!G61)+datos_econometria!$D$340*LN(datos_driver!G30))</f>
        <v>1421244626.8779924</v>
      </c>
      <c r="N12" s="53">
        <f>EXP(datos_econometria!$D$341+datos_econometria!$D$337*LN(datos_driver!H12)+datos_econometria!$D$339*LN(datos_driver!H61)+datos_econometria!$D$340*LN(datos_driver!H30))</f>
        <v>1530344255.1686552</v>
      </c>
      <c r="O12" s="53">
        <f>EXP(datos_econometria!$D$341+datos_econometria!$D$337*LN(datos_driver!I12)+datos_econometria!$D$339*LN(datos_driver!I61)+datos_econometria!$D$340*LN(datos_driver!I30))</f>
        <v>1639062827.0603034</v>
      </c>
      <c r="P12" s="53">
        <f>EXP(datos_econometria!$D$341+datos_econometria!$D$337*LN(datos_driver!J12)+datos_econometria!$D$339*LN(datos_driver!J61)+datos_econometria!$D$340*LN(datos_driver!J30))</f>
        <v>1746093612.6298358</v>
      </c>
      <c r="Q12" s="53">
        <f>EXP(datos_econometria!$D$341+datos_econometria!$D$337*LN(datos_driver!K12)+datos_econometria!$D$339*LN(datos_driver!K61)+datos_econometria!$D$340*LN(datos_driver!K30))</f>
        <v>1853586343.5367653</v>
      </c>
      <c r="R12" s="53">
        <f>EXP(datos_econometria!$D$341+datos_econometria!$D$337*LN(datos_driver!L12)+datos_econometria!$D$339*LN(datos_driver!L61)+datos_econometria!$D$340*LN(datos_driver!L30))</f>
        <v>1968148262.0682938</v>
      </c>
      <c r="S12" s="53">
        <f>EXP(datos_econometria!$D$341+datos_econometria!$D$337*LN(datos_driver!M12)+datos_econometria!$D$339*LN(datos_driver!M61)+datos_econometria!$D$340*LN(datos_driver!M30))</f>
        <v>2087797940.9383852</v>
      </c>
      <c r="T12" s="53">
        <f>EXP(datos_econometria!$D$341+datos_econometria!$D$337*LN(datos_driver!N12)+datos_econometria!$D$339*LN(datos_driver!N61)+datos_econometria!$D$340*LN(datos_driver!N30))</f>
        <v>2208786727.5919271</v>
      </c>
      <c r="U12" s="53">
        <f>EXP(datos_econometria!$D$341+datos_econometria!$D$337*LN(datos_driver!O12)+datos_econometria!$D$339*LN(datos_driver!O61)+datos_econometria!$D$340*LN(datos_driver!O30))</f>
        <v>2330373447.5420156</v>
      </c>
      <c r="V12" s="53">
        <f>EXP(datos_econometria!$D$341+datos_econometria!$D$337*LN(datos_driver!P12)+datos_econometria!$D$339*LN(datos_driver!P61)+datos_econometria!$D$340*LN(datos_driver!P30))</f>
        <v>2453595466.877069</v>
      </c>
      <c r="W12" s="53">
        <f>EXP(datos_econometria!$D$341+datos_econometria!$D$337*LN(datos_driver!Q12)+datos_econometria!$D$339*LN(datos_driver!Q61)+datos_econometria!$D$340*LN(datos_driver!Q30))</f>
        <v>2578053807.8099775</v>
      </c>
      <c r="X12" s="53">
        <f>EXP(datos_econometria!$D$341+datos_econometria!$D$337*LN(datos_driver!R12)+datos_econometria!$D$339*LN(datos_driver!R61)+datos_econometria!$D$340*LN(datos_driver!R30))</f>
        <v>2703334609.5153294</v>
      </c>
      <c r="Y12" s="53">
        <f>EXP(datos_econometria!$D$341+datos_econometria!$D$337*LN(datos_driver!S12)+datos_econometria!$D$339*LN(datos_driver!S61)+datos_econometria!$D$340*LN(datos_driver!S30))</f>
        <v>2828993566.2857218</v>
      </c>
      <c r="Z12" s="53">
        <f>EXP(datos_econometria!$D$341+datos_econometria!$D$337*LN(datos_driver!T12)+datos_econometria!$D$339*LN(datos_driver!T61)+datos_econometria!$D$340*LN(datos_driver!T30))</f>
        <v>2954557421.881237</v>
      </c>
      <c r="AA12" s="53">
        <f>EXP(datos_econometria!$D$341+datos_econometria!$D$337*LN(datos_driver!U12)+datos_econometria!$D$339*LN(datos_driver!U61)+datos_econometria!$D$340*LN(datos_driver!U30))</f>
        <v>3079528017.5660858</v>
      </c>
      <c r="AB12" s="53">
        <f>EXP(datos_econometria!$D$341+datos_econometria!$D$337*LN(datos_driver!V12)+datos_econometria!$D$339*LN(datos_driver!V61)+datos_econometria!$D$340*LN(datos_driver!V30))</f>
        <v>3203386678.1520486</v>
      </c>
      <c r="AC12" s="53">
        <f>EXP(datos_econometria!$D$341+datos_econometria!$D$337*LN(datos_driver!W12)+datos_econometria!$D$339*LN(datos_driver!W61)+datos_econometria!$D$340*LN(datos_driver!W30))</f>
        <v>3325598545.607213</v>
      </c>
      <c r="AD12" s="53">
        <f>EXP(datos_econometria!$D$341+datos_econometria!$D$337*LN(datos_driver!X12)+datos_econometria!$D$339*LN(datos_driver!X61)+datos_econometria!$D$340*LN(datos_driver!X30))</f>
        <v>3445616856.0656428</v>
      </c>
      <c r="AE12" s="53">
        <f>EXP(datos_econometria!$D$341+datos_econometria!$D$337*LN(datos_driver!Y12)+datos_econometria!$D$339*LN(datos_driver!Y61)+datos_econometria!$D$340*LN(datos_driver!Y30))</f>
        <v>3562887222.8083992</v>
      </c>
      <c r="AF12" s="53">
        <f>EXP(datos_econometria!$D$341+datos_econometria!$D$337*LN(datos_driver!Z12)+datos_econometria!$D$339*LN(datos_driver!Z61)+datos_econometria!$D$340*LN(datos_driver!Z30))</f>
        <v>3676851973.653492</v>
      </c>
      <c r="AG12" s="53">
        <f>EXP(datos_econometria!$D$341+datos_econometria!$D$337*LN(datos_driver!AA12)+datos_econometria!$D$339*LN(datos_driver!AA61)+datos_econometria!$D$340*LN(datos_driver!AA30))</f>
        <v>3786954562.7583361</v>
      </c>
      <c r="AH12" s="53">
        <f>EXP(datos_econometria!$D$341+datos_econometria!$D$337*LN(datos_driver!AB12)+datos_econometria!$D$339*LN(datos_driver!AB61)+datos_econometria!$D$340*LN(datos_driver!AB30))</f>
        <v>3892644052.0122633</v>
      </c>
      <c r="AI12" s="53">
        <f>EXP(datos_econometria!$D$341+datos_econometria!$D$337*LN(datos_driver!AC12)+datos_econometria!$D$339*LN(datos_driver!AC61)+datos_econometria!$D$340*LN(datos_driver!AC30))</f>
        <v>3993379639.1036539</v>
      </c>
      <c r="AJ12" s="53">
        <f>EXP(datos_econometria!$D$341+datos_econometria!$D$337*LN(datos_driver!AD12)+datos_econometria!$D$339*LN(datos_driver!AD61)+datos_econometria!$D$340*LN(datos_driver!AD30))</f>
        <v>4088635197.1194968</v>
      </c>
      <c r="AK12" s="53">
        <f>EXP(datos_econometria!$D$341+datos_econometria!$D$337*LN(datos_driver!AE12)+datos_econometria!$D$339*LN(datos_driver!AE61)+datos_econometria!$D$340*LN(datos_driver!AE30))</f>
        <v>4149753234.5021133</v>
      </c>
      <c r="AL12" s="53">
        <f>EXP(datos_econometria!$D$341+datos_econometria!$D$337*LN(datos_driver!AF12)+datos_econometria!$D$339*LN(datos_driver!AF61)+datos_econometria!$D$340*LN(datos_driver!AF30))</f>
        <v>4209768151.0419979</v>
      </c>
      <c r="AM12" s="53">
        <f>EXP(datos_econometria!$D$341+datos_econometria!$D$337*LN(datos_driver!AG12)+datos_econometria!$D$339*LN(datos_driver!AG61)+datos_econometria!$D$340*LN(datos_driver!AG30))</f>
        <v>4269342195.7763367</v>
      </c>
      <c r="AN12" s="53">
        <f>EXP(datos_econometria!$D$341+datos_econometria!$D$337*LN(datos_driver!AH12)+datos_econometria!$D$339*LN(datos_driver!AH61)+datos_econometria!$D$340*LN(datos_driver!AH30))</f>
        <v>4329107976.7357759</v>
      </c>
      <c r="AO12" s="53">
        <f>EXP(datos_econometria!$D$341+datos_econometria!$D$337*LN(datos_driver!AI12)+datos_econometria!$D$339*LN(datos_driver!AI61)+datos_econometria!$D$340*LN(datos_driver!AI30))</f>
        <v>4389449710.937499</v>
      </c>
      <c r="AP12" s="53">
        <f>EXP(datos_econometria!$D$341+datos_econometria!$D$337*LN(datos_driver!AJ12)+datos_econometria!$D$339*LN(datos_driver!AJ61)+datos_econometria!$D$340*LN(datos_driver!AJ30))</f>
        <v>4450572777.0981388</v>
      </c>
      <c r="AQ12" s="53">
        <f>EXP(datos_econometria!$D$341+datos_econometria!$D$337*LN(datos_driver!AK12)+datos_econometria!$D$339*LN(datos_driver!AK61)+datos_econometria!$D$340*LN(datos_driver!AK30))</f>
        <v>4512577021.6777353</v>
      </c>
      <c r="AR12" s="53">
        <f>EXP(datos_econometria!$D$341+datos_econometria!$D$337*LN(datos_driver!AL12)+datos_econometria!$D$339*LN(datos_driver!AL61)+datos_econometria!$D$340*LN(datos_driver!AL30))</f>
        <v>4575505995.225009</v>
      </c>
      <c r="AS12" s="53">
        <f>EXP(datos_econometria!$D$341+datos_econometria!$D$337*LN(datos_driver!AM12)+datos_econometria!$D$339*LN(datos_driver!AM61)+datos_econometria!$D$340*LN(datos_driver!AM30))</f>
        <v>4639375950.1922264</v>
      </c>
      <c r="AT12" s="53">
        <f>EXP(datos_econometria!$D$341+datos_econometria!$D$337*LN(datos_driver!AN12)+datos_econometria!$D$339*LN(datos_driver!AN61)+datos_econometria!$D$340*LN(datos_driver!AN30))</f>
        <v>4704191620.7823725</v>
      </c>
      <c r="AU12" s="53">
        <f>EXP(datos_econometria!$D$341+datos_econometria!$D$337*LN(datos_driver!AO12)+datos_econometria!$D$339*LN(datos_driver!AO61)+datos_econometria!$D$340*LN(datos_driver!AO30))</f>
        <v>4769954218.1097345</v>
      </c>
      <c r="AV12" s="53">
        <f>EXP(datos_econometria!$D$341+datos_econometria!$D$337*LN(datos_driver!AP12)+datos_econometria!$D$339*LN(datos_driver!AP61)+datos_econometria!$D$340*LN(datos_driver!AP30))</f>
        <v>4836665132.6443682</v>
      </c>
      <c r="AW12" s="53">
        <f>EXP(datos_econometria!$D$341+datos_econometria!$D$337*LN(datos_driver!AQ12)+datos_econometria!$D$339*LN(datos_driver!AQ61)+datos_econometria!$D$340*LN(datos_driver!AQ30))</f>
        <v>4904327401.2490816</v>
      </c>
      <c r="AX12" s="53">
        <f>EXP(datos_econometria!$D$341+datos_econometria!$D$337*LN(datos_driver!AR12)+datos_econometria!$D$339*LN(datos_driver!AR61)+datos_econometria!$D$340*LN(datos_driver!AR30))</f>
        <v>4972946084.5361671</v>
      </c>
    </row>
    <row r="13" spans="1:50">
      <c r="A13" t="s">
        <v>39</v>
      </c>
      <c r="B13" t="s">
        <v>47</v>
      </c>
      <c r="C13" t="s">
        <v>336</v>
      </c>
      <c r="D13" s="70"/>
      <c r="E13" s="70"/>
      <c r="F13" s="70"/>
      <c r="G13" s="70"/>
      <c r="H13" s="70"/>
      <c r="I13" s="53">
        <f>EXP(datos_econometria!$D$377+datos_econometria!$D$373*LN(datos_driver!C13)+datos_econometria!$D$375*LN(datos_driver!C62)+datos_econometria!$D$376*LN(datos_driver!C31))</f>
        <v>94322056.243798867</v>
      </c>
      <c r="J13" s="53">
        <f>EXP(datos_econometria!$D$377+datos_econometria!$D$373*LN(datos_driver!D13)+datos_econometria!$D$375*LN(datos_driver!D62)+datos_econometria!$D$376*LN(datos_driver!D31))</f>
        <v>93397648.655522451</v>
      </c>
      <c r="K13" s="53">
        <f>EXP(datos_econometria!$D$377+datos_econometria!$D$373*LN(datos_driver!E13)+datos_econometria!$D$375*LN(datos_driver!E62)+datos_econometria!$D$376*LN(datos_driver!E31))</f>
        <v>95724424.283702135</v>
      </c>
      <c r="L13" s="53">
        <f>EXP(datos_econometria!$D$377+datos_econometria!$D$373*LN(datos_driver!F13)+datos_econometria!$D$375*LN(datos_driver!F62)+datos_econometria!$D$376*LN(datos_driver!F31))</f>
        <v>96464152.926773474</v>
      </c>
      <c r="M13" s="53">
        <f>EXP(datos_econometria!$D$377+datos_econometria!$D$373*LN(datos_driver!G13)+datos_econometria!$D$375*LN(datos_driver!G62)+datos_econometria!$D$376*LN(datos_driver!G31))</f>
        <v>96781452.990066484</v>
      </c>
      <c r="N13" s="53">
        <f>EXP(datos_econometria!$D$377+datos_econometria!$D$373*LN(datos_driver!H13)+datos_econometria!$D$375*LN(datos_driver!H62)+datos_econometria!$D$376*LN(datos_driver!H31))</f>
        <v>97563793.639678374</v>
      </c>
      <c r="O13" s="53">
        <f>EXP(datos_econometria!$D$377+datos_econometria!$D$373*LN(datos_driver!I13)+datos_econometria!$D$375*LN(datos_driver!I62)+datos_econometria!$D$376*LN(datos_driver!I31))</f>
        <v>98298859.823292002</v>
      </c>
      <c r="P13" s="53">
        <f>EXP(datos_econometria!$D$377+datos_econometria!$D$373*LN(datos_driver!J13)+datos_econometria!$D$375*LN(datos_driver!J62)+datos_econometria!$D$376*LN(datos_driver!J31))</f>
        <v>98991870.518018961</v>
      </c>
      <c r="Q13" s="53">
        <f>EXP(datos_econometria!$D$377+datos_econometria!$D$373*LN(datos_driver!K13)+datos_econometria!$D$375*LN(datos_driver!K62)+datos_econometria!$D$376*LN(datos_driver!K31))</f>
        <v>99657556.458770752</v>
      </c>
      <c r="R13" s="53">
        <f>EXP(datos_econometria!$D$377+datos_econometria!$D$373*LN(datos_driver!L13)+datos_econometria!$D$375*LN(datos_driver!L62)+datos_econometria!$D$376*LN(datos_driver!L31))</f>
        <v>100324210.09708677</v>
      </c>
      <c r="S13" s="53">
        <f>EXP(datos_econometria!$D$377+datos_econometria!$D$373*LN(datos_driver!M13)+datos_econometria!$D$375*LN(datos_driver!M62)+datos_econometria!$D$376*LN(datos_driver!M31))</f>
        <v>100981265.34280416</v>
      </c>
      <c r="T13" s="53">
        <f>EXP(datos_econometria!$D$377+datos_econometria!$D$373*LN(datos_driver!N13)+datos_econometria!$D$375*LN(datos_driver!N62)+datos_econometria!$D$376*LN(datos_driver!N31))</f>
        <v>101614558.03118387</v>
      </c>
      <c r="U13" s="53">
        <f>EXP(datos_econometria!$D$377+datos_econometria!$D$373*LN(datos_driver!O13)+datos_econometria!$D$375*LN(datos_driver!O62)+datos_econometria!$D$376*LN(datos_driver!O31))</f>
        <v>102223167.09160896</v>
      </c>
      <c r="V13" s="53">
        <f>EXP(datos_econometria!$D$377+datos_econometria!$D$373*LN(datos_driver!P13)+datos_econometria!$D$375*LN(datos_driver!P62)+datos_econometria!$D$376*LN(datos_driver!P31))</f>
        <v>102811926.83149084</v>
      </c>
      <c r="W13" s="53">
        <f>EXP(datos_econometria!$D$377+datos_econometria!$D$373*LN(datos_driver!Q13)+datos_econometria!$D$375*LN(datos_driver!Q62)+datos_econometria!$D$376*LN(datos_driver!Q31))</f>
        <v>103380215.64347161</v>
      </c>
      <c r="X13" s="53">
        <f>EXP(datos_econometria!$D$377+datos_econometria!$D$373*LN(datos_driver!R13)+datos_econometria!$D$375*LN(datos_driver!R62)+datos_econometria!$D$376*LN(datos_driver!R31))</f>
        <v>103927713.02313538</v>
      </c>
      <c r="Y13" s="53">
        <f>EXP(datos_econometria!$D$377+datos_econometria!$D$373*LN(datos_driver!S13)+datos_econometria!$D$375*LN(datos_driver!S62)+datos_econometria!$D$376*LN(datos_driver!S31))</f>
        <v>104454227.06683487</v>
      </c>
      <c r="Z13" s="53">
        <f>EXP(datos_econometria!$D$377+datos_econometria!$D$373*LN(datos_driver!T13)+datos_econometria!$D$375*LN(datos_driver!T62)+datos_econometria!$D$376*LN(datos_driver!T31))</f>
        <v>104959632.6845942</v>
      </c>
      <c r="AA13" s="53">
        <f>EXP(datos_econometria!$D$377+datos_econometria!$D$373*LN(datos_driver!U13)+datos_econometria!$D$375*LN(datos_driver!U62)+datos_econometria!$D$376*LN(datos_driver!U31))</f>
        <v>105443842.07736705</v>
      </c>
      <c r="AB13" s="53">
        <f>EXP(datos_econometria!$D$377+datos_econometria!$D$373*LN(datos_driver!V13)+datos_econometria!$D$375*LN(datos_driver!V62)+datos_econometria!$D$376*LN(datos_driver!V31))</f>
        <v>105906788.89955449</v>
      </c>
      <c r="AC13" s="53">
        <f>EXP(datos_econometria!$D$377+datos_econometria!$D$373*LN(datos_driver!W13)+datos_econometria!$D$375*LN(datos_driver!W62)+datos_econometria!$D$376*LN(datos_driver!W31))</f>
        <v>106348419.2166315</v>
      </c>
      <c r="AD13" s="53">
        <f>EXP(datos_econometria!$D$377+datos_econometria!$D$373*LN(datos_driver!X13)+datos_econometria!$D$375*LN(datos_driver!X62)+datos_econometria!$D$376*LN(datos_driver!X31))</f>
        <v>106768686.17394169</v>
      </c>
      <c r="AE13" s="53">
        <f>EXP(datos_econometria!$D$377+datos_econometria!$D$373*LN(datos_driver!Y13)+datos_econometria!$D$375*LN(datos_driver!Y62)+datos_econometria!$D$376*LN(datos_driver!Y31))</f>
        <v>107167546.83257134</v>
      </c>
      <c r="AF13" s="53">
        <f>EXP(datos_econometria!$D$377+datos_econometria!$D$373*LN(datos_driver!Z13)+datos_econometria!$D$375*LN(datos_driver!Z62)+datos_econometria!$D$376*LN(datos_driver!Z31))</f>
        <v>107544960.32784672</v>
      </c>
      <c r="AG13" s="53">
        <f>EXP(datos_econometria!$D$377+datos_econometria!$D$373*LN(datos_driver!AA13)+datos_econometria!$D$375*LN(datos_driver!AA62)+datos_econometria!$D$376*LN(datos_driver!AA31))</f>
        <v>107900886.85612635</v>
      </c>
      <c r="AH13" s="53">
        <f>EXP(datos_econometria!$D$377+datos_econometria!$D$373*LN(datos_driver!AB13)+datos_econometria!$D$375*LN(datos_driver!AB62)+datos_econometria!$D$376*LN(datos_driver!AB31))</f>
        <v>108235287.18627807</v>
      </c>
      <c r="AI13" s="53">
        <f>EXP(datos_econometria!$D$377+datos_econometria!$D$373*LN(datos_driver!AC13)+datos_econometria!$D$375*LN(datos_driver!AC62)+datos_econometria!$D$376*LN(datos_driver!AC31))</f>
        <v>108548122.50338827</v>
      </c>
      <c r="AJ13" s="53">
        <f>EXP(datos_econometria!$D$377+datos_econometria!$D$373*LN(datos_driver!AD13)+datos_econometria!$D$375*LN(datos_driver!AD62)+datos_econometria!$D$376*LN(datos_driver!AD31))</f>
        <v>108839354.46023913</v>
      </c>
      <c r="AK13" s="53">
        <f>EXP(datos_econometria!$D$377+datos_econometria!$D$373*LN(datos_driver!AE13)+datos_econometria!$D$375*LN(datos_driver!AE62)+datos_econometria!$D$376*LN(datos_driver!AE31))</f>
        <v>109051558.84839192</v>
      </c>
      <c r="AL13" s="53">
        <f>EXP(datos_econometria!$D$377+datos_econometria!$D$373*LN(datos_driver!AF13)+datos_econometria!$D$375*LN(datos_driver!AF62)+datos_econometria!$D$376*LN(datos_driver!AF31))</f>
        <v>109254848.34983973</v>
      </c>
      <c r="AM13" s="53">
        <f>EXP(datos_econometria!$D$377+datos_econometria!$D$373*LN(datos_driver!AG13)+datos_econometria!$D$375*LN(datos_driver!AG62)+datos_econometria!$D$376*LN(datos_driver!AG31))</f>
        <v>109448229.36786748</v>
      </c>
      <c r="AN13" s="53">
        <f>EXP(datos_econometria!$D$377+datos_econometria!$D$373*LN(datos_driver!AH13)+datos_econometria!$D$375*LN(datos_driver!AH62)+datos_econometria!$D$376*LN(datos_driver!AH31))</f>
        <v>109632924.67685856</v>
      </c>
      <c r="AO13" s="53">
        <f>EXP(datos_econometria!$D$377+datos_econometria!$D$373*LN(datos_driver!AI13)+datos_econometria!$D$375*LN(datos_driver!AI62)+datos_econometria!$D$376*LN(datos_driver!AI31))</f>
        <v>109810554.29984592</v>
      </c>
      <c r="AP13" s="53">
        <f>EXP(datos_econometria!$D$377+datos_econometria!$D$373*LN(datos_driver!AJ13)+datos_econometria!$D$375*LN(datos_driver!AJ62)+datos_econometria!$D$376*LN(datos_driver!AJ31))</f>
        <v>109982643.08333002</v>
      </c>
      <c r="AQ13" s="53">
        <f>EXP(datos_econometria!$D$377+datos_econometria!$D$373*LN(datos_driver!AK13)+datos_econometria!$D$375*LN(datos_driver!AK62)+datos_econometria!$D$376*LN(datos_driver!AK31))</f>
        <v>110150480.85074411</v>
      </c>
      <c r="AR13" s="53">
        <f>EXP(datos_econometria!$D$377+datos_econometria!$D$373*LN(datos_driver!AL13)+datos_econometria!$D$375*LN(datos_driver!AL62)+datos_econometria!$D$376*LN(datos_driver!AL31))</f>
        <v>110315105.40066807</v>
      </c>
      <c r="AS13" s="53">
        <f>EXP(datos_econometria!$D$377+datos_econometria!$D$373*LN(datos_driver!AM13)+datos_econometria!$D$375*LN(datos_driver!AM62)+datos_econometria!$D$376*LN(datos_driver!AM31))</f>
        <v>110477328.52659471</v>
      </c>
      <c r="AT13" s="53">
        <f>EXP(datos_econometria!$D$377+datos_econometria!$D$373*LN(datos_driver!AN13)+datos_econometria!$D$375*LN(datos_driver!AN62)+datos_econometria!$D$376*LN(datos_driver!AN31))</f>
        <v>110637773.96834901</v>
      </c>
      <c r="AU13" s="53">
        <f>EXP(datos_econometria!$D$377+datos_econometria!$D$373*LN(datos_driver!AO13)+datos_econometria!$D$375*LN(datos_driver!AO62)+datos_econometria!$D$376*LN(datos_driver!AO31))</f>
        <v>110796915.10314584</v>
      </c>
      <c r="AV13" s="53">
        <f>EXP(datos_econometria!$D$377+datos_econometria!$D$373*LN(datos_driver!AP13)+datos_econometria!$D$375*LN(datos_driver!AP62)+datos_econometria!$D$376*LN(datos_driver!AP31))</f>
        <v>110955107.98127222</v>
      </c>
      <c r="AW13" s="53">
        <f>EXP(datos_econometria!$D$377+datos_econometria!$D$373*LN(datos_driver!AQ13)+datos_econometria!$D$375*LN(datos_driver!AQ62)+datos_econometria!$D$376*LN(datos_driver!AQ31))</f>
        <v>111112618.59484574</v>
      </c>
      <c r="AX13" s="53">
        <f>EXP(datos_econometria!$D$377+datos_econometria!$D$373*LN(datos_driver!AR13)+datos_econometria!$D$375*LN(datos_driver!AR62)+datos_econometria!$D$376*LN(datos_driver!AR31))</f>
        <v>111269644.61929299</v>
      </c>
    </row>
    <row r="14" spans="1:50">
      <c r="A14" t="s">
        <v>40</v>
      </c>
      <c r="B14" t="s">
        <v>47</v>
      </c>
      <c r="C14" t="s">
        <v>336</v>
      </c>
      <c r="D14" s="70"/>
      <c r="E14" s="70"/>
      <c r="F14" s="70"/>
      <c r="G14" s="70"/>
      <c r="H14" s="70"/>
      <c r="I14" s="53">
        <f>EXP(datos_econometria!$D$409+datos_econometria!$D$405*LN(datos_driver!C14)+datos_econometria!$D$407*LN(datos_driver!C63)+datos_econometria!$D$408*LN(datos_driver!C32))</f>
        <v>5007201115.8226032</v>
      </c>
      <c r="J14" s="53">
        <f>EXP(datos_econometria!$D$409+datos_econometria!$D$405*LN(datos_driver!D14)+datos_econometria!$D$407*LN(datos_driver!D63)+datos_econometria!$D$408*LN(datos_driver!D32))</f>
        <v>4649191549.5601311</v>
      </c>
      <c r="K14" s="53">
        <f>EXP(datos_econometria!$D$409+datos_econometria!$D$405*LN(datos_driver!E14)+datos_econometria!$D$407*LN(datos_driver!E63)+datos_econometria!$D$408*LN(datos_driver!E32))</f>
        <v>5105727464.9385595</v>
      </c>
      <c r="L14" s="53">
        <f>EXP(datos_econometria!$D$409+datos_econometria!$D$405*LN(datos_driver!F14)+datos_econometria!$D$407*LN(datos_driver!F63)+datos_econometria!$D$408*LN(datos_driver!F32))</f>
        <v>5102195480.7618046</v>
      </c>
      <c r="M14" s="53">
        <f>EXP(datos_econometria!$D$409+datos_econometria!$D$405*LN(datos_driver!G14)+datos_econometria!$D$407*LN(datos_driver!G63)+datos_econometria!$D$408*LN(datos_driver!G32))</f>
        <v>5034342685.0657673</v>
      </c>
      <c r="N14" s="53">
        <f>EXP(datos_econometria!$D$409+datos_econometria!$D$405*LN(datos_driver!H14)+datos_econometria!$D$407*LN(datos_driver!H63)+datos_econometria!$D$408*LN(datos_driver!H32))</f>
        <v>5105595786.6646757</v>
      </c>
      <c r="O14" s="53">
        <f>EXP(datos_econometria!$D$409+datos_econometria!$D$405*LN(datos_driver!I14)+datos_econometria!$D$407*LN(datos_driver!I63)+datos_econometria!$D$408*LN(datos_driver!I32))</f>
        <v>5150790956.6783237</v>
      </c>
      <c r="P14" s="53">
        <f>EXP(datos_econometria!$D$409+datos_econometria!$D$405*LN(datos_driver!J14)+datos_econometria!$D$407*LN(datos_driver!J63)+datos_econometria!$D$408*LN(datos_driver!J32))</f>
        <v>5189264462.458497</v>
      </c>
      <c r="Q14" s="53">
        <f>EXP(datos_econometria!$D$409+datos_econometria!$D$405*LN(datos_driver!K14)+datos_econometria!$D$407*LN(datos_driver!K63)+datos_econometria!$D$408*LN(datos_driver!K32))</f>
        <v>5233928457.2096605</v>
      </c>
      <c r="R14" s="53">
        <f>EXP(datos_econometria!$D$409+datos_econometria!$D$405*LN(datos_driver!L14)+datos_econometria!$D$407*LN(datos_driver!L63)+datos_econometria!$D$408*LN(datos_driver!L32))</f>
        <v>5290677180.4102898</v>
      </c>
      <c r="S14" s="53">
        <f>EXP(datos_econometria!$D$409+datos_econometria!$D$405*LN(datos_driver!M14)+datos_econometria!$D$407*LN(datos_driver!M63)+datos_econometria!$D$408*LN(datos_driver!M32))</f>
        <v>5342060374.1871328</v>
      </c>
      <c r="T14" s="53">
        <f>EXP(datos_econometria!$D$409+datos_econometria!$D$405*LN(datos_driver!N14)+datos_econometria!$D$407*LN(datos_driver!N63)+datos_econometria!$D$408*LN(datos_driver!N32))</f>
        <v>5381585705.5225668</v>
      </c>
      <c r="U14" s="53">
        <f>EXP(datos_econometria!$D$409+datos_econometria!$D$405*LN(datos_driver!O14)+datos_econometria!$D$407*LN(datos_driver!O63)+datos_econometria!$D$408*LN(datos_driver!O32))</f>
        <v>5421372394.6406107</v>
      </c>
      <c r="V14" s="53">
        <f>EXP(datos_econometria!$D$409+datos_econometria!$D$405*LN(datos_driver!P14)+datos_econometria!$D$407*LN(datos_driver!P63)+datos_econometria!$D$408*LN(datos_driver!P32))</f>
        <v>5457406192.1116886</v>
      </c>
      <c r="W14" s="53">
        <f>EXP(datos_econometria!$D$409+datos_econometria!$D$405*LN(datos_driver!Q14)+datos_econometria!$D$407*LN(datos_driver!Q63)+datos_econometria!$D$408*LN(datos_driver!Q32))</f>
        <v>5517487425.4617147</v>
      </c>
      <c r="X14" s="53">
        <f>EXP(datos_econometria!$D$409+datos_econometria!$D$405*LN(datos_driver!R14)+datos_econometria!$D$407*LN(datos_driver!R63)+datos_econometria!$D$408*LN(datos_driver!R32))</f>
        <v>5561405615.787302</v>
      </c>
      <c r="Y14" s="53">
        <f>EXP(datos_econometria!$D$409+datos_econometria!$D$405*LN(datos_driver!S14)+datos_econometria!$D$407*LN(datos_driver!S63)+datos_econometria!$D$408*LN(datos_driver!S32))</f>
        <v>5615044306.0039282</v>
      </c>
      <c r="Z14" s="53">
        <f>EXP(datos_econometria!$D$409+datos_econometria!$D$405*LN(datos_driver!T14)+datos_econometria!$D$407*LN(datos_driver!T63)+datos_econometria!$D$408*LN(datos_driver!T32))</f>
        <v>5645877998.1905365</v>
      </c>
      <c r="AA14" s="53">
        <f>EXP(datos_econometria!$D$409+datos_econometria!$D$405*LN(datos_driver!U14)+datos_econometria!$D$407*LN(datos_driver!U63)+datos_econometria!$D$408*LN(datos_driver!U32))</f>
        <v>5697064182.0252962</v>
      </c>
      <c r="AB14" s="53">
        <f>EXP(datos_econometria!$D$409+datos_econometria!$D$405*LN(datos_driver!V14)+datos_econometria!$D$407*LN(datos_driver!V63)+datos_econometria!$D$408*LN(datos_driver!V32))</f>
        <v>5741361842.860775</v>
      </c>
      <c r="AC14" s="53">
        <f>EXP(datos_econometria!$D$409+datos_econometria!$D$405*LN(datos_driver!W14)+datos_econometria!$D$407*LN(datos_driver!W63)+datos_econometria!$D$408*LN(datos_driver!W32))</f>
        <v>5779296416.1264544</v>
      </c>
      <c r="AD14" s="53">
        <f>EXP(datos_econometria!$D$409+datos_econometria!$D$405*LN(datos_driver!X14)+datos_econometria!$D$407*LN(datos_driver!X63)+datos_econometria!$D$408*LN(datos_driver!X32))</f>
        <v>5822496430.5991392</v>
      </c>
      <c r="AE14" s="53">
        <f>EXP(datos_econometria!$D$409+datos_econometria!$D$405*LN(datos_driver!Y14)+datos_econometria!$D$407*LN(datos_driver!Y63)+datos_econometria!$D$408*LN(datos_driver!Y32))</f>
        <v>5866867882.9131641</v>
      </c>
      <c r="AF14" s="53">
        <f>EXP(datos_econometria!$D$409+datos_econometria!$D$405*LN(datos_driver!Z14)+datos_econometria!$D$407*LN(datos_driver!Z63)+datos_econometria!$D$408*LN(datos_driver!Z32))</f>
        <v>5913879771.1079559</v>
      </c>
      <c r="AG14" s="53">
        <f>EXP(datos_econometria!$D$409+datos_econometria!$D$405*LN(datos_driver!AA14)+datos_econometria!$D$407*LN(datos_driver!AA63)+datos_econometria!$D$408*LN(datos_driver!AA32))</f>
        <v>5955389306.5283594</v>
      </c>
      <c r="AH14" s="53">
        <f>EXP(datos_econometria!$D$409+datos_econometria!$D$405*LN(datos_driver!AB14)+datos_econometria!$D$407*LN(datos_driver!AB63)+datos_econometria!$D$408*LN(datos_driver!AB32))</f>
        <v>5995430108.2917423</v>
      </c>
      <c r="AI14" s="53">
        <f>EXP(datos_econometria!$D$409+datos_econometria!$D$405*LN(datos_driver!AC14)+datos_econometria!$D$407*LN(datos_driver!AC63)+datos_econometria!$D$408*LN(datos_driver!AC32))</f>
        <v>6032535359.0400524</v>
      </c>
      <c r="AJ14" s="53">
        <f>EXP(datos_econometria!$D$409+datos_econometria!$D$405*LN(datos_driver!AD14)+datos_econometria!$D$407*LN(datos_driver!AD63)+datos_econometria!$D$408*LN(datos_driver!AD32))</f>
        <v>6064494866.7192745</v>
      </c>
      <c r="AK14" s="53">
        <f>EXP(datos_econometria!$D$409+datos_econometria!$D$405*LN(datos_driver!AE14)+datos_econometria!$D$407*LN(datos_driver!AE63)+datos_econometria!$D$408*LN(datos_driver!AE32))</f>
        <v>6077854176.7509499</v>
      </c>
      <c r="AL14" s="53">
        <f>EXP(datos_econometria!$D$409+datos_econometria!$D$405*LN(datos_driver!AF14)+datos_econometria!$D$407*LN(datos_driver!AF63)+datos_econometria!$D$408*LN(datos_driver!AF32))</f>
        <v>6102939758.1185369</v>
      </c>
      <c r="AM14" s="53">
        <f>EXP(datos_econometria!$D$409+datos_econometria!$D$405*LN(datos_driver!AG14)+datos_econometria!$D$407*LN(datos_driver!AG63)+datos_econometria!$D$408*LN(datos_driver!AG32))</f>
        <v>6118573509.7289057</v>
      </c>
      <c r="AN14" s="53">
        <f>EXP(datos_econometria!$D$409+datos_econometria!$D$405*LN(datos_driver!AH14)+datos_econometria!$D$407*LN(datos_driver!AH63)+datos_econometria!$D$408*LN(datos_driver!AH32))</f>
        <v>6138813732.6437025</v>
      </c>
      <c r="AO14" s="53">
        <f>EXP(datos_econometria!$D$409+datos_econometria!$D$405*LN(datos_driver!AI14)+datos_econometria!$D$407*LN(datos_driver!AI63)+datos_econometria!$D$408*LN(datos_driver!AI32))</f>
        <v>6163052311.186305</v>
      </c>
      <c r="AP14" s="53">
        <f>EXP(datos_econometria!$D$409+datos_econometria!$D$405*LN(datos_driver!AJ14)+datos_econometria!$D$407*LN(datos_driver!AJ63)+datos_econometria!$D$408*LN(datos_driver!AJ32))</f>
        <v>6186785254.0121164</v>
      </c>
      <c r="AQ14" s="53">
        <f>EXP(datos_econometria!$D$409+datos_econometria!$D$405*LN(datos_driver!AK14)+datos_econometria!$D$407*LN(datos_driver!AK63)+datos_econometria!$D$408*LN(datos_driver!AK32))</f>
        <v>6210036048.1483049</v>
      </c>
      <c r="AR14" s="53">
        <f>EXP(datos_econometria!$D$409+datos_econometria!$D$405*LN(datos_driver!AL14)+datos_econometria!$D$407*LN(datos_driver!AL63)+datos_econometria!$D$408*LN(datos_driver!AL32))</f>
        <v>6232872195.9928465</v>
      </c>
      <c r="AS14" s="53">
        <f>EXP(datos_econometria!$D$409+datos_econometria!$D$405*LN(datos_driver!AM14)+datos_econometria!$D$407*LN(datos_driver!AM63)+datos_econometria!$D$408*LN(datos_driver!AM32))</f>
        <v>6255374606.3452263</v>
      </c>
      <c r="AT14" s="53">
        <f>EXP(datos_econometria!$D$409+datos_econometria!$D$405*LN(datos_driver!AN14)+datos_econometria!$D$407*LN(datos_driver!AN63)+datos_econometria!$D$408*LN(datos_driver!AN32))</f>
        <v>6277622830.4149561</v>
      </c>
      <c r="AU14" s="53">
        <f>EXP(datos_econometria!$D$409+datos_econometria!$D$405*LN(datos_driver!AO14)+datos_econometria!$D$407*LN(datos_driver!AO63)+datos_econometria!$D$408*LN(datos_driver!AO32))</f>
        <v>6299688520.51513</v>
      </c>
      <c r="AV14" s="53">
        <f>EXP(datos_econometria!$D$409+datos_econometria!$D$405*LN(datos_driver!AP14)+datos_econometria!$D$407*LN(datos_driver!AP63)+datos_econometria!$D$408*LN(datos_driver!AP32))</f>
        <v>6321633155.8871784</v>
      </c>
      <c r="AW14" s="53">
        <f>EXP(datos_econometria!$D$409+datos_econometria!$D$405*LN(datos_driver!AQ14)+datos_econometria!$D$407*LN(datos_driver!AQ63)+datos_econometria!$D$408*LN(datos_driver!AQ32))</f>
        <v>6343507918.2311554</v>
      </c>
      <c r="AX14" s="53">
        <f>EXP(datos_econometria!$D$409+datos_econometria!$D$405*LN(datos_driver!AR14)+datos_econometria!$D$407*LN(datos_driver!AR63)+datos_econometria!$D$408*LN(datos_driver!AR32))</f>
        <v>6365354570.4297981</v>
      </c>
    </row>
    <row r="15" spans="1:50">
      <c r="A15" t="s">
        <v>41</v>
      </c>
      <c r="B15" t="s">
        <v>47</v>
      </c>
      <c r="C15" t="s">
        <v>336</v>
      </c>
      <c r="D15" s="70"/>
      <c r="E15" s="70"/>
      <c r="F15" s="70"/>
      <c r="G15" s="70"/>
      <c r="H15" s="70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</row>
    <row r="16" spans="1:50">
      <c r="A16" t="s">
        <v>42</v>
      </c>
      <c r="B16" t="s">
        <v>47</v>
      </c>
      <c r="C16" t="s">
        <v>336</v>
      </c>
      <c r="D16" s="70"/>
      <c r="E16" s="70"/>
      <c r="F16" s="70"/>
      <c r="G16" s="70"/>
      <c r="H16" s="70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</row>
    <row r="17" spans="1:50">
      <c r="A17" t="s">
        <v>43</v>
      </c>
      <c r="B17" t="s">
        <v>47</v>
      </c>
      <c r="C17" t="s">
        <v>336</v>
      </c>
      <c r="D17" s="70"/>
      <c r="E17" s="70"/>
      <c r="F17" s="70"/>
      <c r="G17" s="70"/>
      <c r="H17" s="70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</row>
    <row r="18" spans="1:50">
      <c r="A18" t="s">
        <v>44</v>
      </c>
      <c r="B18" t="s">
        <v>47</v>
      </c>
      <c r="C18" t="s">
        <v>336</v>
      </c>
      <c r="D18" s="53"/>
      <c r="E18" s="53"/>
      <c r="F18" s="53"/>
      <c r="G18" s="53"/>
      <c r="H18" s="53"/>
      <c r="I18" s="53"/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0">
        <v>0</v>
      </c>
      <c r="AH18" s="70">
        <v>0</v>
      </c>
      <c r="AI18" s="70">
        <v>0</v>
      </c>
      <c r="AJ18" s="70">
        <v>0</v>
      </c>
      <c r="AK18" s="70">
        <v>0</v>
      </c>
      <c r="AL18" s="70">
        <v>0</v>
      </c>
      <c r="AM18" s="70">
        <v>0</v>
      </c>
      <c r="AN18" s="70">
        <v>0</v>
      </c>
      <c r="AO18" s="70">
        <v>0</v>
      </c>
      <c r="AP18" s="70">
        <v>0</v>
      </c>
      <c r="AQ18" s="70">
        <v>0</v>
      </c>
      <c r="AR18" s="70">
        <v>0</v>
      </c>
      <c r="AS18" s="70">
        <v>0</v>
      </c>
      <c r="AT18" s="70">
        <v>0</v>
      </c>
      <c r="AU18" s="70">
        <v>0</v>
      </c>
      <c r="AV18" s="70">
        <v>0</v>
      </c>
      <c r="AW18" s="70">
        <v>0</v>
      </c>
      <c r="AX18" s="70">
        <v>0</v>
      </c>
    </row>
    <row r="20" spans="1:50">
      <c r="A20" t="s">
        <v>818</v>
      </c>
    </row>
    <row r="21" spans="1:50">
      <c r="A21" t="s">
        <v>29</v>
      </c>
      <c r="B21" t="s">
        <v>47</v>
      </c>
      <c r="C21" t="s">
        <v>337</v>
      </c>
      <c r="J21" s="71">
        <f t="shared" ref="J21:AX21" si="0">(J3-I3)/I3</f>
        <v>-3.4508342973413729E-2</v>
      </c>
      <c r="K21" s="71">
        <f t="shared" si="0"/>
        <v>7.1304514752306508E-2</v>
      </c>
      <c r="L21" s="71">
        <f t="shared" si="0"/>
        <v>8.9030240383962019E-3</v>
      </c>
      <c r="M21" s="71">
        <f t="shared" si="0"/>
        <v>-1.814928044757835E-3</v>
      </c>
      <c r="N21" s="71">
        <f t="shared" si="0"/>
        <v>1.4964375399984471E-2</v>
      </c>
      <c r="O21" s="71">
        <f t="shared" si="0"/>
        <v>1.2962131316842198E-2</v>
      </c>
      <c r="P21" s="71">
        <f t="shared" si="0"/>
        <v>1.1669576665159312E-2</v>
      </c>
      <c r="Q21" s="71">
        <f t="shared" si="0"/>
        <v>1.1112466402660861E-2</v>
      </c>
      <c r="R21" s="71">
        <f t="shared" si="0"/>
        <v>1.1458442440688457E-2</v>
      </c>
      <c r="S21" s="71">
        <f t="shared" si="0"/>
        <v>1.1394436540172422E-2</v>
      </c>
      <c r="T21" s="71">
        <f t="shared" si="0"/>
        <v>1.091336142582012E-2</v>
      </c>
      <c r="U21" s="71">
        <f t="shared" si="0"/>
        <v>1.0468093718006969E-2</v>
      </c>
      <c r="V21" s="71">
        <f t="shared" si="0"/>
        <v>1.0196189244136988E-2</v>
      </c>
      <c r="W21" s="71">
        <f t="shared" si="0"/>
        <v>9.8976750775985785E-3</v>
      </c>
      <c r="X21" s="71">
        <f t="shared" si="0"/>
        <v>9.5826903821218546E-3</v>
      </c>
      <c r="Y21" s="71">
        <f t="shared" si="0"/>
        <v>9.2554792550935735E-3</v>
      </c>
      <c r="Z21" s="71">
        <f t="shared" si="0"/>
        <v>8.9183185747285388E-3</v>
      </c>
      <c r="AA21" s="71">
        <f t="shared" si="0"/>
        <v>8.5726045957404528E-3</v>
      </c>
      <c r="AB21" s="71">
        <f t="shared" si="0"/>
        <v>8.2192850179311373E-3</v>
      </c>
      <c r="AC21" s="71">
        <f t="shared" si="0"/>
        <v>7.8590588758920832E-3</v>
      </c>
      <c r="AD21" s="71">
        <f t="shared" si="0"/>
        <v>7.4924783217136266E-3</v>
      </c>
      <c r="AE21" s="71">
        <f t="shared" si="0"/>
        <v>7.120004483678324E-3</v>
      </c>
      <c r="AF21" s="71">
        <f t="shared" si="0"/>
        <v>6.7420399228533432E-3</v>
      </c>
      <c r="AG21" s="71">
        <f t="shared" si="0"/>
        <v>6.3589482876483345E-3</v>
      </c>
      <c r="AH21" s="71">
        <f t="shared" si="0"/>
        <v>5.9710665740001527E-3</v>
      </c>
      <c r="AI21" s="71">
        <f t="shared" si="0"/>
        <v>5.5787129460733286E-3</v>
      </c>
      <c r="AJ21" s="71">
        <f t="shared" si="0"/>
        <v>5.182191820463161E-3</v>
      </c>
      <c r="AK21" s="71">
        <f t="shared" si="0"/>
        <v>3.1766747772339816E-3</v>
      </c>
      <c r="AL21" s="71">
        <f t="shared" si="0"/>
        <v>3.3482828034555726E-3</v>
      </c>
      <c r="AM21" s="71">
        <f t="shared" si="0"/>
        <v>3.3571467423348295E-3</v>
      </c>
      <c r="AN21" s="71">
        <f t="shared" si="0"/>
        <v>3.3142951903707119E-3</v>
      </c>
      <c r="AO21" s="71">
        <f t="shared" si="0"/>
        <v>3.2588499713845521E-3</v>
      </c>
      <c r="AP21" s="71">
        <f t="shared" si="0"/>
        <v>3.2060124969025268E-3</v>
      </c>
      <c r="AQ21" s="71">
        <f t="shared" si="0"/>
        <v>3.1611298465625912E-3</v>
      </c>
      <c r="AR21" s="71">
        <f t="shared" si="0"/>
        <v>3.1253195394601563E-3</v>
      </c>
      <c r="AS21" s="71">
        <f t="shared" si="0"/>
        <v>3.0979510921090047E-3</v>
      </c>
      <c r="AT21" s="71">
        <f t="shared" si="0"/>
        <v>3.0777766887315054E-3</v>
      </c>
      <c r="AU21" s="71">
        <f t="shared" si="0"/>
        <v>3.0634427760681273E-3</v>
      </c>
      <c r="AV21" s="71">
        <f t="shared" si="0"/>
        <v>3.0537077895339206E-3</v>
      </c>
      <c r="AW21" s="71">
        <f t="shared" si="0"/>
        <v>3.0475189755319997E-3</v>
      </c>
      <c r="AX21" s="71">
        <f t="shared" si="0"/>
        <v>3.0440231569500422E-3</v>
      </c>
    </row>
    <row r="22" spans="1:50">
      <c r="A22" t="s">
        <v>30</v>
      </c>
      <c r="B22" t="s">
        <v>47</v>
      </c>
      <c r="C22" t="s">
        <v>337</v>
      </c>
      <c r="J22" s="71">
        <f t="shared" ref="J22:AX22" si="1">(J4-I4)/I4</f>
        <v>0.21769432468321154</v>
      </c>
      <c r="K22" s="71">
        <f t="shared" si="1"/>
        <v>-0.1666019634413145</v>
      </c>
      <c r="L22" s="71">
        <f t="shared" si="1"/>
        <v>-2.1966893535849397E-2</v>
      </c>
      <c r="M22" s="71">
        <f t="shared" si="1"/>
        <v>2.2793272056228223E-2</v>
      </c>
      <c r="N22" s="71">
        <f t="shared" si="1"/>
        <v>-2.8357036921665538E-2</v>
      </c>
      <c r="O22" s="71">
        <f t="shared" si="1"/>
        <v>-2.2808520165454635E-2</v>
      </c>
      <c r="P22" s="71">
        <f t="shared" si="1"/>
        <v>-1.978144810029461E-2</v>
      </c>
      <c r="Q22" s="71">
        <f t="shared" si="1"/>
        <v>-2.0204080100770627E-2</v>
      </c>
      <c r="R22" s="71">
        <f t="shared" si="1"/>
        <v>-2.3422416277221553E-2</v>
      </c>
      <c r="S22" s="71">
        <f t="shared" si="1"/>
        <v>-2.1712279186454742E-2</v>
      </c>
      <c r="T22" s="71">
        <f t="shared" si="1"/>
        <v>-1.776264394405374E-2</v>
      </c>
      <c r="U22" s="71">
        <f t="shared" si="1"/>
        <v>-1.6503283730573588E-2</v>
      </c>
      <c r="V22" s="71">
        <f t="shared" si="1"/>
        <v>-1.5256804334044012E-2</v>
      </c>
      <c r="W22" s="71">
        <f t="shared" si="1"/>
        <v>-2.1003322602328789E-2</v>
      </c>
      <c r="X22" s="71">
        <f t="shared" si="1"/>
        <v>-1.6301123560572613E-2</v>
      </c>
      <c r="Y22" s="71">
        <f t="shared" si="1"/>
        <v>-1.8365320287718898E-2</v>
      </c>
      <c r="Z22" s="71">
        <f t="shared" si="1"/>
        <v>-1.2228556034556741E-2</v>
      </c>
      <c r="AA22" s="71">
        <f t="shared" si="1"/>
        <v>-1.7066911615563948E-2</v>
      </c>
      <c r="AB22" s="71">
        <f t="shared" si="1"/>
        <v>-1.4924652365318231E-2</v>
      </c>
      <c r="AC22" s="71">
        <f t="shared" si="1"/>
        <v>-1.2956496951072982E-2</v>
      </c>
      <c r="AD22" s="71">
        <f t="shared" si="1"/>
        <v>-1.3921074822026184E-2</v>
      </c>
      <c r="AE22" s="71">
        <f t="shared" si="1"/>
        <v>-1.3849018139424886E-2</v>
      </c>
      <c r="AF22" s="71">
        <f t="shared" si="1"/>
        <v>-1.4134095065730086E-2</v>
      </c>
      <c r="AG22" s="71">
        <f t="shared" si="1"/>
        <v>-1.2427449552740902E-2</v>
      </c>
      <c r="AH22" s="71">
        <f t="shared" si="1"/>
        <v>-1.1728144599920536E-2</v>
      </c>
      <c r="AI22" s="71">
        <f t="shared" si="1"/>
        <v>-1.0687762273003601E-2</v>
      </c>
      <c r="AJ22" s="71">
        <f t="shared" si="1"/>
        <v>-9.1340185894734742E-3</v>
      </c>
      <c r="AK22" s="71">
        <f t="shared" si="1"/>
        <v>-2.3531988686109969E-3</v>
      </c>
      <c r="AL22" s="71">
        <f t="shared" si="1"/>
        <v>-5.0275310245059216E-3</v>
      </c>
      <c r="AM22" s="71">
        <f t="shared" si="1"/>
        <v>-3.2348775118338736E-3</v>
      </c>
      <c r="AN22" s="71">
        <f t="shared" si="1"/>
        <v>-4.909777603280362E-3</v>
      </c>
      <c r="AO22" s="71">
        <f t="shared" si="1"/>
        <v>-5.8888907959542122E-3</v>
      </c>
      <c r="AP22" s="71">
        <f t="shared" si="1"/>
        <v>-6.104304326646123E-3</v>
      </c>
      <c r="AQ22" s="71">
        <f t="shared" si="1"/>
        <v>-6.2469238895352802E-3</v>
      </c>
      <c r="AR22" s="71">
        <f t="shared" si="1"/>
        <v>-6.3411491730054224E-3</v>
      </c>
      <c r="AS22" s="71">
        <f t="shared" si="1"/>
        <v>-6.4039519296423854E-3</v>
      </c>
      <c r="AT22" s="71">
        <f t="shared" si="1"/>
        <v>-6.4465587122048444E-3</v>
      </c>
      <c r="AU22" s="71">
        <f t="shared" si="1"/>
        <v>-6.4762302208124234E-3</v>
      </c>
      <c r="AV22" s="71">
        <f t="shared" si="1"/>
        <v>-6.497616075699872E-3</v>
      </c>
      <c r="AW22" s="71">
        <f t="shared" si="1"/>
        <v>-6.5136831424570819E-3</v>
      </c>
      <c r="AX22" s="71">
        <f t="shared" si="1"/>
        <v>-6.5263239886121848E-3</v>
      </c>
    </row>
    <row r="23" spans="1:50">
      <c r="A23" t="s">
        <v>31</v>
      </c>
      <c r="B23" t="s">
        <v>47</v>
      </c>
      <c r="C23" t="s">
        <v>337</v>
      </c>
      <c r="J23" s="71">
        <f t="shared" ref="J23:AX23" si="2">(J5-I5)/I5</f>
        <v>-6.1360889803515506E-2</v>
      </c>
      <c r="K23" s="71">
        <f t="shared" si="2"/>
        <v>5.7049913991499945E-2</v>
      </c>
      <c r="L23" s="71">
        <f t="shared" si="2"/>
        <v>1.2295763987850355E-2</v>
      </c>
      <c r="M23" s="71">
        <f t="shared" si="2"/>
        <v>-4.491007947984872E-3</v>
      </c>
      <c r="N23" s="71">
        <f t="shared" si="2"/>
        <v>1.1075843013266687E-2</v>
      </c>
      <c r="O23" s="71">
        <f t="shared" si="2"/>
        <v>2.0174254986763878E-2</v>
      </c>
      <c r="P23" s="71">
        <f t="shared" si="2"/>
        <v>1.8743906428115353E-2</v>
      </c>
      <c r="Q23" s="71">
        <f t="shared" si="2"/>
        <v>1.1950900080961042E-2</v>
      </c>
      <c r="R23" s="71">
        <f t="shared" si="2"/>
        <v>7.1886205713326563E-3</v>
      </c>
      <c r="S23" s="71">
        <f t="shared" si="2"/>
        <v>1.4066069592998524E-2</v>
      </c>
      <c r="T23" s="71">
        <f t="shared" si="2"/>
        <v>2.3454482537957701E-2</v>
      </c>
      <c r="U23" s="71">
        <f t="shared" si="2"/>
        <v>2.2106800113359547E-2</v>
      </c>
      <c r="V23" s="71">
        <f t="shared" si="2"/>
        <v>2.59728952111535E-2</v>
      </c>
      <c r="W23" s="71">
        <f t="shared" si="2"/>
        <v>6.9751773469172058E-3</v>
      </c>
      <c r="X23" s="71">
        <f t="shared" si="2"/>
        <v>2.0740943539894245E-2</v>
      </c>
      <c r="Y23" s="71">
        <f t="shared" si="2"/>
        <v>1.3306254535871464E-2</v>
      </c>
      <c r="Z23" s="71">
        <f t="shared" si="2"/>
        <v>1.0996288133283518E-2</v>
      </c>
      <c r="AA23" s="71">
        <f t="shared" si="2"/>
        <v>-4.5064798703863687E-3</v>
      </c>
      <c r="AB23" s="71">
        <f t="shared" si="2"/>
        <v>1.0625705087982001E-3</v>
      </c>
      <c r="AC23" s="71">
        <f t="shared" si="2"/>
        <v>5.9783529572729104E-3</v>
      </c>
      <c r="AD23" s="71">
        <f t="shared" si="2"/>
        <v>1.8364989858512498E-3</v>
      </c>
      <c r="AE23" s="71">
        <f t="shared" si="2"/>
        <v>6.9208917988286946E-4</v>
      </c>
      <c r="AF23" s="71">
        <f t="shared" si="2"/>
        <v>-1.6692683331797464E-3</v>
      </c>
      <c r="AG23" s="71">
        <f t="shared" si="2"/>
        <v>1.8764430721350106E-3</v>
      </c>
      <c r="AH23" s="71">
        <f t="shared" si="2"/>
        <v>2.2766037583993983E-3</v>
      </c>
      <c r="AI23" s="71">
        <f t="shared" si="2"/>
        <v>3.6535310850860704E-3</v>
      </c>
      <c r="AJ23" s="71">
        <f t="shared" si="2"/>
        <v>6.5290732525730586E-3</v>
      </c>
      <c r="AK23" s="71">
        <f t="shared" si="2"/>
        <v>6.7782051150420122E-3</v>
      </c>
      <c r="AL23" s="71">
        <f t="shared" si="2"/>
        <v>2.0388885554062878E-3</v>
      </c>
      <c r="AM23" s="71">
        <f t="shared" si="2"/>
        <v>1.1038922227727984E-2</v>
      </c>
      <c r="AN23" s="71">
        <f t="shared" si="2"/>
        <v>9.2664825208645819E-3</v>
      </c>
      <c r="AO23" s="71">
        <f t="shared" si="2"/>
        <v>-2.1691969440651628E-3</v>
      </c>
      <c r="AP23" s="71">
        <f t="shared" si="2"/>
        <v>-2.2389301780954989E-3</v>
      </c>
      <c r="AQ23" s="71">
        <f t="shared" si="2"/>
        <v>-2.2898845297652714E-3</v>
      </c>
      <c r="AR23" s="71">
        <f t="shared" si="2"/>
        <v>-2.326483077469316E-3</v>
      </c>
      <c r="AS23" s="71">
        <f t="shared" si="2"/>
        <v>-2.352459377388308E-3</v>
      </c>
      <c r="AT23" s="71">
        <f t="shared" si="2"/>
        <v>-2.3707313451035807E-3</v>
      </c>
      <c r="AU23" s="71">
        <f t="shared" si="2"/>
        <v>-2.3834903090050818E-3</v>
      </c>
      <c r="AV23" s="71">
        <f t="shared" si="2"/>
        <v>-2.3923430499050227E-3</v>
      </c>
      <c r="AW23" s="71">
        <f t="shared" si="2"/>
        <v>-2.3984491081880865E-3</v>
      </c>
      <c r="AX23" s="71">
        <f t="shared" si="2"/>
        <v>-2.4026357167816637E-3</v>
      </c>
    </row>
    <row r="24" spans="1:50">
      <c r="A24" t="s">
        <v>32</v>
      </c>
      <c r="B24" t="s">
        <v>47</v>
      </c>
      <c r="C24" t="s">
        <v>337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</row>
    <row r="25" spans="1:50">
      <c r="A25" t="s">
        <v>33</v>
      </c>
      <c r="B25" t="s">
        <v>47</v>
      </c>
      <c r="C25" t="s">
        <v>337</v>
      </c>
      <c r="J25" s="71">
        <f t="shared" ref="J25:AX25" si="3">(J7-I7)/I7</f>
        <v>-0.10337904037245062</v>
      </c>
      <c r="K25" s="71">
        <f t="shared" si="3"/>
        <v>0.2069344923811772</v>
      </c>
      <c r="L25" s="71">
        <f t="shared" si="3"/>
        <v>2.7646962707037492E-2</v>
      </c>
      <c r="M25" s="71">
        <f t="shared" si="3"/>
        <v>-1.2219739351852173E-2</v>
      </c>
      <c r="N25" s="71">
        <f t="shared" si="3"/>
        <v>3.3805869016261279E-2</v>
      </c>
      <c r="O25" s="71">
        <f t="shared" si="3"/>
        <v>2.9970201329870268E-2</v>
      </c>
      <c r="P25" s="71">
        <f t="shared" si="3"/>
        <v>2.5817151647208308E-2</v>
      </c>
      <c r="Q25" s="71">
        <f t="shared" si="3"/>
        <v>2.3743412296210537E-2</v>
      </c>
      <c r="R25" s="71">
        <f t="shared" si="3"/>
        <v>2.4487714197611355E-2</v>
      </c>
      <c r="S25" s="71">
        <f t="shared" si="3"/>
        <v>2.421600354944875E-2</v>
      </c>
      <c r="T25" s="71">
        <f t="shared" si="3"/>
        <v>2.2721244610159112E-2</v>
      </c>
      <c r="U25" s="71">
        <f t="shared" si="3"/>
        <v>2.1331367372730035E-2</v>
      </c>
      <c r="V25" s="71">
        <f t="shared" si="3"/>
        <v>2.051295614448001E-2</v>
      </c>
      <c r="W25" s="71">
        <f t="shared" si="3"/>
        <v>1.9696190342881739E-2</v>
      </c>
      <c r="X25" s="71">
        <f t="shared" si="3"/>
        <v>1.8871991025415025E-2</v>
      </c>
      <c r="Y25" s="71">
        <f t="shared" si="3"/>
        <v>1.8043305311785593E-2</v>
      </c>
      <c r="Z25" s="71">
        <f t="shared" si="3"/>
        <v>1.7212104969348652E-2</v>
      </c>
      <c r="AA25" s="71">
        <f t="shared" si="3"/>
        <v>1.6379437859393737E-2</v>
      </c>
      <c r="AB25" s="71">
        <f t="shared" si="3"/>
        <v>1.5545873289279959E-2</v>
      </c>
      <c r="AC25" s="71">
        <f t="shared" si="3"/>
        <v>1.4711734858648804E-2</v>
      </c>
      <c r="AD25" s="71">
        <f t="shared" si="3"/>
        <v>1.3877214351879736E-2</v>
      </c>
      <c r="AE25" s="71">
        <f t="shared" si="3"/>
        <v>1.3042429940114841E-2</v>
      </c>
      <c r="AF25" s="71">
        <f t="shared" si="3"/>
        <v>1.2207457449437357E-2</v>
      </c>
      <c r="AG25" s="71">
        <f t="shared" si="3"/>
        <v>1.1372347828814007E-2</v>
      </c>
      <c r="AH25" s="71">
        <f t="shared" si="3"/>
        <v>1.0537137179849033E-2</v>
      </c>
      <c r="AI25" s="71">
        <f t="shared" si="3"/>
        <v>9.7018526233708761E-3</v>
      </c>
      <c r="AJ25" s="71">
        <f t="shared" si="3"/>
        <v>8.8665157748273275E-3</v>
      </c>
      <c r="AK25" s="71">
        <f t="shared" si="3"/>
        <v>3.5537077224478838E-3</v>
      </c>
      <c r="AL25" s="71">
        <f t="shared" si="3"/>
        <v>4.3455857009635536E-3</v>
      </c>
      <c r="AM25" s="71">
        <f t="shared" si="3"/>
        <v>4.9284927091599283E-3</v>
      </c>
      <c r="AN25" s="71">
        <f t="shared" si="3"/>
        <v>5.2870848731710225E-3</v>
      </c>
      <c r="AO25" s="71">
        <f t="shared" si="3"/>
        <v>5.5071990042267231E-3</v>
      </c>
      <c r="AP25" s="71">
        <f t="shared" si="3"/>
        <v>5.6439461008619841E-3</v>
      </c>
      <c r="AQ25" s="71">
        <f t="shared" si="3"/>
        <v>5.7297667981448946E-3</v>
      </c>
      <c r="AR25" s="71">
        <f t="shared" si="3"/>
        <v>5.7840501287139291E-3</v>
      </c>
      <c r="AS25" s="71">
        <f t="shared" si="3"/>
        <v>5.8186105426376354E-3</v>
      </c>
      <c r="AT25" s="71">
        <f t="shared" si="3"/>
        <v>5.8407481963429399E-3</v>
      </c>
      <c r="AU25" s="71">
        <f t="shared" si="3"/>
        <v>5.8550174024489358E-3</v>
      </c>
      <c r="AV25" s="71">
        <f t="shared" si="3"/>
        <v>5.8642791014049235E-3</v>
      </c>
      <c r="AW25" s="71">
        <f t="shared" si="3"/>
        <v>5.8703401046352318E-3</v>
      </c>
      <c r="AX25" s="71">
        <f t="shared" si="3"/>
        <v>5.8743466311462385E-3</v>
      </c>
    </row>
    <row r="26" spans="1:50">
      <c r="A26" t="s">
        <v>34</v>
      </c>
      <c r="B26" t="s">
        <v>47</v>
      </c>
      <c r="C26" t="s">
        <v>337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71">
        <v>0</v>
      </c>
      <c r="T26" s="71">
        <v>0</v>
      </c>
      <c r="U26" s="71">
        <v>0</v>
      </c>
      <c r="V26" s="71">
        <v>0</v>
      </c>
      <c r="W26" s="71">
        <v>0</v>
      </c>
      <c r="X26" s="71">
        <v>0</v>
      </c>
      <c r="Y26" s="71">
        <v>0</v>
      </c>
      <c r="Z26" s="71">
        <v>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0</v>
      </c>
      <c r="AG26" s="71">
        <v>0</v>
      </c>
      <c r="AH26" s="71">
        <v>0</v>
      </c>
      <c r="AI26" s="71">
        <v>0</v>
      </c>
      <c r="AJ26" s="71">
        <v>0</v>
      </c>
      <c r="AK26" s="71">
        <v>0</v>
      </c>
      <c r="AL26" s="71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</row>
    <row r="27" spans="1:50">
      <c r="A27" t="s">
        <v>35</v>
      </c>
      <c r="B27" t="s">
        <v>47</v>
      </c>
      <c r="C27" t="s">
        <v>337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  <c r="Z27" s="71">
        <v>0</v>
      </c>
      <c r="AA27" s="71">
        <v>0</v>
      </c>
      <c r="AB27" s="71">
        <v>0</v>
      </c>
      <c r="AC27" s="71">
        <v>0</v>
      </c>
      <c r="AD27" s="71">
        <v>0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</row>
    <row r="28" spans="1:50">
      <c r="A28" t="s">
        <v>36</v>
      </c>
      <c r="B28" t="s">
        <v>47</v>
      </c>
      <c r="C28" t="s">
        <v>337</v>
      </c>
      <c r="J28" s="71">
        <f t="shared" ref="J28:AX28" si="4">(J10-I10)/I10</f>
        <v>0.73966791473529248</v>
      </c>
      <c r="K28" s="71">
        <f t="shared" si="4"/>
        <v>-0.43756110450274316</v>
      </c>
      <c r="L28" s="71">
        <f t="shared" si="4"/>
        <v>-6.2219326034372871E-2</v>
      </c>
      <c r="M28" s="71">
        <f t="shared" si="4"/>
        <v>9.7866407123112981E-2</v>
      </c>
      <c r="N28" s="71">
        <f t="shared" si="4"/>
        <v>-6.094985423649308E-2</v>
      </c>
      <c r="O28" s="71">
        <f t="shared" si="4"/>
        <v>-5.6101844021143356E-2</v>
      </c>
      <c r="P28" s="71">
        <f t="shared" si="4"/>
        <v>-4.9603664226565057E-2</v>
      </c>
      <c r="Q28" s="71">
        <f t="shared" si="4"/>
        <v>-4.9429799814141917E-2</v>
      </c>
      <c r="R28" s="71">
        <f t="shared" si="4"/>
        <v>-5.8543004386360481E-2</v>
      </c>
      <c r="S28" s="71">
        <f t="shared" si="4"/>
        <v>-6.2085965138585969E-2</v>
      </c>
      <c r="T28" s="71">
        <f t="shared" si="4"/>
        <v>-6.0847550136613061E-2</v>
      </c>
      <c r="U28" s="71">
        <f t="shared" si="4"/>
        <v>-6.0556664799343317E-2</v>
      </c>
      <c r="V28" s="71">
        <f t="shared" si="4"/>
        <v>-6.2451984296727353E-2</v>
      </c>
      <c r="W28" s="71">
        <f t="shared" si="4"/>
        <v>-6.9614128681442844E-2</v>
      </c>
      <c r="X28" s="71">
        <f t="shared" si="4"/>
        <v>-6.9283357182328226E-2</v>
      </c>
      <c r="Y28" s="71">
        <f t="shared" si="4"/>
        <v>-7.4038760099837897E-2</v>
      </c>
      <c r="Z28" s="71">
        <f t="shared" si="4"/>
        <v>-4.1586449969738398E-3</v>
      </c>
      <c r="AA28" s="71">
        <f t="shared" si="4"/>
        <v>-1.0704821116889326E-2</v>
      </c>
      <c r="AB28" s="71">
        <f t="shared" si="4"/>
        <v>-1.1593048052484508E-2</v>
      </c>
      <c r="AC28" s="71">
        <f t="shared" si="4"/>
        <v>-1.2402687521090028E-2</v>
      </c>
      <c r="AD28" s="71">
        <f t="shared" si="4"/>
        <v>-1.5254954539463522E-2</v>
      </c>
      <c r="AE28" s="71">
        <f t="shared" si="4"/>
        <v>-1.7044821666705158E-2</v>
      </c>
      <c r="AF28" s="71">
        <f t="shared" si="4"/>
        <v>-1.8883752353546498E-2</v>
      </c>
      <c r="AG28" s="71">
        <f t="shared" si="4"/>
        <v>-1.8992934222162933E-2</v>
      </c>
      <c r="AH28" s="71">
        <f t="shared" si="4"/>
        <v>-1.9733996498015879E-2</v>
      </c>
      <c r="AI28" s="71">
        <f t="shared" si="4"/>
        <v>-2.0143359096879244E-2</v>
      </c>
      <c r="AJ28" s="71">
        <f t="shared" si="4"/>
        <v>-2.0084777277158818E-2</v>
      </c>
      <c r="AK28" s="71">
        <f t="shared" si="4"/>
        <v>-3.113047121610171E-3</v>
      </c>
      <c r="AL28" s="71">
        <f t="shared" si="4"/>
        <v>-9.4632745032493804E-3</v>
      </c>
      <c r="AM28" s="71">
        <f t="shared" si="4"/>
        <v>-1.2926786249345436E-2</v>
      </c>
      <c r="AN28" s="71">
        <f t="shared" si="4"/>
        <v>-1.898964201867696E-2</v>
      </c>
      <c r="AO28" s="71">
        <f t="shared" si="4"/>
        <v>-2.065799837182929E-3</v>
      </c>
      <c r="AP28" s="71">
        <f t="shared" si="4"/>
        <v>-2.6634060891474218E-3</v>
      </c>
      <c r="AQ28" s="71">
        <f t="shared" si="4"/>
        <v>-3.0611536445582931E-3</v>
      </c>
      <c r="AR28" s="71">
        <f t="shared" si="4"/>
        <v>-3.3222065375360975E-3</v>
      </c>
      <c r="AS28" s="71">
        <f t="shared" si="4"/>
        <v>-3.4930216467888445E-3</v>
      </c>
      <c r="AT28" s="71">
        <f t="shared" si="4"/>
        <v>-3.6052628669877547E-3</v>
      </c>
      <c r="AU28" s="71">
        <f t="shared" si="4"/>
        <v>-3.6797688929816144E-3</v>
      </c>
      <c r="AV28" s="71">
        <f t="shared" si="4"/>
        <v>-3.7300252296625417E-3</v>
      </c>
      <c r="AW28" s="71">
        <f t="shared" si="4"/>
        <v>-3.7646918507877329E-3</v>
      </c>
      <c r="AX28" s="71">
        <f t="shared" si="4"/>
        <v>-3.7893143942217111E-3</v>
      </c>
    </row>
    <row r="29" spans="1:50">
      <c r="A29" t="s">
        <v>37</v>
      </c>
      <c r="B29" t="s">
        <v>47</v>
      </c>
      <c r="C29" t="s">
        <v>337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0</v>
      </c>
      <c r="V29" s="71">
        <v>0</v>
      </c>
      <c r="W29" s="71">
        <v>0</v>
      </c>
      <c r="X29" s="71">
        <v>0</v>
      </c>
      <c r="Y29" s="71">
        <v>0</v>
      </c>
      <c r="Z29" s="71">
        <v>0</v>
      </c>
      <c r="AA29" s="71">
        <v>0</v>
      </c>
      <c r="AB29" s="71">
        <v>0</v>
      </c>
      <c r="AC29" s="71">
        <v>0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71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</row>
    <row r="30" spans="1:50">
      <c r="A30" t="s">
        <v>38</v>
      </c>
      <c r="B30" t="s">
        <v>47</v>
      </c>
      <c r="C30" t="s">
        <v>337</v>
      </c>
      <c r="J30" s="71">
        <f t="shared" ref="J30:AX30" si="5">(J12-I12)/I12</f>
        <v>-0.13752060123322749</v>
      </c>
      <c r="K30" s="71">
        <f t="shared" si="5"/>
        <v>0.32382445155159018</v>
      </c>
      <c r="L30" s="71">
        <f t="shared" si="5"/>
        <v>7.7839933317501539E-2</v>
      </c>
      <c r="M30" s="71">
        <f t="shared" si="5"/>
        <v>1.5894958311166753E-2</v>
      </c>
      <c r="N30" s="71">
        <f t="shared" si="5"/>
        <v>7.6763441160948354E-2</v>
      </c>
      <c r="O30" s="71">
        <f t="shared" si="5"/>
        <v>7.1041905456538407E-2</v>
      </c>
      <c r="P30" s="71">
        <f t="shared" si="5"/>
        <v>6.5299989605337186E-2</v>
      </c>
      <c r="Q30" s="71">
        <f t="shared" si="5"/>
        <v>6.1561837308958464E-2</v>
      </c>
      <c r="R30" s="71">
        <f t="shared" si="5"/>
        <v>6.1805547354722497E-2</v>
      </c>
      <c r="S30" s="71">
        <f t="shared" si="5"/>
        <v>6.0793021123496868E-2</v>
      </c>
      <c r="T30" s="71">
        <f t="shared" si="5"/>
        <v>5.795042914888688E-2</v>
      </c>
      <c r="U30" s="71">
        <f t="shared" si="5"/>
        <v>5.5046835636614541E-2</v>
      </c>
      <c r="V30" s="71">
        <f t="shared" si="5"/>
        <v>5.2876511901997117E-2</v>
      </c>
      <c r="W30" s="71">
        <f t="shared" si="5"/>
        <v>5.0724882162958528E-2</v>
      </c>
      <c r="X30" s="71">
        <f t="shared" si="5"/>
        <v>4.8595107412353122E-2</v>
      </c>
      <c r="Y30" s="71">
        <f t="shared" si="5"/>
        <v>4.648294603564497E-2</v>
      </c>
      <c r="Z30" s="71">
        <f t="shared" si="5"/>
        <v>4.4384638088934274E-2</v>
      </c>
      <c r="AA30" s="71">
        <f t="shared" si="5"/>
        <v>4.2297568752370715E-2</v>
      </c>
      <c r="AB30" s="71">
        <f t="shared" si="5"/>
        <v>4.0220014196803718E-2</v>
      </c>
      <c r="AC30" s="71">
        <f t="shared" si="5"/>
        <v>3.8150832145454672E-2</v>
      </c>
      <c r="AD30" s="71">
        <f t="shared" si="5"/>
        <v>3.6089235911220291E-2</v>
      </c>
      <c r="AE30" s="71">
        <f t="shared" si="5"/>
        <v>3.4034650874288107E-2</v>
      </c>
      <c r="AF30" s="71">
        <f t="shared" si="5"/>
        <v>3.198662874186109E-2</v>
      </c>
      <c r="AG30" s="71">
        <f t="shared" si="5"/>
        <v>2.9944797858000527E-2</v>
      </c>
      <c r="AH30" s="71">
        <f t="shared" si="5"/>
        <v>2.7908834791232691E-2</v>
      </c>
      <c r="AI30" s="71">
        <f t="shared" si="5"/>
        <v>2.5878448105039649E-2</v>
      </c>
      <c r="AJ30" s="71">
        <f t="shared" si="5"/>
        <v>2.3853368981773992E-2</v>
      </c>
      <c r="AK30" s="71">
        <f t="shared" si="5"/>
        <v>1.4948273552425286E-2</v>
      </c>
      <c r="AL30" s="71">
        <f t="shared" si="5"/>
        <v>1.4462285622408857E-2</v>
      </c>
      <c r="AM30" s="71">
        <f t="shared" si="5"/>
        <v>1.4151383780979255E-2</v>
      </c>
      <c r="AN30" s="71">
        <f t="shared" si="5"/>
        <v>1.3998826568309659E-2</v>
      </c>
      <c r="AO30" s="71">
        <f t="shared" si="5"/>
        <v>1.3938606873747195E-2</v>
      </c>
      <c r="AP30" s="71">
        <f t="shared" si="5"/>
        <v>1.3924995201183224E-2</v>
      </c>
      <c r="AQ30" s="71">
        <f t="shared" si="5"/>
        <v>1.3931744897793696E-2</v>
      </c>
      <c r="AR30" s="71">
        <f t="shared" si="5"/>
        <v>1.3945240877878072E-2</v>
      </c>
      <c r="AS30" s="71">
        <f t="shared" si="5"/>
        <v>1.3959102017104126E-2</v>
      </c>
      <c r="AT30" s="71">
        <f t="shared" si="5"/>
        <v>1.3970773501867317E-2</v>
      </c>
      <c r="AU30" s="71">
        <f t="shared" si="5"/>
        <v>1.3979574521759134E-2</v>
      </c>
      <c r="AV30" s="71">
        <f t="shared" si="5"/>
        <v>1.3985650906534326E-2</v>
      </c>
      <c r="AW30" s="71">
        <f t="shared" si="5"/>
        <v>1.3989446601964812E-2</v>
      </c>
      <c r="AX30" s="71">
        <f t="shared" si="5"/>
        <v>1.3991456457333795E-2</v>
      </c>
    </row>
    <row r="31" spans="1:50">
      <c r="A31" t="s">
        <v>39</v>
      </c>
      <c r="B31" t="s">
        <v>47</v>
      </c>
      <c r="C31" t="s">
        <v>337</v>
      </c>
      <c r="J31" s="71">
        <f t="shared" ref="J31:AX31" si="6">(J13-I13)/I13</f>
        <v>-9.8005453346675792E-3</v>
      </c>
      <c r="K31" s="71">
        <f t="shared" si="6"/>
        <v>2.491257180104722E-2</v>
      </c>
      <c r="L31" s="71">
        <f t="shared" si="6"/>
        <v>7.7276896529455893E-3</v>
      </c>
      <c r="M31" s="71">
        <f t="shared" si="6"/>
        <v>3.2893054431719772E-3</v>
      </c>
      <c r="N31" s="71">
        <f t="shared" si="6"/>
        <v>8.0835803290966162E-3</v>
      </c>
      <c r="O31" s="71">
        <f t="shared" si="6"/>
        <v>7.5342107578182868E-3</v>
      </c>
      <c r="P31" s="71">
        <f t="shared" si="6"/>
        <v>7.0500379757482126E-3</v>
      </c>
      <c r="Q31" s="71">
        <f t="shared" si="6"/>
        <v>6.7246526130710881E-3</v>
      </c>
      <c r="R31" s="71">
        <f t="shared" si="6"/>
        <v>6.6894439519176964E-3</v>
      </c>
      <c r="S31" s="71">
        <f t="shared" si="6"/>
        <v>6.5493189039967439E-3</v>
      </c>
      <c r="T31" s="71">
        <f t="shared" si="6"/>
        <v>6.2713879275511858E-3</v>
      </c>
      <c r="U31" s="71">
        <f t="shared" si="6"/>
        <v>5.9893884519806257E-3</v>
      </c>
      <c r="V31" s="71">
        <f t="shared" si="6"/>
        <v>5.7595529138151375E-3</v>
      </c>
      <c r="W31" s="71">
        <f t="shared" si="6"/>
        <v>5.5274599892695007E-3</v>
      </c>
      <c r="X31" s="71">
        <f t="shared" si="6"/>
        <v>5.2959589632887317E-3</v>
      </c>
      <c r="Y31" s="71">
        <f t="shared" si="6"/>
        <v>5.0661563541023998E-3</v>
      </c>
      <c r="Z31" s="71">
        <f t="shared" si="6"/>
        <v>4.8385367634375303E-3</v>
      </c>
      <c r="AA31" s="71">
        <f t="shared" si="6"/>
        <v>4.6132916092409765E-3</v>
      </c>
      <c r="AB31" s="71">
        <f t="shared" si="6"/>
        <v>4.3904585897748469E-3</v>
      </c>
      <c r="AC31" s="71">
        <f t="shared" si="6"/>
        <v>4.1699906272851658E-3</v>
      </c>
      <c r="AD31" s="71">
        <f t="shared" si="6"/>
        <v>3.9517931757321375E-3</v>
      </c>
      <c r="AE31" s="71">
        <f t="shared" si="6"/>
        <v>3.7357456846462823E-3</v>
      </c>
      <c r="AF31" s="71">
        <f t="shared" si="6"/>
        <v>3.521714422230959E-3</v>
      </c>
      <c r="AG31" s="71">
        <f t="shared" si="6"/>
        <v>3.3095602731602097E-3</v>
      </c>
      <c r="AH31" s="71">
        <f t="shared" si="6"/>
        <v>3.0991434815323335E-3</v>
      </c>
      <c r="AI31" s="71">
        <f t="shared" si="6"/>
        <v>2.8903264844836723E-3</v>
      </c>
      <c r="AJ31" s="71">
        <f t="shared" si="6"/>
        <v>2.6829755331951124E-3</v>
      </c>
      <c r="AK31" s="71">
        <f t="shared" si="6"/>
        <v>1.9497027449782876E-3</v>
      </c>
      <c r="AL31" s="71">
        <f t="shared" si="6"/>
        <v>1.864159518622135E-3</v>
      </c>
      <c r="AM31" s="71">
        <f t="shared" si="6"/>
        <v>1.7699994183190528E-3</v>
      </c>
      <c r="AN31" s="71">
        <f t="shared" si="6"/>
        <v>1.687512991830077E-3</v>
      </c>
      <c r="AO31" s="71">
        <f t="shared" si="6"/>
        <v>1.6202215120222367E-3</v>
      </c>
      <c r="AP31" s="71">
        <f t="shared" si="6"/>
        <v>1.5671424716990319E-3</v>
      </c>
      <c r="AQ31" s="71">
        <f t="shared" si="6"/>
        <v>1.5260386794571593E-3</v>
      </c>
      <c r="AR31" s="71">
        <f t="shared" si="6"/>
        <v>1.4945422721034294E-3</v>
      </c>
      <c r="AS31" s="71">
        <f t="shared" si="6"/>
        <v>1.4705431802602546E-3</v>
      </c>
      <c r="AT31" s="71">
        <f t="shared" si="6"/>
        <v>1.452292917416745E-3</v>
      </c>
      <c r="AU31" s="71">
        <f t="shared" si="6"/>
        <v>1.4383978372735043E-3</v>
      </c>
      <c r="AV31" s="71">
        <f t="shared" si="6"/>
        <v>1.427773309203726E-3</v>
      </c>
      <c r="AW31" s="71">
        <f t="shared" si="6"/>
        <v>1.4195886646345937E-3</v>
      </c>
      <c r="AX31" s="71">
        <f t="shared" si="6"/>
        <v>1.4132150464369621E-3</v>
      </c>
    </row>
    <row r="32" spans="1:50">
      <c r="A32" t="s">
        <v>40</v>
      </c>
      <c r="B32" t="s">
        <v>47</v>
      </c>
      <c r="C32" t="s">
        <v>337</v>
      </c>
      <c r="J32" s="71">
        <f t="shared" ref="J32:AX32" si="7">(J14-I14)/I14</f>
        <v>-7.1498938824560654E-2</v>
      </c>
      <c r="K32" s="71">
        <f t="shared" si="7"/>
        <v>9.819683928093309E-2</v>
      </c>
      <c r="L32" s="71">
        <f t="shared" si="7"/>
        <v>-6.9176903800866193E-4</v>
      </c>
      <c r="M32" s="71">
        <f t="shared" si="7"/>
        <v>-1.3298744815223397E-2</v>
      </c>
      <c r="N32" s="71">
        <f t="shared" si="7"/>
        <v>1.4153407119121768E-2</v>
      </c>
      <c r="O32" s="71">
        <f t="shared" si="7"/>
        <v>8.8520854180609947E-3</v>
      </c>
      <c r="P32" s="71">
        <f t="shared" si="7"/>
        <v>7.4694364620427837E-3</v>
      </c>
      <c r="Q32" s="71">
        <f t="shared" si="7"/>
        <v>8.6069991372155277E-3</v>
      </c>
      <c r="R32" s="71">
        <f t="shared" si="7"/>
        <v>1.0842472086613772E-2</v>
      </c>
      <c r="S32" s="71">
        <f t="shared" si="7"/>
        <v>9.7120258947377934E-3</v>
      </c>
      <c r="T32" s="71">
        <f t="shared" si="7"/>
        <v>7.3988926681586367E-3</v>
      </c>
      <c r="U32" s="71">
        <f t="shared" si="7"/>
        <v>7.3931163220563268E-3</v>
      </c>
      <c r="V32" s="71">
        <f t="shared" si="7"/>
        <v>6.6466191303699669E-3</v>
      </c>
      <c r="W32" s="71">
        <f t="shared" si="7"/>
        <v>1.100911884419919E-2</v>
      </c>
      <c r="X32" s="71">
        <f t="shared" si="7"/>
        <v>7.9598170215878852E-3</v>
      </c>
      <c r="Y32" s="71">
        <f t="shared" si="7"/>
        <v>9.6448081514429861E-3</v>
      </c>
      <c r="Z32" s="71">
        <f t="shared" si="7"/>
        <v>5.4912642725969511E-3</v>
      </c>
      <c r="AA32" s="71">
        <f t="shared" si="7"/>
        <v>9.0661158195704042E-3</v>
      </c>
      <c r="AB32" s="71">
        <f t="shared" si="7"/>
        <v>7.7755242735796318E-3</v>
      </c>
      <c r="AC32" s="71">
        <f t="shared" si="7"/>
        <v>6.6072430729740457E-3</v>
      </c>
      <c r="AD32" s="71">
        <f t="shared" si="7"/>
        <v>7.4749608537364939E-3</v>
      </c>
      <c r="AE32" s="71">
        <f t="shared" si="7"/>
        <v>7.620692059309527E-3</v>
      </c>
      <c r="AF32" s="71">
        <f t="shared" si="7"/>
        <v>8.0131151975844864E-3</v>
      </c>
      <c r="AG32" s="71">
        <f t="shared" si="7"/>
        <v>7.019002250129738E-3</v>
      </c>
      <c r="AH32" s="71">
        <f t="shared" si="7"/>
        <v>6.7234566377532652E-3</v>
      </c>
      <c r="AI32" s="71">
        <f t="shared" si="7"/>
        <v>6.1889222421245707E-3</v>
      </c>
      <c r="AJ32" s="71">
        <f t="shared" si="7"/>
        <v>5.2978566683955204E-3</v>
      </c>
      <c r="AK32" s="71">
        <f t="shared" si="7"/>
        <v>2.202872675346555E-3</v>
      </c>
      <c r="AL32" s="71">
        <f t="shared" si="7"/>
        <v>4.127374668438843E-3</v>
      </c>
      <c r="AM32" s="71">
        <f t="shared" si="7"/>
        <v>2.5616755580081993E-3</v>
      </c>
      <c r="AN32" s="71">
        <f t="shared" si="7"/>
        <v>3.3079970163982894E-3</v>
      </c>
      <c r="AO32" s="71">
        <f t="shared" si="7"/>
        <v>3.9484140744834272E-3</v>
      </c>
      <c r="AP32" s="71">
        <f t="shared" si="7"/>
        <v>3.8508423468570419E-3</v>
      </c>
      <c r="AQ32" s="71">
        <f t="shared" si="7"/>
        <v>3.7581382222876443E-3</v>
      </c>
      <c r="AR32" s="71">
        <f t="shared" si="7"/>
        <v>3.6772971473089571E-3</v>
      </c>
      <c r="AS32" s="71">
        <f t="shared" si="7"/>
        <v>3.6102794417711215E-3</v>
      </c>
      <c r="AT32" s="71">
        <f t="shared" si="7"/>
        <v>3.5566573498511198E-3</v>
      </c>
      <c r="AU32" s="71">
        <f t="shared" si="7"/>
        <v>3.5149754447282378E-3</v>
      </c>
      <c r="AV32" s="71">
        <f t="shared" si="7"/>
        <v>3.4834476816726725E-3</v>
      </c>
      <c r="AW32" s="71">
        <f t="shared" si="7"/>
        <v>3.4603023941061112E-3</v>
      </c>
      <c r="AX32" s="71">
        <f t="shared" si="7"/>
        <v>3.4439386661528001E-3</v>
      </c>
    </row>
    <row r="33" spans="1:50">
      <c r="A33" t="s">
        <v>41</v>
      </c>
      <c r="B33" t="s">
        <v>47</v>
      </c>
      <c r="C33" t="s">
        <v>337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</row>
    <row r="34" spans="1:50">
      <c r="A34" t="s">
        <v>42</v>
      </c>
      <c r="B34" t="s">
        <v>47</v>
      </c>
      <c r="C34" t="s">
        <v>337</v>
      </c>
      <c r="J34" s="71">
        <f t="shared" ref="J34:AX34" si="8">J30</f>
        <v>-0.13752060123322749</v>
      </c>
      <c r="K34" s="71">
        <f t="shared" si="8"/>
        <v>0.32382445155159018</v>
      </c>
      <c r="L34" s="71">
        <f t="shared" si="8"/>
        <v>7.7839933317501539E-2</v>
      </c>
      <c r="M34" s="71">
        <f t="shared" si="8"/>
        <v>1.5894958311166753E-2</v>
      </c>
      <c r="N34" s="71">
        <f t="shared" si="8"/>
        <v>7.6763441160948354E-2</v>
      </c>
      <c r="O34" s="71">
        <f t="shared" si="8"/>
        <v>7.1041905456538407E-2</v>
      </c>
      <c r="P34" s="71">
        <f t="shared" si="8"/>
        <v>6.5299989605337186E-2</v>
      </c>
      <c r="Q34" s="71">
        <f t="shared" si="8"/>
        <v>6.1561837308958464E-2</v>
      </c>
      <c r="R34" s="71">
        <f t="shared" si="8"/>
        <v>6.1805547354722497E-2</v>
      </c>
      <c r="S34" s="71">
        <f t="shared" si="8"/>
        <v>6.0793021123496868E-2</v>
      </c>
      <c r="T34" s="71">
        <f t="shared" si="8"/>
        <v>5.795042914888688E-2</v>
      </c>
      <c r="U34" s="71">
        <f t="shared" si="8"/>
        <v>5.5046835636614541E-2</v>
      </c>
      <c r="V34" s="71">
        <f t="shared" si="8"/>
        <v>5.2876511901997117E-2</v>
      </c>
      <c r="W34" s="71">
        <f t="shared" si="8"/>
        <v>5.0724882162958528E-2</v>
      </c>
      <c r="X34" s="71">
        <f t="shared" si="8"/>
        <v>4.8595107412353122E-2</v>
      </c>
      <c r="Y34" s="71">
        <f t="shared" si="8"/>
        <v>4.648294603564497E-2</v>
      </c>
      <c r="Z34" s="71">
        <f t="shared" si="8"/>
        <v>4.4384638088934274E-2</v>
      </c>
      <c r="AA34" s="71">
        <f t="shared" si="8"/>
        <v>4.2297568752370715E-2</v>
      </c>
      <c r="AB34" s="71">
        <f t="shared" si="8"/>
        <v>4.0220014196803718E-2</v>
      </c>
      <c r="AC34" s="71">
        <f t="shared" si="8"/>
        <v>3.8150832145454672E-2</v>
      </c>
      <c r="AD34" s="71">
        <f t="shared" si="8"/>
        <v>3.6089235911220291E-2</v>
      </c>
      <c r="AE34" s="71">
        <f t="shared" si="8"/>
        <v>3.4034650874288107E-2</v>
      </c>
      <c r="AF34" s="71">
        <f t="shared" si="8"/>
        <v>3.198662874186109E-2</v>
      </c>
      <c r="AG34" s="71">
        <f t="shared" si="8"/>
        <v>2.9944797858000527E-2</v>
      </c>
      <c r="AH34" s="71">
        <f t="shared" si="8"/>
        <v>2.7908834791232691E-2</v>
      </c>
      <c r="AI34" s="71">
        <f t="shared" si="8"/>
        <v>2.5878448105039649E-2</v>
      </c>
      <c r="AJ34" s="71">
        <f t="shared" si="8"/>
        <v>2.3853368981773992E-2</v>
      </c>
      <c r="AK34" s="71">
        <f t="shared" si="8"/>
        <v>1.4948273552425286E-2</v>
      </c>
      <c r="AL34" s="71">
        <f t="shared" si="8"/>
        <v>1.4462285622408857E-2</v>
      </c>
      <c r="AM34" s="71">
        <f t="shared" si="8"/>
        <v>1.4151383780979255E-2</v>
      </c>
      <c r="AN34" s="71">
        <f t="shared" si="8"/>
        <v>1.3998826568309659E-2</v>
      </c>
      <c r="AO34" s="71">
        <f t="shared" si="8"/>
        <v>1.3938606873747195E-2</v>
      </c>
      <c r="AP34" s="71">
        <f t="shared" si="8"/>
        <v>1.3924995201183224E-2</v>
      </c>
      <c r="AQ34" s="71">
        <f t="shared" si="8"/>
        <v>1.3931744897793696E-2</v>
      </c>
      <c r="AR34" s="71">
        <f t="shared" si="8"/>
        <v>1.3945240877878072E-2</v>
      </c>
      <c r="AS34" s="71">
        <f t="shared" si="8"/>
        <v>1.3959102017104126E-2</v>
      </c>
      <c r="AT34" s="71">
        <f t="shared" si="8"/>
        <v>1.3970773501867317E-2</v>
      </c>
      <c r="AU34" s="71">
        <f t="shared" si="8"/>
        <v>1.3979574521759134E-2</v>
      </c>
      <c r="AV34" s="71">
        <f t="shared" si="8"/>
        <v>1.3985650906534326E-2</v>
      </c>
      <c r="AW34" s="71">
        <f t="shared" si="8"/>
        <v>1.3989446601964812E-2</v>
      </c>
      <c r="AX34" s="71">
        <f t="shared" si="8"/>
        <v>1.3991456457333795E-2</v>
      </c>
    </row>
    <row r="35" spans="1:50">
      <c r="A35" t="s">
        <v>43</v>
      </c>
      <c r="B35" t="s">
        <v>47</v>
      </c>
      <c r="C35" t="s">
        <v>337</v>
      </c>
      <c r="J35" s="71">
        <f t="shared" ref="J35:AX35" si="9">J21</f>
        <v>-3.4508342973413729E-2</v>
      </c>
      <c r="K35" s="71">
        <f t="shared" si="9"/>
        <v>7.1304514752306508E-2</v>
      </c>
      <c r="L35" s="71">
        <f t="shared" si="9"/>
        <v>8.9030240383962019E-3</v>
      </c>
      <c r="M35" s="71">
        <f t="shared" si="9"/>
        <v>-1.814928044757835E-3</v>
      </c>
      <c r="N35" s="71">
        <f t="shared" si="9"/>
        <v>1.4964375399984471E-2</v>
      </c>
      <c r="O35" s="71">
        <f t="shared" si="9"/>
        <v>1.2962131316842198E-2</v>
      </c>
      <c r="P35" s="71">
        <f t="shared" si="9"/>
        <v>1.1669576665159312E-2</v>
      </c>
      <c r="Q35" s="71">
        <f t="shared" si="9"/>
        <v>1.1112466402660861E-2</v>
      </c>
      <c r="R35" s="71">
        <f t="shared" si="9"/>
        <v>1.1458442440688457E-2</v>
      </c>
      <c r="S35" s="71">
        <f t="shared" si="9"/>
        <v>1.1394436540172422E-2</v>
      </c>
      <c r="T35" s="71">
        <f t="shared" si="9"/>
        <v>1.091336142582012E-2</v>
      </c>
      <c r="U35" s="71">
        <f t="shared" si="9"/>
        <v>1.0468093718006969E-2</v>
      </c>
      <c r="V35" s="71">
        <f t="shared" si="9"/>
        <v>1.0196189244136988E-2</v>
      </c>
      <c r="W35" s="71">
        <f t="shared" si="9"/>
        <v>9.8976750775985785E-3</v>
      </c>
      <c r="X35" s="71">
        <f t="shared" si="9"/>
        <v>9.5826903821218546E-3</v>
      </c>
      <c r="Y35" s="71">
        <f t="shared" si="9"/>
        <v>9.2554792550935735E-3</v>
      </c>
      <c r="Z35" s="71">
        <f t="shared" si="9"/>
        <v>8.9183185747285388E-3</v>
      </c>
      <c r="AA35" s="71">
        <f t="shared" si="9"/>
        <v>8.5726045957404528E-3</v>
      </c>
      <c r="AB35" s="71">
        <f t="shared" si="9"/>
        <v>8.2192850179311373E-3</v>
      </c>
      <c r="AC35" s="71">
        <f t="shared" si="9"/>
        <v>7.8590588758920832E-3</v>
      </c>
      <c r="AD35" s="71">
        <f t="shared" si="9"/>
        <v>7.4924783217136266E-3</v>
      </c>
      <c r="AE35" s="71">
        <f t="shared" si="9"/>
        <v>7.120004483678324E-3</v>
      </c>
      <c r="AF35" s="71">
        <f t="shared" si="9"/>
        <v>6.7420399228533432E-3</v>
      </c>
      <c r="AG35" s="71">
        <f t="shared" si="9"/>
        <v>6.3589482876483345E-3</v>
      </c>
      <c r="AH35" s="71">
        <f t="shared" si="9"/>
        <v>5.9710665740001527E-3</v>
      </c>
      <c r="AI35" s="71">
        <f t="shared" si="9"/>
        <v>5.5787129460733286E-3</v>
      </c>
      <c r="AJ35" s="71">
        <f t="shared" si="9"/>
        <v>5.182191820463161E-3</v>
      </c>
      <c r="AK35" s="71">
        <f t="shared" si="9"/>
        <v>3.1766747772339816E-3</v>
      </c>
      <c r="AL35" s="71">
        <f t="shared" si="9"/>
        <v>3.3482828034555726E-3</v>
      </c>
      <c r="AM35" s="71">
        <f t="shared" si="9"/>
        <v>3.3571467423348295E-3</v>
      </c>
      <c r="AN35" s="71">
        <f t="shared" si="9"/>
        <v>3.3142951903707119E-3</v>
      </c>
      <c r="AO35" s="71">
        <f t="shared" si="9"/>
        <v>3.2588499713845521E-3</v>
      </c>
      <c r="AP35" s="71">
        <f t="shared" si="9"/>
        <v>3.2060124969025268E-3</v>
      </c>
      <c r="AQ35" s="71">
        <f t="shared" si="9"/>
        <v>3.1611298465625912E-3</v>
      </c>
      <c r="AR35" s="71">
        <f t="shared" si="9"/>
        <v>3.1253195394601563E-3</v>
      </c>
      <c r="AS35" s="71">
        <f t="shared" si="9"/>
        <v>3.0979510921090047E-3</v>
      </c>
      <c r="AT35" s="71">
        <f t="shared" si="9"/>
        <v>3.0777766887315054E-3</v>
      </c>
      <c r="AU35" s="71">
        <f t="shared" si="9"/>
        <v>3.0634427760681273E-3</v>
      </c>
      <c r="AV35" s="71">
        <f t="shared" si="9"/>
        <v>3.0537077895339206E-3</v>
      </c>
      <c r="AW35" s="71">
        <f t="shared" si="9"/>
        <v>3.0475189755319997E-3</v>
      </c>
      <c r="AX35" s="71">
        <f t="shared" si="9"/>
        <v>3.0440231569500422E-3</v>
      </c>
    </row>
    <row r="36" spans="1:50">
      <c r="A36" t="s">
        <v>44</v>
      </c>
      <c r="B36" t="s">
        <v>47</v>
      </c>
      <c r="C36" t="s">
        <v>337</v>
      </c>
      <c r="J36" s="71">
        <f t="shared" ref="J36:AX36" si="10">J28</f>
        <v>0.73966791473529248</v>
      </c>
      <c r="K36" s="71">
        <f t="shared" si="10"/>
        <v>-0.43756110450274316</v>
      </c>
      <c r="L36" s="71">
        <f t="shared" si="10"/>
        <v>-6.2219326034372871E-2</v>
      </c>
      <c r="M36" s="71">
        <f t="shared" si="10"/>
        <v>9.7866407123112981E-2</v>
      </c>
      <c r="N36" s="71">
        <f t="shared" si="10"/>
        <v>-6.094985423649308E-2</v>
      </c>
      <c r="O36" s="71">
        <f t="shared" si="10"/>
        <v>-5.6101844021143356E-2</v>
      </c>
      <c r="P36" s="71">
        <f t="shared" si="10"/>
        <v>-4.9603664226565057E-2</v>
      </c>
      <c r="Q36" s="71">
        <f t="shared" si="10"/>
        <v>-4.9429799814141917E-2</v>
      </c>
      <c r="R36" s="71">
        <f t="shared" si="10"/>
        <v>-5.8543004386360481E-2</v>
      </c>
      <c r="S36" s="71">
        <f t="shared" si="10"/>
        <v>-6.2085965138585969E-2</v>
      </c>
      <c r="T36" s="71">
        <f t="shared" si="10"/>
        <v>-6.0847550136613061E-2</v>
      </c>
      <c r="U36" s="71">
        <f t="shared" si="10"/>
        <v>-6.0556664799343317E-2</v>
      </c>
      <c r="V36" s="71">
        <f t="shared" si="10"/>
        <v>-6.2451984296727353E-2</v>
      </c>
      <c r="W36" s="71">
        <f t="shared" si="10"/>
        <v>-6.9614128681442844E-2</v>
      </c>
      <c r="X36" s="71">
        <f t="shared" si="10"/>
        <v>-6.9283357182328226E-2</v>
      </c>
      <c r="Y36" s="71">
        <f t="shared" si="10"/>
        <v>-7.4038760099837897E-2</v>
      </c>
      <c r="Z36" s="71">
        <f t="shared" si="10"/>
        <v>-4.1586449969738398E-3</v>
      </c>
      <c r="AA36" s="71">
        <f t="shared" si="10"/>
        <v>-1.0704821116889326E-2</v>
      </c>
      <c r="AB36" s="71">
        <f t="shared" si="10"/>
        <v>-1.1593048052484508E-2</v>
      </c>
      <c r="AC36" s="71">
        <f t="shared" si="10"/>
        <v>-1.2402687521090028E-2</v>
      </c>
      <c r="AD36" s="71">
        <f t="shared" si="10"/>
        <v>-1.5254954539463522E-2</v>
      </c>
      <c r="AE36" s="71">
        <f t="shared" si="10"/>
        <v>-1.7044821666705158E-2</v>
      </c>
      <c r="AF36" s="71">
        <f t="shared" si="10"/>
        <v>-1.8883752353546498E-2</v>
      </c>
      <c r="AG36" s="71">
        <f t="shared" si="10"/>
        <v>-1.8992934222162933E-2</v>
      </c>
      <c r="AH36" s="71">
        <f t="shared" si="10"/>
        <v>-1.9733996498015879E-2</v>
      </c>
      <c r="AI36" s="71">
        <f t="shared" si="10"/>
        <v>-2.0143359096879244E-2</v>
      </c>
      <c r="AJ36" s="71">
        <f t="shared" si="10"/>
        <v>-2.0084777277158818E-2</v>
      </c>
      <c r="AK36" s="71">
        <f t="shared" si="10"/>
        <v>-3.113047121610171E-3</v>
      </c>
      <c r="AL36" s="71">
        <f t="shared" si="10"/>
        <v>-9.4632745032493804E-3</v>
      </c>
      <c r="AM36" s="71">
        <f t="shared" si="10"/>
        <v>-1.2926786249345436E-2</v>
      </c>
      <c r="AN36" s="71">
        <f t="shared" si="10"/>
        <v>-1.898964201867696E-2</v>
      </c>
      <c r="AO36" s="71">
        <f t="shared" si="10"/>
        <v>-2.065799837182929E-3</v>
      </c>
      <c r="AP36" s="71">
        <f t="shared" si="10"/>
        <v>-2.6634060891474218E-3</v>
      </c>
      <c r="AQ36" s="71">
        <f t="shared" si="10"/>
        <v>-3.0611536445582931E-3</v>
      </c>
      <c r="AR36" s="71">
        <f t="shared" si="10"/>
        <v>-3.3222065375360975E-3</v>
      </c>
      <c r="AS36" s="71">
        <f t="shared" si="10"/>
        <v>-3.4930216467888445E-3</v>
      </c>
      <c r="AT36" s="71">
        <f t="shared" si="10"/>
        <v>-3.6052628669877547E-3</v>
      </c>
      <c r="AU36" s="71">
        <f t="shared" si="10"/>
        <v>-3.6797688929816144E-3</v>
      </c>
      <c r="AV36" s="71">
        <f t="shared" si="10"/>
        <v>-3.7300252296625417E-3</v>
      </c>
      <c r="AW36" s="71">
        <f t="shared" si="10"/>
        <v>-3.7646918507877329E-3</v>
      </c>
      <c r="AX36" s="71">
        <f t="shared" si="10"/>
        <v>-3.7893143942217111E-3</v>
      </c>
    </row>
    <row r="38" spans="1:50">
      <c r="A38" t="s">
        <v>29</v>
      </c>
      <c r="B38" t="s">
        <v>47</v>
      </c>
      <c r="C38" t="s">
        <v>336</v>
      </c>
      <c r="D38" s="53">
        <v>569202892.51638103</v>
      </c>
      <c r="E38" s="53">
        <v>625150187.79471874</v>
      </c>
      <c r="F38" s="53">
        <v>580280296.83898139</v>
      </c>
      <c r="G38" s="53">
        <v>893672561.82615519</v>
      </c>
      <c r="H38" s="53">
        <v>687825313.2346772</v>
      </c>
      <c r="I38" s="53">
        <v>739032979.35590661</v>
      </c>
      <c r="J38" s="70">
        <f t="shared" ref="J38:AX38" si="11">I38*(1+J21)</f>
        <v>713530175.83562922</v>
      </c>
      <c r="K38" s="70">
        <f t="shared" si="11"/>
        <v>764408098.78471673</v>
      </c>
      <c r="L38" s="70">
        <f t="shared" si="11"/>
        <v>771213642.46334183</v>
      </c>
      <c r="M38" s="70">
        <f t="shared" si="11"/>
        <v>769813945.19513535</v>
      </c>
      <c r="N38" s="70">
        <f t="shared" si="11"/>
        <v>781333730.05917835</v>
      </c>
      <c r="O38" s="70">
        <f t="shared" si="11"/>
        <v>791461480.47048354</v>
      </c>
      <c r="P38" s="70">
        <f t="shared" si="11"/>
        <v>800697500.89435434</v>
      </c>
      <c r="Q38" s="70">
        <f t="shared" si="11"/>
        <v>809595224.97173738</v>
      </c>
      <c r="R38" s="70">
        <f t="shared" si="11"/>
        <v>818871925.25733232</v>
      </c>
      <c r="S38" s="70">
        <f t="shared" si="11"/>
        <v>828202509.44420576</v>
      </c>
      <c r="T38" s="70">
        <f t="shared" si="11"/>
        <v>837240982.76354158</v>
      </c>
      <c r="U38" s="70">
        <f t="shared" si="11"/>
        <v>846005299.83566666</v>
      </c>
      <c r="V38" s="70">
        <f t="shared" si="11"/>
        <v>854631329.97433388</v>
      </c>
      <c r="W38" s="70">
        <f t="shared" si="11"/>
        <v>863090193.18955576</v>
      </c>
      <c r="X38" s="70">
        <f t="shared" si="11"/>
        <v>871360919.28273702</v>
      </c>
      <c r="Y38" s="70">
        <f t="shared" si="11"/>
        <v>879425782.19485772</v>
      </c>
      <c r="Z38" s="70">
        <f t="shared" si="11"/>
        <v>887268781.48330128</v>
      </c>
      <c r="AA38" s="70">
        <f t="shared" si="11"/>
        <v>894874985.91710198</v>
      </c>
      <c r="AB38" s="70">
        <f t="shared" si="11"/>
        <v>902230218.48177183</v>
      </c>
      <c r="AC38" s="70">
        <f t="shared" si="11"/>
        <v>909320898.88842893</v>
      </c>
      <c r="AD38" s="70">
        <f t="shared" si="11"/>
        <v>916133966.01083159</v>
      </c>
      <c r="AE38" s="70">
        <f t="shared" si="11"/>
        <v>922656843.95647871</v>
      </c>
      <c r="AF38" s="70">
        <f t="shared" si="11"/>
        <v>928877433.23352706</v>
      </c>
      <c r="AG38" s="70">
        <f t="shared" si="11"/>
        <v>934784116.79702246</v>
      </c>
      <c r="AH38" s="70">
        <f t="shared" si="11"/>
        <v>940365774.99073553</v>
      </c>
      <c r="AI38" s="70">
        <f t="shared" si="11"/>
        <v>945611805.71372068</v>
      </c>
      <c r="AJ38" s="70">
        <f t="shared" si="11"/>
        <v>950512147.47862363</v>
      </c>
      <c r="AK38" s="70">
        <f t="shared" si="11"/>
        <v>953531615.44297338</v>
      </c>
      <c r="AL38" s="70">
        <f t="shared" si="11"/>
        <v>956724308.95351243</v>
      </c>
      <c r="AM38" s="70">
        <f t="shared" si="11"/>
        <v>959936172.85062826</v>
      </c>
      <c r="AN38" s="70">
        <f t="shared" si="11"/>
        <v>963117684.69136989</v>
      </c>
      <c r="AO38" s="70">
        <f t="shared" si="11"/>
        <v>966256340.73056638</v>
      </c>
      <c r="AP38" s="70">
        <f t="shared" si="11"/>
        <v>969354170.6341598</v>
      </c>
      <c r="AQ38" s="70">
        <f t="shared" si="11"/>
        <v>972418425.03484142</v>
      </c>
      <c r="AR38" s="70">
        <f t="shared" si="11"/>
        <v>975457543.33913374</v>
      </c>
      <c r="AS38" s="70">
        <f t="shared" si="11"/>
        <v>978479463.1008271</v>
      </c>
      <c r="AT38" s="70">
        <f t="shared" si="11"/>
        <v>981491004.38276136</v>
      </c>
      <c r="AU38" s="70">
        <f t="shared" si="11"/>
        <v>984497745.90991354</v>
      </c>
      <c r="AV38" s="70">
        <f t="shared" si="11"/>
        <v>987504114.34537721</v>
      </c>
      <c r="AW38" s="70">
        <f t="shared" si="11"/>
        <v>990513551.87226057</v>
      </c>
      <c r="AX38" s="70">
        <f t="shared" si="11"/>
        <v>993528698.06143248</v>
      </c>
    </row>
    <row r="39" spans="1:50">
      <c r="A39" t="s">
        <v>30</v>
      </c>
      <c r="B39" t="s">
        <v>47</v>
      </c>
      <c r="C39" t="s">
        <v>336</v>
      </c>
      <c r="D39" s="53">
        <v>198666138.96331149</v>
      </c>
      <c r="E39" s="53">
        <v>165068765.5897691</v>
      </c>
      <c r="F39" s="53">
        <v>169535101.88808611</v>
      </c>
      <c r="G39" s="53">
        <v>275758178.28676122</v>
      </c>
      <c r="H39" s="53">
        <v>207523650.02080631</v>
      </c>
      <c r="I39" s="53">
        <v>224134473.05762461</v>
      </c>
      <c r="J39" s="70">
        <f t="shared" ref="J39:AX39" si="12">I39*(1+J22)</f>
        <v>272927275.80813164</v>
      </c>
      <c r="K39" s="70">
        <f t="shared" si="12"/>
        <v>227457055.78180772</v>
      </c>
      <c r="L39" s="70">
        <f t="shared" si="12"/>
        <v>222460530.85347101</v>
      </c>
      <c r="M39" s="70">
        <f t="shared" si="12"/>
        <v>227531134.25498715</v>
      </c>
      <c r="N39" s="70">
        <f t="shared" si="12"/>
        <v>221079025.48009002</v>
      </c>
      <c r="O39" s="70">
        <f t="shared" si="12"/>
        <v>216036540.06926832</v>
      </c>
      <c r="P39" s="70">
        <f t="shared" si="12"/>
        <v>211763024.46412086</v>
      </c>
      <c r="Q39" s="70">
        <f t="shared" si="12"/>
        <v>207484547.35546634</v>
      </c>
      <c r="R39" s="70">
        <f t="shared" si="12"/>
        <v>202624757.91621572</v>
      </c>
      <c r="S39" s="70">
        <f t="shared" si="12"/>
        <v>198225312.60225102</v>
      </c>
      <c r="T39" s="70">
        <f t="shared" si="12"/>
        <v>194704306.9537985</v>
      </c>
      <c r="U39" s="70">
        <f t="shared" si="12"/>
        <v>191491046.53257525</v>
      </c>
      <c r="V39" s="70">
        <f t="shared" si="12"/>
        <v>188569505.10390645</v>
      </c>
      <c r="W39" s="70">
        <f t="shared" si="12"/>
        <v>184608918.95524764</v>
      </c>
      <c r="X39" s="70">
        <f t="shared" si="12"/>
        <v>181599586.15697443</v>
      </c>
      <c r="Y39" s="70">
        <f t="shared" si="12"/>
        <v>178264451.59308439</v>
      </c>
      <c r="Z39" s="70">
        <f t="shared" si="12"/>
        <v>176084534.75780883</v>
      </c>
      <c r="AA39" s="70">
        <f t="shared" si="12"/>
        <v>173079315.56622961</v>
      </c>
      <c r="AB39" s="70">
        <f t="shared" si="12"/>
        <v>170496166.94977641</v>
      </c>
      <c r="AC39" s="70">
        <f t="shared" si="12"/>
        <v>168287133.88252202</v>
      </c>
      <c r="AD39" s="70">
        <f t="shared" si="12"/>
        <v>165944396.10015908</v>
      </c>
      <c r="AE39" s="70">
        <f t="shared" si="12"/>
        <v>163646229.14843208</v>
      </c>
      <c r="AF39" s="70">
        <f t="shared" si="12"/>
        <v>161333237.78849989</v>
      </c>
      <c r="AG39" s="70">
        <f t="shared" si="12"/>
        <v>159328277.11470297</v>
      </c>
      <c r="AH39" s="70">
        <f t="shared" si="12"/>
        <v>157459652.04184553</v>
      </c>
      <c r="AI39" s="70">
        <f t="shared" si="12"/>
        <v>155776760.71323243</v>
      </c>
      <c r="AJ39" s="70">
        <f t="shared" si="12"/>
        <v>154353892.88506979</v>
      </c>
      <c r="AK39" s="70">
        <f t="shared" si="12"/>
        <v>153990667.47896695</v>
      </c>
      <c r="AL39" s="70">
        <f t="shared" si="12"/>
        <v>153216474.62073207</v>
      </c>
      <c r="AM39" s="70">
        <f t="shared" si="12"/>
        <v>152720838.09253901</v>
      </c>
      <c r="AN39" s="70">
        <f t="shared" si="12"/>
        <v>151971012.74211806</v>
      </c>
      <c r="AO39" s="70">
        <f t="shared" si="12"/>
        <v>151076072.04392916</v>
      </c>
      <c r="AP39" s="70">
        <f t="shared" si="12"/>
        <v>150153857.72369871</v>
      </c>
      <c r="AQ39" s="70">
        <f t="shared" si="12"/>
        <v>149215858.00277865</v>
      </c>
      <c r="AR39" s="70">
        <f t="shared" si="12"/>
        <v>148269657.98820505</v>
      </c>
      <c r="AS39" s="70">
        <f t="shared" si="12"/>
        <v>147320146.22582406</v>
      </c>
      <c r="AT39" s="70">
        <f t="shared" si="12"/>
        <v>146370438.25368866</v>
      </c>
      <c r="AU39" s="70">
        <f t="shared" si="12"/>
        <v>145422509.59803656</v>
      </c>
      <c r="AV39" s="70">
        <f t="shared" si="12"/>
        <v>144477609.96190372</v>
      </c>
      <c r="AW39" s="70">
        <f t="shared" si="12"/>
        <v>143536528.58943239</v>
      </c>
      <c r="AX39" s="70">
        <f t="shared" si="12"/>
        <v>142599762.69965705</v>
      </c>
    </row>
    <row r="40" spans="1:50">
      <c r="A40" t="s">
        <v>31</v>
      </c>
      <c r="B40" t="s">
        <v>47</v>
      </c>
      <c r="C40" t="s">
        <v>336</v>
      </c>
      <c r="D40" s="53">
        <v>970715216.69822371</v>
      </c>
      <c r="E40" s="53">
        <v>1108967873.4822819</v>
      </c>
      <c r="F40" s="53">
        <v>864459549.68055069</v>
      </c>
      <c r="G40" s="53">
        <v>1040469756.9375041</v>
      </c>
      <c r="H40" s="53">
        <v>738485816.85732174</v>
      </c>
      <c r="I40" s="53">
        <v>674669767.53467655</v>
      </c>
      <c r="J40" s="70">
        <f t="shared" ref="J40:AX40" si="13">I40*(1+J23)</f>
        <v>633271430.27521789</v>
      </c>
      <c r="K40" s="70">
        <f t="shared" si="13"/>
        <v>669399510.90569317</v>
      </c>
      <c r="L40" s="70">
        <f t="shared" si="13"/>
        <v>677630289.305372</v>
      </c>
      <c r="M40" s="70">
        <f t="shared" si="13"/>
        <v>674587046.29030633</v>
      </c>
      <c r="N40" s="70">
        <f t="shared" si="13"/>
        <v>682058666.51380098</v>
      </c>
      <c r="O40" s="70">
        <f t="shared" si="13"/>
        <v>695818691.96798253</v>
      </c>
      <c r="P40" s="70">
        <f t="shared" si="13"/>
        <v>708861052.42116404</v>
      </c>
      <c r="Q40" s="70">
        <f t="shared" si="13"/>
        <v>717332580.02993417</v>
      </c>
      <c r="R40" s="70">
        <f t="shared" si="13"/>
        <v>722489211.7712245</v>
      </c>
      <c r="S40" s="70">
        <f t="shared" si="13"/>
        <v>732651795.30418921</v>
      </c>
      <c r="T40" s="70">
        <f t="shared" si="13"/>
        <v>749835764.04355466</v>
      </c>
      <c r="U40" s="70">
        <f t="shared" si="13"/>
        <v>766412233.3971138</v>
      </c>
      <c r="V40" s="70">
        <f t="shared" si="13"/>
        <v>786318178.02368319</v>
      </c>
      <c r="W40" s="70">
        <f t="shared" si="13"/>
        <v>791802886.7665031</v>
      </c>
      <c r="X40" s="70">
        <f t="shared" si="13"/>
        <v>808225625.73565233</v>
      </c>
      <c r="Y40" s="70">
        <f t="shared" si="13"/>
        <v>818980081.63410497</v>
      </c>
      <c r="Z40" s="70">
        <f t="shared" si="13"/>
        <v>827985822.58717358</v>
      </c>
      <c r="AA40" s="70">
        <f t="shared" si="13"/>
        <v>824254521.14471924</v>
      </c>
      <c r="AB40" s="70">
        <f t="shared" si="13"/>
        <v>825130349.69063115</v>
      </c>
      <c r="AC40" s="70">
        <f t="shared" si="13"/>
        <v>830063270.15683985</v>
      </c>
      <c r="AD40" s="70">
        <f t="shared" si="13"/>
        <v>831587680.51067531</v>
      </c>
      <c r="AE40" s="70">
        <f t="shared" si="13"/>
        <v>832163213.34648073</v>
      </c>
      <c r="AF40" s="70">
        <f t="shared" si="13"/>
        <v>830774109.64640439</v>
      </c>
      <c r="AG40" s="70">
        <f t="shared" si="13"/>
        <v>832333009.96895945</v>
      </c>
      <c r="AH40" s="70">
        <f t="shared" si="13"/>
        <v>834227902.42769468</v>
      </c>
      <c r="AI40" s="70">
        <f t="shared" si="13"/>
        <v>837275780.0012604</v>
      </c>
      <c r="AJ40" s="70">
        <f t="shared" si="13"/>
        <v>842742414.90149391</v>
      </c>
      <c r="AK40" s="70">
        <f t="shared" si="13"/>
        <v>848454695.84884202</v>
      </c>
      <c r="AL40" s="70">
        <f t="shared" si="13"/>
        <v>850184600.41798902</v>
      </c>
      <c r="AM40" s="70">
        <f t="shared" si="13"/>
        <v>859569722.10121524</v>
      </c>
      <c r="AN40" s="70">
        <f t="shared" si="13"/>
        <v>867534909.90653062</v>
      </c>
      <c r="AO40" s="70">
        <f t="shared" si="13"/>
        <v>865653055.83109152</v>
      </c>
      <c r="AP40" s="70">
        <f t="shared" si="13"/>
        <v>863714919.08063066</v>
      </c>
      <c r="AQ40" s="70">
        <f t="shared" si="13"/>
        <v>861737111.64930046</v>
      </c>
      <c r="AR40" s="70">
        <f t="shared" si="13"/>
        <v>859732294.84182107</v>
      </c>
      <c r="AS40" s="70">
        <f t="shared" si="13"/>
        <v>857709809.54277694</v>
      </c>
      <c r="AT40" s="70">
        <f t="shared" si="13"/>
        <v>855676410.01229107</v>
      </c>
      <c r="AU40" s="70">
        <f t="shared" si="13"/>
        <v>853636913.58138251</v>
      </c>
      <c r="AV40" s="70">
        <f t="shared" si="13"/>
        <v>851594721.24403369</v>
      </c>
      <c r="AW40" s="70">
        <f t="shared" si="13"/>
        <v>849552214.64432824</v>
      </c>
      <c r="AX40" s="70">
        <f t="shared" si="13"/>
        <v>847511050.1501528</v>
      </c>
    </row>
    <row r="41" spans="1:50">
      <c r="A41" t="s">
        <v>32</v>
      </c>
      <c r="B41" t="s">
        <v>47</v>
      </c>
      <c r="C41" t="s">
        <v>336</v>
      </c>
      <c r="D41" s="53">
        <v>21221554.303791419</v>
      </c>
      <c r="E41" s="53">
        <v>654801.56653204933</v>
      </c>
      <c r="F41" s="53">
        <v>5519831.3052479047</v>
      </c>
      <c r="G41" s="53">
        <v>0</v>
      </c>
      <c r="H41" s="53">
        <v>0</v>
      </c>
      <c r="I41" s="53">
        <v>0</v>
      </c>
      <c r="J41" s="70">
        <f t="shared" ref="J41:AX41" si="14">I41*(1+J24)</f>
        <v>0</v>
      </c>
      <c r="K41" s="70">
        <f t="shared" si="14"/>
        <v>0</v>
      </c>
      <c r="L41" s="70">
        <f t="shared" si="14"/>
        <v>0</v>
      </c>
      <c r="M41" s="70">
        <f t="shared" si="14"/>
        <v>0</v>
      </c>
      <c r="N41" s="70">
        <f t="shared" si="14"/>
        <v>0</v>
      </c>
      <c r="O41" s="70">
        <f t="shared" si="14"/>
        <v>0</v>
      </c>
      <c r="P41" s="70">
        <f t="shared" si="14"/>
        <v>0</v>
      </c>
      <c r="Q41" s="70">
        <f t="shared" si="14"/>
        <v>0</v>
      </c>
      <c r="R41" s="70">
        <f t="shared" si="14"/>
        <v>0</v>
      </c>
      <c r="S41" s="70">
        <f t="shared" si="14"/>
        <v>0</v>
      </c>
      <c r="T41" s="70">
        <f t="shared" si="14"/>
        <v>0</v>
      </c>
      <c r="U41" s="70">
        <f t="shared" si="14"/>
        <v>0</v>
      </c>
      <c r="V41" s="70">
        <f t="shared" si="14"/>
        <v>0</v>
      </c>
      <c r="W41" s="70">
        <f t="shared" si="14"/>
        <v>0</v>
      </c>
      <c r="X41" s="70">
        <f t="shared" si="14"/>
        <v>0</v>
      </c>
      <c r="Y41" s="70">
        <f t="shared" si="14"/>
        <v>0</v>
      </c>
      <c r="Z41" s="70">
        <f t="shared" si="14"/>
        <v>0</v>
      </c>
      <c r="AA41" s="70">
        <f t="shared" si="14"/>
        <v>0</v>
      </c>
      <c r="AB41" s="70">
        <f t="shared" si="14"/>
        <v>0</v>
      </c>
      <c r="AC41" s="70">
        <f t="shared" si="14"/>
        <v>0</v>
      </c>
      <c r="AD41" s="70">
        <f t="shared" si="14"/>
        <v>0</v>
      </c>
      <c r="AE41" s="70">
        <f t="shared" si="14"/>
        <v>0</v>
      </c>
      <c r="AF41" s="70">
        <f t="shared" si="14"/>
        <v>0</v>
      </c>
      <c r="AG41" s="70">
        <f t="shared" si="14"/>
        <v>0</v>
      </c>
      <c r="AH41" s="70">
        <f t="shared" si="14"/>
        <v>0</v>
      </c>
      <c r="AI41" s="70">
        <f t="shared" si="14"/>
        <v>0</v>
      </c>
      <c r="AJ41" s="70">
        <f t="shared" si="14"/>
        <v>0</v>
      </c>
      <c r="AK41" s="70">
        <f t="shared" si="14"/>
        <v>0</v>
      </c>
      <c r="AL41" s="70">
        <f t="shared" si="14"/>
        <v>0</v>
      </c>
      <c r="AM41" s="70">
        <f t="shared" si="14"/>
        <v>0</v>
      </c>
      <c r="AN41" s="70">
        <f t="shared" si="14"/>
        <v>0</v>
      </c>
      <c r="AO41" s="70">
        <f t="shared" si="14"/>
        <v>0</v>
      </c>
      <c r="AP41" s="70">
        <f t="shared" si="14"/>
        <v>0</v>
      </c>
      <c r="AQ41" s="70">
        <f t="shared" si="14"/>
        <v>0</v>
      </c>
      <c r="AR41" s="70">
        <f t="shared" si="14"/>
        <v>0</v>
      </c>
      <c r="AS41" s="70">
        <f t="shared" si="14"/>
        <v>0</v>
      </c>
      <c r="AT41" s="70">
        <f t="shared" si="14"/>
        <v>0</v>
      </c>
      <c r="AU41" s="70">
        <f t="shared" si="14"/>
        <v>0</v>
      </c>
      <c r="AV41" s="70">
        <f t="shared" si="14"/>
        <v>0</v>
      </c>
      <c r="AW41" s="70">
        <f t="shared" si="14"/>
        <v>0</v>
      </c>
      <c r="AX41" s="70">
        <f t="shared" si="14"/>
        <v>0</v>
      </c>
    </row>
    <row r="42" spans="1:50">
      <c r="A42" t="s">
        <v>33</v>
      </c>
      <c r="B42" t="s">
        <v>47</v>
      </c>
      <c r="C42" t="s">
        <v>336</v>
      </c>
      <c r="D42" s="53">
        <v>4568061014.9817972</v>
      </c>
      <c r="E42" s="53">
        <v>4628692405.8272285</v>
      </c>
      <c r="F42" s="53">
        <v>4067041302.1705618</v>
      </c>
      <c r="G42" s="53">
        <v>4436619203.083456</v>
      </c>
      <c r="H42" s="53">
        <v>3647562589.6011491</v>
      </c>
      <c r="I42" s="53">
        <v>3402637858.0214419</v>
      </c>
      <c r="J42" s="70">
        <f t="shared" ref="J42:AX42" si="15">I42*(1+J25)</f>
        <v>3050876421.5242143</v>
      </c>
      <c r="K42" s="70">
        <f t="shared" si="15"/>
        <v>3682207985.1300297</v>
      </c>
      <c r="L42" s="70">
        <f t="shared" si="15"/>
        <v>3784009851.9744754</v>
      </c>
      <c r="M42" s="70">
        <f t="shared" si="15"/>
        <v>3737770237.8785067</v>
      </c>
      <c r="N42" s="70">
        <f t="shared" si="15"/>
        <v>3864128808.9531074</v>
      </c>
      <c r="O42" s="70">
        <f t="shared" si="15"/>
        <v>3979937527.3219833</v>
      </c>
      <c r="P42" s="70">
        <f t="shared" si="15"/>
        <v>4082688178.0112705</v>
      </c>
      <c r="Q42" s="70">
        <f t="shared" si="15"/>
        <v>4179625126.698657</v>
      </c>
      <c r="R42" s="70">
        <f t="shared" si="15"/>
        <v>4281974592.2544093</v>
      </c>
      <c r="S42" s="70">
        <f t="shared" si="15"/>
        <v>4385666904.1790915</v>
      </c>
      <c r="T42" s="70">
        <f t="shared" si="15"/>
        <v>4485314714.687623</v>
      </c>
      <c r="U42" s="70">
        <f t="shared" si="15"/>
        <v>4580992610.6489363</v>
      </c>
      <c r="V42" s="70">
        <f t="shared" si="15"/>
        <v>4674962311.1693649</v>
      </c>
      <c r="W42" s="70">
        <f t="shared" si="15"/>
        <v>4767041258.6959553</v>
      </c>
      <c r="X42" s="70">
        <f t="shared" si="15"/>
        <v>4857004818.5478477</v>
      </c>
      <c r="Y42" s="70">
        <f t="shared" si="15"/>
        <v>4944641239.3897209</v>
      </c>
      <c r="Z42" s="70">
        <f t="shared" si="15"/>
        <v>5029748923.4378662</v>
      </c>
      <c r="AA42" s="70">
        <f t="shared" si="15"/>
        <v>5112133383.3776693</v>
      </c>
      <c r="AB42" s="70">
        <f t="shared" si="15"/>
        <v>5191605961.1935568</v>
      </c>
      <c r="AC42" s="70">
        <f t="shared" si="15"/>
        <v>5267983491.5852165</v>
      </c>
      <c r="AD42" s="70">
        <f t="shared" si="15"/>
        <v>5341088427.7001085</v>
      </c>
      <c r="AE42" s="70">
        <f t="shared" si="15"/>
        <v>5410749199.3223457</v>
      </c>
      <c r="AF42" s="70">
        <f t="shared" si="15"/>
        <v>5476800689.9426498</v>
      </c>
      <c r="AG42" s="70">
        <f t="shared" si="15"/>
        <v>5539084772.3777657</v>
      </c>
      <c r="AH42" s="70">
        <f t="shared" si="15"/>
        <v>5597450868.4751234</v>
      </c>
      <c r="AI42" s="70">
        <f t="shared" si="15"/>
        <v>5651756511.8676291</v>
      </c>
      <c r="AJ42" s="70">
        <f t="shared" si="15"/>
        <v>5701867900.1355867</v>
      </c>
      <c r="AK42" s="70">
        <f t="shared" si="15"/>
        <v>5722130672.1246767</v>
      </c>
      <c r="AL42" s="70">
        <f t="shared" si="15"/>
        <v>5746996681.3525066</v>
      </c>
      <c r="AM42" s="70">
        <f t="shared" si="15"/>
        <v>5775320712.5961189</v>
      </c>
      <c r="AN42" s="70">
        <f t="shared" si="15"/>
        <v>5805855323.3733969</v>
      </c>
      <c r="AO42" s="70">
        <f t="shared" si="15"/>
        <v>5837829324.028964</v>
      </c>
      <c r="AP42" s="70">
        <f t="shared" si="15"/>
        <v>5870777718.0798149</v>
      </c>
      <c r="AQ42" s="70">
        <f t="shared" si="15"/>
        <v>5904415905.3281574</v>
      </c>
      <c r="AR42" s="70">
        <f t="shared" si="15"/>
        <v>5938567342.9053507</v>
      </c>
      <c r="AS42" s="70">
        <f t="shared" si="15"/>
        <v>5973121553.4549437</v>
      </c>
      <c r="AT42" s="70">
        <f t="shared" si="15"/>
        <v>6008009052.3948231</v>
      </c>
      <c r="AU42" s="70">
        <f t="shared" si="15"/>
        <v>6043186049.9506655</v>
      </c>
      <c r="AV42" s="70">
        <f t="shared" si="15"/>
        <v>6078624979.609293</v>
      </c>
      <c r="AW42" s="70">
        <f t="shared" si="15"/>
        <v>6114308575.6081305</v>
      </c>
      <c r="AX42" s="70">
        <f t="shared" si="15"/>
        <v>6150226143.5910425</v>
      </c>
    </row>
    <row r="43" spans="1:50">
      <c r="A43" t="s">
        <v>34</v>
      </c>
      <c r="B43" t="s">
        <v>47</v>
      </c>
      <c r="C43" t="s">
        <v>336</v>
      </c>
      <c r="D43" s="53"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70">
        <f t="shared" ref="J43:AX43" si="16">I43*(1+J26)</f>
        <v>0</v>
      </c>
      <c r="K43" s="70">
        <f t="shared" si="16"/>
        <v>0</v>
      </c>
      <c r="L43" s="70">
        <f t="shared" si="16"/>
        <v>0</v>
      </c>
      <c r="M43" s="70">
        <f t="shared" si="16"/>
        <v>0</v>
      </c>
      <c r="N43" s="70">
        <f t="shared" si="16"/>
        <v>0</v>
      </c>
      <c r="O43" s="70">
        <f t="shared" si="16"/>
        <v>0</v>
      </c>
      <c r="P43" s="70">
        <f t="shared" si="16"/>
        <v>0</v>
      </c>
      <c r="Q43" s="70">
        <f t="shared" si="16"/>
        <v>0</v>
      </c>
      <c r="R43" s="70">
        <f t="shared" si="16"/>
        <v>0</v>
      </c>
      <c r="S43" s="70">
        <f t="shared" si="16"/>
        <v>0</v>
      </c>
      <c r="T43" s="70">
        <f t="shared" si="16"/>
        <v>0</v>
      </c>
      <c r="U43" s="70">
        <f t="shared" si="16"/>
        <v>0</v>
      </c>
      <c r="V43" s="70">
        <f t="shared" si="16"/>
        <v>0</v>
      </c>
      <c r="W43" s="70">
        <f t="shared" si="16"/>
        <v>0</v>
      </c>
      <c r="X43" s="70">
        <f t="shared" si="16"/>
        <v>0</v>
      </c>
      <c r="Y43" s="70">
        <f t="shared" si="16"/>
        <v>0</v>
      </c>
      <c r="Z43" s="70">
        <f t="shared" si="16"/>
        <v>0</v>
      </c>
      <c r="AA43" s="70">
        <f t="shared" si="16"/>
        <v>0</v>
      </c>
      <c r="AB43" s="70">
        <f t="shared" si="16"/>
        <v>0</v>
      </c>
      <c r="AC43" s="70">
        <f t="shared" si="16"/>
        <v>0</v>
      </c>
      <c r="AD43" s="70">
        <f t="shared" si="16"/>
        <v>0</v>
      </c>
      <c r="AE43" s="70">
        <f t="shared" si="16"/>
        <v>0</v>
      </c>
      <c r="AF43" s="70">
        <f t="shared" si="16"/>
        <v>0</v>
      </c>
      <c r="AG43" s="70">
        <f t="shared" si="16"/>
        <v>0</v>
      </c>
      <c r="AH43" s="70">
        <f t="shared" si="16"/>
        <v>0</v>
      </c>
      <c r="AI43" s="70">
        <f t="shared" si="16"/>
        <v>0</v>
      </c>
      <c r="AJ43" s="70">
        <f t="shared" si="16"/>
        <v>0</v>
      </c>
      <c r="AK43" s="70">
        <f t="shared" si="16"/>
        <v>0</v>
      </c>
      <c r="AL43" s="70">
        <f t="shared" si="16"/>
        <v>0</v>
      </c>
      <c r="AM43" s="70">
        <f t="shared" si="16"/>
        <v>0</v>
      </c>
      <c r="AN43" s="70">
        <f t="shared" si="16"/>
        <v>0</v>
      </c>
      <c r="AO43" s="70">
        <f t="shared" si="16"/>
        <v>0</v>
      </c>
      <c r="AP43" s="70">
        <f t="shared" si="16"/>
        <v>0</v>
      </c>
      <c r="AQ43" s="70">
        <f t="shared" si="16"/>
        <v>0</v>
      </c>
      <c r="AR43" s="70">
        <f t="shared" si="16"/>
        <v>0</v>
      </c>
      <c r="AS43" s="70">
        <f t="shared" si="16"/>
        <v>0</v>
      </c>
      <c r="AT43" s="70">
        <f t="shared" si="16"/>
        <v>0</v>
      </c>
      <c r="AU43" s="70">
        <f t="shared" si="16"/>
        <v>0</v>
      </c>
      <c r="AV43" s="70">
        <f t="shared" si="16"/>
        <v>0</v>
      </c>
      <c r="AW43" s="70">
        <f t="shared" si="16"/>
        <v>0</v>
      </c>
      <c r="AX43" s="70">
        <f t="shared" si="16"/>
        <v>0</v>
      </c>
    </row>
    <row r="44" spans="1:50">
      <c r="A44" t="s">
        <v>35</v>
      </c>
      <c r="B44" t="s">
        <v>47</v>
      </c>
      <c r="C44" t="s">
        <v>336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70">
        <f t="shared" ref="J44:AX44" si="17">I44*(1+J27)</f>
        <v>0</v>
      </c>
      <c r="K44" s="70">
        <f t="shared" si="17"/>
        <v>0</v>
      </c>
      <c r="L44" s="70">
        <f t="shared" si="17"/>
        <v>0</v>
      </c>
      <c r="M44" s="70">
        <f t="shared" si="17"/>
        <v>0</v>
      </c>
      <c r="N44" s="70">
        <f t="shared" si="17"/>
        <v>0</v>
      </c>
      <c r="O44" s="70">
        <f t="shared" si="17"/>
        <v>0</v>
      </c>
      <c r="P44" s="70">
        <f t="shared" si="17"/>
        <v>0</v>
      </c>
      <c r="Q44" s="70">
        <f t="shared" si="17"/>
        <v>0</v>
      </c>
      <c r="R44" s="70">
        <f t="shared" si="17"/>
        <v>0</v>
      </c>
      <c r="S44" s="70">
        <f t="shared" si="17"/>
        <v>0</v>
      </c>
      <c r="T44" s="70">
        <f t="shared" si="17"/>
        <v>0</v>
      </c>
      <c r="U44" s="70">
        <f t="shared" si="17"/>
        <v>0</v>
      </c>
      <c r="V44" s="70">
        <f t="shared" si="17"/>
        <v>0</v>
      </c>
      <c r="W44" s="70">
        <f t="shared" si="17"/>
        <v>0</v>
      </c>
      <c r="X44" s="70">
        <f t="shared" si="17"/>
        <v>0</v>
      </c>
      <c r="Y44" s="70">
        <f t="shared" si="17"/>
        <v>0</v>
      </c>
      <c r="Z44" s="70">
        <f t="shared" si="17"/>
        <v>0</v>
      </c>
      <c r="AA44" s="70">
        <f t="shared" si="17"/>
        <v>0</v>
      </c>
      <c r="AB44" s="70">
        <f t="shared" si="17"/>
        <v>0</v>
      </c>
      <c r="AC44" s="70">
        <f t="shared" si="17"/>
        <v>0</v>
      </c>
      <c r="AD44" s="70">
        <f t="shared" si="17"/>
        <v>0</v>
      </c>
      <c r="AE44" s="70">
        <f t="shared" si="17"/>
        <v>0</v>
      </c>
      <c r="AF44" s="70">
        <f t="shared" si="17"/>
        <v>0</v>
      </c>
      <c r="AG44" s="70">
        <f t="shared" si="17"/>
        <v>0</v>
      </c>
      <c r="AH44" s="70">
        <f t="shared" si="17"/>
        <v>0</v>
      </c>
      <c r="AI44" s="70">
        <f t="shared" si="17"/>
        <v>0</v>
      </c>
      <c r="AJ44" s="70">
        <f t="shared" si="17"/>
        <v>0</v>
      </c>
      <c r="AK44" s="70">
        <f t="shared" si="17"/>
        <v>0</v>
      </c>
      <c r="AL44" s="70">
        <f t="shared" si="17"/>
        <v>0</v>
      </c>
      <c r="AM44" s="70">
        <f t="shared" si="17"/>
        <v>0</v>
      </c>
      <c r="AN44" s="70">
        <f t="shared" si="17"/>
        <v>0</v>
      </c>
      <c r="AO44" s="70">
        <f t="shared" si="17"/>
        <v>0</v>
      </c>
      <c r="AP44" s="70">
        <f t="shared" si="17"/>
        <v>0</v>
      </c>
      <c r="AQ44" s="70">
        <f t="shared" si="17"/>
        <v>0</v>
      </c>
      <c r="AR44" s="70">
        <f t="shared" si="17"/>
        <v>0</v>
      </c>
      <c r="AS44" s="70">
        <f t="shared" si="17"/>
        <v>0</v>
      </c>
      <c r="AT44" s="70">
        <f t="shared" si="17"/>
        <v>0</v>
      </c>
      <c r="AU44" s="70">
        <f t="shared" si="17"/>
        <v>0</v>
      </c>
      <c r="AV44" s="70">
        <f t="shared" si="17"/>
        <v>0</v>
      </c>
      <c r="AW44" s="70">
        <f t="shared" si="17"/>
        <v>0</v>
      </c>
      <c r="AX44" s="70">
        <f t="shared" si="17"/>
        <v>0</v>
      </c>
    </row>
    <row r="45" spans="1:50">
      <c r="A45" t="s">
        <v>36</v>
      </c>
      <c r="B45" t="s">
        <v>47</v>
      </c>
      <c r="C45" t="s">
        <v>336</v>
      </c>
      <c r="D45" s="53">
        <v>1989414365.907069</v>
      </c>
      <c r="E45" s="53">
        <v>1928925635.6155441</v>
      </c>
      <c r="F45" s="53">
        <v>2075467659.8919001</v>
      </c>
      <c r="G45" s="53">
        <v>1507419514.8192241</v>
      </c>
      <c r="H45" s="53">
        <v>2030778310.69101</v>
      </c>
      <c r="I45" s="53">
        <v>1957751211.5426941</v>
      </c>
      <c r="J45" s="70">
        <f t="shared" ref="J45:AX45" si="18">I45*(1+J28)</f>
        <v>3405836967.754971</v>
      </c>
      <c r="K45" s="70">
        <f t="shared" si="18"/>
        <v>1915575182.3878322</v>
      </c>
      <c r="L45" s="70">
        <f t="shared" si="18"/>
        <v>1796389385.5714903</v>
      </c>
      <c r="M45" s="70">
        <f t="shared" si="18"/>
        <v>1972195560.5314686</v>
      </c>
      <c r="N45" s="70">
        <f t="shared" si="18"/>
        <v>1851990528.5912168</v>
      </c>
      <c r="O45" s="70">
        <f t="shared" si="18"/>
        <v>1748090444.8275576</v>
      </c>
      <c r="P45" s="70">
        <f t="shared" si="18"/>
        <v>1661378753.3646648</v>
      </c>
      <c r="Q45" s="70">
        <f t="shared" si="18"/>
        <v>1579257134.1703806</v>
      </c>
      <c r="R45" s="70">
        <f t="shared" si="18"/>
        <v>1486802676.8374529</v>
      </c>
      <c r="S45" s="70">
        <f t="shared" si="18"/>
        <v>1394493097.6753664</v>
      </c>
      <c r="T45" s="70">
        <f t="shared" si="18"/>
        <v>1309641608.9994037</v>
      </c>
      <c r="U45" s="70">
        <f t="shared" si="18"/>
        <v>1230334081.0759542</v>
      </c>
      <c r="V45" s="70">
        <f t="shared" si="18"/>
        <v>1153497276.3648703</v>
      </c>
      <c r="W45" s="70">
        <f t="shared" si="18"/>
        <v>1073197568.5343124</v>
      </c>
      <c r="X45" s="70">
        <f t="shared" si="18"/>
        <v>998842838.06634343</v>
      </c>
      <c r="Y45" s="70">
        <f t="shared" si="18"/>
        <v>924889752.80130816</v>
      </c>
      <c r="Z45" s="70">
        <f t="shared" si="18"/>
        <v>921043464.65806866</v>
      </c>
      <c r="AA45" s="70">
        <f t="shared" si="18"/>
        <v>911183859.1280241</v>
      </c>
      <c r="AB45" s="70">
        <f t="shared" si="18"/>
        <v>900620460.86450469</v>
      </c>
      <c r="AC45" s="70">
        <f t="shared" si="18"/>
        <v>889450346.71330214</v>
      </c>
      <c r="AD45" s="70">
        <f t="shared" si="18"/>
        <v>875881822.10908055</v>
      </c>
      <c r="AE45" s="70">
        <f t="shared" si="18"/>
        <v>860952572.65012252</v>
      </c>
      <c r="AF45" s="70">
        <f t="shared" si="18"/>
        <v>844694557.48004889</v>
      </c>
      <c r="AG45" s="70">
        <f t="shared" si="18"/>
        <v>828651329.31201124</v>
      </c>
      <c r="AH45" s="70">
        <f t="shared" si="18"/>
        <v>812298726.88129175</v>
      </c>
      <c r="AI45" s="70">
        <f t="shared" si="18"/>
        <v>795936301.93178403</v>
      </c>
      <c r="AJ45" s="70">
        <f t="shared" si="18"/>
        <v>779950098.5806787</v>
      </c>
      <c r="AK45" s="70">
        <f t="shared" si="18"/>
        <v>777522077.17129254</v>
      </c>
      <c r="AL45" s="70">
        <f t="shared" si="18"/>
        <v>770164172.32268393</v>
      </c>
      <c r="AM45" s="70">
        <f t="shared" si="18"/>
        <v>760208424.69016457</v>
      </c>
      <c r="AN45" s="70">
        <f t="shared" si="18"/>
        <v>745772338.845716</v>
      </c>
      <c r="AO45" s="70">
        <f t="shared" si="18"/>
        <v>744231722.46955299</v>
      </c>
      <c r="AP45" s="70">
        <f t="shared" si="18"/>
        <v>742249531.16819096</v>
      </c>
      <c r="AQ45" s="70">
        <f t="shared" si="18"/>
        <v>739977391.31068373</v>
      </c>
      <c r="AR45" s="70">
        <f t="shared" si="18"/>
        <v>737519033.58364248</v>
      </c>
      <c r="AS45" s="70">
        <f t="shared" si="18"/>
        <v>734942863.63441598</v>
      </c>
      <c r="AT45" s="70">
        <f t="shared" si="18"/>
        <v>732293201.41879725</v>
      </c>
      <c r="AU45" s="70">
        <f t="shared" si="18"/>
        <v>729598531.67567444</v>
      </c>
      <c r="AV45" s="70">
        <f t="shared" si="18"/>
        <v>726877110.74499941</v>
      </c>
      <c r="AW45" s="70">
        <f t="shared" si="18"/>
        <v>724140642.40965354</v>
      </c>
      <c r="AX45" s="70">
        <f t="shared" si="18"/>
        <v>721396645.84992969</v>
      </c>
    </row>
    <row r="46" spans="1:50">
      <c r="A46" t="s">
        <v>37</v>
      </c>
      <c r="B46" t="s">
        <v>47</v>
      </c>
      <c r="C46" t="s">
        <v>336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70">
        <f t="shared" ref="J46:AX46" si="19">I46*(1+J29)</f>
        <v>0</v>
      </c>
      <c r="K46" s="70">
        <f t="shared" si="19"/>
        <v>0</v>
      </c>
      <c r="L46" s="70">
        <f t="shared" si="19"/>
        <v>0</v>
      </c>
      <c r="M46" s="70">
        <f t="shared" si="19"/>
        <v>0</v>
      </c>
      <c r="N46" s="70">
        <f t="shared" si="19"/>
        <v>0</v>
      </c>
      <c r="O46" s="70">
        <f t="shared" si="19"/>
        <v>0</v>
      </c>
      <c r="P46" s="70">
        <f t="shared" si="19"/>
        <v>0</v>
      </c>
      <c r="Q46" s="70">
        <f t="shared" si="19"/>
        <v>0</v>
      </c>
      <c r="R46" s="70">
        <f t="shared" si="19"/>
        <v>0</v>
      </c>
      <c r="S46" s="70">
        <f t="shared" si="19"/>
        <v>0</v>
      </c>
      <c r="T46" s="70">
        <f t="shared" si="19"/>
        <v>0</v>
      </c>
      <c r="U46" s="70">
        <f t="shared" si="19"/>
        <v>0</v>
      </c>
      <c r="V46" s="70">
        <f t="shared" si="19"/>
        <v>0</v>
      </c>
      <c r="W46" s="70">
        <f t="shared" si="19"/>
        <v>0</v>
      </c>
      <c r="X46" s="70">
        <f t="shared" si="19"/>
        <v>0</v>
      </c>
      <c r="Y46" s="70">
        <f t="shared" si="19"/>
        <v>0</v>
      </c>
      <c r="Z46" s="70">
        <f t="shared" si="19"/>
        <v>0</v>
      </c>
      <c r="AA46" s="70">
        <f t="shared" si="19"/>
        <v>0</v>
      </c>
      <c r="AB46" s="70">
        <f t="shared" si="19"/>
        <v>0</v>
      </c>
      <c r="AC46" s="70">
        <f t="shared" si="19"/>
        <v>0</v>
      </c>
      <c r="AD46" s="70">
        <f t="shared" si="19"/>
        <v>0</v>
      </c>
      <c r="AE46" s="70">
        <f t="shared" si="19"/>
        <v>0</v>
      </c>
      <c r="AF46" s="70">
        <f t="shared" si="19"/>
        <v>0</v>
      </c>
      <c r="AG46" s="70">
        <f t="shared" si="19"/>
        <v>0</v>
      </c>
      <c r="AH46" s="70">
        <f t="shared" si="19"/>
        <v>0</v>
      </c>
      <c r="AI46" s="70">
        <f t="shared" si="19"/>
        <v>0</v>
      </c>
      <c r="AJ46" s="70">
        <f t="shared" si="19"/>
        <v>0</v>
      </c>
      <c r="AK46" s="70">
        <f t="shared" si="19"/>
        <v>0</v>
      </c>
      <c r="AL46" s="70">
        <f t="shared" si="19"/>
        <v>0</v>
      </c>
      <c r="AM46" s="70">
        <f t="shared" si="19"/>
        <v>0</v>
      </c>
      <c r="AN46" s="70">
        <f t="shared" si="19"/>
        <v>0</v>
      </c>
      <c r="AO46" s="70">
        <f t="shared" si="19"/>
        <v>0</v>
      </c>
      <c r="AP46" s="70">
        <f t="shared" si="19"/>
        <v>0</v>
      </c>
      <c r="AQ46" s="70">
        <f t="shared" si="19"/>
        <v>0</v>
      </c>
      <c r="AR46" s="70">
        <f t="shared" si="19"/>
        <v>0</v>
      </c>
      <c r="AS46" s="70">
        <f t="shared" si="19"/>
        <v>0</v>
      </c>
      <c r="AT46" s="70">
        <f t="shared" si="19"/>
        <v>0</v>
      </c>
      <c r="AU46" s="70">
        <f t="shared" si="19"/>
        <v>0</v>
      </c>
      <c r="AV46" s="70">
        <f t="shared" si="19"/>
        <v>0</v>
      </c>
      <c r="AW46" s="70">
        <f t="shared" si="19"/>
        <v>0</v>
      </c>
      <c r="AX46" s="70">
        <f t="shared" si="19"/>
        <v>0</v>
      </c>
    </row>
    <row r="47" spans="1:50">
      <c r="A47" t="s">
        <v>38</v>
      </c>
      <c r="B47" t="s">
        <v>47</v>
      </c>
      <c r="C47" t="s">
        <v>336</v>
      </c>
      <c r="D47" s="53">
        <v>824996216.55482101</v>
      </c>
      <c r="E47" s="53">
        <v>688423687.5629828</v>
      </c>
      <c r="F47" s="53">
        <v>359183107.35116458</v>
      </c>
      <c r="G47" s="53">
        <v>1249401759.165556</v>
      </c>
      <c r="H47" s="53">
        <v>1102636992.490169</v>
      </c>
      <c r="I47" s="53">
        <v>640641351.25742996</v>
      </c>
      <c r="J47" s="70">
        <f t="shared" ref="J47:AX47" si="20">I47*(1+J30)</f>
        <v>552539967.45764089</v>
      </c>
      <c r="K47" s="70">
        <f t="shared" si="20"/>
        <v>731465919.37994492</v>
      </c>
      <c r="L47" s="70">
        <f t="shared" si="20"/>
        <v>788403177.76850474</v>
      </c>
      <c r="M47" s="70">
        <f t="shared" si="20"/>
        <v>800934813.41152644</v>
      </c>
      <c r="N47" s="70">
        <f t="shared" si="20"/>
        <v>862417325.83459735</v>
      </c>
      <c r="O47" s="70">
        <f t="shared" si="20"/>
        <v>923685095.96061945</v>
      </c>
      <c r="P47" s="70">
        <f t="shared" si="20"/>
        <v>984001723.12545288</v>
      </c>
      <c r="Q47" s="70">
        <f t="shared" si="20"/>
        <v>1044578677.1162367</v>
      </c>
      <c r="R47" s="70">
        <f t="shared" si="20"/>
        <v>1109139434.0104778</v>
      </c>
      <c r="S47" s="70">
        <f t="shared" si="20"/>
        <v>1176567371.0511801</v>
      </c>
      <c r="T47" s="70">
        <f t="shared" si="20"/>
        <v>1244749955.1261735</v>
      </c>
      <c r="U47" s="70">
        <f t="shared" si="20"/>
        <v>1313269501.3146873</v>
      </c>
      <c r="V47" s="70">
        <f t="shared" si="20"/>
        <v>1382710611.7314832</v>
      </c>
      <c r="W47" s="70">
        <f t="shared" si="20"/>
        <v>1452848444.577035</v>
      </c>
      <c r="X47" s="70">
        <f t="shared" si="20"/>
        <v>1523449770.7951262</v>
      </c>
      <c r="Y47" s="70">
        <f t="shared" si="20"/>
        <v>1594264204.279012</v>
      </c>
      <c r="Z47" s="70">
        <f t="shared" si="20"/>
        <v>1665025044.0040789</v>
      </c>
      <c r="AA47" s="70">
        <f t="shared" si="20"/>
        <v>1735451555.2772605</v>
      </c>
      <c r="AB47" s="70">
        <f t="shared" si="20"/>
        <v>1805251441.4683769</v>
      </c>
      <c r="AC47" s="70">
        <f t="shared" si="20"/>
        <v>1874123286.1921771</v>
      </c>
      <c r="AD47" s="70">
        <f t="shared" si="20"/>
        <v>1941758963.5942781</v>
      </c>
      <c r="AE47" s="70">
        <f t="shared" si="20"/>
        <v>2007846052.002229</v>
      </c>
      <c r="AF47" s="70">
        <f t="shared" si="20"/>
        <v>2072070278.2384357</v>
      </c>
      <c r="AG47" s="70">
        <f t="shared" si="20"/>
        <v>2134118003.8678565</v>
      </c>
      <c r="AH47" s="70">
        <f t="shared" si="20"/>
        <v>2193678750.6627998</v>
      </c>
      <c r="AI47" s="70">
        <f t="shared" si="20"/>
        <v>2250447752.370955</v>
      </c>
      <c r="AJ47" s="70">
        <f t="shared" si="20"/>
        <v>2304128512.9824634</v>
      </c>
      <c r="AK47" s="70">
        <f t="shared" si="20"/>
        <v>2338571256.2944684</v>
      </c>
      <c r="AL47" s="70">
        <f t="shared" si="20"/>
        <v>2372392341.7513542</v>
      </c>
      <c r="AM47" s="70">
        <f t="shared" si="20"/>
        <v>2405964976.2585335</v>
      </c>
      <c r="AN47" s="70">
        <f t="shared" si="20"/>
        <v>2439645662.6906042</v>
      </c>
      <c r="AO47" s="70">
        <f t="shared" si="20"/>
        <v>2473650924.494091</v>
      </c>
      <c r="AP47" s="70">
        <f t="shared" si="20"/>
        <v>2508096501.7470737</v>
      </c>
      <c r="AQ47" s="70">
        <f t="shared" si="20"/>
        <v>2543038662.3884625</v>
      </c>
      <c r="AR47" s="70">
        <f t="shared" si="20"/>
        <v>2578501949.0972261</v>
      </c>
      <c r="AS47" s="70">
        <f t="shared" si="20"/>
        <v>2614495520.8559761</v>
      </c>
      <c r="AT47" s="70">
        <f t="shared" si="20"/>
        <v>2651022045.5995016</v>
      </c>
      <c r="AU47" s="70">
        <f t="shared" si="20"/>
        <v>2688082205.8447866</v>
      </c>
      <c r="AV47" s="70">
        <f t="shared" si="20"/>
        <v>2725676785.1837988</v>
      </c>
      <c r="AW47" s="70">
        <f t="shared" si="20"/>
        <v>2763807495.0243425</v>
      </c>
      <c r="AX47" s="70">
        <f t="shared" si="20"/>
        <v>2802477187.2474284</v>
      </c>
    </row>
    <row r="48" spans="1:50">
      <c r="A48" t="s">
        <v>39</v>
      </c>
      <c r="B48" t="s">
        <v>47</v>
      </c>
      <c r="C48" t="s">
        <v>336</v>
      </c>
      <c r="D48" s="53">
        <v>84746079.737701729</v>
      </c>
      <c r="E48" s="53">
        <v>89210182.577162579</v>
      </c>
      <c r="F48" s="53">
        <v>88085159.90677765</v>
      </c>
      <c r="G48" s="53">
        <v>90392846.406982377</v>
      </c>
      <c r="H48" s="53">
        <v>115762566.6235113</v>
      </c>
      <c r="I48" s="53">
        <v>94452199.663814709</v>
      </c>
      <c r="J48" s="70">
        <f t="shared" ref="J48:AX48" si="21">I48*(1+J31)</f>
        <v>93526516.599050418</v>
      </c>
      <c r="K48" s="70">
        <f t="shared" si="21"/>
        <v>95856502.659126103</v>
      </c>
      <c r="L48" s="70">
        <f t="shared" si="21"/>
        <v>96597251.962892592</v>
      </c>
      <c r="M48" s="70">
        <f t="shared" si="21"/>
        <v>96914989.829569593</v>
      </c>
      <c r="N48" s="70">
        <f t="shared" si="21"/>
        <v>97698409.934950501</v>
      </c>
      <c r="O48" s="70">
        <f t="shared" si="21"/>
        <v>98434490.346104145</v>
      </c>
      <c r="P48" s="70">
        <f t="shared" si="21"/>
        <v>99128457.24116759</v>
      </c>
      <c r="Q48" s="70">
        <f t="shared" si="21"/>
        <v>99795061.680184111</v>
      </c>
      <c r="R48" s="70">
        <f t="shared" si="21"/>
        <v>100462635.15197186</v>
      </c>
      <c r="S48" s="70">
        <f t="shared" si="21"/>
        <v>101120596.987518</v>
      </c>
      <c r="T48" s="70">
        <f t="shared" si="21"/>
        <v>101754763.47869228</v>
      </c>
      <c r="U48" s="70">
        <f t="shared" si="21"/>
        <v>102364212.28400558</v>
      </c>
      <c r="V48" s="70">
        <f t="shared" si="21"/>
        <v>102953784.38113633</v>
      </c>
      <c r="W48" s="70">
        <f t="shared" si="21"/>
        <v>103522857.30504693</v>
      </c>
      <c r="X48" s="70">
        <f t="shared" si="21"/>
        <v>104071110.10909687</v>
      </c>
      <c r="Y48" s="70">
        <f t="shared" si="21"/>
        <v>104598350.62485455</v>
      </c>
      <c r="Z48" s="70">
        <f t="shared" si="21"/>
        <v>105104453.58974785</v>
      </c>
      <c r="AA48" s="70">
        <f t="shared" si="21"/>
        <v>105589331.08358729</v>
      </c>
      <c r="AB48" s="70">
        <f t="shared" si="21"/>
        <v>106052916.66923182</v>
      </c>
      <c r="AC48" s="70">
        <f t="shared" si="21"/>
        <v>106495156.33773877</v>
      </c>
      <c r="AD48" s="70">
        <f t="shared" si="21"/>
        <v>106916003.16980278</v>
      </c>
      <c r="AE48" s="70">
        <f t="shared" si="21"/>
        <v>107315414.167264</v>
      </c>
      <c r="AF48" s="70">
        <f t="shared" si="21"/>
        <v>107693348.40906455</v>
      </c>
      <c r="AG48" s="70">
        <f t="shared" si="21"/>
        <v>108049766.0366428</v>
      </c>
      <c r="AH48" s="70">
        <f t="shared" si="21"/>
        <v>108384627.76473637</v>
      </c>
      <c r="AI48" s="70">
        <f t="shared" si="21"/>
        <v>108697894.7248757</v>
      </c>
      <c r="AJ48" s="70">
        <f t="shared" si="21"/>
        <v>108989528.51693237</v>
      </c>
      <c r="AK48" s="70">
        <f t="shared" si="21"/>
        <v>109202025.69985572</v>
      </c>
      <c r="AL48" s="70">
        <f t="shared" si="21"/>
        <v>109405595.69551693</v>
      </c>
      <c r="AM48" s="70">
        <f t="shared" si="21"/>
        <v>109599243.53625885</v>
      </c>
      <c r="AN48" s="70">
        <f t="shared" si="21"/>
        <v>109784193.68362103</v>
      </c>
      <c r="AO48" s="70">
        <f t="shared" si="21"/>
        <v>109962068.39590725</v>
      </c>
      <c r="AP48" s="70">
        <f t="shared" si="21"/>
        <v>110134394.62356634</v>
      </c>
      <c r="AQ48" s="70">
        <f t="shared" si="21"/>
        <v>110302463.9697005</v>
      </c>
      <c r="AR48" s="70">
        <f t="shared" si="21"/>
        <v>110467315.66482037</v>
      </c>
      <c r="AS48" s="70">
        <f t="shared" si="21"/>
        <v>110629762.62251292</v>
      </c>
      <c r="AT48" s="70">
        <f t="shared" si="21"/>
        <v>110790429.4432251</v>
      </c>
      <c r="AU48" s="70">
        <f t="shared" si="21"/>
        <v>110949790.15732683</v>
      </c>
      <c r="AV48" s="70">
        <f t="shared" si="21"/>
        <v>111108201.30637521</v>
      </c>
      <c r="AW48" s="70">
        <f t="shared" si="21"/>
        <v>111265929.24949768</v>
      </c>
      <c r="AX48" s="70">
        <f t="shared" si="21"/>
        <v>111423171.93486887</v>
      </c>
    </row>
    <row r="49" spans="1:50">
      <c r="A49" t="s">
        <v>40</v>
      </c>
      <c r="B49" t="s">
        <v>47</v>
      </c>
      <c r="C49" t="s">
        <v>336</v>
      </c>
      <c r="D49" s="53">
        <v>5325672324.8543892</v>
      </c>
      <c r="E49" s="53">
        <v>6316206051.7483282</v>
      </c>
      <c r="F49" s="53">
        <v>5249483434.3329258</v>
      </c>
      <c r="G49" s="53">
        <v>5114767226.1346455</v>
      </c>
      <c r="H49" s="53">
        <v>6031261717.9320021</v>
      </c>
      <c r="I49" s="53">
        <v>5043209691.3663197</v>
      </c>
      <c r="J49" s="70">
        <f t="shared" ref="J49:AX49" si="22">I49*(1+J32)</f>
        <v>4682625550.163888</v>
      </c>
      <c r="K49" s="70">
        <f t="shared" si="22"/>
        <v>5142444578.7261229</v>
      </c>
      <c r="L49" s="70">
        <f t="shared" si="22"/>
        <v>5138887194.7868843</v>
      </c>
      <c r="M49" s="70">
        <f t="shared" si="22"/>
        <v>5070546445.3491945</v>
      </c>
      <c r="N49" s="70">
        <f t="shared" si="22"/>
        <v>5142311953.5066376</v>
      </c>
      <c r="O49" s="70">
        <f t="shared" si="22"/>
        <v>5187832138.1653938</v>
      </c>
      <c r="P49" s="70">
        <f t="shared" si="22"/>
        <v>5226582320.6971636</v>
      </c>
      <c r="Q49" s="70">
        <f t="shared" si="22"/>
        <v>5271567510.2219896</v>
      </c>
      <c r="R49" s="70">
        <f t="shared" si="22"/>
        <v>5328724333.8042717</v>
      </c>
      <c r="S49" s="70">
        <f t="shared" si="22"/>
        <v>5380477042.5200987</v>
      </c>
      <c r="T49" s="70">
        <f t="shared" si="22"/>
        <v>5420286614.6611967</v>
      </c>
      <c r="U49" s="70">
        <f t="shared" si="22"/>
        <v>5460359424.102272</v>
      </c>
      <c r="V49" s="70">
        <f t="shared" si="22"/>
        <v>5496652353.5092068</v>
      </c>
      <c r="W49" s="70">
        <f t="shared" si="22"/>
        <v>5557165652.5142365</v>
      </c>
      <c r="X49" s="70">
        <f t="shared" si="22"/>
        <v>5601399674.2669029</v>
      </c>
      <c r="Y49" s="70">
        <f t="shared" si="22"/>
        <v>5655424099.5047626</v>
      </c>
      <c r="Z49" s="70">
        <f t="shared" si="22"/>
        <v>5686479527.8087578</v>
      </c>
      <c r="AA49" s="70">
        <f t="shared" si="22"/>
        <v>5738033809.813488</v>
      </c>
      <c r="AB49" s="70">
        <f t="shared" si="22"/>
        <v>5782650030.984313</v>
      </c>
      <c r="AC49" s="70">
        <f t="shared" si="22"/>
        <v>5820857405.3449669</v>
      </c>
      <c r="AD49" s="70">
        <f t="shared" si="22"/>
        <v>5864368086.585103</v>
      </c>
      <c r="AE49" s="70">
        <f t="shared" si="22"/>
        <v>5909058629.8954105</v>
      </c>
      <c r="AF49" s="70">
        <f t="shared" si="22"/>
        <v>5956408597.4060431</v>
      </c>
      <c r="AG49" s="70">
        <f t="shared" si="22"/>
        <v>5998216642.7539282</v>
      </c>
      <c r="AH49" s="70">
        <f t="shared" si="22"/>
        <v>6038545392.2553339</v>
      </c>
      <c r="AI49" s="70">
        <f t="shared" si="22"/>
        <v>6075917480.1435413</v>
      </c>
      <c r="AJ49" s="70">
        <f t="shared" si="22"/>
        <v>6108106820.0823402</v>
      </c>
      <c r="AK49" s="70">
        <f t="shared" si="22"/>
        <v>6121562201.694397</v>
      </c>
      <c r="AL49" s="70">
        <f t="shared" si="22"/>
        <v>6146828182.4569435</v>
      </c>
      <c r="AM49" s="70">
        <f t="shared" si="22"/>
        <v>6162574361.97122</v>
      </c>
      <c r="AN49" s="70">
        <f t="shared" si="22"/>
        <v>6182960139.5739536</v>
      </c>
      <c r="AO49" s="70">
        <f t="shared" si="22"/>
        <v>6207373026.4110174</v>
      </c>
      <c r="AP49" s="70">
        <f t="shared" si="22"/>
        <v>6231276641.3238592</v>
      </c>
      <c r="AQ49" s="70">
        <f t="shared" si="22"/>
        <v>6254694640.2432661</v>
      </c>
      <c r="AR49" s="70">
        <f t="shared" si="22"/>
        <v>6277695011.0011206</v>
      </c>
      <c r="AS49" s="70">
        <f t="shared" si="22"/>
        <v>6300359244.2410469</v>
      </c>
      <c r="AT49" s="70">
        <f t="shared" si="22"/>
        <v>6322767463.2537794</v>
      </c>
      <c r="AU49" s="70">
        <f t="shared" si="22"/>
        <v>6344991835.6298437</v>
      </c>
      <c r="AV49" s="70">
        <f t="shared" si="22"/>
        <v>6367094282.7299013</v>
      </c>
      <c r="AW49" s="70">
        <f t="shared" si="22"/>
        <v>6389126354.319932</v>
      </c>
      <c r="AX49" s="70">
        <f t="shared" si="22"/>
        <v>6411130113.6145105</v>
      </c>
    </row>
    <row r="50" spans="1:50">
      <c r="A50" t="s">
        <v>41</v>
      </c>
      <c r="B50" t="s">
        <v>47</v>
      </c>
      <c r="C50" t="s">
        <v>336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70">
        <f t="shared" ref="J50:AX50" si="23">I50*(1+J33)</f>
        <v>0</v>
      </c>
      <c r="K50" s="70">
        <f t="shared" si="23"/>
        <v>0</v>
      </c>
      <c r="L50" s="70">
        <f t="shared" si="23"/>
        <v>0</v>
      </c>
      <c r="M50" s="70">
        <f t="shared" si="23"/>
        <v>0</v>
      </c>
      <c r="N50" s="70">
        <f t="shared" si="23"/>
        <v>0</v>
      </c>
      <c r="O50" s="70">
        <f t="shared" si="23"/>
        <v>0</v>
      </c>
      <c r="P50" s="70">
        <f t="shared" si="23"/>
        <v>0</v>
      </c>
      <c r="Q50" s="70">
        <f t="shared" si="23"/>
        <v>0</v>
      </c>
      <c r="R50" s="70">
        <f t="shared" si="23"/>
        <v>0</v>
      </c>
      <c r="S50" s="70">
        <f t="shared" si="23"/>
        <v>0</v>
      </c>
      <c r="T50" s="70">
        <f t="shared" si="23"/>
        <v>0</v>
      </c>
      <c r="U50" s="70">
        <f t="shared" si="23"/>
        <v>0</v>
      </c>
      <c r="V50" s="70">
        <f t="shared" si="23"/>
        <v>0</v>
      </c>
      <c r="W50" s="70">
        <f t="shared" si="23"/>
        <v>0</v>
      </c>
      <c r="X50" s="70">
        <f t="shared" si="23"/>
        <v>0</v>
      </c>
      <c r="Y50" s="70">
        <f t="shared" si="23"/>
        <v>0</v>
      </c>
      <c r="Z50" s="70">
        <f t="shared" si="23"/>
        <v>0</v>
      </c>
      <c r="AA50" s="70">
        <f t="shared" si="23"/>
        <v>0</v>
      </c>
      <c r="AB50" s="70">
        <f t="shared" si="23"/>
        <v>0</v>
      </c>
      <c r="AC50" s="70">
        <f t="shared" si="23"/>
        <v>0</v>
      </c>
      <c r="AD50" s="70">
        <f t="shared" si="23"/>
        <v>0</v>
      </c>
      <c r="AE50" s="70">
        <f t="shared" si="23"/>
        <v>0</v>
      </c>
      <c r="AF50" s="70">
        <f t="shared" si="23"/>
        <v>0</v>
      </c>
      <c r="AG50" s="70">
        <f t="shared" si="23"/>
        <v>0</v>
      </c>
      <c r="AH50" s="70">
        <f t="shared" si="23"/>
        <v>0</v>
      </c>
      <c r="AI50" s="70">
        <f t="shared" si="23"/>
        <v>0</v>
      </c>
      <c r="AJ50" s="70">
        <f t="shared" si="23"/>
        <v>0</v>
      </c>
      <c r="AK50" s="70">
        <f t="shared" si="23"/>
        <v>0</v>
      </c>
      <c r="AL50" s="70">
        <f t="shared" si="23"/>
        <v>0</v>
      </c>
      <c r="AM50" s="70">
        <f t="shared" si="23"/>
        <v>0</v>
      </c>
      <c r="AN50" s="70">
        <f t="shared" si="23"/>
        <v>0</v>
      </c>
      <c r="AO50" s="70">
        <f t="shared" si="23"/>
        <v>0</v>
      </c>
      <c r="AP50" s="70">
        <f t="shared" si="23"/>
        <v>0</v>
      </c>
      <c r="AQ50" s="70">
        <f t="shared" si="23"/>
        <v>0</v>
      </c>
      <c r="AR50" s="70">
        <f t="shared" si="23"/>
        <v>0</v>
      </c>
      <c r="AS50" s="70">
        <f t="shared" si="23"/>
        <v>0</v>
      </c>
      <c r="AT50" s="70">
        <f t="shared" si="23"/>
        <v>0</v>
      </c>
      <c r="AU50" s="70">
        <f t="shared" si="23"/>
        <v>0</v>
      </c>
      <c r="AV50" s="70">
        <f t="shared" si="23"/>
        <v>0</v>
      </c>
      <c r="AW50" s="70">
        <f t="shared" si="23"/>
        <v>0</v>
      </c>
      <c r="AX50" s="70">
        <f t="shared" si="23"/>
        <v>0</v>
      </c>
    </row>
    <row r="51" spans="1:50">
      <c r="A51" t="s">
        <v>42</v>
      </c>
      <c r="B51" t="s">
        <v>47</v>
      </c>
      <c r="C51" t="s">
        <v>336</v>
      </c>
      <c r="D51" s="53">
        <v>0</v>
      </c>
      <c r="E51" s="53">
        <v>0</v>
      </c>
      <c r="F51" s="53">
        <v>1286472.5134044101</v>
      </c>
      <c r="G51" s="53">
        <v>0</v>
      </c>
      <c r="H51" s="53">
        <v>0</v>
      </c>
      <c r="I51" s="53">
        <v>616737.31622481451</v>
      </c>
      <c r="J51" s="70">
        <f t="shared" ref="J51:AX51" si="24">I51*(1+J34)</f>
        <v>531923.22969461081</v>
      </c>
      <c r="K51" s="70">
        <f t="shared" si="24"/>
        <v>704172.97781801876</v>
      </c>
      <c r="L51" s="70">
        <f t="shared" si="24"/>
        <v>758985.75545535982</v>
      </c>
      <c r="M51" s="70">
        <f t="shared" si="24"/>
        <v>771049.80239709211</v>
      </c>
      <c r="N51" s="70">
        <f t="shared" si="24"/>
        <v>830238.23853556218</v>
      </c>
      <c r="O51" s="70">
        <f t="shared" si="24"/>
        <v>889219.94498400856</v>
      </c>
      <c r="P51" s="70">
        <f t="shared" si="24"/>
        <v>947285.9981483228</v>
      </c>
      <c r="Q51" s="70">
        <f t="shared" si="24"/>
        <v>1005602.6646513841</v>
      </c>
      <c r="R51" s="70">
        <f t="shared" si="24"/>
        <v>1067754.4877615303</v>
      </c>
      <c r="S51" s="70">
        <f t="shared" si="24"/>
        <v>1132666.5088907257</v>
      </c>
      <c r="T51" s="70">
        <f t="shared" si="24"/>
        <v>1198305.0191635147</v>
      </c>
      <c r="U51" s="70">
        <f t="shared" si="24"/>
        <v>1264267.9185959389</v>
      </c>
      <c r="V51" s="70">
        <f t="shared" si="24"/>
        <v>1331117.9962408904</v>
      </c>
      <c r="W51" s="70">
        <f t="shared" si="24"/>
        <v>1398638.799745203</v>
      </c>
      <c r="X51" s="70">
        <f t="shared" si="24"/>
        <v>1466605.8024499058</v>
      </c>
      <c r="Y51" s="70">
        <f t="shared" si="24"/>
        <v>1534777.9608207487</v>
      </c>
      <c r="Z51" s="70">
        <f t="shared" si="24"/>
        <v>1602898.5251586502</v>
      </c>
      <c r="AA51" s="70">
        <f t="shared" si="24"/>
        <v>1670697.235729622</v>
      </c>
      <c r="AB51" s="70">
        <f t="shared" si="24"/>
        <v>1737892.7022692279</v>
      </c>
      <c r="AC51" s="70">
        <f t="shared" si="24"/>
        <v>1804194.755040312</v>
      </c>
      <c r="AD51" s="70">
        <f t="shared" si="24"/>
        <v>1869306.7651847482</v>
      </c>
      <c r="AE51" s="70">
        <f t="shared" si="24"/>
        <v>1932927.9683147559</v>
      </c>
      <c r="AF51" s="70">
        <f t="shared" si="24"/>
        <v>1994755.8176219999</v>
      </c>
      <c r="AG51" s="70">
        <f t="shared" si="24"/>
        <v>2054488.3773567611</v>
      </c>
      <c r="AH51" s="70">
        <f t="shared" si="24"/>
        <v>2111826.7540609185</v>
      </c>
      <c r="AI51" s="70">
        <f t="shared" si="24"/>
        <v>2166477.5531227184</v>
      </c>
      <c r="AJ51" s="70">
        <f t="shared" si="24"/>
        <v>2218155.3415880851</v>
      </c>
      <c r="AK51" s="70">
        <f t="shared" si="24"/>
        <v>2251312.9344159174</v>
      </c>
      <c r="AL51" s="70">
        <f t="shared" si="24"/>
        <v>2283872.0650988636</v>
      </c>
      <c r="AM51" s="70">
        <f t="shared" si="24"/>
        <v>2316192.0151987351</v>
      </c>
      <c r="AN51" s="70">
        <f t="shared" si="24"/>
        <v>2348615.9855184061</v>
      </c>
      <c r="AO51" s="70">
        <f t="shared" si="24"/>
        <v>2381352.4204379455</v>
      </c>
      <c r="AP51" s="70">
        <f t="shared" si="24"/>
        <v>2414512.7414648701</v>
      </c>
      <c r="AQ51" s="70">
        <f t="shared" si="24"/>
        <v>2448151.1170314308</v>
      </c>
      <c r="AR51" s="70">
        <f t="shared" si="24"/>
        <v>2482291.17406388</v>
      </c>
      <c r="AS51" s="70">
        <f t="shared" si="24"/>
        <v>2516941.7297987947</v>
      </c>
      <c r="AT51" s="70">
        <f t="shared" si="24"/>
        <v>2552105.3526232117</v>
      </c>
      <c r="AU51" s="70">
        <f t="shared" si="24"/>
        <v>2587782.6995875887</v>
      </c>
      <c r="AV51" s="70">
        <f t="shared" si="24"/>
        <v>2623974.5250459895</v>
      </c>
      <c r="AW51" s="70">
        <f t="shared" si="24"/>
        <v>2660682.4765490363</v>
      </c>
      <c r="AX51" s="70">
        <f t="shared" si="24"/>
        <v>2697909.2995664631</v>
      </c>
    </row>
    <row r="52" spans="1:50">
      <c r="A52" t="s">
        <v>43</v>
      </c>
      <c r="B52" t="s">
        <v>47</v>
      </c>
      <c r="C52" t="s">
        <v>336</v>
      </c>
      <c r="D52" s="53">
        <v>111940534.89510749</v>
      </c>
      <c r="E52" s="53">
        <v>78811769.562410682</v>
      </c>
      <c r="F52" s="53">
        <v>19936425.960045539</v>
      </c>
      <c r="G52" s="53">
        <v>67871745.905542105</v>
      </c>
      <c r="H52" s="53">
        <v>102023186.4593273</v>
      </c>
      <c r="I52" s="53">
        <v>57124117.202778369</v>
      </c>
      <c r="J52" s="70">
        <f t="shared" ref="J52:AX52" si="25">I52*(1+J35)</f>
        <v>55152858.574291408</v>
      </c>
      <c r="K52" s="70">
        <f t="shared" si="25"/>
        <v>59085506.392133847</v>
      </c>
      <c r="L52" s="70">
        <f t="shared" si="25"/>
        <v>59611546.075863831</v>
      </c>
      <c r="M52" s="70">
        <f t="shared" si="25"/>
        <v>59503355.40909937</v>
      </c>
      <c r="N52" s="70">
        <f t="shared" si="25"/>
        <v>60393785.956999823</v>
      </c>
      <c r="O52" s="70">
        <f t="shared" si="25"/>
        <v>61176618.141295716</v>
      </c>
      <c r="P52" s="70">
        <f t="shared" si="25"/>
        <v>61890523.376810744</v>
      </c>
      <c r="Q52" s="70">
        <f t="shared" si="25"/>
        <v>62578279.738478653</v>
      </c>
      <c r="R52" s="70">
        <f t="shared" si="25"/>
        <v>63295329.354899317</v>
      </c>
      <c r="S52" s="70">
        <f t="shared" si="25"/>
        <v>64016543.968523026</v>
      </c>
      <c r="T52" s="70">
        <f t="shared" si="25"/>
        <v>64715179.650083423</v>
      </c>
      <c r="U52" s="70">
        <f t="shared" si="25"/>
        <v>65392624.215638161</v>
      </c>
      <c r="V52" s="70">
        <f t="shared" si="25"/>
        <v>66059379.787311539</v>
      </c>
      <c r="W52" s="70">
        <f t="shared" si="25"/>
        <v>66713214.064274028</v>
      </c>
      <c r="X52" s="70">
        <f t="shared" si="25"/>
        <v>67352506.139048189</v>
      </c>
      <c r="Y52" s="70">
        <f t="shared" si="25"/>
        <v>67975885.862396717</v>
      </c>
      <c r="Z52" s="70">
        <f t="shared" si="25"/>
        <v>68582116.467916965</v>
      </c>
      <c r="AA52" s="70">
        <f t="shared" si="25"/>
        <v>69170043.834735438</v>
      </c>
      <c r="AB52" s="70">
        <f t="shared" si="25"/>
        <v>69738572.139715925</v>
      </c>
      <c r="AC52" s="70">
        <f t="shared" si="25"/>
        <v>70286651.684082597</v>
      </c>
      <c r="AD52" s="70">
        <f t="shared" si="25"/>
        <v>70813272.89813143</v>
      </c>
      <c r="AE52" s="70">
        <f t="shared" si="25"/>
        <v>71317463.71867007</v>
      </c>
      <c r="AF52" s="70">
        <f t="shared" si="25"/>
        <v>71798288.906257987</v>
      </c>
      <c r="AG52" s="70">
        <f t="shared" si="25"/>
        <v>72254850.512554511</v>
      </c>
      <c r="AH52" s="70">
        <f t="shared" si="25"/>
        <v>72686289.035259411</v>
      </c>
      <c r="AI52" s="70">
        <f t="shared" si="25"/>
        <v>73091784.97690244</v>
      </c>
      <c r="AJ52" s="70">
        <f t="shared" si="25"/>
        <v>73470560.627152786</v>
      </c>
      <c r="AK52" s="70">
        <f t="shared" si="25"/>
        <v>73703952.703966305</v>
      </c>
      <c r="AL52" s="70">
        <f t="shared" si="25"/>
        <v>73950734.381351709</v>
      </c>
      <c r="AM52" s="70">
        <f t="shared" si="25"/>
        <v>74198997.848373324</v>
      </c>
      <c r="AN52" s="70">
        <f t="shared" si="25"/>
        <v>74444915.230072513</v>
      </c>
      <c r="AO52" s="70">
        <f t="shared" si="25"/>
        <v>74687520.039939761</v>
      </c>
      <c r="AP52" s="70">
        <f t="shared" si="25"/>
        <v>74926969.162550464</v>
      </c>
      <c r="AQ52" s="70">
        <f t="shared" si="25"/>
        <v>75163823.04108268</v>
      </c>
      <c r="AR52" s="70">
        <f t="shared" si="25"/>
        <v>75398734.005893499</v>
      </c>
      <c r="AS52" s="70">
        <f t="shared" si="25"/>
        <v>75632315.596250683</v>
      </c>
      <c r="AT52" s="70">
        <f t="shared" si="25"/>
        <v>75865094.974107608</v>
      </c>
      <c r="AU52" s="70">
        <f t="shared" si="25"/>
        <v>76097503.35126175</v>
      </c>
      <c r="AV52" s="70">
        <f t="shared" si="25"/>
        <v>76329882.890009582</v>
      </c>
      <c r="AW52" s="70">
        <f t="shared" si="25"/>
        <v>76562499.656517014</v>
      </c>
      <c r="AX52" s="70">
        <f t="shared" si="25"/>
        <v>76795557.678425431</v>
      </c>
    </row>
    <row r="53" spans="1:50">
      <c r="A53" t="s">
        <v>44</v>
      </c>
      <c r="B53" t="s">
        <v>47</v>
      </c>
      <c r="C53" t="s">
        <v>336</v>
      </c>
      <c r="D53" s="53">
        <v>0</v>
      </c>
      <c r="E53" s="53">
        <v>0</v>
      </c>
      <c r="F53" s="53">
        <v>0</v>
      </c>
      <c r="G53" s="53">
        <v>0</v>
      </c>
      <c r="H53" s="53">
        <v>0</v>
      </c>
      <c r="I53" s="53">
        <v>0</v>
      </c>
      <c r="J53" s="70">
        <f t="shared" ref="J53:AX53" si="26">I53*(1+J36)</f>
        <v>0</v>
      </c>
      <c r="K53" s="70">
        <f t="shared" si="26"/>
        <v>0</v>
      </c>
      <c r="L53" s="70">
        <f t="shared" si="26"/>
        <v>0</v>
      </c>
      <c r="M53" s="70">
        <f t="shared" si="26"/>
        <v>0</v>
      </c>
      <c r="N53" s="70">
        <f t="shared" si="26"/>
        <v>0</v>
      </c>
      <c r="O53" s="70">
        <f t="shared" si="26"/>
        <v>0</v>
      </c>
      <c r="P53" s="70">
        <f t="shared" si="26"/>
        <v>0</v>
      </c>
      <c r="Q53" s="70">
        <f t="shared" si="26"/>
        <v>0</v>
      </c>
      <c r="R53" s="70">
        <f t="shared" si="26"/>
        <v>0</v>
      </c>
      <c r="S53" s="70">
        <f t="shared" si="26"/>
        <v>0</v>
      </c>
      <c r="T53" s="70">
        <f t="shared" si="26"/>
        <v>0</v>
      </c>
      <c r="U53" s="70">
        <f t="shared" si="26"/>
        <v>0</v>
      </c>
      <c r="V53" s="70">
        <f t="shared" si="26"/>
        <v>0</v>
      </c>
      <c r="W53" s="70">
        <f t="shared" si="26"/>
        <v>0</v>
      </c>
      <c r="X53" s="70">
        <f t="shared" si="26"/>
        <v>0</v>
      </c>
      <c r="Y53" s="70">
        <f t="shared" si="26"/>
        <v>0</v>
      </c>
      <c r="Z53" s="70">
        <f t="shared" si="26"/>
        <v>0</v>
      </c>
      <c r="AA53" s="70">
        <f t="shared" si="26"/>
        <v>0</v>
      </c>
      <c r="AB53" s="70">
        <f t="shared" si="26"/>
        <v>0</v>
      </c>
      <c r="AC53" s="70">
        <f t="shared" si="26"/>
        <v>0</v>
      </c>
      <c r="AD53" s="70">
        <f t="shared" si="26"/>
        <v>0</v>
      </c>
      <c r="AE53" s="70">
        <f t="shared" si="26"/>
        <v>0</v>
      </c>
      <c r="AF53" s="70">
        <f t="shared" si="26"/>
        <v>0</v>
      </c>
      <c r="AG53" s="70">
        <f t="shared" si="26"/>
        <v>0</v>
      </c>
      <c r="AH53" s="70">
        <f t="shared" si="26"/>
        <v>0</v>
      </c>
      <c r="AI53" s="70">
        <f t="shared" si="26"/>
        <v>0</v>
      </c>
      <c r="AJ53" s="70">
        <f t="shared" si="26"/>
        <v>0</v>
      </c>
      <c r="AK53" s="70">
        <f t="shared" si="26"/>
        <v>0</v>
      </c>
      <c r="AL53" s="70">
        <f t="shared" si="26"/>
        <v>0</v>
      </c>
      <c r="AM53" s="70">
        <f t="shared" si="26"/>
        <v>0</v>
      </c>
      <c r="AN53" s="70">
        <f t="shared" si="26"/>
        <v>0</v>
      </c>
      <c r="AO53" s="70">
        <f t="shared" si="26"/>
        <v>0</v>
      </c>
      <c r="AP53" s="70">
        <f t="shared" si="26"/>
        <v>0</v>
      </c>
      <c r="AQ53" s="70">
        <f t="shared" si="26"/>
        <v>0</v>
      </c>
      <c r="AR53" s="70">
        <f t="shared" si="26"/>
        <v>0</v>
      </c>
      <c r="AS53" s="70">
        <f t="shared" si="26"/>
        <v>0</v>
      </c>
      <c r="AT53" s="70">
        <f t="shared" si="26"/>
        <v>0</v>
      </c>
      <c r="AU53" s="70">
        <f t="shared" si="26"/>
        <v>0</v>
      </c>
      <c r="AV53" s="70">
        <f t="shared" si="26"/>
        <v>0</v>
      </c>
      <c r="AW53" s="70">
        <f t="shared" si="26"/>
        <v>0</v>
      </c>
      <c r="AX53" s="70">
        <f t="shared" si="26"/>
        <v>0</v>
      </c>
    </row>
    <row r="55" spans="1:50">
      <c r="A55" t="s">
        <v>819</v>
      </c>
    </row>
    <row r="56" spans="1:50">
      <c r="A56" t="s">
        <v>688</v>
      </c>
      <c r="C56" t="s">
        <v>336</v>
      </c>
      <c r="I56" s="70">
        <f t="shared" ref="I56:AX56" si="27">I2</f>
        <v>13904889996.502728</v>
      </c>
      <c r="J56" s="70">
        <f t="shared" si="27"/>
        <v>13713698291.539902</v>
      </c>
      <c r="K56" s="70">
        <f t="shared" si="27"/>
        <v>14122289636.512121</v>
      </c>
      <c r="L56" s="70">
        <f t="shared" si="27"/>
        <v>14225315227.119659</v>
      </c>
      <c r="M56" s="70">
        <f t="shared" si="27"/>
        <v>14238500783.122887</v>
      </c>
      <c r="N56" s="70">
        <f t="shared" si="27"/>
        <v>14339579872.455769</v>
      </c>
      <c r="O56" s="70">
        <f t="shared" si="27"/>
        <v>14440915073.473099</v>
      </c>
      <c r="P56" s="70">
        <f t="shared" si="27"/>
        <v>14533487125.742886</v>
      </c>
      <c r="Q56" s="70">
        <f t="shared" si="27"/>
        <v>14615989448.974989</v>
      </c>
      <c r="R56" s="70">
        <f t="shared" si="27"/>
        <v>14694923956.866188</v>
      </c>
      <c r="S56" s="70">
        <f t="shared" si="27"/>
        <v>14778068172.817482</v>
      </c>
      <c r="T56" s="70">
        <f t="shared" si="27"/>
        <v>14864879120.746561</v>
      </c>
      <c r="U56" s="70">
        <f t="shared" si="27"/>
        <v>14947254285.842751</v>
      </c>
      <c r="V56" s="70">
        <f t="shared" si="27"/>
        <v>15029967259.224493</v>
      </c>
      <c r="W56" s="70">
        <f t="shared" si="27"/>
        <v>15094424557.245235</v>
      </c>
      <c r="X56" s="70">
        <f t="shared" si="27"/>
        <v>15167078565.710751</v>
      </c>
      <c r="Y56" s="70">
        <f t="shared" si="27"/>
        <v>15230687694.5068</v>
      </c>
      <c r="Z56" s="70">
        <f t="shared" si="27"/>
        <v>15305019860.889481</v>
      </c>
      <c r="AA56" s="70">
        <f t="shared" si="27"/>
        <v>15363029403.587385</v>
      </c>
      <c r="AB56" s="70">
        <f t="shared" si="27"/>
        <v>15422481549.396402</v>
      </c>
      <c r="AC56" s="70">
        <f t="shared" si="27"/>
        <v>15482854253.107048</v>
      </c>
      <c r="AD56" s="70">
        <f t="shared" si="27"/>
        <v>15536455378.317135</v>
      </c>
      <c r="AE56" s="70">
        <f t="shared" si="27"/>
        <v>15585835285.549929</v>
      </c>
      <c r="AF56" s="70">
        <f t="shared" si="27"/>
        <v>15629946447.94252</v>
      </c>
      <c r="AG56" s="70">
        <f t="shared" si="27"/>
        <v>15673899532.154449</v>
      </c>
      <c r="AH56" s="70">
        <f t="shared" si="27"/>
        <v>15714990458.085974</v>
      </c>
      <c r="AI56" s="70">
        <f t="shared" si="27"/>
        <v>15754056787.478479</v>
      </c>
      <c r="AJ56" s="70">
        <f t="shared" si="27"/>
        <v>15792395933.376827</v>
      </c>
      <c r="AK56" s="70">
        <f t="shared" si="27"/>
        <v>15818374759.190393</v>
      </c>
      <c r="AL56" s="70">
        <f t="shared" si="27"/>
        <v>15839443229.038588</v>
      </c>
      <c r="AM56" s="70">
        <f t="shared" si="27"/>
        <v>15867600235.984148</v>
      </c>
      <c r="AN56" s="70">
        <f t="shared" si="27"/>
        <v>15893475514.141665</v>
      </c>
      <c r="AO56" s="70">
        <f t="shared" si="27"/>
        <v>15913550850.876257</v>
      </c>
      <c r="AP56" s="70">
        <f t="shared" si="27"/>
        <v>15933651545.132162</v>
      </c>
      <c r="AQ56" s="70">
        <f t="shared" si="27"/>
        <v>15953777628.939041</v>
      </c>
      <c r="AR56" s="70">
        <f t="shared" si="27"/>
        <v>15973929134.366779</v>
      </c>
      <c r="AS56" s="70">
        <f t="shared" si="27"/>
        <v>15994106093.525944</v>
      </c>
      <c r="AT56" s="70">
        <f t="shared" si="27"/>
        <v>16014308538.567604</v>
      </c>
      <c r="AU56" s="70">
        <f t="shared" si="27"/>
        <v>16034536501.683496</v>
      </c>
      <c r="AV56" s="70">
        <f t="shared" si="27"/>
        <v>16054790015.105848</v>
      </c>
      <c r="AW56" s="70">
        <f t="shared" si="27"/>
        <v>16075069111.107773</v>
      </c>
      <c r="AX56" s="70">
        <f t="shared" si="27"/>
        <v>16095373822.003145</v>
      </c>
    </row>
    <row r="57" spans="1:50">
      <c r="A57" t="s">
        <v>820</v>
      </c>
      <c r="C57" t="s">
        <v>336</v>
      </c>
      <c r="I57" s="70">
        <f>SUM(datos_tkm_marítimo!I2:I17)</f>
        <v>12834270386.318911</v>
      </c>
      <c r="J57" s="70">
        <f>SUM(datos_tkm_marítimo!J2:J17)</f>
        <v>13460819087.222729</v>
      </c>
      <c r="K57" s="70">
        <f>SUM(datos_tkm_marítimo!K2:K17)</f>
        <v>13288604513.125225</v>
      </c>
      <c r="L57" s="70">
        <f>SUM(datos_tkm_marítimo!L2:L17)</f>
        <v>13335961856.51775</v>
      </c>
      <c r="M57" s="70">
        <f>SUM(datos_tkm_marítimo!M2:M17)</f>
        <v>13410568577.952192</v>
      </c>
      <c r="N57" s="70">
        <f>SUM(datos_tkm_marítimo!N2:N17)</f>
        <v>13564242473.069117</v>
      </c>
      <c r="O57" s="70">
        <f>SUM(datos_tkm_marítimo!O2:O17)</f>
        <v>13703362247.215673</v>
      </c>
      <c r="P57" s="70">
        <f>SUM(datos_tkm_marítimo!P2:P17)</f>
        <v>13837938819.594318</v>
      </c>
      <c r="Q57" s="70">
        <f>SUM(datos_tkm_marítimo!Q2:Q17)</f>
        <v>13972819744.647717</v>
      </c>
      <c r="R57" s="70">
        <f>SUM(datos_tkm_marítimo!R2:R17)</f>
        <v>14115452650.846016</v>
      </c>
      <c r="S57" s="70">
        <f>SUM(datos_tkm_marítimo!S2:S17)</f>
        <v>14262553840.241314</v>
      </c>
      <c r="T57" s="70">
        <f>SUM(datos_tkm_marítimo!T2:T17)</f>
        <v>14409442195.383232</v>
      </c>
      <c r="U57" s="70">
        <f>SUM(datos_tkm_marítimo!U2:U17)</f>
        <v>14557885301.325447</v>
      </c>
      <c r="V57" s="70">
        <f>SUM(datos_tkm_marítimo!V2:V17)</f>
        <v>14707685848.041536</v>
      </c>
      <c r="W57" s="70">
        <f>SUM(datos_tkm_marítimo!W2:W17)</f>
        <v>14861389633.401911</v>
      </c>
      <c r="X57" s="70">
        <f>SUM(datos_tkm_marítimo!X2:X17)</f>
        <v>15014773454.902178</v>
      </c>
      <c r="Y57" s="70">
        <f>SUM(datos_tkm_marítimo!Y2:Y17)</f>
        <v>15169998625.844923</v>
      </c>
      <c r="Z57" s="70">
        <f>SUM(datos_tkm_marítimo!Z2:Z17)</f>
        <v>15368925567.319878</v>
      </c>
      <c r="AA57" s="70">
        <f>SUM(datos_tkm_marítimo!AA2:AA17)</f>
        <v>15565441502.378546</v>
      </c>
      <c r="AB57" s="70">
        <f>SUM(datos_tkm_marítimo!AB2:AB17)</f>
        <v>15755514011.144146</v>
      </c>
      <c r="AC57" s="70">
        <f>SUM(datos_tkm_marítimo!AC2:AC17)</f>
        <v>15938671835.540314</v>
      </c>
      <c r="AD57" s="70">
        <f>SUM(datos_tkm_marítimo!AD2:AD17)</f>
        <v>16116361925.443357</v>
      </c>
      <c r="AE57" s="70">
        <f>SUM(datos_tkm_marítimo!AE2:AE17)</f>
        <v>16287638546.175749</v>
      </c>
      <c r="AF57" s="70">
        <f>SUM(datos_tkm_marítimo!AF2:AF17)</f>
        <v>16452445296.868555</v>
      </c>
      <c r="AG57" s="70">
        <f>SUM(datos_tkm_marítimo!AG2:AG17)</f>
        <v>16608875257.118801</v>
      </c>
      <c r="AH57" s="70">
        <f>SUM(datos_tkm_marítimo!AH2:AH17)</f>
        <v>16757209811.288881</v>
      </c>
      <c r="AI57" s="70">
        <f>SUM(datos_tkm_marítimo!AI2:AI17)</f>
        <v>16896678549.997025</v>
      </c>
      <c r="AJ57" s="70">
        <f>SUM(datos_tkm_marítimo!AJ2:AJ17)</f>
        <v>17026340031.531931</v>
      </c>
      <c r="AK57" s="70">
        <f>SUM(datos_tkm_marítimo!AK2:AK17)</f>
        <v>17100920477.393854</v>
      </c>
      <c r="AL57" s="70">
        <f>SUM(datos_tkm_marítimo!AL2:AL17)</f>
        <v>17182146964.017689</v>
      </c>
      <c r="AM57" s="70">
        <f>SUM(datos_tkm_marítimo!AM2:AM17)</f>
        <v>17262409641.960251</v>
      </c>
      <c r="AN57" s="70">
        <f>SUM(datos_tkm_marítimo!AN2:AN17)</f>
        <v>17343434796.7229</v>
      </c>
      <c r="AO57" s="70">
        <f>SUM(datos_tkm_marítimo!AO2:AO17)</f>
        <v>17433101406.865494</v>
      </c>
      <c r="AP57" s="70">
        <f>SUM(datos_tkm_marítimo!AP2:AP17)</f>
        <v>17523099216.285011</v>
      </c>
      <c r="AQ57" s="70">
        <f>SUM(datos_tkm_marítimo!AQ2:AQ17)</f>
        <v>17613412432.085304</v>
      </c>
      <c r="AR57" s="70">
        <f>SUM(datos_tkm_marítimo!AR2:AR17)</f>
        <v>17704091173.601276</v>
      </c>
      <c r="AS57" s="70">
        <f>SUM(datos_tkm_marítimo!AS2:AS17)</f>
        <v>17795207621.004372</v>
      </c>
      <c r="AT57" s="70">
        <f>SUM(datos_tkm_marítimo!AT2:AT17)</f>
        <v>17886837245.085598</v>
      </c>
      <c r="AU57" s="70">
        <f>SUM(datos_tkm_marítimo!AU2:AU17)</f>
        <v>17979050868.398479</v>
      </c>
      <c r="AV57" s="70">
        <f>SUM(datos_tkm_marítimo!AV2:AV17)</f>
        <v>18071911662.540741</v>
      </c>
      <c r="AW57" s="70">
        <f>SUM(datos_tkm_marítimo!AW2:AW17)</f>
        <v>18165474473.850643</v>
      </c>
      <c r="AX57" s="70">
        <f>SUM(datos_tkm_marítimo!AX2:AX17)</f>
        <v>18259786240.127018</v>
      </c>
    </row>
    <row r="58" spans="1:50">
      <c r="A58" t="s">
        <v>821</v>
      </c>
      <c r="C58" t="s">
        <v>337</v>
      </c>
      <c r="I58" s="71">
        <f t="shared" ref="I58:AX58" si="28">(I57-I56)/I56</f>
        <v>-7.6995906508652179E-2</v>
      </c>
      <c r="J58" s="71">
        <f t="shared" si="28"/>
        <v>-1.8439898482612554E-2</v>
      </c>
      <c r="K58" s="71">
        <f t="shared" si="28"/>
        <v>-5.9033283188829784E-2</v>
      </c>
      <c r="L58" s="71">
        <f t="shared" si="28"/>
        <v>-6.2519062418132848E-2</v>
      </c>
      <c r="M58" s="71">
        <f t="shared" si="28"/>
        <v>-5.8147428425333589E-2</v>
      </c>
      <c r="N58" s="71">
        <f t="shared" si="28"/>
        <v>-5.4069743066598591E-2</v>
      </c>
      <c r="O58" s="71">
        <f t="shared" si="28"/>
        <v>-5.107382894400201E-2</v>
      </c>
      <c r="P58" s="71">
        <f t="shared" si="28"/>
        <v>-4.7858321965728097E-2</v>
      </c>
      <c r="Q58" s="71">
        <f t="shared" si="28"/>
        <v>-4.4004527136024825E-2</v>
      </c>
      <c r="R58" s="71">
        <f t="shared" si="28"/>
        <v>-3.9433433457776744E-2</v>
      </c>
      <c r="S58" s="71">
        <f t="shared" si="28"/>
        <v>-3.4883743027007821E-2</v>
      </c>
      <c r="T58" s="71">
        <f t="shared" si="28"/>
        <v>-3.063845468663693E-2</v>
      </c>
      <c r="U58" s="71">
        <f t="shared" si="28"/>
        <v>-2.6049532380411376E-2</v>
      </c>
      <c r="V58" s="71">
        <f t="shared" si="28"/>
        <v>-2.1442589037255533E-2</v>
      </c>
      <c r="W58" s="71">
        <f t="shared" si="28"/>
        <v>-1.543847683358484E-2</v>
      </c>
      <c r="X58" s="71">
        <f t="shared" si="28"/>
        <v>-1.0041822500537402E-2</v>
      </c>
      <c r="Y58" s="71">
        <f t="shared" si="28"/>
        <v>-3.9846571526619377E-3</v>
      </c>
      <c r="Z58" s="71">
        <f t="shared" si="28"/>
        <v>4.1754736035137059E-3</v>
      </c>
      <c r="AA58" s="71">
        <f t="shared" si="28"/>
        <v>1.3175272498267549E-2</v>
      </c>
      <c r="AB58" s="71">
        <f t="shared" si="28"/>
        <v>2.1593960782580912E-2</v>
      </c>
      <c r="AC58" s="71">
        <f t="shared" si="28"/>
        <v>2.944015198888756E-2</v>
      </c>
      <c r="AD58" s="71">
        <f t="shared" si="28"/>
        <v>3.7325537454028751E-2</v>
      </c>
      <c r="AE58" s="71">
        <f t="shared" si="28"/>
        <v>4.5028273927447564E-2</v>
      </c>
      <c r="AF58" s="71">
        <f t="shared" si="28"/>
        <v>5.2623267243139288E-2</v>
      </c>
      <c r="AG58" s="71">
        <f t="shared" si="28"/>
        <v>5.9651762029371315E-2</v>
      </c>
      <c r="AH58" s="71">
        <f t="shared" si="28"/>
        <v>6.632007547078371E-2</v>
      </c>
      <c r="AI58" s="71">
        <f t="shared" si="28"/>
        <v>7.2528731991541071E-2</v>
      </c>
      <c r="AJ58" s="71">
        <f t="shared" si="28"/>
        <v>7.8135331925613283E-2</v>
      </c>
      <c r="AK58" s="71">
        <f t="shared" si="28"/>
        <v>8.1079487477580994E-2</v>
      </c>
      <c r="AL58" s="71">
        <f t="shared" si="28"/>
        <v>8.4769629561063792E-2</v>
      </c>
      <c r="AM58" s="71">
        <f t="shared" si="28"/>
        <v>8.7902983767702239E-2</v>
      </c>
      <c r="AN58" s="71">
        <f t="shared" si="28"/>
        <v>9.1229843421666582E-2</v>
      </c>
      <c r="AO58" s="71">
        <f t="shared" si="28"/>
        <v>9.5487837392718988E-2</v>
      </c>
      <c r="AP58" s="71">
        <f t="shared" si="28"/>
        <v>9.9754137753717609E-2</v>
      </c>
      <c r="AQ58" s="71">
        <f t="shared" si="28"/>
        <v>0.1040277006328458</v>
      </c>
      <c r="AR58" s="71">
        <f t="shared" si="28"/>
        <v>0.10831161354736298</v>
      </c>
      <c r="AS58" s="71">
        <f t="shared" si="28"/>
        <v>0.11261032763859641</v>
      </c>
      <c r="AT58" s="71">
        <f t="shared" si="28"/>
        <v>0.11692847693101097</v>
      </c>
      <c r="AU58" s="71">
        <f t="shared" si="28"/>
        <v>0.1212703819976851</v>
      </c>
      <c r="AV58" s="71">
        <f t="shared" si="28"/>
        <v>0.12563986483392159</v>
      </c>
      <c r="AW58" s="71">
        <f t="shared" si="28"/>
        <v>0.13004020998568605</v>
      </c>
      <c r="AX58" s="71">
        <f t="shared" si="28"/>
        <v>0.13447419376895847</v>
      </c>
    </row>
  </sheetData>
  <pageMargins left="0.7" right="0.7" top="0.75" bottom="0.75" header="0.3" footer="0.3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X5"/>
  <sheetViews>
    <sheetView zoomScale="75" zoomScaleNormal="75" workbookViewId="0">
      <pane xSplit="9" ySplit="1" topLeftCell="J2" activePane="bottomRight" state="frozen"/>
      <selection activeCell="D19" sqref="D19"/>
      <selection pane="topRight" activeCell="D19" sqref="D19"/>
      <selection pane="bottomLeft" activeCell="D19" sqref="D19"/>
      <selection pane="bottomRight" activeCell="R1" sqref="R1"/>
    </sheetView>
  </sheetViews>
  <sheetFormatPr baseColWidth="10" defaultColWidth="11.42578125" defaultRowHeight="15"/>
  <cols>
    <col min="1" max="1" width="24.5703125" bestFit="1" customWidth="1"/>
    <col min="2" max="2" width="13.28515625" bestFit="1" customWidth="1"/>
    <col min="4" max="45" width="15.5703125" bestFit="1" customWidth="1"/>
    <col min="46" max="50" width="16.710937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76">
        <v>2014</v>
      </c>
      <c r="E1" s="76">
        <v>2015</v>
      </c>
      <c r="F1" s="76">
        <v>2016</v>
      </c>
      <c r="G1" s="76">
        <v>2017</v>
      </c>
      <c r="H1" s="76">
        <v>2018</v>
      </c>
      <c r="I1" s="3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s="76" t="s">
        <v>822</v>
      </c>
      <c r="B2" s="76" t="s">
        <v>48</v>
      </c>
      <c r="C2" s="76" t="s">
        <v>337</v>
      </c>
      <c r="D2" s="76"/>
      <c r="E2" s="76"/>
      <c r="F2" s="76"/>
      <c r="G2" s="76"/>
      <c r="H2" s="76"/>
      <c r="I2" s="98">
        <f>EXP(datos_econometria!$D$610+datos_econometria!$D$605*LN(datos_driver!C2))</f>
        <v>966595798.28142107</v>
      </c>
      <c r="J2" s="98">
        <f>EXP(datos_econometria!$D$610+datos_econometria!$D$605*LN(datos_driver!D2))</f>
        <v>893066190.39466524</v>
      </c>
      <c r="K2" s="98">
        <f>EXP(datos_econometria!$D$610+datos_econometria!$D$605*LN(datos_driver!E2))</f>
        <v>1035296084.3355285</v>
      </c>
      <c r="L2" s="98">
        <f>EXP(datos_econometria!$D$610+datos_econometria!$D$605*LN(datos_driver!F2))</f>
        <v>1070706641.9048331</v>
      </c>
      <c r="M2" s="98">
        <f>EXP(datos_econometria!$D$610+datos_econometria!$D$605*LN(datos_driver!G2))</f>
        <v>1073836485.7329118</v>
      </c>
      <c r="N2" s="98">
        <f>EXP(datos_econometria!$D$610+datos_econometria!$D$605*LN(datos_driver!H2))</f>
        <v>1112393665.7659063</v>
      </c>
      <c r="O2" s="98">
        <f>EXP(datos_econometria!$D$610+datos_econometria!$D$605*LN(datos_driver!I2))</f>
        <v>1149075932.4906096</v>
      </c>
      <c r="P2" s="98">
        <f>EXP(datos_econometria!$D$610+datos_econometria!$D$605*LN(datos_driver!J2))</f>
        <v>1183561681.2397282</v>
      </c>
      <c r="Q2" s="98">
        <f>EXP(datos_econometria!$D$610+datos_econometria!$D$605*LN(datos_driver!K2))</f>
        <v>1216986185.8802717</v>
      </c>
      <c r="R2" s="98">
        <f>EXP(datos_econometria!$D$610+datos_econometria!$D$605*LN(datos_driver!L2))</f>
        <v>1251724329.1297057</v>
      </c>
      <c r="S2" s="98">
        <f>EXP(datos_econometria!$D$610+datos_econometria!$D$605*LN(datos_driver!M2))</f>
        <v>1286955950.2820327</v>
      </c>
      <c r="T2" s="98">
        <f>EXP(datos_econometria!$D$610+datos_econometria!$D$605*LN(datos_driver!N2))</f>
        <v>1321448582.4636414</v>
      </c>
      <c r="U2" s="98">
        <f>EXP(datos_econometria!$D$610+datos_econometria!$D$605*LN(datos_driver!O2))</f>
        <v>1355089242.3887978</v>
      </c>
      <c r="V2" s="98">
        <f>EXP(datos_econometria!$D$610+datos_econometria!$D$605*LN(datos_driver!P2))</f>
        <v>1388296328.6173623</v>
      </c>
      <c r="W2" s="98">
        <f>EXP(datos_econometria!$D$610+datos_econometria!$D$605*LN(datos_driver!Q2))</f>
        <v>1420995888.9899766</v>
      </c>
      <c r="X2" s="98">
        <f>EXP(datos_econometria!$D$610+datos_econometria!$D$605*LN(datos_driver!R2))</f>
        <v>1453113560.0805013</v>
      </c>
      <c r="Y2" s="98">
        <f>EXP(datos_econometria!$D$610+datos_econometria!$D$605*LN(datos_driver!S2))</f>
        <v>1484574839.1250479</v>
      </c>
      <c r="Z2" s="98">
        <f>EXP(datos_econometria!$D$610+datos_econometria!$D$605*LN(datos_driver!T2))</f>
        <v>1515305363.3703914</v>
      </c>
      <c r="AA2" s="98">
        <f>EXP(datos_econometria!$D$610+datos_econometria!$D$605*LN(datos_driver!U2))</f>
        <v>1545231195.4359045</v>
      </c>
      <c r="AB2" s="98">
        <f>EXP(datos_econometria!$D$610+datos_econometria!$D$605*LN(datos_driver!V2))</f>
        <v>1574279113.2075324</v>
      </c>
      <c r="AC2" s="98">
        <f>EXP(datos_econometria!$D$610+datos_econometria!$D$605*LN(datos_driver!W2))</f>
        <v>1602376902.7183824</v>
      </c>
      <c r="AD2" s="98">
        <f>EXP(datos_econometria!$D$610+datos_econometria!$D$605*LN(datos_driver!X2))</f>
        <v>1629453652.4144292</v>
      </c>
      <c r="AE2" s="98">
        <f>EXP(datos_econometria!$D$610+datos_econometria!$D$605*LN(datos_driver!Y2))</f>
        <v>1655440047.1607828</v>
      </c>
      <c r="AF2" s="98">
        <f>EXP(datos_econometria!$D$610+datos_econometria!$D$605*LN(datos_driver!Z2))</f>
        <v>1680268660.3106356</v>
      </c>
      <c r="AG2" s="98">
        <f>EXP(datos_econometria!$D$610+datos_econometria!$D$605*LN(datos_driver!AA2))</f>
        <v>1703874242.1392851</v>
      </c>
      <c r="AH2" s="98">
        <f>EXP(datos_econometria!$D$610+datos_econometria!$D$605*LN(datos_driver!AB2))</f>
        <v>1726194002.9369891</v>
      </c>
      <c r="AI2" s="98">
        <f>EXP(datos_econometria!$D$610+datos_econometria!$D$605*LN(datos_driver!AC2))</f>
        <v>1747167889.0596876</v>
      </c>
      <c r="AJ2" s="98">
        <f>EXP(datos_econometria!$D$610+datos_econometria!$D$605*LN(datos_driver!AD2))</f>
        <v>1766738850.2542219</v>
      </c>
      <c r="AK2" s="98">
        <f>EXP(datos_econometria!$D$610+datos_econometria!$D$605*LN(datos_driver!AE2))</f>
        <v>1778547224.139652</v>
      </c>
      <c r="AL2" s="98">
        <f>EXP(datos_econometria!$D$610+datos_econometria!$D$605*LN(datos_driver!AF2))</f>
        <v>1790434521.7968781</v>
      </c>
      <c r="AM2" s="98">
        <f>EXP(datos_econometria!$D$610+datos_econometria!$D$605*LN(datos_driver!AG2))</f>
        <v>1802401270.7296457</v>
      </c>
      <c r="AN2" s="98">
        <f>EXP(datos_econometria!$D$610+datos_econometria!$D$605*LN(datos_driver!AH2))</f>
        <v>1814448001.9674218</v>
      </c>
      <c r="AO2" s="98">
        <f>EXP(datos_econometria!$D$610+datos_econometria!$D$605*LN(datos_driver!AI2))</f>
        <v>1826575250.0889213</v>
      </c>
      <c r="AP2" s="98">
        <f>EXP(datos_econometria!$D$610+datos_econometria!$D$605*LN(datos_driver!AJ2))</f>
        <v>1838783553.245791</v>
      </c>
      <c r="AQ2" s="98">
        <f>EXP(datos_econometria!$D$610+datos_econometria!$D$605*LN(datos_driver!AK2))</f>
        <v>1851073453.1865671</v>
      </c>
      <c r="AR2" s="98">
        <f>EXP(datos_econometria!$D$610+datos_econometria!$D$605*LN(datos_driver!AL2))</f>
        <v>1863445495.2806768</v>
      </c>
      <c r="AS2" s="98">
        <f>EXP(datos_econometria!$D$610+datos_econometria!$D$605*LN(datos_driver!AM2))</f>
        <v>1875900228.5426009</v>
      </c>
      <c r="AT2" s="98">
        <f>EXP(datos_econometria!$D$610+datos_econometria!$D$605*LN(datos_driver!AN2))</f>
        <v>1888438205.6563139</v>
      </c>
      <c r="AU2" s="98">
        <f>EXP(datos_econometria!$D$610+datos_econometria!$D$605*LN(datos_driver!AO2))</f>
        <v>1901059982.9997709</v>
      </c>
      <c r="AV2" s="98">
        <f>EXP(datos_econometria!$D$610+datos_econometria!$D$605*LN(datos_driver!AP2))</f>
        <v>1913766120.6695576</v>
      </c>
      <c r="AW2" s="98">
        <f>EXP(datos_econometria!$D$610+datos_econometria!$D$605*LN(datos_driver!AQ2))</f>
        <v>1926557182.5058236</v>
      </c>
      <c r="AX2" s="98">
        <f>EXP(datos_econometria!$D$610+datos_econometria!$D$605*LN(datos_driver!AR2))</f>
        <v>1939433736.1172645</v>
      </c>
    </row>
    <row r="3" spans="1:50">
      <c r="A3" t="s">
        <v>818</v>
      </c>
      <c r="C3" t="s">
        <v>337</v>
      </c>
      <c r="J3" s="1">
        <f t="shared" ref="J3:AX3" si="0">(J2-I2)/I2</f>
        <v>-7.6070688510636308E-2</v>
      </c>
      <c r="K3" s="1">
        <f t="shared" si="0"/>
        <v>0.15926019310842882</v>
      </c>
      <c r="L3" s="1">
        <f t="shared" si="0"/>
        <v>3.4203314496288967E-2</v>
      </c>
      <c r="M3" s="1">
        <f t="shared" si="0"/>
        <v>2.923157198792211E-3</v>
      </c>
      <c r="N3" s="1">
        <f t="shared" si="0"/>
        <v>3.5906006682831768E-2</v>
      </c>
      <c r="O3" s="1">
        <f t="shared" si="0"/>
        <v>3.2975975909973206E-2</v>
      </c>
      <c r="P3" s="1">
        <f t="shared" si="0"/>
        <v>3.0011723136843603E-2</v>
      </c>
      <c r="Q3" s="1">
        <f t="shared" si="0"/>
        <v>2.82406106672301E-2</v>
      </c>
      <c r="R3" s="1">
        <f t="shared" si="0"/>
        <v>2.8544402272164794E-2</v>
      </c>
      <c r="S3" s="1">
        <f t="shared" si="0"/>
        <v>2.814646989950477E-2</v>
      </c>
      <c r="T3" s="1">
        <f t="shared" si="0"/>
        <v>2.680171933938354E-2</v>
      </c>
      <c r="U3" s="1">
        <f t="shared" si="0"/>
        <v>2.5457411186168455E-2</v>
      </c>
      <c r="V3" s="1">
        <f t="shared" si="0"/>
        <v>2.4505460740006989E-2</v>
      </c>
      <c r="W3" s="1">
        <f t="shared" si="0"/>
        <v>2.3553732512698253E-2</v>
      </c>
      <c r="X3" s="1">
        <f t="shared" si="0"/>
        <v>2.2602226606970307E-2</v>
      </c>
      <c r="Y3" s="1">
        <f t="shared" si="0"/>
        <v>2.1650943125741444E-2</v>
      </c>
      <c r="Z3" s="1">
        <f t="shared" si="0"/>
        <v>2.0699882171958978E-2</v>
      </c>
      <c r="AA3" s="1">
        <f t="shared" si="0"/>
        <v>1.9749043848793044E-2</v>
      </c>
      <c r="AB3" s="1">
        <f t="shared" si="0"/>
        <v>1.8798428259425338E-2</v>
      </c>
      <c r="AC3" s="1">
        <f t="shared" si="0"/>
        <v>1.7848035507249917E-2</v>
      </c>
      <c r="AD3" s="1">
        <f t="shared" si="0"/>
        <v>1.6897865695712395E-2</v>
      </c>
      <c r="AE3" s="1">
        <f t="shared" si="0"/>
        <v>1.5947918928438685E-2</v>
      </c>
      <c r="AF3" s="1">
        <f t="shared" si="0"/>
        <v>1.4998195309117892E-2</v>
      </c>
      <c r="AG3" s="1">
        <f t="shared" si="0"/>
        <v>1.4048694941608621E-2</v>
      </c>
      <c r="AH3" s="1">
        <f t="shared" si="0"/>
        <v>1.3099417929858833E-2</v>
      </c>
      <c r="AI3" s="1">
        <f t="shared" si="0"/>
        <v>1.2150364377939593E-2</v>
      </c>
      <c r="AJ3" s="1">
        <f t="shared" si="0"/>
        <v>1.1201534390073551E-2</v>
      </c>
      <c r="AK3" s="1">
        <f t="shared" si="0"/>
        <v>6.6837121308171562E-3</v>
      </c>
      <c r="AL3" s="1">
        <f t="shared" si="0"/>
        <v>6.683712130824305E-3</v>
      </c>
      <c r="AM3" s="1">
        <f t="shared" si="0"/>
        <v>6.6837121308171684E-3</v>
      </c>
      <c r="AN3" s="1">
        <f t="shared" si="0"/>
        <v>6.683712130817184E-3</v>
      </c>
      <c r="AO3" s="1">
        <f t="shared" si="0"/>
        <v>6.6837121308242825E-3</v>
      </c>
      <c r="AP3" s="1">
        <f t="shared" si="0"/>
        <v>6.6837121308171267E-3</v>
      </c>
      <c r="AQ3" s="1">
        <f t="shared" si="0"/>
        <v>6.6837121308172334E-3</v>
      </c>
      <c r="AR3" s="1">
        <f t="shared" si="0"/>
        <v>6.68371213082424E-3</v>
      </c>
      <c r="AS3" s="1">
        <f t="shared" si="0"/>
        <v>6.6837121308171484E-3</v>
      </c>
      <c r="AT3" s="1">
        <f t="shared" si="0"/>
        <v>6.6837121308172464E-3</v>
      </c>
      <c r="AU3" s="1">
        <f t="shared" si="0"/>
        <v>6.6837121308241966E-3</v>
      </c>
      <c r="AV3" s="1">
        <f t="shared" si="0"/>
        <v>6.6837121308171909E-3</v>
      </c>
      <c r="AW3" s="1">
        <f t="shared" si="0"/>
        <v>6.6837121308171718E-3</v>
      </c>
      <c r="AX3" s="1">
        <f t="shared" si="0"/>
        <v>6.6837121308243198E-3</v>
      </c>
    </row>
    <row r="4" spans="1:50">
      <c r="A4" s="76" t="s">
        <v>822</v>
      </c>
      <c r="B4" t="s">
        <v>48</v>
      </c>
      <c r="C4" t="s">
        <v>823</v>
      </c>
      <c r="D4" s="70">
        <v>914956275.05793929</v>
      </c>
      <c r="E4" s="70">
        <v>871497431.92166638</v>
      </c>
      <c r="F4" s="70">
        <v>924865954.22375107</v>
      </c>
      <c r="G4" s="70">
        <v>893324570.71967316</v>
      </c>
      <c r="H4" s="70">
        <v>954046413.32645249</v>
      </c>
      <c r="I4" s="70">
        <v>855695536.94142318</v>
      </c>
      <c r="J4" s="70">
        <f t="shared" ref="J4:AX4" si="1">I4*(1+J3)</f>
        <v>790602188.29081047</v>
      </c>
      <c r="K4" s="70">
        <f t="shared" si="1"/>
        <v>916513645.46995127</v>
      </c>
      <c r="L4" s="70">
        <f t="shared" si="1"/>
        <v>947861449.92610037</v>
      </c>
      <c r="M4" s="70">
        <f t="shared" si="1"/>
        <v>950632197.94690943</v>
      </c>
      <c r="N4" s="70">
        <f t="shared" si="1"/>
        <v>984765603.99930632</v>
      </c>
      <c r="O4" s="70">
        <f t="shared" si="1"/>
        <v>1017239210.8337578</v>
      </c>
      <c r="P4" s="70">
        <f t="shared" si="1"/>
        <v>1047768312.3932416</v>
      </c>
      <c r="Q4" s="70">
        <f t="shared" si="1"/>
        <v>1077357929.3729999</v>
      </c>
      <c r="R4" s="70">
        <f t="shared" si="1"/>
        <v>1108110467.5001295</v>
      </c>
      <c r="S4" s="70">
        <f t="shared" si="1"/>
        <v>1139299865.4189482</v>
      </c>
      <c r="T4" s="70">
        <f t="shared" si="1"/>
        <v>1169835060.6553042</v>
      </c>
      <c r="U4" s="70">
        <f t="shared" si="1"/>
        <v>1199616032.8144026</v>
      </c>
      <c r="V4" s="70">
        <f t="shared" si="1"/>
        <v>1229013176.4096189</v>
      </c>
      <c r="W4" s="70">
        <f t="shared" si="1"/>
        <v>1257961024.0213525</v>
      </c>
      <c r="X4" s="70">
        <f t="shared" si="1"/>
        <v>1286393744.1490195</v>
      </c>
      <c r="Y4" s="70">
        <f t="shared" si="1"/>
        <v>1314245381.9408996</v>
      </c>
      <c r="Z4" s="70">
        <f t="shared" si="1"/>
        <v>1341450106.4921176</v>
      </c>
      <c r="AA4" s="70">
        <f t="shared" si="1"/>
        <v>1367942463.4661987</v>
      </c>
      <c r="AB4" s="70">
        <f t="shared" si="1"/>
        <v>1393657631.7286897</v>
      </c>
      <c r="AC4" s="70">
        <f t="shared" si="1"/>
        <v>1418531682.6247332</v>
      </c>
      <c r="AD4" s="70">
        <f t="shared" si="1"/>
        <v>1442501840.4828389</v>
      </c>
      <c r="AE4" s="70">
        <f t="shared" si="1"/>
        <v>1465506742.8889828</v>
      </c>
      <c r="AF4" s="70">
        <f t="shared" si="1"/>
        <v>1487486699.2456608</v>
      </c>
      <c r="AG4" s="70">
        <f t="shared" si="1"/>
        <v>1508383946.1130633</v>
      </c>
      <c r="AH4" s="70">
        <f t="shared" si="1"/>
        <v>1528142897.8218882</v>
      </c>
      <c r="AI4" s="70">
        <f t="shared" si="1"/>
        <v>1546710390.8519845</v>
      </c>
      <c r="AJ4" s="70">
        <f t="shared" si="1"/>
        <v>1564035920.4865971</v>
      </c>
      <c r="AK4" s="70">
        <f t="shared" si="1"/>
        <v>1574489486.3413873</v>
      </c>
      <c r="AL4" s="70">
        <f t="shared" si="1"/>
        <v>1585012920.8211026</v>
      </c>
      <c r="AM4" s="70">
        <f t="shared" si="1"/>
        <v>1595606690.9074967</v>
      </c>
      <c r="AN4" s="70">
        <f t="shared" si="1"/>
        <v>1606271266.7035282</v>
      </c>
      <c r="AO4" s="70">
        <f t="shared" si="1"/>
        <v>1617007121.4541891</v>
      </c>
      <c r="AP4" s="70">
        <f t="shared" si="1"/>
        <v>1627814731.5674703</v>
      </c>
      <c r="AQ4" s="70">
        <f t="shared" si="1"/>
        <v>1638694576.6355708</v>
      </c>
      <c r="AR4" s="70">
        <f t="shared" si="1"/>
        <v>1649647139.456146</v>
      </c>
      <c r="AS4" s="70">
        <f t="shared" si="1"/>
        <v>1660672906.0536969</v>
      </c>
      <c r="AT4" s="70">
        <f t="shared" si="1"/>
        <v>1671772365.7012074</v>
      </c>
      <c r="AU4" s="70">
        <f t="shared" si="1"/>
        <v>1682946010.9418213</v>
      </c>
      <c r="AV4" s="70">
        <f t="shared" si="1"/>
        <v>1694194337.6106637</v>
      </c>
      <c r="AW4" s="70">
        <f t="shared" si="1"/>
        <v>1705517844.8569138</v>
      </c>
      <c r="AX4" s="70">
        <f t="shared" si="1"/>
        <v>1716917035.1659212</v>
      </c>
    </row>
    <row r="5" spans="1:50">
      <c r="A5" s="76" t="s">
        <v>822</v>
      </c>
      <c r="B5" t="s">
        <v>48</v>
      </c>
      <c r="C5" t="s">
        <v>496</v>
      </c>
      <c r="D5">
        <f t="shared" ref="D5:AX5" si="2">D4*1000</f>
        <v>914956275057.93933</v>
      </c>
      <c r="E5">
        <f t="shared" si="2"/>
        <v>871497431921.66638</v>
      </c>
      <c r="F5">
        <f t="shared" si="2"/>
        <v>924865954223.7511</v>
      </c>
      <c r="G5">
        <f t="shared" si="2"/>
        <v>893324570719.6731</v>
      </c>
      <c r="H5">
        <f t="shared" si="2"/>
        <v>954046413326.45251</v>
      </c>
      <c r="I5">
        <f t="shared" si="2"/>
        <v>855695536941.42322</v>
      </c>
      <c r="J5">
        <f t="shared" si="2"/>
        <v>790602188290.81042</v>
      </c>
      <c r="K5">
        <f t="shared" si="2"/>
        <v>916513645469.95129</v>
      </c>
      <c r="L5">
        <f t="shared" si="2"/>
        <v>947861449926.10034</v>
      </c>
      <c r="M5">
        <f t="shared" si="2"/>
        <v>950632197946.90942</v>
      </c>
      <c r="N5">
        <f t="shared" si="2"/>
        <v>984765603999.30627</v>
      </c>
      <c r="O5">
        <f t="shared" si="2"/>
        <v>1017239210833.7578</v>
      </c>
      <c r="P5">
        <f t="shared" si="2"/>
        <v>1047768312393.2417</v>
      </c>
      <c r="Q5">
        <f t="shared" si="2"/>
        <v>1077357929372.9999</v>
      </c>
      <c r="R5">
        <f t="shared" si="2"/>
        <v>1108110467500.1294</v>
      </c>
      <c r="S5">
        <f t="shared" si="2"/>
        <v>1139299865418.9482</v>
      </c>
      <c r="T5">
        <f t="shared" si="2"/>
        <v>1169835060655.3042</v>
      </c>
      <c r="U5">
        <f t="shared" si="2"/>
        <v>1199616032814.4026</v>
      </c>
      <c r="V5">
        <f t="shared" si="2"/>
        <v>1229013176409.6189</v>
      </c>
      <c r="W5">
        <f t="shared" si="2"/>
        <v>1257961024021.3525</v>
      </c>
      <c r="X5">
        <f t="shared" si="2"/>
        <v>1286393744149.0195</v>
      </c>
      <c r="Y5">
        <f t="shared" si="2"/>
        <v>1314245381940.8997</v>
      </c>
      <c r="Z5">
        <f t="shared" si="2"/>
        <v>1341450106492.1177</v>
      </c>
      <c r="AA5">
        <f t="shared" si="2"/>
        <v>1367942463466.1987</v>
      </c>
      <c r="AB5">
        <f t="shared" si="2"/>
        <v>1393657631728.6897</v>
      </c>
      <c r="AC5">
        <f t="shared" si="2"/>
        <v>1418531682624.7332</v>
      </c>
      <c r="AD5">
        <f t="shared" si="2"/>
        <v>1442501840482.8389</v>
      </c>
      <c r="AE5">
        <f t="shared" si="2"/>
        <v>1465506742888.9827</v>
      </c>
      <c r="AF5">
        <f t="shared" si="2"/>
        <v>1487486699245.6609</v>
      </c>
      <c r="AG5">
        <f t="shared" si="2"/>
        <v>1508383946113.0632</v>
      </c>
      <c r="AH5">
        <f t="shared" si="2"/>
        <v>1528142897821.8882</v>
      </c>
      <c r="AI5">
        <f t="shared" si="2"/>
        <v>1546710390851.9846</v>
      </c>
      <c r="AJ5">
        <f t="shared" si="2"/>
        <v>1564035920486.5972</v>
      </c>
      <c r="AK5">
        <f t="shared" si="2"/>
        <v>1574489486341.3872</v>
      </c>
      <c r="AL5">
        <f t="shared" si="2"/>
        <v>1585012920821.1025</v>
      </c>
      <c r="AM5">
        <f t="shared" si="2"/>
        <v>1595606690907.4966</v>
      </c>
      <c r="AN5">
        <f t="shared" si="2"/>
        <v>1606271266703.5281</v>
      </c>
      <c r="AO5">
        <f t="shared" si="2"/>
        <v>1617007121454.189</v>
      </c>
      <c r="AP5">
        <f t="shared" si="2"/>
        <v>1627814731567.4702</v>
      </c>
      <c r="AQ5">
        <f t="shared" si="2"/>
        <v>1638694576635.5708</v>
      </c>
      <c r="AR5">
        <f t="shared" si="2"/>
        <v>1649647139456.146</v>
      </c>
      <c r="AS5">
        <f t="shared" si="2"/>
        <v>1660672906053.6968</v>
      </c>
      <c r="AT5">
        <f t="shared" si="2"/>
        <v>1671772365701.2075</v>
      </c>
      <c r="AU5">
        <f t="shared" si="2"/>
        <v>1682946010941.8213</v>
      </c>
      <c r="AV5">
        <f t="shared" si="2"/>
        <v>1694194337610.6636</v>
      </c>
      <c r="AW5">
        <f t="shared" si="2"/>
        <v>1705517844856.9138</v>
      </c>
      <c r="AX5">
        <f t="shared" si="2"/>
        <v>1716917035165.9211</v>
      </c>
    </row>
  </sheetData>
  <pageMargins left="0.7" right="0.7" top="0.75" bottom="0.75" header="0.3" footer="0.3"/>
  <pageSetup paperSize="9" orientation="portrait"/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X58"/>
  <sheetViews>
    <sheetView zoomScale="84" zoomScaleNormal="84" workbookViewId="0">
      <pane xSplit="3" ySplit="1" topLeftCell="H29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baseColWidth="10" defaultColWidth="11.42578125" defaultRowHeight="15"/>
  <cols>
    <col min="1" max="1" width="18.7109375" bestFit="1" customWidth="1"/>
    <col min="2" max="2" width="11.5703125" bestFit="1" customWidth="1"/>
    <col min="3" max="3" width="7.42578125" bestFit="1" customWidth="1"/>
    <col min="4" max="8" width="13.5703125" bestFit="1" customWidth="1"/>
    <col min="9" max="10" width="15.5703125" bestFit="1" customWidth="1"/>
    <col min="11" max="31" width="14.7109375" bestFit="1" customWidth="1"/>
    <col min="32" max="50" width="15.8554687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76">
        <v>2014</v>
      </c>
      <c r="E1" s="76">
        <v>2015</v>
      </c>
      <c r="F1" s="76">
        <v>2016</v>
      </c>
      <c r="G1" s="76">
        <v>2017</v>
      </c>
      <c r="H1" s="76">
        <v>2018</v>
      </c>
      <c r="I1" s="76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s="76" t="s">
        <v>688</v>
      </c>
      <c r="B2" s="76"/>
      <c r="C2" s="76"/>
      <c r="D2" s="76"/>
      <c r="E2" s="76"/>
      <c r="F2" s="76"/>
      <c r="G2" s="76"/>
      <c r="H2" s="76"/>
      <c r="I2" s="99">
        <f>EXP(datos_econometria!$D$574+datos_econometria!$D$569*LN(datos_driver!C2)+datos_econometria!$D$571*LN(datos_driver!C67)+datos_econometria!$D$573*LN(datos_driver!C20))</f>
        <v>17867385372.898335</v>
      </c>
      <c r="J2" s="99">
        <f>EXP(datos_econometria!$D$574+datos_econometria!$D$569*LN(datos_driver!D2)+datos_econometria!$D$571*LN(datos_driver!D67)+datos_econometria!$D$573*LN(datos_driver!D20))</f>
        <v>14554313178.406261</v>
      </c>
      <c r="K2" s="99">
        <f>EXP(datos_econometria!$D$574+datos_econometria!$D$569*LN(datos_driver!E2)+datos_econometria!$D$571*LN(datos_driver!E67)+datos_econometria!$D$573*LN(datos_driver!E20))</f>
        <v>21154222181.181</v>
      </c>
      <c r="L2" s="99">
        <f>EXP(datos_econometria!$D$574+datos_econometria!$D$569*LN(datos_driver!F2)+datos_econometria!$D$571*LN(datos_driver!F67)+datos_econometria!$D$573*LN(datos_driver!F20))</f>
        <v>22915312971.806538</v>
      </c>
      <c r="M2" s="99">
        <f>EXP(datos_econometria!$D$574+datos_econometria!$D$569*LN(datos_driver!G2)+datos_econometria!$D$571*LN(datos_driver!G67)+datos_econometria!$D$573*LN(datos_driver!G20))</f>
        <v>23130036192.586269</v>
      </c>
      <c r="N2" s="99">
        <f>EXP(datos_econometria!$D$574+datos_econometria!$D$569*LN(datos_driver!H2)+datos_econometria!$D$571*LN(datos_driver!H67)+datos_econometria!$D$573*LN(datos_driver!H20))</f>
        <v>25385730050.862659</v>
      </c>
      <c r="O2" s="99">
        <f>EXP(datos_econometria!$D$574+datos_econometria!$D$569*LN(datos_driver!I2)+datos_econometria!$D$571*LN(datos_driver!I67)+datos_econometria!$D$573*LN(datos_driver!I20))</f>
        <v>27351371123.492424</v>
      </c>
      <c r="P2" s="99">
        <f>EXP(datos_econometria!$D$574+datos_econometria!$D$569*LN(datos_driver!J2)+datos_econometria!$D$571*LN(datos_driver!J67)+datos_econometria!$D$573*LN(datos_driver!J20))</f>
        <v>29303730422.497604</v>
      </c>
      <c r="Q2" s="99">
        <f>EXP(datos_econometria!$D$574+datos_econometria!$D$569*LN(datos_driver!K2)+datos_econometria!$D$571*LN(datos_driver!K67)+datos_econometria!$D$573*LN(datos_driver!K20))</f>
        <v>31509484756.499241</v>
      </c>
      <c r="R2" s="99">
        <f>EXP(datos_econometria!$D$574+datos_econometria!$D$569*LN(datos_driver!L2)+datos_econometria!$D$571*LN(datos_driver!L67)+datos_econometria!$D$573*LN(datos_driver!L20))</f>
        <v>34131396824.120331</v>
      </c>
      <c r="S2" s="99">
        <f>EXP(datos_econometria!$D$574+datos_econometria!$D$569*LN(datos_driver!M2)+datos_econometria!$D$571*LN(datos_driver!M67)+datos_econometria!$D$573*LN(datos_driver!M20))</f>
        <v>36663075078.036423</v>
      </c>
      <c r="T2" s="99">
        <f>EXP(datos_econometria!$D$574+datos_econometria!$D$569*LN(datos_driver!N2)+datos_econometria!$D$571*LN(datos_driver!N67)+datos_econometria!$D$573*LN(datos_driver!N20))</f>
        <v>38849775905.639175</v>
      </c>
      <c r="U2" s="99">
        <f>EXP(datos_econometria!$D$574+datos_econometria!$D$569*LN(datos_driver!O2)+datos_econometria!$D$571*LN(datos_driver!O67)+datos_econometria!$D$573*LN(datos_driver!O20))</f>
        <v>41085310369.290176</v>
      </c>
      <c r="V2" s="99">
        <f>EXP(datos_econometria!$D$574+datos_econometria!$D$569*LN(datos_driver!P2)+datos_econometria!$D$571*LN(datos_driver!P67)+datos_econometria!$D$573*LN(datos_driver!P20))</f>
        <v>43173783013.05658</v>
      </c>
      <c r="W2" s="99">
        <f>EXP(datos_econometria!$D$574+datos_econometria!$D$569*LN(datos_driver!Q2)+datos_econometria!$D$571*LN(datos_driver!Q67)+datos_econometria!$D$573*LN(datos_driver!Q20))</f>
        <v>46267866261.609108</v>
      </c>
      <c r="X2" s="99">
        <f>EXP(datos_econometria!$D$574+datos_econometria!$D$569*LN(datos_driver!R2)+datos_econometria!$D$571*LN(datos_driver!R67)+datos_econometria!$D$573*LN(datos_driver!R20))</f>
        <v>48719814592.935638</v>
      </c>
      <c r="Y2" s="99">
        <f>EXP(datos_econometria!$D$574+datos_econometria!$D$569*LN(datos_driver!S2)+datos_econometria!$D$571*LN(datos_driver!S67)+datos_econometria!$D$573*LN(datos_driver!S20))</f>
        <v>51635197042.392624</v>
      </c>
      <c r="Z2" s="99">
        <f>EXP(datos_econometria!$D$574+datos_econometria!$D$569*LN(datos_driver!T2)+datos_econometria!$D$571*LN(datos_driver!T67)+datos_econometria!$D$573*LN(datos_driver!T20))</f>
        <v>53589935940.027901</v>
      </c>
      <c r="AA2" s="99">
        <f>EXP(datos_econometria!$D$574+datos_econometria!$D$569*LN(datos_driver!U2)+datos_econometria!$D$571*LN(datos_driver!U67)+datos_econometria!$D$573*LN(datos_driver!U20))</f>
        <v>56537900300.293892</v>
      </c>
      <c r="AB2" s="99">
        <f>EXP(datos_econometria!$D$574+datos_econometria!$D$569*LN(datos_driver!V2)+datos_econometria!$D$571*LN(datos_driver!V67)+datos_econometria!$D$573*LN(datos_driver!V20))</f>
        <v>59160783499.25824</v>
      </c>
      <c r="AC2" s="99">
        <f>EXP(datos_econometria!$D$574+datos_econometria!$D$569*LN(datos_driver!W2)+datos_econometria!$D$571*LN(datos_driver!W67)+datos_econometria!$D$573*LN(datos_driver!W20))</f>
        <v>61445237398.744995</v>
      </c>
      <c r="AD2" s="99">
        <f>EXP(datos_econometria!$D$574+datos_econometria!$D$569*LN(datos_driver!X2)+datos_econometria!$D$571*LN(datos_driver!X67)+datos_econometria!$D$573*LN(datos_driver!X20))</f>
        <v>64010758498.577675</v>
      </c>
      <c r="AE2" s="99">
        <f>EXP(datos_econometria!$D$574+datos_econometria!$D$569*LN(datos_driver!Y2)+datos_econometria!$D$571*LN(datos_driver!Y67)+datos_econometria!$D$573*LN(datos_driver!Y20))</f>
        <v>66648417952.003616</v>
      </c>
      <c r="AF2" s="99">
        <f>EXP(datos_econometria!$D$574+datos_econometria!$D$569*LN(datos_driver!Z2)+datos_econometria!$D$571*LN(datos_driver!Z67)+datos_econometria!$D$573*LN(datos_driver!Z20))</f>
        <v>69453423733.146591</v>
      </c>
      <c r="AG2" s="99">
        <f>EXP(datos_econometria!$D$574+datos_econometria!$D$569*LN(datos_driver!AA2)+datos_econometria!$D$571*LN(datos_driver!AA67)+datos_econometria!$D$573*LN(datos_driver!AA20))</f>
        <v>71936554676.648132</v>
      </c>
      <c r="AH2" s="99">
        <f>EXP(datos_econometria!$D$574+datos_econometria!$D$569*LN(datos_driver!AB2)+datos_econometria!$D$571*LN(datos_driver!AB67)+datos_econometria!$D$573*LN(datos_driver!AB20))</f>
        <v>74325359101.965408</v>
      </c>
      <c r="AI2" s="99">
        <f>EXP(datos_econometria!$D$574+datos_econometria!$D$569*LN(datos_driver!AC2)+datos_econometria!$D$571*LN(datos_driver!AC67)+datos_econometria!$D$573*LN(datos_driver!AC20))</f>
        <v>76516414870.387207</v>
      </c>
      <c r="AJ2" s="99">
        <f>EXP(datos_econometria!$D$574+datos_econometria!$D$569*LN(datos_driver!AD2)+datos_econometria!$D$571*LN(datos_driver!AD67)+datos_econometria!$D$573*LN(datos_driver!AD20))</f>
        <v>78350150718.719193</v>
      </c>
      <c r="AK2" s="99">
        <f>EXP(datos_econometria!$D$574+datos_econometria!$D$569*LN(datos_driver!AE2)+datos_econometria!$D$571*LN(datos_driver!AE67)+datos_econometria!$D$573*LN(datos_driver!AE20))</f>
        <v>79169946565.973389</v>
      </c>
      <c r="AL2" s="99">
        <f>EXP(datos_econometria!$D$574+datos_econometria!$D$569*LN(datos_driver!AF2)+datos_econometria!$D$571*LN(datos_driver!AF67)+datos_econometria!$D$573*LN(datos_driver!AF20))</f>
        <v>80507335040.288773</v>
      </c>
      <c r="AM2" s="99">
        <f>EXP(datos_econometria!$D$574+datos_econometria!$D$569*LN(datos_driver!AG2)+datos_econometria!$D$571*LN(datos_driver!AG67)+datos_econometria!$D$573*LN(datos_driver!AG20))</f>
        <v>81080349798.054764</v>
      </c>
      <c r="AN2" s="99">
        <f>EXP(datos_econometria!$D$574+datos_econometria!$D$569*LN(datos_driver!AH2)+datos_econometria!$D$571*LN(datos_driver!AH67)+datos_econometria!$D$573*LN(datos_driver!AH20))</f>
        <v>81889733003.188217</v>
      </c>
      <c r="AO2" s="99">
        <f>EXP(datos_econometria!$D$574+datos_econometria!$D$569*LN(datos_driver!AI2)+datos_econometria!$D$571*LN(datos_driver!AI67)+datos_econometria!$D$573*LN(datos_driver!AI20))</f>
        <v>83449407754.581894</v>
      </c>
      <c r="AP2" s="99">
        <f>EXP(datos_econometria!$D$574+datos_econometria!$D$569*LN(datos_driver!AJ2)+datos_econometria!$D$571*LN(datos_driver!AJ67)+datos_econometria!$D$573*LN(datos_driver!AJ20))</f>
        <v>85038788126.458755</v>
      </c>
      <c r="AQ2" s="99">
        <f>EXP(datos_econometria!$D$574+datos_econometria!$D$569*LN(datos_driver!AK2)+datos_econometria!$D$571*LN(datos_driver!AK67)+datos_econometria!$D$573*LN(datos_driver!AK20))</f>
        <v>86658439893.119064</v>
      </c>
      <c r="AR2" s="99">
        <f>EXP(datos_econometria!$D$574+datos_econometria!$D$569*LN(datos_driver!AL2)+datos_econometria!$D$571*LN(datos_driver!AL67)+datos_econometria!$D$573*LN(datos_driver!AL20))</f>
        <v>88308939604.618668</v>
      </c>
      <c r="AS2" s="99">
        <f>EXP(datos_econometria!$D$574+datos_econometria!$D$569*LN(datos_driver!AM2)+datos_econometria!$D$571*LN(datos_driver!AM67)+datos_econometria!$D$573*LN(datos_driver!AM20))</f>
        <v>89990874792.003616</v>
      </c>
      <c r="AT2" s="99">
        <f>EXP(datos_econometria!$D$574+datos_econometria!$D$569*LN(datos_driver!AN2)+datos_econometria!$D$571*LN(datos_driver!AN67)+datos_econometria!$D$573*LN(datos_driver!AN20))</f>
        <v>91704844176.461792</v>
      </c>
      <c r="AU2" s="99">
        <f>EXP(datos_econometria!$D$574+datos_econometria!$D$569*LN(datos_driver!AO2)+datos_econometria!$D$571*LN(datos_driver!AO67)+datos_econometria!$D$573*LN(datos_driver!AO20))</f>
        <v>93451457882.44278</v>
      </c>
      <c r="AV2" s="99">
        <f>EXP(datos_econometria!$D$574+datos_econometria!$D$569*LN(datos_driver!AP2)+datos_econometria!$D$571*LN(datos_driver!AP67)+datos_econometria!$D$573*LN(datos_driver!AP20))</f>
        <v>95231337654.84935</v>
      </c>
      <c r="AW2" s="99">
        <f>EXP(datos_econometria!$D$574+datos_econometria!$D$569*LN(datos_driver!AQ2)+datos_econometria!$D$571*LN(datos_driver!AQ67)+datos_econometria!$D$573*LN(datos_driver!AQ20))</f>
        <v>97045117080.35965</v>
      </c>
      <c r="AX2" s="99">
        <f>EXP(datos_econometria!$D$574+datos_econometria!$D$569*LN(datos_driver!AR2)+datos_econometria!$D$571*LN(datos_driver!AR67)+datos_econometria!$D$573*LN(datos_driver!AR20))</f>
        <v>98893441812.965485</v>
      </c>
    </row>
    <row r="3" spans="1:50">
      <c r="A3" t="s">
        <v>29</v>
      </c>
      <c r="B3" t="s">
        <v>47</v>
      </c>
      <c r="C3" t="s">
        <v>357</v>
      </c>
      <c r="I3" s="70">
        <f>EXP(datos_econometria!$D$25+datos_econometria!$D$21*LN(datos_driver!C3)+datos_econometria!$D$22*LN(datos_driver!C37)+datos_econometria!$D$24*LN(datos_driver!C21))</f>
        <v>2112501273.9982662</v>
      </c>
      <c r="J3" s="70">
        <f>EXP(datos_econometria!$D$25+datos_econometria!$D$21*LN(datos_driver!D3)+datos_econometria!$D$22*LN(datos_driver!D37)+datos_econometria!$D$24*LN(datos_driver!D21))</f>
        <v>2589661807.7932291</v>
      </c>
      <c r="K3" s="70">
        <f>EXP(datos_econometria!$D$25+datos_econometria!$D$21*LN(datos_driver!E3)+datos_econometria!$D$22*LN(datos_driver!E37)+datos_econometria!$D$24*LN(datos_driver!E21))</f>
        <v>2742788596.8085165</v>
      </c>
      <c r="L3" s="70">
        <f>EXP(datos_econometria!$D$25+datos_econometria!$D$21*LN(datos_driver!F3)+datos_econometria!$D$22*LN(datos_driver!F37)+datos_econometria!$D$24*LN(datos_driver!F21))</f>
        <v>2917433328.0870614</v>
      </c>
      <c r="M3" s="70">
        <f>EXP(datos_econometria!$D$25+datos_econometria!$D$21*LN(datos_driver!G3)+datos_econometria!$D$22*LN(datos_driver!G37)+datos_econometria!$D$24*LN(datos_driver!G21))</f>
        <v>3113341104.9273844</v>
      </c>
      <c r="N3" s="70">
        <f>EXP(datos_econometria!$D$25+datos_econometria!$D$21*LN(datos_driver!H3)+datos_econometria!$D$22*LN(datos_driver!H37)+datos_econometria!$D$24*LN(datos_driver!H21))</f>
        <v>3275280749.7659211</v>
      </c>
      <c r="O3" s="70">
        <f>EXP(datos_econometria!$D$25+datos_econometria!$D$21*LN(datos_driver!I3)+datos_econometria!$D$22*LN(datos_driver!I37)+datos_econometria!$D$24*LN(datos_driver!I21))</f>
        <v>3421482885.5143189</v>
      </c>
      <c r="P3" s="70">
        <f>EXP(datos_econometria!$D$25+datos_econometria!$D$21*LN(datos_driver!J3)+datos_econometria!$D$22*LN(datos_driver!J37)+datos_econometria!$D$24*LN(datos_driver!J21))</f>
        <v>3575376886.3002715</v>
      </c>
      <c r="Q3" s="70">
        <f>EXP(datos_econometria!$D$25+datos_econometria!$D$21*LN(datos_driver!K3)+datos_econometria!$D$22*LN(datos_driver!K37)+datos_econometria!$D$24*LN(datos_driver!K21))</f>
        <v>3749582889.239903</v>
      </c>
      <c r="R3" s="70">
        <f>EXP(datos_econometria!$D$25+datos_econometria!$D$21*LN(datos_driver!L3)+datos_econometria!$D$22*LN(datos_driver!L37)+datos_econometria!$D$24*LN(datos_driver!L21))</f>
        <v>3940626578.7844272</v>
      </c>
      <c r="S3" s="70">
        <f>EXP(datos_econometria!$D$25+datos_econometria!$D$21*LN(datos_driver!M3)+datos_econometria!$D$22*LN(datos_driver!M37)+datos_econometria!$D$24*LN(datos_driver!M21))</f>
        <v>4118056575.1960526</v>
      </c>
      <c r="T3" s="70">
        <f>EXP(datos_econometria!$D$25+datos_econometria!$D$21*LN(datos_driver!N3)+datos_econometria!$D$22*LN(datos_driver!N37)+datos_econometria!$D$24*LN(datos_driver!N21))</f>
        <v>4272237361.2754979</v>
      </c>
      <c r="U3" s="70">
        <f>EXP(datos_econometria!$D$25+datos_econometria!$D$21*LN(datos_driver!O3)+datos_econometria!$D$22*LN(datos_driver!O37)+datos_econometria!$D$24*LN(datos_driver!O21))</f>
        <v>4434149374.8015757</v>
      </c>
      <c r="V3" s="70">
        <f>EXP(datos_econometria!$D$25+datos_econometria!$D$21*LN(datos_driver!P3)+datos_econometria!$D$22*LN(datos_driver!P37)+datos_econometria!$D$24*LN(datos_driver!P21))</f>
        <v>4587408193.0695906</v>
      </c>
      <c r="W3" s="70">
        <f>EXP(datos_econometria!$D$25+datos_econometria!$D$21*LN(datos_driver!Q3)+datos_econometria!$D$22*LN(datos_driver!Q37)+datos_econometria!$D$24*LN(datos_driver!Q21))</f>
        <v>4803711477.9831944</v>
      </c>
      <c r="X3" s="70">
        <f>EXP(datos_econometria!$D$25+datos_econometria!$D$21*LN(datos_driver!R3)+datos_econometria!$D$22*LN(datos_driver!R37)+datos_econometria!$D$24*LN(datos_driver!R21))</f>
        <v>4980896440.564208</v>
      </c>
      <c r="Y3" s="70">
        <f>EXP(datos_econometria!$D$25+datos_econometria!$D$21*LN(datos_driver!S3)+datos_econometria!$D$22*LN(datos_driver!S37)+datos_econometria!$D$24*LN(datos_driver!S21))</f>
        <v>5186452835.0078487</v>
      </c>
      <c r="Z3" s="70">
        <f>EXP(datos_econometria!$D$25+datos_econometria!$D$21*LN(datos_driver!T3)+datos_econometria!$D$22*LN(datos_driver!T37)+datos_econometria!$D$24*LN(datos_driver!T21))</f>
        <v>5191546644.0503521</v>
      </c>
      <c r="AA3" s="70">
        <f>EXP(datos_econometria!$D$25+datos_econometria!$D$21*LN(datos_driver!U3)+datos_econometria!$D$22*LN(datos_driver!U37)+datos_econometria!$D$24*LN(datos_driver!U21))</f>
        <v>5248545292.6834421</v>
      </c>
      <c r="AB3" s="70">
        <f>EXP(datos_econometria!$D$25+datos_econometria!$D$21*LN(datos_driver!V3)+datos_econometria!$D$22*LN(datos_driver!V37)+datos_econometria!$D$24*LN(datos_driver!V21))</f>
        <v>5282442939.5682182</v>
      </c>
      <c r="AC3" s="70">
        <f>EXP(datos_econometria!$D$25+datos_econometria!$D$21*LN(datos_driver!W3)+datos_econometria!$D$22*LN(datos_driver!W37)+datos_econometria!$D$24*LN(datos_driver!W21))</f>
        <v>5295393808.5866489</v>
      </c>
      <c r="AD3" s="70">
        <f>EXP(datos_econometria!$D$25+datos_econometria!$D$21*LN(datos_driver!X3)+datos_econometria!$D$22*LN(datos_driver!X37)+datos_econometria!$D$24*LN(datos_driver!X21))</f>
        <v>5320253288.6959772</v>
      </c>
      <c r="AE3" s="70">
        <f>EXP(datos_econometria!$D$25+datos_econometria!$D$21*LN(datos_driver!Y3)+datos_econometria!$D$22*LN(datos_driver!Y37)+datos_econometria!$D$24*LN(datos_driver!Y21))</f>
        <v>5346380663.2193527</v>
      </c>
      <c r="AF3" s="70">
        <f>EXP(datos_econometria!$D$25+datos_econometria!$D$21*LN(datos_driver!Z3)+datos_econometria!$D$22*LN(datos_driver!Z37)+datos_econometria!$D$24*LN(datos_driver!Z21))</f>
        <v>5378433623.0319128</v>
      </c>
      <c r="AG3" s="70">
        <f>EXP(datos_econometria!$D$25+datos_econometria!$D$21*LN(datos_driver!AA3)+datos_econometria!$D$22*LN(datos_driver!AA37)+datos_econometria!$D$24*LN(datos_driver!AA21))</f>
        <v>5394706062.3418493</v>
      </c>
      <c r="AH3" s="70">
        <f>EXP(datos_econometria!$D$25+datos_econometria!$D$21*LN(datos_driver!AB3)+datos_econometria!$D$22*LN(datos_driver!AB37)+datos_econometria!$D$24*LN(datos_driver!AB21))</f>
        <v>5406816243.2211924</v>
      </c>
      <c r="AI3" s="70">
        <f>EXP(datos_econometria!$D$25+datos_econometria!$D$21*LN(datos_driver!AC3)+datos_econometria!$D$22*LN(datos_driver!AC37)+datos_econometria!$D$24*LN(datos_driver!AC21))</f>
        <v>5411168645.4542294</v>
      </c>
      <c r="AJ3" s="70">
        <f>EXP(datos_econometria!$D$25+datos_econometria!$D$21*LN(datos_driver!AD3)+datos_econometria!$D$22*LN(datos_driver!AD37)+datos_econometria!$D$24*LN(datos_driver!AD21))</f>
        <v>5402274288.9081697</v>
      </c>
      <c r="AK3" s="70">
        <f>EXP(datos_econometria!$D$25+datos_econometria!$D$21*LN(datos_driver!AE3)+datos_econometria!$D$22*LN(datos_driver!AE37)+datos_econometria!$D$24*LN(datos_driver!AE21))</f>
        <v>5389930755.3263254</v>
      </c>
      <c r="AL3" s="70">
        <f>EXP(datos_econometria!$D$25+datos_econometria!$D$21*LN(datos_driver!AF3)+datos_econometria!$D$22*LN(datos_driver!AF37)+datos_econometria!$D$24*LN(datos_driver!AF21))</f>
        <v>5391916446.9234476</v>
      </c>
      <c r="AM3" s="70">
        <f>EXP(datos_econometria!$D$25+datos_econometria!$D$21*LN(datos_driver!AG3)+datos_econometria!$D$22*LN(datos_driver!AG37)+datos_econometria!$D$24*LN(datos_driver!AG21))</f>
        <v>5358215898.2406836</v>
      </c>
      <c r="AN3" s="70">
        <f>EXP(datos_econometria!$D$25+datos_econometria!$D$21*LN(datos_driver!AH3)+datos_econometria!$D$22*LN(datos_driver!AH37)+datos_econometria!$D$24*LN(datos_driver!AH21))</f>
        <v>5328740098.7819242</v>
      </c>
      <c r="AO3" s="70">
        <f>EXP(datos_econometria!$D$25+datos_econometria!$D$21*LN(datos_driver!AI3)+datos_econometria!$D$22*LN(datos_driver!AI37)+datos_econometria!$D$24*LN(datos_driver!AI21))</f>
        <v>5350700382.223381</v>
      </c>
      <c r="AP3" s="70">
        <f>EXP(datos_econometria!$D$25+datos_econometria!$D$21*LN(datos_driver!AJ3)+datos_econometria!$D$22*LN(datos_driver!AJ37)+datos_econometria!$D$24*LN(datos_driver!AJ21))</f>
        <v>5372944541.0965157</v>
      </c>
      <c r="AQ3" s="70">
        <f>EXP(datos_econometria!$D$25+datos_econometria!$D$21*LN(datos_driver!AK3)+datos_econometria!$D$22*LN(datos_driver!AK37)+datos_econometria!$D$24*LN(datos_driver!AK21))</f>
        <v>5395446132.4813156</v>
      </c>
      <c r="AR3" s="70">
        <f>EXP(datos_econometria!$D$25+datos_econometria!$D$21*LN(datos_driver!AL3)+datos_econometria!$D$22*LN(datos_driver!AL37)+datos_econometria!$D$24*LN(datos_driver!AL21))</f>
        <v>5418174133.7906818</v>
      </c>
      <c r="AS3" s="70">
        <f>EXP(datos_econometria!$D$25+datos_econometria!$D$21*LN(datos_driver!AM3)+datos_econometria!$D$22*LN(datos_driver!AM37)+datos_econometria!$D$24*LN(datos_driver!AM21))</f>
        <v>5441099322.3036098</v>
      </c>
      <c r="AT3" s="70">
        <f>EXP(datos_econometria!$D$25+datos_econometria!$D$21*LN(datos_driver!AN3)+datos_econometria!$D$22*LN(datos_driver!AN37)+datos_econometria!$D$24*LN(datos_driver!AN21))</f>
        <v>5464196611.0867138</v>
      </c>
      <c r="AU3" s="70">
        <f>EXP(datos_econometria!$D$25+datos_econometria!$D$21*LN(datos_driver!AO3)+datos_econometria!$D$22*LN(datos_driver!AO37)+datos_econometria!$D$24*LN(datos_driver!AO21))</f>
        <v>5487445533.7203617</v>
      </c>
      <c r="AV3" s="70">
        <f>EXP(datos_econometria!$D$25+datos_econometria!$D$21*LN(datos_driver!AP3)+datos_econometria!$D$22*LN(datos_driver!AP37)+datos_econometria!$D$24*LN(datos_driver!AP21))</f>
        <v>5510829924.6149492</v>
      </c>
      <c r="AW3" s="70">
        <f>EXP(datos_econometria!$D$25+datos_econometria!$D$21*LN(datos_driver!AQ3)+datos_econometria!$D$22*LN(datos_driver!AQ37)+datos_econometria!$D$24*LN(datos_driver!AQ21))</f>
        <v>5534337301.3742561</v>
      </c>
      <c r="AX3" s="70">
        <f>EXP(datos_econometria!$D$25+datos_econometria!$D$21*LN(datos_driver!AR3)+datos_econometria!$D$22*LN(datos_driver!AR37)+datos_econometria!$D$24*LN(datos_driver!AR21))</f>
        <v>5557958190.0765648</v>
      </c>
    </row>
    <row r="4" spans="1:50">
      <c r="A4" t="s">
        <v>30</v>
      </c>
      <c r="B4" t="s">
        <v>47</v>
      </c>
      <c r="C4" t="s">
        <v>357</v>
      </c>
      <c r="I4" s="70">
        <f>EXP(datos_econometria!$D$58+datos_econometria!$D$54*LN(datos_driver!C4)+datos_econometria!$D$55*LN(datos_driver!C38)+datos_econometria!$D$57*LN(datos_driver!C22))</f>
        <v>3473124311.1938839</v>
      </c>
      <c r="J4" s="70">
        <f>EXP(datos_econometria!$D$58+datos_econometria!$D$54*LN(datos_driver!D4)+datos_econometria!$D$55*LN(datos_driver!D38)+datos_econometria!$D$57*LN(datos_driver!D22))</f>
        <v>3894496404.1314831</v>
      </c>
      <c r="K4" s="70">
        <f>EXP(datos_econometria!$D$58+datos_econometria!$D$54*LN(datos_driver!E4)+datos_econometria!$D$55*LN(datos_driver!E38)+datos_econometria!$D$57*LN(datos_driver!E22))</f>
        <v>5152581083.4655266</v>
      </c>
      <c r="L4" s="70">
        <f>EXP(datos_econometria!$D$58+datos_econometria!$D$54*LN(datos_driver!F4)+datos_econometria!$D$55*LN(datos_driver!F38)+datos_econometria!$D$57*LN(datos_driver!F22))</f>
        <v>5594535431.3212729</v>
      </c>
      <c r="M4" s="70">
        <f>EXP(datos_econometria!$D$58+datos_econometria!$D$54*LN(datos_driver!G4)+datos_econometria!$D$55*LN(datos_driver!G38)+datos_econometria!$D$57*LN(datos_driver!G22))</f>
        <v>5773317024.4411135</v>
      </c>
      <c r="N4" s="70">
        <f>EXP(datos_econometria!$D$58+datos_econometria!$D$54*LN(datos_driver!H4)+datos_econometria!$D$55*LN(datos_driver!H38)+datos_econometria!$D$57*LN(datos_driver!H22))</f>
        <v>6177552951.3365316</v>
      </c>
      <c r="O4" s="70">
        <f>EXP(datos_econometria!$D$58+datos_econometria!$D$54*LN(datos_driver!I4)+datos_econometria!$D$55*LN(datos_driver!I38)+datos_econometria!$D$57*LN(datos_driver!I22))</f>
        <v>6555434190.1830578</v>
      </c>
      <c r="P4" s="70">
        <f>EXP(datos_econometria!$D$58+datos_econometria!$D$54*LN(datos_driver!J4)+datos_econometria!$D$55*LN(datos_driver!J38)+datos_econometria!$D$57*LN(datos_driver!J22))</f>
        <v>6926816578.0356722</v>
      </c>
      <c r="Q4" s="70">
        <f>EXP(datos_econometria!$D$58+datos_econometria!$D$54*LN(datos_driver!K4)+datos_econometria!$D$55*LN(datos_driver!K38)+datos_econometria!$D$57*LN(datos_driver!K22))</f>
        <v>7314570169.6204195</v>
      </c>
      <c r="R4" s="70">
        <f>EXP(datos_econometria!$D$58+datos_econometria!$D$54*LN(datos_driver!L4)+datos_econometria!$D$55*LN(datos_driver!L38)+datos_econometria!$D$57*LN(datos_driver!L22))</f>
        <v>7734506710.0309553</v>
      </c>
      <c r="S4" s="70">
        <f>EXP(datos_econometria!$D$58+datos_econometria!$D$54*LN(datos_driver!M4)+datos_econometria!$D$55*LN(datos_driver!M38)+datos_econometria!$D$57*LN(datos_driver!M22))</f>
        <v>8144217656.8655701</v>
      </c>
      <c r="T4" s="70">
        <f>EXP(datos_econometria!$D$58+datos_econometria!$D$54*LN(datos_driver!N4)+datos_econometria!$D$55*LN(datos_driver!N38)+datos_econometria!$D$57*LN(datos_driver!N22))</f>
        <v>8521270659.9758701</v>
      </c>
      <c r="U4" s="70">
        <f>EXP(datos_econometria!$D$58+datos_econometria!$D$54*LN(datos_driver!O4)+datos_econometria!$D$55*LN(datos_driver!O38)+datos_econometria!$D$57*LN(datos_driver!O22))</f>
        <v>8915626606.0398369</v>
      </c>
      <c r="V4" s="70">
        <f>EXP(datos_econometria!$D$58+datos_econometria!$D$54*LN(datos_driver!P4)+datos_econometria!$D$55*LN(datos_driver!P38)+datos_econometria!$D$57*LN(datos_driver!P22))</f>
        <v>9279983915.2315731</v>
      </c>
      <c r="W4" s="70">
        <f>EXP(datos_econometria!$D$58+datos_econometria!$D$54*LN(datos_driver!Q4)+datos_econometria!$D$55*LN(datos_driver!Q38)+datos_econometria!$D$57*LN(datos_driver!Q22))</f>
        <v>9711981102.8586788</v>
      </c>
      <c r="X4" s="70">
        <f>EXP(datos_econometria!$D$58+datos_econometria!$D$54*LN(datos_driver!R4)+datos_econometria!$D$55*LN(datos_driver!R38)+datos_econometria!$D$57*LN(datos_driver!R22))</f>
        <v>10087384022.513655</v>
      </c>
      <c r="Y4" s="70">
        <f>EXP(datos_econometria!$D$58+datos_econometria!$D$54*LN(datos_driver!S4)+datos_econometria!$D$55*LN(datos_driver!S38)+datos_econometria!$D$57*LN(datos_driver!S22))</f>
        <v>10484904186.34059</v>
      </c>
      <c r="Z4" s="70">
        <f>EXP(datos_econometria!$D$58+datos_econometria!$D$54*LN(datos_driver!T4)+datos_econometria!$D$55*LN(datos_driver!T38)+datos_econometria!$D$57*LN(datos_driver!T22))</f>
        <v>10823570027.515118</v>
      </c>
      <c r="AA4" s="70">
        <f>EXP(datos_econometria!$D$58+datos_econometria!$D$54*LN(datos_driver!U4)+datos_econometria!$D$55*LN(datos_driver!U38)+datos_econometria!$D$57*LN(datos_driver!U22))</f>
        <v>11219412932.669489</v>
      </c>
      <c r="AB4" s="70">
        <f>EXP(datos_econometria!$D$58+datos_econometria!$D$54*LN(datos_driver!V4)+datos_econometria!$D$55*LN(datos_driver!V38)+datos_econometria!$D$57*LN(datos_driver!V22))</f>
        <v>11579443635.680935</v>
      </c>
      <c r="AC4" s="70">
        <f>EXP(datos_econometria!$D$58+datos_econometria!$D$54*LN(datos_driver!W4)+datos_econometria!$D$55*LN(datos_driver!W38)+datos_econometria!$D$57*LN(datos_driver!W22))</f>
        <v>11902979659.329294</v>
      </c>
      <c r="AD4" s="70">
        <f>EXP(datos_econometria!$D$58+datos_econometria!$D$54*LN(datos_driver!X4)+datos_econometria!$D$55*LN(datos_driver!X38)+datos_econometria!$D$57*LN(datos_driver!X22))</f>
        <v>12231249748.239809</v>
      </c>
      <c r="AE4" s="70">
        <f>EXP(datos_econometria!$D$58+datos_econometria!$D$54*LN(datos_driver!Y4)+datos_econometria!$D$55*LN(datos_driver!Y38)+datos_econometria!$D$57*LN(datos_driver!Y22))</f>
        <v>12549520711.170696</v>
      </c>
      <c r="AF4" s="70">
        <f>EXP(datos_econometria!$D$58+datos_econometria!$D$54*LN(datos_driver!Z4)+datos_econometria!$D$55*LN(datos_driver!Z38)+datos_econometria!$D$57*LN(datos_driver!Z22))</f>
        <v>12863322046.16453</v>
      </c>
      <c r="AG4" s="70">
        <f>EXP(datos_econometria!$D$58+datos_econometria!$D$54*LN(datos_driver!AA4)+datos_econometria!$D$55*LN(datos_driver!AA38)+datos_econometria!$D$57*LN(datos_driver!AA22))</f>
        <v>13140914387.885645</v>
      </c>
      <c r="AH4" s="70">
        <f>EXP(datos_econometria!$D$58+datos_econometria!$D$54*LN(datos_driver!AB4)+datos_econometria!$D$55*LN(datos_driver!AB38)+datos_econometria!$D$57*LN(datos_driver!AB22))</f>
        <v>13396916062.798355</v>
      </c>
      <c r="AI4" s="70">
        <f>EXP(datos_econometria!$D$58+datos_econometria!$D$54*LN(datos_driver!AC4)+datos_econometria!$D$55*LN(datos_driver!AC38)+datos_econometria!$D$57*LN(datos_driver!AC22))</f>
        <v>13624581279.286341</v>
      </c>
      <c r="AJ4" s="70">
        <f>EXP(datos_econometria!$D$58+datos_econometria!$D$54*LN(datos_driver!AD4)+datos_econometria!$D$55*LN(datos_driver!AD38)+datos_econometria!$D$57*LN(datos_driver!AD22))</f>
        <v>13814120302.502621</v>
      </c>
      <c r="AK4" s="70">
        <f>EXP(datos_econometria!$D$58+datos_econometria!$D$54*LN(datos_driver!AE4)+datos_econometria!$D$55*LN(datos_driver!AE38)+datos_econometria!$D$57*LN(datos_driver!AE22))</f>
        <v>13907394034.103397</v>
      </c>
      <c r="AL4" s="70">
        <f>EXP(datos_econometria!$D$58+datos_econometria!$D$54*LN(datos_driver!AF4)+datos_econometria!$D$55*LN(datos_driver!AF38)+datos_econometria!$D$57*LN(datos_driver!AF22))</f>
        <v>14021993930.698942</v>
      </c>
      <c r="AM4" s="70">
        <f>EXP(datos_econometria!$D$58+datos_econometria!$D$54*LN(datos_driver!AG4)+datos_econometria!$D$55*LN(datos_driver!AG38)+datos_econometria!$D$57*LN(datos_driver!AG22))</f>
        <v>14081717497.01033</v>
      </c>
      <c r="AN4" s="70">
        <f>EXP(datos_econometria!$D$58+datos_econometria!$D$54*LN(datos_driver!AH4)+datos_econometria!$D$55*LN(datos_driver!AH38)+datos_econometria!$D$57*LN(datos_driver!AH22))</f>
        <v>14145736235.993898</v>
      </c>
      <c r="AO4" s="70">
        <f>EXP(datos_econometria!$D$58+datos_econometria!$D$54*LN(datos_driver!AI4)+datos_econometria!$D$55*LN(datos_driver!AI38)+datos_econometria!$D$57*LN(datos_driver!AI22))</f>
        <v>14326895367.96476</v>
      </c>
      <c r="AP4" s="70">
        <f>EXP(datos_econometria!$D$58+datos_econometria!$D$54*LN(datos_driver!AJ4)+datos_econometria!$D$55*LN(datos_driver!AJ38)+datos_econometria!$D$57*LN(datos_driver!AJ22))</f>
        <v>14512890683.689983</v>
      </c>
      <c r="AQ4" s="70">
        <f>EXP(datos_econometria!$D$58+datos_econometria!$D$54*LN(datos_driver!AK4)+datos_econometria!$D$55*LN(datos_driver!AK38)+datos_econometria!$D$57*LN(datos_driver!AK22))</f>
        <v>14702988684.591288</v>
      </c>
      <c r="AR4" s="70">
        <f>EXP(datos_econometria!$D$58+datos_econometria!$D$54*LN(datos_driver!AL4)+datos_econometria!$D$55*LN(datos_driver!AL38)+datos_econometria!$D$57*LN(datos_driver!AL22))</f>
        <v>14896706798.751375</v>
      </c>
      <c r="AS4" s="70">
        <f>EXP(datos_econometria!$D$58+datos_econometria!$D$54*LN(datos_driver!AM4)+datos_econometria!$D$55*LN(datos_driver!AM38)+datos_econometria!$D$57*LN(datos_driver!AM22))</f>
        <v>15093740496.723299</v>
      </c>
      <c r="AT4" s="70">
        <f>EXP(datos_econometria!$D$58+datos_econometria!$D$54*LN(datos_driver!AN4)+datos_econometria!$D$55*LN(datos_driver!AN38)+datos_econometria!$D$57*LN(datos_driver!AN22))</f>
        <v>15293905008.01169</v>
      </c>
      <c r="AU4" s="70">
        <f>EXP(datos_econometria!$D$58+datos_econometria!$D$54*LN(datos_driver!AO4)+datos_econometria!$D$55*LN(datos_driver!AO38)+datos_econometria!$D$57*LN(datos_driver!AO22))</f>
        <v>15497094269.670979</v>
      </c>
      <c r="AV4" s="70">
        <f>EXP(datos_econometria!$D$58+datos_econometria!$D$54*LN(datos_driver!AP4)+datos_econometria!$D$55*LN(datos_driver!AP38)+datos_econometria!$D$57*LN(datos_driver!AP22))</f>
        <v>15703253471.601576</v>
      </c>
      <c r="AW4" s="70">
        <f>EXP(datos_econometria!$D$58+datos_econometria!$D$54*LN(datos_driver!AQ4)+datos_econometria!$D$55*LN(datos_driver!AQ38)+datos_econometria!$D$57*LN(datos_driver!AQ22))</f>
        <v>15912361118.559273</v>
      </c>
      <c r="AX4" s="70">
        <f>EXP(datos_econometria!$D$58+datos_econometria!$D$54*LN(datos_driver!AR4)+datos_econometria!$D$55*LN(datos_driver!AR38)+datos_econometria!$D$57*LN(datos_driver!AR22))</f>
        <v>16124417431.721327</v>
      </c>
    </row>
    <row r="5" spans="1:50">
      <c r="A5" t="s">
        <v>31</v>
      </c>
      <c r="B5" t="s">
        <v>47</v>
      </c>
      <c r="C5" t="s">
        <v>357</v>
      </c>
      <c r="I5" s="70">
        <f>EXP(datos_econometria!$D$92+datos_econometria!$D$88*LN(datos_driver!C5)+datos_econometria!$D$89*LN(datos_driver!C39)+datos_econometria!$D$91*LN(datos_driver!C23))</f>
        <v>237434032.35092553</v>
      </c>
      <c r="J5" s="70">
        <f>EXP(datos_econometria!$D$92+datos_econometria!$D$88*LN(datos_driver!D5)+datos_econometria!$D$89*LN(datos_driver!D39)+datos_econometria!$D$91*LN(datos_driver!D23))</f>
        <v>213405265.8932853</v>
      </c>
      <c r="K5" s="70">
        <f>EXP(datos_econometria!$D$92+datos_econometria!$D$88*LN(datos_driver!E5)+datos_econometria!$D$89*LN(datos_driver!E39)+datos_econometria!$D$91*LN(datos_driver!E23))</f>
        <v>279380900.45007145</v>
      </c>
      <c r="L5" s="70">
        <f>EXP(datos_econometria!$D$92+datos_econometria!$D$88*LN(datos_driver!F5)+datos_econometria!$D$89*LN(datos_driver!F39)+datos_econometria!$D$91*LN(datos_driver!F23))</f>
        <v>297835590.20287269</v>
      </c>
      <c r="M5" s="70">
        <f>EXP(datos_econometria!$D$92+datos_econometria!$D$88*LN(datos_driver!G5)+datos_econometria!$D$89*LN(datos_driver!G39)+datos_econometria!$D$91*LN(datos_driver!G23))</f>
        <v>303972274.62725151</v>
      </c>
      <c r="N5" s="70">
        <f>EXP(datos_econometria!$D$92+datos_econometria!$D$88*LN(datos_driver!H5)+datos_econometria!$D$89*LN(datos_driver!H39)+datos_econometria!$D$91*LN(datos_driver!H23))</f>
        <v>328080849.21669221</v>
      </c>
      <c r="O5" s="70">
        <f>EXP(datos_econometria!$D$92+datos_econometria!$D$88*LN(datos_driver!I5)+datos_econometria!$D$89*LN(datos_driver!I39)+datos_econometria!$D$91*LN(datos_driver!I23))</f>
        <v>349208878.66891009</v>
      </c>
      <c r="P5" s="70">
        <f>EXP(datos_econometria!$D$92+datos_econometria!$D$88*LN(datos_driver!J5)+datos_econometria!$D$89*LN(datos_driver!J39)+datos_econometria!$D$91*LN(datos_driver!J23))</f>
        <v>369957899.68381011</v>
      </c>
      <c r="Q5" s="70">
        <f>EXP(datos_econometria!$D$92+datos_econometria!$D$88*LN(datos_driver!K5)+datos_econometria!$D$89*LN(datos_driver!K39)+datos_econometria!$D$91*LN(datos_driver!K23))</f>
        <v>392614143.04941517</v>
      </c>
      <c r="R5" s="70">
        <f>EXP(datos_econometria!$D$92+datos_econometria!$D$88*LN(datos_driver!L5)+datos_econometria!$D$89*LN(datos_driver!L39)+datos_econometria!$D$91*LN(datos_driver!L23))</f>
        <v>418401842.89479536</v>
      </c>
      <c r="S5" s="70">
        <f>EXP(datos_econometria!$D$92+datos_econometria!$D$88*LN(datos_driver!M5)+datos_econometria!$D$89*LN(datos_driver!M39)+datos_econometria!$D$91*LN(datos_driver!M23))</f>
        <v>443181235.64863366</v>
      </c>
      <c r="T5" s="70">
        <f>EXP(datos_econometria!$D$92+datos_econometria!$D$88*LN(datos_driver!N5)+datos_econometria!$D$89*LN(datos_driver!N39)+datos_econometria!$D$91*LN(datos_driver!N23))</f>
        <v>464867239.68718487</v>
      </c>
      <c r="U5" s="70">
        <f>EXP(datos_econometria!$D$92+datos_econometria!$D$88*LN(datos_driver!O5)+datos_econometria!$D$89*LN(datos_driver!O39)+datos_econometria!$D$91*LN(datos_driver!O23))</f>
        <v>486722091.11793631</v>
      </c>
      <c r="V5" s="70">
        <f>EXP(datos_econometria!$D$92+datos_econometria!$D$88*LN(datos_driver!P5)+datos_econometria!$D$89*LN(datos_driver!P39)+datos_econometria!$D$91*LN(datos_driver!P23))</f>
        <v>507089920.95801294</v>
      </c>
      <c r="W5" s="70">
        <f>EXP(datos_econometria!$D$92+datos_econometria!$D$88*LN(datos_driver!Q5)+datos_econometria!$D$89*LN(datos_driver!Q39)+datos_econometria!$D$91*LN(datos_driver!Q23))</f>
        <v>534695863.42437553</v>
      </c>
      <c r="X5" s="70">
        <f>EXP(datos_econometria!$D$92+datos_econometria!$D$88*LN(datos_driver!R5)+datos_econometria!$D$89*LN(datos_driver!R39)+datos_econometria!$D$91*LN(datos_driver!R23))</f>
        <v>556830427.503407</v>
      </c>
      <c r="Y5" s="70">
        <f>EXP(datos_econometria!$D$92+datos_econometria!$D$88*LN(datos_driver!S5)+datos_econometria!$D$89*LN(datos_driver!S39)+datos_econometria!$D$91*LN(datos_driver!S23))</f>
        <v>581831574.67576206</v>
      </c>
      <c r="Z5" s="70">
        <f>EXP(datos_econometria!$D$92+datos_econometria!$D$88*LN(datos_driver!T5)+datos_econometria!$D$89*LN(datos_driver!T39)+datos_econometria!$D$91*LN(datos_driver!T23))</f>
        <v>607088717.77381122</v>
      </c>
      <c r="AA5" s="70">
        <f>EXP(datos_econometria!$D$92+datos_econometria!$D$88*LN(datos_driver!U5)+datos_econometria!$D$89*LN(datos_driver!U39)+datos_econometria!$D$91*LN(datos_driver!U23))</f>
        <v>639510003.34525645</v>
      </c>
      <c r="AB5" s="70">
        <f>EXP(datos_econometria!$D$92+datos_econometria!$D$88*LN(datos_driver!V5)+datos_econometria!$D$89*LN(datos_driver!V39)+datos_econometria!$D$91*LN(datos_driver!V23))</f>
        <v>669355372.04133868</v>
      </c>
      <c r="AC5" s="70">
        <f>EXP(datos_econometria!$D$92+datos_econometria!$D$88*LN(datos_driver!W5)+datos_econometria!$D$89*LN(datos_driver!W39)+datos_econometria!$D$91*LN(datos_driver!W23))</f>
        <v>696468455.1945039</v>
      </c>
      <c r="AD5" s="70">
        <f>EXP(datos_econometria!$D$92+datos_econometria!$D$88*LN(datos_driver!X5)+datos_econometria!$D$89*LN(datos_driver!X39)+datos_econometria!$D$91*LN(datos_driver!X23))</f>
        <v>725352743.08772218</v>
      </c>
      <c r="AE5" s="70">
        <f>EXP(datos_econometria!$D$92+datos_econometria!$D$88*LN(datos_driver!Y5)+datos_econometria!$D$89*LN(datos_driver!Y39)+datos_econometria!$D$91*LN(datos_driver!Y23))</f>
        <v>754424045.71678782</v>
      </c>
      <c r="AF5" s="70">
        <f>EXP(datos_econometria!$D$92+datos_econometria!$D$88*LN(datos_driver!Z5)+datos_econometria!$D$89*LN(datos_driver!Z39)+datos_econometria!$D$91*LN(datos_driver!Z23))</f>
        <v>784330606.93938184</v>
      </c>
      <c r="AG5" s="70">
        <f>EXP(datos_econometria!$D$92+datos_econometria!$D$88*LN(datos_driver!AA5)+datos_econometria!$D$89*LN(datos_driver!AA39)+datos_econometria!$D$91*LN(datos_driver!AA23))</f>
        <v>811433997.63935757</v>
      </c>
      <c r="AH5" s="70">
        <f>EXP(datos_econometria!$D$92+datos_econometria!$D$88*LN(datos_driver!AB5)+datos_econometria!$D$89*LN(datos_driver!AB39)+datos_econometria!$D$91*LN(datos_driver!AB23))</f>
        <v>837358264.04319859</v>
      </c>
      <c r="AI5" s="70">
        <f>EXP(datos_econometria!$D$92+datos_econometria!$D$88*LN(datos_driver!AC5)+datos_econometria!$D$89*LN(datos_driver!AC39)+datos_econometria!$D$91*LN(datos_driver!AC23))</f>
        <v>861294496.27398276</v>
      </c>
      <c r="AJ5" s="70">
        <f>EXP(datos_econometria!$D$92+datos_econometria!$D$88*LN(datos_driver!AD5)+datos_econometria!$D$89*LN(datos_driver!AD39)+datos_econometria!$D$91*LN(datos_driver!AD23))</f>
        <v>882029376.12620819</v>
      </c>
      <c r="AK5" s="70">
        <f>EXP(datos_econometria!$D$92+datos_econometria!$D$88*LN(datos_driver!AE5)+datos_econometria!$D$89*LN(datos_driver!AE39)+datos_econometria!$D$91*LN(datos_driver!AE23))</f>
        <v>894544361.85172367</v>
      </c>
      <c r="AL5" s="70">
        <f>EXP(datos_econometria!$D$92+datos_econometria!$D$88*LN(datos_driver!AF5)+datos_econometria!$D$89*LN(datos_driver!AF39)+datos_econometria!$D$91*LN(datos_driver!AF23))</f>
        <v>910162110.96858501</v>
      </c>
      <c r="AM5" s="70">
        <f>EXP(datos_econometria!$D$92+datos_econometria!$D$88*LN(datos_driver!AG5)+datos_econometria!$D$89*LN(datos_driver!AG39)+datos_econometria!$D$91*LN(datos_driver!AG23))</f>
        <v>919293480.80513716</v>
      </c>
      <c r="AN5" s="70">
        <f>EXP(datos_econometria!$D$92+datos_econometria!$D$88*LN(datos_driver!AH5)+datos_econometria!$D$89*LN(datos_driver!AH39)+datos_econometria!$D$91*LN(datos_driver!AH23))</f>
        <v>929306558.76592994</v>
      </c>
      <c r="AO5" s="70">
        <f>EXP(datos_econometria!$D$92+datos_econometria!$D$88*LN(datos_driver!AI5)+datos_econometria!$D$89*LN(datos_driver!AI39)+datos_econometria!$D$91*LN(datos_driver!AI23))</f>
        <v>946897887.54803979</v>
      </c>
      <c r="AP5" s="70">
        <f>EXP(datos_econometria!$D$92+datos_econometria!$D$88*LN(datos_driver!AJ5)+datos_econometria!$D$89*LN(datos_driver!AJ39)+datos_econometria!$D$91*LN(datos_driver!AJ23))</f>
        <v>964562720.75815332</v>
      </c>
      <c r="AQ5" s="70">
        <f>EXP(datos_econometria!$D$92+datos_econometria!$D$88*LN(datos_driver!AK5)+datos_econometria!$D$89*LN(datos_driver!AK39)+datos_econometria!$D$91*LN(datos_driver!AK23))</f>
        <v>982363984.75816667</v>
      </c>
      <c r="AR5" s="70">
        <f>EXP(datos_econometria!$D$92+datos_econometria!$D$88*LN(datos_driver!AL5)+datos_econometria!$D$89*LN(datos_driver!AL39)+datos_econometria!$D$91*LN(datos_driver!AL23))</f>
        <v>1000352526.4890501</v>
      </c>
      <c r="AS5" s="70">
        <f>EXP(datos_econometria!$D$92+datos_econometria!$D$88*LN(datos_driver!AM5)+datos_econometria!$D$89*LN(datos_driver!AM39)+datos_econometria!$D$91*LN(datos_driver!AM23))</f>
        <v>1018568384.8306668</v>
      </c>
      <c r="AT5" s="70">
        <f>EXP(datos_econometria!$D$92+datos_econometria!$D$88*LN(datos_driver!AN5)+datos_econometria!$D$89*LN(datos_driver!AN39)+datos_econometria!$D$91*LN(datos_driver!AN23))</f>
        <v>1037042836.6392252</v>
      </c>
      <c r="AU5" s="70">
        <f>EXP(datos_econometria!$D$92+datos_econometria!$D$88*LN(datos_driver!AO5)+datos_econometria!$D$89*LN(datos_driver!AO39)+datos_econometria!$D$91*LN(datos_driver!AO23))</f>
        <v>1055800398.9684068</v>
      </c>
      <c r="AV5" s="70">
        <f>EXP(datos_econometria!$D$92+datos_econometria!$D$88*LN(datos_driver!AP5)+datos_econometria!$D$89*LN(datos_driver!AP39)+datos_econometria!$D$91*LN(datos_driver!AP23))</f>
        <v>1074860527.3657591</v>
      </c>
      <c r="AW5" s="70">
        <f>EXP(datos_econometria!$D$92+datos_econometria!$D$88*LN(datos_driver!AQ5)+datos_econometria!$D$89*LN(datos_driver!AQ39)+datos_econometria!$D$91*LN(datos_driver!AQ23))</f>
        <v>1094238965.6445305</v>
      </c>
      <c r="AX5" s="70">
        <f>EXP(datos_econometria!$D$92+datos_econometria!$D$88*LN(datos_driver!AR5)+datos_econometria!$D$89*LN(datos_driver!AR39)+datos_econometria!$D$91*LN(datos_driver!AR23))</f>
        <v>1113948780.5053446</v>
      </c>
    </row>
    <row r="6" spans="1:50">
      <c r="A6" t="s">
        <v>32</v>
      </c>
      <c r="B6" t="s">
        <v>47</v>
      </c>
      <c r="C6" t="s">
        <v>357</v>
      </c>
      <c r="I6" s="70">
        <f>EXP(datos_econometria!$D$126+datos_econometria!$D$122*LN(datos_driver!C6)+datos_econometria!$D$123*LN(datos_driver!C40)+datos_econometria!$D$125*LN(datos_driver!C24))</f>
        <v>132475156.29987293</v>
      </c>
      <c r="J6" s="70">
        <f>EXP(datos_econometria!$D$126+datos_econometria!$D$122*LN(datos_driver!D6)+datos_econometria!$D$123*LN(datos_driver!D40)+datos_econometria!$D$125*LN(datos_driver!D24))</f>
        <v>103602597.89168167</v>
      </c>
      <c r="K6" s="70">
        <f>EXP(datos_econometria!$D$126+datos_econometria!$D$122*LN(datos_driver!E6)+datos_econometria!$D$123*LN(datos_driver!E40)+datos_econometria!$D$125*LN(datos_driver!E24))</f>
        <v>150284089.67755485</v>
      </c>
      <c r="L6" s="70">
        <f>EXP(datos_econometria!$D$126+datos_econometria!$D$122*LN(datos_driver!F6)+datos_econometria!$D$123*LN(datos_driver!F40)+datos_econometria!$D$125*LN(datos_driver!F24))</f>
        <v>162939092.40393493</v>
      </c>
      <c r="M6" s="70">
        <f>EXP(datos_econometria!$D$126+datos_econometria!$D$122*LN(datos_driver!G6)+datos_econometria!$D$123*LN(datos_driver!G40)+datos_econometria!$D$125*LN(datos_driver!G24))</f>
        <v>168309487.12915519</v>
      </c>
      <c r="N6" s="70">
        <f>EXP(datos_econometria!$D$126+datos_econometria!$D$122*LN(datos_driver!H6)+datos_econometria!$D$123*LN(datos_driver!H40)+datos_econometria!$D$125*LN(datos_driver!H24))</f>
        <v>190060646.56871417</v>
      </c>
      <c r="O6" s="70">
        <f>EXP(datos_econometria!$D$126+datos_econometria!$D$122*LN(datos_driver!I6)+datos_econometria!$D$123*LN(datos_driver!I40)+datos_econometria!$D$125*LN(datos_driver!I24))</f>
        <v>207091380.60038933</v>
      </c>
      <c r="P6" s="70">
        <f>EXP(datos_econometria!$D$126+datos_econometria!$D$122*LN(datos_driver!J6)+datos_econometria!$D$123*LN(datos_driver!J40)+datos_econometria!$D$125*LN(datos_driver!J24))</f>
        <v>225040376.83409882</v>
      </c>
      <c r="Q6" s="70">
        <f>EXP(datos_econometria!$D$126+datos_econometria!$D$122*LN(datos_driver!K6)+datos_econometria!$D$123*LN(datos_driver!K40)+datos_econometria!$D$125*LN(datos_driver!K24))</f>
        <v>248431113.14863172</v>
      </c>
      <c r="R6" s="70">
        <f>EXP(datos_econometria!$D$126+datos_econometria!$D$122*LN(datos_driver!L6)+datos_econometria!$D$123*LN(datos_driver!L40)+datos_econometria!$D$125*LN(datos_driver!L24))</f>
        <v>279036825.32517761</v>
      </c>
      <c r="S6" s="70">
        <f>EXP(datos_econometria!$D$126+datos_econometria!$D$122*LN(datos_driver!M6)+datos_econometria!$D$123*LN(datos_driver!M40)+datos_econometria!$D$125*LN(datos_driver!M24))</f>
        <v>307718499.89533341</v>
      </c>
      <c r="T6" s="70">
        <f>EXP(datos_econometria!$D$126+datos_econometria!$D$122*LN(datos_driver!N6)+datos_econometria!$D$123*LN(datos_driver!N40)+datos_econometria!$D$125*LN(datos_driver!N24))</f>
        <v>330101282.21850878</v>
      </c>
      <c r="U6" s="70">
        <f>EXP(datos_econometria!$D$126+datos_econometria!$D$122*LN(datos_driver!O6)+datos_econometria!$D$123*LN(datos_driver!O40)+datos_econometria!$D$125*LN(datos_driver!O24))</f>
        <v>354231027.32089353</v>
      </c>
      <c r="V6" s="70">
        <f>EXP(datos_econometria!$D$126+datos_econometria!$D$122*LN(datos_driver!P6)+datos_econometria!$D$123*LN(datos_driver!P40)+datos_econometria!$D$125*LN(datos_driver!P24))</f>
        <v>375692449.81224662</v>
      </c>
      <c r="W6" s="70">
        <f>EXP(datos_econometria!$D$126+datos_econometria!$D$122*LN(datos_driver!Q6)+datos_econometria!$D$123*LN(datos_driver!Q40)+datos_econometria!$D$125*LN(datos_driver!Q24))</f>
        <v>419314903.82380331</v>
      </c>
      <c r="X6" s="70">
        <f>EXP(datos_econometria!$D$126+datos_econometria!$D$122*LN(datos_driver!R6)+datos_econometria!$D$123*LN(datos_driver!R40)+datos_econometria!$D$125*LN(datos_driver!R24))</f>
        <v>450079909.07716024</v>
      </c>
      <c r="Y6" s="70">
        <f>EXP(datos_econometria!$D$126+datos_econometria!$D$122*LN(datos_driver!S6)+datos_econometria!$D$123*LN(datos_driver!S40)+datos_econometria!$D$125*LN(datos_driver!S24))</f>
        <v>492458462.39052522</v>
      </c>
      <c r="Z6" s="70">
        <f>EXP(datos_econometria!$D$126+datos_econometria!$D$122*LN(datos_driver!T6)+datos_econometria!$D$123*LN(datos_driver!T40)+datos_econometria!$D$125*LN(datos_driver!T24))</f>
        <v>503028122.92202032</v>
      </c>
      <c r="AA6" s="70">
        <f>EXP(datos_econometria!$D$126+datos_econometria!$D$122*LN(datos_driver!U6)+datos_econometria!$D$123*LN(datos_driver!U40)+datos_econometria!$D$125*LN(datos_driver!U24))</f>
        <v>536495379.29474407</v>
      </c>
      <c r="AB6" s="70">
        <f>EXP(datos_econometria!$D$126+datos_econometria!$D$122*LN(datos_driver!V6)+datos_econometria!$D$123*LN(datos_driver!V40)+datos_econometria!$D$125*LN(datos_driver!V24))</f>
        <v>562922125.39796674</v>
      </c>
      <c r="AC6" s="70">
        <f>EXP(datos_econometria!$D$126+datos_econometria!$D$122*LN(datos_driver!W6)+datos_econometria!$D$123*LN(datos_driver!W40)+datos_econometria!$D$125*LN(datos_driver!W24))</f>
        <v>582114262.25730932</v>
      </c>
      <c r="AD6" s="70">
        <f>EXP(datos_econometria!$D$126+datos_econometria!$D$122*LN(datos_driver!X6)+datos_econometria!$D$123*LN(datos_driver!X40)+datos_econometria!$D$125*LN(datos_driver!X24))</f>
        <v>608471037.77962434</v>
      </c>
      <c r="AE6" s="70">
        <f>EXP(datos_econometria!$D$126+datos_econometria!$D$122*LN(datos_driver!Y6)+datos_econometria!$D$123*LN(datos_driver!Y40)+datos_econometria!$D$125*LN(datos_driver!Y24))</f>
        <v>637398368.22466993</v>
      </c>
      <c r="AF6" s="70">
        <f>EXP(datos_econometria!$D$126+datos_econometria!$D$122*LN(datos_driver!Z6)+datos_econometria!$D$123*LN(datos_driver!Z40)+datos_econometria!$D$125*LN(datos_driver!Z24))</f>
        <v>671350782.08958578</v>
      </c>
      <c r="AG6" s="70">
        <f>EXP(datos_econometria!$D$126+datos_econometria!$D$122*LN(datos_driver!AA6)+datos_econometria!$D$123*LN(datos_driver!AA40)+datos_econometria!$D$125*LN(datos_driver!AA24))</f>
        <v>699126084.3218236</v>
      </c>
      <c r="AH6" s="70">
        <f>EXP(datos_econometria!$D$126+datos_econometria!$D$122*LN(datos_driver!AB6)+datos_econometria!$D$123*LN(datos_driver!AB40)+datos_econometria!$D$125*LN(datos_driver!AB24))</f>
        <v>726176044.16957414</v>
      </c>
      <c r="AI6" s="70">
        <f>EXP(datos_econometria!$D$126+datos_econometria!$D$122*LN(datos_driver!AC6)+datos_econometria!$D$123*LN(datos_driver!AC40)+datos_econometria!$D$125*LN(datos_driver!AC24))</f>
        <v>750229126.83189297</v>
      </c>
      <c r="AJ6" s="70">
        <f>EXP(datos_econometria!$D$126+datos_econometria!$D$122*LN(datos_driver!AD6)+datos_econometria!$D$123*LN(datos_driver!AD40)+datos_econometria!$D$125*LN(datos_driver!AD24))</f>
        <v>767651796.40020764</v>
      </c>
      <c r="AK6" s="70">
        <f>EXP(datos_econometria!$D$126+datos_econometria!$D$122*LN(datos_driver!AE6)+datos_econometria!$D$123*LN(datos_driver!AE40)+datos_econometria!$D$125*LN(datos_driver!AE24))</f>
        <v>772952103.35225916</v>
      </c>
      <c r="AL6" s="70">
        <f>EXP(datos_econometria!$D$126+datos_econometria!$D$122*LN(datos_driver!AF6)+datos_econometria!$D$123*LN(datos_driver!AF40)+datos_econometria!$D$125*LN(datos_driver!AF24))</f>
        <v>790255484.0878216</v>
      </c>
      <c r="AM6" s="70">
        <f>EXP(datos_econometria!$D$126+datos_econometria!$D$122*LN(datos_driver!AG6)+datos_econometria!$D$123*LN(datos_driver!AG40)+datos_econometria!$D$125*LN(datos_driver!AG24))</f>
        <v>789030103.17369723</v>
      </c>
      <c r="AN6" s="70">
        <f>EXP(datos_econometria!$D$126+datos_econometria!$D$122*LN(datos_driver!AH6)+datos_econometria!$D$123*LN(datos_driver!AH40)+datos_econometria!$D$125*LN(datos_driver!AH24))</f>
        <v>793045114.26400578</v>
      </c>
      <c r="AO6" s="70">
        <f>EXP(datos_econometria!$D$126+datos_econometria!$D$122*LN(datos_driver!AI6)+datos_econometria!$D$123*LN(datos_driver!AI40)+datos_econometria!$D$125*LN(datos_driver!AI24))</f>
        <v>812356541.77636015</v>
      </c>
      <c r="AP6" s="70">
        <f>EXP(datos_econometria!$D$126+datos_econometria!$D$122*LN(datos_driver!AJ6)+datos_econometria!$D$123*LN(datos_driver!AJ40)+datos_econometria!$D$125*LN(datos_driver!AJ24))</f>
        <v>831794751.93491268</v>
      </c>
      <c r="AQ6" s="70">
        <f>EXP(datos_econometria!$D$126+datos_econometria!$D$122*LN(datos_driver!AK6)+datos_econometria!$D$123*LN(datos_driver!AK40)+datos_econometria!$D$125*LN(datos_driver!AK24))</f>
        <v>851441179.30509079</v>
      </c>
      <c r="AR6" s="70">
        <f>EXP(datos_econometria!$D$126+datos_econometria!$D$122*LN(datos_driver!AL6)+datos_econometria!$D$123*LN(datos_driver!AL40)+datos_econometria!$D$125*LN(datos_driver!AL24))</f>
        <v>871362800.25601232</v>
      </c>
      <c r="AS6" s="70">
        <f>EXP(datos_econometria!$D$126+datos_econometria!$D$122*LN(datos_driver!AM6)+datos_econometria!$D$123*LN(datos_driver!AM40)+datos_econometria!$D$125*LN(datos_driver!AM24))</f>
        <v>891613390.13561058</v>
      </c>
      <c r="AT6" s="70">
        <f>EXP(datos_econometria!$D$126+datos_econometria!$D$122*LN(datos_driver!AN6)+datos_econometria!$D$123*LN(datos_driver!AN40)+datos_econometria!$D$125*LN(datos_driver!AN24))</f>
        <v>912235904.19321942</v>
      </c>
      <c r="AU6" s="70">
        <f>EXP(datos_econometria!$D$126+datos_econometria!$D$122*LN(datos_driver!AO6)+datos_econometria!$D$123*LN(datos_driver!AO40)+datos_econometria!$D$125*LN(datos_driver!AO24))</f>
        <v>933264894.70152998</v>
      </c>
      <c r="AV6" s="70">
        <f>EXP(datos_econometria!$D$126+datos_econometria!$D$122*LN(datos_driver!AP6)+datos_econometria!$D$123*LN(datos_driver!AP40)+datos_econometria!$D$125*LN(datos_driver!AP24))</f>
        <v>954728599.88140631</v>
      </c>
      <c r="AW6" s="70">
        <f>EXP(datos_econometria!$D$126+datos_econometria!$D$122*LN(datos_driver!AQ6)+datos_econometria!$D$123*LN(datos_driver!AQ40)+datos_econometria!$D$125*LN(datos_driver!AQ24))</f>
        <v>976650625.42508304</v>
      </c>
      <c r="AX6" s="70">
        <f>EXP(datos_econometria!$D$126+datos_econometria!$D$122*LN(datos_driver!AR6)+datos_econometria!$D$123*LN(datos_driver!AR40)+datos_econometria!$D$125*LN(datos_driver!AR24))</f>
        <v>999051246.54138803</v>
      </c>
    </row>
    <row r="7" spans="1:50">
      <c r="A7" t="s">
        <v>33</v>
      </c>
      <c r="B7" t="s">
        <v>47</v>
      </c>
      <c r="C7" t="s">
        <v>357</v>
      </c>
      <c r="I7" s="70">
        <f>EXP(datos_econometria!$D$162+datos_econometria!$D$158*LN(datos_driver!C7)+datos_econometria!$D$159*LN(datos_driver!C41)+datos_econometria!$D$161*LN(datos_driver!C25))</f>
        <v>584669287.50544488</v>
      </c>
      <c r="J7" s="70">
        <f>EXP(datos_econometria!$D$162+datos_econometria!$D$158*LN(datos_driver!D7)+datos_econometria!$D$159*LN(datos_driver!D41)+datos_econometria!$D$161*LN(datos_driver!D25))</f>
        <v>479098173.92173743</v>
      </c>
      <c r="K7" s="70">
        <f>EXP(datos_econometria!$D$162+datos_econometria!$D$158*LN(datos_driver!E7)+datos_econometria!$D$159*LN(datos_driver!E41)+datos_econometria!$D$161*LN(datos_driver!E25))</f>
        <v>757047335.56011331</v>
      </c>
      <c r="L7" s="70">
        <f>EXP(datos_econometria!$D$162+datos_econometria!$D$158*LN(datos_driver!F7)+datos_econometria!$D$159*LN(datos_driver!F41)+datos_econometria!$D$161*LN(datos_driver!F25))</f>
        <v>830572344.31423104</v>
      </c>
      <c r="M7" s="70">
        <f>EXP(datos_econometria!$D$162+datos_econometria!$D$158*LN(datos_driver!G7)+datos_econometria!$D$159*LN(datos_driver!G41)+datos_econometria!$D$161*LN(datos_driver!G25))</f>
        <v>835908754.30850184</v>
      </c>
      <c r="N7" s="70">
        <f>EXP(datos_econometria!$D$162+datos_econometria!$D$158*LN(datos_driver!H7)+datos_econometria!$D$159*LN(datos_driver!H41)+datos_econometria!$D$161*LN(datos_driver!H25))</f>
        <v>930887596.00486636</v>
      </c>
      <c r="O7" s="70">
        <f>EXP(datos_econometria!$D$162+datos_econometria!$D$158*LN(datos_driver!I7)+datos_econometria!$D$159*LN(datos_driver!I41)+datos_econometria!$D$161*LN(datos_driver!I25))</f>
        <v>1021803853.5475115</v>
      </c>
      <c r="P7" s="70">
        <f>EXP(datos_econometria!$D$162+datos_econometria!$D$158*LN(datos_driver!J7)+datos_econometria!$D$159*LN(datos_driver!J41)+datos_econometria!$D$161*LN(datos_driver!J25))</f>
        <v>1111311834.0270717</v>
      </c>
      <c r="Q7" s="70">
        <f>EXP(datos_econometria!$D$162+datos_econometria!$D$158*LN(datos_driver!K7)+datos_econometria!$D$159*LN(datos_driver!K41)+datos_econometria!$D$161*LN(datos_driver!K25))</f>
        <v>1206499802.3364067</v>
      </c>
      <c r="R7" s="70">
        <f>EXP(datos_econometria!$D$162+datos_econometria!$D$158*LN(datos_driver!L7)+datos_econometria!$D$159*LN(datos_driver!L41)+datos_econometria!$D$161*LN(datos_driver!L25))</f>
        <v>1314700149.3574593</v>
      </c>
      <c r="S7" s="70">
        <f>EXP(datos_econometria!$D$162+datos_econometria!$D$158*LN(datos_driver!M7)+datos_econometria!$D$159*LN(datos_driver!M41)+datos_econometria!$D$161*LN(datos_driver!M25))</f>
        <v>1425389359.6251533</v>
      </c>
      <c r="T7" s="70">
        <f>EXP(datos_econometria!$D$162+datos_econometria!$D$158*LN(datos_driver!N7)+datos_econometria!$D$159*LN(datos_driver!N41)+datos_econometria!$D$161*LN(datos_driver!N25))</f>
        <v>1531522030.4296544</v>
      </c>
      <c r="U7" s="70">
        <f>EXP(datos_econometria!$D$162+datos_econometria!$D$158*LN(datos_driver!O7)+datos_econometria!$D$159*LN(datos_driver!O41)+datos_econometria!$D$161*LN(datos_driver!O25))</f>
        <v>1640403699.9124868</v>
      </c>
      <c r="V7" s="70">
        <f>EXP(datos_econometria!$D$162+datos_econometria!$D$158*LN(datos_driver!P7)+datos_econometria!$D$159*LN(datos_driver!P41)+datos_econometria!$D$161*LN(datos_driver!P25))</f>
        <v>1748991342.7304447</v>
      </c>
      <c r="W7" s="70">
        <f>EXP(datos_econometria!$D$162+datos_econometria!$D$158*LN(datos_driver!Q7)+datos_econometria!$D$159*LN(datos_driver!Q41)+datos_econometria!$D$161*LN(datos_driver!Q25))</f>
        <v>1878685416.9460135</v>
      </c>
      <c r="X7" s="70">
        <f>EXP(datos_econometria!$D$162+datos_econometria!$D$158*LN(datos_driver!R7)+datos_econometria!$D$159*LN(datos_driver!R41)+datos_econometria!$D$161*LN(datos_driver!R25))</f>
        <v>1998307758.1234202</v>
      </c>
      <c r="Y7" s="70">
        <f>EXP(datos_econometria!$D$162+datos_econometria!$D$158*LN(datos_driver!S7)+datos_econometria!$D$159*LN(datos_driver!S41)+datos_econometria!$D$161*LN(datos_driver!S25))</f>
        <v>2128382818.9519837</v>
      </c>
      <c r="Z7" s="70">
        <f>EXP(datos_econometria!$D$162+datos_econometria!$D$158*LN(datos_driver!T7)+datos_econometria!$D$159*LN(datos_driver!T41)+datos_econometria!$D$161*LN(datos_driver!T25))</f>
        <v>2223532020.7689991</v>
      </c>
      <c r="AA7" s="70">
        <f>EXP(datos_econometria!$D$162+datos_econometria!$D$158*LN(datos_driver!U7)+datos_econometria!$D$159*LN(datos_driver!U41)+datos_econometria!$D$161*LN(datos_driver!U25))</f>
        <v>2336446426.4739027</v>
      </c>
      <c r="AB7" s="70">
        <f>EXP(datos_econometria!$D$162+datos_econometria!$D$158*LN(datos_driver!V7)+datos_econometria!$D$159*LN(datos_driver!V41)+datos_econometria!$D$161*LN(datos_driver!V25))</f>
        <v>2441513958.9700313</v>
      </c>
      <c r="AC7" s="70">
        <f>EXP(datos_econometria!$D$162+datos_econometria!$D$158*LN(datos_driver!W7)+datos_econometria!$D$159*LN(datos_driver!W41)+datos_econometria!$D$161*LN(datos_driver!W25))</f>
        <v>2538159175.1717753</v>
      </c>
      <c r="AD7" s="70">
        <f>EXP(datos_econometria!$D$162+datos_econometria!$D$158*LN(datos_driver!X7)+datos_econometria!$D$159*LN(datos_driver!X41)+datos_econometria!$D$161*LN(datos_driver!X25))</f>
        <v>2637896601.5060883</v>
      </c>
      <c r="AE7" s="70">
        <f>EXP(datos_econometria!$D$162+datos_econometria!$D$158*LN(datos_driver!Y7)+datos_econometria!$D$159*LN(datos_driver!Y41)+datos_econometria!$D$161*LN(datos_driver!Y25))</f>
        <v>2736426879.4725242</v>
      </c>
      <c r="AF7" s="70">
        <f>EXP(datos_econometria!$D$162+datos_econometria!$D$158*LN(datos_driver!Z7)+datos_econometria!$D$159*LN(datos_driver!Z41)+datos_econometria!$D$161*LN(datos_driver!Z25))</f>
        <v>2835238837.2340193</v>
      </c>
      <c r="AG7" s="70">
        <f>EXP(datos_econometria!$D$162+datos_econometria!$D$158*LN(datos_driver!AA7)+datos_econometria!$D$159*LN(datos_driver!AA41)+datos_econometria!$D$161*LN(datos_driver!AA25))</f>
        <v>2924792707.3493557</v>
      </c>
      <c r="AH7" s="70">
        <f>EXP(datos_econometria!$D$162+datos_econometria!$D$158*LN(datos_driver!AB7)+datos_econometria!$D$159*LN(datos_driver!AB41)+datos_econometria!$D$161*LN(datos_driver!AB25))</f>
        <v>3009137243.9961476</v>
      </c>
      <c r="AI7" s="70">
        <f>EXP(datos_econometria!$D$162+datos_econometria!$D$158*LN(datos_driver!AC7)+datos_econometria!$D$159*LN(datos_driver!AC41)+datos_econometria!$D$161*LN(datos_driver!AC25))</f>
        <v>3086053565.3837547</v>
      </c>
      <c r="AJ7" s="70">
        <f>EXP(datos_econometria!$D$162+datos_econometria!$D$158*LN(datos_driver!AD7)+datos_econometria!$D$159*LN(datos_driver!AD41)+datos_econometria!$D$161*LN(datos_driver!AD25))</f>
        <v>3152333065.8759918</v>
      </c>
      <c r="AK7" s="70">
        <f>EXP(datos_econometria!$D$162+datos_econometria!$D$158*LN(datos_driver!AE7)+datos_econometria!$D$159*LN(datos_driver!AE41)+datos_econometria!$D$161*LN(datos_driver!AE25))</f>
        <v>3177153592.5288372</v>
      </c>
      <c r="AL7" s="70">
        <f>EXP(datos_econometria!$D$162+datos_econometria!$D$158*LN(datos_driver!AF7)+datos_econometria!$D$159*LN(datos_driver!AF41)+datos_econometria!$D$161*LN(datos_driver!AF25))</f>
        <v>3214845618.7459006</v>
      </c>
      <c r="AM7" s="70">
        <f>EXP(datos_econometria!$D$162+datos_econometria!$D$158*LN(datos_driver!AG7)+datos_econometria!$D$159*LN(datos_driver!AG41)+datos_econometria!$D$161*LN(datos_driver!AG25))</f>
        <v>3240282732.6923289</v>
      </c>
      <c r="AN7" s="70">
        <f>EXP(datos_econometria!$D$162+datos_econometria!$D$158*LN(datos_driver!AH7)+datos_econometria!$D$159*LN(datos_driver!AH41)+datos_econometria!$D$161*LN(datos_driver!AH25))</f>
        <v>3270404917.3806658</v>
      </c>
      <c r="AO7" s="70">
        <f>EXP(datos_econometria!$D$162+datos_econometria!$D$158*LN(datos_driver!AI7)+datos_econometria!$D$159*LN(datos_driver!AI41)+datos_econometria!$D$161*LN(datos_driver!AI25))</f>
        <v>3327385132.1337342</v>
      </c>
      <c r="AP7" s="70">
        <f>EXP(datos_econometria!$D$162+datos_econometria!$D$158*LN(datos_driver!AJ7)+datos_econometria!$D$159*LN(datos_driver!AJ41)+datos_econometria!$D$161*LN(datos_driver!AJ25))</f>
        <v>3386389855.5995216</v>
      </c>
      <c r="AQ7" s="70">
        <f>EXP(datos_econometria!$D$162+datos_econometria!$D$158*LN(datos_driver!AK7)+datos_econometria!$D$159*LN(datos_driver!AK41)+datos_econometria!$D$161*LN(datos_driver!AK25))</f>
        <v>3447099994.887867</v>
      </c>
      <c r="AR7" s="70">
        <f>EXP(datos_econometria!$D$162+datos_econometria!$D$158*LN(datos_driver!AL7)+datos_econometria!$D$159*LN(datos_driver!AL41)+datos_econometria!$D$161*LN(datos_driver!AL25))</f>
        <v>3509322919.3828468</v>
      </c>
      <c r="AS7" s="70">
        <f>EXP(datos_econometria!$D$162+datos_econometria!$D$158*LN(datos_driver!AM7)+datos_econometria!$D$159*LN(datos_driver!AM41)+datos_econometria!$D$161*LN(datos_driver!AM25))</f>
        <v>3572944106.962471</v>
      </c>
      <c r="AT7" s="70">
        <f>EXP(datos_econometria!$D$162+datos_econometria!$D$158*LN(datos_driver!AN7)+datos_econometria!$D$159*LN(datos_driver!AN41)+datos_econometria!$D$161*LN(datos_driver!AN25))</f>
        <v>3637898104.3285055</v>
      </c>
      <c r="AU7" s="70">
        <f>EXP(datos_econometria!$D$162+datos_econometria!$D$158*LN(datos_driver!AO7)+datos_econometria!$D$159*LN(datos_driver!AO41)+datos_econometria!$D$161*LN(datos_driver!AO25))</f>
        <v>3704150672.8588905</v>
      </c>
      <c r="AV7" s="70">
        <f>EXP(datos_econometria!$D$162+datos_econometria!$D$158*LN(datos_driver!AP7)+datos_econometria!$D$159*LN(datos_driver!AP41)+datos_econometria!$D$161*LN(datos_driver!AP25))</f>
        <v>3771687636.3637695</v>
      </c>
      <c r="AW7" s="70">
        <f>EXP(datos_econometria!$D$162+datos_econometria!$D$158*LN(datos_driver!AQ7)+datos_econometria!$D$159*LN(datos_driver!AQ41)+datos_econometria!$D$161*LN(datos_driver!AQ25))</f>
        <v>3840507841.0191236</v>
      </c>
      <c r="AX7" s="70">
        <f>EXP(datos_econometria!$D$162+datos_econometria!$D$158*LN(datos_driver!AR7)+datos_econometria!$D$159*LN(datos_driver!AR41)+datos_econometria!$D$161*LN(datos_driver!AR25))</f>
        <v>3910618678.7498288</v>
      </c>
    </row>
    <row r="8" spans="1:50">
      <c r="A8" t="s">
        <v>34</v>
      </c>
      <c r="B8" t="s">
        <v>47</v>
      </c>
      <c r="C8" t="s">
        <v>357</v>
      </c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>
      <c r="A9" t="s">
        <v>35</v>
      </c>
      <c r="B9" t="s">
        <v>47</v>
      </c>
      <c r="C9" t="s">
        <v>357</v>
      </c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</row>
    <row r="10" spans="1:50">
      <c r="A10" t="s">
        <v>36</v>
      </c>
      <c r="B10" t="s">
        <v>47</v>
      </c>
      <c r="C10" t="s">
        <v>357</v>
      </c>
      <c r="I10" s="70">
        <f>EXP(datos_econometria!$D$264+datos_econometria!$D$260*LN(datos_driver!C10)+datos_econometria!$D$261*LN(datos_driver!C44)+datos_econometria!$D$263*LN(datos_driver!C28)+IF(datos_pkm_aereo_auxiliar!I1=2019,datos_econometria!$D$267,0))</f>
        <v>554161845.3086623</v>
      </c>
      <c r="J10" s="70">
        <f>EXP(datos_econometria!$D$264+datos_econometria!$D$260*LN(datos_driver!D10)+datos_econometria!$D$261*LN(datos_driver!D44)+datos_econometria!$D$263*LN(datos_driver!D28)+IF(datos_pkm_aereo_auxiliar!J1=2019,datos_econometria!$D$267,0))</f>
        <v>193052546.09635711</v>
      </c>
      <c r="K10" s="70">
        <f>EXP(datos_econometria!$D$264+datos_econometria!$D$260*LN(datos_driver!E10)+datos_econometria!$D$261*LN(datos_driver!E44)+datos_econometria!$D$263*LN(datos_driver!E28)+IF(datos_pkm_aereo_auxiliar!K1=2019,datos_econometria!$D$267,0))</f>
        <v>279497855.78034705</v>
      </c>
      <c r="L10" s="70">
        <f>EXP(datos_econometria!$D$264+datos_econometria!$D$260*LN(datos_driver!F10)+datos_econometria!$D$261*LN(datos_driver!F44)+datos_econometria!$D$263*LN(datos_driver!F28)+IF(datos_pkm_aereo_auxiliar!L1=2019,datos_econometria!$D$267,0))</f>
        <v>298569533.40516669</v>
      </c>
      <c r="M10" s="70">
        <f>EXP(datos_econometria!$D$264+datos_econometria!$D$260*LN(datos_driver!G10)+datos_econometria!$D$261*LN(datos_driver!G44)+datos_econometria!$D$263*LN(datos_driver!G28)+IF(datos_pkm_aereo_auxiliar!M1=2019,datos_econometria!$D$267,0))</f>
        <v>292170909.71609765</v>
      </c>
      <c r="N10" s="70">
        <f>EXP(datos_econometria!$D$264+datos_econometria!$D$260*LN(datos_driver!H10)+datos_econometria!$D$261*LN(datos_driver!H44)+datos_econometria!$D$263*LN(datos_driver!H28)+IF(datos_pkm_aereo_auxiliar!N1=2019,datos_econometria!$D$267,0))</f>
        <v>313005042.02887172</v>
      </c>
      <c r="O10" s="70">
        <f>EXP(datos_econometria!$D$264+datos_econometria!$D$260*LN(datos_driver!I10)+datos_econometria!$D$261*LN(datos_driver!I44)+datos_econometria!$D$263*LN(datos_driver!I28)+IF(datos_pkm_aereo_auxiliar!O1=2019,datos_econometria!$D$267,0))</f>
        <v>329985346.13819605</v>
      </c>
      <c r="P10" s="70">
        <f>EXP(datos_econometria!$D$264+datos_econometria!$D$260*LN(datos_driver!J10)+datos_econometria!$D$261*LN(datos_driver!J44)+datos_econometria!$D$263*LN(datos_driver!J28)+IF(datos_pkm_aereo_auxiliar!P1=2019,datos_econometria!$D$267,0))</f>
        <v>346084358.94435674</v>
      </c>
      <c r="Q10" s="70">
        <f>EXP(datos_econometria!$D$264+datos_econometria!$D$260*LN(datos_driver!K10)+datos_econometria!$D$261*LN(datos_driver!K44)+datos_econometria!$D$263*LN(datos_driver!K28)+IF(datos_pkm_aereo_auxiliar!Q1=2019,datos_econometria!$D$267,0))</f>
        <v>364518044.46092248</v>
      </c>
      <c r="R10" s="70">
        <f>EXP(datos_econometria!$D$264+datos_econometria!$D$260*LN(datos_driver!L10)+datos_econometria!$D$261*LN(datos_driver!L44)+datos_econometria!$D$263*LN(datos_driver!L28)+IF(datos_pkm_aereo_auxiliar!R1=2019,datos_econometria!$D$267,0))</f>
        <v>387302137.83430684</v>
      </c>
      <c r="S10" s="70">
        <f>EXP(datos_econometria!$D$264+datos_econometria!$D$260*LN(datos_driver!M10)+datos_econometria!$D$261*LN(datos_driver!M44)+datos_econometria!$D$263*LN(datos_driver!M28)+IF(datos_pkm_aereo_auxiliar!S1=2019,datos_econometria!$D$267,0))</f>
        <v>408360454.7377618</v>
      </c>
      <c r="T10" s="70">
        <f>EXP(datos_econometria!$D$264+datos_econometria!$D$260*LN(datos_driver!N10)+datos_econometria!$D$261*LN(datos_driver!N44)+datos_econometria!$D$263*LN(datos_driver!N28)+IF(datos_pkm_aereo_auxiliar!T1=2019,datos_econometria!$D$267,0))</f>
        <v>424839201.33014309</v>
      </c>
      <c r="U10" s="70">
        <f>EXP(datos_econometria!$D$264+datos_econometria!$D$260*LN(datos_driver!O10)+datos_econometria!$D$261*LN(datos_driver!O44)+datos_econometria!$D$263*LN(datos_driver!O28)+IF(datos_pkm_aereo_auxiliar!U1=2019,datos_econometria!$D$267,0))</f>
        <v>441354883.81676453</v>
      </c>
      <c r="V10" s="70">
        <f>EXP(datos_econometria!$D$264+datos_econometria!$D$260*LN(datos_driver!P10)+datos_econometria!$D$261*LN(datos_driver!P44)+datos_econometria!$D$263*LN(datos_driver!P28)+IF(datos_pkm_aereo_auxiliar!V1=2019,datos_econometria!$D$267,0))</f>
        <v>455887592.20781893</v>
      </c>
      <c r="W10" s="70">
        <f>EXP(datos_econometria!$D$264+datos_econometria!$D$260*LN(datos_driver!Q10)+datos_econometria!$D$261*LN(datos_driver!Q44)+datos_econometria!$D$263*LN(datos_driver!Q28)+IF(datos_pkm_aereo_auxiliar!W1=2019,datos_econometria!$D$267,0))</f>
        <v>481221805.68615699</v>
      </c>
      <c r="X10" s="70">
        <f>EXP(datos_econometria!$D$264+datos_econometria!$D$260*LN(datos_driver!R10)+datos_econometria!$D$261*LN(datos_driver!R44)+datos_econometria!$D$263*LN(datos_driver!R28)+IF(datos_pkm_aereo_auxiliar!X1=2019,datos_econometria!$D$267,0))</f>
        <v>499184630.41080368</v>
      </c>
      <c r="Y10" s="70">
        <f>EXP(datos_econometria!$D$264+datos_econometria!$D$260*LN(datos_driver!S10)+datos_econometria!$D$261*LN(datos_driver!S44)+datos_econometria!$D$263*LN(datos_driver!S28)+IF(datos_pkm_aereo_auxiliar!Y1=2019,datos_econometria!$D$267,0))</f>
        <v>521906084.99311984</v>
      </c>
      <c r="Z10" s="70">
        <f>EXP(datos_econometria!$D$264+datos_econometria!$D$260*LN(datos_driver!T10)+datos_econometria!$D$261*LN(datos_driver!T44)+datos_econometria!$D$263*LN(datos_driver!T28)+IF(datos_pkm_aereo_auxiliar!Z1=2019,datos_econometria!$D$267,0))</f>
        <v>534292987.65908164</v>
      </c>
      <c r="AA10" s="70">
        <f>EXP(datos_econometria!$D$264+datos_econometria!$D$260*LN(datos_driver!U10)+datos_econometria!$D$261*LN(datos_driver!U44)+datos_econometria!$D$263*LN(datos_driver!U28)+IF(datos_pkm_aereo_auxiliar!AA1=2019,datos_econometria!$D$267,0))</f>
        <v>557043305.21464419</v>
      </c>
      <c r="AB10" s="70">
        <f>EXP(datos_econometria!$D$264+datos_econometria!$D$260*LN(datos_driver!V10)+datos_econometria!$D$261*LN(datos_driver!V44)+datos_econometria!$D$263*LN(datos_driver!V28)+IF(datos_pkm_aereo_auxiliar!AB1=2019,datos_econometria!$D$267,0))</f>
        <v>576330653.9696728</v>
      </c>
      <c r="AC10" s="70">
        <f>EXP(datos_econometria!$D$264+datos_econometria!$D$260*LN(datos_driver!W10)+datos_econometria!$D$261*LN(datos_driver!W44)+datos_econometria!$D$263*LN(datos_driver!W28)+IF(datos_pkm_aereo_auxiliar!AC1=2019,datos_econometria!$D$267,0))</f>
        <v>592178178.04325569</v>
      </c>
      <c r="AD10" s="70">
        <f>EXP(datos_econometria!$D$264+datos_econometria!$D$260*LN(datos_driver!X10)+datos_econometria!$D$261*LN(datos_driver!X44)+datos_econometria!$D$263*LN(datos_driver!X28)+IF(datos_pkm_aereo_auxiliar!AD1=2019,datos_econometria!$D$267,0))</f>
        <v>610945722.7925086</v>
      </c>
      <c r="AE10" s="70">
        <f>EXP(datos_econometria!$D$264+datos_econometria!$D$260*LN(datos_driver!Y10)+datos_econometria!$D$261*LN(datos_driver!Y44)+datos_econometria!$D$263*LN(datos_driver!Y28)+IF(datos_pkm_aereo_auxiliar!AE1=2019,datos_econometria!$D$267,0))</f>
        <v>630504612.74276757</v>
      </c>
      <c r="AF10" s="70">
        <f>EXP(datos_econometria!$D$264+datos_econometria!$D$260*LN(datos_driver!Z10)+datos_econometria!$D$261*LN(datos_driver!Z44)+datos_econometria!$D$263*LN(datos_driver!Z28)+IF(datos_pkm_aereo_auxiliar!AF1=2019,datos_econometria!$D$267,0))</f>
        <v>651809759.30475438</v>
      </c>
      <c r="AG10" s="70">
        <f>EXP(datos_econometria!$D$264+datos_econometria!$D$260*LN(datos_driver!AA10)+datos_econometria!$D$261*LN(datos_driver!AA44)+datos_econometria!$D$263*LN(datos_driver!AA28)+IF(datos_pkm_aereo_auxiliar!AG1=2019,datos_econometria!$D$267,0))</f>
        <v>670065008.57677031</v>
      </c>
      <c r="AH10" s="70">
        <f>EXP(datos_econometria!$D$264+datos_econometria!$D$260*LN(datos_driver!AB10)+datos_econometria!$D$261*LN(datos_driver!AB44)+datos_econometria!$D$263*LN(datos_driver!AB28)+IF(datos_pkm_aereo_auxiliar!AH1=2019,datos_econometria!$D$267,0))</f>
        <v>687587899.72255731</v>
      </c>
      <c r="AI10" s="70">
        <f>EXP(datos_econometria!$D$264+datos_econometria!$D$260*LN(datos_driver!AC10)+datos_econometria!$D$261*LN(datos_driver!AC44)+datos_econometria!$D$263*LN(datos_driver!AC28)+IF(datos_pkm_aereo_auxiliar!AI1=2019,datos_econometria!$D$267,0))</f>
        <v>703432430.11341846</v>
      </c>
      <c r="AJ10" s="70">
        <f>EXP(datos_econometria!$D$264+datos_econometria!$D$260*LN(datos_driver!AD10)+datos_econometria!$D$261*LN(datos_driver!AD44)+datos_econometria!$D$263*LN(datos_driver!AD28)+IF(datos_pkm_aereo_auxiliar!AJ1=2019,datos_econometria!$D$267,0))</f>
        <v>716130142.69907999</v>
      </c>
      <c r="AK10" s="70">
        <f>EXP(datos_econometria!$D$264+datos_econometria!$D$260*LN(datos_driver!AE10)+datos_econometria!$D$261*LN(datos_driver!AE44)+datos_econometria!$D$263*LN(datos_driver!AE28)+IF(datos_pkm_aereo_auxiliar!AK1=2019,datos_econometria!$D$267,0))</f>
        <v>719010472.03471935</v>
      </c>
      <c r="AL10" s="70">
        <f>EXP(datos_econometria!$D$264+datos_econometria!$D$260*LN(datos_driver!AF10)+datos_econometria!$D$261*LN(datos_driver!AF44)+datos_econometria!$D$263*LN(datos_driver!AF28)+IF(datos_pkm_aereo_auxiliar!AL1=2019,datos_econometria!$D$267,0))</f>
        <v>727351335.61456645</v>
      </c>
      <c r="AM10" s="70">
        <f>EXP(datos_econometria!$D$264+datos_econometria!$D$260*LN(datos_driver!AG10)+datos_econometria!$D$261*LN(datos_driver!AG44)+datos_econometria!$D$263*LN(datos_driver!AG28)+IF(datos_pkm_aereo_auxiliar!AM1=2019,datos_econometria!$D$267,0))</f>
        <v>729275064.62246478</v>
      </c>
      <c r="AN10" s="70">
        <f>EXP(datos_econometria!$D$264+datos_econometria!$D$260*LN(datos_driver!AH10)+datos_econometria!$D$261*LN(datos_driver!AH44)+datos_econometria!$D$263*LN(datos_driver!AH28)+IF(datos_pkm_aereo_auxiliar!AN1=2019,datos_econometria!$D$267,0))</f>
        <v>734272089.8106308</v>
      </c>
      <c r="AO10" s="70">
        <f>EXP(datos_econometria!$D$264+datos_econometria!$D$260*LN(datos_driver!AI10)+datos_econometria!$D$261*LN(datos_driver!AI44)+datos_econometria!$D$263*LN(datos_driver!AI28)+IF(datos_pkm_aereo_auxiliar!AO1=2019,datos_econometria!$D$267,0))</f>
        <v>744926626.74930286</v>
      </c>
      <c r="AP10" s="70">
        <f>EXP(datos_econometria!$D$264+datos_econometria!$D$260*LN(datos_driver!AJ10)+datos_econometria!$D$261*LN(datos_driver!AJ44)+datos_econometria!$D$263*LN(datos_driver!AJ28)+IF(datos_pkm_aereo_auxiliar!AP1=2019,datos_econometria!$D$267,0))</f>
        <v>756003083.13933897</v>
      </c>
      <c r="AQ10" s="70">
        <f>EXP(datos_econometria!$D$264+datos_econometria!$D$260*LN(datos_driver!AK10)+datos_econometria!$D$261*LN(datos_driver!AK44)+datos_econometria!$D$263*LN(datos_driver!AK28)+IF(datos_pkm_aereo_auxiliar!AQ1=2019,datos_econometria!$D$267,0))</f>
        <v>767424944.95034981</v>
      </c>
      <c r="AR10" s="70">
        <f>EXP(datos_econometria!$D$264+datos_econometria!$D$260*LN(datos_driver!AL10)+datos_econometria!$D$261*LN(datos_driver!AL44)+datos_econometria!$D$263*LN(datos_driver!AL28)+IF(datos_pkm_aereo_auxiliar!AR1=2019,datos_econometria!$D$267,0))</f>
        <v>779139829.33176637</v>
      </c>
      <c r="AS10" s="70">
        <f>EXP(datos_econometria!$D$264+datos_econometria!$D$260*LN(datos_driver!AM10)+datos_econometria!$D$261*LN(datos_driver!AM44)+datos_econometria!$D$263*LN(datos_driver!AM28)+IF(datos_pkm_aereo_auxiliar!AS1=2019,datos_econometria!$D$267,0))</f>
        <v>791113594.19312572</v>
      </c>
      <c r="AT10" s="70">
        <f>EXP(datos_econometria!$D$264+datos_econometria!$D$260*LN(datos_driver!AN10)+datos_econometria!$D$261*LN(datos_driver!AN44)+datos_econometria!$D$263*LN(datos_driver!AN28)+IF(datos_pkm_aereo_auxiliar!AT1=2019,datos_econometria!$D$267,0))</f>
        <v>803324792.03283226</v>
      </c>
      <c r="AU10" s="70">
        <f>EXP(datos_econometria!$D$264+datos_econometria!$D$260*LN(datos_driver!AO10)+datos_econometria!$D$261*LN(datos_driver!AO44)+datos_econometria!$D$263*LN(datos_driver!AO28)+IF(datos_pkm_aereo_auxiliar!AU1=2019,datos_econometria!$D$267,0))</f>
        <v>815760489.00277567</v>
      </c>
      <c r="AV10" s="70">
        <f>EXP(datos_econometria!$D$264+datos_econometria!$D$260*LN(datos_driver!AP10)+datos_econometria!$D$261*LN(datos_driver!AP44)+datos_econometria!$D$263*LN(datos_driver!AP28)+IF(datos_pkm_aereo_auxiliar!AV1=2019,datos_econometria!$D$267,0))</f>
        <v>828413364.86373901</v>
      </c>
      <c r="AW10" s="70">
        <f>EXP(datos_econometria!$D$264+datos_econometria!$D$260*LN(datos_driver!AQ10)+datos_econometria!$D$261*LN(datos_driver!AQ44)+datos_econometria!$D$263*LN(datos_driver!AQ28)+IF(datos_pkm_aereo_auxiliar!AW1=2019,datos_econometria!$D$267,0))</f>
        <v>841279776.42370093</v>
      </c>
      <c r="AX10" s="70">
        <f>EXP(datos_econometria!$D$264+datos_econometria!$D$260*LN(datos_driver!AR10)+datos_econometria!$D$261*LN(datos_driver!AR44)+datos_econometria!$D$263*LN(datos_driver!AR28)+IF(datos_pkm_aereo_auxiliar!AX1=2019,datos_econometria!$D$267,0))</f>
        <v>854358487.96955323</v>
      </c>
    </row>
    <row r="11" spans="1:50">
      <c r="A11" t="s">
        <v>37</v>
      </c>
      <c r="B11" t="s">
        <v>47</v>
      </c>
      <c r="C11" t="s">
        <v>357</v>
      </c>
      <c r="I11" s="70">
        <f>EXP(datos_econometria!$D$299+datos_econometria!$D$295*LN(datos_driver!C11)+datos_econometria!$D$296*LN(datos_driver!C45)+datos_econometria!$D$298*LN(datos_driver!C29))</f>
        <v>274852472.65002894</v>
      </c>
      <c r="J11" s="70">
        <f>EXP(datos_econometria!$D$299+datos_econometria!$D$295*LN(datos_driver!D11)+datos_econometria!$D$296*LN(datos_driver!D45)+datos_econometria!$D$298*LN(datos_driver!D29))</f>
        <v>234010107.21727714</v>
      </c>
      <c r="K11" s="70">
        <f>EXP(datos_econometria!$D$299+datos_econometria!$D$295*LN(datos_driver!E11)+datos_econometria!$D$296*LN(datos_driver!E45)+datos_econometria!$D$298*LN(datos_driver!E29))</f>
        <v>305954067.99124533</v>
      </c>
      <c r="L11" s="70">
        <f>EXP(datos_econometria!$D$299+datos_econometria!$D$295*LN(datos_driver!F11)+datos_econometria!$D$296*LN(datos_driver!F45)+datos_econometria!$D$298*LN(datos_driver!F29))</f>
        <v>329814553.66078442</v>
      </c>
      <c r="M11" s="70">
        <f>EXP(datos_econometria!$D$299+datos_econometria!$D$295*LN(datos_driver!G11)+datos_econometria!$D$296*LN(datos_driver!G45)+datos_econometria!$D$298*LN(datos_driver!G29))</f>
        <v>336799121.23057914</v>
      </c>
      <c r="N11" s="70">
        <f>EXP(datos_econometria!$D$299+datos_econometria!$D$295*LN(datos_driver!H11)+datos_econometria!$D$296*LN(datos_driver!H45)+datos_econometria!$D$298*LN(datos_driver!H29))</f>
        <v>363766087.73657894</v>
      </c>
      <c r="O11" s="70">
        <f>EXP(datos_econometria!$D$299+datos_econometria!$D$295*LN(datos_driver!I11)+datos_econometria!$D$296*LN(datos_driver!I45)+datos_econometria!$D$298*LN(datos_driver!I29))</f>
        <v>385193968.93964243</v>
      </c>
      <c r="P11" s="70">
        <f>EXP(datos_econometria!$D$299+datos_econometria!$D$295*LN(datos_driver!J11)+datos_econometria!$D$296*LN(datos_driver!J45)+datos_econometria!$D$298*LN(datos_driver!J29))</f>
        <v>406348127.35065722</v>
      </c>
      <c r="Q11" s="70">
        <f>EXP(datos_econometria!$D$299+datos_econometria!$D$295*LN(datos_driver!K11)+datos_econometria!$D$296*LN(datos_driver!K45)+datos_econometria!$D$298*LN(datos_driver!K29))</f>
        <v>431463452.00069892</v>
      </c>
      <c r="R11" s="70">
        <f>EXP(datos_econometria!$D$299+datos_econometria!$D$295*LN(datos_driver!L11)+datos_econometria!$D$296*LN(datos_driver!L45)+datos_econometria!$D$298*LN(datos_driver!L29))</f>
        <v>461951511.31622034</v>
      </c>
      <c r="S11" s="70">
        <f>EXP(datos_econometria!$D$299+datos_econometria!$D$295*LN(datos_driver!M11)+datos_econometria!$D$296*LN(datos_driver!M45)+datos_econometria!$D$298*LN(datos_driver!M29))</f>
        <v>488565626.13113272</v>
      </c>
      <c r="T11" s="70">
        <f>EXP(datos_econometria!$D$299+datos_econometria!$D$295*LN(datos_driver!N11)+datos_econometria!$D$296*LN(datos_driver!N45)+datos_econometria!$D$298*LN(datos_driver!N29))</f>
        <v>507527457.34205741</v>
      </c>
      <c r="U11" s="70">
        <f>EXP(datos_econometria!$D$299+datos_econometria!$D$295*LN(datos_driver!O11)+datos_econometria!$D$296*LN(datos_driver!O45)+datos_econometria!$D$298*LN(datos_driver!O29))</f>
        <v>526400479.20027316</v>
      </c>
      <c r="V11" s="70">
        <f>EXP(datos_econometria!$D$299+datos_econometria!$D$295*LN(datos_driver!P11)+datos_econometria!$D$296*LN(datos_driver!P45)+datos_econometria!$D$298*LN(datos_driver!P29))</f>
        <v>541346798.00826681</v>
      </c>
      <c r="W11" s="70">
        <f>EXP(datos_econometria!$D$299+datos_econometria!$D$295*LN(datos_driver!Q11)+datos_econometria!$D$296*LN(datos_driver!Q45)+datos_econometria!$D$298*LN(datos_driver!Q29))</f>
        <v>572226076.01896083</v>
      </c>
      <c r="X11" s="70">
        <f>EXP(datos_econometria!$D$299+datos_econometria!$D$295*LN(datos_driver!R11)+datos_econometria!$D$296*LN(datos_driver!R45)+datos_econometria!$D$298*LN(datos_driver!R29))</f>
        <v>590572480.86665416</v>
      </c>
      <c r="Y11" s="70">
        <f>EXP(datos_econometria!$D$299+datos_econometria!$D$295*LN(datos_driver!S11)+datos_econometria!$D$296*LN(datos_driver!S45)+datos_econometria!$D$298*LN(datos_driver!S29))</f>
        <v>615203572.1078335</v>
      </c>
      <c r="Z11" s="70">
        <f>EXP(datos_econometria!$D$299+datos_econometria!$D$295*LN(datos_driver!T11)+datos_econometria!$D$296*LN(datos_driver!T45)+datos_econometria!$D$298*LN(datos_driver!T29))</f>
        <v>634836191.52854168</v>
      </c>
      <c r="AA11" s="70">
        <f>EXP(datos_econometria!$D$299+datos_econometria!$D$295*LN(datos_driver!U11)+datos_econometria!$D$296*LN(datos_driver!U45)+datos_econometria!$D$298*LN(datos_driver!U29))</f>
        <v>670244712.94243789</v>
      </c>
      <c r="AB11" s="70">
        <f>EXP(datos_econometria!$D$299+datos_econometria!$D$295*LN(datos_driver!V11)+datos_econometria!$D$296*LN(datos_driver!V45)+datos_econometria!$D$298*LN(datos_driver!V29))</f>
        <v>699746850.54034328</v>
      </c>
      <c r="AC11" s="70">
        <f>EXP(datos_econometria!$D$299+datos_econometria!$D$295*LN(datos_driver!W11)+datos_econometria!$D$296*LN(datos_driver!W45)+datos_econometria!$D$298*LN(datos_driver!W29))</f>
        <v>723200583.15518427</v>
      </c>
      <c r="AD11" s="70">
        <f>EXP(datos_econometria!$D$299+datos_econometria!$D$295*LN(datos_driver!X11)+datos_econometria!$D$296*LN(datos_driver!X45)+datos_econometria!$D$298*LN(datos_driver!X29))</f>
        <v>750807665.79030526</v>
      </c>
      <c r="AE11" s="70">
        <f>EXP(datos_econometria!$D$299+datos_econometria!$D$295*LN(datos_driver!Y11)+datos_econometria!$D$296*LN(datos_driver!Y45)+datos_econometria!$D$298*LN(datos_driver!Y29))</f>
        <v>779199728.98440301</v>
      </c>
      <c r="AF11" s="70">
        <f>EXP(datos_econometria!$D$299+datos_econometria!$D$295*LN(datos_driver!Z11)+datos_econometria!$D$296*LN(datos_driver!Z45)+datos_econometria!$D$298*LN(datos_driver!Z29))</f>
        <v>809977024.888991</v>
      </c>
      <c r="AG11" s="70">
        <f>EXP(datos_econometria!$D$299+datos_econometria!$D$295*LN(datos_driver!AA11)+datos_econometria!$D$296*LN(datos_driver!AA45)+datos_econometria!$D$298*LN(datos_driver!AA29))</f>
        <v>835300193.50001955</v>
      </c>
      <c r="AH11" s="70">
        <f>EXP(datos_econometria!$D$299+datos_econometria!$D$295*LN(datos_driver!AB11)+datos_econometria!$D$296*LN(datos_driver!AB45)+datos_econometria!$D$298*LN(datos_driver!AB29))</f>
        <v>858950417.90003157</v>
      </c>
      <c r="AI11" s="70">
        <f>EXP(datos_econometria!$D$299+datos_econometria!$D$295*LN(datos_driver!AC11)+datos_econometria!$D$296*LN(datos_driver!AC45)+datos_econometria!$D$298*LN(datos_driver!AC29))</f>
        <v>879353131.25371325</v>
      </c>
      <c r="AJ11" s="70">
        <f>EXP(datos_econometria!$D$299+datos_econometria!$D$295*LN(datos_driver!AD11)+datos_econometria!$D$296*LN(datos_driver!AD45)+datos_econometria!$D$298*LN(datos_driver!AD29))</f>
        <v>894088091.02081418</v>
      </c>
      <c r="AK11" s="70">
        <f>EXP(datos_econometria!$D$299+datos_econometria!$D$295*LN(datos_driver!AE11)+datos_econometria!$D$296*LN(datos_driver!AE45)+datos_econometria!$D$298*LN(datos_driver!AE29))</f>
        <v>898424201.92396557</v>
      </c>
      <c r="AL11" s="70">
        <f>EXP(datos_econometria!$D$299+datos_econometria!$D$295*LN(datos_driver!AF11)+datos_econometria!$D$296*LN(datos_driver!AF45)+datos_econometria!$D$298*LN(datos_driver!AF29))</f>
        <v>909705432.17439175</v>
      </c>
      <c r="AM11" s="70">
        <f>EXP(datos_econometria!$D$299+datos_econometria!$D$295*LN(datos_driver!AG11)+datos_econometria!$D$296*LN(datos_driver!AG45)+datos_econometria!$D$298*LN(datos_driver!AG29))</f>
        <v>908153170.30795085</v>
      </c>
      <c r="AN11" s="70">
        <f>EXP(datos_econometria!$D$299+datos_econometria!$D$295*LN(datos_driver!AH11)+datos_econometria!$D$296*LN(datos_driver!AH45)+datos_econometria!$D$298*LN(datos_driver!AH29))</f>
        <v>909488637.41687644</v>
      </c>
      <c r="AO11" s="70">
        <f>EXP(datos_econometria!$D$299+datos_econometria!$D$295*LN(datos_driver!AI11)+datos_econometria!$D$296*LN(datos_driver!AI45)+datos_econometria!$D$298*LN(datos_driver!AI29))</f>
        <v>927234711.38126028</v>
      </c>
      <c r="AP11" s="70">
        <f>EXP(datos_econometria!$D$299+datos_econometria!$D$295*LN(datos_driver!AJ11)+datos_econometria!$D$296*LN(datos_driver!AJ45)+datos_econometria!$D$298*LN(datos_driver!AJ29))</f>
        <v>945521405.53314292</v>
      </c>
      <c r="AQ11" s="70">
        <f>EXP(datos_econometria!$D$299+datos_econometria!$D$295*LN(datos_driver!AK11)+datos_econometria!$D$296*LN(datos_driver!AK45)+datos_econometria!$D$298*LN(datos_driver!AK29))</f>
        <v>964302574.34705555</v>
      </c>
      <c r="AR11" s="70">
        <f>EXP(datos_econometria!$D$299+datos_econometria!$D$295*LN(datos_driver!AL11)+datos_econometria!$D$296*LN(datos_driver!AL45)+datos_econometria!$D$298*LN(datos_driver!AL29))</f>
        <v>983546506.97813606</v>
      </c>
      <c r="AS11" s="70">
        <f>EXP(datos_econometria!$D$299+datos_econometria!$D$295*LN(datos_driver!AM11)+datos_econometria!$D$296*LN(datos_driver!AM45)+datos_econometria!$D$298*LN(datos_driver!AM29))</f>
        <v>1003233670.4569854</v>
      </c>
      <c r="AT11" s="70">
        <f>EXP(datos_econometria!$D$299+datos_econometria!$D$295*LN(datos_driver!AN11)+datos_econometria!$D$296*LN(datos_driver!AN45)+datos_econometria!$D$298*LN(datos_driver!AN29))</f>
        <v>1023353541.3636445</v>
      </c>
      <c r="AU11" s="70">
        <f>EXP(datos_econometria!$D$299+datos_econometria!$D$295*LN(datos_driver!AO11)+datos_econometria!$D$296*LN(datos_driver!AO45)+datos_econometria!$D$298*LN(datos_driver!AO29))</f>
        <v>1043901897.1175768</v>
      </c>
      <c r="AV11" s="70">
        <f>EXP(datos_econometria!$D$299+datos_econometria!$D$295*LN(datos_driver!AP11)+datos_econometria!$D$296*LN(datos_driver!AP45)+datos_econometria!$D$298*LN(datos_driver!AP29))</f>
        <v>1064878812.0236436</v>
      </c>
      <c r="AW11" s="70">
        <f>EXP(datos_econometria!$D$299+datos_econometria!$D$295*LN(datos_driver!AQ11)+datos_econometria!$D$296*LN(datos_driver!AQ45)+datos_econometria!$D$298*LN(datos_driver!AQ29))</f>
        <v>1086287265.9602542</v>
      </c>
      <c r="AX11" s="70">
        <f>EXP(datos_econometria!$D$299+datos_econometria!$D$295*LN(datos_driver!AR11)+datos_econometria!$D$296*LN(datos_driver!AR45)+datos_econometria!$D$298*LN(datos_driver!AR29))</f>
        <v>1108132208.9776132</v>
      </c>
    </row>
    <row r="12" spans="1:50">
      <c r="A12" t="s">
        <v>38</v>
      </c>
      <c r="B12" t="s">
        <v>47</v>
      </c>
      <c r="C12" t="s">
        <v>357</v>
      </c>
      <c r="I12" s="70">
        <f>EXP(datos_econometria!$D$333+datos_econometria!$D$329*LN(datos_driver!C12)+datos_econometria!$D$330*LN(datos_driver!C46)+datos_econometria!$D$332*LN(datos_driver!C30))</f>
        <v>1003586086.5729101</v>
      </c>
      <c r="J12" s="70">
        <f>EXP(datos_econometria!$D$333+datos_econometria!$D$329*LN(datos_driver!D12)+datos_econometria!$D$330*LN(datos_driver!D46)+datos_econometria!$D$332*LN(datos_driver!D30))</f>
        <v>974258305.58888006</v>
      </c>
      <c r="K12" s="70">
        <f>EXP(datos_econometria!$D$333+datos_econometria!$D$329*LN(datos_driver!E12)+datos_econometria!$D$330*LN(datos_driver!E46)+datos_econometria!$D$332*LN(datos_driver!E30))</f>
        <v>1120086073.0411866</v>
      </c>
      <c r="L12" s="70">
        <f>EXP(datos_econometria!$D$333+datos_econometria!$D$329*LN(datos_driver!F12)+datos_econometria!$D$330*LN(datos_driver!F46)+datos_econometria!$D$332*LN(datos_driver!F30))</f>
        <v>1184757917.2584882</v>
      </c>
      <c r="M12" s="70">
        <f>EXP(datos_econometria!$D$333+datos_econometria!$D$329*LN(datos_driver!G12)+datos_econometria!$D$330*LN(datos_driver!G46)+datos_econometria!$D$332*LN(datos_driver!G30))</f>
        <v>1227036544.4322152</v>
      </c>
      <c r="N12" s="70">
        <f>EXP(datos_econometria!$D$333+datos_econometria!$D$329*LN(datos_driver!H12)+datos_econometria!$D$330*LN(datos_driver!H46)+datos_econometria!$D$332*LN(datos_driver!H30))</f>
        <v>1299770289.2399337</v>
      </c>
      <c r="O12" s="70">
        <f>EXP(datos_econometria!$D$333+datos_econometria!$D$329*LN(datos_driver!I12)+datos_econometria!$D$330*LN(datos_driver!I46)+datos_econometria!$D$332*LN(datos_driver!I30))</f>
        <v>1365188161.9798555</v>
      </c>
      <c r="P12" s="70">
        <f>EXP(datos_econometria!$D$333+datos_econometria!$D$329*LN(datos_driver!J12)+datos_econometria!$D$330*LN(datos_driver!J46)+datos_econometria!$D$332*LN(datos_driver!J30))</f>
        <v>1430108790.4830139</v>
      </c>
      <c r="Q12" s="70">
        <f>EXP(datos_econometria!$D$333+datos_econometria!$D$329*LN(datos_driver!K12)+datos_econometria!$D$330*LN(datos_driver!K46)+datos_econometria!$D$332*LN(datos_driver!K30))</f>
        <v>1499675006.051331</v>
      </c>
      <c r="R12" s="70">
        <f>EXP(datos_econometria!$D$333+datos_econometria!$D$329*LN(datos_driver!L12)+datos_econometria!$D$330*LN(datos_driver!L46)+datos_econometria!$D$332*LN(datos_driver!L30))</f>
        <v>1575592129.7855761</v>
      </c>
      <c r="S12" s="70">
        <f>EXP(datos_econometria!$D$333+datos_econometria!$D$329*LN(datos_driver!M12)+datos_econometria!$D$330*LN(datos_driver!M46)+datos_econometria!$D$332*LN(datos_driver!M30))</f>
        <v>1647149906.1435711</v>
      </c>
      <c r="T12" s="70">
        <f>EXP(datos_econometria!$D$333+datos_econometria!$D$329*LN(datos_driver!N12)+datos_econometria!$D$330*LN(datos_driver!N46)+datos_econometria!$D$332*LN(datos_driver!N30))</f>
        <v>1709793188.3066723</v>
      </c>
      <c r="U12" s="70">
        <f>EXP(datos_econometria!$D$333+datos_econometria!$D$329*LN(datos_driver!O12)+datos_econometria!$D$330*LN(datos_driver!O46)+datos_econometria!$D$332*LN(datos_driver!O30))</f>
        <v>1772242603.0112824</v>
      </c>
      <c r="V12" s="70">
        <f>EXP(datos_econometria!$D$333+datos_econometria!$D$329*LN(datos_driver!P12)+datos_econometria!$D$330*LN(datos_driver!P46)+datos_econometria!$D$332*LN(datos_driver!P30))</f>
        <v>1829940934.2511551</v>
      </c>
      <c r="W12" s="70">
        <f>EXP(datos_econometria!$D$333+datos_econometria!$D$329*LN(datos_driver!Q12)+datos_econometria!$D$330*LN(datos_driver!Q46)+datos_econometria!$D$332*LN(datos_driver!Q30))</f>
        <v>1904110265.1349826</v>
      </c>
      <c r="X12" s="70">
        <f>EXP(datos_econometria!$D$333+datos_econometria!$D$329*LN(datos_driver!R12)+datos_econometria!$D$330*LN(datos_driver!R46)+datos_econometria!$D$332*LN(datos_driver!R30))</f>
        <v>1963453006.2642972</v>
      </c>
      <c r="Y12" s="70">
        <f>EXP(datos_econometria!$D$333+datos_econometria!$D$329*LN(datos_driver!S12)+datos_econometria!$D$330*LN(datos_driver!S46)+datos_econometria!$D$332*LN(datos_driver!S30))</f>
        <v>2028167652.7089448</v>
      </c>
      <c r="Z12" s="70">
        <f>EXP(datos_econometria!$D$333+datos_econometria!$D$329*LN(datos_driver!T12)+datos_econometria!$D$330*LN(datos_driver!T46)+datos_econometria!$D$332*LN(datos_driver!T30))</f>
        <v>2087015124.4306526</v>
      </c>
      <c r="AA12" s="70">
        <f>EXP(datos_econometria!$D$333+datos_econometria!$D$329*LN(datos_driver!U12)+datos_econometria!$D$330*LN(datos_driver!U46)+datos_econometria!$D$332*LN(datos_driver!U30))</f>
        <v>2160939583.7306504</v>
      </c>
      <c r="AB12" s="70">
        <f>EXP(datos_econometria!$D$333+datos_econometria!$D$329*LN(datos_driver!V12)+datos_econometria!$D$330*LN(datos_driver!V46)+datos_econometria!$D$332*LN(datos_driver!V30))</f>
        <v>2226527228.4206591</v>
      </c>
      <c r="AC12" s="70">
        <f>EXP(datos_econometria!$D$333+datos_econometria!$D$329*LN(datos_driver!W12)+datos_econometria!$D$330*LN(datos_driver!W46)+datos_econometria!$D$332*LN(datos_driver!W30))</f>
        <v>2283777167.3284283</v>
      </c>
      <c r="AD12" s="70">
        <f>EXP(datos_econometria!$D$333+datos_econometria!$D$329*LN(datos_driver!X12)+datos_econometria!$D$330*LN(datos_driver!X46)+datos_econometria!$D$332*LN(datos_driver!X30))</f>
        <v>2343221600.877203</v>
      </c>
      <c r="AE12" s="70">
        <f>EXP(datos_econometria!$D$333+datos_econometria!$D$329*LN(datos_driver!Y12)+datos_econometria!$D$330*LN(datos_driver!Y46)+datos_econometria!$D$332*LN(datos_driver!Y30))</f>
        <v>2401255259.0783415</v>
      </c>
      <c r="AF12" s="70">
        <f>EXP(datos_econometria!$D$333+datos_econometria!$D$329*LN(datos_driver!Z12)+datos_econometria!$D$330*LN(datos_driver!Z46)+datos_econometria!$D$332*LN(datos_driver!Z30))</f>
        <v>2459377456.7213001</v>
      </c>
      <c r="AG12" s="70">
        <f>EXP(datos_econometria!$D$333+datos_econometria!$D$329*LN(datos_driver!AA12)+datos_econometria!$D$330*LN(datos_driver!AA46)+datos_econometria!$D$332*LN(datos_driver!AA30))</f>
        <v>2509733610.36063</v>
      </c>
      <c r="AH12" s="70">
        <f>EXP(datos_econometria!$D$333+datos_econometria!$D$329*LN(datos_driver!AB12)+datos_econometria!$D$330*LN(datos_driver!AB46)+datos_econometria!$D$332*LN(datos_driver!AB30))</f>
        <v>2556113018.0983591</v>
      </c>
      <c r="AI12" s="70">
        <f>EXP(datos_econometria!$D$333+datos_econometria!$D$329*LN(datos_driver!AC12)+datos_econometria!$D$330*LN(datos_driver!AC46)+datos_econometria!$D$332*LN(datos_driver!AC30))</f>
        <v>2596947864.0272145</v>
      </c>
      <c r="AJ12" s="70">
        <f>EXP(datos_econometria!$D$333+datos_econometria!$D$329*LN(datos_driver!AD12)+datos_econometria!$D$330*LN(datos_driver!AD46)+datos_econometria!$D$332*LN(datos_driver!AD30))</f>
        <v>2629903574.9369526</v>
      </c>
      <c r="AK12" s="70">
        <f>EXP(datos_econometria!$D$333+datos_econometria!$D$329*LN(datos_driver!AE12)+datos_econometria!$D$330*LN(datos_driver!AE46)+datos_econometria!$D$332*LN(datos_driver!AE30))</f>
        <v>2648950385.6203055</v>
      </c>
      <c r="AL12" s="70">
        <f>EXP(datos_econometria!$D$333+datos_econometria!$D$329*LN(datos_driver!AF12)+datos_econometria!$D$330*LN(datos_driver!AF46)+datos_econometria!$D$332*LN(datos_driver!AF30))</f>
        <v>2672424073.4702182</v>
      </c>
      <c r="AM12" s="70">
        <f>EXP(datos_econometria!$D$333+datos_econometria!$D$329*LN(datos_driver!AG12)+datos_econometria!$D$330*LN(datos_driver!AG46)+datos_econometria!$D$332*LN(datos_driver!AG30))</f>
        <v>2681104322.7310987</v>
      </c>
      <c r="AN12" s="70">
        <f>EXP(datos_econometria!$D$333+datos_econometria!$D$329*LN(datos_driver!AH12)+datos_econometria!$D$330*LN(datos_driver!AH46)+datos_econometria!$D$332*LN(datos_driver!AH30))</f>
        <v>2690246419.8018475</v>
      </c>
      <c r="AO12" s="70">
        <f>EXP(datos_econometria!$D$333+datos_econometria!$D$329*LN(datos_driver!AI12)+datos_econometria!$D$330*LN(datos_driver!AI46)+datos_econometria!$D$332*LN(datos_driver!AI30))</f>
        <v>2723616827.7395058</v>
      </c>
      <c r="AP12" s="70">
        <f>EXP(datos_econometria!$D$333+datos_econometria!$D$329*LN(datos_driver!AJ12)+datos_econometria!$D$330*LN(datos_driver!AJ46)+datos_econometria!$D$332*LN(datos_driver!AJ30))</f>
        <v>2757386343.5409508</v>
      </c>
      <c r="AQ12" s="70">
        <f>EXP(datos_econometria!$D$333+datos_econometria!$D$329*LN(datos_driver!AK12)+datos_econometria!$D$330*LN(datos_driver!AK46)+datos_econometria!$D$332*LN(datos_driver!AK30))</f>
        <v>2791582003.0416603</v>
      </c>
      <c r="AR12" s="70">
        <f>EXP(datos_econometria!$D$333+datos_econometria!$D$329*LN(datos_driver!AL12)+datos_econometria!$D$330*LN(datos_driver!AL46)+datos_econometria!$D$332*LN(datos_driver!AL30))</f>
        <v>2826216805.9419675</v>
      </c>
      <c r="AS12" s="70">
        <f>EXP(datos_econometria!$D$333+datos_econometria!$D$329*LN(datos_driver!AM12)+datos_econometria!$D$330*LN(datos_driver!AM46)+datos_econometria!$D$332*LN(datos_driver!AM30))</f>
        <v>2861296984.721375</v>
      </c>
      <c r="AT12" s="70">
        <f>EXP(datos_econometria!$D$333+datos_econometria!$D$329*LN(datos_driver!AN12)+datos_econometria!$D$330*LN(datos_driver!AN46)+datos_econometria!$D$332*LN(datos_driver!AN30))</f>
        <v>2896825948.3809404</v>
      </c>
      <c r="AU12" s="70">
        <f>EXP(datos_econometria!$D$333+datos_econometria!$D$329*LN(datos_driver!AO12)+datos_econometria!$D$330*LN(datos_driver!AO46)+datos_econometria!$D$332*LN(datos_driver!AO30))</f>
        <v>2932806273.7103171</v>
      </c>
      <c r="AV12" s="70">
        <f>EXP(datos_econometria!$D$333+datos_econometria!$D$329*LN(datos_driver!AP12)+datos_econometria!$D$330*LN(datos_driver!AP46)+datos_econometria!$D$332*LN(datos_driver!AP30))</f>
        <v>2969240622.980391</v>
      </c>
      <c r="AW12" s="70">
        <f>EXP(datos_econometria!$D$333+datos_econometria!$D$329*LN(datos_driver!AQ12)+datos_econometria!$D$330*LN(datos_driver!AQ46)+datos_econometria!$D$332*LN(datos_driver!AQ30))</f>
        <v>3006132104.3933611</v>
      </c>
      <c r="AX12" s="70">
        <f>EXP(datos_econometria!$D$333+datos_econometria!$D$329*LN(datos_driver!AR12)+datos_econometria!$D$330*LN(datos_driver!AR46)+datos_econometria!$D$332*LN(datos_driver!AR30))</f>
        <v>3043484362.0510426</v>
      </c>
    </row>
    <row r="13" spans="1:50">
      <c r="A13" t="s">
        <v>39</v>
      </c>
      <c r="B13" t="s">
        <v>47</v>
      </c>
      <c r="C13" t="s">
        <v>357</v>
      </c>
      <c r="I13" s="70">
        <f>EXP(datos_econometria!$D$369+datos_econometria!$D$365*LN(datos_driver!C13)+datos_econometria!$D$366*LN(datos_driver!C47)+datos_econometria!$D$368*LN(datos_driver!C31))</f>
        <v>320771456.92553186</v>
      </c>
      <c r="J13" s="70">
        <f>EXP(datos_econometria!$D$369+datos_econometria!$D$365*LN(datos_driver!D13)+datos_econometria!$D$366*LN(datos_driver!D47)+datos_econometria!$D$368*LN(datos_driver!D31))</f>
        <v>324207116.46592736</v>
      </c>
      <c r="K13" s="70">
        <f>EXP(datos_econometria!$D$369+datos_econometria!$D$365*LN(datos_driver!E13)+datos_econometria!$D$366*LN(datos_driver!E47)+datos_econometria!$D$368*LN(datos_driver!E31))</f>
        <v>347872774.68242538</v>
      </c>
      <c r="L13" s="70">
        <f>EXP(datos_econometria!$D$369+datos_econometria!$D$365*LN(datos_driver!F13)+datos_econometria!$D$366*LN(datos_driver!F47)+datos_econometria!$D$368*LN(datos_driver!F31))</f>
        <v>358189668.20224619</v>
      </c>
      <c r="M13" s="70">
        <f>EXP(datos_econometria!$D$369+datos_econometria!$D$365*LN(datos_driver!G13)+datos_econometria!$D$366*LN(datos_driver!G47)+datos_econometria!$D$368*LN(datos_driver!G31))</f>
        <v>366344620.21242565</v>
      </c>
      <c r="N13" s="70">
        <f>EXP(datos_econometria!$D$369+datos_econometria!$D$365*LN(datos_driver!H13)+datos_econometria!$D$366*LN(datos_driver!H47)+datos_econometria!$D$368*LN(datos_driver!H31))</f>
        <v>377594314.59174275</v>
      </c>
      <c r="O13" s="70">
        <f>EXP(datos_econometria!$D$369+datos_econometria!$D$365*LN(datos_driver!I13)+datos_econometria!$D$366*LN(datos_driver!I47)+datos_econometria!$D$368*LN(datos_driver!I31))</f>
        <v>384898251.88913959</v>
      </c>
      <c r="P13" s="70">
        <f>EXP(datos_econometria!$D$369+datos_econometria!$D$365*LN(datos_driver!J13)+datos_econometria!$D$366*LN(datos_driver!J47)+datos_econometria!$D$368*LN(datos_driver!J31))</f>
        <v>391401304.24043369</v>
      </c>
      <c r="Q13" s="70">
        <f>EXP(datos_econometria!$D$369+datos_econometria!$D$365*LN(datos_driver!K13)+datos_econometria!$D$366*LN(datos_driver!K47)+datos_econometria!$D$368*LN(datos_driver!K31))</f>
        <v>398804256.97168863</v>
      </c>
      <c r="R13" s="70">
        <f>EXP(datos_econometria!$D$369+datos_econometria!$D$365*LN(datos_driver!L13)+datos_econometria!$D$366*LN(datos_driver!L47)+datos_econometria!$D$368*LN(datos_driver!L31))</f>
        <v>406988739.12463832</v>
      </c>
      <c r="S13" s="70">
        <f>EXP(datos_econometria!$D$369+datos_econometria!$D$365*LN(datos_driver!M13)+datos_econometria!$D$366*LN(datos_driver!M47)+datos_econometria!$D$368*LN(datos_driver!M31))</f>
        <v>411777800.78822964</v>
      </c>
      <c r="T13" s="70">
        <f>EXP(datos_econometria!$D$369+datos_econometria!$D$365*LN(datos_driver!N13)+datos_econometria!$D$366*LN(datos_driver!N47)+datos_econometria!$D$368*LN(datos_driver!N31))</f>
        <v>412164591.70105612</v>
      </c>
      <c r="U13" s="70">
        <f>EXP(datos_econometria!$D$369+datos_econometria!$D$365*LN(datos_driver!O13)+datos_econometria!$D$366*LN(datos_driver!O47)+datos_econometria!$D$368*LN(datos_driver!O31))</f>
        <v>412022433.20229912</v>
      </c>
      <c r="V13" s="70">
        <f>EXP(datos_econometria!$D$369+datos_econometria!$D$365*LN(datos_driver!P13)+datos_econometria!$D$366*LN(datos_driver!P47)+datos_econometria!$D$368*LN(datos_driver!P31))</f>
        <v>409530030.13542062</v>
      </c>
      <c r="W13" s="70">
        <f>EXP(datos_econometria!$D$369+datos_econometria!$D$365*LN(datos_driver!Q13)+datos_econometria!$D$366*LN(datos_driver!Q47)+datos_econometria!$D$368*LN(datos_driver!Q31))</f>
        <v>411878802.77270925</v>
      </c>
      <c r="X13" s="70">
        <f>EXP(datos_econometria!$D$369+datos_econometria!$D$365*LN(datos_driver!R13)+datos_econometria!$D$366*LN(datos_driver!R47)+datos_econometria!$D$368*LN(datos_driver!R31))</f>
        <v>408261663.71407449</v>
      </c>
      <c r="Y13" s="70">
        <f>EXP(datos_econometria!$D$369+datos_econometria!$D$365*LN(datos_driver!S13)+datos_econometria!$D$366*LN(datos_driver!S47)+datos_econometria!$D$368*LN(datos_driver!S31))</f>
        <v>405921397.97084075</v>
      </c>
      <c r="Z13" s="70">
        <f>EXP(datos_econometria!$D$369+datos_econometria!$D$365*LN(datos_driver!T13)+datos_econometria!$D$366*LN(datos_driver!T47)+datos_econometria!$D$368*LN(datos_driver!T31))</f>
        <v>417316906.97443956</v>
      </c>
      <c r="AA13" s="70">
        <f>EXP(datos_econometria!$D$369+datos_econometria!$D$365*LN(datos_driver!U13)+datos_econometria!$D$366*LN(datos_driver!U47)+datos_econometria!$D$368*LN(datos_driver!U31))</f>
        <v>433419799.31210935</v>
      </c>
      <c r="AB13" s="70">
        <f>EXP(datos_econometria!$D$369+datos_econometria!$D$365*LN(datos_driver!V13)+datos_econometria!$D$366*LN(datos_driver!V47)+datos_econometria!$D$368*LN(datos_driver!V31))</f>
        <v>447096827.68713629</v>
      </c>
      <c r="AC13" s="70">
        <f>EXP(datos_econometria!$D$369+datos_econometria!$D$365*LN(datos_driver!W13)+datos_econometria!$D$366*LN(datos_driver!W47)+datos_econometria!$D$368*LN(datos_driver!W31))</f>
        <v>458362694.55571651</v>
      </c>
      <c r="AD13" s="70">
        <f>EXP(datos_econometria!$D$369+datos_econometria!$D$365*LN(datos_driver!X13)+datos_econometria!$D$366*LN(datos_driver!X47)+datos_econometria!$D$368*LN(datos_driver!X31))</f>
        <v>470468918.84136879</v>
      </c>
      <c r="AE13" s="70">
        <f>EXP(datos_econometria!$D$369+datos_econometria!$D$365*LN(datos_driver!Y13)+datos_econometria!$D$366*LN(datos_driver!Y47)+datos_econometria!$D$368*LN(datos_driver!Y31))</f>
        <v>482334420.82183164</v>
      </c>
      <c r="AF13" s="70">
        <f>EXP(datos_econometria!$D$369+datos_econometria!$D$365*LN(datos_driver!Z13)+datos_econometria!$D$366*LN(datos_driver!Z47)+datos_econometria!$D$368*LN(datos_driver!Z31))</f>
        <v>494443208.31432521</v>
      </c>
      <c r="AG13" s="70">
        <f>EXP(datos_econometria!$D$369+datos_econometria!$D$365*LN(datos_driver!AA13)+datos_econometria!$D$366*LN(datos_driver!AA47)+datos_econometria!$D$368*LN(datos_driver!AA31))</f>
        <v>504407831.15691835</v>
      </c>
      <c r="AH13" s="70">
        <f>EXP(datos_econometria!$D$369+datos_econometria!$D$365*LN(datos_driver!AB13)+datos_econometria!$D$366*LN(datos_driver!AB47)+datos_econometria!$D$368*LN(datos_driver!AB31))</f>
        <v>513413995.80697215</v>
      </c>
      <c r="AI13" s="70">
        <f>EXP(datos_econometria!$D$369+datos_econometria!$D$365*LN(datos_driver!AC13)+datos_econometria!$D$366*LN(datos_driver!AC47)+datos_econometria!$D$368*LN(datos_driver!AC31))</f>
        <v>521003505.15648609</v>
      </c>
      <c r="AJ13" s="70">
        <f>EXP(datos_econometria!$D$369+datos_econometria!$D$365*LN(datos_driver!AD13)+datos_econometria!$D$366*LN(datos_driver!AD47)+datos_econometria!$D$368*LN(datos_driver!AD31))</f>
        <v>526486051.53211081</v>
      </c>
      <c r="AK13" s="70">
        <f>EXP(datos_econometria!$D$369+datos_econometria!$D$365*LN(datos_driver!AE13)+datos_econometria!$D$366*LN(datos_driver!AE47)+datos_econometria!$D$368*LN(datos_driver!AE31))</f>
        <v>529684413.55362397</v>
      </c>
      <c r="AL13" s="70">
        <f>EXP(datos_econometria!$D$369+datos_econometria!$D$365*LN(datos_driver!AF13)+datos_econometria!$D$366*LN(datos_driver!AF47)+datos_econometria!$D$368*LN(datos_driver!AF31))</f>
        <v>534246808.86556351</v>
      </c>
      <c r="AM13" s="70">
        <f>EXP(datos_econometria!$D$369+datos_econometria!$D$365*LN(datos_driver!AG13)+datos_econometria!$D$366*LN(datos_driver!AG47)+datos_econometria!$D$368*LN(datos_driver!AG31))</f>
        <v>534247921.5342111</v>
      </c>
      <c r="AN13" s="70">
        <f>EXP(datos_econometria!$D$369+datos_econometria!$D$365*LN(datos_driver!AH13)+datos_econometria!$D$366*LN(datos_driver!AH47)+datos_econometria!$D$368*LN(datos_driver!AH31))</f>
        <v>534312863.19938505</v>
      </c>
      <c r="AO13" s="70">
        <f>EXP(datos_econometria!$D$369+datos_econometria!$D$365*LN(datos_driver!AI13)+datos_econometria!$D$366*LN(datos_driver!AI47)+datos_econometria!$D$368*LN(datos_driver!AI31))</f>
        <v>541790385.0133388</v>
      </c>
      <c r="AP13" s="70">
        <f>EXP(datos_econometria!$D$369+datos_econometria!$D$365*LN(datos_driver!AJ13)+datos_econometria!$D$366*LN(datos_driver!AJ47)+datos_econometria!$D$368*LN(datos_driver!AJ31))</f>
        <v>549314368.01150155</v>
      </c>
      <c r="AQ13" s="70">
        <f>EXP(datos_econometria!$D$369+datos_econometria!$D$365*LN(datos_driver!AK13)+datos_econometria!$D$366*LN(datos_driver!AK47)+datos_econometria!$D$368*LN(datos_driver!AK31))</f>
        <v>556897157.82271528</v>
      </c>
      <c r="AR13" s="70">
        <f>EXP(datos_econometria!$D$369+datos_econometria!$D$365*LN(datos_driver!AL13)+datos_econometria!$D$366*LN(datos_driver!AL47)+datos_econometria!$D$368*LN(datos_driver!AL31))</f>
        <v>564549135.78720105</v>
      </c>
      <c r="AS13" s="70">
        <f>EXP(datos_econometria!$D$369+datos_econometria!$D$365*LN(datos_driver!AM13)+datos_econometria!$D$366*LN(datos_driver!AM47)+datos_econometria!$D$368*LN(datos_driver!AM31))</f>
        <v>572278845.49022937</v>
      </c>
      <c r="AT13" s="70">
        <f>EXP(datos_econometria!$D$369+datos_econometria!$D$365*LN(datos_driver!AN13)+datos_econometria!$D$366*LN(datos_driver!AN47)+datos_econometria!$D$368*LN(datos_driver!AN31))</f>
        <v>580093260.50111723</v>
      </c>
      <c r="AU13" s="70">
        <f>EXP(datos_econometria!$D$369+datos_econometria!$D$365*LN(datos_driver!AO13)+datos_econometria!$D$366*LN(datos_driver!AO47)+datos_econometria!$D$368*LN(datos_driver!AO31))</f>
        <v>587998074.73089898</v>
      </c>
      <c r="AV13" s="70">
        <f>EXP(datos_econometria!$D$369+datos_econometria!$D$365*LN(datos_driver!AP13)+datos_econometria!$D$366*LN(datos_driver!AP47)+datos_econometria!$D$368*LN(datos_driver!AP31))</f>
        <v>595997968.63060236</v>
      </c>
      <c r="AW13" s="70">
        <f>EXP(datos_econometria!$D$369+datos_econometria!$D$365*LN(datos_driver!AQ13)+datos_econometria!$D$366*LN(datos_driver!AQ47)+datos_econometria!$D$368*LN(datos_driver!AQ31))</f>
        <v>604096835.71957695</v>
      </c>
      <c r="AX13" s="70">
        <f>EXP(datos_econometria!$D$369+datos_econometria!$D$365*LN(datos_driver!AR13)+datos_econometria!$D$366*LN(datos_driver!AR47)+datos_econometria!$D$368*LN(datos_driver!AR31))</f>
        <v>612297967.56697059</v>
      </c>
    </row>
    <row r="14" spans="1:50">
      <c r="A14" t="s">
        <v>40</v>
      </c>
      <c r="B14" t="s">
        <v>47</v>
      </c>
      <c r="C14" t="s">
        <v>357</v>
      </c>
      <c r="I14" s="70">
        <f>EXP(datos_econometria!$D$401+datos_econometria!$D$397*LN(datos_driver!C14)+datos_econometria!$D$398*LN(datos_driver!C48)+datos_econometria!$D$400*LN(datos_driver!C32))</f>
        <v>1040478985.6417133</v>
      </c>
      <c r="J14" s="70">
        <f>EXP(datos_econometria!$D$401+datos_econometria!$D$397*LN(datos_driver!D14)+datos_econometria!$D$398*LN(datos_driver!D48)+datos_econometria!$D$400*LN(datos_driver!D32))</f>
        <v>876392175.42607284</v>
      </c>
      <c r="K14" s="70">
        <f>EXP(datos_econometria!$D$401+datos_econometria!$D$397*LN(datos_driver!E14)+datos_econometria!$D$398*LN(datos_driver!E48)+datos_econometria!$D$400*LN(datos_driver!E32))</f>
        <v>1227239718.7670269</v>
      </c>
      <c r="L14" s="70">
        <f>EXP(datos_econometria!$D$401+datos_econometria!$D$397*LN(datos_driver!F14)+datos_econometria!$D$398*LN(datos_driver!F48)+datos_econometria!$D$400*LN(datos_driver!F32))</f>
        <v>1263888176.8086915</v>
      </c>
      <c r="M14" s="70">
        <f>EXP(datos_econometria!$D$401+datos_econometria!$D$397*LN(datos_driver!G14)+datos_econometria!$D$398*LN(datos_driver!G48)+datos_econometria!$D$400*LN(datos_driver!G32))</f>
        <v>1240425985.4629428</v>
      </c>
      <c r="N14" s="70">
        <f>EXP(datos_econometria!$D$401+datos_econometria!$D$397*LN(datos_driver!H14)+datos_econometria!$D$398*LN(datos_driver!H48)+datos_econometria!$D$400*LN(datos_driver!H32))</f>
        <v>1324737021.6732373</v>
      </c>
      <c r="O14" s="70">
        <f>EXP(datos_econometria!$D$401+datos_econometria!$D$397*LN(datos_driver!I14)+datos_econometria!$D$398*LN(datos_driver!I48)+datos_econometria!$D$400*LN(datos_driver!I32))</f>
        <v>1399869197.6289041</v>
      </c>
      <c r="P14" s="70">
        <f>EXP(datos_econometria!$D$401+datos_econometria!$D$397*LN(datos_driver!J14)+datos_econometria!$D$398*LN(datos_driver!J48)+datos_econometria!$D$400*LN(datos_driver!J32))</f>
        <v>1469951747.7996979</v>
      </c>
      <c r="Q14" s="70">
        <f>EXP(datos_econometria!$D$401+datos_econometria!$D$397*LN(datos_driver!K14)+datos_econometria!$D$398*LN(datos_driver!K48)+datos_econometria!$D$400*LN(datos_driver!K32))</f>
        <v>1539913688.0577953</v>
      </c>
      <c r="R14" s="70">
        <f>EXP(datos_econometria!$D$401+datos_econometria!$D$397*LN(datos_driver!L14)+datos_econometria!$D$398*LN(datos_driver!L48)+datos_econometria!$D$400*LN(datos_driver!L32))</f>
        <v>1616463421.2187285</v>
      </c>
      <c r="S14" s="70">
        <f>EXP(datos_econometria!$D$401+datos_econometria!$D$397*LN(datos_driver!M14)+datos_econometria!$D$398*LN(datos_driver!M48)+datos_econometria!$D$400*LN(datos_driver!M32))</f>
        <v>1696652764.1280882</v>
      </c>
      <c r="T14" s="70">
        <f>EXP(datos_econometria!$D$401+datos_econometria!$D$397*LN(datos_driver!N14)+datos_econometria!$D$398*LN(datos_driver!N48)+datos_econometria!$D$400*LN(datos_driver!N32))</f>
        <v>1777127450.7355623</v>
      </c>
      <c r="U14" s="70">
        <f>EXP(datos_econometria!$D$401+datos_econometria!$D$397*LN(datos_driver!O14)+datos_econometria!$D$398*LN(datos_driver!O48)+datos_econometria!$D$400*LN(datos_driver!O32))</f>
        <v>1858061496.3225048</v>
      </c>
      <c r="V14" s="70">
        <f>EXP(datos_econometria!$D$401+datos_econometria!$D$397*LN(datos_driver!P14)+datos_econometria!$D$398*LN(datos_driver!P48)+datos_econometria!$D$400*LN(datos_driver!P32))</f>
        <v>1940855463.6605973</v>
      </c>
      <c r="W14" s="70">
        <f>EXP(datos_econometria!$D$401+datos_econometria!$D$397*LN(datos_driver!Q14)+datos_econometria!$D$398*LN(datos_driver!Q48)+datos_econometria!$D$400*LN(datos_driver!Q32))</f>
        <v>2025124594.7940154</v>
      </c>
      <c r="X14" s="70">
        <f>EXP(datos_econometria!$D$401+datos_econometria!$D$397*LN(datos_driver!R14)+datos_econometria!$D$398*LN(datos_driver!R48)+datos_econometria!$D$400*LN(datos_driver!R32))</f>
        <v>2110537574.243753</v>
      </c>
      <c r="Y14" s="70">
        <f>EXP(datos_econometria!$D$401+datos_econometria!$D$397*LN(datos_driver!S14)+datos_econometria!$D$398*LN(datos_driver!S48)+datos_econometria!$D$400*LN(datos_driver!S32))</f>
        <v>2196771211.0025473</v>
      </c>
      <c r="Z14" s="70">
        <f>EXP(datos_econometria!$D$401+datos_econometria!$D$397*LN(datos_driver!T14)+datos_econometria!$D$398*LN(datos_driver!T48)+datos_econometria!$D$400*LN(datos_driver!T32))</f>
        <v>2283496423.3370461</v>
      </c>
      <c r="AA14" s="70">
        <f>EXP(datos_econometria!$D$401+datos_econometria!$D$397*LN(datos_driver!U14)+datos_econometria!$D$398*LN(datos_driver!U48)+datos_econometria!$D$400*LN(datos_driver!U32))</f>
        <v>2370372745.6838408</v>
      </c>
      <c r="AB14" s="70">
        <f>EXP(datos_econometria!$D$401+datos_econometria!$D$397*LN(datos_driver!V14)+datos_econometria!$D$398*LN(datos_driver!V48)+datos_econometria!$D$400*LN(datos_driver!V32))</f>
        <v>2457046362.892787</v>
      </c>
      <c r="AC14" s="70">
        <f>EXP(datos_econometria!$D$401+datos_econometria!$D$397*LN(datos_driver!W14)+datos_econometria!$D$398*LN(datos_driver!W48)+datos_econometria!$D$400*LN(datos_driver!W32))</f>
        <v>2543149941.1224065</v>
      </c>
      <c r="AD14" s="70">
        <f>EXP(datos_econometria!$D$401+datos_econometria!$D$397*LN(datos_driver!X14)+datos_econometria!$D$398*LN(datos_driver!X48)+datos_econometria!$D$400*LN(datos_driver!X32))</f>
        <v>2628303530.8703384</v>
      </c>
      <c r="AE14" s="70">
        <f>EXP(datos_econometria!$D$401+datos_econometria!$D$397*LN(datos_driver!Y14)+datos_econometria!$D$398*LN(datos_driver!Y48)+datos_econometria!$D$400*LN(datos_driver!Y32))</f>
        <v>2712116200.5858779</v>
      </c>
      <c r="AF14" s="70">
        <f>EXP(datos_econometria!$D$401+datos_econometria!$D$397*LN(datos_driver!Z14)+datos_econometria!$D$398*LN(datos_driver!Z48)+datos_econometria!$D$400*LN(datos_driver!Z32))</f>
        <v>2794188217.8754821</v>
      </c>
      <c r="AG14" s="70">
        <f>EXP(datos_econometria!$D$401+datos_econometria!$D$397*LN(datos_driver!AA14)+datos_econometria!$D$398*LN(datos_driver!AA48)+datos_econometria!$D$400*LN(datos_driver!AA32))</f>
        <v>2874113664.6609221</v>
      </c>
      <c r="AH14" s="70">
        <f>EXP(datos_econometria!$D$401+datos_econometria!$D$397*LN(datos_driver!AB14)+datos_econometria!$D$398*LN(datos_driver!AB48)+datos_econometria!$D$400*LN(datos_driver!AB32))</f>
        <v>2951483404.1711707</v>
      </c>
      <c r="AI14" s="70">
        <f>EXP(datos_econometria!$D$401+datos_econometria!$D$397*LN(datos_driver!AC14)+datos_econometria!$D$398*LN(datos_driver!AC48)+datos_econometria!$D$400*LN(datos_driver!AC32))</f>
        <v>3025888332.0786691</v>
      </c>
      <c r="AJ14" s="70">
        <f>EXP(datos_econometria!$D$401+datos_econometria!$D$397*LN(datos_driver!AD14)+datos_econometria!$D$398*LN(datos_driver!AD48)+datos_econometria!$D$400*LN(datos_driver!AD32))</f>
        <v>3096922850.3427062</v>
      </c>
      <c r="AK14" s="70">
        <f>EXP(datos_econometria!$D$401+datos_econometria!$D$397*LN(datos_driver!AE14)+datos_econometria!$D$398*LN(datos_driver!AE48)+datos_econometria!$D$400*LN(datos_driver!AE32))</f>
        <v>3140197814.0628748</v>
      </c>
      <c r="AL14" s="70">
        <f>EXP(datos_econometria!$D$401+datos_econometria!$D$397*LN(datos_driver!AF14)+datos_econometria!$D$398*LN(datos_driver!AF48)+datos_econometria!$D$400*LN(datos_driver!AF32))</f>
        <v>3188618487.5794826</v>
      </c>
      <c r="AM14" s="70">
        <f>EXP(datos_econometria!$D$401+datos_econometria!$D$397*LN(datos_driver!AG14)+datos_econometria!$D$398*LN(datos_driver!AG48)+datos_econometria!$D$400*LN(datos_driver!AG32))</f>
        <v>3238827131.211185</v>
      </c>
      <c r="AN14" s="70">
        <f>EXP(datos_econometria!$D$401+datos_econometria!$D$397*LN(datos_driver!AH14)+datos_econometria!$D$398*LN(datos_driver!AH48)+datos_econometria!$D$400*LN(datos_driver!AH32))</f>
        <v>3289475524.6936049</v>
      </c>
      <c r="AO14" s="70">
        <f>EXP(datos_econometria!$D$401+datos_econometria!$D$397*LN(datos_driver!AI14)+datos_econometria!$D$398*LN(datos_driver!AI48)+datos_econometria!$D$400*LN(datos_driver!AI32))</f>
        <v>3340025754.4971328</v>
      </c>
      <c r="AP14" s="70">
        <f>EXP(datos_econometria!$D$401+datos_econometria!$D$397*LN(datos_driver!AJ14)+datos_econometria!$D$398*LN(datos_driver!AJ48)+datos_econometria!$D$400*LN(datos_driver!AJ32))</f>
        <v>3390317153.4661694</v>
      </c>
      <c r="AQ14" s="70">
        <f>EXP(datos_econometria!$D$401+datos_econometria!$D$397*LN(datos_driver!AK14)+datos_econometria!$D$398*LN(datos_driver!AK48)+datos_econometria!$D$400*LN(datos_driver!AK32))</f>
        <v>3440367202.7607427</v>
      </c>
      <c r="AR14" s="70">
        <f>EXP(datos_econometria!$D$401+datos_econometria!$D$397*LN(datos_driver!AL14)+datos_econometria!$D$398*LN(datos_driver!AL48)+datos_econometria!$D$400*LN(datos_driver!AL32))</f>
        <v>3490272621.8284917</v>
      </c>
      <c r="AS14" s="70">
        <f>EXP(datos_econometria!$D$401+datos_econometria!$D$397*LN(datos_driver!AM14)+datos_econometria!$D$398*LN(datos_driver!AM48)+datos_econometria!$D$400*LN(datos_driver!AM32))</f>
        <v>3540159026.1542401</v>
      </c>
      <c r="AT14" s="70">
        <f>EXP(datos_econometria!$D$401+datos_econometria!$D$397*LN(datos_driver!AN14)+datos_econometria!$D$398*LN(datos_driver!AN48)+datos_econometria!$D$400*LN(datos_driver!AN32))</f>
        <v>3590155601.6141815</v>
      </c>
      <c r="AU14" s="70">
        <f>EXP(datos_econometria!$D$401+datos_econometria!$D$397*LN(datos_driver!AO14)+datos_econometria!$D$398*LN(datos_driver!AO48)+datos_econometria!$D$400*LN(datos_driver!AO32))</f>
        <v>3640383078.5221105</v>
      </c>
      <c r="AV14" s="70">
        <f>EXP(datos_econometria!$D$401+datos_econometria!$D$397*LN(datos_driver!AP14)+datos_econometria!$D$398*LN(datos_driver!AP48)+datos_econometria!$D$400*LN(datos_driver!AP32))</f>
        <v>3690948829.7568727</v>
      </c>
      <c r="AW14" s="70">
        <f>EXP(datos_econometria!$D$401+datos_econometria!$D$397*LN(datos_driver!AQ14)+datos_econometria!$D$398*LN(datos_driver!AQ48)+datos_econometria!$D$400*LN(datos_driver!AQ32))</f>
        <v>3741945717.5055499</v>
      </c>
      <c r="AX14" s="70">
        <f>EXP(datos_econometria!$D$401+datos_econometria!$D$397*LN(datos_driver!AR14)+datos_econometria!$D$398*LN(datos_driver!AR48)+datos_econometria!$D$400*LN(datos_driver!AR32))</f>
        <v>3793452812.709785</v>
      </c>
    </row>
    <row r="15" spans="1:50">
      <c r="A15" t="s">
        <v>41</v>
      </c>
      <c r="B15" t="s">
        <v>47</v>
      </c>
      <c r="C15" t="s">
        <v>357</v>
      </c>
      <c r="I15" s="70">
        <f>EXP(datos_econometria!$D$436+datos_econometria!$D$432*LN(datos_driver!C15)+datos_econometria!$D$433*LN(datos_driver!C49)+datos_econometria!$D$435*LN(datos_driver!C33))</f>
        <v>7550869367.5948849</v>
      </c>
      <c r="J15" s="70">
        <f>EXP(datos_econometria!$D$436+datos_econometria!$D$432*LN(datos_driver!D15)+datos_econometria!$D$433*LN(datos_driver!D49)+datos_econometria!$D$435*LN(datos_driver!D33))</f>
        <v>6344476106.0274897</v>
      </c>
      <c r="K15" s="70">
        <f>EXP(datos_econometria!$D$436+datos_econometria!$D$432*LN(datos_driver!E15)+datos_econometria!$D$433*LN(datos_driver!E49)+datos_econometria!$D$435*LN(datos_driver!E33))</f>
        <v>8716497361.9961243</v>
      </c>
      <c r="L15" s="70">
        <f>EXP(datos_econometria!$D$436+datos_econometria!$D$432*LN(datos_driver!F15)+datos_econometria!$D$433*LN(datos_driver!F49)+datos_econometria!$D$435*LN(datos_driver!F33))</f>
        <v>9413287027.2219429</v>
      </c>
      <c r="M15" s="70">
        <f>EXP(datos_econometria!$D$436+datos_econometria!$D$432*LN(datos_driver!G15)+datos_econometria!$D$433*LN(datos_driver!G49)+datos_econometria!$D$435*LN(datos_driver!G33))</f>
        <v>9586663845.9749832</v>
      </c>
      <c r="N15" s="70">
        <f>EXP(datos_econometria!$D$436+datos_econometria!$D$432*LN(datos_driver!H15)+datos_econometria!$D$433*LN(datos_driver!H49)+datos_econometria!$D$435*LN(datos_driver!H33))</f>
        <v>10459846768.208982</v>
      </c>
      <c r="O15" s="70">
        <f>EXP(datos_econometria!$D$436+datos_econometria!$D$432*LN(datos_driver!I15)+datos_econometria!$D$433*LN(datos_driver!I49)+datos_econometria!$D$435*LN(datos_driver!I33))</f>
        <v>11237930853.688131</v>
      </c>
      <c r="P15" s="70">
        <f>EXP(datos_econometria!$D$436+datos_econometria!$D$432*LN(datos_driver!J15)+datos_econometria!$D$433*LN(datos_driver!J49)+datos_econometria!$D$435*LN(datos_driver!J33))</f>
        <v>12017547180.533485</v>
      </c>
      <c r="Q15" s="70">
        <f>EXP(datos_econometria!$D$436+datos_econometria!$D$432*LN(datos_driver!K15)+datos_econometria!$D$433*LN(datos_driver!K49)+datos_econometria!$D$435*LN(datos_driver!K33))</f>
        <v>12884241384.640636</v>
      </c>
      <c r="R15" s="70">
        <f>EXP(datos_econometria!$D$436+datos_econometria!$D$432*LN(datos_driver!L15)+datos_econometria!$D$433*LN(datos_driver!L49)+datos_econometria!$D$435*LN(datos_driver!L33))</f>
        <v>13891988663.060163</v>
      </c>
      <c r="S15" s="70">
        <f>EXP(datos_econometria!$D$436+datos_econometria!$D$432*LN(datos_driver!M15)+datos_econometria!$D$433*LN(datos_driver!M49)+datos_econometria!$D$435*LN(datos_driver!M33))</f>
        <v>14875831052.655207</v>
      </c>
      <c r="T15" s="70">
        <f>EXP(datos_econometria!$D$436+datos_econometria!$D$432*LN(datos_driver!N15)+datos_econometria!$D$433*LN(datos_driver!N49)+datos_econometria!$D$435*LN(datos_driver!N33))</f>
        <v>15752776730.962456</v>
      </c>
      <c r="U15" s="70">
        <f>EXP(datos_econometria!$D$436+datos_econometria!$D$432*LN(datos_driver!O15)+datos_econometria!$D$433*LN(datos_driver!O49)+datos_econometria!$D$435*LN(datos_driver!O33))</f>
        <v>16647138078.77376</v>
      </c>
      <c r="V15" s="70">
        <f>EXP(datos_econometria!$D$436+datos_econometria!$D$432*LN(datos_driver!P15)+datos_econometria!$D$433*LN(datos_driver!P49)+datos_econometria!$D$435*LN(datos_driver!P33))</f>
        <v>17496895519.37117</v>
      </c>
      <c r="W15" s="70">
        <f>EXP(datos_econometria!$D$436+datos_econometria!$D$432*LN(datos_driver!Q15)+datos_econometria!$D$433*LN(datos_driver!Q49)+datos_econometria!$D$435*LN(datos_driver!Q33))</f>
        <v>18671914603.04187</v>
      </c>
      <c r="X15" s="70">
        <f>EXP(datos_econometria!$D$436+datos_econometria!$D$432*LN(datos_driver!R15)+datos_econometria!$D$433*LN(datos_driver!R49)+datos_econometria!$D$435*LN(datos_driver!R33))</f>
        <v>19641818034.341324</v>
      </c>
      <c r="Y15" s="70">
        <f>EXP(datos_econometria!$D$436+datos_econometria!$D$432*LN(datos_driver!S15)+datos_econometria!$D$433*LN(datos_driver!S49)+datos_econometria!$D$435*LN(datos_driver!S33))</f>
        <v>20761262574.305012</v>
      </c>
      <c r="Z15" s="70">
        <f>EXP(datos_econometria!$D$436+datos_econometria!$D$432*LN(datos_driver!T15)+datos_econometria!$D$433*LN(datos_driver!T49)+datos_econometria!$D$435*LN(datos_driver!T33))</f>
        <v>21582862080.347107</v>
      </c>
      <c r="AA15" s="70">
        <f>EXP(datos_econometria!$D$436+datos_econometria!$D$432*LN(datos_driver!U15)+datos_econometria!$D$433*LN(datos_driver!U49)+datos_econometria!$D$435*LN(datos_driver!U33))</f>
        <v>22724008966.080685</v>
      </c>
      <c r="AB15" s="70">
        <f>EXP(datos_econometria!$D$436+datos_econometria!$D$432*LN(datos_driver!V15)+datos_econometria!$D$433*LN(datos_driver!V49)+datos_econometria!$D$435*LN(datos_driver!V33))</f>
        <v>23762311158.187283</v>
      </c>
      <c r="AC15" s="70">
        <f>EXP(datos_econometria!$D$436+datos_econometria!$D$432*LN(datos_driver!W15)+datos_econometria!$D$433*LN(datos_driver!W49)+datos_econometria!$D$435*LN(datos_driver!W33))</f>
        <v>24693141638.622124</v>
      </c>
      <c r="AD15" s="70">
        <f>EXP(datos_econometria!$D$436+datos_econometria!$D$432*LN(datos_driver!X15)+datos_econometria!$D$433*LN(datos_driver!X49)+datos_econometria!$D$435*LN(datos_driver!X33))</f>
        <v>25713757431.246243</v>
      </c>
      <c r="AE15" s="70">
        <f>EXP(datos_econometria!$D$436+datos_econometria!$D$432*LN(datos_driver!Y15)+datos_econometria!$D$433*LN(datos_driver!Y49)+datos_econometria!$D$435*LN(datos_driver!Y33))</f>
        <v>26756631636.875126</v>
      </c>
      <c r="AF15" s="70">
        <f>EXP(datos_econometria!$D$436+datos_econometria!$D$432*LN(datos_driver!Z15)+datos_econometria!$D$433*LN(datos_driver!Z49)+datos_econometria!$D$435*LN(datos_driver!Z33))</f>
        <v>27851315790.177357</v>
      </c>
      <c r="AG15" s="70">
        <f>EXP(datos_econometria!$D$436+datos_econometria!$D$432*LN(datos_driver!AA15)+datos_econometria!$D$433*LN(datos_driver!AA49)+datos_econometria!$D$435*LN(datos_driver!AA33))</f>
        <v>28840985676.146912</v>
      </c>
      <c r="AH15" s="70">
        <f>EXP(datos_econometria!$D$436+datos_econometria!$D$432*LN(datos_driver!AB15)+datos_econometria!$D$433*LN(datos_driver!AB49)+datos_econometria!$D$435*LN(datos_driver!AB33))</f>
        <v>29797515290.902191</v>
      </c>
      <c r="AI15" s="70">
        <f>EXP(datos_econometria!$D$436+datos_econometria!$D$432*LN(datos_driver!AC15)+datos_econometria!$D$433*LN(datos_driver!AC49)+datos_econometria!$D$435*LN(datos_driver!AC33))</f>
        <v>30687247022.793282</v>
      </c>
      <c r="AJ15" s="70">
        <f>EXP(datos_econometria!$D$436+datos_econometria!$D$432*LN(datos_driver!AD15)+datos_econometria!$D$433*LN(datos_driver!AD49)+datos_econometria!$D$435*LN(datos_driver!AD33))</f>
        <v>31458494308.161026</v>
      </c>
      <c r="AK15" s="70">
        <f>EXP(datos_econometria!$D$436+datos_econometria!$D$432*LN(datos_driver!AE15)+datos_econometria!$D$433*LN(datos_driver!AE49)+datos_econometria!$D$435*LN(datos_driver!AE33))</f>
        <v>31883144031.261864</v>
      </c>
      <c r="AL15" s="70">
        <f>EXP(datos_econometria!$D$436+datos_econometria!$D$432*LN(datos_driver!AF15)+datos_econometria!$D$433*LN(datos_driver!AF49)+datos_econometria!$D$435*LN(datos_driver!AF33))</f>
        <v>32460782276.060337</v>
      </c>
      <c r="AM15" s="70">
        <f>EXP(datos_econometria!$D$436+datos_econometria!$D$432*LN(datos_driver!AG15)+datos_econometria!$D$433*LN(datos_driver!AG49)+datos_econometria!$D$435*LN(datos_driver!AG33))</f>
        <v>32782157601.095627</v>
      </c>
      <c r="AN15" s="70">
        <f>EXP(datos_econometria!$D$436+datos_econometria!$D$432*LN(datos_driver!AH15)+datos_econometria!$D$433*LN(datos_driver!AH49)+datos_econometria!$D$435*LN(datos_driver!AH33))</f>
        <v>33173401416.185871</v>
      </c>
      <c r="AO15" s="70">
        <f>EXP(datos_econometria!$D$436+datos_econometria!$D$432*LN(datos_driver!AI15)+datos_econometria!$D$433*LN(datos_driver!AI49)+datos_econometria!$D$435*LN(datos_driver!AI33))</f>
        <v>33772661532.545334</v>
      </c>
      <c r="AP15" s="70">
        <f>EXP(datos_econometria!$D$436+datos_econometria!$D$432*LN(datos_driver!AJ15)+datos_econometria!$D$433*LN(datos_driver!AJ49)+datos_econometria!$D$435*LN(datos_driver!AJ33))</f>
        <v>34376681282.854912</v>
      </c>
      <c r="AQ15" s="70">
        <f>EXP(datos_econometria!$D$436+datos_econometria!$D$432*LN(datos_driver!AK15)+datos_econometria!$D$433*LN(datos_driver!AK49)+datos_econometria!$D$435*LN(datos_driver!AK33))</f>
        <v>34987614541.947716</v>
      </c>
      <c r="AR15" s="70">
        <f>EXP(datos_econometria!$D$436+datos_econometria!$D$432*LN(datos_driver!AL15)+datos_econometria!$D$433*LN(datos_driver!AL49)+datos_econometria!$D$435*LN(datos_driver!AL33))</f>
        <v>35606924140.836258</v>
      </c>
      <c r="AS15" s="70">
        <f>EXP(datos_econometria!$D$436+datos_econometria!$D$432*LN(datos_driver!AM15)+datos_econometria!$D$433*LN(datos_driver!AM49)+datos_econometria!$D$435*LN(datos_driver!AM33))</f>
        <v>36235607906.004105</v>
      </c>
      <c r="AT15" s="70">
        <f>EXP(datos_econometria!$D$436+datos_econometria!$D$432*LN(datos_driver!AN15)+datos_econometria!$D$433*LN(datos_driver!AN49)+datos_econometria!$D$435*LN(datos_driver!AN33))</f>
        <v>36874361352.027802</v>
      </c>
      <c r="AU15" s="70">
        <f>EXP(datos_econometria!$D$436+datos_econometria!$D$432*LN(datos_driver!AO15)+datos_econometria!$D$433*LN(datos_driver!AO49)+datos_econometria!$D$435*LN(datos_driver!AO33))</f>
        <v>37523687775.502464</v>
      </c>
      <c r="AV15" s="70">
        <f>EXP(datos_econometria!$D$436+datos_econometria!$D$432*LN(datos_driver!AP15)+datos_econometria!$D$433*LN(datos_driver!AP49)+datos_econometria!$D$435*LN(datos_driver!AP33))</f>
        <v>38183970389.484016</v>
      </c>
      <c r="AW15" s="70">
        <f>EXP(datos_econometria!$D$436+datos_econometria!$D$432*LN(datos_driver!AQ15)+datos_econometria!$D$433*LN(datos_driver!AQ49)+datos_econometria!$D$435*LN(datos_driver!AQ33))</f>
        <v>38855518693.528259</v>
      </c>
      <c r="AX15" s="70">
        <f>EXP(datos_econometria!$D$436+datos_econometria!$D$432*LN(datos_driver!AR15)+datos_econometria!$D$433*LN(datos_driver!AR49)+datos_econometria!$D$435*LN(datos_driver!AR33))</f>
        <v>39538597907.661148</v>
      </c>
    </row>
    <row r="16" spans="1:50">
      <c r="A16" t="s">
        <v>42</v>
      </c>
      <c r="B16" t="s">
        <v>47</v>
      </c>
      <c r="C16" t="s">
        <v>357</v>
      </c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</row>
    <row r="17" spans="1:50">
      <c r="A17" t="s">
        <v>43</v>
      </c>
      <c r="B17" t="s">
        <v>47</v>
      </c>
      <c r="C17" t="s">
        <v>357</v>
      </c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</row>
    <row r="18" spans="1:50">
      <c r="A18" t="s">
        <v>44</v>
      </c>
      <c r="B18" t="s">
        <v>47</v>
      </c>
      <c r="C18" t="s">
        <v>357</v>
      </c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>
      <c r="A20" t="s">
        <v>818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</row>
    <row r="21" spans="1:50">
      <c r="A21" s="57" t="s">
        <v>29</v>
      </c>
      <c r="B21" s="57" t="s">
        <v>47</v>
      </c>
      <c r="C21" s="57" t="s">
        <v>337</v>
      </c>
      <c r="D21" s="57"/>
      <c r="E21" s="57"/>
      <c r="F21" s="57"/>
      <c r="G21" s="57"/>
      <c r="H21" s="57"/>
      <c r="I21" s="53"/>
      <c r="J21" s="63">
        <f t="shared" ref="J21:AX21" si="0">(J3-I3)/I3</f>
        <v>0.22587467267740663</v>
      </c>
      <c r="K21" s="63">
        <f t="shared" si="0"/>
        <v>5.9130033332720704E-2</v>
      </c>
      <c r="L21" s="63">
        <f t="shared" si="0"/>
        <v>6.3674149543191158E-2</v>
      </c>
      <c r="M21" s="63">
        <f t="shared" si="0"/>
        <v>6.7150729702802905E-2</v>
      </c>
      <c r="N21" s="63">
        <f t="shared" si="0"/>
        <v>5.2014745375069921E-2</v>
      </c>
      <c r="O21" s="63">
        <f t="shared" si="0"/>
        <v>4.463804690906166E-2</v>
      </c>
      <c r="P21" s="63">
        <f t="shared" si="0"/>
        <v>4.4978743409034808E-2</v>
      </c>
      <c r="Q21" s="63">
        <f t="shared" si="0"/>
        <v>4.8723815273051217E-2</v>
      </c>
      <c r="R21" s="63">
        <f t="shared" si="0"/>
        <v>5.0950651095821392E-2</v>
      </c>
      <c r="S21" s="63">
        <f t="shared" si="0"/>
        <v>4.5025833548114971E-2</v>
      </c>
      <c r="T21" s="63">
        <f t="shared" si="0"/>
        <v>3.7440181615791698E-2</v>
      </c>
      <c r="U21" s="63">
        <f t="shared" si="0"/>
        <v>3.7898646501639627E-2</v>
      </c>
      <c r="V21" s="63">
        <f t="shared" si="0"/>
        <v>3.4563296207149791E-2</v>
      </c>
      <c r="W21" s="63">
        <f t="shared" si="0"/>
        <v>4.7151523433293582E-2</v>
      </c>
      <c r="X21" s="63">
        <f t="shared" si="0"/>
        <v>3.6885013472000523E-2</v>
      </c>
      <c r="Y21" s="63">
        <f t="shared" si="0"/>
        <v>4.1268955678258674E-2</v>
      </c>
      <c r="Z21" s="63">
        <f t="shared" si="0"/>
        <v>9.8213734985129735E-4</v>
      </c>
      <c r="AA21" s="63">
        <f t="shared" si="0"/>
        <v>1.0979126749908325E-2</v>
      </c>
      <c r="AB21" s="63">
        <f t="shared" si="0"/>
        <v>6.4584842074298168E-3</v>
      </c>
      <c r="AC21" s="63">
        <f t="shared" si="0"/>
        <v>2.4516817628870216E-3</v>
      </c>
      <c r="AD21" s="63">
        <f t="shared" si="0"/>
        <v>4.6945479425945305E-3</v>
      </c>
      <c r="AE21" s="63">
        <f t="shared" si="0"/>
        <v>4.9109268122419546E-3</v>
      </c>
      <c r="AF21" s="63">
        <f t="shared" si="0"/>
        <v>5.9952633064588434E-3</v>
      </c>
      <c r="AG21" s="63">
        <f t="shared" si="0"/>
        <v>3.025497840161775E-3</v>
      </c>
      <c r="AH21" s="63">
        <f t="shared" si="0"/>
        <v>2.2448268245565889E-3</v>
      </c>
      <c r="AI21" s="63">
        <f t="shared" si="0"/>
        <v>8.0498430818576989E-4</v>
      </c>
      <c r="AJ21" s="63">
        <f t="shared" si="0"/>
        <v>-1.6437034453789399E-3</v>
      </c>
      <c r="AK21" s="63">
        <f t="shared" si="0"/>
        <v>-2.2848772427545563E-3</v>
      </c>
      <c r="AL21" s="63">
        <f t="shared" si="0"/>
        <v>3.6840762660261144E-4</v>
      </c>
      <c r="AM21" s="63">
        <f t="shared" si="0"/>
        <v>-6.2501986101793396E-3</v>
      </c>
      <c r="AN21" s="63">
        <f t="shared" si="0"/>
        <v>-5.5010473669859757E-3</v>
      </c>
      <c r="AO21" s="63">
        <f t="shared" si="0"/>
        <v>4.1211023683584433E-3</v>
      </c>
      <c r="AP21" s="63">
        <f t="shared" si="0"/>
        <v>4.1572424699832435E-3</v>
      </c>
      <c r="AQ21" s="63">
        <f t="shared" si="0"/>
        <v>4.1879440989368204E-3</v>
      </c>
      <c r="AR21" s="63">
        <f t="shared" si="0"/>
        <v>4.2124415203667002E-3</v>
      </c>
      <c r="AS21" s="63">
        <f t="shared" si="0"/>
        <v>4.2311649546207938E-3</v>
      </c>
      <c r="AT21" s="63">
        <f t="shared" si="0"/>
        <v>4.2449673154147079E-3</v>
      </c>
      <c r="AU21" s="63">
        <f t="shared" si="0"/>
        <v>4.2547741760383317E-3</v>
      </c>
      <c r="AV21" s="63">
        <f t="shared" si="0"/>
        <v>4.2614347150947366E-3</v>
      </c>
      <c r="AW21" s="63">
        <f t="shared" si="0"/>
        <v>4.2656690699721432E-3</v>
      </c>
      <c r="AX21" s="63">
        <f t="shared" si="0"/>
        <v>4.2680609106429505E-3</v>
      </c>
    </row>
    <row r="22" spans="1:50">
      <c r="A22" s="57" t="s">
        <v>30</v>
      </c>
      <c r="B22" s="57" t="s">
        <v>47</v>
      </c>
      <c r="C22" s="57" t="s">
        <v>337</v>
      </c>
      <c r="D22" s="57"/>
      <c r="E22" s="57"/>
      <c r="F22" s="57"/>
      <c r="G22" s="57"/>
      <c r="H22" s="57"/>
      <c r="I22" s="53"/>
      <c r="J22" s="63">
        <f t="shared" ref="J22:AX22" si="1">(J4-I4)/I4</f>
        <v>0.12132364268664857</v>
      </c>
      <c r="K22" s="63">
        <f t="shared" si="1"/>
        <v>0.32304168467055261</v>
      </c>
      <c r="L22" s="63">
        <f t="shared" si="1"/>
        <v>8.5773390209028272E-2</v>
      </c>
      <c r="M22" s="63">
        <f t="shared" si="1"/>
        <v>3.1956468113317038E-2</v>
      </c>
      <c r="N22" s="63">
        <f t="shared" si="1"/>
        <v>7.0017968038841638E-2</v>
      </c>
      <c r="O22" s="63">
        <f t="shared" si="1"/>
        <v>6.1170052579601189E-2</v>
      </c>
      <c r="P22" s="63">
        <f t="shared" si="1"/>
        <v>5.6652599519459702E-2</v>
      </c>
      <c r="Q22" s="63">
        <f t="shared" si="1"/>
        <v>5.5978614016470418E-2</v>
      </c>
      <c r="R22" s="63">
        <f t="shared" si="1"/>
        <v>5.7410966150089976E-2</v>
      </c>
      <c r="S22" s="63">
        <f t="shared" si="1"/>
        <v>5.2971826413086787E-2</v>
      </c>
      <c r="T22" s="63">
        <f t="shared" si="1"/>
        <v>4.6297019431012457E-2</v>
      </c>
      <c r="U22" s="63">
        <f t="shared" si="1"/>
        <v>4.6279007180964657E-2</v>
      </c>
      <c r="V22" s="63">
        <f t="shared" si="1"/>
        <v>4.086726881820113E-2</v>
      </c>
      <c r="W22" s="63">
        <f t="shared" si="1"/>
        <v>4.6551501766943053E-2</v>
      </c>
      <c r="X22" s="63">
        <f t="shared" si="1"/>
        <v>3.8653588354334599E-2</v>
      </c>
      <c r="Y22" s="63">
        <f t="shared" si="1"/>
        <v>3.9407656429032982E-2</v>
      </c>
      <c r="Z22" s="63">
        <f t="shared" si="1"/>
        <v>3.2300327705019144E-2</v>
      </c>
      <c r="AA22" s="63">
        <f t="shared" si="1"/>
        <v>3.6572305084928536E-2</v>
      </c>
      <c r="AB22" s="63">
        <f t="shared" si="1"/>
        <v>3.2089977004329952E-2</v>
      </c>
      <c r="AC22" s="63">
        <f t="shared" si="1"/>
        <v>2.7940549980433806E-2</v>
      </c>
      <c r="AD22" s="63">
        <f t="shared" si="1"/>
        <v>2.7578816254905044E-2</v>
      </c>
      <c r="AE22" s="63">
        <f t="shared" si="1"/>
        <v>2.6021131894284913E-2</v>
      </c>
      <c r="AF22" s="63">
        <f t="shared" si="1"/>
        <v>2.5005045389064919E-2</v>
      </c>
      <c r="AG22" s="63">
        <f t="shared" si="1"/>
        <v>2.1580143972519533E-2</v>
      </c>
      <c r="AH22" s="63">
        <f t="shared" si="1"/>
        <v>1.9481267996747105E-2</v>
      </c>
      <c r="AI22" s="63">
        <f t="shared" si="1"/>
        <v>1.6993852571800826E-2</v>
      </c>
      <c r="AJ22" s="63">
        <f t="shared" si="1"/>
        <v>1.3911548496865666E-2</v>
      </c>
      <c r="AK22" s="63">
        <f t="shared" si="1"/>
        <v>6.7520572832914186E-3</v>
      </c>
      <c r="AL22" s="63">
        <f t="shared" si="1"/>
        <v>8.2402135378148878E-3</v>
      </c>
      <c r="AM22" s="63">
        <f t="shared" si="1"/>
        <v>4.2592777180307214E-3</v>
      </c>
      <c r="AN22" s="63">
        <f t="shared" si="1"/>
        <v>4.5462308839216469E-3</v>
      </c>
      <c r="AO22" s="63">
        <f t="shared" si="1"/>
        <v>1.2806624480237451E-2</v>
      </c>
      <c r="AP22" s="63">
        <f t="shared" si="1"/>
        <v>1.2982248487771677E-2</v>
      </c>
      <c r="AQ22" s="63">
        <f t="shared" si="1"/>
        <v>1.309856217100443E-2</v>
      </c>
      <c r="AR22" s="63">
        <f t="shared" si="1"/>
        <v>1.317542428384672E-2</v>
      </c>
      <c r="AS22" s="63">
        <f t="shared" si="1"/>
        <v>1.3226661478524835E-2</v>
      </c>
      <c r="AT22" s="63">
        <f t="shared" si="1"/>
        <v>1.326142524656793E-2</v>
      </c>
      <c r="AU22" s="63">
        <f t="shared" si="1"/>
        <v>1.3285636438362079E-2</v>
      </c>
      <c r="AV22" s="63">
        <f t="shared" si="1"/>
        <v>1.3303087555843739E-2</v>
      </c>
      <c r="AW22" s="63">
        <f t="shared" si="1"/>
        <v>1.3316198922462531E-2</v>
      </c>
      <c r="AX22" s="63">
        <f t="shared" si="1"/>
        <v>1.3326514624829852E-2</v>
      </c>
    </row>
    <row r="23" spans="1:50">
      <c r="A23" s="57" t="s">
        <v>31</v>
      </c>
      <c r="B23" s="57" t="s">
        <v>47</v>
      </c>
      <c r="C23" s="57" t="s">
        <v>337</v>
      </c>
      <c r="D23" s="57"/>
      <c r="E23" s="57"/>
      <c r="F23" s="57"/>
      <c r="G23" s="57"/>
      <c r="H23" s="57"/>
      <c r="I23" s="53"/>
      <c r="J23" s="63">
        <f t="shared" ref="J23:AX23" si="2">(J5-I5)/I5</f>
        <v>-0.10120186318583813</v>
      </c>
      <c r="K23" s="63">
        <f t="shared" si="2"/>
        <v>0.30915654438338785</v>
      </c>
      <c r="L23" s="63">
        <f t="shared" si="2"/>
        <v>6.6055659936207059E-2</v>
      </c>
      <c r="M23" s="63">
        <f t="shared" si="2"/>
        <v>2.0604268348852362E-2</v>
      </c>
      <c r="N23" s="63">
        <f t="shared" si="2"/>
        <v>7.9311755057279623E-2</v>
      </c>
      <c r="O23" s="63">
        <f t="shared" si="2"/>
        <v>6.4398850169590807E-2</v>
      </c>
      <c r="P23" s="63">
        <f t="shared" si="2"/>
        <v>5.9417220701803719E-2</v>
      </c>
      <c r="Q23" s="63">
        <f t="shared" si="2"/>
        <v>6.1240058355203505E-2</v>
      </c>
      <c r="R23" s="63">
        <f t="shared" si="2"/>
        <v>6.5682045086527863E-2</v>
      </c>
      <c r="S23" s="63">
        <f t="shared" si="2"/>
        <v>5.9223909202687074E-2</v>
      </c>
      <c r="T23" s="63">
        <f t="shared" si="2"/>
        <v>4.8932586251789041E-2</v>
      </c>
      <c r="U23" s="63">
        <f t="shared" si="2"/>
        <v>4.7013103021537619E-2</v>
      </c>
      <c r="V23" s="63">
        <f t="shared" si="2"/>
        <v>4.184693937621449E-2</v>
      </c>
      <c r="W23" s="63">
        <f t="shared" si="2"/>
        <v>5.4439935256864171E-2</v>
      </c>
      <c r="X23" s="63">
        <f t="shared" si="2"/>
        <v>4.1396550063570972E-2</v>
      </c>
      <c r="Y23" s="63">
        <f t="shared" si="2"/>
        <v>4.4899031980794701E-2</v>
      </c>
      <c r="Z23" s="63">
        <f t="shared" si="2"/>
        <v>4.3409715452662125E-2</v>
      </c>
      <c r="AA23" s="63">
        <f t="shared" si="2"/>
        <v>5.34045265909961E-2</v>
      </c>
      <c r="AB23" s="63">
        <f t="shared" si="2"/>
        <v>4.6669119388222331E-2</v>
      </c>
      <c r="AC23" s="63">
        <f t="shared" si="2"/>
        <v>4.0506260628757222E-2</v>
      </c>
      <c r="AD23" s="63">
        <f t="shared" si="2"/>
        <v>4.1472499835117034E-2</v>
      </c>
      <c r="AE23" s="63">
        <f t="shared" si="2"/>
        <v>4.0078848403210396E-2</v>
      </c>
      <c r="AF23" s="63">
        <f t="shared" si="2"/>
        <v>3.9641580080045598E-2</v>
      </c>
      <c r="AG23" s="63">
        <f t="shared" si="2"/>
        <v>3.4556079362679334E-2</v>
      </c>
      <c r="AH23" s="63">
        <f t="shared" si="2"/>
        <v>3.1948706215490709E-2</v>
      </c>
      <c r="AI23" s="63">
        <f t="shared" si="2"/>
        <v>2.8585413506529062E-2</v>
      </c>
      <c r="AJ23" s="63">
        <f t="shared" si="2"/>
        <v>2.4074088412181768E-2</v>
      </c>
      <c r="AK23" s="63">
        <f t="shared" si="2"/>
        <v>1.4188853641678182E-2</v>
      </c>
      <c r="AL23" s="63">
        <f t="shared" si="2"/>
        <v>1.7458887208826969E-2</v>
      </c>
      <c r="AM23" s="63">
        <f t="shared" si="2"/>
        <v>1.0032685085994884E-2</v>
      </c>
      <c r="AN23" s="63">
        <f t="shared" si="2"/>
        <v>1.0892145076481027E-2</v>
      </c>
      <c r="AO23" s="63">
        <f t="shared" si="2"/>
        <v>1.8929521820517669E-2</v>
      </c>
      <c r="AP23" s="63">
        <f t="shared" si="2"/>
        <v>1.8655478528794713E-2</v>
      </c>
      <c r="AQ23" s="63">
        <f t="shared" si="2"/>
        <v>1.8455268503453491E-2</v>
      </c>
      <c r="AR23" s="63">
        <f t="shared" si="2"/>
        <v>1.8311483329991791E-2</v>
      </c>
      <c r="AS23" s="63">
        <f t="shared" si="2"/>
        <v>1.8209439032007103E-2</v>
      </c>
      <c r="AT23" s="63">
        <f t="shared" si="2"/>
        <v>1.8137664671017423E-2</v>
      </c>
      <c r="AU23" s="63">
        <f t="shared" si="2"/>
        <v>1.8087548234718757E-2</v>
      </c>
      <c r="AV23" s="63">
        <f t="shared" si="2"/>
        <v>1.8052776278523346E-2</v>
      </c>
      <c r="AW23" s="63">
        <f t="shared" si="2"/>
        <v>1.8028793304247188E-2</v>
      </c>
      <c r="AX23" s="63">
        <f t="shared" si="2"/>
        <v>1.8012349660025663E-2</v>
      </c>
    </row>
    <row r="24" spans="1:50">
      <c r="A24" s="57" t="s">
        <v>32</v>
      </c>
      <c r="B24" s="57" t="s">
        <v>47</v>
      </c>
      <c r="C24" s="57" t="s">
        <v>337</v>
      </c>
      <c r="D24" s="57"/>
      <c r="E24" s="57"/>
      <c r="F24" s="57"/>
      <c r="G24" s="57"/>
      <c r="H24" s="57"/>
      <c r="I24" s="53"/>
      <c r="J24" s="63">
        <f t="shared" ref="J24:AX24" si="3">(J6-I6)/I6</f>
        <v>-0.2179469661680177</v>
      </c>
      <c r="K24" s="63">
        <f t="shared" si="3"/>
        <v>0.45058225117751866</v>
      </c>
      <c r="L24" s="63">
        <f t="shared" si="3"/>
        <v>8.4207202196402056E-2</v>
      </c>
      <c r="M24" s="63">
        <f t="shared" si="3"/>
        <v>3.2959522763921875E-2</v>
      </c>
      <c r="N24" s="63">
        <f t="shared" si="3"/>
        <v>0.12923311579499885</v>
      </c>
      <c r="O24" s="63">
        <f t="shared" si="3"/>
        <v>8.9606840443520755E-2</v>
      </c>
      <c r="P24" s="63">
        <f t="shared" si="3"/>
        <v>8.6671865249401597E-2</v>
      </c>
      <c r="Q24" s="63">
        <f t="shared" si="3"/>
        <v>0.10394017573022775</v>
      </c>
      <c r="R24" s="63">
        <f t="shared" si="3"/>
        <v>0.1231959708614881</v>
      </c>
      <c r="S24" s="63">
        <f t="shared" si="3"/>
        <v>0.10278813392007094</v>
      </c>
      <c r="T24" s="63">
        <f t="shared" si="3"/>
        <v>7.2737850765516518E-2</v>
      </c>
      <c r="U24" s="63">
        <f t="shared" si="3"/>
        <v>7.3098004770584896E-2</v>
      </c>
      <c r="V24" s="63">
        <f t="shared" si="3"/>
        <v>6.0585947689758571E-2</v>
      </c>
      <c r="W24" s="63">
        <f t="shared" si="3"/>
        <v>0.11611213915360059</v>
      </c>
      <c r="X24" s="63">
        <f t="shared" si="3"/>
        <v>7.3369691782490115E-2</v>
      </c>
      <c r="Y24" s="63">
        <f t="shared" si="3"/>
        <v>9.4157842771203856E-2</v>
      </c>
      <c r="Z24" s="63">
        <f t="shared" si="3"/>
        <v>2.1463049858433E-2</v>
      </c>
      <c r="AA24" s="63">
        <f t="shared" si="3"/>
        <v>6.6531581133709036E-2</v>
      </c>
      <c r="AB24" s="63">
        <f t="shared" si="3"/>
        <v>4.9258105704399986E-2</v>
      </c>
      <c r="AC24" s="63">
        <f t="shared" si="3"/>
        <v>3.4093768913016853E-2</v>
      </c>
      <c r="AD24" s="63">
        <f t="shared" si="3"/>
        <v>4.5277666656215097E-2</v>
      </c>
      <c r="AE24" s="63">
        <f t="shared" si="3"/>
        <v>4.7541014524872874E-2</v>
      </c>
      <c r="AF24" s="63">
        <f t="shared" si="3"/>
        <v>5.3267180396904174E-2</v>
      </c>
      <c r="AG24" s="63">
        <f t="shared" si="3"/>
        <v>4.1372264653936827E-2</v>
      </c>
      <c r="AH24" s="63">
        <f t="shared" si="3"/>
        <v>3.8691103728435393E-2</v>
      </c>
      <c r="AI24" s="63">
        <f t="shared" si="3"/>
        <v>3.3122936036570814E-2</v>
      </c>
      <c r="AJ24" s="63">
        <f t="shared" si="3"/>
        <v>2.3223131367730333E-2</v>
      </c>
      <c r="AK24" s="63">
        <f t="shared" si="3"/>
        <v>6.9045718083466292E-3</v>
      </c>
      <c r="AL24" s="63">
        <f t="shared" si="3"/>
        <v>2.2386096965799622E-2</v>
      </c>
      <c r="AM24" s="63">
        <f t="shared" si="3"/>
        <v>-1.5506136164797463E-3</v>
      </c>
      <c r="AN24" s="63">
        <f t="shared" si="3"/>
        <v>5.0885398087589587E-3</v>
      </c>
      <c r="AO24" s="63">
        <f t="shared" si="3"/>
        <v>2.4350982264453588E-2</v>
      </c>
      <c r="AP24" s="63">
        <f t="shared" si="3"/>
        <v>2.3928175818031167E-2</v>
      </c>
      <c r="AQ24" s="63">
        <f t="shared" si="3"/>
        <v>2.3619321141996604E-2</v>
      </c>
      <c r="AR24" s="63">
        <f t="shared" si="3"/>
        <v>2.3397530487285916E-2</v>
      </c>
      <c r="AS24" s="63">
        <f t="shared" si="3"/>
        <v>2.3240135880999852E-2</v>
      </c>
      <c r="AT24" s="63">
        <f t="shared" si="3"/>
        <v>2.312943511814268E-2</v>
      </c>
      <c r="AU24" s="63">
        <f t="shared" si="3"/>
        <v>2.3052140802228758E-2</v>
      </c>
      <c r="AV24" s="63">
        <f t="shared" si="3"/>
        <v>2.2998513392856905E-2</v>
      </c>
      <c r="AW24" s="63">
        <f t="shared" si="3"/>
        <v>2.2961525973349731E-2</v>
      </c>
      <c r="AX24" s="63">
        <f t="shared" si="3"/>
        <v>2.2936166253469829E-2</v>
      </c>
    </row>
    <row r="25" spans="1:50">
      <c r="A25" s="57" t="s">
        <v>33</v>
      </c>
      <c r="B25" s="57" t="s">
        <v>47</v>
      </c>
      <c r="C25" s="57" t="s">
        <v>337</v>
      </c>
      <c r="D25" s="57"/>
      <c r="E25" s="57"/>
      <c r="F25" s="57"/>
      <c r="G25" s="57"/>
      <c r="H25" s="57"/>
      <c r="I25" s="53"/>
      <c r="J25" s="63">
        <f t="shared" ref="J25:AX25" si="4">(J7-I7)/I7</f>
        <v>-0.18056551941378363</v>
      </c>
      <c r="K25" s="63">
        <f t="shared" si="4"/>
        <v>0.58015074314138371</v>
      </c>
      <c r="L25" s="63">
        <f t="shared" si="4"/>
        <v>9.7120754938948561E-2</v>
      </c>
      <c r="M25" s="63">
        <f t="shared" si="4"/>
        <v>6.4249791493802416E-3</v>
      </c>
      <c r="N25" s="63">
        <f t="shared" si="4"/>
        <v>0.11362345615692819</v>
      </c>
      <c r="O25" s="63">
        <f t="shared" si="4"/>
        <v>9.7666203667160931E-2</v>
      </c>
      <c r="P25" s="63">
        <f t="shared" si="4"/>
        <v>8.7598006377452312E-2</v>
      </c>
      <c r="Q25" s="63">
        <f t="shared" si="4"/>
        <v>8.5653698084363419E-2</v>
      </c>
      <c r="R25" s="63">
        <f t="shared" si="4"/>
        <v>8.9681197470170199E-2</v>
      </c>
      <c r="S25" s="63">
        <f t="shared" si="4"/>
        <v>8.4193502466544751E-2</v>
      </c>
      <c r="T25" s="63">
        <f t="shared" si="4"/>
        <v>7.4458722515237288E-2</v>
      </c>
      <c r="U25" s="63">
        <f t="shared" si="4"/>
        <v>7.1093766409802597E-2</v>
      </c>
      <c r="V25" s="63">
        <f t="shared" si="4"/>
        <v>6.6195682699173919E-2</v>
      </c>
      <c r="W25" s="63">
        <f t="shared" si="4"/>
        <v>7.4153639899152593E-2</v>
      </c>
      <c r="X25" s="63">
        <f t="shared" si="4"/>
        <v>6.3673428291078443E-2</v>
      </c>
      <c r="Y25" s="63">
        <f t="shared" si="4"/>
        <v>6.5092606631680663E-2</v>
      </c>
      <c r="Z25" s="63">
        <f t="shared" si="4"/>
        <v>4.4704928535303112E-2</v>
      </c>
      <c r="AA25" s="63">
        <f t="shared" si="4"/>
        <v>5.0781551446177346E-2</v>
      </c>
      <c r="AB25" s="63">
        <f t="shared" si="4"/>
        <v>4.4968945705591651E-2</v>
      </c>
      <c r="AC25" s="63">
        <f t="shared" si="4"/>
        <v>3.9584134199467984E-2</v>
      </c>
      <c r="AD25" s="63">
        <f t="shared" si="4"/>
        <v>3.9295181842786901E-2</v>
      </c>
      <c r="AE25" s="63">
        <f t="shared" si="4"/>
        <v>3.7351834757352029E-2</v>
      </c>
      <c r="AF25" s="63">
        <f t="shared" si="4"/>
        <v>3.610984766402462E-2</v>
      </c>
      <c r="AG25" s="63">
        <f t="shared" si="4"/>
        <v>3.1586005714672946E-2</v>
      </c>
      <c r="AH25" s="63">
        <f t="shared" si="4"/>
        <v>2.8837782737509161E-2</v>
      </c>
      <c r="AI25" s="63">
        <f t="shared" si="4"/>
        <v>2.5560921669847761E-2</v>
      </c>
      <c r="AJ25" s="63">
        <f t="shared" si="4"/>
        <v>2.1477106306803571E-2</v>
      </c>
      <c r="AK25" s="63">
        <f t="shared" si="4"/>
        <v>7.8737005684861184E-3</v>
      </c>
      <c r="AL25" s="63">
        <f t="shared" si="4"/>
        <v>1.1863457374455313E-2</v>
      </c>
      <c r="AM25" s="63">
        <f t="shared" si="4"/>
        <v>7.9123905042604269E-3</v>
      </c>
      <c r="AN25" s="63">
        <f t="shared" si="4"/>
        <v>9.2961593704227567E-3</v>
      </c>
      <c r="AO25" s="63">
        <f t="shared" si="4"/>
        <v>1.7422984673929939E-2</v>
      </c>
      <c r="AP25" s="63">
        <f t="shared" si="4"/>
        <v>1.773306098412172E-2</v>
      </c>
      <c r="AQ25" s="63">
        <f t="shared" si="4"/>
        <v>1.7927687560237302E-2</v>
      </c>
      <c r="AR25" s="63">
        <f t="shared" si="4"/>
        <v>1.805080345428272E-2</v>
      </c>
      <c r="AS25" s="63">
        <f t="shared" si="4"/>
        <v>1.8129191596540983E-2</v>
      </c>
      <c r="AT25" s="63">
        <f t="shared" si="4"/>
        <v>1.8179404832967001E-2</v>
      </c>
      <c r="AU25" s="63">
        <f t="shared" si="4"/>
        <v>1.8211771366425922E-2</v>
      </c>
      <c r="AV25" s="63">
        <f t="shared" si="4"/>
        <v>1.8232779783969609E-2</v>
      </c>
      <c r="AW25" s="63">
        <f t="shared" si="4"/>
        <v>1.8246528156743807E-2</v>
      </c>
      <c r="AX25" s="63">
        <f t="shared" si="4"/>
        <v>1.8255616348930703E-2</v>
      </c>
    </row>
    <row r="26" spans="1:50">
      <c r="A26" s="57" t="s">
        <v>34</v>
      </c>
      <c r="B26" s="57" t="s">
        <v>47</v>
      </c>
      <c r="C26" s="57" t="s">
        <v>337</v>
      </c>
      <c r="D26" s="57"/>
      <c r="E26" s="57"/>
      <c r="F26" s="57"/>
      <c r="G26" s="57"/>
      <c r="H26" s="57"/>
      <c r="I26" s="53"/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</row>
    <row r="27" spans="1:50">
      <c r="A27" s="57" t="s">
        <v>35</v>
      </c>
      <c r="B27" s="57" t="s">
        <v>47</v>
      </c>
      <c r="C27" s="57" t="s">
        <v>337</v>
      </c>
      <c r="D27" s="57"/>
      <c r="E27" s="57"/>
      <c r="F27" s="57"/>
      <c r="G27" s="57"/>
      <c r="H27" s="57"/>
      <c r="I27" s="53"/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</row>
    <row r="28" spans="1:50">
      <c r="A28" s="57" t="s">
        <v>36</v>
      </c>
      <c r="B28" s="57" t="s">
        <v>47</v>
      </c>
      <c r="C28" s="57" t="s">
        <v>337</v>
      </c>
      <c r="D28" s="57"/>
      <c r="E28" s="57"/>
      <c r="F28" s="57"/>
      <c r="G28" s="57"/>
      <c r="H28" s="57"/>
      <c r="I28" s="53"/>
      <c r="J28" s="63">
        <f t="shared" ref="J28:AX28" si="5">(J10-I10)/I10</f>
        <v>-0.65163147241068375</v>
      </c>
      <c r="K28" s="63">
        <f t="shared" si="5"/>
        <v>0.44778124625635879</v>
      </c>
      <c r="L28" s="63">
        <f t="shared" si="5"/>
        <v>6.8235506034821841E-2</v>
      </c>
      <c r="M28" s="63">
        <f t="shared" si="5"/>
        <v>-2.1430933076436613E-2</v>
      </c>
      <c r="N28" s="63">
        <f t="shared" si="5"/>
        <v>7.1308031087073592E-2</v>
      </c>
      <c r="O28" s="63">
        <f t="shared" si="5"/>
        <v>5.4249298986557747E-2</v>
      </c>
      <c r="P28" s="63">
        <f t="shared" si="5"/>
        <v>4.87870537118291E-2</v>
      </c>
      <c r="Q28" s="63">
        <f t="shared" si="5"/>
        <v>5.3263561441473574E-2</v>
      </c>
      <c r="R28" s="63">
        <f t="shared" si="5"/>
        <v>6.2504706473665073E-2</v>
      </c>
      <c r="S28" s="63">
        <f t="shared" si="5"/>
        <v>5.437180652089247E-2</v>
      </c>
      <c r="T28" s="63">
        <f t="shared" si="5"/>
        <v>4.0353433838160237E-2</v>
      </c>
      <c r="U28" s="63">
        <f t="shared" si="5"/>
        <v>3.8875137781334543E-2</v>
      </c>
      <c r="V28" s="63">
        <f t="shared" si="5"/>
        <v>3.2927489700301758E-2</v>
      </c>
      <c r="W28" s="63">
        <f t="shared" si="5"/>
        <v>5.5571184457218828E-2</v>
      </c>
      <c r="X28" s="63">
        <f t="shared" si="5"/>
        <v>3.7327536932858098E-2</v>
      </c>
      <c r="Y28" s="63">
        <f t="shared" si="5"/>
        <v>4.5517135741173671E-2</v>
      </c>
      <c r="Z28" s="63">
        <f t="shared" si="5"/>
        <v>2.3733968662436836E-2</v>
      </c>
      <c r="AA28" s="63">
        <f t="shared" si="5"/>
        <v>4.2580228603110427E-2</v>
      </c>
      <c r="AB28" s="63">
        <f t="shared" si="5"/>
        <v>3.4624505086901021E-2</v>
      </c>
      <c r="AC28" s="63">
        <f t="shared" si="5"/>
        <v>2.749727775961194E-2</v>
      </c>
      <c r="AD28" s="63">
        <f t="shared" si="5"/>
        <v>3.1692395034323674E-2</v>
      </c>
      <c r="AE28" s="63">
        <f t="shared" si="5"/>
        <v>3.2014120437506732E-2</v>
      </c>
      <c r="AF28" s="63">
        <f t="shared" si="5"/>
        <v>3.3790627588443749E-2</v>
      </c>
      <c r="AG28" s="63">
        <f t="shared" si="5"/>
        <v>2.8007020470954113E-2</v>
      </c>
      <c r="AH28" s="63">
        <f t="shared" si="5"/>
        <v>2.6151031499176365E-2</v>
      </c>
      <c r="AI28" s="63">
        <f t="shared" si="5"/>
        <v>2.3043643434176843E-2</v>
      </c>
      <c r="AJ28" s="63">
        <f t="shared" si="5"/>
        <v>1.805107646745005E-2</v>
      </c>
      <c r="AK28" s="63">
        <f t="shared" si="5"/>
        <v>4.0220752680280355E-3</v>
      </c>
      <c r="AL28" s="63">
        <f t="shared" si="5"/>
        <v>1.1600475798695093E-2</v>
      </c>
      <c r="AM28" s="63">
        <f t="shared" si="5"/>
        <v>2.6448415142771406E-3</v>
      </c>
      <c r="AN28" s="63">
        <f t="shared" si="5"/>
        <v>6.852044489897526E-3</v>
      </c>
      <c r="AO28" s="63">
        <f t="shared" si="5"/>
        <v>1.4510338996297513E-2</v>
      </c>
      <c r="AP28" s="63">
        <f t="shared" si="5"/>
        <v>1.4869191128757665E-2</v>
      </c>
      <c r="AQ28" s="63">
        <f t="shared" si="5"/>
        <v>1.5108221204047223E-2</v>
      </c>
      <c r="AR28" s="63">
        <f t="shared" si="5"/>
        <v>1.5265185811981235E-2</v>
      </c>
      <c r="AS28" s="63">
        <f t="shared" si="5"/>
        <v>1.5367928079904123E-2</v>
      </c>
      <c r="AT28" s="63">
        <f t="shared" si="5"/>
        <v>1.5435454439587796E-2</v>
      </c>
      <c r="AU28" s="63">
        <f t="shared" si="5"/>
        <v>1.5480285300886309E-2</v>
      </c>
      <c r="AV28" s="63">
        <f t="shared" si="5"/>
        <v>1.5510527944827067E-2</v>
      </c>
      <c r="AW28" s="63">
        <f t="shared" si="5"/>
        <v>1.5531390614488985E-2</v>
      </c>
      <c r="AX28" s="63">
        <f t="shared" si="5"/>
        <v>1.5546209373355196E-2</v>
      </c>
    </row>
    <row r="29" spans="1:50">
      <c r="A29" s="57" t="s">
        <v>37</v>
      </c>
      <c r="B29" s="57" t="s">
        <v>47</v>
      </c>
      <c r="C29" s="57" t="s">
        <v>337</v>
      </c>
      <c r="D29" s="57"/>
      <c r="E29" s="57"/>
      <c r="F29" s="57"/>
      <c r="G29" s="57"/>
      <c r="H29" s="57"/>
      <c r="I29" s="53"/>
      <c r="J29" s="63">
        <f t="shared" ref="J29:AX29" si="6">(J11-I11)/I11</f>
        <v>-0.14859740950832412</v>
      </c>
      <c r="K29" s="63">
        <f t="shared" si="6"/>
        <v>0.30743954451150524</v>
      </c>
      <c r="L29" s="63">
        <f t="shared" si="6"/>
        <v>7.7987149594696173E-2</v>
      </c>
      <c r="M29" s="63">
        <f t="shared" si="6"/>
        <v>2.1177257013886567E-2</v>
      </c>
      <c r="N29" s="63">
        <f t="shared" si="6"/>
        <v>8.0068399250773872E-2</v>
      </c>
      <c r="O29" s="63">
        <f t="shared" si="6"/>
        <v>5.8905659228411858E-2</v>
      </c>
      <c r="P29" s="63">
        <f t="shared" si="6"/>
        <v>5.491819736754374E-2</v>
      </c>
      <c r="Q29" s="63">
        <f t="shared" si="6"/>
        <v>6.1807408376139718E-2</v>
      </c>
      <c r="R29" s="63">
        <f t="shared" si="6"/>
        <v>7.066197420464719E-2</v>
      </c>
      <c r="S29" s="63">
        <f t="shared" si="6"/>
        <v>5.7612355762365237E-2</v>
      </c>
      <c r="T29" s="63">
        <f t="shared" si="6"/>
        <v>3.8811226571709864E-2</v>
      </c>
      <c r="U29" s="63">
        <f t="shared" si="6"/>
        <v>3.7186208519741096E-2</v>
      </c>
      <c r="V29" s="63">
        <f t="shared" si="6"/>
        <v>2.8393436933607363E-2</v>
      </c>
      <c r="W29" s="63">
        <f t="shared" si="6"/>
        <v>5.7041582446420006E-2</v>
      </c>
      <c r="X29" s="63">
        <f t="shared" si="6"/>
        <v>3.2061462447379646E-2</v>
      </c>
      <c r="Y29" s="63">
        <f t="shared" si="6"/>
        <v>4.1707143558456498E-2</v>
      </c>
      <c r="Z29" s="63">
        <f t="shared" si="6"/>
        <v>3.1912395036072634E-2</v>
      </c>
      <c r="AA29" s="63">
        <f t="shared" si="6"/>
        <v>5.5775839321070379E-2</v>
      </c>
      <c r="AB29" s="63">
        <f t="shared" si="6"/>
        <v>4.4016964294113135E-2</v>
      </c>
      <c r="AC29" s="63">
        <f t="shared" si="6"/>
        <v>3.3517453628737384E-2</v>
      </c>
      <c r="AD29" s="63">
        <f t="shared" si="6"/>
        <v>3.8173479499527818E-2</v>
      </c>
      <c r="AE29" s="63">
        <f t="shared" si="6"/>
        <v>3.7815361360505131E-2</v>
      </c>
      <c r="AF29" s="63">
        <f t="shared" si="6"/>
        <v>3.9498596777879584E-2</v>
      </c>
      <c r="AG29" s="63">
        <f t="shared" si="6"/>
        <v>3.1264057908925433E-2</v>
      </c>
      <c r="AH29" s="63">
        <f t="shared" si="6"/>
        <v>2.8313442980199027E-2</v>
      </c>
      <c r="AI29" s="63">
        <f t="shared" si="6"/>
        <v>2.3753074599535549E-2</v>
      </c>
      <c r="AJ29" s="63">
        <f t="shared" si="6"/>
        <v>1.6756589865203494E-2</v>
      </c>
      <c r="AK29" s="63">
        <f t="shared" si="6"/>
        <v>4.849758034692858E-3</v>
      </c>
      <c r="AL29" s="63">
        <f t="shared" si="6"/>
        <v>1.2556685612728978E-2</v>
      </c>
      <c r="AM29" s="63">
        <f t="shared" si="6"/>
        <v>-1.7063346128764476E-3</v>
      </c>
      <c r="AN29" s="63">
        <f t="shared" si="6"/>
        <v>1.470530690844508E-3</v>
      </c>
      <c r="AO29" s="63">
        <f t="shared" si="6"/>
        <v>1.9512144774877147E-2</v>
      </c>
      <c r="AP29" s="63">
        <f t="shared" si="6"/>
        <v>1.9721753216768355E-2</v>
      </c>
      <c r="AQ29" s="63">
        <f t="shared" si="6"/>
        <v>1.9863293103684582E-2</v>
      </c>
      <c r="AR29" s="63">
        <f t="shared" si="6"/>
        <v>1.9956321950204144E-2</v>
      </c>
      <c r="AS29" s="63">
        <f t="shared" si="6"/>
        <v>2.0016504902586097E-2</v>
      </c>
      <c r="AT29" s="63">
        <f t="shared" si="6"/>
        <v>2.0055019582321511E-2</v>
      </c>
      <c r="AU29" s="63">
        <f t="shared" si="6"/>
        <v>2.007942995589887E-2</v>
      </c>
      <c r="AV29" s="63">
        <f t="shared" si="6"/>
        <v>2.0094718635906551E-2</v>
      </c>
      <c r="AW29" s="63">
        <f t="shared" si="6"/>
        <v>2.0104122361047826E-2</v>
      </c>
      <c r="AX29" s="63">
        <f t="shared" si="6"/>
        <v>2.0109729444401217E-2</v>
      </c>
    </row>
    <row r="30" spans="1:50">
      <c r="A30" s="57" t="s">
        <v>38</v>
      </c>
      <c r="B30" s="57" t="s">
        <v>47</v>
      </c>
      <c r="C30" s="57" t="s">
        <v>337</v>
      </c>
      <c r="D30" s="57"/>
      <c r="E30" s="57"/>
      <c r="F30" s="57"/>
      <c r="G30" s="57"/>
      <c r="H30" s="57"/>
      <c r="I30" s="53"/>
      <c r="J30" s="63">
        <f t="shared" ref="J30:AX30" si="7">(J12-I12)/I12</f>
        <v>-2.9222984830508964E-2</v>
      </c>
      <c r="K30" s="63">
        <f t="shared" si="7"/>
        <v>0.14968080499366385</v>
      </c>
      <c r="L30" s="63">
        <f t="shared" si="7"/>
        <v>5.7738280810606564E-2</v>
      </c>
      <c r="M30" s="63">
        <f t="shared" si="7"/>
        <v>3.5685456545890094E-2</v>
      </c>
      <c r="N30" s="63">
        <f t="shared" si="7"/>
        <v>5.9275940181043665E-2</v>
      </c>
      <c r="O30" s="63">
        <f t="shared" si="7"/>
        <v>5.033033396860933E-2</v>
      </c>
      <c r="P30" s="63">
        <f t="shared" si="7"/>
        <v>4.7554344749816464E-2</v>
      </c>
      <c r="Q30" s="63">
        <f t="shared" si="7"/>
        <v>4.8644002492161068E-2</v>
      </c>
      <c r="R30" s="63">
        <f t="shared" si="7"/>
        <v>5.0622383801765224E-2</v>
      </c>
      <c r="S30" s="63">
        <f t="shared" si="7"/>
        <v>4.541643424414249E-2</v>
      </c>
      <c r="T30" s="63">
        <f t="shared" si="7"/>
        <v>3.8031318175384701E-2</v>
      </c>
      <c r="U30" s="63">
        <f t="shared" si="7"/>
        <v>3.6524542928176085E-2</v>
      </c>
      <c r="V30" s="63">
        <f t="shared" si="7"/>
        <v>3.2556677704189789E-2</v>
      </c>
      <c r="W30" s="63">
        <f t="shared" si="7"/>
        <v>4.0530997200835271E-2</v>
      </c>
      <c r="X30" s="63">
        <f t="shared" si="7"/>
        <v>3.1165601181771817E-2</v>
      </c>
      <c r="Y30" s="63">
        <f t="shared" si="7"/>
        <v>3.2959610562707006E-2</v>
      </c>
      <c r="Z30" s="63">
        <f t="shared" si="7"/>
        <v>2.9015092338696723E-2</v>
      </c>
      <c r="AA30" s="63">
        <f t="shared" si="7"/>
        <v>3.5421142106080682E-2</v>
      </c>
      <c r="AB30" s="63">
        <f t="shared" si="7"/>
        <v>3.0351447668323053E-2</v>
      </c>
      <c r="AC30" s="63">
        <f t="shared" si="7"/>
        <v>2.5712660585057504E-2</v>
      </c>
      <c r="AD30" s="63">
        <f t="shared" si="7"/>
        <v>2.6028998975549378E-2</v>
      </c>
      <c r="AE30" s="63">
        <f t="shared" si="7"/>
        <v>2.4766611138875277E-2</v>
      </c>
      <c r="AF30" s="63">
        <f t="shared" si="7"/>
        <v>2.4204922580895176E-2</v>
      </c>
      <c r="AG30" s="63">
        <f t="shared" si="7"/>
        <v>2.0475162729376981E-2</v>
      </c>
      <c r="AH30" s="63">
        <f t="shared" si="7"/>
        <v>1.8479812975475393E-2</v>
      </c>
      <c r="AI30" s="63">
        <f t="shared" si="7"/>
        <v>1.5975367927680614E-2</v>
      </c>
      <c r="AJ30" s="63">
        <f t="shared" si="7"/>
        <v>1.2690170398196607E-2</v>
      </c>
      <c r="AK30" s="63">
        <f t="shared" si="7"/>
        <v>7.242398871528802E-3</v>
      </c>
      <c r="AL30" s="63">
        <f t="shared" si="7"/>
        <v>8.8615052880334725E-3</v>
      </c>
      <c r="AM30" s="63">
        <f t="shared" si="7"/>
        <v>3.2480807769438035E-3</v>
      </c>
      <c r="AN30" s="63">
        <f t="shared" si="7"/>
        <v>3.4098251952524687E-3</v>
      </c>
      <c r="AO30" s="63">
        <f t="shared" si="7"/>
        <v>1.2404219811252918E-2</v>
      </c>
      <c r="AP30" s="63">
        <f t="shared" si="7"/>
        <v>1.2398776310055468E-2</v>
      </c>
      <c r="AQ30" s="63">
        <f t="shared" si="7"/>
        <v>1.2401475615055276E-2</v>
      </c>
      <c r="AR30" s="63">
        <f t="shared" si="7"/>
        <v>1.2406872827869533E-2</v>
      </c>
      <c r="AS30" s="63">
        <f t="shared" si="7"/>
        <v>1.2412416027550797E-2</v>
      </c>
      <c r="AT30" s="63">
        <f t="shared" si="7"/>
        <v>1.241708352865201E-2</v>
      </c>
      <c r="AU30" s="63">
        <f t="shared" si="7"/>
        <v>1.2420603091285617E-2</v>
      </c>
      <c r="AV30" s="63">
        <f t="shared" si="7"/>
        <v>1.2423033050860361E-2</v>
      </c>
      <c r="AW30" s="63">
        <f t="shared" si="7"/>
        <v>1.2424550953347812E-2</v>
      </c>
      <c r="AX30" s="63">
        <f t="shared" si="7"/>
        <v>1.2425354695188677E-2</v>
      </c>
    </row>
    <row r="31" spans="1:50">
      <c r="A31" s="57" t="s">
        <v>39</v>
      </c>
      <c r="B31" s="57" t="s">
        <v>47</v>
      </c>
      <c r="C31" s="57" t="s">
        <v>337</v>
      </c>
      <c r="D31" s="57"/>
      <c r="E31" s="57"/>
      <c r="F31" s="57"/>
      <c r="G31" s="57"/>
      <c r="H31" s="57"/>
      <c r="I31" s="53"/>
      <c r="J31" s="63">
        <f t="shared" ref="J31:AX31" si="8">(J13-I13)/I13</f>
        <v>1.071061488239927E-2</v>
      </c>
      <c r="K31" s="63">
        <f t="shared" si="8"/>
        <v>7.2995492740780613E-2</v>
      </c>
      <c r="L31" s="63">
        <f t="shared" si="8"/>
        <v>2.9657088081236446E-2</v>
      </c>
      <c r="M31" s="63">
        <f t="shared" si="8"/>
        <v>2.2767133544384911E-2</v>
      </c>
      <c r="N31" s="63">
        <f t="shared" si="8"/>
        <v>3.0707955729755081E-2</v>
      </c>
      <c r="O31" s="63">
        <f t="shared" si="8"/>
        <v>1.934334553022574E-2</v>
      </c>
      <c r="P31" s="63">
        <f t="shared" si="8"/>
        <v>1.6895510227381193E-2</v>
      </c>
      <c r="Q31" s="63">
        <f t="shared" si="8"/>
        <v>1.8913970523479349E-2</v>
      </c>
      <c r="R31" s="63">
        <f t="shared" si="8"/>
        <v>2.052255463644841E-2</v>
      </c>
      <c r="S31" s="63">
        <f t="shared" si="8"/>
        <v>1.1767061845228839E-2</v>
      </c>
      <c r="T31" s="63">
        <f t="shared" si="8"/>
        <v>9.3931948756363019E-4</v>
      </c>
      <c r="U31" s="63">
        <f t="shared" si="8"/>
        <v>-3.4490711142919479E-4</v>
      </c>
      <c r="V31" s="63">
        <f t="shared" si="8"/>
        <v>-6.0491926313506117E-3</v>
      </c>
      <c r="W31" s="63">
        <f t="shared" si="8"/>
        <v>5.735287926289444E-3</v>
      </c>
      <c r="X31" s="63">
        <f t="shared" si="8"/>
        <v>-8.7820471320317894E-3</v>
      </c>
      <c r="Y31" s="63">
        <f t="shared" si="8"/>
        <v>-5.7322691578329098E-3</v>
      </c>
      <c r="Z31" s="63">
        <f t="shared" si="8"/>
        <v>2.8073191165983821E-2</v>
      </c>
      <c r="AA31" s="63">
        <f t="shared" si="8"/>
        <v>3.8586724066408562E-2</v>
      </c>
      <c r="AB31" s="63">
        <f t="shared" si="8"/>
        <v>3.1556076572261053E-2</v>
      </c>
      <c r="AC31" s="63">
        <f t="shared" si="8"/>
        <v>2.519782331460358E-2</v>
      </c>
      <c r="AD31" s="63">
        <f t="shared" si="8"/>
        <v>2.6411888291621652E-2</v>
      </c>
      <c r="AE31" s="63">
        <f t="shared" si="8"/>
        <v>2.5220586324138494E-2</v>
      </c>
      <c r="AF31" s="63">
        <f t="shared" si="8"/>
        <v>2.510454773653072E-2</v>
      </c>
      <c r="AG31" s="63">
        <f t="shared" si="8"/>
        <v>2.0153220177833789E-2</v>
      </c>
      <c r="AH31" s="63">
        <f t="shared" si="8"/>
        <v>1.7854926299215274E-2</v>
      </c>
      <c r="AI31" s="63">
        <f t="shared" si="8"/>
        <v>1.4782435639653597E-2</v>
      </c>
      <c r="AJ31" s="63">
        <f t="shared" si="8"/>
        <v>1.0523050845844128E-2</v>
      </c>
      <c r="AK31" s="63">
        <f t="shared" si="8"/>
        <v>6.0749226160991526E-3</v>
      </c>
      <c r="AL31" s="63">
        <f t="shared" si="8"/>
        <v>8.6134218700729265E-3</v>
      </c>
      <c r="AM31" s="63">
        <f t="shared" si="8"/>
        <v>2.0826865582032673E-6</v>
      </c>
      <c r="AN31" s="63">
        <f t="shared" si="8"/>
        <v>1.2155716953929077E-4</v>
      </c>
      <c r="AO31" s="63">
        <f t="shared" si="8"/>
        <v>1.3994650567046957E-2</v>
      </c>
      <c r="AP31" s="63">
        <f t="shared" si="8"/>
        <v>1.388725825759626E-2</v>
      </c>
      <c r="AQ31" s="63">
        <f t="shared" si="8"/>
        <v>1.3804098805321916E-2</v>
      </c>
      <c r="AR31" s="63">
        <f t="shared" si="8"/>
        <v>1.3740378913770151E-2</v>
      </c>
      <c r="AS31" s="63">
        <f t="shared" si="8"/>
        <v>1.3691828067808659E-2</v>
      </c>
      <c r="AT31" s="63">
        <f t="shared" si="8"/>
        <v>1.3654908044336016E-2</v>
      </c>
      <c r="AU31" s="63">
        <f t="shared" si="8"/>
        <v>1.3626798944282034E-2</v>
      </c>
      <c r="AV31" s="63">
        <f t="shared" si="8"/>
        <v>1.360530628159724E-2</v>
      </c>
      <c r="AW31" s="63">
        <f t="shared" si="8"/>
        <v>1.3588749484470553E-2</v>
      </c>
      <c r="AX31" s="63">
        <f t="shared" si="8"/>
        <v>1.3575856323804045E-2</v>
      </c>
    </row>
    <row r="32" spans="1:50">
      <c r="A32" s="57" t="s">
        <v>40</v>
      </c>
      <c r="B32" s="57" t="s">
        <v>47</v>
      </c>
      <c r="C32" s="57" t="s">
        <v>337</v>
      </c>
      <c r="D32" s="57"/>
      <c r="E32" s="57"/>
      <c r="F32" s="57"/>
      <c r="G32" s="57"/>
      <c r="H32" s="57"/>
      <c r="I32" s="53"/>
      <c r="J32" s="63">
        <f t="shared" ref="J32:AX32" si="9">(J14-I14)/I14</f>
        <v>-0.15770314680064415</v>
      </c>
      <c r="K32" s="63">
        <f t="shared" si="9"/>
        <v>0.40033167020276467</v>
      </c>
      <c r="L32" s="63">
        <f t="shared" si="9"/>
        <v>2.9862509729137735E-2</v>
      </c>
      <c r="M32" s="63">
        <f t="shared" si="9"/>
        <v>-1.8563502512532814E-2</v>
      </c>
      <c r="N32" s="63">
        <f t="shared" si="9"/>
        <v>6.7969421149161532E-2</v>
      </c>
      <c r="O32" s="63">
        <f t="shared" si="9"/>
        <v>5.6714785445317654E-2</v>
      </c>
      <c r="P32" s="63">
        <f t="shared" si="9"/>
        <v>5.0063641867039765E-2</v>
      </c>
      <c r="Q32" s="63">
        <f t="shared" si="9"/>
        <v>4.759471891701219E-2</v>
      </c>
      <c r="R32" s="63">
        <f t="shared" si="9"/>
        <v>4.9710405040610452E-2</v>
      </c>
      <c r="S32" s="63">
        <f t="shared" si="9"/>
        <v>4.9607892054186503E-2</v>
      </c>
      <c r="T32" s="63">
        <f t="shared" si="9"/>
        <v>4.7431441664983302E-2</v>
      </c>
      <c r="U32" s="63">
        <f t="shared" si="9"/>
        <v>4.5542060336439802E-2</v>
      </c>
      <c r="V32" s="63">
        <f t="shared" si="9"/>
        <v>4.455932567461264E-2</v>
      </c>
      <c r="W32" s="63">
        <f t="shared" si="9"/>
        <v>4.3418550588244349E-2</v>
      </c>
      <c r="X32" s="63">
        <f t="shared" si="9"/>
        <v>4.2176654053438768E-2</v>
      </c>
      <c r="Y32" s="63">
        <f t="shared" si="9"/>
        <v>4.085861242707016E-2</v>
      </c>
      <c r="Z32" s="63">
        <f t="shared" si="9"/>
        <v>3.9478490932571823E-2</v>
      </c>
      <c r="AA32" s="63">
        <f t="shared" si="9"/>
        <v>3.8045306950748647E-2</v>
      </c>
      <c r="AB32" s="63">
        <f t="shared" si="9"/>
        <v>3.6565395618376184E-2</v>
      </c>
      <c r="AC32" s="63">
        <f t="shared" si="9"/>
        <v>3.5043530122177279E-2</v>
      </c>
      <c r="AD32" s="63">
        <f t="shared" si="9"/>
        <v>3.3483511282999638E-2</v>
      </c>
      <c r="AE32" s="63">
        <f t="shared" si="9"/>
        <v>3.1888504783077955E-2</v>
      </c>
      <c r="AF32" s="63">
        <f t="shared" si="9"/>
        <v>3.0261246650078927E-2</v>
      </c>
      <c r="AG32" s="63">
        <f t="shared" si="9"/>
        <v>2.8604174290810677E-2</v>
      </c>
      <c r="AH32" s="63">
        <f t="shared" si="9"/>
        <v>2.6919512774167362E-2</v>
      </c>
      <c r="AI32" s="63">
        <f t="shared" si="9"/>
        <v>2.5209332975528822E-2</v>
      </c>
      <c r="AJ32" s="63">
        <f t="shared" si="9"/>
        <v>2.3475591452259293E-2</v>
      </c>
      <c r="AK32" s="63">
        <f t="shared" si="9"/>
        <v>1.3973536252406086E-2</v>
      </c>
      <c r="AL32" s="63">
        <f t="shared" si="9"/>
        <v>1.5419625254104535E-2</v>
      </c>
      <c r="AM32" s="63">
        <f t="shared" si="9"/>
        <v>1.5746206022225127E-2</v>
      </c>
      <c r="AN32" s="63">
        <f t="shared" si="9"/>
        <v>1.5637881069459732E-2</v>
      </c>
      <c r="AO32" s="63">
        <f t="shared" si="9"/>
        <v>1.5367261262184429E-2</v>
      </c>
      <c r="AP32" s="63">
        <f t="shared" si="9"/>
        <v>1.5057188975660562E-2</v>
      </c>
      <c r="AQ32" s="63">
        <f t="shared" si="9"/>
        <v>1.4762645212529299E-2</v>
      </c>
      <c r="AR32" s="63">
        <f t="shared" si="9"/>
        <v>1.4505840838065812E-2</v>
      </c>
      <c r="AS32" s="63">
        <f t="shared" si="9"/>
        <v>1.429298216241167E-2</v>
      </c>
      <c r="AT32" s="63">
        <f t="shared" si="9"/>
        <v>1.4122691972471606E-2</v>
      </c>
      <c r="AU32" s="63">
        <f t="shared" si="9"/>
        <v>1.3990334258867778E-2</v>
      </c>
      <c r="AV32" s="63">
        <f t="shared" si="9"/>
        <v>1.3890228073274754E-2</v>
      </c>
      <c r="AW32" s="63">
        <f t="shared" si="9"/>
        <v>1.3816742008866182E-2</v>
      </c>
      <c r="AX32" s="63">
        <f t="shared" si="9"/>
        <v>1.3764789522005856E-2</v>
      </c>
    </row>
    <row r="33" spans="1:50">
      <c r="A33" s="57" t="s">
        <v>41</v>
      </c>
      <c r="B33" s="57" t="s">
        <v>47</v>
      </c>
      <c r="C33" s="57" t="s">
        <v>337</v>
      </c>
      <c r="D33" s="57"/>
      <c r="E33" s="57"/>
      <c r="F33" s="57"/>
      <c r="G33" s="57"/>
      <c r="H33" s="57"/>
      <c r="I33" s="53"/>
      <c r="J33" s="63">
        <f t="shared" ref="J33:AX33" si="10">(J15-I15)/I15</f>
        <v>-0.15976878990182525</v>
      </c>
      <c r="K33" s="63">
        <f t="shared" si="10"/>
        <v>0.37387188734387788</v>
      </c>
      <c r="L33" s="63">
        <f t="shared" si="10"/>
        <v>7.9939181564353742E-2</v>
      </c>
      <c r="M33" s="63">
        <f t="shared" si="10"/>
        <v>1.8418307893051405E-2</v>
      </c>
      <c r="N33" s="63">
        <f t="shared" si="10"/>
        <v>9.1083085446936815E-2</v>
      </c>
      <c r="O33" s="63">
        <f t="shared" si="10"/>
        <v>7.4387713579515333E-2</v>
      </c>
      <c r="P33" s="63">
        <f t="shared" si="10"/>
        <v>6.9373654011182576E-2</v>
      </c>
      <c r="Q33" s="63">
        <f t="shared" si="10"/>
        <v>7.2119059828702634E-2</v>
      </c>
      <c r="R33" s="63">
        <f t="shared" si="10"/>
        <v>7.821549195910496E-2</v>
      </c>
      <c r="S33" s="63">
        <f t="shared" si="10"/>
        <v>7.0820845989541706E-2</v>
      </c>
      <c r="T33" s="63">
        <f t="shared" si="10"/>
        <v>5.8951037774170059E-2</v>
      </c>
      <c r="U33" s="63">
        <f t="shared" si="10"/>
        <v>5.6774838054640592E-2</v>
      </c>
      <c r="V33" s="63">
        <f t="shared" si="10"/>
        <v>5.104525694304831E-2</v>
      </c>
      <c r="W33" s="63">
        <f t="shared" si="10"/>
        <v>6.7155861013733123E-2</v>
      </c>
      <c r="X33" s="63">
        <f t="shared" si="10"/>
        <v>5.1944508740493348E-2</v>
      </c>
      <c r="Y33" s="63">
        <f t="shared" si="10"/>
        <v>5.6992918782083998E-2</v>
      </c>
      <c r="Z33" s="63">
        <f t="shared" si="10"/>
        <v>3.9573677328224748E-2</v>
      </c>
      <c r="AA33" s="63">
        <f t="shared" si="10"/>
        <v>5.2872824812825993E-2</v>
      </c>
      <c r="AB33" s="63">
        <f t="shared" si="10"/>
        <v>4.5691858054467169E-2</v>
      </c>
      <c r="AC33" s="63">
        <f t="shared" si="10"/>
        <v>3.9172556669182589E-2</v>
      </c>
      <c r="AD33" s="63">
        <f t="shared" si="10"/>
        <v>4.1331953931199705E-2</v>
      </c>
      <c r="AE33" s="63">
        <f t="shared" si="10"/>
        <v>4.055705232567948E-2</v>
      </c>
      <c r="AF33" s="63">
        <f t="shared" si="10"/>
        <v>4.091262936824875E-2</v>
      </c>
      <c r="AG33" s="63">
        <f t="shared" si="10"/>
        <v>3.5534044187549414E-2</v>
      </c>
      <c r="AH33" s="63">
        <f t="shared" si="10"/>
        <v>3.3165635373772345E-2</v>
      </c>
      <c r="AI33" s="63">
        <f t="shared" si="10"/>
        <v>2.9859259176644982E-2</v>
      </c>
      <c r="AJ33" s="63">
        <f t="shared" si="10"/>
        <v>2.513250161524402E-2</v>
      </c>
      <c r="AK33" s="63">
        <f t="shared" si="10"/>
        <v>1.3498730070837314E-2</v>
      </c>
      <c r="AL33" s="63">
        <f t="shared" si="10"/>
        <v>1.8117355184046186E-2</v>
      </c>
      <c r="AM33" s="63">
        <f t="shared" si="10"/>
        <v>9.9004183664514588E-3</v>
      </c>
      <c r="AN33" s="63">
        <f t="shared" si="10"/>
        <v>1.1934657256274321E-2</v>
      </c>
      <c r="AO33" s="63">
        <f t="shared" si="10"/>
        <v>1.8064476079533813E-2</v>
      </c>
      <c r="AP33" s="63">
        <f t="shared" si="10"/>
        <v>1.7884872642551692E-2</v>
      </c>
      <c r="AQ33" s="63">
        <f t="shared" si="10"/>
        <v>1.7771734684508416E-2</v>
      </c>
      <c r="AR33" s="63">
        <f t="shared" si="10"/>
        <v>1.7700823762821356E-2</v>
      </c>
      <c r="AS33" s="63">
        <f t="shared" si="10"/>
        <v>1.7656222219060831E-2</v>
      </c>
      <c r="AT33" s="63">
        <f t="shared" si="10"/>
        <v>1.7627783358309765E-2</v>
      </c>
      <c r="AU33" s="63">
        <f t="shared" si="10"/>
        <v>1.7609157139719653E-2</v>
      </c>
      <c r="AV33" s="63">
        <f t="shared" si="10"/>
        <v>1.7596421170858932E-2</v>
      </c>
      <c r="AW33" s="63">
        <f t="shared" si="10"/>
        <v>1.7587178525290008E-2</v>
      </c>
      <c r="AX33" s="63">
        <f t="shared" si="10"/>
        <v>1.757997929510749E-2</v>
      </c>
    </row>
    <row r="34" spans="1:50">
      <c r="A34" s="57" t="s">
        <v>42</v>
      </c>
      <c r="B34" s="57" t="s">
        <v>47</v>
      </c>
      <c r="C34" s="57" t="s">
        <v>337</v>
      </c>
      <c r="D34" s="57"/>
      <c r="E34" s="57"/>
      <c r="F34" s="57"/>
      <c r="G34" s="57"/>
      <c r="H34" s="57"/>
      <c r="I34" s="53"/>
      <c r="J34" s="63">
        <f t="shared" ref="J34:AX34" si="11">J30</f>
        <v>-2.9222984830508964E-2</v>
      </c>
      <c r="K34" s="63">
        <f t="shared" si="11"/>
        <v>0.14968080499366385</v>
      </c>
      <c r="L34" s="63">
        <f t="shared" si="11"/>
        <v>5.7738280810606564E-2</v>
      </c>
      <c r="M34" s="63">
        <f t="shared" si="11"/>
        <v>3.5685456545890094E-2</v>
      </c>
      <c r="N34" s="63">
        <f t="shared" si="11"/>
        <v>5.9275940181043665E-2</v>
      </c>
      <c r="O34" s="63">
        <f t="shared" si="11"/>
        <v>5.033033396860933E-2</v>
      </c>
      <c r="P34" s="63">
        <f t="shared" si="11"/>
        <v>4.7554344749816464E-2</v>
      </c>
      <c r="Q34" s="63">
        <f t="shared" si="11"/>
        <v>4.8644002492161068E-2</v>
      </c>
      <c r="R34" s="63">
        <f t="shared" si="11"/>
        <v>5.0622383801765224E-2</v>
      </c>
      <c r="S34" s="63">
        <f t="shared" si="11"/>
        <v>4.541643424414249E-2</v>
      </c>
      <c r="T34" s="63">
        <f t="shared" si="11"/>
        <v>3.8031318175384701E-2</v>
      </c>
      <c r="U34" s="63">
        <f t="shared" si="11"/>
        <v>3.6524542928176085E-2</v>
      </c>
      <c r="V34" s="63">
        <f t="shared" si="11"/>
        <v>3.2556677704189789E-2</v>
      </c>
      <c r="W34" s="63">
        <f t="shared" si="11"/>
        <v>4.0530997200835271E-2</v>
      </c>
      <c r="X34" s="63">
        <f t="shared" si="11"/>
        <v>3.1165601181771817E-2</v>
      </c>
      <c r="Y34" s="63">
        <f t="shared" si="11"/>
        <v>3.2959610562707006E-2</v>
      </c>
      <c r="Z34" s="63">
        <f t="shared" si="11"/>
        <v>2.9015092338696723E-2</v>
      </c>
      <c r="AA34" s="63">
        <f t="shared" si="11"/>
        <v>3.5421142106080682E-2</v>
      </c>
      <c r="AB34" s="63">
        <f t="shared" si="11"/>
        <v>3.0351447668323053E-2</v>
      </c>
      <c r="AC34" s="63">
        <f t="shared" si="11"/>
        <v>2.5712660585057504E-2</v>
      </c>
      <c r="AD34" s="63">
        <f t="shared" si="11"/>
        <v>2.6028998975549378E-2</v>
      </c>
      <c r="AE34" s="63">
        <f t="shared" si="11"/>
        <v>2.4766611138875277E-2</v>
      </c>
      <c r="AF34" s="63">
        <f t="shared" si="11"/>
        <v>2.4204922580895176E-2</v>
      </c>
      <c r="AG34" s="63">
        <f t="shared" si="11"/>
        <v>2.0475162729376981E-2</v>
      </c>
      <c r="AH34" s="63">
        <f t="shared" si="11"/>
        <v>1.8479812975475393E-2</v>
      </c>
      <c r="AI34" s="63">
        <f t="shared" si="11"/>
        <v>1.5975367927680614E-2</v>
      </c>
      <c r="AJ34" s="63">
        <f t="shared" si="11"/>
        <v>1.2690170398196607E-2</v>
      </c>
      <c r="AK34" s="63">
        <f t="shared" si="11"/>
        <v>7.242398871528802E-3</v>
      </c>
      <c r="AL34" s="63">
        <f t="shared" si="11"/>
        <v>8.8615052880334725E-3</v>
      </c>
      <c r="AM34" s="63">
        <f t="shared" si="11"/>
        <v>3.2480807769438035E-3</v>
      </c>
      <c r="AN34" s="63">
        <f t="shared" si="11"/>
        <v>3.4098251952524687E-3</v>
      </c>
      <c r="AO34" s="63">
        <f t="shared" si="11"/>
        <v>1.2404219811252918E-2</v>
      </c>
      <c r="AP34" s="63">
        <f t="shared" si="11"/>
        <v>1.2398776310055468E-2</v>
      </c>
      <c r="AQ34" s="63">
        <f t="shared" si="11"/>
        <v>1.2401475615055276E-2</v>
      </c>
      <c r="AR34" s="63">
        <f t="shared" si="11"/>
        <v>1.2406872827869533E-2</v>
      </c>
      <c r="AS34" s="63">
        <f t="shared" si="11"/>
        <v>1.2412416027550797E-2</v>
      </c>
      <c r="AT34" s="63">
        <f t="shared" si="11"/>
        <v>1.241708352865201E-2</v>
      </c>
      <c r="AU34" s="63">
        <f t="shared" si="11"/>
        <v>1.2420603091285617E-2</v>
      </c>
      <c r="AV34" s="63">
        <f t="shared" si="11"/>
        <v>1.2423033050860361E-2</v>
      </c>
      <c r="AW34" s="63">
        <f t="shared" si="11"/>
        <v>1.2424550953347812E-2</v>
      </c>
      <c r="AX34" s="63">
        <f t="shared" si="11"/>
        <v>1.2425354695188677E-2</v>
      </c>
    </row>
    <row r="35" spans="1:50">
      <c r="A35" s="57" t="s">
        <v>43</v>
      </c>
      <c r="B35" s="57" t="s">
        <v>47</v>
      </c>
      <c r="C35" s="57" t="s">
        <v>337</v>
      </c>
      <c r="D35" s="57"/>
      <c r="E35" s="57"/>
      <c r="F35" s="57"/>
      <c r="G35" s="57"/>
      <c r="H35" s="57"/>
      <c r="I35" s="53"/>
      <c r="J35" s="63">
        <f t="shared" ref="J35:AX35" si="12">J21</f>
        <v>0.22587467267740663</v>
      </c>
      <c r="K35" s="63">
        <f t="shared" si="12"/>
        <v>5.9130033332720704E-2</v>
      </c>
      <c r="L35" s="63">
        <f t="shared" si="12"/>
        <v>6.3674149543191158E-2</v>
      </c>
      <c r="M35" s="63">
        <f t="shared" si="12"/>
        <v>6.7150729702802905E-2</v>
      </c>
      <c r="N35" s="63">
        <f t="shared" si="12"/>
        <v>5.2014745375069921E-2</v>
      </c>
      <c r="O35" s="63">
        <f t="shared" si="12"/>
        <v>4.463804690906166E-2</v>
      </c>
      <c r="P35" s="63">
        <f t="shared" si="12"/>
        <v>4.4978743409034808E-2</v>
      </c>
      <c r="Q35" s="63">
        <f t="shared" si="12"/>
        <v>4.8723815273051217E-2</v>
      </c>
      <c r="R35" s="63">
        <f t="shared" si="12"/>
        <v>5.0950651095821392E-2</v>
      </c>
      <c r="S35" s="63">
        <f t="shared" si="12"/>
        <v>4.5025833548114971E-2</v>
      </c>
      <c r="T35" s="63">
        <f t="shared" si="12"/>
        <v>3.7440181615791698E-2</v>
      </c>
      <c r="U35" s="63">
        <f t="shared" si="12"/>
        <v>3.7898646501639627E-2</v>
      </c>
      <c r="V35" s="63">
        <f t="shared" si="12"/>
        <v>3.4563296207149791E-2</v>
      </c>
      <c r="W35" s="63">
        <f t="shared" si="12"/>
        <v>4.7151523433293582E-2</v>
      </c>
      <c r="X35" s="63">
        <f t="shared" si="12"/>
        <v>3.6885013472000523E-2</v>
      </c>
      <c r="Y35" s="63">
        <f t="shared" si="12"/>
        <v>4.1268955678258674E-2</v>
      </c>
      <c r="Z35" s="63">
        <f t="shared" si="12"/>
        <v>9.8213734985129735E-4</v>
      </c>
      <c r="AA35" s="63">
        <f t="shared" si="12"/>
        <v>1.0979126749908325E-2</v>
      </c>
      <c r="AB35" s="63">
        <f t="shared" si="12"/>
        <v>6.4584842074298168E-3</v>
      </c>
      <c r="AC35" s="63">
        <f t="shared" si="12"/>
        <v>2.4516817628870216E-3</v>
      </c>
      <c r="AD35" s="63">
        <f t="shared" si="12"/>
        <v>4.6945479425945305E-3</v>
      </c>
      <c r="AE35" s="63">
        <f t="shared" si="12"/>
        <v>4.9109268122419546E-3</v>
      </c>
      <c r="AF35" s="63">
        <f t="shared" si="12"/>
        <v>5.9952633064588434E-3</v>
      </c>
      <c r="AG35" s="63">
        <f t="shared" si="12"/>
        <v>3.025497840161775E-3</v>
      </c>
      <c r="AH35" s="63">
        <f t="shared" si="12"/>
        <v>2.2448268245565889E-3</v>
      </c>
      <c r="AI35" s="63">
        <f t="shared" si="12"/>
        <v>8.0498430818576989E-4</v>
      </c>
      <c r="AJ35" s="63">
        <f t="shared" si="12"/>
        <v>-1.6437034453789399E-3</v>
      </c>
      <c r="AK35" s="63">
        <f t="shared" si="12"/>
        <v>-2.2848772427545563E-3</v>
      </c>
      <c r="AL35" s="63">
        <f t="shared" si="12"/>
        <v>3.6840762660261144E-4</v>
      </c>
      <c r="AM35" s="63">
        <f t="shared" si="12"/>
        <v>-6.2501986101793396E-3</v>
      </c>
      <c r="AN35" s="63">
        <f t="shared" si="12"/>
        <v>-5.5010473669859757E-3</v>
      </c>
      <c r="AO35" s="63">
        <f t="shared" si="12"/>
        <v>4.1211023683584433E-3</v>
      </c>
      <c r="AP35" s="63">
        <f t="shared" si="12"/>
        <v>4.1572424699832435E-3</v>
      </c>
      <c r="AQ35" s="63">
        <f t="shared" si="12"/>
        <v>4.1879440989368204E-3</v>
      </c>
      <c r="AR35" s="63">
        <f t="shared" si="12"/>
        <v>4.2124415203667002E-3</v>
      </c>
      <c r="AS35" s="63">
        <f t="shared" si="12"/>
        <v>4.2311649546207938E-3</v>
      </c>
      <c r="AT35" s="63">
        <f t="shared" si="12"/>
        <v>4.2449673154147079E-3</v>
      </c>
      <c r="AU35" s="63">
        <f t="shared" si="12"/>
        <v>4.2547741760383317E-3</v>
      </c>
      <c r="AV35" s="63">
        <f t="shared" si="12"/>
        <v>4.2614347150947366E-3</v>
      </c>
      <c r="AW35" s="63">
        <f t="shared" si="12"/>
        <v>4.2656690699721432E-3</v>
      </c>
      <c r="AX35" s="63">
        <f t="shared" si="12"/>
        <v>4.2680609106429505E-3</v>
      </c>
    </row>
    <row r="36" spans="1:50">
      <c r="A36" s="57" t="s">
        <v>44</v>
      </c>
      <c r="B36" s="57" t="s">
        <v>47</v>
      </c>
      <c r="C36" s="57" t="s">
        <v>337</v>
      </c>
      <c r="D36" s="57"/>
      <c r="E36" s="57"/>
      <c r="F36" s="57"/>
      <c r="G36" s="57"/>
      <c r="H36" s="57"/>
      <c r="I36" s="53"/>
      <c r="J36" s="63">
        <f t="shared" ref="J36:AX36" si="13">J28</f>
        <v>-0.65163147241068375</v>
      </c>
      <c r="K36" s="63">
        <f t="shared" si="13"/>
        <v>0.44778124625635879</v>
      </c>
      <c r="L36" s="63">
        <f t="shared" si="13"/>
        <v>6.8235506034821841E-2</v>
      </c>
      <c r="M36" s="63">
        <f t="shared" si="13"/>
        <v>-2.1430933076436613E-2</v>
      </c>
      <c r="N36" s="63">
        <f t="shared" si="13"/>
        <v>7.1308031087073592E-2</v>
      </c>
      <c r="O36" s="63">
        <f t="shared" si="13"/>
        <v>5.4249298986557747E-2</v>
      </c>
      <c r="P36" s="63">
        <f t="shared" si="13"/>
        <v>4.87870537118291E-2</v>
      </c>
      <c r="Q36" s="63">
        <f t="shared" si="13"/>
        <v>5.3263561441473574E-2</v>
      </c>
      <c r="R36" s="63">
        <f t="shared" si="13"/>
        <v>6.2504706473665073E-2</v>
      </c>
      <c r="S36" s="63">
        <f t="shared" si="13"/>
        <v>5.437180652089247E-2</v>
      </c>
      <c r="T36" s="63">
        <f t="shared" si="13"/>
        <v>4.0353433838160237E-2</v>
      </c>
      <c r="U36" s="63">
        <f t="shared" si="13"/>
        <v>3.8875137781334543E-2</v>
      </c>
      <c r="V36" s="63">
        <f t="shared" si="13"/>
        <v>3.2927489700301758E-2</v>
      </c>
      <c r="W36" s="63">
        <f t="shared" si="13"/>
        <v>5.5571184457218828E-2</v>
      </c>
      <c r="X36" s="63">
        <f t="shared" si="13"/>
        <v>3.7327536932858098E-2</v>
      </c>
      <c r="Y36" s="63">
        <f t="shared" si="13"/>
        <v>4.5517135741173671E-2</v>
      </c>
      <c r="Z36" s="63">
        <f t="shared" si="13"/>
        <v>2.3733968662436836E-2</v>
      </c>
      <c r="AA36" s="63">
        <f t="shared" si="13"/>
        <v>4.2580228603110427E-2</v>
      </c>
      <c r="AB36" s="63">
        <f t="shared" si="13"/>
        <v>3.4624505086901021E-2</v>
      </c>
      <c r="AC36" s="63">
        <f t="shared" si="13"/>
        <v>2.749727775961194E-2</v>
      </c>
      <c r="AD36" s="63">
        <f t="shared" si="13"/>
        <v>3.1692395034323674E-2</v>
      </c>
      <c r="AE36" s="63">
        <f t="shared" si="13"/>
        <v>3.2014120437506732E-2</v>
      </c>
      <c r="AF36" s="63">
        <f t="shared" si="13"/>
        <v>3.3790627588443749E-2</v>
      </c>
      <c r="AG36" s="63">
        <f t="shared" si="13"/>
        <v>2.8007020470954113E-2</v>
      </c>
      <c r="AH36" s="63">
        <f t="shared" si="13"/>
        <v>2.6151031499176365E-2</v>
      </c>
      <c r="AI36" s="63">
        <f t="shared" si="13"/>
        <v>2.3043643434176843E-2</v>
      </c>
      <c r="AJ36" s="63">
        <f t="shared" si="13"/>
        <v>1.805107646745005E-2</v>
      </c>
      <c r="AK36" s="63">
        <f t="shared" si="13"/>
        <v>4.0220752680280355E-3</v>
      </c>
      <c r="AL36" s="63">
        <f t="shared" si="13"/>
        <v>1.1600475798695093E-2</v>
      </c>
      <c r="AM36" s="63">
        <f t="shared" si="13"/>
        <v>2.6448415142771406E-3</v>
      </c>
      <c r="AN36" s="63">
        <f t="shared" si="13"/>
        <v>6.852044489897526E-3</v>
      </c>
      <c r="AO36" s="63">
        <f t="shared" si="13"/>
        <v>1.4510338996297513E-2</v>
      </c>
      <c r="AP36" s="63">
        <f t="shared" si="13"/>
        <v>1.4869191128757665E-2</v>
      </c>
      <c r="AQ36" s="63">
        <f t="shared" si="13"/>
        <v>1.5108221204047223E-2</v>
      </c>
      <c r="AR36" s="63">
        <f t="shared" si="13"/>
        <v>1.5265185811981235E-2</v>
      </c>
      <c r="AS36" s="63">
        <f t="shared" si="13"/>
        <v>1.5367928079904123E-2</v>
      </c>
      <c r="AT36" s="63">
        <f t="shared" si="13"/>
        <v>1.5435454439587796E-2</v>
      </c>
      <c r="AU36" s="63">
        <f t="shared" si="13"/>
        <v>1.5480285300886309E-2</v>
      </c>
      <c r="AV36" s="63">
        <f t="shared" si="13"/>
        <v>1.5510527944827067E-2</v>
      </c>
      <c r="AW36" s="63">
        <f t="shared" si="13"/>
        <v>1.5531390614488985E-2</v>
      </c>
      <c r="AX36" s="63">
        <f t="shared" si="13"/>
        <v>1.5546209373355196E-2</v>
      </c>
    </row>
    <row r="38" spans="1:50">
      <c r="A38" t="s">
        <v>29</v>
      </c>
      <c r="B38" t="s">
        <v>47</v>
      </c>
      <c r="C38" t="s">
        <v>357</v>
      </c>
      <c r="D38" s="70">
        <v>670296978.3900001</v>
      </c>
      <c r="E38" s="70">
        <v>713839036.39999998</v>
      </c>
      <c r="F38" s="70">
        <v>794493162.08000004</v>
      </c>
      <c r="G38" s="70">
        <v>834772194.32000005</v>
      </c>
      <c r="H38" s="70">
        <v>954044062.17000008</v>
      </c>
      <c r="I38" s="70">
        <v>1109005046.24</v>
      </c>
      <c r="J38" s="70">
        <f t="shared" ref="J38:AX38" si="14">I38*(1+J21)</f>
        <v>1359501198.0570521</v>
      </c>
      <c r="K38" s="70">
        <f t="shared" si="14"/>
        <v>1439888549.2140393</v>
      </c>
      <c r="L38" s="70">
        <f t="shared" si="14"/>
        <v>1531572228.0222228</v>
      </c>
      <c r="M38" s="70">
        <f t="shared" si="14"/>
        <v>1634418420.7264626</v>
      </c>
      <c r="N38" s="70">
        <f t="shared" si="14"/>
        <v>1719432278.7168734</v>
      </c>
      <c r="O38" s="70">
        <f t="shared" si="14"/>
        <v>1796184377.4311922</v>
      </c>
      <c r="P38" s="70">
        <f t="shared" si="14"/>
        <v>1876974493.6589866</v>
      </c>
      <c r="Q38" s="70">
        <f t="shared" si="14"/>
        <v>1968427852.1602557</v>
      </c>
      <c r="R38" s="70">
        <f t="shared" si="14"/>
        <v>2068720532.8629699</v>
      </c>
      <c r="S38" s="70">
        <f t="shared" si="14"/>
        <v>2161866399.2332258</v>
      </c>
      <c r="T38" s="70">
        <f t="shared" si="14"/>
        <v>2242807069.8495955</v>
      </c>
      <c r="U38" s="70">
        <f t="shared" si="14"/>
        <v>2327806422.1612034</v>
      </c>
      <c r="V38" s="70">
        <f t="shared" si="14"/>
        <v>2408263085.0432668</v>
      </c>
      <c r="W38" s="70">
        <f t="shared" si="14"/>
        <v>2521816358.3312201</v>
      </c>
      <c r="X38" s="70">
        <f t="shared" si="14"/>
        <v>2614833588.6821785</v>
      </c>
      <c r="Y38" s="70">
        <f t="shared" si="14"/>
        <v>2722745040.1595254</v>
      </c>
      <c r="Z38" s="70">
        <f t="shared" si="14"/>
        <v>2725419149.7575884</v>
      </c>
      <c r="AA38" s="70">
        <f t="shared" si="14"/>
        <v>2755341872.0494046</v>
      </c>
      <c r="AB38" s="70">
        <f t="shared" si="14"/>
        <v>2773137204.0161057</v>
      </c>
      <c r="AC38" s="70">
        <f t="shared" si="14"/>
        <v>2779936053.9251752</v>
      </c>
      <c r="AD38" s="70">
        <f t="shared" si="14"/>
        <v>2792986597.0076742</v>
      </c>
      <c r="AE38" s="70">
        <f t="shared" si="14"/>
        <v>2806702749.7731519</v>
      </c>
      <c r="AF38" s="70">
        <f t="shared" si="14"/>
        <v>2823529671.781004</v>
      </c>
      <c r="AG38" s="70">
        <f t="shared" si="14"/>
        <v>2832072254.7046103</v>
      </c>
      <c r="AH38" s="70">
        <f t="shared" si="14"/>
        <v>2838429766.4710536</v>
      </c>
      <c r="AI38" s="70">
        <f t="shared" si="14"/>
        <v>2840714657.8929505</v>
      </c>
      <c r="AJ38" s="70">
        <f t="shared" si="14"/>
        <v>2836045365.4224334</v>
      </c>
      <c r="AK38" s="70">
        <f t="shared" si="14"/>
        <v>2829565349.9075603</v>
      </c>
      <c r="AL38" s="70">
        <f t="shared" si="14"/>
        <v>2830607783.3624368</v>
      </c>
      <c r="AM38" s="70">
        <f t="shared" si="14"/>
        <v>2812915922.5289021</v>
      </c>
      <c r="AN38" s="70">
        <f t="shared" si="14"/>
        <v>2797441938.7997217</v>
      </c>
      <c r="AO38" s="70">
        <f t="shared" si="14"/>
        <v>2808970483.3990545</v>
      </c>
      <c r="AP38" s="70">
        <f t="shared" si="14"/>
        <v>2820648054.7895703</v>
      </c>
      <c r="AQ38" s="70">
        <f t="shared" si="14"/>
        <v>2832460771.1658039</v>
      </c>
      <c r="AR38" s="70">
        <f t="shared" si="14"/>
        <v>2844392346.5230722</v>
      </c>
      <c r="AS38" s="70">
        <f t="shared" si="14"/>
        <v>2856427439.7368722</v>
      </c>
      <c r="AT38" s="70">
        <f t="shared" si="14"/>
        <v>2868552880.857409</v>
      </c>
      <c r="AU38" s="70">
        <f t="shared" si="14"/>
        <v>2880757925.5774817</v>
      </c>
      <c r="AV38" s="70">
        <f t="shared" si="14"/>
        <v>2893034087.4073219</v>
      </c>
      <c r="AW38" s="70">
        <f t="shared" si="14"/>
        <v>2905374813.4323502</v>
      </c>
      <c r="AX38" s="70">
        <f t="shared" si="14"/>
        <v>2917775130.1043272</v>
      </c>
    </row>
    <row r="39" spans="1:50">
      <c r="A39" t="s">
        <v>30</v>
      </c>
      <c r="B39" t="s">
        <v>47</v>
      </c>
      <c r="C39" t="s">
        <v>357</v>
      </c>
      <c r="D39" s="70">
        <v>1873233073.1099999</v>
      </c>
      <c r="E39" s="70">
        <v>1861483571.01</v>
      </c>
      <c r="F39" s="70">
        <v>1882921056.1800001</v>
      </c>
      <c r="G39" s="70">
        <v>1923273608.78</v>
      </c>
      <c r="H39" s="70">
        <v>2325674787.75</v>
      </c>
      <c r="I39" s="70">
        <v>2571169018.6300001</v>
      </c>
      <c r="J39" s="70">
        <f t="shared" ref="J39:AX39" si="15">I39*(1+J22)</f>
        <v>2883112609.9332471</v>
      </c>
      <c r="K39" s="70">
        <f t="shared" si="15"/>
        <v>3814478164.540997</v>
      </c>
      <c r="L39" s="70">
        <f t="shared" si="15"/>
        <v>4141658888.59199</v>
      </c>
      <c r="M39" s="70">
        <f t="shared" si="15"/>
        <v>4274011678.8015161</v>
      </c>
      <c r="N39" s="70">
        <f t="shared" si="15"/>
        <v>4573269291.9254761</v>
      </c>
      <c r="O39" s="70">
        <f t="shared" si="15"/>
        <v>4853016414.9732332</v>
      </c>
      <c r="P39" s="70">
        <f t="shared" si="15"/>
        <v>5127952410.3920765</v>
      </c>
      <c r="Q39" s="70">
        <f t="shared" si="15"/>
        <v>5415008079.068244</v>
      </c>
      <c r="R39" s="70">
        <f t="shared" si="15"/>
        <v>5725888924.598094</v>
      </c>
      <c r="S39" s="70">
        <f t="shared" si="15"/>
        <v>6029199718.7725201</v>
      </c>
      <c r="T39" s="70">
        <f t="shared" si="15"/>
        <v>6308333695.3059855</v>
      </c>
      <c r="U39" s="70">
        <f t="shared" si="15"/>
        <v>6600277115.6909723</v>
      </c>
      <c r="V39" s="70">
        <f t="shared" si="15"/>
        <v>6870012414.8525362</v>
      </c>
      <c r="W39" s="70">
        <f t="shared" si="15"/>
        <v>7189821809.9214649</v>
      </c>
      <c r="X39" s="70">
        <f t="shared" si="15"/>
        <v>7467734222.5031862</v>
      </c>
      <c r="Y39" s="70">
        <f t="shared" si="15"/>
        <v>7762020127.0469227</v>
      </c>
      <c r="Z39" s="70">
        <f t="shared" si="15"/>
        <v>8012735920.8034925</v>
      </c>
      <c r="AA39" s="70">
        <f t="shared" si="15"/>
        <v>8305780143.4640837</v>
      </c>
      <c r="AB39" s="70">
        <f t="shared" si="15"/>
        <v>8572312437.2708664</v>
      </c>
      <c r="AC39" s="70">
        <f t="shared" si="15"/>
        <v>8811827561.3723259</v>
      </c>
      <c r="AD39" s="70">
        <f t="shared" si="15"/>
        <v>9054847334.5573215</v>
      </c>
      <c r="AE39" s="70">
        <f t="shared" si="15"/>
        <v>9290464711.3324509</v>
      </c>
      <c r="AF39" s="70">
        <f t="shared" si="15"/>
        <v>9522773203.1248245</v>
      </c>
      <c r="AG39" s="70">
        <f t="shared" si="15"/>
        <v>9728276019.8659096</v>
      </c>
      <c r="AH39" s="70">
        <f t="shared" si="15"/>
        <v>9917795172.1552448</v>
      </c>
      <c r="AI39" s="70">
        <f t="shared" si="15"/>
        <v>10086336721.148169</v>
      </c>
      <c r="AJ39" s="70">
        <f t="shared" si="15"/>
        <v>10226653283.60014</v>
      </c>
      <c r="AK39" s="70">
        <f t="shared" si="15"/>
        <v>10295704232.387367</v>
      </c>
      <c r="AL39" s="70">
        <f t="shared" si="15"/>
        <v>10380543033.784422</v>
      </c>
      <c r="AM39" s="70">
        <f t="shared" si="15"/>
        <v>10424756649.429279</v>
      </c>
      <c r="AN39" s="70">
        <f t="shared" si="15"/>
        <v>10472150000.066282</v>
      </c>
      <c r="AO39" s="70">
        <f t="shared" si="15"/>
        <v>10606262892.617849</v>
      </c>
      <c r="AP39" s="70">
        <f t="shared" si="15"/>
        <v>10743956033.016447</v>
      </c>
      <c r="AQ39" s="70">
        <f t="shared" si="15"/>
        <v>10884686409.077452</v>
      </c>
      <c r="AR39" s="70">
        <f t="shared" si="15"/>
        <v>11028096770.713667</v>
      </c>
      <c r="AS39" s="70">
        <f t="shared" si="15"/>
        <v>11173961673.452309</v>
      </c>
      <c r="AT39" s="70">
        <f t="shared" si="15"/>
        <v>11322144330.892811</v>
      </c>
      <c r="AU39" s="70">
        <f t="shared" si="15"/>
        <v>11472566224.175714</v>
      </c>
      <c r="AV39" s="70">
        <f t="shared" si="15"/>
        <v>11625186777.146139</v>
      </c>
      <c r="AW39" s="70">
        <f t="shared" si="15"/>
        <v>11779990076.781399</v>
      </c>
      <c r="AX39" s="70">
        <f t="shared" si="15"/>
        <v>11936976286.819977</v>
      </c>
    </row>
    <row r="40" spans="1:50">
      <c r="A40" t="s">
        <v>31</v>
      </c>
      <c r="B40" t="s">
        <v>47</v>
      </c>
      <c r="C40" t="s">
        <v>357</v>
      </c>
      <c r="D40" s="70">
        <v>188650484.19999999</v>
      </c>
      <c r="E40" s="70">
        <v>151305430.31</v>
      </c>
      <c r="F40" s="70">
        <v>166619990.06999999</v>
      </c>
      <c r="G40" s="70">
        <v>179902559.69</v>
      </c>
      <c r="H40" s="70">
        <v>203252292.21000001</v>
      </c>
      <c r="I40" s="70">
        <v>220663880.48999989</v>
      </c>
      <c r="J40" s="70">
        <f t="shared" ref="J40:AX40" si="16">I40*(1+J23)</f>
        <v>198332284.64659479</v>
      </c>
      <c r="K40" s="70">
        <f t="shared" si="16"/>
        <v>259648008.4075985</v>
      </c>
      <c r="L40" s="70">
        <f t="shared" si="16"/>
        <v>276799228.95408422</v>
      </c>
      <c r="M40" s="70">
        <f t="shared" si="16"/>
        <v>282502474.54620957</v>
      </c>
      <c r="N40" s="70">
        <f t="shared" si="16"/>
        <v>304908241.61049396</v>
      </c>
      <c r="O40" s="70">
        <f t="shared" si="16"/>
        <v>324543981.77744156</v>
      </c>
      <c r="P40" s="70">
        <f t="shared" si="16"/>
        <v>343827483.17015398</v>
      </c>
      <c r="Q40" s="70">
        <f t="shared" si="16"/>
        <v>364883498.30361694</v>
      </c>
      <c r="R40" s="70">
        <f t="shared" si="16"/>
        <v>388849792.69052511</v>
      </c>
      <c r="S40" s="70">
        <f t="shared" si="16"/>
        <v>411878997.50631249</v>
      </c>
      <c r="T40" s="70">
        <f t="shared" si="16"/>
        <v>432033302.07709056</v>
      </c>
      <c r="U40" s="70">
        <f t="shared" si="16"/>
        <v>452344528.21637595</v>
      </c>
      <c r="V40" s="70">
        <f t="shared" si="16"/>
        <v>471273762.26580894</v>
      </c>
      <c r="W40" s="70">
        <f t="shared" si="16"/>
        <v>496929875.3718183</v>
      </c>
      <c r="X40" s="70">
        <f t="shared" si="16"/>
        <v>517501057.8357318</v>
      </c>
      <c r="Y40" s="70">
        <f t="shared" si="16"/>
        <v>540736354.38159347</v>
      </c>
      <c r="Z40" s="70">
        <f t="shared" si="16"/>
        <v>564209565.66020823</v>
      </c>
      <c r="AA40" s="70">
        <f t="shared" si="16"/>
        <v>594340910.41240323</v>
      </c>
      <c r="AB40" s="70">
        <f t="shared" si="16"/>
        <v>622078277.31774437</v>
      </c>
      <c r="AC40" s="70">
        <f t="shared" si="16"/>
        <v>647276342.15026522</v>
      </c>
      <c r="AD40" s="70">
        <f t="shared" si="16"/>
        <v>674120510.14336729</v>
      </c>
      <c r="AE40" s="70">
        <f t="shared" si="16"/>
        <v>701138483.8748982</v>
      </c>
      <c r="AF40" s="70">
        <f t="shared" si="16"/>
        <v>728932721.2306267</v>
      </c>
      <c r="AG40" s="70">
        <f t="shared" si="16"/>
        <v>754121778.195526</v>
      </c>
      <c r="AH40" s="70">
        <f t="shared" si="16"/>
        <v>778214993.33779824</v>
      </c>
      <c r="AI40" s="70">
        <f t="shared" si="16"/>
        <v>800460590.71933997</v>
      </c>
      <c r="AJ40" s="70">
        <f t="shared" si="16"/>
        <v>819730949.75078452</v>
      </c>
      <c r="AK40" s="70">
        <f t="shared" si="16"/>
        <v>831361992.22235215</v>
      </c>
      <c r="AL40" s="70">
        <f t="shared" si="16"/>
        <v>845876647.47426796</v>
      </c>
      <c r="AM40" s="70">
        <f t="shared" si="16"/>
        <v>854363061.49997437</v>
      </c>
      <c r="AN40" s="70">
        <f t="shared" si="16"/>
        <v>863668907.91381848</v>
      </c>
      <c r="AO40" s="70">
        <f t="shared" si="16"/>
        <v>880017747.35187578</v>
      </c>
      <c r="AP40" s="70">
        <f t="shared" si="16"/>
        <v>896434899.542557</v>
      </c>
      <c r="AQ40" s="70">
        <f t="shared" si="16"/>
        <v>912978846.30948138</v>
      </c>
      <c r="AR40" s="70">
        <f t="shared" si="16"/>
        <v>929696843.23431253</v>
      </c>
      <c r="AS40" s="70">
        <f t="shared" si="16"/>
        <v>946626101.21943724</v>
      </c>
      <c r="AT40" s="70">
        <f t="shared" si="16"/>
        <v>963795688.01218796</v>
      </c>
      <c r="AU40" s="70">
        <f t="shared" si="16"/>
        <v>981228389.00752234</v>
      </c>
      <c r="AV40" s="70">
        <f t="shared" si="16"/>
        <v>998942285.59241104</v>
      </c>
      <c r="AW40" s="70">
        <f t="shared" si="16"/>
        <v>1016952009.5822288</v>
      </c>
      <c r="AX40" s="70">
        <f t="shared" si="16"/>
        <v>1035269704.7662897</v>
      </c>
    </row>
    <row r="41" spans="1:50">
      <c r="A41" t="s">
        <v>32</v>
      </c>
      <c r="B41" t="s">
        <v>47</v>
      </c>
      <c r="C41" t="s">
        <v>357</v>
      </c>
      <c r="D41" s="70">
        <v>176445174.74000001</v>
      </c>
      <c r="E41" s="70">
        <v>183634815.24000001</v>
      </c>
      <c r="F41" s="70">
        <v>181183943.96000001</v>
      </c>
      <c r="G41" s="70">
        <v>183634978.34999999</v>
      </c>
      <c r="H41" s="70">
        <v>266700290.16999999</v>
      </c>
      <c r="I41" s="70">
        <v>332239140.29999989</v>
      </c>
      <c r="J41" s="70">
        <f t="shared" ref="J41:AX41" si="17">I41*(1+J24)</f>
        <v>259828627.62934455</v>
      </c>
      <c r="K41" s="70">
        <f t="shared" si="17"/>
        <v>376902795.58693981</v>
      </c>
      <c r="L41" s="70">
        <f t="shared" si="17"/>
        <v>408640725.50331843</v>
      </c>
      <c r="M41" s="70">
        <f t="shared" si="17"/>
        <v>422109328.79781061</v>
      </c>
      <c r="N41" s="70">
        <f t="shared" si="17"/>
        <v>476659832.56448734</v>
      </c>
      <c r="O41" s="70">
        <f t="shared" si="17"/>
        <v>519371814.12692875</v>
      </c>
      <c r="P41" s="70">
        <f t="shared" si="17"/>
        <v>564386738.01527524</v>
      </c>
      <c r="Q41" s="70">
        <f t="shared" si="17"/>
        <v>623049194.74439299</v>
      </c>
      <c r="R41" s="70">
        <f t="shared" si="17"/>
        <v>699806345.18539679</v>
      </c>
      <c r="S41" s="70">
        <f t="shared" si="17"/>
        <v>771738133.51242876</v>
      </c>
      <c r="T41" s="70">
        <f t="shared" si="17"/>
        <v>827872706.69791412</v>
      </c>
      <c r="U41" s="70">
        <f t="shared" si="17"/>
        <v>888388549.76155531</v>
      </c>
      <c r="V41" s="70">
        <f t="shared" si="17"/>
        <v>942212411.9655894</v>
      </c>
      <c r="W41" s="70">
        <f t="shared" si="17"/>
        <v>1051614710.6559876</v>
      </c>
      <c r="X41" s="70">
        <f t="shared" si="17"/>
        <v>1128771357.85075</v>
      </c>
      <c r="Y41" s="70">
        <f t="shared" si="17"/>
        <v>1235054033.8878992</v>
      </c>
      <c r="Z41" s="70">
        <f t="shared" si="17"/>
        <v>1261562060.1950939</v>
      </c>
      <c r="AA41" s="70">
        <f t="shared" si="17"/>
        <v>1345495778.758173</v>
      </c>
      <c r="AB41" s="70">
        <f t="shared" si="17"/>
        <v>1411772352.053067</v>
      </c>
      <c r="AC41" s="70">
        <f t="shared" si="17"/>
        <v>1459904992.3817503</v>
      </c>
      <c r="AD41" s="70">
        <f t="shared" si="17"/>
        <v>1526006083.9765556</v>
      </c>
      <c r="AE41" s="70">
        <f t="shared" si="17"/>
        <v>1598553961.3799295</v>
      </c>
      <c r="AF41" s="70">
        <f t="shared" si="17"/>
        <v>1683704423.6149402</v>
      </c>
      <c r="AG41" s="70">
        <f t="shared" si="17"/>
        <v>1753363088.6277416</v>
      </c>
      <c r="AH41" s="70">
        <f t="shared" si="17"/>
        <v>1821202641.7634475</v>
      </c>
      <c r="AI41" s="70">
        <f t="shared" si="17"/>
        <v>1881526220.3762119</v>
      </c>
      <c r="AJ41" s="70">
        <f t="shared" si="17"/>
        <v>1925221150.9638376</v>
      </c>
      <c r="AK41" s="70">
        <f t="shared" si="17"/>
        <v>1938513978.6476152</v>
      </c>
      <c r="AL41" s="70">
        <f t="shared" si="17"/>
        <v>1981909740.5431788</v>
      </c>
      <c r="AM41" s="70">
        <f t="shared" si="17"/>
        <v>1978836564.3128586</v>
      </c>
      <c r="AN41" s="70">
        <f t="shared" si="17"/>
        <v>1988905952.9453924</v>
      </c>
      <c r="AO41" s="70">
        <f t="shared" si="17"/>
        <v>2037337766.5312319</v>
      </c>
      <c r="AP41" s="70">
        <f t="shared" si="17"/>
        <v>2086087542.8095062</v>
      </c>
      <c r="AQ41" s="70">
        <f t="shared" si="17"/>
        <v>2135359514.4134426</v>
      </c>
      <c r="AR41" s="70">
        <f t="shared" si="17"/>
        <v>2185321653.7532473</v>
      </c>
      <c r="AS41" s="70">
        <f t="shared" si="17"/>
        <v>2236108825.9301643</v>
      </c>
      <c r="AT41" s="70">
        <f t="shared" si="17"/>
        <v>2287828759.9366221</v>
      </c>
      <c r="AU41" s="70">
        <f t="shared" si="17"/>
        <v>2340568110.6420698</v>
      </c>
      <c r="AV41" s="70">
        <f t="shared" si="17"/>
        <v>2394397697.6815653</v>
      </c>
      <c r="AW41" s="70">
        <f t="shared" si="17"/>
        <v>2449376722.6074095</v>
      </c>
      <c r="AX41" s="70">
        <f t="shared" si="17"/>
        <v>2505556034.3345118</v>
      </c>
    </row>
    <row r="42" spans="1:50">
      <c r="A42" t="s">
        <v>33</v>
      </c>
      <c r="B42" t="s">
        <v>47</v>
      </c>
      <c r="C42" t="s">
        <v>357</v>
      </c>
      <c r="D42" s="70">
        <v>306398379.95999998</v>
      </c>
      <c r="E42" s="70">
        <v>352771864.12</v>
      </c>
      <c r="F42" s="70">
        <v>403808226.13999999</v>
      </c>
      <c r="G42" s="70">
        <v>446292224.42000002</v>
      </c>
      <c r="H42" s="70">
        <v>481748116.94</v>
      </c>
      <c r="I42" s="70">
        <v>569130147.68999994</v>
      </c>
      <c r="J42" s="70">
        <f t="shared" ref="J42:AX42" si="18">I42*(1+J25)</f>
        <v>466364866.95831174</v>
      </c>
      <c r="K42" s="70">
        <f t="shared" si="18"/>
        <v>736926791.09920883</v>
      </c>
      <c r="L42" s="70">
        <f t="shared" si="18"/>
        <v>808497677.38550079</v>
      </c>
      <c r="M42" s="70">
        <f t="shared" si="18"/>
        <v>813692258.10502493</v>
      </c>
      <c r="N42" s="70">
        <f t="shared" si="18"/>
        <v>906146784.71905315</v>
      </c>
      <c r="O42" s="70">
        <f t="shared" si="18"/>
        <v>994646701.14776719</v>
      </c>
      <c r="P42" s="70">
        <f t="shared" si="18"/>
        <v>1081775769.2182212</v>
      </c>
      <c r="Q42" s="70">
        <f t="shared" si="18"/>
        <v>1174433864.3498187</v>
      </c>
      <c r="R42" s="70">
        <f t="shared" si="18"/>
        <v>1279758499.6542299</v>
      </c>
      <c r="S42" s="70">
        <f t="shared" si="18"/>
        <v>1387505850.05145</v>
      </c>
      <c r="T42" s="70">
        <f t="shared" si="18"/>
        <v>1490817763.1286995</v>
      </c>
      <c r="U42" s="70">
        <f t="shared" si="18"/>
        <v>1596805612.9401557</v>
      </c>
      <c r="V42" s="70">
        <f t="shared" si="18"/>
        <v>1702507250.6266022</v>
      </c>
      <c r="W42" s="70">
        <f t="shared" si="18"/>
        <v>1828754360.2152638</v>
      </c>
      <c r="X42" s="70">
        <f t="shared" si="18"/>
        <v>1945197419.8324275</v>
      </c>
      <c r="Y42" s="70">
        <f t="shared" si="18"/>
        <v>2071815390.3025398</v>
      </c>
      <c r="Z42" s="70">
        <f t="shared" si="18"/>
        <v>2164435749.2643561</v>
      </c>
      <c r="AA42" s="70">
        <f t="shared" si="18"/>
        <v>2274349154.6175694</v>
      </c>
      <c r="AB42" s="70">
        <f t="shared" si="18"/>
        <v>2376624238.2671256</v>
      </c>
      <c r="AC42" s="70">
        <f t="shared" si="18"/>
        <v>2470700851.0563998</v>
      </c>
      <c r="AD42" s="70">
        <f t="shared" si="18"/>
        <v>2567787490.2777896</v>
      </c>
      <c r="AE42" s="70">
        <f t="shared" si="18"/>
        <v>2663699064.3066411</v>
      </c>
      <c r="AF42" s="70">
        <f t="shared" si="18"/>
        <v>2759884831.741559</v>
      </c>
      <c r="AG42" s="70">
        <f t="shared" si="18"/>
        <v>2847058569.8087869</v>
      </c>
      <c r="AH42" s="70">
        <f t="shared" si="18"/>
        <v>2929161426.2858963</v>
      </c>
      <c r="AI42" s="70">
        <f t="shared" si="18"/>
        <v>3004033492.0615296</v>
      </c>
      <c r="AJ42" s="70">
        <f t="shared" si="18"/>
        <v>3068551438.7197332</v>
      </c>
      <c r="AK42" s="70">
        <f t="shared" si="18"/>
        <v>3092712293.9272099</v>
      </c>
      <c r="AL42" s="70">
        <f t="shared" si="18"/>
        <v>3129402554.3976693</v>
      </c>
      <c r="AM42" s="70">
        <f t="shared" si="18"/>
        <v>3154163609.4530935</v>
      </c>
      <c r="AN42" s="70">
        <f t="shared" si="18"/>
        <v>3183485217.0469575</v>
      </c>
      <c r="AO42" s="70">
        <f t="shared" si="18"/>
        <v>3238951031.1932492</v>
      </c>
      <c r="AP42" s="70">
        <f t="shared" si="18"/>
        <v>3296387547.3539829</v>
      </c>
      <c r="AQ42" s="70">
        <f t="shared" si="18"/>
        <v>3355484153.3804016</v>
      </c>
      <c r="AR42" s="70">
        <f t="shared" si="18"/>
        <v>3416053338.3270316</v>
      </c>
      <c r="AS42" s="70">
        <f t="shared" si="18"/>
        <v>3477983623.8015656</v>
      </c>
      <c r="AT42" s="70">
        <f t="shared" si="18"/>
        <v>3541211296.1010842</v>
      </c>
      <c r="AU42" s="70">
        <f t="shared" si="18"/>
        <v>3605703026.5858817</v>
      </c>
      <c r="AV42" s="70">
        <f t="shared" si="18"/>
        <v>3671445015.8360147</v>
      </c>
      <c r="AW42" s="70">
        <f t="shared" si="18"/>
        <v>3738436140.6934037</v>
      </c>
      <c r="AX42" s="70">
        <f t="shared" si="18"/>
        <v>3806683596.6228795</v>
      </c>
    </row>
    <row r="43" spans="1:50">
      <c r="A43" t="s">
        <v>34</v>
      </c>
      <c r="B43" t="s">
        <v>47</v>
      </c>
      <c r="C43" t="s">
        <v>357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f t="shared" ref="J43:AX43" si="19">I43*(1+J26)</f>
        <v>0</v>
      </c>
      <c r="K43" s="70">
        <f t="shared" si="19"/>
        <v>0</v>
      </c>
      <c r="L43" s="70">
        <f t="shared" si="19"/>
        <v>0</v>
      </c>
      <c r="M43" s="70">
        <f t="shared" si="19"/>
        <v>0</v>
      </c>
      <c r="N43" s="70">
        <f t="shared" si="19"/>
        <v>0</v>
      </c>
      <c r="O43" s="70">
        <f t="shared" si="19"/>
        <v>0</v>
      </c>
      <c r="P43" s="70">
        <f t="shared" si="19"/>
        <v>0</v>
      </c>
      <c r="Q43" s="70">
        <f t="shared" si="19"/>
        <v>0</v>
      </c>
      <c r="R43" s="70">
        <f t="shared" si="19"/>
        <v>0</v>
      </c>
      <c r="S43" s="70">
        <f t="shared" si="19"/>
        <v>0</v>
      </c>
      <c r="T43" s="70">
        <f t="shared" si="19"/>
        <v>0</v>
      </c>
      <c r="U43" s="70">
        <f t="shared" si="19"/>
        <v>0</v>
      </c>
      <c r="V43" s="70">
        <f t="shared" si="19"/>
        <v>0</v>
      </c>
      <c r="W43" s="70">
        <f t="shared" si="19"/>
        <v>0</v>
      </c>
      <c r="X43" s="70">
        <f t="shared" si="19"/>
        <v>0</v>
      </c>
      <c r="Y43" s="70">
        <f t="shared" si="19"/>
        <v>0</v>
      </c>
      <c r="Z43" s="70">
        <f t="shared" si="19"/>
        <v>0</v>
      </c>
      <c r="AA43" s="70">
        <f t="shared" si="19"/>
        <v>0</v>
      </c>
      <c r="AB43" s="70">
        <f t="shared" si="19"/>
        <v>0</v>
      </c>
      <c r="AC43" s="70">
        <f t="shared" si="19"/>
        <v>0</v>
      </c>
      <c r="AD43" s="70">
        <f t="shared" si="19"/>
        <v>0</v>
      </c>
      <c r="AE43" s="70">
        <f t="shared" si="19"/>
        <v>0</v>
      </c>
      <c r="AF43" s="70">
        <f t="shared" si="19"/>
        <v>0</v>
      </c>
      <c r="AG43" s="70">
        <f t="shared" si="19"/>
        <v>0</v>
      </c>
      <c r="AH43" s="70">
        <f t="shared" si="19"/>
        <v>0</v>
      </c>
      <c r="AI43" s="70">
        <f t="shared" si="19"/>
        <v>0</v>
      </c>
      <c r="AJ43" s="70">
        <f t="shared" si="19"/>
        <v>0</v>
      </c>
      <c r="AK43" s="70">
        <f t="shared" si="19"/>
        <v>0</v>
      </c>
      <c r="AL43" s="70">
        <f t="shared" si="19"/>
        <v>0</v>
      </c>
      <c r="AM43" s="70">
        <f t="shared" si="19"/>
        <v>0</v>
      </c>
      <c r="AN43" s="70">
        <f t="shared" si="19"/>
        <v>0</v>
      </c>
      <c r="AO43" s="70">
        <f t="shared" si="19"/>
        <v>0</v>
      </c>
      <c r="AP43" s="70">
        <f t="shared" si="19"/>
        <v>0</v>
      </c>
      <c r="AQ43" s="70">
        <f t="shared" si="19"/>
        <v>0</v>
      </c>
      <c r="AR43" s="70">
        <f t="shared" si="19"/>
        <v>0</v>
      </c>
      <c r="AS43" s="70">
        <f t="shared" si="19"/>
        <v>0</v>
      </c>
      <c r="AT43" s="70">
        <f t="shared" si="19"/>
        <v>0</v>
      </c>
      <c r="AU43" s="70">
        <f t="shared" si="19"/>
        <v>0</v>
      </c>
      <c r="AV43" s="70">
        <f t="shared" si="19"/>
        <v>0</v>
      </c>
      <c r="AW43" s="70">
        <f t="shared" si="19"/>
        <v>0</v>
      </c>
      <c r="AX43" s="70">
        <f t="shared" si="19"/>
        <v>0</v>
      </c>
    </row>
    <row r="44" spans="1:50">
      <c r="A44" t="s">
        <v>35</v>
      </c>
      <c r="B44" t="s">
        <v>47</v>
      </c>
      <c r="C44" t="s">
        <v>357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f t="shared" ref="J44:AX44" si="20">I44*(1+J27)</f>
        <v>0</v>
      </c>
      <c r="K44" s="70">
        <f t="shared" si="20"/>
        <v>0</v>
      </c>
      <c r="L44" s="70">
        <f t="shared" si="20"/>
        <v>0</v>
      </c>
      <c r="M44" s="70">
        <f t="shared" si="20"/>
        <v>0</v>
      </c>
      <c r="N44" s="70">
        <f t="shared" si="20"/>
        <v>0</v>
      </c>
      <c r="O44" s="70">
        <f t="shared" si="20"/>
        <v>0</v>
      </c>
      <c r="P44" s="70">
        <f t="shared" si="20"/>
        <v>0</v>
      </c>
      <c r="Q44" s="70">
        <f t="shared" si="20"/>
        <v>0</v>
      </c>
      <c r="R44" s="70">
        <f t="shared" si="20"/>
        <v>0</v>
      </c>
      <c r="S44" s="70">
        <f t="shared" si="20"/>
        <v>0</v>
      </c>
      <c r="T44" s="70">
        <f t="shared" si="20"/>
        <v>0</v>
      </c>
      <c r="U44" s="70">
        <f t="shared" si="20"/>
        <v>0</v>
      </c>
      <c r="V44" s="70">
        <f t="shared" si="20"/>
        <v>0</v>
      </c>
      <c r="W44" s="70">
        <f t="shared" si="20"/>
        <v>0</v>
      </c>
      <c r="X44" s="70">
        <f t="shared" si="20"/>
        <v>0</v>
      </c>
      <c r="Y44" s="70">
        <f t="shared" si="20"/>
        <v>0</v>
      </c>
      <c r="Z44" s="70">
        <f t="shared" si="20"/>
        <v>0</v>
      </c>
      <c r="AA44" s="70">
        <f t="shared" si="20"/>
        <v>0</v>
      </c>
      <c r="AB44" s="70">
        <f t="shared" si="20"/>
        <v>0</v>
      </c>
      <c r="AC44" s="70">
        <f t="shared" si="20"/>
        <v>0</v>
      </c>
      <c r="AD44" s="70">
        <f t="shared" si="20"/>
        <v>0</v>
      </c>
      <c r="AE44" s="70">
        <f t="shared" si="20"/>
        <v>0</v>
      </c>
      <c r="AF44" s="70">
        <f t="shared" si="20"/>
        <v>0</v>
      </c>
      <c r="AG44" s="70">
        <f t="shared" si="20"/>
        <v>0</v>
      </c>
      <c r="AH44" s="70">
        <f t="shared" si="20"/>
        <v>0</v>
      </c>
      <c r="AI44" s="70">
        <f t="shared" si="20"/>
        <v>0</v>
      </c>
      <c r="AJ44" s="70">
        <f t="shared" si="20"/>
        <v>0</v>
      </c>
      <c r="AK44" s="70">
        <f t="shared" si="20"/>
        <v>0</v>
      </c>
      <c r="AL44" s="70">
        <f t="shared" si="20"/>
        <v>0</v>
      </c>
      <c r="AM44" s="70">
        <f t="shared" si="20"/>
        <v>0</v>
      </c>
      <c r="AN44" s="70">
        <f t="shared" si="20"/>
        <v>0</v>
      </c>
      <c r="AO44" s="70">
        <f t="shared" si="20"/>
        <v>0</v>
      </c>
      <c r="AP44" s="70">
        <f t="shared" si="20"/>
        <v>0</v>
      </c>
      <c r="AQ44" s="70">
        <f t="shared" si="20"/>
        <v>0</v>
      </c>
      <c r="AR44" s="70">
        <f t="shared" si="20"/>
        <v>0</v>
      </c>
      <c r="AS44" s="70">
        <f t="shared" si="20"/>
        <v>0</v>
      </c>
      <c r="AT44" s="70">
        <f t="shared" si="20"/>
        <v>0</v>
      </c>
      <c r="AU44" s="70">
        <f t="shared" si="20"/>
        <v>0</v>
      </c>
      <c r="AV44" s="70">
        <f t="shared" si="20"/>
        <v>0</v>
      </c>
      <c r="AW44" s="70">
        <f t="shared" si="20"/>
        <v>0</v>
      </c>
      <c r="AX44" s="70">
        <f t="shared" si="20"/>
        <v>0</v>
      </c>
    </row>
    <row r="45" spans="1:50">
      <c r="A45" t="s">
        <v>36</v>
      </c>
      <c r="B45" t="s">
        <v>47</v>
      </c>
      <c r="C45" t="s">
        <v>357</v>
      </c>
      <c r="D45" s="70">
        <v>233785061.66</v>
      </c>
      <c r="E45" s="70">
        <v>201351886.31999999</v>
      </c>
      <c r="F45" s="70">
        <v>208701039.31999999</v>
      </c>
      <c r="G45" s="70">
        <v>274305185.54000002</v>
      </c>
      <c r="H45" s="70">
        <v>456696718.61000001</v>
      </c>
      <c r="I45" s="70">
        <v>550983320.47000003</v>
      </c>
      <c r="J45" s="70">
        <f t="shared" ref="J45:AX45" si="21">I45*(1+J28)</f>
        <v>191945248.07840627</v>
      </c>
      <c r="K45" s="70">
        <f t="shared" si="21"/>
        <v>277894730.475941</v>
      </c>
      <c r="L45" s="70">
        <f t="shared" si="21"/>
        <v>296857018.03437728</v>
      </c>
      <c r="M45" s="70">
        <f t="shared" si="21"/>
        <v>290495095.14761198</v>
      </c>
      <c r="N45" s="70">
        <f t="shared" si="21"/>
        <v>311209728.42304027</v>
      </c>
      <c r="O45" s="70">
        <f t="shared" si="21"/>
        <v>328092638.02778721</v>
      </c>
      <c r="P45" s="70">
        <f t="shared" si="21"/>
        <v>344099311.18170458</v>
      </c>
      <c r="Q45" s="70">
        <f t="shared" si="21"/>
        <v>362427265.98480004</v>
      </c>
      <c r="R45" s="70">
        <f t="shared" si="21"/>
        <v>385080675.86323291</v>
      </c>
      <c r="S45" s="70">
        <f t="shared" si="21"/>
        <v>406018207.86620313</v>
      </c>
      <c r="T45" s="70">
        <f t="shared" si="21"/>
        <v>422402436.75442034</v>
      </c>
      <c r="U45" s="70">
        <f t="shared" si="21"/>
        <v>438823389.6824199</v>
      </c>
      <c r="V45" s="70">
        <f t="shared" si="21"/>
        <v>453272742.32643932</v>
      </c>
      <c r="W45" s="70">
        <f t="shared" si="21"/>
        <v>478461645.49969131</v>
      </c>
      <c r="X45" s="70">
        <f t="shared" si="21"/>
        <v>496321440.2430371</v>
      </c>
      <c r="Y45" s="70">
        <f t="shared" si="21"/>
        <v>518912570.60983425</v>
      </c>
      <c r="Z45" s="70">
        <f t="shared" si="21"/>
        <v>531228425.29923266</v>
      </c>
      <c r="AA45" s="70">
        <f t="shared" si="21"/>
        <v>553848253.08894444</v>
      </c>
      <c r="AB45" s="70">
        <f t="shared" si="21"/>
        <v>573024974.74539375</v>
      </c>
      <c r="AC45" s="70">
        <f t="shared" si="21"/>
        <v>588781601.63916242</v>
      </c>
      <c r="AD45" s="70">
        <f t="shared" si="21"/>
        <v>607441500.74725258</v>
      </c>
      <c r="AE45" s="70">
        <f t="shared" si="21"/>
        <v>626888206.11091506</v>
      </c>
      <c r="AF45" s="70">
        <f t="shared" si="21"/>
        <v>648071152.02319646</v>
      </c>
      <c r="AG45" s="70">
        <f t="shared" si="21"/>
        <v>666221694.04454494</v>
      </c>
      <c r="AH45" s="70">
        <f t="shared" si="21"/>
        <v>683644078.55093849</v>
      </c>
      <c r="AI45" s="70">
        <f t="shared" si="21"/>
        <v>699397728.93295264</v>
      </c>
      <c r="AJ45" s="70">
        <f t="shared" si="21"/>
        <v>712022610.81908226</v>
      </c>
      <c r="AK45" s="70">
        <f t="shared" si="21"/>
        <v>714886419.35233438</v>
      </c>
      <c r="AL45" s="70">
        <f t="shared" si="21"/>
        <v>723179441.95884693</v>
      </c>
      <c r="AM45" s="70">
        <f t="shared" si="21"/>
        <v>725092136.96921158</v>
      </c>
      <c r="AN45" s="70">
        <f t="shared" si="21"/>
        <v>730060500.55099952</v>
      </c>
      <c r="AO45" s="70">
        <f t="shared" si="21"/>
        <v>740653925.90180111</v>
      </c>
      <c r="AP45" s="70">
        <f t="shared" si="21"/>
        <v>751666850.6862998</v>
      </c>
      <c r="AQ45" s="70">
        <f t="shared" si="21"/>
        <v>763023199.73821795</v>
      </c>
      <c r="AR45" s="70">
        <f t="shared" si="21"/>
        <v>774670890.66107428</v>
      </c>
      <c r="AS45" s="70">
        <f t="shared" si="21"/>
        <v>786575977.19434893</v>
      </c>
      <c r="AT45" s="70">
        <f t="shared" si="21"/>
        <v>798717134.85360658</v>
      </c>
      <c r="AU45" s="70">
        <f t="shared" si="21"/>
        <v>811081503.97584701</v>
      </c>
      <c r="AV45" s="70">
        <f t="shared" si="21"/>
        <v>823661806.30879676</v>
      </c>
      <c r="AW45" s="70">
        <f t="shared" si="21"/>
        <v>836454419.55681419</v>
      </c>
      <c r="AX45" s="70">
        <f t="shared" si="21"/>
        <v>849458115.0945127</v>
      </c>
    </row>
    <row r="46" spans="1:50">
      <c r="A46" t="s">
        <v>37</v>
      </c>
      <c r="B46" t="s">
        <v>47</v>
      </c>
      <c r="C46" t="s">
        <v>357</v>
      </c>
      <c r="D46" s="70">
        <v>159995675.53</v>
      </c>
      <c r="E46" s="70">
        <v>182433747.59999999</v>
      </c>
      <c r="F46" s="70">
        <v>214787274</v>
      </c>
      <c r="G46" s="70">
        <v>240329060.40000001</v>
      </c>
      <c r="H46" s="70">
        <v>294911432.07999998</v>
      </c>
      <c r="I46" s="70">
        <v>342644597.68000013</v>
      </c>
      <c r="J46" s="70">
        <f t="shared" ref="J46:AX46" si="22">I46*(1+J29)</f>
        <v>291728498.08273017</v>
      </c>
      <c r="K46" s="70">
        <f t="shared" si="22"/>
        <v>381417374.65431029</v>
      </c>
      <c r="L46" s="70">
        <f t="shared" si="22"/>
        <v>411163028.50949228</v>
      </c>
      <c r="M46" s="70">
        <f t="shared" si="22"/>
        <v>419870333.6388458</v>
      </c>
      <c r="N46" s="70">
        <f t="shared" si="22"/>
        <v>453488679.14619648</v>
      </c>
      <c r="O46" s="70">
        <f t="shared" si="22"/>
        <v>480201728.74392492</v>
      </c>
      <c r="P46" s="70">
        <f t="shared" si="22"/>
        <v>506573542.05931944</v>
      </c>
      <c r="Q46" s="70">
        <f t="shared" si="22"/>
        <v>537883539.84592736</v>
      </c>
      <c r="R46" s="70">
        <f t="shared" si="22"/>
        <v>575891452.66362464</v>
      </c>
      <c r="S46" s="70">
        <f t="shared" si="22"/>
        <v>609069915.91498673</v>
      </c>
      <c r="T46" s="70">
        <f t="shared" si="22"/>
        <v>632708666.41957545</v>
      </c>
      <c r="U46" s="70">
        <f t="shared" si="22"/>
        <v>656236702.8213011</v>
      </c>
      <c r="V46" s="70">
        <f t="shared" si="22"/>
        <v>674869518.25637615</v>
      </c>
      <c r="W46" s="70">
        <f t="shared" si="22"/>
        <v>713365143.52257299</v>
      </c>
      <c r="X46" s="70">
        <f t="shared" si="22"/>
        <v>736236673.28289151</v>
      </c>
      <c r="Y46" s="70">
        <f t="shared" si="22"/>
        <v>766943001.90850139</v>
      </c>
      <c r="Z46" s="70">
        <f t="shared" si="22"/>
        <v>791417989.95555687</v>
      </c>
      <c r="AA46" s="70">
        <f t="shared" si="22"/>
        <v>835559992.59912241</v>
      </c>
      <c r="AB46" s="70">
        <f t="shared" si="22"/>
        <v>872338806.9589473</v>
      </c>
      <c r="AC46" s="70">
        <f t="shared" si="22"/>
        <v>901577382.46974194</v>
      </c>
      <c r="AD46" s="70">
        <f t="shared" si="22"/>
        <v>935993728.19668865</v>
      </c>
      <c r="AE46" s="70">
        <f t="shared" si="22"/>
        <v>971388669.25961292</v>
      </c>
      <c r="AF46" s="70">
        <f t="shared" si="22"/>
        <v>1009757158.6212994</v>
      </c>
      <c r="AG46" s="70">
        <f t="shared" si="22"/>
        <v>1041326264.9023876</v>
      </c>
      <c r="AH46" s="70">
        <f t="shared" si="22"/>
        <v>1070809796.7274849</v>
      </c>
      <c r="AI46" s="70">
        <f t="shared" si="22"/>
        <v>1096244821.7110665</v>
      </c>
      <c r="AJ46" s="70">
        <f t="shared" si="22"/>
        <v>1114614146.580332</v>
      </c>
      <c r="AK46" s="70">
        <f t="shared" si="22"/>
        <v>1120019755.4932923</v>
      </c>
      <c r="AL46" s="70">
        <f t="shared" si="22"/>
        <v>1134083491.4430673</v>
      </c>
      <c r="AM46" s="70">
        <f t="shared" si="22"/>
        <v>1132148365.5277264</v>
      </c>
      <c r="AN46" s="70">
        <f t="shared" si="22"/>
        <v>1133813224.4458244</v>
      </c>
      <c r="AO46" s="70">
        <f t="shared" si="22"/>
        <v>1155936352.2288816</v>
      </c>
      <c r="AP46" s="70">
        <f t="shared" si="22"/>
        <v>1178733443.7018311</v>
      </c>
      <c r="AQ46" s="70">
        <f t="shared" si="22"/>
        <v>1202146971.585196</v>
      </c>
      <c r="AR46" s="70">
        <f t="shared" si="22"/>
        <v>1226137403.5816131</v>
      </c>
      <c r="AS46" s="70">
        <f t="shared" si="22"/>
        <v>1250680388.9316485</v>
      </c>
      <c r="AT46" s="70">
        <f t="shared" si="22"/>
        <v>1275762808.6228981</v>
      </c>
      <c r="AU46" s="70">
        <f t="shared" si="22"/>
        <v>1301379398.5789824</v>
      </c>
      <c r="AV46" s="70">
        <f t="shared" si="22"/>
        <v>1327530251.4319923</v>
      </c>
      <c r="AW46" s="70">
        <f t="shared" si="22"/>
        <v>1354219082.0447736</v>
      </c>
      <c r="AX46" s="70">
        <f t="shared" si="22"/>
        <v>1381452061.3931394</v>
      </c>
    </row>
    <row r="47" spans="1:50">
      <c r="A47" t="s">
        <v>38</v>
      </c>
      <c r="B47" t="s">
        <v>47</v>
      </c>
      <c r="C47" t="s">
        <v>357</v>
      </c>
      <c r="D47" s="70">
        <v>629332955.63000011</v>
      </c>
      <c r="E47" s="70">
        <v>637467544.81999993</v>
      </c>
      <c r="F47" s="70">
        <v>730017687.71000004</v>
      </c>
      <c r="G47" s="70">
        <v>795734886</v>
      </c>
      <c r="H47" s="70">
        <v>917083168.9599998</v>
      </c>
      <c r="I47" s="70">
        <v>998155862.06999993</v>
      </c>
      <c r="J47" s="70">
        <f t="shared" ref="J47:AX47" si="23">I47*(1+J30)</f>
        <v>968986768.45424473</v>
      </c>
      <c r="K47" s="70">
        <f t="shared" si="23"/>
        <v>1114025487.9846849</v>
      </c>
      <c r="L47" s="70">
        <f t="shared" si="23"/>
        <v>1178347404.4401178</v>
      </c>
      <c r="M47" s="70">
        <f t="shared" si="23"/>
        <v>1220397269.5372281</v>
      </c>
      <c r="N47" s="70">
        <f t="shared" si="23"/>
        <v>1292737465.0834258</v>
      </c>
      <c r="O47" s="70">
        <f t="shared" si="23"/>
        <v>1357801373.4348083</v>
      </c>
      <c r="P47" s="70">
        <f t="shared" si="23"/>
        <v>1422370728.0489016</v>
      </c>
      <c r="Q47" s="70">
        <f t="shared" si="23"/>
        <v>1491560533.2888892</v>
      </c>
      <c r="R47" s="70">
        <f t="shared" si="23"/>
        <v>1567066883.0686049</v>
      </c>
      <c r="S47" s="70">
        <f t="shared" si="23"/>
        <v>1638237473.1196637</v>
      </c>
      <c r="T47" s="70">
        <f t="shared" si="23"/>
        <v>1700541803.7067158</v>
      </c>
      <c r="U47" s="70">
        <f t="shared" si="23"/>
        <v>1762653315.8173599</v>
      </c>
      <c r="V47" s="70">
        <f t="shared" si="23"/>
        <v>1820039451.724647</v>
      </c>
      <c r="W47" s="70">
        <f t="shared" si="23"/>
        <v>1893807465.6479084</v>
      </c>
      <c r="X47" s="70">
        <f t="shared" si="23"/>
        <v>1952829113.8373532</v>
      </c>
      <c r="Y47" s="70">
        <f t="shared" si="23"/>
        <v>2017193600.9249487</v>
      </c>
      <c r="Z47" s="70">
        <f t="shared" si="23"/>
        <v>2075722659.5208142</v>
      </c>
      <c r="AA47" s="70">
        <f t="shared" si="23"/>
        <v>2149247126.8165126</v>
      </c>
      <c r="AB47" s="70">
        <f t="shared" si="23"/>
        <v>2214479888.5123777</v>
      </c>
      <c r="AC47" s="70">
        <f t="shared" si="23"/>
        <v>2271420058.2581325</v>
      </c>
      <c r="AD47" s="70">
        <f t="shared" si="23"/>
        <v>2330542848.6275754</v>
      </c>
      <c r="AE47" s="70">
        <f t="shared" si="23"/>
        <v>2388262497.1020212</v>
      </c>
      <c r="AF47" s="70">
        <f t="shared" si="23"/>
        <v>2446070205.9472308</v>
      </c>
      <c r="AG47" s="70">
        <f t="shared" si="23"/>
        <v>2496153891.4614806</v>
      </c>
      <c r="AH47" s="70">
        <f t="shared" si="23"/>
        <v>2542282348.5336938</v>
      </c>
      <c r="AI47" s="70">
        <f t="shared" si="23"/>
        <v>2582896244.4275675</v>
      </c>
      <c r="AJ47" s="70">
        <f t="shared" si="23"/>
        <v>2615673637.8902154</v>
      </c>
      <c r="AK47" s="70">
        <f t="shared" si="23"/>
        <v>2634617389.6935592</v>
      </c>
      <c r="AL47" s="70">
        <f t="shared" si="23"/>
        <v>2657964065.6242733</v>
      </c>
      <c r="AM47" s="70">
        <f t="shared" si="23"/>
        <v>2666597347.6116347</v>
      </c>
      <c r="AN47" s="70">
        <f t="shared" si="23"/>
        <v>2675689978.4331145</v>
      </c>
      <c r="AO47" s="70">
        <f t="shared" si="23"/>
        <v>2708879825.0723653</v>
      </c>
      <c r="AP47" s="70">
        <f t="shared" si="23"/>
        <v>2742466620.0742598</v>
      </c>
      <c r="AQ47" s="70">
        <f t="shared" si="23"/>
        <v>2776477252.9882135</v>
      </c>
      <c r="AR47" s="70">
        <f t="shared" si="23"/>
        <v>2810924653.1755104</v>
      </c>
      <c r="AS47" s="70">
        <f t="shared" si="23"/>
        <v>2845815019.3928237</v>
      </c>
      <c r="AT47" s="70">
        <f t="shared" si="23"/>
        <v>2881151742.1957173</v>
      </c>
      <c r="AU47" s="70">
        <f t="shared" si="23"/>
        <v>2916937384.4312963</v>
      </c>
      <c r="AV47" s="70">
        <f t="shared" si="23"/>
        <v>2953174593.9653764</v>
      </c>
      <c r="AW47" s="70">
        <f t="shared" si="23"/>
        <v>2989866462.1822314</v>
      </c>
      <c r="AX47" s="70">
        <f t="shared" si="23"/>
        <v>3027016613.4660945</v>
      </c>
    </row>
    <row r="48" spans="1:50">
      <c r="A48" t="s">
        <v>39</v>
      </c>
      <c r="B48" t="s">
        <v>47</v>
      </c>
      <c r="C48" t="s">
        <v>357</v>
      </c>
      <c r="D48" s="70">
        <v>200135537.02000001</v>
      </c>
      <c r="E48" s="70">
        <v>215379782.30000001</v>
      </c>
      <c r="F48" s="70">
        <v>262759255.25999999</v>
      </c>
      <c r="G48" s="70">
        <v>290840752.80000001</v>
      </c>
      <c r="H48" s="70">
        <v>328677050.45999998</v>
      </c>
      <c r="I48" s="70">
        <v>370107145.27999997</v>
      </c>
      <c r="J48" s="70">
        <f t="shared" ref="J48:AX48" si="24">I48*(1+J31)</f>
        <v>374071220.37831825</v>
      </c>
      <c r="K48" s="70">
        <f t="shared" si="24"/>
        <v>401376733.42997873</v>
      </c>
      <c r="L48" s="70">
        <f t="shared" si="24"/>
        <v>413280398.56707054</v>
      </c>
      <c r="M48" s="70">
        <f t="shared" si="24"/>
        <v>422689608.59252363</v>
      </c>
      <c r="N48" s="70">
        <f t="shared" si="24"/>
        <v>435669542.38061041</v>
      </c>
      <c r="O48" s="70">
        <f t="shared" si="24"/>
        <v>444096848.87587386</v>
      </c>
      <c r="P48" s="70">
        <f t="shared" si="24"/>
        <v>451600091.72800392</v>
      </c>
      <c r="Q48" s="70">
        <f t="shared" si="24"/>
        <v>460141642.55134797</v>
      </c>
      <c r="R48" s="70">
        <f t="shared" si="24"/>
        <v>469584924.55111313</v>
      </c>
      <c r="S48" s="70">
        <f t="shared" si="24"/>
        <v>475110559.39989316</v>
      </c>
      <c r="T48" s="70">
        <f t="shared" si="24"/>
        <v>475556840.00708473</v>
      </c>
      <c r="U48" s="70">
        <f t="shared" si="24"/>
        <v>475392817.07107747</v>
      </c>
      <c r="V48" s="70">
        <f t="shared" si="24"/>
        <v>472517074.34505409</v>
      </c>
      <c r="W48" s="70">
        <f t="shared" si="24"/>
        <v>475227095.81651092</v>
      </c>
      <c r="X48" s="70">
        <f t="shared" si="24"/>
        <v>471053629.06263173</v>
      </c>
      <c r="Y48" s="70">
        <f t="shared" si="24"/>
        <v>468353422.87307078</v>
      </c>
      <c r="Z48" s="70">
        <f t="shared" si="24"/>
        <v>481501598.04662931</v>
      </c>
      <c r="AA48" s="70">
        <f t="shared" si="24"/>
        <v>500081167.34798938</v>
      </c>
      <c r="AB48" s="70">
        <f t="shared" si="24"/>
        <v>515861766.95716828</v>
      </c>
      <c r="AC48" s="70">
        <f t="shared" si="24"/>
        <v>528860360.61571419</v>
      </c>
      <c r="AD48" s="70">
        <f t="shared" si="24"/>
        <v>542828561.38216317</v>
      </c>
      <c r="AE48" s="70">
        <f t="shared" si="24"/>
        <v>556519015.97370994</v>
      </c>
      <c r="AF48" s="70">
        <f t="shared" si="24"/>
        <v>570490174.17650914</v>
      </c>
      <c r="AG48" s="70">
        <f t="shared" si="24"/>
        <v>581987388.26597905</v>
      </c>
      <c r="AH48" s="70">
        <f t="shared" si="24"/>
        <v>592378730.19054091</v>
      </c>
      <c r="AI48" s="70">
        <f t="shared" si="24"/>
        <v>601135530.64388227</v>
      </c>
      <c r="AJ48" s="70">
        <f t="shared" si="24"/>
        <v>607461310.39809132</v>
      </c>
      <c r="AK48" s="70">
        <f t="shared" si="24"/>
        <v>611151590.85103393</v>
      </c>
      <c r="AL48" s="70">
        <f t="shared" si="24"/>
        <v>616415697.3296001</v>
      </c>
      <c r="AM48" s="70">
        <f t="shared" si="24"/>
        <v>616416981.13028717</v>
      </c>
      <c r="AN48" s="70">
        <f t="shared" si="24"/>
        <v>616491911.03376925</v>
      </c>
      <c r="AO48" s="70">
        <f t="shared" si="24"/>
        <v>625119499.90609789</v>
      </c>
      <c r="AP48" s="70">
        <f t="shared" si="24"/>
        <v>633800695.84315324</v>
      </c>
      <c r="AQ48" s="70">
        <f t="shared" si="24"/>
        <v>642549743.27145386</v>
      </c>
      <c r="AR48" s="70">
        <f t="shared" si="24"/>
        <v>651378620.21494937</v>
      </c>
      <c r="AS48" s="70">
        <f t="shared" si="24"/>
        <v>660297184.28997886</v>
      </c>
      <c r="AT48" s="70">
        <f t="shared" si="24"/>
        <v>669313481.62339246</v>
      </c>
      <c r="AU48" s="70">
        <f t="shared" si="24"/>
        <v>678434081.86817181</v>
      </c>
      <c r="AV48" s="70">
        <f t="shared" si="24"/>
        <v>687664385.34386253</v>
      </c>
      <c r="AW48" s="70">
        <f t="shared" si="24"/>
        <v>697008884.40569282</v>
      </c>
      <c r="AX48" s="70">
        <f t="shared" si="24"/>
        <v>706471376.87679935</v>
      </c>
    </row>
    <row r="49" spans="1:50">
      <c r="A49" t="s">
        <v>40</v>
      </c>
      <c r="B49" t="s">
        <v>47</v>
      </c>
      <c r="C49" t="s">
        <v>357</v>
      </c>
      <c r="D49" s="70">
        <v>726505647.12</v>
      </c>
      <c r="E49" s="70">
        <v>768228552.64999998</v>
      </c>
      <c r="F49" s="70">
        <v>950937160.46000004</v>
      </c>
      <c r="G49" s="70">
        <v>1052799269.47</v>
      </c>
      <c r="H49" s="70">
        <v>1223055893.55</v>
      </c>
      <c r="I49" s="70">
        <v>1286112303.95</v>
      </c>
      <c r="J49" s="70">
        <f t="shared" ref="J49:AX49" si="25">I49*(1+J32)</f>
        <v>1083288346.4780586</v>
      </c>
      <c r="K49" s="70">
        <f t="shared" si="25"/>
        <v>1516962979.534811</v>
      </c>
      <c r="L49" s="70">
        <f t="shared" si="25"/>
        <v>1562263301.2699113</v>
      </c>
      <c r="M49" s="70">
        <f t="shared" si="25"/>
        <v>1533262222.5515494</v>
      </c>
      <c r="N49" s="70">
        <f t="shared" si="25"/>
        <v>1637477168.288255</v>
      </c>
      <c r="O49" s="70">
        <f t="shared" si="25"/>
        <v>1730346334.5593295</v>
      </c>
      <c r="P49" s="70">
        <f t="shared" si="25"/>
        <v>1816973773.7586527</v>
      </c>
      <c r="Q49" s="70">
        <f t="shared" si="25"/>
        <v>1903452129.8002789</v>
      </c>
      <c r="R49" s="70">
        <f t="shared" si="25"/>
        <v>1998073506.1480634</v>
      </c>
      <c r="S49" s="70">
        <f t="shared" si="25"/>
        <v>2097193720.9573865</v>
      </c>
      <c r="T49" s="70">
        <f t="shared" si="25"/>
        <v>2196666642.5931458</v>
      </c>
      <c r="U49" s="70">
        <f t="shared" si="25"/>
        <v>2296707367.3691678</v>
      </c>
      <c r="V49" s="70">
        <f t="shared" si="25"/>
        <v>2399047098.9310527</v>
      </c>
      <c r="W49" s="70">
        <f t="shared" si="25"/>
        <v>2503210246.7595711</v>
      </c>
      <c r="X49" s="70">
        <f t="shared" si="25"/>
        <v>2608787279.3601727</v>
      </c>
      <c r="Y49" s="70">
        <f t="shared" si="25"/>
        <v>2715378707.7122211</v>
      </c>
      <c r="Z49" s="70">
        <f t="shared" si="25"/>
        <v>2822577761.4031367</v>
      </c>
      <c r="AA49" s="70">
        <f t="shared" si="25"/>
        <v>2929963598.728076</v>
      </c>
      <c r="AB49" s="70">
        <f t="shared" si="25"/>
        <v>3037098876.8630095</v>
      </c>
      <c r="AC49" s="70">
        <f t="shared" si="25"/>
        <v>3143529542.8383889</v>
      </c>
      <c r="AD49" s="70">
        <f t="shared" si="25"/>
        <v>3248785949.7544608</v>
      </c>
      <c r="AE49" s="70">
        <f t="shared" si="25"/>
        <v>3352384876.0524025</v>
      </c>
      <c r="AF49" s="70">
        <f t="shared" si="25"/>
        <v>3453832221.6526184</v>
      </c>
      <c r="AG49" s="70">
        <f t="shared" si="25"/>
        <v>3552626240.4919882</v>
      </c>
      <c r="AH49" s="70">
        <f t="shared" si="25"/>
        <v>3648261207.9547539</v>
      </c>
      <c r="AI49" s="70">
        <f t="shared" si="25"/>
        <v>3740231439.5277901</v>
      </c>
      <c r="AJ49" s="70">
        <f t="shared" si="25"/>
        <v>3828035584.7390404</v>
      </c>
      <c r="AK49" s="70">
        <f t="shared" si="25"/>
        <v>3881526778.7578917</v>
      </c>
      <c r="AL49" s="70">
        <f t="shared" si="25"/>
        <v>3941378467.1001101</v>
      </c>
      <c r="AM49" s="70">
        <f t="shared" si="25"/>
        <v>4003440224.4546299</v>
      </c>
      <c r="AN49" s="70">
        <f t="shared" si="25"/>
        <v>4066045546.5533428</v>
      </c>
      <c r="AO49" s="70">
        <f t="shared" si="25"/>
        <v>4128529530.7711697</v>
      </c>
      <c r="AP49" s="70">
        <f t="shared" si="25"/>
        <v>4190693580.1075864</v>
      </c>
      <c r="AQ49" s="70">
        <f t="shared" si="25"/>
        <v>4252559302.6251392</v>
      </c>
      <c r="AR49" s="70">
        <f t="shared" si="25"/>
        <v>4314246251.0234556</v>
      </c>
      <c r="AS49" s="70">
        <f t="shared" si="25"/>
        <v>4375909695.7335854</v>
      </c>
      <c r="AT49" s="70">
        <f t="shared" si="25"/>
        <v>4437709320.4657822</v>
      </c>
      <c r="AU49" s="70">
        <f t="shared" si="25"/>
        <v>4499794357.2027922</v>
      </c>
      <c r="AV49" s="70">
        <f t="shared" si="25"/>
        <v>4562297527.107173</v>
      </c>
      <c r="AW49" s="70">
        <f t="shared" si="25"/>
        <v>4625333615.0069008</v>
      </c>
      <c r="AX49" s="70">
        <f t="shared" si="25"/>
        <v>4689000358.6865292</v>
      </c>
    </row>
    <row r="50" spans="1:50">
      <c r="A50" t="s">
        <v>41</v>
      </c>
      <c r="B50" t="s">
        <v>47</v>
      </c>
      <c r="C50" t="s">
        <v>357</v>
      </c>
      <c r="D50" s="70">
        <v>4885662604.8800001</v>
      </c>
      <c r="E50" s="70">
        <v>5147248730.8399992</v>
      </c>
      <c r="F50" s="70">
        <v>5815550251.9299994</v>
      </c>
      <c r="G50" s="70">
        <v>6244550293.1000013</v>
      </c>
      <c r="H50" s="70">
        <v>7043542790.75</v>
      </c>
      <c r="I50" s="70">
        <v>7752973049.4100008</v>
      </c>
      <c r="J50" s="70">
        <f t="shared" ref="J50:AX50" si="26">I50*(1+J33)</f>
        <v>6514289927.1643019</v>
      </c>
      <c r="K50" s="70">
        <f t="shared" si="26"/>
        <v>8949799796.9384308</v>
      </c>
      <c r="L50" s="70">
        <f t="shared" si="26"/>
        <v>9665239467.8705082</v>
      </c>
      <c r="M50" s="70">
        <f t="shared" si="26"/>
        <v>9843256824.2498188</v>
      </c>
      <c r="N50" s="70">
        <f t="shared" si="26"/>
        <v>10739811026.649109</v>
      </c>
      <c r="O50" s="70">
        <f t="shared" si="26"/>
        <v>11538721013.197601</v>
      </c>
      <c r="P50" s="70">
        <f t="shared" si="26"/>
        <v>12339204252.498735</v>
      </c>
      <c r="Q50" s="70">
        <f t="shared" si="26"/>
        <v>13229096062.223274</v>
      </c>
      <c r="R50" s="70">
        <f t="shared" si="26"/>
        <v>14263816318.904325</v>
      </c>
      <c r="S50" s="70">
        <f t="shared" si="26"/>
        <v>15273991857.64856</v>
      </c>
      <c r="T50" s="70">
        <f t="shared" si="26"/>
        <v>16174409528.611164</v>
      </c>
      <c r="U50" s="70">
        <f t="shared" si="26"/>
        <v>17092709010.227499</v>
      </c>
      <c r="V50" s="70">
        <f t="shared" si="26"/>
        <v>17965210733.50732</v>
      </c>
      <c r="W50" s="70">
        <f t="shared" si="26"/>
        <v>19171679928.609161</v>
      </c>
      <c r="X50" s="70">
        <f t="shared" si="26"/>
        <v>20167543424.23074</v>
      </c>
      <c r="Y50" s="70">
        <f t="shared" si="26"/>
        <v>21316950588.642071</v>
      </c>
      <c r="Z50" s="70">
        <f t="shared" si="26"/>
        <v>22160540712.8587</v>
      </c>
      <c r="AA50" s="70">
        <f t="shared" si="26"/>
        <v>23332231099.727177</v>
      </c>
      <c r="AB50" s="70">
        <f t="shared" si="26"/>
        <v>24398324091.229935</v>
      </c>
      <c r="AC50" s="70">
        <f t="shared" si="26"/>
        <v>25354068824.326721</v>
      </c>
      <c r="AD50" s="70">
        <f t="shared" si="26"/>
        <v>26402002028.942265</v>
      </c>
      <c r="AE50" s="70">
        <f t="shared" si="26"/>
        <v>27472789406.732773</v>
      </c>
      <c r="AF50" s="70">
        <f t="shared" si="26"/>
        <v>28596773457.442379</v>
      </c>
      <c r="AG50" s="70">
        <f t="shared" si="26"/>
        <v>29612932469.100475</v>
      </c>
      <c r="AH50" s="70">
        <f t="shared" si="26"/>
        <v>30595064189.718807</v>
      </c>
      <c r="AI50" s="70">
        <f t="shared" si="26"/>
        <v>31508610140.885708</v>
      </c>
      <c r="AJ50" s="70">
        <f t="shared" si="26"/>
        <v>32300500336.145611</v>
      </c>
      <c r="AK50" s="70">
        <f t="shared" si="26"/>
        <v>32736516071.336231</v>
      </c>
      <c r="AL50" s="70">
        <f t="shared" si="26"/>
        <v>33329615160.488865</v>
      </c>
      <c r="AM50" s="70">
        <f t="shared" si="26"/>
        <v>33659592294.57053</v>
      </c>
      <c r="AN50" s="70">
        <f t="shared" si="26"/>
        <v>34061307991.992165</v>
      </c>
      <c r="AO50" s="70">
        <f t="shared" si="26"/>
        <v>34676607675.451141</v>
      </c>
      <c r="AP50" s="70">
        <f t="shared" si="26"/>
        <v>35296794387.402321</v>
      </c>
      <c r="AQ50" s="70">
        <f t="shared" si="26"/>
        <v>35924079652.46888</v>
      </c>
      <c r="AR50" s="70">
        <f t="shared" si="26"/>
        <v>36559965455.238785</v>
      </c>
      <c r="AS50" s="70">
        <f t="shared" si="26"/>
        <v>37205476329.637665</v>
      </c>
      <c r="AT50" s="70">
        <f t="shared" si="26"/>
        <v>37861326406.11924</v>
      </c>
      <c r="AU50" s="70">
        <f t="shared" si="26"/>
        <v>38528032452.322815</v>
      </c>
      <c r="AV50" s="70">
        <f t="shared" si="26"/>
        <v>39205987938.238411</v>
      </c>
      <c r="AW50" s="70">
        <f t="shared" si="26"/>
        <v>39895510647.368576</v>
      </c>
      <c r="AX50" s="70">
        <f t="shared" si="26"/>
        <v>40596872898.517052</v>
      </c>
    </row>
    <row r="51" spans="1:50">
      <c r="A51" t="s">
        <v>42</v>
      </c>
      <c r="B51" t="s">
        <v>47</v>
      </c>
      <c r="C51" t="s">
        <v>357</v>
      </c>
      <c r="D51" s="70">
        <v>52167982.439999998</v>
      </c>
      <c r="E51" s="70">
        <v>46615287.950000003</v>
      </c>
      <c r="F51" s="70">
        <v>54725211.600000001</v>
      </c>
      <c r="G51" s="70">
        <v>72875296.399999991</v>
      </c>
      <c r="H51" s="70">
        <v>87159250.200000003</v>
      </c>
      <c r="I51" s="70">
        <v>125044874.04000001</v>
      </c>
      <c r="J51" s="70">
        <f t="shared" ref="J51:AX51" si="27">I51*(1+J34)</f>
        <v>121390689.58279617</v>
      </c>
      <c r="K51" s="70">
        <f t="shared" si="27"/>
        <v>139560545.71828505</v>
      </c>
      <c r="L51" s="70">
        <f t="shared" si="27"/>
        <v>147618531.6970489</v>
      </c>
      <c r="M51" s="70">
        <f t="shared" si="27"/>
        <v>152886366.39529204</v>
      </c>
      <c r="N51" s="70">
        <f t="shared" si="27"/>
        <v>161948849.50423649</v>
      </c>
      <c r="O51" s="70">
        <f t="shared" si="27"/>
        <v>170099789.18561679</v>
      </c>
      <c r="P51" s="70">
        <f t="shared" si="27"/>
        <v>178188773.20242074</v>
      </c>
      <c r="Q51" s="70">
        <f t="shared" si="27"/>
        <v>186856588.33015442</v>
      </c>
      <c r="R51" s="70">
        <f t="shared" si="27"/>
        <v>196315714.26049194</v>
      </c>
      <c r="S51" s="70">
        <f t="shared" si="27"/>
        <v>205231673.98829544</v>
      </c>
      <c r="T51" s="70">
        <f t="shared" si="27"/>
        <v>213036905.08141112</v>
      </c>
      <c r="U51" s="70">
        <f t="shared" si="27"/>
        <v>220817980.66634291</v>
      </c>
      <c r="V51" s="70">
        <f t="shared" si="27"/>
        <v>228007080.49418703</v>
      </c>
      <c r="W51" s="70">
        <f t="shared" si="27"/>
        <v>237248434.83546752</v>
      </c>
      <c r="X51" s="70">
        <f t="shared" si="27"/>
        <v>244642424.93654928</v>
      </c>
      <c r="Y51" s="70">
        <f t="shared" si="27"/>
        <v>252705743.98957422</v>
      </c>
      <c r="Z51" s="70">
        <f t="shared" si="27"/>
        <v>260038024.48595077</v>
      </c>
      <c r="AA51" s="70">
        <f t="shared" si="27"/>
        <v>269248868.30425209</v>
      </c>
      <c r="AB51" s="70">
        <f t="shared" si="27"/>
        <v>277420961.24034381</v>
      </c>
      <c r="AC51" s="70">
        <f t="shared" si="27"/>
        <v>284554192.25589716</v>
      </c>
      <c r="AD51" s="70">
        <f t="shared" si="27"/>
        <v>291960853.03461421</v>
      </c>
      <c r="AE51" s="70">
        <f t="shared" si="27"/>
        <v>299191733.94949681</v>
      </c>
      <c r="AF51" s="70">
        <f t="shared" si="27"/>
        <v>306433646.70658815</v>
      </c>
      <c r="AG51" s="70">
        <f t="shared" si="27"/>
        <v>312707925.48866194</v>
      </c>
      <c r="AH51" s="70">
        <f t="shared" si="27"/>
        <v>318486709.46764129</v>
      </c>
      <c r="AI51" s="70">
        <f t="shared" si="27"/>
        <v>323574651.83146316</v>
      </c>
      <c r="AJ51" s="70">
        <f t="shared" si="27"/>
        <v>327680869.29974157</v>
      </c>
      <c r="AK51" s="70">
        <f t="shared" si="27"/>
        <v>330054064.85777962</v>
      </c>
      <c r="AL51" s="70">
        <f t="shared" si="27"/>
        <v>332978840.69885379</v>
      </c>
      <c r="AM51" s="70">
        <f t="shared" si="27"/>
        <v>334060382.87045676</v>
      </c>
      <c r="AN51" s="70">
        <f t="shared" si="27"/>
        <v>335199470.38070416</v>
      </c>
      <c r="AO51" s="70">
        <f t="shared" si="27"/>
        <v>339357358.29192197</v>
      </c>
      <c r="AP51" s="70">
        <f t="shared" si="27"/>
        <v>343564974.26655489</v>
      </c>
      <c r="AQ51" s="70">
        <f t="shared" si="27"/>
        <v>347825686.91710865</v>
      </c>
      <c r="AR51" s="70">
        <f t="shared" si="27"/>
        <v>352141115.98095554</v>
      </c>
      <c r="AS51" s="70">
        <f t="shared" si="27"/>
        <v>356512038.01291716</v>
      </c>
      <c r="AT51" s="70">
        <f t="shared" si="27"/>
        <v>360938877.76789355</v>
      </c>
      <c r="AU51" s="70">
        <f t="shared" si="27"/>
        <v>365421956.30886263</v>
      </c>
      <c r="AV51" s="70">
        <f t="shared" si="27"/>
        <v>369961605.34959769</v>
      </c>
      <c r="AW51" s="70">
        <f t="shared" si="27"/>
        <v>374558212.16604614</v>
      </c>
      <c r="AX51" s="70">
        <f t="shared" si="27"/>
        <v>379212230.80620497</v>
      </c>
    </row>
    <row r="52" spans="1:50">
      <c r="A52" t="s">
        <v>43</v>
      </c>
      <c r="B52" t="s">
        <v>47</v>
      </c>
      <c r="C52" t="s">
        <v>357</v>
      </c>
      <c r="D52" s="70">
        <v>404920718.64999998</v>
      </c>
      <c r="E52" s="70">
        <v>447861461.63999999</v>
      </c>
      <c r="F52" s="70">
        <v>570504880.84000003</v>
      </c>
      <c r="G52" s="70">
        <v>623810498.77999997</v>
      </c>
      <c r="H52" s="70">
        <v>673317305.29000008</v>
      </c>
      <c r="I52" s="70">
        <v>743220278.99000001</v>
      </c>
      <c r="J52" s="70">
        <f t="shared" ref="J52:AX52" si="28">I52*(1+J35)</f>
        <v>911094916.2340771</v>
      </c>
      <c r="K52" s="70">
        <f t="shared" si="28"/>
        <v>964967989.00027049</v>
      </c>
      <c r="L52" s="70">
        <f t="shared" si="28"/>
        <v>1026411505.0362662</v>
      </c>
      <c r="M52" s="70">
        <f t="shared" si="28"/>
        <v>1095335786.5748036</v>
      </c>
      <c r="N52" s="70">
        <f t="shared" si="28"/>
        <v>1152309398.613694</v>
      </c>
      <c r="O52" s="70">
        <f t="shared" si="28"/>
        <v>1203746239.6027646</v>
      </c>
      <c r="P52" s="70">
        <f t="shared" si="28"/>
        <v>1257889232.8434479</v>
      </c>
      <c r="Q52" s="70">
        <f t="shared" si="28"/>
        <v>1319178395.458472</v>
      </c>
      <c r="R52" s="70">
        <f t="shared" si="28"/>
        <v>1386391393.6186221</v>
      </c>
      <c r="S52" s="70">
        <f t="shared" si="28"/>
        <v>1448814821.7402334</v>
      </c>
      <c r="T52" s="70">
        <f t="shared" si="28"/>
        <v>1503058711.7938385</v>
      </c>
      <c r="U52" s="70">
        <f t="shared" si="28"/>
        <v>1560022602.583323</v>
      </c>
      <c r="V52" s="70">
        <f t="shared" si="28"/>
        <v>1613942125.8862591</v>
      </c>
      <c r="W52" s="70">
        <f t="shared" si="28"/>
        <v>1690041955.8549647</v>
      </c>
      <c r="X52" s="70">
        <f t="shared" si="28"/>
        <v>1752379176.164921</v>
      </c>
      <c r="Y52" s="70">
        <f t="shared" si="28"/>
        <v>1824698034.7175746</v>
      </c>
      <c r="Z52" s="70">
        <f t="shared" si="28"/>
        <v>1826490138.8096709</v>
      </c>
      <c r="AA52" s="70">
        <f t="shared" si="28"/>
        <v>1846543405.55112</v>
      </c>
      <c r="AB52" s="70">
        <f t="shared" si="28"/>
        <v>1858469276.9742055</v>
      </c>
      <c r="AC52" s="70">
        <f t="shared" si="28"/>
        <v>1863025652.207449</v>
      </c>
      <c r="AD52" s="70">
        <f t="shared" si="28"/>
        <v>1871771715.4500203</v>
      </c>
      <c r="AE52" s="70">
        <f t="shared" si="28"/>
        <v>1880963849.3538201</v>
      </c>
      <c r="AF52" s="70">
        <f t="shared" si="28"/>
        <v>1892240722.9006267</v>
      </c>
      <c r="AG52" s="70">
        <f t="shared" si="28"/>
        <v>1897965693.1208286</v>
      </c>
      <c r="AH52" s="70">
        <f t="shared" si="28"/>
        <v>1902226297.4208343</v>
      </c>
      <c r="AI52" s="70">
        <f t="shared" si="28"/>
        <v>1903757559.7408767</v>
      </c>
      <c r="AJ52" s="70">
        <f t="shared" si="28"/>
        <v>1900628346.8807645</v>
      </c>
      <c r="AK52" s="70">
        <f t="shared" si="28"/>
        <v>1896285644.4240425</v>
      </c>
      <c r="AL52" s="70">
        <f t="shared" si="28"/>
        <v>1896984250.5176654</v>
      </c>
      <c r="AM52" s="70">
        <f t="shared" si="28"/>
        <v>1885127722.1915476</v>
      </c>
      <c r="AN52" s="70">
        <f t="shared" si="28"/>
        <v>1874757545.2989535</v>
      </c>
      <c r="AO52" s="70">
        <f t="shared" si="28"/>
        <v>1882483613.0589831</v>
      </c>
      <c r="AP52" s="70">
        <f t="shared" si="28"/>
        <v>1890309553.8842392</v>
      </c>
      <c r="AQ52" s="70">
        <f t="shared" si="28"/>
        <v>1898226064.6255925</v>
      </c>
      <c r="AR52" s="70">
        <f t="shared" si="28"/>
        <v>1906222230.9152634</v>
      </c>
      <c r="AS52" s="70">
        <f t="shared" si="28"/>
        <v>1914287771.6144309</v>
      </c>
      <c r="AT52" s="70">
        <f t="shared" si="28"/>
        <v>1922413860.6372323</v>
      </c>
      <c r="AU52" s="70">
        <f t="shared" si="28"/>
        <v>1930593297.4871299</v>
      </c>
      <c r="AV52" s="70">
        <f t="shared" si="28"/>
        <v>1938820394.7857707</v>
      </c>
      <c r="AW52" s="70">
        <f t="shared" si="28"/>
        <v>1947090760.9760394</v>
      </c>
      <c r="AX52" s="70">
        <f t="shared" si="28"/>
        <v>1955401062.9424353</v>
      </c>
    </row>
    <row r="53" spans="1:50">
      <c r="A53" t="s">
        <v>44</v>
      </c>
      <c r="B53" t="s">
        <v>47</v>
      </c>
      <c r="C53" t="s">
        <v>357</v>
      </c>
      <c r="D53" s="70">
        <v>0</v>
      </c>
      <c r="E53">
        <v>0</v>
      </c>
      <c r="F53">
        <v>0</v>
      </c>
      <c r="G53">
        <v>0</v>
      </c>
      <c r="H53">
        <v>0</v>
      </c>
      <c r="I53" s="70">
        <v>0</v>
      </c>
      <c r="J53" s="70">
        <f t="shared" ref="J53:AX53" si="29">I53*(1+J36)</f>
        <v>0</v>
      </c>
      <c r="K53" s="70">
        <f t="shared" si="29"/>
        <v>0</v>
      </c>
      <c r="L53" s="70">
        <f t="shared" si="29"/>
        <v>0</v>
      </c>
      <c r="M53" s="70">
        <f t="shared" si="29"/>
        <v>0</v>
      </c>
      <c r="N53" s="70">
        <f t="shared" si="29"/>
        <v>0</v>
      </c>
      <c r="O53" s="70">
        <f t="shared" si="29"/>
        <v>0</v>
      </c>
      <c r="P53" s="70">
        <f t="shared" si="29"/>
        <v>0</v>
      </c>
      <c r="Q53" s="70">
        <f t="shared" si="29"/>
        <v>0</v>
      </c>
      <c r="R53" s="70">
        <f t="shared" si="29"/>
        <v>0</v>
      </c>
      <c r="S53" s="70">
        <f t="shared" si="29"/>
        <v>0</v>
      </c>
      <c r="T53" s="70">
        <f t="shared" si="29"/>
        <v>0</v>
      </c>
      <c r="U53" s="70">
        <f t="shared" si="29"/>
        <v>0</v>
      </c>
      <c r="V53" s="70">
        <f t="shared" si="29"/>
        <v>0</v>
      </c>
      <c r="W53" s="70">
        <f t="shared" si="29"/>
        <v>0</v>
      </c>
      <c r="X53" s="70">
        <f t="shared" si="29"/>
        <v>0</v>
      </c>
      <c r="Y53" s="70">
        <f t="shared" si="29"/>
        <v>0</v>
      </c>
      <c r="Z53" s="70">
        <f t="shared" si="29"/>
        <v>0</v>
      </c>
      <c r="AA53" s="70">
        <f t="shared" si="29"/>
        <v>0</v>
      </c>
      <c r="AB53" s="70">
        <f t="shared" si="29"/>
        <v>0</v>
      </c>
      <c r="AC53" s="70">
        <f t="shared" si="29"/>
        <v>0</v>
      </c>
      <c r="AD53" s="70">
        <f t="shared" si="29"/>
        <v>0</v>
      </c>
      <c r="AE53" s="70">
        <f t="shared" si="29"/>
        <v>0</v>
      </c>
      <c r="AF53" s="70">
        <f t="shared" si="29"/>
        <v>0</v>
      </c>
      <c r="AG53" s="70">
        <f t="shared" si="29"/>
        <v>0</v>
      </c>
      <c r="AH53" s="70">
        <f t="shared" si="29"/>
        <v>0</v>
      </c>
      <c r="AI53" s="70">
        <f t="shared" si="29"/>
        <v>0</v>
      </c>
      <c r="AJ53" s="70">
        <f t="shared" si="29"/>
        <v>0</v>
      </c>
      <c r="AK53" s="70">
        <f t="shared" si="29"/>
        <v>0</v>
      </c>
      <c r="AL53" s="70">
        <f t="shared" si="29"/>
        <v>0</v>
      </c>
      <c r="AM53" s="70">
        <f t="shared" si="29"/>
        <v>0</v>
      </c>
      <c r="AN53" s="70">
        <f t="shared" si="29"/>
        <v>0</v>
      </c>
      <c r="AO53" s="70">
        <f t="shared" si="29"/>
        <v>0</v>
      </c>
      <c r="AP53" s="70">
        <f t="shared" si="29"/>
        <v>0</v>
      </c>
      <c r="AQ53" s="70">
        <f t="shared" si="29"/>
        <v>0</v>
      </c>
      <c r="AR53" s="70">
        <f t="shared" si="29"/>
        <v>0</v>
      </c>
      <c r="AS53" s="70">
        <f t="shared" si="29"/>
        <v>0</v>
      </c>
      <c r="AT53" s="70">
        <f t="shared" si="29"/>
        <v>0</v>
      </c>
      <c r="AU53" s="70">
        <f t="shared" si="29"/>
        <v>0</v>
      </c>
      <c r="AV53" s="70">
        <f t="shared" si="29"/>
        <v>0</v>
      </c>
      <c r="AW53" s="70">
        <f t="shared" si="29"/>
        <v>0</v>
      </c>
      <c r="AX53" s="70">
        <f t="shared" si="29"/>
        <v>0</v>
      </c>
    </row>
    <row r="55" spans="1:50">
      <c r="A55" t="s">
        <v>819</v>
      </c>
    </row>
    <row r="56" spans="1:50">
      <c r="A56" t="s">
        <v>688</v>
      </c>
      <c r="C56" t="s">
        <v>357</v>
      </c>
      <c r="I56" s="70">
        <f t="shared" ref="I56:AX56" si="30">I2</f>
        <v>17867385372.898335</v>
      </c>
      <c r="J56" s="70">
        <f t="shared" si="30"/>
        <v>14554313178.406261</v>
      </c>
      <c r="K56" s="70">
        <f t="shared" si="30"/>
        <v>21154222181.181</v>
      </c>
      <c r="L56" s="70">
        <f t="shared" si="30"/>
        <v>22915312971.806538</v>
      </c>
      <c r="M56" s="70">
        <f t="shared" si="30"/>
        <v>23130036192.586269</v>
      </c>
      <c r="N56" s="70">
        <f t="shared" si="30"/>
        <v>25385730050.862659</v>
      </c>
      <c r="O56" s="70">
        <f t="shared" si="30"/>
        <v>27351371123.492424</v>
      </c>
      <c r="P56" s="70">
        <f t="shared" si="30"/>
        <v>29303730422.497604</v>
      </c>
      <c r="Q56" s="70">
        <f t="shared" si="30"/>
        <v>31509484756.499241</v>
      </c>
      <c r="R56" s="70">
        <f t="shared" si="30"/>
        <v>34131396824.120331</v>
      </c>
      <c r="S56" s="70">
        <f t="shared" si="30"/>
        <v>36663075078.036423</v>
      </c>
      <c r="T56" s="70">
        <f t="shared" si="30"/>
        <v>38849775905.639175</v>
      </c>
      <c r="U56" s="70">
        <f t="shared" si="30"/>
        <v>41085310369.290176</v>
      </c>
      <c r="V56" s="70">
        <f t="shared" si="30"/>
        <v>43173783013.05658</v>
      </c>
      <c r="W56" s="70">
        <f t="shared" si="30"/>
        <v>46267866261.609108</v>
      </c>
      <c r="X56" s="70">
        <f t="shared" si="30"/>
        <v>48719814592.935638</v>
      </c>
      <c r="Y56" s="70">
        <f t="shared" si="30"/>
        <v>51635197042.392624</v>
      </c>
      <c r="Z56" s="70">
        <f t="shared" si="30"/>
        <v>53589935940.027901</v>
      </c>
      <c r="AA56" s="70">
        <f t="shared" si="30"/>
        <v>56537900300.293892</v>
      </c>
      <c r="AB56" s="70">
        <f t="shared" si="30"/>
        <v>59160783499.25824</v>
      </c>
      <c r="AC56" s="70">
        <f t="shared" si="30"/>
        <v>61445237398.744995</v>
      </c>
      <c r="AD56" s="70">
        <f t="shared" si="30"/>
        <v>64010758498.577675</v>
      </c>
      <c r="AE56" s="70">
        <f t="shared" si="30"/>
        <v>66648417952.003616</v>
      </c>
      <c r="AF56" s="70">
        <f t="shared" si="30"/>
        <v>69453423733.146591</v>
      </c>
      <c r="AG56" s="70">
        <f t="shared" si="30"/>
        <v>71936554676.648132</v>
      </c>
      <c r="AH56" s="70">
        <f t="shared" si="30"/>
        <v>74325359101.965408</v>
      </c>
      <c r="AI56" s="70">
        <f t="shared" si="30"/>
        <v>76516414870.387207</v>
      </c>
      <c r="AJ56" s="70">
        <f t="shared" si="30"/>
        <v>78350150718.719193</v>
      </c>
      <c r="AK56" s="70">
        <f t="shared" si="30"/>
        <v>79169946565.973389</v>
      </c>
      <c r="AL56" s="70">
        <f t="shared" si="30"/>
        <v>80507335040.288773</v>
      </c>
      <c r="AM56" s="70">
        <f t="shared" si="30"/>
        <v>81080349798.054764</v>
      </c>
      <c r="AN56" s="70">
        <f t="shared" si="30"/>
        <v>81889733003.188217</v>
      </c>
      <c r="AO56" s="70">
        <f t="shared" si="30"/>
        <v>83449407754.581894</v>
      </c>
      <c r="AP56" s="70">
        <f t="shared" si="30"/>
        <v>85038788126.458755</v>
      </c>
      <c r="AQ56" s="70">
        <f t="shared" si="30"/>
        <v>86658439893.119064</v>
      </c>
      <c r="AR56" s="70">
        <f t="shared" si="30"/>
        <v>88308939604.618668</v>
      </c>
      <c r="AS56" s="70">
        <f t="shared" si="30"/>
        <v>89990874792.003616</v>
      </c>
      <c r="AT56" s="70">
        <f t="shared" si="30"/>
        <v>91704844176.461792</v>
      </c>
      <c r="AU56" s="70">
        <f t="shared" si="30"/>
        <v>93451457882.44278</v>
      </c>
      <c r="AV56" s="70">
        <f t="shared" si="30"/>
        <v>95231337654.84935</v>
      </c>
      <c r="AW56" s="70">
        <f t="shared" si="30"/>
        <v>97045117080.35965</v>
      </c>
      <c r="AX56" s="70">
        <f t="shared" si="30"/>
        <v>98893441812.965485</v>
      </c>
    </row>
    <row r="57" spans="1:50">
      <c r="A57" t="s">
        <v>820</v>
      </c>
      <c r="C57" t="s">
        <v>357</v>
      </c>
      <c r="I57" s="70">
        <f>SUM(datos_pkm_aereo!I2:I17)</f>
        <v>16971448665.24</v>
      </c>
      <c r="J57" s="70">
        <f>SUM(datos_pkm_aereo!J2:J17)</f>
        <v>7261386486.4899988</v>
      </c>
      <c r="K57" s="70">
        <f>SUM(datos_pkm_aereo!K2:K17)</f>
        <v>9761044638.7499981</v>
      </c>
      <c r="L57" s="70">
        <f>SUM(datos_pkm_aereo!L2:L17)</f>
        <v>14319702088.18</v>
      </c>
      <c r="M57" s="70">
        <f>SUM(datos_pkm_aereo!M2:M17)</f>
        <v>16371250387.239998</v>
      </c>
      <c r="N57" s="70">
        <f>SUM(datos_pkm_aereo!N2:N17)</f>
        <v>24165068287.62495</v>
      </c>
      <c r="O57" s="70">
        <f>SUM(datos_pkm_aereo!O2:O17)</f>
        <v>25740869255.08427</v>
      </c>
      <c r="P57" s="70">
        <f>SUM(datos_pkm_aereo!P2:P17)</f>
        <v>27311816599.775902</v>
      </c>
      <c r="Q57" s="70">
        <f>SUM(datos_pkm_aereo!Q2:Q17)</f>
        <v>29036398646.109474</v>
      </c>
      <c r="R57" s="70">
        <f>SUM(datos_pkm_aereo!R2:R17)</f>
        <v>31005244964.06929</v>
      </c>
      <c r="S57" s="70">
        <f>SUM(datos_pkm_aereo!S2:S17)</f>
        <v>32915857329.711159</v>
      </c>
      <c r="T57" s="70">
        <f>SUM(datos_pkm_aereo!T2:T17)</f>
        <v>34620246072.026642</v>
      </c>
      <c r="U57" s="70">
        <f>SUM(datos_pkm_aereo!U2:U17)</f>
        <v>36368985415.008751</v>
      </c>
      <c r="V57" s="70">
        <f>SUM(datos_pkm_aereo!V2:V17)</f>
        <v>38021174750.225143</v>
      </c>
      <c r="W57" s="70">
        <f>SUM(datos_pkm_aereo!W2:W17)</f>
        <v>40251979031.041603</v>
      </c>
      <c r="X57" s="70">
        <f>SUM(datos_pkm_aereo!X2:X17)</f>
        <v>42103830807.822571</v>
      </c>
      <c r="Y57" s="70">
        <f>SUM(datos_pkm_aereo!Y2:Y17)</f>
        <v>44213506617.156273</v>
      </c>
      <c r="Z57" s="70">
        <f>SUM(datos_pkm_aereo!Z2:Z17)</f>
        <v>45677879756.060432</v>
      </c>
      <c r="AA57" s="70">
        <f>SUM(datos_pkm_aereo!AA2:AA17)</f>
        <v>47692031371.464821</v>
      </c>
      <c r="AB57" s="70">
        <f>SUM(datos_pkm_aereo!AB2:AB17)</f>
        <v>49502943152.406288</v>
      </c>
      <c r="AC57" s="70">
        <f>SUM(datos_pkm_aereo!AC2:AC17)</f>
        <v>51105463415.497131</v>
      </c>
      <c r="AD57" s="70">
        <f>SUM(datos_pkm_aereo!AD2:AD17)</f>
        <v>52847075202.097748</v>
      </c>
      <c r="AE57" s="70">
        <f>SUM(datos_pkm_aereo!AE2:AE17)</f>
        <v>54608947225.20182</v>
      </c>
      <c r="AF57" s="70">
        <f>SUM(datos_pkm_aereo!AF2:AF17)</f>
        <v>56442493590.963402</v>
      </c>
      <c r="AG57" s="70">
        <f>SUM(datos_pkm_aereo!AG2:AG17)</f>
        <v>58076813278.078918</v>
      </c>
      <c r="AH57" s="70">
        <f>SUM(datos_pkm_aereo!AH2:AH17)</f>
        <v>59637957358.578148</v>
      </c>
      <c r="AI57" s="70">
        <f>SUM(datos_pkm_aereo!AI2:AI17)</f>
        <v>61068919799.899506</v>
      </c>
      <c r="AJ57" s="70">
        <f>SUM(datos_pkm_aereo!AJ2:AJ17)</f>
        <v>62282819031.209808</v>
      </c>
      <c r="AK57" s="70">
        <f>SUM(datos_pkm_aereo!AK2:AK17)</f>
        <v>62912915561.858269</v>
      </c>
      <c r="AL57" s="70">
        <f>SUM(datos_pkm_aereo!AL2:AL17)</f>
        <v>63800939174.723244</v>
      </c>
      <c r="AM57" s="70">
        <f>SUM(datos_pkm_aereo!AM2:AM17)</f>
        <v>64247511262.55014</v>
      </c>
      <c r="AN57" s="70">
        <f>SUM(datos_pkm_aereo!AN2:AN17)</f>
        <v>64799018185.461044</v>
      </c>
      <c r="AO57" s="70">
        <f>SUM(datos_pkm_aereo!AO2:AO17)</f>
        <v>65829107701.77562</v>
      </c>
      <c r="AP57" s="70">
        <f>SUM(datos_pkm_aereo!AP2:AP17)</f>
        <v>66871544183.47831</v>
      </c>
      <c r="AQ57" s="70">
        <f>SUM(datos_pkm_aereo!AQ2:AQ17)</f>
        <v>67927857568.566383</v>
      </c>
      <c r="AR57" s="70">
        <f>SUM(datos_pkm_aereo!AR2:AR17)</f>
        <v>68999247573.342941</v>
      </c>
      <c r="AS57" s="70">
        <f>SUM(datos_pkm_aereo!AS2:AS17)</f>
        <v>70086662068.947739</v>
      </c>
      <c r="AT57" s="70">
        <f>SUM(datos_pkm_aereo!AT2:AT17)</f>
        <v>71190866588.085892</v>
      </c>
      <c r="AU57" s="70">
        <f>SUM(datos_pkm_aereo!AU2:AU17)</f>
        <v>72312498108.164581</v>
      </c>
      <c r="AV57" s="70">
        <f>SUM(datos_pkm_aereo!AV2:AV17)</f>
        <v>73452104366.194427</v>
      </c>
      <c r="AW57" s="70">
        <f>SUM(datos_pkm_aereo!AW2:AW17)</f>
        <v>74610171846.803879</v>
      </c>
      <c r="AX57" s="70">
        <f>SUM(datos_pkm_aereo!AX2:AX17)</f>
        <v>75787145470.43074</v>
      </c>
    </row>
    <row r="58" spans="1:50">
      <c r="A58" t="s">
        <v>821</v>
      </c>
      <c r="C58" t="s">
        <v>337</v>
      </c>
      <c r="I58" s="71">
        <f t="shared" ref="I58:AX58" si="31">(I57-I56)/I56</f>
        <v>-5.0143694164525736E-2</v>
      </c>
      <c r="J58" s="71">
        <f t="shared" si="31"/>
        <v>-0.50108353465531641</v>
      </c>
      <c r="K58" s="71">
        <f t="shared" si="31"/>
        <v>-0.53857700107577022</v>
      </c>
      <c r="L58" s="71">
        <f t="shared" si="31"/>
        <v>-0.37510335967053993</v>
      </c>
      <c r="M58" s="71">
        <f t="shared" si="31"/>
        <v>-0.29220818113171065</v>
      </c>
      <c r="N58" s="71">
        <f t="shared" si="31"/>
        <v>-4.8084564075644085E-2</v>
      </c>
      <c r="O58" s="71">
        <f t="shared" si="31"/>
        <v>-5.8881942741981004E-2</v>
      </c>
      <c r="P58" s="71">
        <f t="shared" si="31"/>
        <v>-6.7974752497464735E-2</v>
      </c>
      <c r="Q58" s="71">
        <f t="shared" si="31"/>
        <v>-7.8487037458765826E-2</v>
      </c>
      <c r="R58" s="71">
        <f t="shared" si="31"/>
        <v>-9.1591676606737032E-2</v>
      </c>
      <c r="S58" s="71">
        <f t="shared" si="31"/>
        <v>-0.10220685909049926</v>
      </c>
      <c r="T58" s="71">
        <f t="shared" si="31"/>
        <v>-0.1088688347620199</v>
      </c>
      <c r="U58" s="71">
        <f t="shared" si="31"/>
        <v>-0.11479346053101043</v>
      </c>
      <c r="V58" s="71">
        <f t="shared" si="31"/>
        <v>-0.11934576734388062</v>
      </c>
      <c r="W58" s="71">
        <f t="shared" si="31"/>
        <v>-0.13002300984774837</v>
      </c>
      <c r="X58" s="71">
        <f t="shared" si="31"/>
        <v>-0.1357965714851547</v>
      </c>
      <c r="Y58" s="71">
        <f t="shared" si="31"/>
        <v>-0.14373316749702969</v>
      </c>
      <c r="Z58" s="71">
        <f t="shared" si="31"/>
        <v>-0.14764070986802058</v>
      </c>
      <c r="AA58" s="71">
        <f t="shared" si="31"/>
        <v>-0.1564590987964774</v>
      </c>
      <c r="AB58" s="71">
        <f t="shared" si="31"/>
        <v>-0.16324733675937611</v>
      </c>
      <c r="AC58" s="71">
        <f t="shared" si="31"/>
        <v>-0.16827624761457999</v>
      </c>
      <c r="AD58" s="71">
        <f t="shared" si="31"/>
        <v>-0.17440323405522504</v>
      </c>
      <c r="AE58" s="71">
        <f t="shared" si="31"/>
        <v>-0.18064150803207266</v>
      </c>
      <c r="AF58" s="71">
        <f t="shared" si="31"/>
        <v>-0.1873331715391553</v>
      </c>
      <c r="AG58" s="71">
        <f t="shared" si="31"/>
        <v>-0.19266618287278539</v>
      </c>
      <c r="AH58" s="71">
        <f t="shared" si="31"/>
        <v>-0.19760956315378067</v>
      </c>
      <c r="AI58" s="71">
        <f t="shared" si="31"/>
        <v>-0.2018847210321412</v>
      </c>
      <c r="AJ58" s="71">
        <f t="shared" si="31"/>
        <v>-0.2050708459412143</v>
      </c>
      <c r="AK58" s="71">
        <f t="shared" si="31"/>
        <v>-0.20534346313557147</v>
      </c>
      <c r="AL58" s="71">
        <f t="shared" si="31"/>
        <v>-0.20751395953182461</v>
      </c>
      <c r="AM58" s="71">
        <f t="shared" si="31"/>
        <v>-0.20760688104367883</v>
      </c>
      <c r="AN58" s="71">
        <f t="shared" si="31"/>
        <v>-0.20870399976834433</v>
      </c>
      <c r="AO58" s="71">
        <f t="shared" si="31"/>
        <v>-0.21114949197274333</v>
      </c>
      <c r="AP58" s="71">
        <f t="shared" si="31"/>
        <v>-0.21363479352462614</v>
      </c>
      <c r="AQ58" s="71">
        <f t="shared" si="31"/>
        <v>-0.21614262093402797</v>
      </c>
      <c r="AR58" s="71">
        <f t="shared" si="31"/>
        <v>-0.21866067147595786</v>
      </c>
      <c r="AS58" s="71">
        <f t="shared" si="31"/>
        <v>-0.22118034488564078</v>
      </c>
      <c r="AT58" s="71">
        <f t="shared" si="31"/>
        <v>-0.22369568121071293</v>
      </c>
      <c r="AU58" s="71">
        <f t="shared" si="31"/>
        <v>-0.22620256819181936</v>
      </c>
      <c r="AV58" s="71">
        <f t="shared" si="31"/>
        <v>-0.22869817672403434</v>
      </c>
      <c r="AW58" s="71">
        <f t="shared" si="31"/>
        <v>-0.23118056743625937</v>
      </c>
      <c r="AX58" s="71">
        <f t="shared" si="31"/>
        <v>-0.23364841913617551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X70"/>
  <sheetViews>
    <sheetView zoomScale="88" zoomScaleNormal="88" workbookViewId="0">
      <pane xSplit="3" ySplit="1" topLeftCell="D2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baseColWidth="10" defaultColWidth="11.42578125" defaultRowHeight="15"/>
  <cols>
    <col min="1" max="1" width="18.7109375" bestFit="1" customWidth="1"/>
    <col min="2" max="2" width="11.5703125" bestFit="1" customWidth="1"/>
    <col min="3" max="3" width="7.42578125" bestFit="1" customWidth="1"/>
    <col min="4" max="8" width="13.85546875" bestFit="1" customWidth="1"/>
    <col min="9" max="9" width="15.5703125" customWidth="1"/>
    <col min="10" max="31" width="14.7109375" bestFit="1" customWidth="1"/>
    <col min="32" max="50" width="15.8554687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76">
        <v>2014</v>
      </c>
      <c r="E1" s="76">
        <v>2015</v>
      </c>
      <c r="F1" s="76">
        <v>2016</v>
      </c>
      <c r="G1" s="76">
        <v>2017</v>
      </c>
      <c r="H1" s="76">
        <v>2018</v>
      </c>
      <c r="I1" s="76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s="76" t="s">
        <v>824</v>
      </c>
      <c r="B2" s="76"/>
      <c r="C2" s="76"/>
      <c r="D2" s="76"/>
      <c r="E2" s="76"/>
      <c r="F2" s="76"/>
      <c r="G2" s="76"/>
      <c r="H2" s="76"/>
      <c r="I2" s="99">
        <f>EXP(datos_econometria!$D$590+datos_econometria!$D$585*LN(datos_driver!C2)+datos_econometria!$D$587*LN(datos_driver!C67)+IF(I1=2020,datos_econometria!$D$593,0)+IF(I1=2021,datos_econometria!$D$594,0))</f>
        <v>26319410.393828262</v>
      </c>
      <c r="J2" s="99">
        <f>EXP(datos_econometria!$D$590+datos_econometria!$D$585*LN(datos_driver!D2)+datos_econometria!$D$587*LN(datos_driver!D67)+IF(J1=2020,datos_econometria!$D$593,0)+IF(J1=2021,datos_econometria!$D$594,0))</f>
        <v>7749839.4389081793</v>
      </c>
      <c r="K2" s="99">
        <f>EXP(datos_econometria!$D$590+datos_econometria!$D$585*LN(datos_driver!E2)+datos_econometria!$D$587*LN(datos_driver!E67)+IF(K1=2020,datos_econometria!$D$593,0)+IF(K1=2021,datos_econometria!$D$594,0))</f>
        <v>6775979.9917214094</v>
      </c>
      <c r="L2" s="99">
        <f>EXP(datos_econometria!$D$590+datos_econometria!$D$585*LN(datos_driver!F2)+datos_econometria!$D$587*LN(datos_driver!F67)+IF(L1=2020,datos_econometria!$D$593,0)+IF(L1=2021,datos_econometria!$D$594,0))</f>
        <v>30584713.36999939</v>
      </c>
      <c r="M2" s="99">
        <f>EXP(datos_econometria!$D$590+datos_econometria!$D$585*LN(datos_driver!G2)+datos_econometria!$D$587*LN(datos_driver!G67)+IF(M1=2020,datos_econometria!$D$593,0)+IF(M1=2021,datos_econometria!$D$594,0))</f>
        <v>30631911.758563679</v>
      </c>
      <c r="N2" s="99">
        <f>EXP(datos_econometria!$D$590+datos_econometria!$D$585*LN(datos_driver!H2)+datos_econometria!$D$587*LN(datos_driver!H67)+IF(N1=2020,datos_econometria!$D$593,0)+IF(N1=2021,datos_econometria!$D$594,0))</f>
        <v>32429875.20391649</v>
      </c>
      <c r="O2" s="99">
        <f>EXP(datos_econometria!$D$590+datos_econometria!$D$585*LN(datos_driver!I2)+datos_econometria!$D$587*LN(datos_driver!I67)+IF(O1=2020,datos_econometria!$D$593,0)+IF(O1=2021,datos_econometria!$D$594,0))</f>
        <v>34092399.000142828</v>
      </c>
      <c r="P2" s="99">
        <f>EXP(datos_econometria!$D$590+datos_econometria!$D$585*LN(datos_driver!J2)+datos_econometria!$D$587*LN(datos_driver!J67)+IF(P1=2020,datos_econometria!$D$593,0)+IF(P1=2021,datos_econometria!$D$594,0))</f>
        <v>35683806.119535603</v>
      </c>
      <c r="Q2" s="99">
        <f>EXP(datos_econometria!$D$590+datos_econometria!$D$585*LN(datos_driver!K2)+datos_econometria!$D$587*LN(datos_driver!K67)+IF(Q1=2020,datos_econometria!$D$593,0)+IF(Q1=2021,datos_econometria!$D$594,0))</f>
        <v>37309594.74520123</v>
      </c>
      <c r="R2" s="99">
        <f>EXP(datos_econometria!$D$590+datos_econometria!$D$585*LN(datos_driver!L2)+datos_econometria!$D$587*LN(datos_driver!L67)+IF(R1=2020,datos_econometria!$D$593,0)+IF(R1=2021,datos_econometria!$D$594,0))</f>
        <v>39090046.521095887</v>
      </c>
      <c r="S2" s="99">
        <f>EXP(datos_econometria!$D$590+datos_econometria!$D$585*LN(datos_driver!M2)+datos_econometria!$D$587*LN(datos_driver!M67)+IF(S1=2020,datos_econometria!$D$593,0)+IF(S1=2021,datos_econometria!$D$594,0))</f>
        <v>40870995.029088683</v>
      </c>
      <c r="T2" s="99">
        <f>EXP(datos_econometria!$D$590+datos_econometria!$D$585*LN(datos_driver!N2)+datos_econometria!$D$587*LN(datos_driver!N67)+IF(T1=2020,datos_econometria!$D$593,0)+IF(T1=2021,datos_econometria!$D$594,0))</f>
        <v>42552172.788766056</v>
      </c>
      <c r="U2" s="99">
        <f>EXP(datos_econometria!$D$590+datos_econometria!$D$585*LN(datos_driver!O2)+datos_econometria!$D$587*LN(datos_driver!O67)+IF(U1=2020,datos_econometria!$D$593,0)+IF(U1=2021,datos_econometria!$D$594,0))</f>
        <v>44221994.492911048</v>
      </c>
      <c r="V2" s="99">
        <f>EXP(datos_econometria!$D$590+datos_econometria!$D$585*LN(datos_driver!P2)+datos_econometria!$D$587*LN(datos_driver!P67)+IF(V1=2020,datos_econometria!$D$593,0)+IF(V1=2021,datos_econometria!$D$594,0))</f>
        <v>45852961.087493867</v>
      </c>
      <c r="W2" s="99">
        <f>EXP(datos_econometria!$D$590+datos_econometria!$D$585*LN(datos_driver!Q2)+datos_econometria!$D$587*LN(datos_driver!Q67)+IF(W1=2020,datos_econometria!$D$593,0)+IF(W1=2021,datos_econometria!$D$594,0))</f>
        <v>47698680.774006605</v>
      </c>
      <c r="X2" s="99">
        <f>EXP(datos_econometria!$D$590+datos_econometria!$D$585*LN(datos_driver!R2)+datos_econometria!$D$587*LN(datos_driver!R67)+IF(X1=2020,datos_econometria!$D$593,0)+IF(X1=2021,datos_econometria!$D$594,0))</f>
        <v>49388261.951659031</v>
      </c>
      <c r="Y2" s="99">
        <f>EXP(datos_econometria!$D$590+datos_econometria!$D$585*LN(datos_driver!S2)+datos_econometria!$D$587*LN(datos_driver!S67)+IF(Y1=2020,datos_econometria!$D$593,0)+IF(Y1=2021,datos_econometria!$D$594,0))</f>
        <v>51160778.455818921</v>
      </c>
      <c r="Z2" s="99">
        <f>EXP(datos_econometria!$D$590+datos_econometria!$D$585*LN(datos_driver!T2)+datos_econometria!$D$587*LN(datos_driver!T67)+IF(Z1=2020,datos_econometria!$D$593,0)+IF(Z1=2021,datos_econometria!$D$594,0))</f>
        <v>52712245.205549024</v>
      </c>
      <c r="AA2" s="99">
        <f>EXP(datos_econometria!$D$590+datos_econometria!$D$585*LN(datos_driver!U2)+datos_econometria!$D$587*LN(datos_driver!U67)+IF(AA1=2020,datos_econometria!$D$593,0)+IF(AA1=2021,datos_econometria!$D$594,0))</f>
        <v>54449297.676223263</v>
      </c>
      <c r="AB2" s="99">
        <f>EXP(datos_econometria!$D$590+datos_econometria!$D$585*LN(datos_driver!V2)+datos_econometria!$D$587*LN(datos_driver!V67)+IF(AB1=2020,datos_econometria!$D$593,0)+IF(AB1=2021,datos_econometria!$D$594,0))</f>
        <v>56093030.244163573</v>
      </c>
      <c r="AC2" s="99">
        <f>EXP(datos_econometria!$D$590+datos_econometria!$D$585*LN(datos_driver!W2)+datos_econometria!$D$587*LN(datos_driver!W67)+IF(AC1=2020,datos_econometria!$D$593,0)+IF(AC1=2021,datos_econometria!$D$594,0))</f>
        <v>57640416.141135551</v>
      </c>
      <c r="AD2" s="99">
        <f>EXP(datos_econometria!$D$590+datos_econometria!$D$585*LN(datos_driver!X2)+datos_econometria!$D$587*LN(datos_driver!X67)+IF(AD1=2020,datos_econometria!$D$593,0)+IF(AD1=2021,datos_econometria!$D$594,0))</f>
        <v>59212073.391152494</v>
      </c>
      <c r="AE2" s="99">
        <f>EXP(datos_econometria!$D$590+datos_econometria!$D$585*LN(datos_driver!Y2)+datos_econometria!$D$587*LN(datos_driver!Y67)+IF(AE1=2020,datos_econometria!$D$593,0)+IF(AE1=2021,datos_econometria!$D$594,0))</f>
        <v>60761516.028855525</v>
      </c>
      <c r="AF2" s="99">
        <f>EXP(datos_econometria!$D$590+datos_econometria!$D$585*LN(datos_driver!Z2)+datos_econometria!$D$587*LN(datos_driver!Z67)+IF(AF1=2020,datos_econometria!$D$593,0)+IF(AF1=2021,datos_econometria!$D$594,0))</f>
        <v>62302518.826656714</v>
      </c>
      <c r="AG2" s="99">
        <f>EXP(datos_econometria!$D$590+datos_econometria!$D$585*LN(datos_driver!AA2)+datos_econometria!$D$587*LN(datos_driver!AA67)+IF(AG1=2020,datos_econometria!$D$593,0)+IF(AG1=2021,datos_econometria!$D$594,0))</f>
        <v>63738034.184680209</v>
      </c>
      <c r="AH2" s="99">
        <f>EXP(datos_econometria!$D$590+datos_econometria!$D$585*LN(datos_driver!AB2)+datos_econometria!$D$587*LN(datos_driver!AB67)+IF(AH1=2020,datos_econometria!$D$593,0)+IF(AH1=2021,datos_econometria!$D$594,0))</f>
        <v>65109024.66165857</v>
      </c>
      <c r="AI2" s="99">
        <f>EXP(datos_econometria!$D$590+datos_econometria!$D$585*LN(datos_driver!AC2)+datos_econometria!$D$587*LN(datos_driver!AC67)+IF(AI1=2020,datos_econometria!$D$593,0)+IF(AI1=2021,datos_econometria!$D$594,0))</f>
        <v>66393517.312333256</v>
      </c>
      <c r="AJ2" s="99">
        <f>EXP(datos_econometria!$D$590+datos_econometria!$D$585*LN(datos_driver!AD2)+datos_econometria!$D$587*LN(datos_driver!AD67)+IF(AJ1=2020,datos_econometria!$D$593,0)+IF(AJ1=2021,datos_econometria!$D$594,0))</f>
        <v>67559909.007492512</v>
      </c>
      <c r="AK2" s="99">
        <f>EXP(datos_econometria!$D$590+datos_econometria!$D$585*LN(datos_driver!AE2)+datos_econometria!$D$587*LN(datos_driver!AE67)+IF(AK1=2020,datos_econometria!$D$593,0)+IF(AK1=2021,datos_econometria!$D$594,0))</f>
        <v>68205691.551864192</v>
      </c>
      <c r="AL2" s="99">
        <f>EXP(datos_econometria!$D$590+datos_econometria!$D$585*LN(datos_driver!AF2)+datos_econometria!$D$587*LN(datos_driver!AF67)+IF(AL1=2020,datos_econometria!$D$593,0)+IF(AL1=2021,datos_econometria!$D$594,0))</f>
        <v>68957635.250902966</v>
      </c>
      <c r="AM2" s="99">
        <f>EXP(datos_econometria!$D$590+datos_econometria!$D$585*LN(datos_driver!AG2)+datos_econometria!$D$587*LN(datos_driver!AG67)+IF(AM1=2020,datos_econometria!$D$593,0)+IF(AM1=2021,datos_econometria!$D$594,0))</f>
        <v>69582195.0053069</v>
      </c>
      <c r="AN2" s="99">
        <f>EXP(datos_econometria!$D$590+datos_econometria!$D$585*LN(datos_driver!AH2)+datos_econometria!$D$587*LN(datos_driver!AH67)+IF(AN1=2020,datos_econometria!$D$593,0)+IF(AN1=2021,datos_econometria!$D$594,0))</f>
        <v>70262006.061226025</v>
      </c>
      <c r="AO2" s="99">
        <f>EXP(datos_econometria!$D$590+datos_econometria!$D$585*LN(datos_driver!AI2)+datos_econometria!$D$587*LN(datos_driver!AI67)+IF(AO1=2020,datos_econometria!$D$593,0)+IF(AO1=2021,datos_econometria!$D$594,0))</f>
        <v>71049703.373190314</v>
      </c>
      <c r="AP2" s="99">
        <f>EXP(datos_econometria!$D$590+datos_econometria!$D$585*LN(datos_driver!AJ2)+datos_econometria!$D$587*LN(datos_driver!AJ67)+IF(AP1=2020,datos_econometria!$D$593,0)+IF(AP1=2021,datos_econometria!$D$594,0))</f>
        <v>71846231.447184846</v>
      </c>
      <c r="AQ2" s="99">
        <f>EXP(datos_econometria!$D$590+datos_econometria!$D$585*LN(datos_driver!AK2)+datos_econometria!$D$587*LN(datos_driver!AK67)+IF(AQ1=2020,datos_econometria!$D$593,0)+IF(AQ1=2021,datos_econometria!$D$594,0))</f>
        <v>72651689.283620358</v>
      </c>
      <c r="AR2" s="99">
        <f>EXP(datos_econometria!$D$590+datos_econometria!$D$585*LN(datos_driver!AL2)+datos_econometria!$D$587*LN(datos_driver!AL67)+IF(AR1=2020,datos_econometria!$D$593,0)+IF(AR1=2021,datos_econometria!$D$594,0))</f>
        <v>73466176.992789119</v>
      </c>
      <c r="AS2" s="99">
        <f>EXP(datos_econometria!$D$590+datos_econometria!$D$585*LN(datos_driver!AM2)+datos_econometria!$D$587*LN(datos_driver!AM67)+IF(AS1=2020,datos_econometria!$D$593,0)+IF(AS1=2021,datos_econometria!$D$594,0))</f>
        <v>74289795.807302982</v>
      </c>
      <c r="AT2" s="99">
        <f>EXP(datos_econometria!$D$590+datos_econometria!$D$585*LN(datos_driver!AN2)+datos_econometria!$D$587*LN(datos_driver!AN67)+IF(AT1=2020,datos_econometria!$D$593,0)+IF(AT1=2021,datos_econometria!$D$594,0))</f>
        <v>75122648.094679996</v>
      </c>
      <c r="AU2" s="99">
        <f>EXP(datos_econometria!$D$590+datos_econometria!$D$585*LN(datos_driver!AO2)+datos_econometria!$D$587*LN(datos_driver!AO67)+IF(AU1=2020,datos_econometria!$D$593,0)+IF(AU1=2021,datos_econometria!$D$594,0))</f>
        <v>75964837.370065257</v>
      </c>
      <c r="AV2" s="99">
        <f>EXP(datos_econometria!$D$590+datos_econometria!$D$585*LN(datos_driver!AP2)+datos_econometria!$D$587*LN(datos_driver!AP67)+IF(AV1=2020,datos_econometria!$D$593,0)+IF(AV1=2021,datos_econometria!$D$594,0))</f>
        <v>76816468.309097961</v>
      </c>
      <c r="AW2" s="99">
        <f>EXP(datos_econometria!$D$590+datos_econometria!$D$585*LN(datos_driver!AQ2)+datos_econometria!$D$587*LN(datos_driver!AQ67)+IF(AW1=2020,datos_econometria!$D$593,0)+IF(AW1=2021,datos_econometria!$D$594,0))</f>
        <v>77677646.760919005</v>
      </c>
      <c r="AX2" s="99">
        <f>EXP(datos_econometria!$D$590+datos_econometria!$D$585*LN(datos_driver!AR2)+datos_econometria!$D$587*LN(datos_driver!AR67)+IF(AX1=2020,datos_econometria!$D$593,0)+IF(AX1=2021,datos_econometria!$D$594,0))</f>
        <v>78548479.761331633</v>
      </c>
    </row>
    <row r="3" spans="1:50">
      <c r="A3" s="76" t="s">
        <v>825</v>
      </c>
      <c r="B3" s="76"/>
      <c r="C3" s="76"/>
      <c r="D3" s="76"/>
      <c r="E3" s="76"/>
      <c r="F3" s="76"/>
      <c r="G3" s="76"/>
      <c r="H3" s="76"/>
      <c r="I3" s="99">
        <f>EXP(datos_econometria!$D$600+datos_econometria!$D$595*LN(datos_driver!C19)+datos_econometria!$D$597*LN(datos_driver!C67)+IF(I1=2020,datos_econometria!$D$603,0)+IF(I1=2021,datos_econometria!$D$604,0))</f>
        <v>21473797.975964162</v>
      </c>
      <c r="J3" s="99">
        <f>EXP(datos_econometria!$D$600+datos_econometria!$D$595*LN(datos_driver!D19)+datos_econometria!$D$597*LN(datos_driver!D67)+IF(J1=2020,datos_econometria!$D$603,0)+IF(J1=2021,datos_econometria!$D$604,0))</f>
        <v>6911735.904995732</v>
      </c>
      <c r="K3" s="99">
        <f>EXP(datos_econometria!$D$600+datos_econometria!$D$595*LN(datos_driver!E19)+datos_econometria!$D$597*LN(datos_driver!E67)+IF(K1=2020,datos_econometria!$D$603,0)+IF(K1=2021,datos_econometria!$D$604,0))</f>
        <v>6327492.7926366618</v>
      </c>
      <c r="L3" s="99">
        <f>EXP(datos_econometria!$D$600+datos_econometria!$D$595*LN(datos_driver!F19)+datos_econometria!$D$597*LN(datos_driver!F67)+IF(L1=2020,datos_econometria!$D$603,0)+IF(L1=2021,datos_econometria!$D$604,0))</f>
        <v>23917350.457321625</v>
      </c>
      <c r="M3" s="99">
        <f>EXP(datos_econometria!$D$600+datos_econometria!$D$595*LN(datos_driver!G19)+datos_econometria!$D$597*LN(datos_driver!G67)+IF(M1=2020,datos_econometria!$D$603,0)+IF(M1=2021,datos_econometria!$D$604,0))</f>
        <v>23461668.309634443</v>
      </c>
      <c r="N3" s="99">
        <f>EXP(datos_econometria!$D$600+datos_econometria!$D$595*LN(datos_driver!H19)+datos_econometria!$D$597*LN(datos_driver!H67)+IF(N1=2020,datos_econometria!$D$603,0)+IF(N1=2021,datos_econometria!$D$604,0))</f>
        <v>25045743.850587387</v>
      </c>
      <c r="O3" s="99">
        <f>EXP(datos_econometria!$D$600+datos_econometria!$D$595*LN(datos_driver!I19)+datos_econometria!$D$597*LN(datos_driver!I67)+IF(O1=2020,datos_econometria!$D$603,0)+IF(O1=2021,datos_econometria!$D$604,0))</f>
        <v>26499185.452624071</v>
      </c>
      <c r="P3" s="99">
        <f>EXP(datos_econometria!$D$600+datos_econometria!$D$595*LN(datos_driver!J19)+datos_econometria!$D$597*LN(datos_driver!J67)+IF(P1=2020,datos_econometria!$D$603,0)+IF(P1=2021,datos_econometria!$D$604,0))</f>
        <v>27874241.209726304</v>
      </c>
      <c r="Q3" s="99">
        <f>EXP(datos_econometria!$D$600+datos_econometria!$D$595*LN(datos_driver!K19)+datos_econometria!$D$597*LN(datos_driver!K67)+IF(Q1=2020,datos_econometria!$D$603,0)+IF(Q1=2021,datos_econometria!$D$604,0))</f>
        <v>29283420.171266098</v>
      </c>
      <c r="R3" s="99">
        <f>EXP(datos_econometria!$D$600+datos_econometria!$D$595*LN(datos_driver!L19)+datos_econometria!$D$597*LN(datos_driver!L67)+IF(R1=2020,datos_econometria!$D$603,0)+IF(R1=2021,datos_econometria!$D$604,0))</f>
        <v>30873437.96950569</v>
      </c>
      <c r="S3" s="99">
        <f>EXP(datos_econometria!$D$600+datos_econometria!$D$595*LN(datos_driver!M19)+datos_econometria!$D$597*LN(datos_driver!M67)+IF(S1=2020,datos_econometria!$D$603,0)+IF(S1=2021,datos_econometria!$D$604,0))</f>
        <v>32494573.983745977</v>
      </c>
      <c r="T3" s="99">
        <f>EXP(datos_econometria!$D$600+datos_econometria!$D$595*LN(datos_driver!N19)+datos_econometria!$D$597*LN(datos_driver!N67)+IF(T1=2020,datos_econometria!$D$603,0)+IF(T1=2021,datos_econometria!$D$604,0))</f>
        <v>34038518.961614043</v>
      </c>
      <c r="U3" s="99">
        <f>EXP(datos_econometria!$D$600+datos_econometria!$D$595*LN(datos_driver!O19)+datos_econometria!$D$597*LN(datos_driver!O67)+IF(U1=2020,datos_econometria!$D$603,0)+IF(U1=2021,datos_econometria!$D$604,0))</f>
        <v>35579276.591455817</v>
      </c>
      <c r="V3" s="99">
        <f>EXP(datos_econometria!$D$600+datos_econometria!$D$595*LN(datos_driver!P19)+datos_econometria!$D$597*LN(datos_driver!P67)+IF(V1=2020,datos_econometria!$D$603,0)+IF(V1=2021,datos_econometria!$D$604,0))</f>
        <v>37104828.376399957</v>
      </c>
      <c r="W3" s="99">
        <f>EXP(datos_econometria!$D$600+datos_econometria!$D$595*LN(datos_driver!Q19)+datos_econometria!$D$597*LN(datos_driver!Q67)+IF(W1=2020,datos_econometria!$D$603,0)+IF(W1=2021,datos_econometria!$D$604,0))</f>
        <v>38861690.93120762</v>
      </c>
      <c r="X3" s="99">
        <f>EXP(datos_econometria!$D$600+datos_econometria!$D$595*LN(datos_driver!R19)+datos_econometria!$D$597*LN(datos_driver!R67)+IF(X1=2020,datos_econometria!$D$603,0)+IF(X1=2021,datos_econometria!$D$604,0))</f>
        <v>40494212.104551643</v>
      </c>
      <c r="Y3" s="99">
        <f>EXP(datos_econometria!$D$600+datos_econometria!$D$595*LN(datos_driver!S19)+datos_econometria!$D$597*LN(datos_driver!S67)+IF(Y1=2020,datos_econometria!$D$603,0)+IF(Y1=2021,datos_econometria!$D$604,0))</f>
        <v>42235431.359817699</v>
      </c>
      <c r="Z3" s="99">
        <f>EXP(datos_econometria!$D$600+datos_econometria!$D$595*LN(datos_driver!T19)+datos_econometria!$D$597*LN(datos_driver!T67)+IF(Z1=2020,datos_econometria!$D$603,0)+IF(Z1=2021,datos_econometria!$D$604,0))</f>
        <v>43786018.460639462</v>
      </c>
      <c r="AA3" s="99">
        <f>EXP(datos_econometria!$D$600+datos_econometria!$D$595*LN(datos_driver!U19)+datos_econometria!$D$597*LN(datos_driver!U67)+IF(AA1=2020,datos_econometria!$D$603,0)+IF(AA1=2021,datos_econometria!$D$604,0))</f>
        <v>45548062.571059257</v>
      </c>
      <c r="AB3" s="99">
        <f>EXP(datos_econometria!$D$600+datos_econometria!$D$595*LN(datos_driver!V19)+datos_econometria!$D$597*LN(datos_driver!V67)+IF(AB1=2020,datos_econometria!$D$603,0)+IF(AB1=2021,datos_econometria!$D$604,0))</f>
        <v>47246442.067599855</v>
      </c>
      <c r="AC3" s="99">
        <f>EXP(datos_econometria!$D$600+datos_econometria!$D$595*LN(datos_driver!W19)+datos_econometria!$D$597*LN(datos_driver!W67)+IF(AC1=2020,datos_econometria!$D$603,0)+IF(AC1=2021,datos_econometria!$D$604,0))</f>
        <v>48876150.771379068</v>
      </c>
      <c r="AD3" s="99">
        <f>EXP(datos_econometria!$D$600+datos_econometria!$D$595*LN(datos_driver!X19)+datos_econometria!$D$597*LN(datos_driver!X67)+IF(AD1=2020,datos_econometria!$D$603,0)+IF(AD1=2021,datos_econometria!$D$604,0))</f>
        <v>50557230.40481437</v>
      </c>
      <c r="AE3" s="99">
        <f>EXP(datos_econometria!$D$600+datos_econometria!$D$595*LN(datos_driver!Y19)+datos_econometria!$D$597*LN(datos_driver!Y67)+IF(AE1=2020,datos_econometria!$D$603,0)+IF(AE1=2021,datos_econometria!$D$604,0))</f>
        <v>52241934.261555493</v>
      </c>
      <c r="AF3" s="99">
        <f>EXP(datos_econometria!$D$600+datos_econometria!$D$595*LN(datos_driver!Z19)+datos_econometria!$D$597*LN(datos_driver!Z67)+IF(AF1=2020,datos_econometria!$D$603,0)+IF(AF1=2021,datos_econometria!$D$604,0))</f>
        <v>53943220.74667456</v>
      </c>
      <c r="AG3" s="99">
        <f>EXP(datos_econometria!$D$600+datos_econometria!$D$595*LN(datos_driver!AA19)+datos_econometria!$D$597*LN(datos_driver!AA67)+IF(AG1=2020,datos_econometria!$D$603,0)+IF(AG1=2021,datos_econometria!$D$604,0))</f>
        <v>55559680.777482226</v>
      </c>
      <c r="AH3" s="99">
        <f>EXP(datos_econometria!$D$600+datos_econometria!$D$595*LN(datos_driver!AB19)+datos_econometria!$D$597*LN(datos_driver!AB67)+IF(AH1=2020,datos_econometria!$D$603,0)+IF(AH1=2021,datos_econometria!$D$604,0))</f>
        <v>57131344.952410102</v>
      </c>
      <c r="AI3" s="99">
        <f>EXP(datos_econometria!$D$600+datos_econometria!$D$595*LN(datos_driver!AC19)+datos_econometria!$D$597*LN(datos_driver!AC67)+IF(AI1=2020,datos_econometria!$D$603,0)+IF(AI1=2021,datos_econometria!$D$604,0))</f>
        <v>58633882.462137155</v>
      </c>
      <c r="AJ3" s="99">
        <f>EXP(datos_econometria!$D$600+datos_econometria!$D$595*LN(datos_driver!AD19)+datos_econometria!$D$597*LN(datos_driver!AD67)+IF(AJ1=2020,datos_econometria!$D$603,0)+IF(AJ1=2021,datos_econometria!$D$604,0))</f>
        <v>60032110.591599047</v>
      </c>
      <c r="AK3" s="99">
        <f>EXP(datos_econometria!$D$600+datos_econometria!$D$595*LN(datos_driver!AE19)+datos_econometria!$D$597*LN(datos_driver!AE67)+IF(AK1=2020,datos_econometria!$D$603,0)+IF(AK1=2021,datos_econometria!$D$604,0))</f>
        <v>60781402.347926877</v>
      </c>
      <c r="AL3" s="99">
        <f>EXP(datos_econometria!$D$600+datos_econometria!$D$595*LN(datos_driver!AF19)+datos_econometria!$D$597*LN(datos_driver!AF67)+IF(AL1=2020,datos_econometria!$D$603,0)+IF(AL1=2021,datos_econometria!$D$604,0))</f>
        <v>61684330.962725036</v>
      </c>
      <c r="AM3" s="99">
        <f>EXP(datos_econometria!$D$600+datos_econometria!$D$595*LN(datos_driver!AG19)+datos_econometria!$D$597*LN(datos_driver!AG67)+IF(AM1=2020,datos_econometria!$D$603,0)+IF(AM1=2021,datos_econometria!$D$604,0))</f>
        <v>62494079.234708749</v>
      </c>
      <c r="AN3" s="99">
        <f>EXP(datos_econometria!$D$600+datos_econometria!$D$595*LN(datos_driver!AH19)+datos_econometria!$D$597*LN(datos_driver!AH67)+IF(AN1=2020,datos_econometria!$D$603,0)+IF(AN1=2021,datos_econometria!$D$604,0))</f>
        <v>63406245.933191679</v>
      </c>
      <c r="AO3" s="99">
        <f>EXP(datos_econometria!$D$600+datos_econometria!$D$595*LN(datos_driver!AI19)+datos_econometria!$D$597*LN(datos_driver!AI67)+IF(AO1=2020,datos_econometria!$D$603,0)+IF(AO1=2021,datos_econometria!$D$604,0))</f>
        <v>64261300.959401354</v>
      </c>
      <c r="AP3" s="99">
        <f>EXP(datos_econometria!$D$600+datos_econometria!$D$595*LN(datos_driver!AJ19)+datos_econometria!$D$597*LN(datos_driver!AJ67)+IF(AP1=2020,datos_econometria!$D$603,0)+IF(AP1=2021,datos_econometria!$D$604,0))</f>
        <v>65127886.696617037</v>
      </c>
      <c r="AQ3" s="99">
        <f>EXP(datos_econometria!$D$600+datos_econometria!$D$595*LN(datos_driver!AK19)+datos_econometria!$D$597*LN(datos_driver!AK67)+IF(AQ1=2020,datos_econometria!$D$603,0)+IF(AQ1=2021,datos_econometria!$D$604,0))</f>
        <v>66006158.640441276</v>
      </c>
      <c r="AR3" s="99">
        <f>EXP(datos_econometria!$D$600+datos_econometria!$D$595*LN(datos_driver!AL19)+datos_econometria!$D$597*LN(datos_driver!AL67)+IF(AR1=2020,datos_econometria!$D$603,0)+IF(AR1=2021,datos_econometria!$D$604,0))</f>
        <v>66896274.383388266</v>
      </c>
      <c r="AS3" s="99">
        <f>EXP(datos_econometria!$D$600+datos_econometria!$D$595*LN(datos_driver!AM19)+datos_econometria!$D$597*LN(datos_driver!AM67)+IF(AS1=2020,datos_econometria!$D$603,0)+IF(AS1=2021,datos_econometria!$D$604,0))</f>
        <v>67798393.643160984</v>
      </c>
      <c r="AT3" s="99">
        <f>EXP(datos_econometria!$D$600+datos_econometria!$D$595*LN(datos_driver!AN19)+datos_econometria!$D$597*LN(datos_driver!AN67)+IF(AT1=2020,datos_econometria!$D$603,0)+IF(AT1=2021,datos_econometria!$D$604,0))</f>
        <v>68712678.291310519</v>
      </c>
      <c r="AU3" s="99">
        <f>EXP(datos_econometria!$D$600+datos_econometria!$D$595*LN(datos_driver!AO19)+datos_econometria!$D$597*LN(datos_driver!AO67)+IF(AU1=2020,datos_econometria!$D$603,0)+IF(AU1=2021,datos_econometria!$D$604,0))</f>
        <v>69639292.382281989</v>
      </c>
      <c r="AV3" s="99">
        <f>EXP(datos_econometria!$D$600+datos_econometria!$D$595*LN(datos_driver!AP19)+datos_econometria!$D$597*LN(datos_driver!AP67)+IF(AV1=2020,datos_econometria!$D$603,0)+IF(AV1=2021,datos_econometria!$D$604,0))</f>
        <v>70578402.182851344</v>
      </c>
      <c r="AW3" s="99">
        <f>EXP(datos_econometria!$D$600+datos_econometria!$D$595*LN(datos_driver!AQ19)+datos_econometria!$D$597*LN(datos_driver!AQ67)+IF(AW1=2020,datos_econometria!$D$603,0)+IF(AW1=2021,datos_econometria!$D$604,0))</f>
        <v>71530176.201957688</v>
      </c>
      <c r="AX3" s="99">
        <f>EXP(datos_econometria!$D$600+datos_econometria!$D$595*LN(datos_driver!AR19)+datos_econometria!$D$597*LN(datos_driver!AR67)+IF(AX1=2020,datos_econometria!$D$603,0)+IF(AX1=2021,datos_econometria!$D$604,0))</f>
        <v>72494785.220942587</v>
      </c>
    </row>
    <row r="4" spans="1:50">
      <c r="A4" t="s">
        <v>41</v>
      </c>
      <c r="B4" t="s">
        <v>47</v>
      </c>
      <c r="C4" t="s">
        <v>357</v>
      </c>
      <c r="I4" s="119">
        <f>EXP(datos_econometria!$D$452+datos_econometria!$D$448*LN(datos_driver!C15)+datos_econometria!$D$449*LN(datos_driver!C49)+IF(I1=2020,datos_econometria!$D$455,0)+IF(I1=2021,datos_econometria!$D$456,0))</f>
        <v>26160595.205332555</v>
      </c>
      <c r="J4" s="119">
        <f>EXP(datos_econometria!$D$452+datos_econometria!$D$448*LN(datos_driver!D15)+datos_econometria!$D$449*LN(datos_driver!D49)+IF(J1=2020,datos_econometria!$D$455,0)+IF(J1=2021,datos_econometria!$D$456,0))</f>
        <v>8304896.4281107327</v>
      </c>
      <c r="K4" s="119">
        <f>EXP(datos_econometria!$D$452+datos_econometria!$D$448*LN(datos_driver!E15)+datos_econometria!$D$449*LN(datos_driver!E49)+IF(K1=2020,datos_econometria!$D$455,0)+IF(K1=2021,datos_econometria!$D$456,0))</f>
        <v>6637760.9110263102</v>
      </c>
      <c r="L4" s="119">
        <f>EXP(datos_econometria!$D$452+datos_econometria!$D$448*LN(datos_driver!F15)+datos_econometria!$D$449*LN(datos_driver!F49)+IF(L1=2020,datos_econometria!$D$455,0)+IF(L1=2021,datos_econometria!$D$456,0))</f>
        <v>29708983.423145678</v>
      </c>
      <c r="M4" s="119">
        <f>EXP(datos_econometria!$D$452+datos_econometria!$D$448*LN(datos_driver!G15)+datos_econometria!$D$449*LN(datos_driver!G49)+IF(M1=2020,datos_econometria!$D$455,0)+IF(M1=2021,datos_econometria!$D$456,0))</f>
        <v>30020673.927310061</v>
      </c>
      <c r="N4" s="119">
        <f>EXP(datos_econometria!$D$452+datos_econometria!$D$448*LN(datos_driver!H15)+datos_econometria!$D$449*LN(datos_driver!H49)+IF(N1=2020,datos_econometria!$D$455,0)+IF(N1=2021,datos_econometria!$D$456,0))</f>
        <v>31592724.797624849</v>
      </c>
      <c r="O4" s="119">
        <f>EXP(datos_econometria!$D$452+datos_econometria!$D$448*LN(datos_driver!I15)+datos_econometria!$D$449*LN(datos_driver!I49)+IF(O1=2020,datos_econometria!$D$455,0)+IF(O1=2021,datos_econometria!$D$456,0))</f>
        <v>33048571.864410982</v>
      </c>
      <c r="P4" s="119">
        <f>EXP(datos_econometria!$D$452+datos_econometria!$D$448*LN(datos_driver!J15)+datos_econometria!$D$449*LN(datos_driver!J49)+IF(P1=2020,datos_econometria!$D$455,0)+IF(P1=2021,datos_econometria!$D$456,0))</f>
        <v>34459759.591721825</v>
      </c>
      <c r="Q4" s="119">
        <f>EXP(datos_econometria!$D$452+datos_econometria!$D$448*LN(datos_driver!K15)+datos_econometria!$D$449*LN(datos_driver!K49)+IF(Q1=2020,datos_econometria!$D$455,0)+IF(Q1=2021,datos_econometria!$D$456,0))</f>
        <v>35906003.670793734</v>
      </c>
      <c r="R4" s="119">
        <f>EXP(datos_econometria!$D$452+datos_econometria!$D$448*LN(datos_driver!L15)+datos_econometria!$D$449*LN(datos_driver!L49)+IF(R1=2020,datos_econometria!$D$455,0)+IF(R1=2021,datos_econometria!$D$456,0))</f>
        <v>37470471.169231601</v>
      </c>
      <c r="S4" s="119">
        <f>EXP(datos_econometria!$D$452+datos_econometria!$D$448*LN(datos_driver!M15)+datos_econometria!$D$449*LN(datos_driver!M49)+IF(S1=2020,datos_econometria!$D$455,0)+IF(S1=2021,datos_econometria!$D$456,0))</f>
        <v>39024822.633917585</v>
      </c>
      <c r="T4" s="119">
        <f>EXP(datos_econometria!$D$452+datos_econometria!$D$448*LN(datos_driver!N15)+datos_econometria!$D$449*LN(datos_driver!N49)+IF(T1=2020,datos_econometria!$D$455,0)+IF(T1=2021,datos_econometria!$D$456,0))</f>
        <v>40492355.823535025</v>
      </c>
      <c r="U4" s="119">
        <f>EXP(datos_econometria!$D$452+datos_econometria!$D$448*LN(datos_driver!O15)+datos_econometria!$D$449*LN(datos_driver!O49)+IF(U1=2020,datos_econometria!$D$455,0)+IF(U1=2021,datos_econometria!$D$456,0))</f>
        <v>41949445.713910505</v>
      </c>
      <c r="V4" s="119">
        <f>EXP(datos_econometria!$D$452+datos_econometria!$D$448*LN(datos_driver!P15)+datos_econometria!$D$449*LN(datos_driver!P49)+IF(V1=2020,datos_econometria!$D$455,0)+IF(V1=2021,datos_econometria!$D$456,0))</f>
        <v>43367432.295041628</v>
      </c>
      <c r="W4" s="119">
        <f>EXP(datos_econometria!$D$452+datos_econometria!$D$448*LN(datos_driver!Q15)+datos_econometria!$D$449*LN(datos_driver!Q49)+IF(W1=2020,datos_econometria!$D$455,0)+IF(W1=2021,datos_econometria!$D$456,0))</f>
        <v>44963734.828197151</v>
      </c>
      <c r="X4" s="119">
        <f>EXP(datos_econometria!$D$452+datos_econometria!$D$448*LN(datos_driver!R15)+datos_econometria!$D$449*LN(datos_driver!R49)+IF(X1=2020,datos_econometria!$D$455,0)+IF(X1=2021,datos_econometria!$D$456,0))</f>
        <v>46420196.433522105</v>
      </c>
      <c r="Y4" s="119">
        <f>EXP(datos_econometria!$D$452+datos_econometria!$D$448*LN(datos_driver!S15)+datos_econometria!$D$449*LN(datos_driver!S49)+IF(Y1=2020,datos_econometria!$D$455,0)+IF(Y1=2021,datos_econometria!$D$456,0))</f>
        <v>47941995.849214673</v>
      </c>
      <c r="Z4" s="119">
        <f>EXP(datos_econometria!$D$452+datos_econometria!$D$448*LN(datos_driver!T15)+datos_econometria!$D$449*LN(datos_driver!T49)+IF(Z1=2020,datos_econometria!$D$455,0)+IF(Z1=2021,datos_econometria!$D$456,0))</f>
        <v>49270791.050872169</v>
      </c>
      <c r="AA4" s="119">
        <f>EXP(datos_econometria!$D$452+datos_econometria!$D$448*LN(datos_driver!U15)+datos_econometria!$D$449*LN(datos_driver!U49)+IF(AA1=2020,datos_econometria!$D$455,0)+IF(AA1=2021,datos_econometria!$D$456,0))</f>
        <v>50752916.407147922</v>
      </c>
      <c r="AB4" s="119">
        <f>EXP(datos_econometria!$D$452+datos_econometria!$D$448*LN(datos_driver!V15)+datos_econometria!$D$449*LN(datos_driver!V49)+IF(AB1=2020,datos_econometria!$D$455,0)+IF(AB1=2021,datos_econometria!$D$456,0))</f>
        <v>52151878.421504535</v>
      </c>
      <c r="AC4" s="119">
        <f>EXP(datos_econometria!$D$452+datos_econometria!$D$448*LN(datos_driver!W15)+datos_econometria!$D$449*LN(datos_driver!W49)+IF(AC1=2020,datos_econometria!$D$455,0)+IF(AC1=2021,datos_econometria!$D$456,0))</f>
        <v>53466097.58136896</v>
      </c>
      <c r="AD4" s="119">
        <f>EXP(datos_econometria!$D$452+datos_econometria!$D$448*LN(datos_driver!X15)+datos_econometria!$D$449*LN(datos_driver!X49)+IF(AD1=2020,datos_econometria!$D$455,0)+IF(AD1=2021,datos_econometria!$D$456,0))</f>
        <v>54797926.295428127</v>
      </c>
      <c r="AE4" s="119">
        <f>EXP(datos_econometria!$D$452+datos_econometria!$D$448*LN(datos_driver!Y15)+datos_econometria!$D$449*LN(datos_driver!Y49)+IF(AE1=2020,datos_econometria!$D$455,0)+IF(AE1=2021,datos_econometria!$D$456,0))</f>
        <v>56108561.84964525</v>
      </c>
      <c r="AF4" s="119">
        <f>EXP(datos_econometria!$D$452+datos_econometria!$D$448*LN(datos_driver!Z15)+datos_econometria!$D$449*LN(datos_driver!Z49)+IF(AF1=2020,datos_econometria!$D$455,0)+IF(AF1=2021,datos_econometria!$D$456,0))</f>
        <v>57409996.347617187</v>
      </c>
      <c r="AG4" s="119">
        <f>EXP(datos_econometria!$D$452+datos_econometria!$D$448*LN(datos_driver!AA15)+datos_econometria!$D$449*LN(datos_driver!AA49)+IF(AG1=2020,datos_econometria!$D$455,0)+IF(AG1=2021,datos_econometria!$D$456,0))</f>
        <v>58621504.48583167</v>
      </c>
      <c r="AH4" s="119">
        <f>EXP(datos_econometria!$D$452+datos_econometria!$D$448*LN(datos_driver!AB15)+datos_econometria!$D$449*LN(datos_driver!AB49)+IF(AH1=2020,datos_econometria!$D$455,0)+IF(AH1=2021,datos_econometria!$D$456,0))</f>
        <v>59778072.930601098</v>
      </c>
      <c r="AI4" s="119">
        <f>EXP(datos_econometria!$D$452+datos_econometria!$D$448*LN(datos_driver!AC15)+datos_econometria!$D$449*LN(datos_driver!AC49)+IF(AI1=2020,datos_econometria!$D$455,0)+IF(AI1=2021,datos_econometria!$D$456,0))</f>
        <v>60861976.235656984</v>
      </c>
      <c r="AJ4" s="119">
        <f>EXP(datos_econometria!$D$452+datos_econometria!$D$448*LN(datos_driver!AD15)+datos_econometria!$D$449*LN(datos_driver!AD49)+IF(AJ1=2020,datos_econometria!$D$455,0)+IF(AJ1=2021,datos_econometria!$D$456,0))</f>
        <v>61847543.027454235</v>
      </c>
      <c r="AK4" s="119">
        <f>EXP(datos_econometria!$D$452+datos_econometria!$D$448*LN(datos_driver!AE15)+datos_econometria!$D$449*LN(datos_driver!AE49)+IF(AK1=2020,datos_econometria!$D$455,0)+IF(AK1=2021,datos_econometria!$D$456,0))</f>
        <v>62456945.895385906</v>
      </c>
      <c r="AL4" s="119">
        <f>EXP(datos_econometria!$D$452+datos_econometria!$D$448*LN(datos_driver!AF15)+datos_econometria!$D$449*LN(datos_driver!AF49)+IF(AL1=2020,datos_econometria!$D$455,0)+IF(AL1=2021,datos_econometria!$D$456,0))</f>
        <v>63130546.539522126</v>
      </c>
      <c r="AM4" s="119">
        <f>EXP(datos_econometria!$D$452+datos_econometria!$D$448*LN(datos_driver!AG15)+datos_econometria!$D$449*LN(datos_driver!AG49)+IF(AM1=2020,datos_econometria!$D$455,0)+IF(AM1=2021,datos_econometria!$D$456,0))</f>
        <v>63676182.005732395</v>
      </c>
      <c r="AN4" s="119">
        <f>EXP(datos_econometria!$D$452+datos_econometria!$D$448*LN(datos_driver!AH15)+datos_econometria!$D$449*LN(datos_driver!AH49)+IF(AN1=2020,datos_econometria!$D$455,0)+IF(AN1=2021,datos_econometria!$D$456,0))</f>
        <v>64251864.881023228</v>
      </c>
      <c r="AO4" s="119">
        <f>EXP(datos_econometria!$D$452+datos_econometria!$D$448*LN(datos_driver!AI15)+datos_econometria!$D$449*LN(datos_driver!AI49)+IF(AO1=2020,datos_econometria!$D$455,0)+IF(AO1=2021,datos_econometria!$D$456,0))</f>
        <v>64906241.49012249</v>
      </c>
      <c r="AP4" s="119">
        <f>EXP(datos_econometria!$D$452+datos_econometria!$D$448*LN(datos_driver!AJ15)+datos_econometria!$D$449*LN(datos_driver!AJ49)+IF(AP1=2020,datos_econometria!$D$455,0)+IF(AP1=2021,datos_econometria!$D$456,0))</f>
        <v>65560454.381959371</v>
      </c>
      <c r="AQ4" s="119">
        <f>EXP(datos_econometria!$D$452+datos_econometria!$D$448*LN(datos_driver!AK15)+datos_econometria!$D$449*LN(datos_driver!AK49)+IF(AQ1=2020,datos_econometria!$D$455,0)+IF(AQ1=2021,datos_econometria!$D$456,0))</f>
        <v>66216916.371274918</v>
      </c>
      <c r="AR4" s="119">
        <f>EXP(datos_econometria!$D$452+datos_econometria!$D$448*LN(datos_driver!AL15)+datos_econometria!$D$449*LN(datos_driver!AL49)+IF(AR1=2020,datos_econometria!$D$455,0)+IF(AR1=2021,datos_econometria!$D$456,0))</f>
        <v>66877200.936284684</v>
      </c>
      <c r="AS4" s="119">
        <f>EXP(datos_econometria!$D$452+datos_econometria!$D$448*LN(datos_driver!AM15)+datos_econometria!$D$449*LN(datos_driver!AM49)+IF(AS1=2020,datos_econometria!$D$455,0)+IF(AS1=2021,datos_econometria!$D$456,0))</f>
        <v>67542322.171426073</v>
      </c>
      <c r="AT4" s="119">
        <f>EXP(datos_econometria!$D$452+datos_econometria!$D$448*LN(datos_driver!AN15)+datos_econometria!$D$449*LN(datos_driver!AN49)+IF(AT1=2020,datos_econometria!$D$455,0)+IF(AT1=2021,datos_econometria!$D$456,0))</f>
        <v>68212933.045658618</v>
      </c>
      <c r="AU4" s="119">
        <f>EXP(datos_econometria!$D$452+datos_econometria!$D$448*LN(datos_driver!AO15)+datos_econometria!$D$449*LN(datos_driver!AO49)+IF(AU1=2020,datos_econometria!$D$455,0)+IF(AU1=2021,datos_econometria!$D$456,0))</f>
        <v>68889457.9239216</v>
      </c>
      <c r="AV4" s="119">
        <f>EXP(datos_econometria!$D$452+datos_econometria!$D$448*LN(datos_driver!AP15)+datos_econometria!$D$449*LN(datos_driver!AP49)+IF(AV1=2020,datos_econometria!$D$455,0)+IF(AV1=2021,datos_econometria!$D$456,0))</f>
        <v>69572178.472773656</v>
      </c>
      <c r="AW4" s="119">
        <f>EXP(datos_econometria!$D$452+datos_econometria!$D$448*LN(datos_driver!AQ15)+datos_econometria!$D$449*LN(datos_driver!AQ49)+IF(AW1=2020,datos_econometria!$D$455,0)+IF(AW1=2021,datos_econometria!$D$456,0))</f>
        <v>70261288.330066308</v>
      </c>
      <c r="AX4" s="119">
        <f>EXP(datos_econometria!$D$452+datos_econometria!$D$448*LN(datos_driver!AR15)+datos_econometria!$D$449*LN(datos_driver!AR49)+IF(AX1=2020,datos_econometria!$D$455,0)+IF(AX1=2021,datos_econometria!$D$456,0))</f>
        <v>70956927.462771133</v>
      </c>
    </row>
    <row r="5" spans="1:50"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</row>
    <row r="6" spans="1:50">
      <c r="A6" t="s">
        <v>818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</row>
    <row r="7" spans="1:50">
      <c r="A7" s="57" t="s">
        <v>824</v>
      </c>
      <c r="B7" s="57" t="s">
        <v>47</v>
      </c>
      <c r="C7" s="57" t="s">
        <v>337</v>
      </c>
      <c r="D7" s="57"/>
      <c r="E7" s="57"/>
      <c r="F7" s="57"/>
      <c r="G7" s="57"/>
      <c r="H7" s="57"/>
      <c r="I7" s="53"/>
      <c r="J7" s="63">
        <f t="shared" ref="J7:AX7" si="0">(J2-I2)/I2</f>
        <v>-0.70554661662460849</v>
      </c>
      <c r="K7" s="63">
        <f t="shared" si="0"/>
        <v>-0.12566188691568173</v>
      </c>
      <c r="L7" s="63">
        <f t="shared" si="0"/>
        <v>3.5136959387965181</v>
      </c>
      <c r="M7" s="63">
        <f t="shared" si="0"/>
        <v>1.5432019255274636E-3</v>
      </c>
      <c r="N7" s="63">
        <f t="shared" si="0"/>
        <v>5.8695763409221745E-2</v>
      </c>
      <c r="O7" s="63">
        <f t="shared" si="0"/>
        <v>5.1265192535355733E-2</v>
      </c>
      <c r="P7" s="63">
        <f t="shared" si="0"/>
        <v>4.6679235432687149E-2</v>
      </c>
      <c r="Q7" s="63">
        <f t="shared" si="0"/>
        <v>4.556096455124406E-2</v>
      </c>
      <c r="R7" s="63">
        <f t="shared" si="0"/>
        <v>4.7721016217246878E-2</v>
      </c>
      <c r="S7" s="63">
        <f t="shared" si="0"/>
        <v>4.5560153197353313E-2</v>
      </c>
      <c r="T7" s="63">
        <f t="shared" si="0"/>
        <v>4.1133761448206629E-2</v>
      </c>
      <c r="U7" s="63">
        <f t="shared" si="0"/>
        <v>3.9241749473856044E-2</v>
      </c>
      <c r="V7" s="63">
        <f t="shared" si="0"/>
        <v>3.6881344075158543E-2</v>
      </c>
      <c r="W7" s="63">
        <f t="shared" si="0"/>
        <v>4.0253009680025834E-2</v>
      </c>
      <c r="X7" s="63">
        <f t="shared" si="0"/>
        <v>3.5421968705121154E-2</v>
      </c>
      <c r="Y7" s="63">
        <f t="shared" si="0"/>
        <v>3.5889428664139258E-2</v>
      </c>
      <c r="Z7" s="63">
        <f t="shared" si="0"/>
        <v>3.0325315535804597E-2</v>
      </c>
      <c r="AA7" s="63">
        <f t="shared" si="0"/>
        <v>3.295349048215801E-2</v>
      </c>
      <c r="AB7" s="63">
        <f t="shared" si="0"/>
        <v>3.0188315333552766E-2</v>
      </c>
      <c r="AC7" s="63">
        <f t="shared" si="0"/>
        <v>2.7586063549008968E-2</v>
      </c>
      <c r="AD7" s="63">
        <f t="shared" si="0"/>
        <v>2.7266584026191937E-2</v>
      </c>
      <c r="AE7" s="63">
        <f t="shared" si="0"/>
        <v>2.6167680828662724E-2</v>
      </c>
      <c r="AF7" s="63">
        <f t="shared" si="0"/>
        <v>2.5361493565587961E-2</v>
      </c>
      <c r="AG7" s="63">
        <f t="shared" si="0"/>
        <v>2.3041048501064709E-2</v>
      </c>
      <c r="AH7" s="63">
        <f t="shared" si="0"/>
        <v>2.1509770335965066E-2</v>
      </c>
      <c r="AI7" s="63">
        <f t="shared" si="0"/>
        <v>1.972833500961808E-2</v>
      </c>
      <c r="AJ7" s="63">
        <f t="shared" si="0"/>
        <v>1.7567855151764757E-2</v>
      </c>
      <c r="AK7" s="63">
        <f t="shared" si="0"/>
        <v>9.558665099742231E-3</v>
      </c>
      <c r="AL7" s="63">
        <f t="shared" si="0"/>
        <v>1.1024647385431014E-2</v>
      </c>
      <c r="AM7" s="63">
        <f t="shared" si="0"/>
        <v>9.0571515704021416E-3</v>
      </c>
      <c r="AN7" s="63">
        <f t="shared" si="0"/>
        <v>9.7698995535751322E-3</v>
      </c>
      <c r="AO7" s="63">
        <f t="shared" si="0"/>
        <v>1.1210857134905772E-2</v>
      </c>
      <c r="AP7" s="63">
        <f t="shared" si="0"/>
        <v>1.1210857134909472E-2</v>
      </c>
      <c r="AQ7" s="63">
        <f t="shared" si="0"/>
        <v>1.1210857134902264E-2</v>
      </c>
      <c r="AR7" s="63">
        <f t="shared" si="0"/>
        <v>1.1210857134913059E-2</v>
      </c>
      <c r="AS7" s="63">
        <f t="shared" si="0"/>
        <v>1.1210857134905799E-2</v>
      </c>
      <c r="AT7" s="63">
        <f t="shared" si="0"/>
        <v>1.121085713490603E-2</v>
      </c>
      <c r="AU7" s="63">
        <f t="shared" si="0"/>
        <v>1.1210857134905796E-2</v>
      </c>
      <c r="AV7" s="63">
        <f t="shared" si="0"/>
        <v>1.1210857134913025E-2</v>
      </c>
      <c r="AW7" s="63">
        <f t="shared" si="0"/>
        <v>1.1210857134902259E-2</v>
      </c>
      <c r="AX7" s="63">
        <f t="shared" si="0"/>
        <v>1.1210857134909493E-2</v>
      </c>
    </row>
    <row r="8" spans="1:50">
      <c r="A8" s="57" t="s">
        <v>41</v>
      </c>
      <c r="B8" s="57" t="s">
        <v>47</v>
      </c>
      <c r="C8" s="57" t="s">
        <v>337</v>
      </c>
      <c r="D8" s="57"/>
      <c r="E8" s="57"/>
      <c r="F8" s="57"/>
      <c r="G8" s="57"/>
      <c r="H8" s="57"/>
      <c r="I8" s="53">
        <v>0</v>
      </c>
      <c r="J8" s="63">
        <f t="shared" ref="J8:AX8" si="1">(J4-I4)/I4</f>
        <v>-0.68254176317754922</v>
      </c>
      <c r="K8" s="63">
        <f t="shared" si="1"/>
        <v>-0.20074127733145933</v>
      </c>
      <c r="L8" s="63">
        <f t="shared" si="1"/>
        <v>3.475753770189979</v>
      </c>
      <c r="M8" s="63">
        <f t="shared" si="1"/>
        <v>1.0491456396369017E-2</v>
      </c>
      <c r="N8" s="63">
        <f t="shared" si="1"/>
        <v>5.2365608917416082E-2</v>
      </c>
      <c r="O8" s="63">
        <f t="shared" si="1"/>
        <v>4.608171900688933E-2</v>
      </c>
      <c r="P8" s="63">
        <f t="shared" si="1"/>
        <v>4.2700414804626087E-2</v>
      </c>
      <c r="Q8" s="63">
        <f t="shared" si="1"/>
        <v>4.1969070481250148E-2</v>
      </c>
      <c r="R8" s="63">
        <f t="shared" si="1"/>
        <v>4.3571195301537233E-2</v>
      </c>
      <c r="S8" s="63">
        <f t="shared" si="1"/>
        <v>4.1482036819497477E-2</v>
      </c>
      <c r="T8" s="63">
        <f t="shared" si="1"/>
        <v>3.7605121319423118E-2</v>
      </c>
      <c r="U8" s="63">
        <f t="shared" si="1"/>
        <v>3.5984320021424591E-2</v>
      </c>
      <c r="V8" s="63">
        <f t="shared" si="1"/>
        <v>3.3802272163536984E-2</v>
      </c>
      <c r="W8" s="63">
        <f t="shared" si="1"/>
        <v>3.6808785963978664E-2</v>
      </c>
      <c r="X8" s="63">
        <f t="shared" si="1"/>
        <v>3.2391917862027643E-2</v>
      </c>
      <c r="Y8" s="63">
        <f t="shared" si="1"/>
        <v>3.2783131753264368E-2</v>
      </c>
      <c r="Z8" s="63">
        <f t="shared" si="1"/>
        <v>2.7716726809554865E-2</v>
      </c>
      <c r="AA8" s="63">
        <f t="shared" si="1"/>
        <v>3.0081216977934359E-2</v>
      </c>
      <c r="AB8" s="63">
        <f t="shared" si="1"/>
        <v>2.7564169970724809E-2</v>
      </c>
      <c r="AC8" s="63">
        <f t="shared" si="1"/>
        <v>2.5199843220268643E-2</v>
      </c>
      <c r="AD8" s="63">
        <f t="shared" si="1"/>
        <v>2.4909779735322626E-2</v>
      </c>
      <c r="AE8" s="63">
        <f t="shared" si="1"/>
        <v>2.3917612267865523E-2</v>
      </c>
      <c r="AF8" s="63">
        <f t="shared" si="1"/>
        <v>2.3194935943277352E-2</v>
      </c>
      <c r="AG8" s="63">
        <f t="shared" si="1"/>
        <v>2.1102738465245831E-2</v>
      </c>
      <c r="AH8" s="63">
        <f t="shared" si="1"/>
        <v>1.9729422758997257E-2</v>
      </c>
      <c r="AI8" s="63">
        <f t="shared" si="1"/>
        <v>1.8132121895502316E-2</v>
      </c>
      <c r="AJ8" s="63">
        <f t="shared" si="1"/>
        <v>1.6193473376236511E-2</v>
      </c>
      <c r="AK8" s="63">
        <f t="shared" si="1"/>
        <v>9.853307635214489E-3</v>
      </c>
      <c r="AL8" s="63">
        <f t="shared" si="1"/>
        <v>1.0785039749854041E-2</v>
      </c>
      <c r="AM8" s="63">
        <f t="shared" si="1"/>
        <v>8.6429707347564274E-3</v>
      </c>
      <c r="AN8" s="63">
        <f t="shared" si="1"/>
        <v>9.0407882061617328E-3</v>
      </c>
      <c r="AO8" s="63">
        <f t="shared" si="1"/>
        <v>1.0184554336453686E-2</v>
      </c>
      <c r="AP8" s="63">
        <f t="shared" si="1"/>
        <v>1.0079352567910446E-2</v>
      </c>
      <c r="AQ8" s="63">
        <f t="shared" si="1"/>
        <v>1.0013078699713669E-2</v>
      </c>
      <c r="AR8" s="63">
        <f t="shared" si="1"/>
        <v>9.9715390144050654E-3</v>
      </c>
      <c r="AS8" s="63">
        <f t="shared" si="1"/>
        <v>9.9454107802009247E-3</v>
      </c>
      <c r="AT8" s="63">
        <f t="shared" si="1"/>
        <v>9.9287506362381022E-3</v>
      </c>
      <c r="AU8" s="63">
        <f t="shared" si="1"/>
        <v>9.9178388621721774E-3</v>
      </c>
      <c r="AV8" s="63">
        <f t="shared" si="1"/>
        <v>9.9103777185476187E-3</v>
      </c>
      <c r="AW8" s="63">
        <f t="shared" si="1"/>
        <v>9.9049630530446599E-3</v>
      </c>
      <c r="AX8" s="63">
        <f t="shared" si="1"/>
        <v>9.900745477892773E-3</v>
      </c>
    </row>
    <row r="11" spans="1:50">
      <c r="A11" t="s">
        <v>29</v>
      </c>
      <c r="B11" t="s">
        <v>48</v>
      </c>
      <c r="C11" t="s">
        <v>357</v>
      </c>
      <c r="D11" s="70">
        <v>16287396.486108471</v>
      </c>
      <c r="E11" s="70">
        <v>20254024.787617311</v>
      </c>
      <c r="F11" s="70">
        <v>19873162.17225334</v>
      </c>
      <c r="G11" s="70">
        <v>30474016.16877557</v>
      </c>
      <c r="H11" s="70">
        <v>18022104.05124123</v>
      </c>
      <c r="I11" s="70">
        <v>12338996.636002289</v>
      </c>
      <c r="J11" s="70">
        <v>5421039.1907444997</v>
      </c>
      <c r="K11" s="70">
        <v>5181048.6189467786</v>
      </c>
      <c r="L11" s="70">
        <f t="shared" ref="L11:AX11" si="2">K11*(1+L$7)</f>
        <v>23385678.110047385</v>
      </c>
      <c r="M11" s="70">
        <f t="shared" si="2"/>
        <v>23421766.933536578</v>
      </c>
      <c r="N11" s="70">
        <f t="shared" si="2"/>
        <v>24796525.424093373</v>
      </c>
      <c r="O11" s="70">
        <f t="shared" si="2"/>
        <v>26067724.074167363</v>
      </c>
      <c r="P11" s="70">
        <f t="shared" si="2"/>
        <v>27284545.503419749</v>
      </c>
      <c r="Q11" s="70">
        <f t="shared" si="2"/>
        <v>28527655.713897862</v>
      </c>
      <c r="R11" s="70">
        <f t="shared" si="2"/>
        <v>29889024.434860814</v>
      </c>
      <c r="S11" s="70">
        <f t="shared" si="2"/>
        <v>31250772.967032511</v>
      </c>
      <c r="T11" s="70">
        <f t="shared" si="2"/>
        <v>32536234.807330489</v>
      </c>
      <c r="U11" s="70">
        <f t="shared" si="2"/>
        <v>33813013.582462303</v>
      </c>
      <c r="V11" s="70">
        <f t="shared" si="2"/>
        <v>35060082.970615104</v>
      </c>
      <c r="W11" s="70">
        <f t="shared" si="2"/>
        <v>36471356.829813778</v>
      </c>
      <c r="X11" s="70">
        <f t="shared" si="2"/>
        <v>37763244.090072751</v>
      </c>
      <c r="Y11" s="70">
        <f t="shared" si="2"/>
        <v>39118545.344969898</v>
      </c>
      <c r="Z11" s="70">
        <f t="shared" si="2"/>
        <v>40304827.575857788</v>
      </c>
      <c r="AA11" s="70">
        <f t="shared" si="2"/>
        <v>41633012.327763841</v>
      </c>
      <c r="AB11" s="70">
        <f t="shared" si="2"/>
        <v>42889842.832200065</v>
      </c>
      <c r="AC11" s="70">
        <f t="shared" si="2"/>
        <v>44073004.762176149</v>
      </c>
      <c r="AD11" s="70">
        <f t="shared" si="2"/>
        <v>45274725.049810782</v>
      </c>
      <c r="AE11" s="70">
        <f t="shared" si="2"/>
        <v>46459459.604519695</v>
      </c>
      <c r="AF11" s="70">
        <f t="shared" si="2"/>
        <v>47637740.89034041</v>
      </c>
      <c r="AG11" s="70">
        <f t="shared" si="2"/>
        <v>48735364.388675898</v>
      </c>
      <c r="AH11" s="70">
        <f t="shared" si="2"/>
        <v>49783650.883915886</v>
      </c>
      <c r="AI11" s="70">
        <f t="shared" si="2"/>
        <v>50765799.426555648</v>
      </c>
      <c r="AJ11" s="70">
        <f t="shared" si="2"/>
        <v>51657645.637544923</v>
      </c>
      <c r="AK11" s="70">
        <f t="shared" si="2"/>
        <v>52151423.772035368</v>
      </c>
      <c r="AL11" s="70">
        <f t="shared" si="2"/>
        <v>52726374.829770237</v>
      </c>
      <c r="AM11" s="70">
        <f t="shared" si="2"/>
        <v>53203925.598361298</v>
      </c>
      <c r="AN11" s="70">
        <f t="shared" si="2"/>
        <v>53723722.607313171</v>
      </c>
      <c r="AO11" s="70">
        <f t="shared" si="2"/>
        <v>54326011.586219072</v>
      </c>
      <c r="AP11" s="70">
        <f t="shared" si="2"/>
        <v>54935052.740821607</v>
      </c>
      <c r="AQ11" s="70">
        <f t="shared" si="2"/>
        <v>55550921.768797286</v>
      </c>
      <c r="AR11" s="70">
        <f t="shared" si="2"/>
        <v>56173695.216459997</v>
      </c>
      <c r="AS11" s="70">
        <f t="shared" si="2"/>
        <v>56803450.488271475</v>
      </c>
      <c r="AT11" s="70">
        <f t="shared" si="2"/>
        <v>57440265.856465198</v>
      </c>
      <c r="AU11" s="70">
        <f t="shared" si="2"/>
        <v>58084220.470773041</v>
      </c>
      <c r="AV11" s="70">
        <f t="shared" si="2"/>
        <v>58735394.368263669</v>
      </c>
      <c r="AW11" s="70">
        <f t="shared" si="2"/>
        <v>59393868.483288422</v>
      </c>
      <c r="AX11" s="70">
        <f t="shared" si="2"/>
        <v>60059724.657544166</v>
      </c>
    </row>
    <row r="12" spans="1:50">
      <c r="A12" t="s">
        <v>30</v>
      </c>
      <c r="B12" t="s">
        <v>48</v>
      </c>
      <c r="C12" t="s">
        <v>357</v>
      </c>
      <c r="D12" s="70">
        <v>4957158.4817692414</v>
      </c>
      <c r="E12" s="70">
        <v>0</v>
      </c>
      <c r="F12" s="70">
        <v>22219285.444665421</v>
      </c>
      <c r="G12" s="70">
        <v>24047429.266579349</v>
      </c>
      <c r="H12" s="70">
        <v>26515775.955561541</v>
      </c>
      <c r="I12" s="70">
        <v>35784016.115859181</v>
      </c>
      <c r="J12" s="70">
        <v>14069820.408515111</v>
      </c>
      <c r="K12" s="70">
        <v>10460241.912725881</v>
      </c>
      <c r="L12" s="70">
        <f t="shared" ref="L12:AX12" si="3">K12*(1+L$7)</f>
        <v>47214351.440299928</v>
      </c>
      <c r="M12" s="70">
        <f t="shared" si="3"/>
        <v>47287212.718355127</v>
      </c>
      <c r="N12" s="70">
        <f t="shared" si="3"/>
        <v>50062771.768353239</v>
      </c>
      <c r="O12" s="70">
        <f t="shared" si="3"/>
        <v>52629249.401911438</v>
      </c>
      <c r="P12" s="70">
        <f t="shared" si="3"/>
        <v>55085942.525388874</v>
      </c>
      <c r="Q12" s="70">
        <f t="shared" si="3"/>
        <v>57595711.20005998</v>
      </c>
      <c r="R12" s="70">
        <f t="shared" si="3"/>
        <v>60344237.068281904</v>
      </c>
      <c r="S12" s="70">
        <f t="shared" si="3"/>
        <v>63093529.753690235</v>
      </c>
      <c r="T12" s="70">
        <f t="shared" si="3"/>
        <v>65688803.955503851</v>
      </c>
      <c r="U12" s="70">
        <f t="shared" si="3"/>
        <v>68266547.543562964</v>
      </c>
      <c r="V12" s="70">
        <f t="shared" si="3"/>
        <v>70784309.57234028</v>
      </c>
      <c r="W12" s="70">
        <f t="shared" si="3"/>
        <v>73633591.07074964</v>
      </c>
      <c r="X12" s="70">
        <f t="shared" si="3"/>
        <v>76241837.829303429</v>
      </c>
      <c r="Y12" s="70">
        <f t="shared" si="3"/>
        <v>78978113.829301089</v>
      </c>
      <c r="Z12" s="70">
        <f t="shared" si="3"/>
        <v>81373150.051597327</v>
      </c>
      <c r="AA12" s="70">
        <f t="shared" si="3"/>
        <v>84054679.377325848</v>
      </c>
      <c r="AB12" s="70">
        <f t="shared" si="3"/>
        <v>86592148.543629229</v>
      </c>
      <c r="AC12" s="70">
        <f t="shared" si="3"/>
        <v>88980885.056199014</v>
      </c>
      <c r="AD12" s="70">
        <f t="shared" si="3"/>
        <v>91407089.83530879</v>
      </c>
      <c r="AE12" s="70">
        <f t="shared" si="3"/>
        <v>93799001.387596056</v>
      </c>
      <c r="AF12" s="70">
        <f t="shared" si="3"/>
        <v>96177884.157746151</v>
      </c>
      <c r="AG12" s="70">
        <f t="shared" si="3"/>
        <v>98393923.451354578</v>
      </c>
      <c r="AH12" s="70">
        <f t="shared" si="3"/>
        <v>100510354.14724773</v>
      </c>
      <c r="AI12" s="70">
        <f t="shared" si="3"/>
        <v>102493256.08579998</v>
      </c>
      <c r="AJ12" s="70">
        <f t="shared" si="3"/>
        <v>104293842.76274805</v>
      </c>
      <c r="AK12" s="70">
        <f t="shared" si="3"/>
        <v>105290752.67768233</v>
      </c>
      <c r="AL12" s="70">
        <f t="shared" si="3"/>
        <v>106451546.09890039</v>
      </c>
      <c r="AM12" s="70">
        <f t="shared" si="3"/>
        <v>107415693.88682178</v>
      </c>
      <c r="AN12" s="70">
        <f t="shared" si="3"/>
        <v>108465134.42657359</v>
      </c>
      <c r="AO12" s="70">
        <f t="shared" si="3"/>
        <v>109681121.55274826</v>
      </c>
      <c r="AP12" s="70">
        <f t="shared" si="3"/>
        <v>110910740.93687277</v>
      </c>
      <c r="AQ12" s="70">
        <f t="shared" si="3"/>
        <v>112154145.40824221</v>
      </c>
      <c r="AR12" s="70">
        <f t="shared" si="3"/>
        <v>113411489.50950228</v>
      </c>
      <c r="AS12" s="70">
        <f t="shared" si="3"/>
        <v>114682929.51585019</v>
      </c>
      <c r="AT12" s="70">
        <f t="shared" si="3"/>
        <v>115968623.45446488</v>
      </c>
      <c r="AU12" s="70">
        <f t="shared" si="3"/>
        <v>117268731.12414458</v>
      </c>
      <c r="AV12" s="70">
        <f t="shared" si="3"/>
        <v>118583414.1151699</v>
      </c>
      <c r="AW12" s="70">
        <f t="shared" si="3"/>
        <v>119912835.82938403</v>
      </c>
      <c r="AX12" s="70">
        <f t="shared" si="3"/>
        <v>121257161.5005091</v>
      </c>
    </row>
    <row r="13" spans="1:50">
      <c r="A13" t="s">
        <v>31</v>
      </c>
      <c r="B13" t="s">
        <v>48</v>
      </c>
      <c r="C13" t="s">
        <v>357</v>
      </c>
      <c r="D13" s="70">
        <v>0</v>
      </c>
      <c r="E13" s="70">
        <v>0</v>
      </c>
      <c r="F13" s="70">
        <v>118418.4535958286</v>
      </c>
      <c r="G13" s="70">
        <v>199908.72486165661</v>
      </c>
      <c r="H13" s="70">
        <v>0</v>
      </c>
      <c r="I13" s="70">
        <v>0</v>
      </c>
      <c r="J13" s="70">
        <v>0</v>
      </c>
      <c r="K13" s="70">
        <v>0</v>
      </c>
      <c r="L13" s="70">
        <f t="shared" ref="L13:AX13" si="4">K13*(1+L$7)</f>
        <v>0</v>
      </c>
      <c r="M13" s="70">
        <f t="shared" si="4"/>
        <v>0</v>
      </c>
      <c r="N13" s="70">
        <f t="shared" si="4"/>
        <v>0</v>
      </c>
      <c r="O13" s="70">
        <f t="shared" si="4"/>
        <v>0</v>
      </c>
      <c r="P13" s="70">
        <f t="shared" si="4"/>
        <v>0</v>
      </c>
      <c r="Q13" s="70">
        <f t="shared" si="4"/>
        <v>0</v>
      </c>
      <c r="R13" s="70">
        <f t="shared" si="4"/>
        <v>0</v>
      </c>
      <c r="S13" s="70">
        <f t="shared" si="4"/>
        <v>0</v>
      </c>
      <c r="T13" s="70">
        <f t="shared" si="4"/>
        <v>0</v>
      </c>
      <c r="U13" s="70">
        <f t="shared" si="4"/>
        <v>0</v>
      </c>
      <c r="V13" s="70">
        <f t="shared" si="4"/>
        <v>0</v>
      </c>
      <c r="W13" s="70">
        <f t="shared" si="4"/>
        <v>0</v>
      </c>
      <c r="X13" s="70">
        <f t="shared" si="4"/>
        <v>0</v>
      </c>
      <c r="Y13" s="70">
        <f t="shared" si="4"/>
        <v>0</v>
      </c>
      <c r="Z13" s="70">
        <f t="shared" si="4"/>
        <v>0</v>
      </c>
      <c r="AA13" s="70">
        <f t="shared" si="4"/>
        <v>0</v>
      </c>
      <c r="AB13" s="70">
        <f t="shared" si="4"/>
        <v>0</v>
      </c>
      <c r="AC13" s="70">
        <f t="shared" si="4"/>
        <v>0</v>
      </c>
      <c r="AD13" s="70">
        <f t="shared" si="4"/>
        <v>0</v>
      </c>
      <c r="AE13" s="70">
        <f t="shared" si="4"/>
        <v>0</v>
      </c>
      <c r="AF13" s="70">
        <f t="shared" si="4"/>
        <v>0</v>
      </c>
      <c r="AG13" s="70">
        <f t="shared" si="4"/>
        <v>0</v>
      </c>
      <c r="AH13" s="70">
        <f t="shared" si="4"/>
        <v>0</v>
      </c>
      <c r="AI13" s="70">
        <f t="shared" si="4"/>
        <v>0</v>
      </c>
      <c r="AJ13" s="70">
        <f t="shared" si="4"/>
        <v>0</v>
      </c>
      <c r="AK13" s="70">
        <f t="shared" si="4"/>
        <v>0</v>
      </c>
      <c r="AL13" s="70">
        <f t="shared" si="4"/>
        <v>0</v>
      </c>
      <c r="AM13" s="70">
        <f t="shared" si="4"/>
        <v>0</v>
      </c>
      <c r="AN13" s="70">
        <f t="shared" si="4"/>
        <v>0</v>
      </c>
      <c r="AO13" s="70">
        <f t="shared" si="4"/>
        <v>0</v>
      </c>
      <c r="AP13" s="70">
        <f t="shared" si="4"/>
        <v>0</v>
      </c>
      <c r="AQ13" s="70">
        <f t="shared" si="4"/>
        <v>0</v>
      </c>
      <c r="AR13" s="70">
        <f t="shared" si="4"/>
        <v>0</v>
      </c>
      <c r="AS13" s="70">
        <f t="shared" si="4"/>
        <v>0</v>
      </c>
      <c r="AT13" s="70">
        <f t="shared" si="4"/>
        <v>0</v>
      </c>
      <c r="AU13" s="70">
        <f t="shared" si="4"/>
        <v>0</v>
      </c>
      <c r="AV13" s="70">
        <f t="shared" si="4"/>
        <v>0</v>
      </c>
      <c r="AW13" s="70">
        <f t="shared" si="4"/>
        <v>0</v>
      </c>
      <c r="AX13" s="70">
        <f t="shared" si="4"/>
        <v>0</v>
      </c>
    </row>
    <row r="14" spans="1:50">
      <c r="A14" t="s">
        <v>32</v>
      </c>
      <c r="B14" t="s">
        <v>48</v>
      </c>
      <c r="C14" t="s">
        <v>357</v>
      </c>
      <c r="D14" s="70">
        <v>431500.5609966857</v>
      </c>
      <c r="E14" s="70">
        <v>2525191.6688991892</v>
      </c>
      <c r="F14" s="70">
        <v>619197.74013430078</v>
      </c>
      <c r="G14" s="70">
        <v>764435.94236674439</v>
      </c>
      <c r="H14" s="70">
        <v>784090.97835741134</v>
      </c>
      <c r="I14" s="70">
        <v>2713104.151285124</v>
      </c>
      <c r="J14" s="70">
        <v>374689.96984179638</v>
      </c>
      <c r="K14" s="70">
        <v>68748.704059054871</v>
      </c>
      <c r="L14" s="70">
        <f t="shared" ref="L14:AX14" si="5">K14*(1+L$7)</f>
        <v>310310.74630887969</v>
      </c>
      <c r="M14" s="70">
        <f t="shared" si="5"/>
        <v>310789.61845009541</v>
      </c>
      <c r="N14" s="70">
        <f t="shared" si="5"/>
        <v>329031.6523646845</v>
      </c>
      <c r="O14" s="70">
        <f t="shared" si="5"/>
        <v>345899.5233733863</v>
      </c>
      <c r="P14" s="70">
        <f t="shared" si="5"/>
        <v>362045.84866098693</v>
      </c>
      <c r="Q14" s="70">
        <f t="shared" si="5"/>
        <v>378541.0067377552</v>
      </c>
      <c r="R14" s="70">
        <f t="shared" si="5"/>
        <v>396605.36825918057</v>
      </c>
      <c r="S14" s="70">
        <f t="shared" si="5"/>
        <v>414674.76959596155</v>
      </c>
      <c r="T14" s="70">
        <f t="shared" si="5"/>
        <v>431731.90264711186</v>
      </c>
      <c r="U14" s="70">
        <f t="shared" si="5"/>
        <v>448673.81781066098</v>
      </c>
      <c r="V14" s="70">
        <f t="shared" si="5"/>
        <v>465221.51126285095</v>
      </c>
      <c r="W14" s="70">
        <f t="shared" si="5"/>
        <v>483948.07725907071</v>
      </c>
      <c r="X14" s="70">
        <f t="shared" si="5"/>
        <v>501090.47090664506</v>
      </c>
      <c r="Y14" s="70">
        <f t="shared" si="5"/>
        <v>519074.32161652908</v>
      </c>
      <c r="Z14" s="70">
        <f t="shared" si="5"/>
        <v>534815.41420608398</v>
      </c>
      <c r="AA14" s="70">
        <f t="shared" si="5"/>
        <v>552439.44886783557</v>
      </c>
      <c r="AB14" s="70">
        <f t="shared" si="5"/>
        <v>569116.66515295184</v>
      </c>
      <c r="AC14" s="70">
        <f t="shared" si="5"/>
        <v>584816.35364466126</v>
      </c>
      <c r="AD14" s="70">
        <f t="shared" si="5"/>
        <v>600762.29789120459</v>
      </c>
      <c r="AE14" s="70">
        <f t="shared" si="5"/>
        <v>616482.85395631567</v>
      </c>
      <c r="AF14" s="70">
        <f t="shared" si="5"/>
        <v>632117.77989022399</v>
      </c>
      <c r="AG14" s="70">
        <f t="shared" si="5"/>
        <v>646682.43631506001</v>
      </c>
      <c r="AH14" s="70">
        <f t="shared" si="5"/>
        <v>660592.42700049933</v>
      </c>
      <c r="AI14" s="70">
        <f t="shared" si="5"/>
        <v>673624.8157051818</v>
      </c>
      <c r="AJ14" s="70">
        <f t="shared" si="5"/>
        <v>685458.95889412472</v>
      </c>
      <c r="AK14" s="70">
        <f t="shared" si="5"/>
        <v>692011.03152181162</v>
      </c>
      <c r="AL14" s="70">
        <f t="shared" si="5"/>
        <v>699640.20913116797</v>
      </c>
      <c r="AM14" s="70">
        <f t="shared" si="5"/>
        <v>705976.95655001677</v>
      </c>
      <c r="AN14" s="70">
        <f t="shared" si="5"/>
        <v>712874.28050264914</v>
      </c>
      <c r="AO14" s="70">
        <f t="shared" si="5"/>
        <v>720866.21221651311</v>
      </c>
      <c r="AP14" s="70">
        <f t="shared" si="5"/>
        <v>728947.74033505574</v>
      </c>
      <c r="AQ14" s="70">
        <f t="shared" si="5"/>
        <v>737119.86931076192</v>
      </c>
      <c r="AR14" s="70">
        <f t="shared" si="5"/>
        <v>745383.61485691066</v>
      </c>
      <c r="AS14" s="70">
        <f t="shared" si="5"/>
        <v>753740.00407377118</v>
      </c>
      <c r="AT14" s="70">
        <f t="shared" si="5"/>
        <v>762190.07557630574</v>
      </c>
      <c r="AU14" s="70">
        <f t="shared" si="5"/>
        <v>770734.87962323485</v>
      </c>
      <c r="AV14" s="70">
        <f t="shared" si="5"/>
        <v>779375.47824758536</v>
      </c>
      <c r="AW14" s="70">
        <f t="shared" si="5"/>
        <v>788112.94538866519</v>
      </c>
      <c r="AX14" s="70">
        <f t="shared" si="5"/>
        <v>796948.36702559015</v>
      </c>
    </row>
    <row r="15" spans="1:50">
      <c r="A15" t="s">
        <v>33</v>
      </c>
      <c r="B15" t="s">
        <v>48</v>
      </c>
      <c r="C15" t="s">
        <v>357</v>
      </c>
      <c r="D15" s="70">
        <v>16888640.154464439</v>
      </c>
      <c r="E15" s="70">
        <v>18873788.644807979</v>
      </c>
      <c r="F15" s="70">
        <v>20608136.790547099</v>
      </c>
      <c r="G15" s="70">
        <v>22635793.813874438</v>
      </c>
      <c r="H15" s="70">
        <v>23434954.233969908</v>
      </c>
      <c r="I15" s="70">
        <v>25350945.53265994</v>
      </c>
      <c r="J15" s="70">
        <v>4633430.0952343922</v>
      </c>
      <c r="K15" s="70">
        <v>0</v>
      </c>
      <c r="L15" s="70">
        <f t="shared" ref="L15:AX15" si="6">K15*(1+L$7)</f>
        <v>0</v>
      </c>
      <c r="M15" s="70">
        <f t="shared" si="6"/>
        <v>0</v>
      </c>
      <c r="N15" s="70">
        <f t="shared" si="6"/>
        <v>0</v>
      </c>
      <c r="O15" s="70">
        <f t="shared" si="6"/>
        <v>0</v>
      </c>
      <c r="P15" s="70">
        <f t="shared" si="6"/>
        <v>0</v>
      </c>
      <c r="Q15" s="70">
        <f t="shared" si="6"/>
        <v>0</v>
      </c>
      <c r="R15" s="70">
        <f t="shared" si="6"/>
        <v>0</v>
      </c>
      <c r="S15" s="70">
        <f t="shared" si="6"/>
        <v>0</v>
      </c>
      <c r="T15" s="70">
        <f t="shared" si="6"/>
        <v>0</v>
      </c>
      <c r="U15" s="70">
        <f t="shared" si="6"/>
        <v>0</v>
      </c>
      <c r="V15" s="70">
        <f t="shared" si="6"/>
        <v>0</v>
      </c>
      <c r="W15" s="70">
        <f t="shared" si="6"/>
        <v>0</v>
      </c>
      <c r="X15" s="70">
        <f t="shared" si="6"/>
        <v>0</v>
      </c>
      <c r="Y15" s="70">
        <f t="shared" si="6"/>
        <v>0</v>
      </c>
      <c r="Z15" s="70">
        <f t="shared" si="6"/>
        <v>0</v>
      </c>
      <c r="AA15" s="70">
        <f t="shared" si="6"/>
        <v>0</v>
      </c>
      <c r="AB15" s="70">
        <f t="shared" si="6"/>
        <v>0</v>
      </c>
      <c r="AC15" s="70">
        <f t="shared" si="6"/>
        <v>0</v>
      </c>
      <c r="AD15" s="70">
        <f t="shared" si="6"/>
        <v>0</v>
      </c>
      <c r="AE15" s="70">
        <f t="shared" si="6"/>
        <v>0</v>
      </c>
      <c r="AF15" s="70">
        <f t="shared" si="6"/>
        <v>0</v>
      </c>
      <c r="AG15" s="70">
        <f t="shared" si="6"/>
        <v>0</v>
      </c>
      <c r="AH15" s="70">
        <f t="shared" si="6"/>
        <v>0</v>
      </c>
      <c r="AI15" s="70">
        <f t="shared" si="6"/>
        <v>0</v>
      </c>
      <c r="AJ15" s="70">
        <f t="shared" si="6"/>
        <v>0</v>
      </c>
      <c r="AK15" s="70">
        <f t="shared" si="6"/>
        <v>0</v>
      </c>
      <c r="AL15" s="70">
        <f t="shared" si="6"/>
        <v>0</v>
      </c>
      <c r="AM15" s="70">
        <f t="shared" si="6"/>
        <v>0</v>
      </c>
      <c r="AN15" s="70">
        <f t="shared" si="6"/>
        <v>0</v>
      </c>
      <c r="AO15" s="70">
        <f t="shared" si="6"/>
        <v>0</v>
      </c>
      <c r="AP15" s="70">
        <f t="shared" si="6"/>
        <v>0</v>
      </c>
      <c r="AQ15" s="70">
        <f t="shared" si="6"/>
        <v>0</v>
      </c>
      <c r="AR15" s="70">
        <f t="shared" si="6"/>
        <v>0</v>
      </c>
      <c r="AS15" s="70">
        <f t="shared" si="6"/>
        <v>0</v>
      </c>
      <c r="AT15" s="70">
        <f t="shared" si="6"/>
        <v>0</v>
      </c>
      <c r="AU15" s="70">
        <f t="shared" si="6"/>
        <v>0</v>
      </c>
      <c r="AV15" s="70">
        <f t="shared" si="6"/>
        <v>0</v>
      </c>
      <c r="AW15" s="70">
        <f t="shared" si="6"/>
        <v>0</v>
      </c>
      <c r="AX15" s="70">
        <f t="shared" si="6"/>
        <v>0</v>
      </c>
    </row>
    <row r="16" spans="1:50">
      <c r="A16" t="s">
        <v>34</v>
      </c>
      <c r="B16" t="s">
        <v>48</v>
      </c>
      <c r="C16" t="s">
        <v>357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f t="shared" ref="L16:AX16" si="7">K16*(1+L$7)</f>
        <v>0</v>
      </c>
      <c r="M16" s="70">
        <f t="shared" si="7"/>
        <v>0</v>
      </c>
      <c r="N16" s="70">
        <f t="shared" si="7"/>
        <v>0</v>
      </c>
      <c r="O16" s="70">
        <f t="shared" si="7"/>
        <v>0</v>
      </c>
      <c r="P16" s="70">
        <f t="shared" si="7"/>
        <v>0</v>
      </c>
      <c r="Q16" s="70">
        <f t="shared" si="7"/>
        <v>0</v>
      </c>
      <c r="R16" s="70">
        <f t="shared" si="7"/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si="7"/>
        <v>0</v>
      </c>
      <c r="AE16" s="70">
        <f t="shared" si="7"/>
        <v>0</v>
      </c>
      <c r="AF16" s="70">
        <f t="shared" si="7"/>
        <v>0</v>
      </c>
      <c r="AG16" s="70">
        <f t="shared" si="7"/>
        <v>0</v>
      </c>
      <c r="AH16" s="70">
        <f t="shared" si="7"/>
        <v>0</v>
      </c>
      <c r="AI16" s="70">
        <f t="shared" si="7"/>
        <v>0</v>
      </c>
      <c r="AJ16" s="70">
        <f t="shared" si="7"/>
        <v>0</v>
      </c>
      <c r="AK16" s="70">
        <f t="shared" si="7"/>
        <v>0</v>
      </c>
      <c r="AL16" s="70">
        <f t="shared" si="7"/>
        <v>0</v>
      </c>
      <c r="AM16" s="70">
        <f t="shared" si="7"/>
        <v>0</v>
      </c>
      <c r="AN16" s="70">
        <f t="shared" si="7"/>
        <v>0</v>
      </c>
      <c r="AO16" s="70">
        <f t="shared" si="7"/>
        <v>0</v>
      </c>
      <c r="AP16" s="70">
        <f t="shared" si="7"/>
        <v>0</v>
      </c>
      <c r="AQ16" s="70">
        <f t="shared" si="7"/>
        <v>0</v>
      </c>
      <c r="AR16" s="70">
        <f t="shared" si="7"/>
        <v>0</v>
      </c>
      <c r="AS16" s="70">
        <f t="shared" si="7"/>
        <v>0</v>
      </c>
      <c r="AT16" s="70">
        <f t="shared" si="7"/>
        <v>0</v>
      </c>
      <c r="AU16" s="70">
        <f t="shared" si="7"/>
        <v>0</v>
      </c>
      <c r="AV16" s="70">
        <f t="shared" si="7"/>
        <v>0</v>
      </c>
      <c r="AW16" s="70">
        <f t="shared" si="7"/>
        <v>0</v>
      </c>
      <c r="AX16" s="70">
        <f t="shared" si="7"/>
        <v>0</v>
      </c>
    </row>
    <row r="17" spans="1:50">
      <c r="A17" t="s">
        <v>35</v>
      </c>
      <c r="B17" t="s">
        <v>48</v>
      </c>
      <c r="C17" t="s">
        <v>357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f t="shared" ref="L17:AX17" si="8">K17*(1+L$7)</f>
        <v>0</v>
      </c>
      <c r="M17" s="70">
        <f t="shared" si="8"/>
        <v>0</v>
      </c>
      <c r="N17" s="70">
        <f t="shared" si="8"/>
        <v>0</v>
      </c>
      <c r="O17" s="70">
        <f t="shared" si="8"/>
        <v>0</v>
      </c>
      <c r="P17" s="70">
        <f t="shared" si="8"/>
        <v>0</v>
      </c>
      <c r="Q17" s="70">
        <f t="shared" si="8"/>
        <v>0</v>
      </c>
      <c r="R17" s="70">
        <f t="shared" si="8"/>
        <v>0</v>
      </c>
      <c r="S17" s="70">
        <f t="shared" si="8"/>
        <v>0</v>
      </c>
      <c r="T17" s="70">
        <f t="shared" si="8"/>
        <v>0</v>
      </c>
      <c r="U17" s="70">
        <f t="shared" si="8"/>
        <v>0</v>
      </c>
      <c r="V17" s="70">
        <f t="shared" si="8"/>
        <v>0</v>
      </c>
      <c r="W17" s="70">
        <f t="shared" si="8"/>
        <v>0</v>
      </c>
      <c r="X17" s="70">
        <f t="shared" si="8"/>
        <v>0</v>
      </c>
      <c r="Y17" s="70">
        <f t="shared" si="8"/>
        <v>0</v>
      </c>
      <c r="Z17" s="70">
        <f t="shared" si="8"/>
        <v>0</v>
      </c>
      <c r="AA17" s="70">
        <f t="shared" si="8"/>
        <v>0</v>
      </c>
      <c r="AB17" s="70">
        <f t="shared" si="8"/>
        <v>0</v>
      </c>
      <c r="AC17" s="70">
        <f t="shared" si="8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8"/>
        <v>0</v>
      </c>
      <c r="AQ17" s="70">
        <f t="shared" si="8"/>
        <v>0</v>
      </c>
      <c r="AR17" s="70">
        <f t="shared" si="8"/>
        <v>0</v>
      </c>
      <c r="AS17" s="70">
        <f t="shared" si="8"/>
        <v>0</v>
      </c>
      <c r="AT17" s="70">
        <f t="shared" si="8"/>
        <v>0</v>
      </c>
      <c r="AU17" s="70">
        <f t="shared" si="8"/>
        <v>0</v>
      </c>
      <c r="AV17" s="70">
        <f t="shared" si="8"/>
        <v>0</v>
      </c>
      <c r="AW17" s="70">
        <f t="shared" si="8"/>
        <v>0</v>
      </c>
      <c r="AX17" s="70">
        <f t="shared" si="8"/>
        <v>0</v>
      </c>
    </row>
    <row r="18" spans="1:50">
      <c r="A18" t="s">
        <v>36</v>
      </c>
      <c r="B18" t="s">
        <v>48</v>
      </c>
      <c r="C18" t="s">
        <v>357</v>
      </c>
      <c r="D18" s="70">
        <v>419260.84425213258</v>
      </c>
      <c r="E18" s="70">
        <v>1184497.620400175</v>
      </c>
      <c r="F18" s="70">
        <v>810905.70475113078</v>
      </c>
      <c r="G18" s="70">
        <v>70607.434211296975</v>
      </c>
      <c r="H18" s="70">
        <v>0</v>
      </c>
      <c r="I18" s="70">
        <v>1498894.6196765921</v>
      </c>
      <c r="J18" s="70">
        <v>13433327.05424735</v>
      </c>
      <c r="K18" s="70">
        <v>472465.86005382863</v>
      </c>
      <c r="L18" s="70">
        <f t="shared" ref="L18:AX18" si="9">K18*(1+L$7)</f>
        <v>2132567.2337449705</v>
      </c>
      <c r="M18" s="70">
        <f t="shared" si="9"/>
        <v>2135858.2156064026</v>
      </c>
      <c r="N18" s="70">
        <f t="shared" si="9"/>
        <v>2261224.0441052788</v>
      </c>
      <c r="O18" s="70">
        <f t="shared" si="9"/>
        <v>2377146.1300919116</v>
      </c>
      <c r="P18" s="70">
        <f t="shared" si="9"/>
        <v>2488109.4939563735</v>
      </c>
      <c r="Q18" s="70">
        <f t="shared" si="9"/>
        <v>2601470.1624101335</v>
      </c>
      <c r="R18" s="70">
        <f t="shared" si="9"/>
        <v>2725614.9622191912</v>
      </c>
      <c r="S18" s="70">
        <f t="shared" si="9"/>
        <v>2849794.397454896</v>
      </c>
      <c r="T18" s="70">
        <f t="shared" si="9"/>
        <v>2967017.1603762414</v>
      </c>
      <c r="U18" s="70">
        <f t="shared" si="9"/>
        <v>3083448.1044683573</v>
      </c>
      <c r="V18" s="70">
        <f t="shared" si="9"/>
        <v>3197169.8149471502</v>
      </c>
      <c r="W18" s="70">
        <f t="shared" si="9"/>
        <v>3325865.5224569039</v>
      </c>
      <c r="X18" s="70">
        <f t="shared" si="9"/>
        <v>3443674.2269108137</v>
      </c>
      <c r="Y18" s="70">
        <f t="shared" si="9"/>
        <v>3567265.7274200646</v>
      </c>
      <c r="Z18" s="70">
        <f t="shared" si="9"/>
        <v>3675444.1862041391</v>
      </c>
      <c r="AA18" s="70">
        <f t="shared" si="9"/>
        <v>3796562.9012119202</v>
      </c>
      <c r="AB18" s="70">
        <f t="shared" si="9"/>
        <v>3911174.7392573734</v>
      </c>
      <c r="AC18" s="70">
        <f t="shared" si="9"/>
        <v>4019068.6541658062</v>
      </c>
      <c r="AD18" s="70">
        <f t="shared" si="9"/>
        <v>4128654.927331652</v>
      </c>
      <c r="AE18" s="70">
        <f t="shared" si="9"/>
        <v>4236692.2517217528</v>
      </c>
      <c r="AF18" s="70">
        <f t="shared" si="9"/>
        <v>4344141.09500317</v>
      </c>
      <c r="AG18" s="70">
        <f t="shared" si="9"/>
        <v>4444234.6606686069</v>
      </c>
      <c r="AH18" s="70">
        <f t="shared" si="9"/>
        <v>4539829.1275387239</v>
      </c>
      <c r="AI18" s="70">
        <f t="shared" si="9"/>
        <v>4629392.3974532299</v>
      </c>
      <c r="AJ18" s="70">
        <f t="shared" si="9"/>
        <v>4710720.8925323701</v>
      </c>
      <c r="AK18" s="70">
        <f t="shared" si="9"/>
        <v>4755749.0959224449</v>
      </c>
      <c r="AL18" s="70">
        <f t="shared" si="9"/>
        <v>4808179.5527585717</v>
      </c>
      <c r="AM18" s="70">
        <f t="shared" si="9"/>
        <v>4851727.9637456145</v>
      </c>
      <c r="AN18" s="70">
        <f t="shared" si="9"/>
        <v>4899128.8586126808</v>
      </c>
      <c r="AO18" s="70">
        <f t="shared" si="9"/>
        <v>4954052.2923320821</v>
      </c>
      <c r="AP18" s="70">
        <f t="shared" si="9"/>
        <v>5009591.4648202872</v>
      </c>
      <c r="AQ18" s="70">
        <f t="shared" si="9"/>
        <v>5065753.2790366132</v>
      </c>
      <c r="AR18" s="70">
        <f t="shared" si="9"/>
        <v>5122544.7153286096</v>
      </c>
      <c r="AS18" s="70">
        <f t="shared" si="9"/>
        <v>5179972.8322993256</v>
      </c>
      <c r="AT18" s="70">
        <f t="shared" si="9"/>
        <v>5238044.7676849281</v>
      </c>
      <c r="AU18" s="70">
        <f t="shared" si="9"/>
        <v>5296767.7392416848</v>
      </c>
      <c r="AV18" s="70">
        <f t="shared" si="9"/>
        <v>5356149.0456431396</v>
      </c>
      <c r="AW18" s="70">
        <f t="shared" si="9"/>
        <v>5416196.0673870882</v>
      </c>
      <c r="AX18" s="70">
        <f t="shared" si="9"/>
        <v>5476916.2677132236</v>
      </c>
    </row>
    <row r="19" spans="1:50">
      <c r="A19" t="s">
        <v>37</v>
      </c>
      <c r="B19" t="s">
        <v>48</v>
      </c>
      <c r="C19" t="s">
        <v>357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f t="shared" ref="L19:AX19" si="10">K19*(1+L$7)</f>
        <v>0</v>
      </c>
      <c r="M19" s="70">
        <f t="shared" si="10"/>
        <v>0</v>
      </c>
      <c r="N19" s="70">
        <f t="shared" si="10"/>
        <v>0</v>
      </c>
      <c r="O19" s="70">
        <f t="shared" si="10"/>
        <v>0</v>
      </c>
      <c r="P19" s="70">
        <f t="shared" si="10"/>
        <v>0</v>
      </c>
      <c r="Q19" s="70">
        <f t="shared" si="10"/>
        <v>0</v>
      </c>
      <c r="R19" s="70">
        <f t="shared" si="10"/>
        <v>0</v>
      </c>
      <c r="S19" s="70">
        <f t="shared" si="10"/>
        <v>0</v>
      </c>
      <c r="T19" s="70">
        <f t="shared" si="10"/>
        <v>0</v>
      </c>
      <c r="U19" s="70">
        <f t="shared" si="10"/>
        <v>0</v>
      </c>
      <c r="V19" s="70">
        <f t="shared" si="10"/>
        <v>0</v>
      </c>
      <c r="W19" s="70">
        <f t="shared" si="10"/>
        <v>0</v>
      </c>
      <c r="X19" s="70">
        <f t="shared" si="10"/>
        <v>0</v>
      </c>
      <c r="Y19" s="70">
        <f t="shared" si="10"/>
        <v>0</v>
      </c>
      <c r="Z19" s="70">
        <f t="shared" si="10"/>
        <v>0</v>
      </c>
      <c r="AA19" s="70">
        <f t="shared" si="10"/>
        <v>0</v>
      </c>
      <c r="AB19" s="70">
        <f t="shared" si="10"/>
        <v>0</v>
      </c>
      <c r="AC19" s="70">
        <f t="shared" si="10"/>
        <v>0</v>
      </c>
      <c r="AD19" s="70">
        <f t="shared" si="10"/>
        <v>0</v>
      </c>
      <c r="AE19" s="70">
        <f t="shared" si="10"/>
        <v>0</v>
      </c>
      <c r="AF19" s="70">
        <f t="shared" si="10"/>
        <v>0</v>
      </c>
      <c r="AG19" s="70">
        <f t="shared" si="10"/>
        <v>0</v>
      </c>
      <c r="AH19" s="70">
        <f t="shared" si="10"/>
        <v>0</v>
      </c>
      <c r="AI19" s="70">
        <f t="shared" si="10"/>
        <v>0</v>
      </c>
      <c r="AJ19" s="70">
        <f t="shared" si="10"/>
        <v>0</v>
      </c>
      <c r="AK19" s="70">
        <f t="shared" si="10"/>
        <v>0</v>
      </c>
      <c r="AL19" s="70">
        <f t="shared" si="10"/>
        <v>0</v>
      </c>
      <c r="AM19" s="70">
        <f t="shared" si="10"/>
        <v>0</v>
      </c>
      <c r="AN19" s="70">
        <f t="shared" si="10"/>
        <v>0</v>
      </c>
      <c r="AO19" s="70">
        <f t="shared" si="10"/>
        <v>0</v>
      </c>
      <c r="AP19" s="70">
        <f t="shared" si="10"/>
        <v>0</v>
      </c>
      <c r="AQ19" s="70">
        <f t="shared" si="10"/>
        <v>0</v>
      </c>
      <c r="AR19" s="70">
        <f t="shared" si="10"/>
        <v>0</v>
      </c>
      <c r="AS19" s="70">
        <f t="shared" si="10"/>
        <v>0</v>
      </c>
      <c r="AT19" s="70">
        <f t="shared" si="10"/>
        <v>0</v>
      </c>
      <c r="AU19" s="70">
        <f t="shared" si="10"/>
        <v>0</v>
      </c>
      <c r="AV19" s="70">
        <f t="shared" si="10"/>
        <v>0</v>
      </c>
      <c r="AW19" s="70">
        <f t="shared" si="10"/>
        <v>0</v>
      </c>
      <c r="AX19" s="70">
        <f t="shared" si="10"/>
        <v>0</v>
      </c>
    </row>
    <row r="20" spans="1:50">
      <c r="A20" t="s">
        <v>38</v>
      </c>
      <c r="B20" t="s">
        <v>48</v>
      </c>
      <c r="C20" t="s">
        <v>357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626683.2427402098</v>
      </c>
      <c r="K20" s="70">
        <v>0</v>
      </c>
      <c r="L20" s="70">
        <f t="shared" ref="L20:AX20" si="11">K20*(1+L$7)</f>
        <v>0</v>
      </c>
      <c r="M20" s="70">
        <f t="shared" si="11"/>
        <v>0</v>
      </c>
      <c r="N20" s="70">
        <f t="shared" si="11"/>
        <v>0</v>
      </c>
      <c r="O20" s="70">
        <f t="shared" si="11"/>
        <v>0</v>
      </c>
      <c r="P20" s="70">
        <f t="shared" si="11"/>
        <v>0</v>
      </c>
      <c r="Q20" s="70">
        <f t="shared" si="11"/>
        <v>0</v>
      </c>
      <c r="R20" s="70">
        <f t="shared" si="11"/>
        <v>0</v>
      </c>
      <c r="S20" s="70">
        <f t="shared" si="11"/>
        <v>0</v>
      </c>
      <c r="T20" s="70">
        <f t="shared" si="11"/>
        <v>0</v>
      </c>
      <c r="U20" s="70">
        <f t="shared" si="11"/>
        <v>0</v>
      </c>
      <c r="V20" s="70">
        <f t="shared" si="11"/>
        <v>0</v>
      </c>
      <c r="W20" s="70">
        <f t="shared" si="11"/>
        <v>0</v>
      </c>
      <c r="X20" s="70">
        <f t="shared" si="11"/>
        <v>0</v>
      </c>
      <c r="Y20" s="70">
        <f t="shared" si="11"/>
        <v>0</v>
      </c>
      <c r="Z20" s="70">
        <f t="shared" si="11"/>
        <v>0</v>
      </c>
      <c r="AA20" s="70">
        <f t="shared" si="11"/>
        <v>0</v>
      </c>
      <c r="AB20" s="70">
        <f t="shared" si="11"/>
        <v>0</v>
      </c>
      <c r="AC20" s="70">
        <f t="shared" si="11"/>
        <v>0</v>
      </c>
      <c r="AD20" s="70">
        <f t="shared" si="11"/>
        <v>0</v>
      </c>
      <c r="AE20" s="70">
        <f t="shared" si="11"/>
        <v>0</v>
      </c>
      <c r="AF20" s="70">
        <f t="shared" si="11"/>
        <v>0</v>
      </c>
      <c r="AG20" s="70">
        <f t="shared" si="11"/>
        <v>0</v>
      </c>
      <c r="AH20" s="70">
        <f t="shared" si="11"/>
        <v>0</v>
      </c>
      <c r="AI20" s="70">
        <f t="shared" si="11"/>
        <v>0</v>
      </c>
      <c r="AJ20" s="70">
        <f t="shared" si="11"/>
        <v>0</v>
      </c>
      <c r="AK20" s="70">
        <f t="shared" si="11"/>
        <v>0</v>
      </c>
      <c r="AL20" s="70">
        <f t="shared" si="11"/>
        <v>0</v>
      </c>
      <c r="AM20" s="70">
        <f t="shared" si="11"/>
        <v>0</v>
      </c>
      <c r="AN20" s="70">
        <f t="shared" si="11"/>
        <v>0</v>
      </c>
      <c r="AO20" s="70">
        <f t="shared" si="11"/>
        <v>0</v>
      </c>
      <c r="AP20" s="70">
        <f t="shared" si="11"/>
        <v>0</v>
      </c>
      <c r="AQ20" s="70">
        <f t="shared" si="11"/>
        <v>0</v>
      </c>
      <c r="AR20" s="70">
        <f t="shared" si="11"/>
        <v>0</v>
      </c>
      <c r="AS20" s="70">
        <f t="shared" si="11"/>
        <v>0</v>
      </c>
      <c r="AT20" s="70">
        <f t="shared" si="11"/>
        <v>0</v>
      </c>
      <c r="AU20" s="70">
        <f t="shared" si="11"/>
        <v>0</v>
      </c>
      <c r="AV20" s="70">
        <f t="shared" si="11"/>
        <v>0</v>
      </c>
      <c r="AW20" s="70">
        <f t="shared" si="11"/>
        <v>0</v>
      </c>
      <c r="AX20" s="70">
        <f t="shared" si="11"/>
        <v>0</v>
      </c>
    </row>
    <row r="21" spans="1:50">
      <c r="A21" t="s">
        <v>39</v>
      </c>
      <c r="B21" t="s">
        <v>48</v>
      </c>
      <c r="C21" t="s">
        <v>357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f t="shared" ref="L21:AX21" si="12">K21*(1+L$7)</f>
        <v>0</v>
      </c>
      <c r="M21" s="70">
        <f t="shared" si="12"/>
        <v>0</v>
      </c>
      <c r="N21" s="70">
        <f t="shared" si="12"/>
        <v>0</v>
      </c>
      <c r="O21" s="70">
        <f t="shared" si="12"/>
        <v>0</v>
      </c>
      <c r="P21" s="70">
        <f t="shared" si="12"/>
        <v>0</v>
      </c>
      <c r="Q21" s="70">
        <f t="shared" si="12"/>
        <v>0</v>
      </c>
      <c r="R21" s="70">
        <f t="shared" si="12"/>
        <v>0</v>
      </c>
      <c r="S21" s="70">
        <f t="shared" si="12"/>
        <v>0</v>
      </c>
      <c r="T21" s="70">
        <f t="shared" si="12"/>
        <v>0</v>
      </c>
      <c r="U21" s="70">
        <f t="shared" si="12"/>
        <v>0</v>
      </c>
      <c r="V21" s="70">
        <f t="shared" si="12"/>
        <v>0</v>
      </c>
      <c r="W21" s="70">
        <f t="shared" si="12"/>
        <v>0</v>
      </c>
      <c r="X21" s="70">
        <f t="shared" si="12"/>
        <v>0</v>
      </c>
      <c r="Y21" s="70">
        <f t="shared" si="12"/>
        <v>0</v>
      </c>
      <c r="Z21" s="70">
        <f t="shared" si="12"/>
        <v>0</v>
      </c>
      <c r="AA21" s="70">
        <f t="shared" si="12"/>
        <v>0</v>
      </c>
      <c r="AB21" s="70">
        <f t="shared" si="12"/>
        <v>0</v>
      </c>
      <c r="AC21" s="70">
        <f t="shared" si="12"/>
        <v>0</v>
      </c>
      <c r="AD21" s="70">
        <f t="shared" si="12"/>
        <v>0</v>
      </c>
      <c r="AE21" s="70">
        <f t="shared" si="12"/>
        <v>0</v>
      </c>
      <c r="AF21" s="70">
        <f t="shared" si="12"/>
        <v>0</v>
      </c>
      <c r="AG21" s="70">
        <f t="shared" si="12"/>
        <v>0</v>
      </c>
      <c r="AH21" s="70">
        <f t="shared" si="12"/>
        <v>0</v>
      </c>
      <c r="AI21" s="70">
        <f t="shared" si="12"/>
        <v>0</v>
      </c>
      <c r="AJ21" s="70">
        <f t="shared" si="12"/>
        <v>0</v>
      </c>
      <c r="AK21" s="70">
        <f t="shared" si="12"/>
        <v>0</v>
      </c>
      <c r="AL21" s="70">
        <f t="shared" si="12"/>
        <v>0</v>
      </c>
      <c r="AM21" s="70">
        <f t="shared" si="12"/>
        <v>0</v>
      </c>
      <c r="AN21" s="70">
        <f t="shared" si="12"/>
        <v>0</v>
      </c>
      <c r="AO21" s="70">
        <f t="shared" si="12"/>
        <v>0</v>
      </c>
      <c r="AP21" s="70">
        <f t="shared" si="12"/>
        <v>0</v>
      </c>
      <c r="AQ21" s="70">
        <f t="shared" si="12"/>
        <v>0</v>
      </c>
      <c r="AR21" s="70">
        <f t="shared" si="12"/>
        <v>0</v>
      </c>
      <c r="AS21" s="70">
        <f t="shared" si="12"/>
        <v>0</v>
      </c>
      <c r="AT21" s="70">
        <f t="shared" si="12"/>
        <v>0</v>
      </c>
      <c r="AU21" s="70">
        <f t="shared" si="12"/>
        <v>0</v>
      </c>
      <c r="AV21" s="70">
        <f t="shared" si="12"/>
        <v>0</v>
      </c>
      <c r="AW21" s="70">
        <f t="shared" si="12"/>
        <v>0</v>
      </c>
      <c r="AX21" s="70">
        <f t="shared" si="12"/>
        <v>0</v>
      </c>
    </row>
    <row r="22" spans="1:50">
      <c r="A22" t="s">
        <v>40</v>
      </c>
      <c r="B22" t="s">
        <v>48</v>
      </c>
      <c r="C22" t="s">
        <v>357</v>
      </c>
      <c r="D22" s="70">
        <v>1836277.488953626</v>
      </c>
      <c r="E22" s="70">
        <v>1789543.814428367</v>
      </c>
      <c r="F22" s="70">
        <v>2095345.428626318</v>
      </c>
      <c r="G22" s="70">
        <v>2409777.5608407031</v>
      </c>
      <c r="H22" s="70">
        <v>2780242.8085755962</v>
      </c>
      <c r="I22" s="70">
        <v>2240233.4835413708</v>
      </c>
      <c r="J22" s="70">
        <v>659530.85667375161</v>
      </c>
      <c r="K22" s="70">
        <v>4320.3221462641177</v>
      </c>
      <c r="L22" s="70">
        <f t="shared" ref="L22:AX22" si="13">K22*(1+L$7)</f>
        <v>19500.620525885006</v>
      </c>
      <c r="M22" s="70">
        <f t="shared" si="13"/>
        <v>19530.713921029532</v>
      </c>
      <c r="N22" s="70">
        <f t="shared" si="13"/>
        <v>20677.084084551476</v>
      </c>
      <c r="O22" s="70">
        <f t="shared" si="13"/>
        <v>21737.098781215747</v>
      </c>
      <c r="P22" s="70">
        <f t="shared" si="13"/>
        <v>22751.769932847696</v>
      </c>
      <c r="Q22" s="70">
        <f t="shared" si="13"/>
        <v>23788.36251623623</v>
      </c>
      <c r="R22" s="70">
        <f t="shared" si="13"/>
        <v>24923.567349655284</v>
      </c>
      <c r="S22" s="70">
        <f t="shared" si="13"/>
        <v>26059.088896330133</v>
      </c>
      <c r="T22" s="70">
        <f t="shared" si="13"/>
        <v>27130.997242549387</v>
      </c>
      <c r="U22" s="70">
        <f t="shared" si="13"/>
        <v>28195.665039317388</v>
      </c>
      <c r="V22" s="70">
        <f t="shared" si="13"/>
        <v>29235.559063060369</v>
      </c>
      <c r="W22" s="70">
        <f t="shared" si="13"/>
        <v>30412.378305026705</v>
      </c>
      <c r="X22" s="70">
        <f t="shared" si="13"/>
        <v>31489.644617595666</v>
      </c>
      <c r="Y22" s="70">
        <f t="shared" si="13"/>
        <v>32619.789971757964</v>
      </c>
      <c r="Z22" s="70">
        <f t="shared" si="13"/>
        <v>33608.995395363199</v>
      </c>
      <c r="AA22" s="70">
        <f t="shared" si="13"/>
        <v>34716.529105239191</v>
      </c>
      <c r="AB22" s="70">
        <f t="shared" si="13"/>
        <v>35764.562633154615</v>
      </c>
      <c r="AC22" s="70">
        <f t="shared" si="13"/>
        <v>36751.166130755337</v>
      </c>
      <c r="AD22" s="70">
        <f t="shared" si="13"/>
        <v>37753.244890120113</v>
      </c>
      <c r="AE22" s="70">
        <f t="shared" si="13"/>
        <v>38741.159752651125</v>
      </c>
      <c r="AF22" s="70">
        <f t="shared" si="13"/>
        <v>39723.693426441401</v>
      </c>
      <c r="AG22" s="70">
        <f t="shared" si="13"/>
        <v>40638.968973321469</v>
      </c>
      <c r="AH22" s="70">
        <f t="shared" si="13"/>
        <v>41513.103862628021</v>
      </c>
      <c r="AI22" s="70">
        <f t="shared" si="13"/>
        <v>42332.088282919016</v>
      </c>
      <c r="AJ22" s="70">
        <f t="shared" si="13"/>
        <v>43075.772278145057</v>
      </c>
      <c r="AK22" s="70">
        <f t="shared" si="13"/>
        <v>43487.519159264601</v>
      </c>
      <c r="AL22" s="70">
        <f t="shared" si="13"/>
        <v>43966.953723662664</v>
      </c>
      <c r="AM22" s="70">
        <f t="shared" si="13"/>
        <v>44365.169087626731</v>
      </c>
      <c r="AN22" s="70">
        <f t="shared" si="13"/>
        <v>44798.612333290221</v>
      </c>
      <c r="AO22" s="70">
        <f t="shared" si="13"/>
        <v>45300.843176000773</v>
      </c>
      <c r="AP22" s="70">
        <f t="shared" si="13"/>
        <v>45808.704456937856</v>
      </c>
      <c r="AQ22" s="70">
        <f t="shared" si="13"/>
        <v>46322.25929813955</v>
      </c>
      <c r="AR22" s="70">
        <f t="shared" si="13"/>
        <v>46841.571529297391</v>
      </c>
      <c r="AS22" s="70">
        <f t="shared" si="13"/>
        <v>47366.705695686818</v>
      </c>
      <c r="AT22" s="70">
        <f t="shared" si="13"/>
        <v>47897.727066192303</v>
      </c>
      <c r="AU22" s="70">
        <f t="shared" si="13"/>
        <v>48434.701641418098</v>
      </c>
      <c r="AV22" s="70">
        <f t="shared" si="13"/>
        <v>48977.69616189217</v>
      </c>
      <c r="AW22" s="70">
        <f t="shared" si="13"/>
        <v>49526.778116359797</v>
      </c>
      <c r="AX22" s="70">
        <f t="shared" si="13"/>
        <v>50082.015750174665</v>
      </c>
    </row>
    <row r="23" spans="1:50">
      <c r="A23" t="s">
        <v>41</v>
      </c>
      <c r="B23" t="s">
        <v>48</v>
      </c>
      <c r="C23" t="s">
        <v>357</v>
      </c>
      <c r="D23" s="70">
        <v>17511894224.62706</v>
      </c>
      <c r="E23" s="70">
        <v>19567077383.62188</v>
      </c>
      <c r="F23" s="70">
        <v>22557567944.705589</v>
      </c>
      <c r="G23" s="70">
        <v>25305960391.14534</v>
      </c>
      <c r="H23" s="70">
        <v>25865534631.46563</v>
      </c>
      <c r="I23" s="70">
        <v>27052140643.969471</v>
      </c>
      <c r="J23" s="70">
        <v>7733931066.0596657</v>
      </c>
      <c r="K23" s="70">
        <v>5850997289.0107861</v>
      </c>
      <c r="L23" s="70">
        <f t="shared" ref="L23:AX23" si="14">K23*(1+L$8)</f>
        <v>26187623175.661369</v>
      </c>
      <c r="M23" s="70">
        <f t="shared" si="14"/>
        <v>26462369482.333363</v>
      </c>
      <c r="N23" s="70">
        <f t="shared" si="14"/>
        <v>27848087573.673397</v>
      </c>
      <c r="O23" s="70">
        <f t="shared" si="14"/>
        <v>29131375320.122662</v>
      </c>
      <c r="P23" s="70">
        <f t="shared" si="14"/>
        <v>30375297130.121147</v>
      </c>
      <c r="Q23" s="70">
        <f t="shared" si="14"/>
        <v>31650120116.264114</v>
      </c>
      <c r="R23" s="70">
        <f t="shared" si="14"/>
        <v>33029153681.166969</v>
      </c>
      <c r="S23" s="70">
        <f t="shared" si="14"/>
        <v>34399270250.28598</v>
      </c>
      <c r="T23" s="70">
        <f t="shared" si="14"/>
        <v>35692858981.347603</v>
      </c>
      <c r="U23" s="70">
        <f t="shared" si="14"/>
        <v>36977242241.411987</v>
      </c>
      <c r="V23" s="70">
        <f t="shared" si="14"/>
        <v>38227157047.513229</v>
      </c>
      <c r="W23" s="70">
        <f t="shared" si="14"/>
        <v>39634252289.286545</v>
      </c>
      <c r="X23" s="70">
        <f t="shared" si="14"/>
        <v>40918081733.963989</v>
      </c>
      <c r="Y23" s="70">
        <f t="shared" si="14"/>
        <v>42259504598.539368</v>
      </c>
      <c r="Z23" s="70">
        <f t="shared" si="14"/>
        <v>43430799742.60421</v>
      </c>
      <c r="AA23" s="70">
        <f t="shared" si="14"/>
        <v>44737251053.186699</v>
      </c>
      <c r="AB23" s="70">
        <f t="shared" si="14"/>
        <v>45970396245.239723</v>
      </c>
      <c r="AC23" s="70">
        <f t="shared" si="14"/>
        <v>47128843023.393394</v>
      </c>
      <c r="AD23" s="70">
        <f t="shared" si="14"/>
        <v>48302812122.28672</v>
      </c>
      <c r="AE23" s="70">
        <f t="shared" si="14"/>
        <v>49458100054.075127</v>
      </c>
      <c r="AF23" s="70">
        <f t="shared" si="14"/>
        <v>50605277516.705597</v>
      </c>
      <c r="AG23" s="70">
        <f t="shared" si="14"/>
        <v>51673187453.101822</v>
      </c>
      <c r="AH23" s="70">
        <f t="shared" si="14"/>
        <v>52692669613.668983</v>
      </c>
      <c r="AI23" s="70">
        <f t="shared" si="14"/>
        <v>53648099522.103462</v>
      </c>
      <c r="AJ23" s="70">
        <f t="shared" si="14"/>
        <v>54516848593.400337</v>
      </c>
      <c r="AK23" s="70">
        <f t="shared" si="14"/>
        <v>55054019873.893524</v>
      </c>
      <c r="AL23" s="70">
        <f t="shared" si="14"/>
        <v>55647779666.622726</v>
      </c>
      <c r="AM23" s="70">
        <f t="shared" si="14"/>
        <v>56128741797.735519</v>
      </c>
      <c r="AN23" s="70">
        <f t="shared" si="14"/>
        <v>56636189864.607193</v>
      </c>
      <c r="AO23" s="70">
        <f t="shared" si="14"/>
        <v>57213004217.692986</v>
      </c>
      <c r="AP23" s="70">
        <f t="shared" si="14"/>
        <v>57789674258.672455</v>
      </c>
      <c r="AQ23" s="70">
        <f t="shared" si="14"/>
        <v>58368326815.055359</v>
      </c>
      <c r="AR23" s="70">
        <f t="shared" si="14"/>
        <v>58950348863.097229</v>
      </c>
      <c r="AS23" s="70">
        <f t="shared" si="14"/>
        <v>59536634298.17688</v>
      </c>
      <c r="AT23" s="70">
        <f t="shared" si="14"/>
        <v>60127758693.844376</v>
      </c>
      <c r="AU23" s="70">
        <f t="shared" si="14"/>
        <v>60724096115.713493</v>
      </c>
      <c r="AV23" s="70">
        <f t="shared" si="14"/>
        <v>61325894844.837608</v>
      </c>
      <c r="AW23" s="70">
        <f t="shared" si="14"/>
        <v>61933325567.470619</v>
      </c>
      <c r="AX23" s="70">
        <f t="shared" si="14"/>
        <v>62546511660.513611</v>
      </c>
    </row>
    <row r="24" spans="1:50">
      <c r="A24" t="s">
        <v>42</v>
      </c>
      <c r="B24" t="s">
        <v>48</v>
      </c>
      <c r="C24" t="s">
        <v>357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f t="shared" ref="L24:AX24" si="15">K24*(1+L$7)</f>
        <v>0</v>
      </c>
      <c r="M24" s="70">
        <f t="shared" si="15"/>
        <v>0</v>
      </c>
      <c r="N24" s="70">
        <f t="shared" si="15"/>
        <v>0</v>
      </c>
      <c r="O24" s="70">
        <f t="shared" si="15"/>
        <v>0</v>
      </c>
      <c r="P24" s="70">
        <f t="shared" si="15"/>
        <v>0</v>
      </c>
      <c r="Q24" s="70">
        <f t="shared" si="15"/>
        <v>0</v>
      </c>
      <c r="R24" s="70">
        <f t="shared" si="15"/>
        <v>0</v>
      </c>
      <c r="S24" s="70">
        <f t="shared" si="15"/>
        <v>0</v>
      </c>
      <c r="T24" s="70">
        <f t="shared" si="15"/>
        <v>0</v>
      </c>
      <c r="U24" s="70">
        <f t="shared" si="15"/>
        <v>0</v>
      </c>
      <c r="V24" s="70">
        <f t="shared" si="15"/>
        <v>0</v>
      </c>
      <c r="W24" s="70">
        <f t="shared" si="15"/>
        <v>0</v>
      </c>
      <c r="X24" s="70">
        <f t="shared" si="15"/>
        <v>0</v>
      </c>
      <c r="Y24" s="70">
        <f t="shared" si="15"/>
        <v>0</v>
      </c>
      <c r="Z24" s="70">
        <f t="shared" si="15"/>
        <v>0</v>
      </c>
      <c r="AA24" s="70">
        <f t="shared" si="15"/>
        <v>0</v>
      </c>
      <c r="AB24" s="70">
        <f t="shared" si="15"/>
        <v>0</v>
      </c>
      <c r="AC24" s="70">
        <f t="shared" si="15"/>
        <v>0</v>
      </c>
      <c r="AD24" s="70">
        <f t="shared" si="15"/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si="15"/>
        <v>0</v>
      </c>
      <c r="AQ24" s="70">
        <f t="shared" si="15"/>
        <v>0</v>
      </c>
      <c r="AR24" s="70">
        <f t="shared" si="15"/>
        <v>0</v>
      </c>
      <c r="AS24" s="70">
        <f t="shared" si="15"/>
        <v>0</v>
      </c>
      <c r="AT24" s="70">
        <f t="shared" si="15"/>
        <v>0</v>
      </c>
      <c r="AU24" s="70">
        <f t="shared" si="15"/>
        <v>0</v>
      </c>
      <c r="AV24" s="70">
        <f t="shared" si="15"/>
        <v>0</v>
      </c>
      <c r="AW24" s="70">
        <f t="shared" si="15"/>
        <v>0</v>
      </c>
      <c r="AX24" s="70">
        <f t="shared" si="15"/>
        <v>0</v>
      </c>
    </row>
    <row r="25" spans="1:50">
      <c r="A25" t="s">
        <v>43</v>
      </c>
      <c r="B25" t="s">
        <v>48</v>
      </c>
      <c r="C25" t="s">
        <v>357</v>
      </c>
      <c r="D25" s="70">
        <v>1986581.491150806</v>
      </c>
      <c r="E25" s="70">
        <v>818330.00541750481</v>
      </c>
      <c r="F25" s="70">
        <v>157833.4538210872</v>
      </c>
      <c r="G25" s="70">
        <v>401638.20914376539</v>
      </c>
      <c r="H25" s="70">
        <v>66892.774965523582</v>
      </c>
      <c r="I25" s="70">
        <v>88271.202242400075</v>
      </c>
      <c r="J25" s="70">
        <v>42287.604797738328</v>
      </c>
      <c r="K25" s="70">
        <v>551251.57538621186</v>
      </c>
      <c r="L25" s="70">
        <f t="shared" ref="L25:AX25" si="16">K25*(1+L$7)</f>
        <v>2488181.997075927</v>
      </c>
      <c r="M25" s="70">
        <f t="shared" si="16"/>
        <v>2492021.7643248774</v>
      </c>
      <c r="N25" s="70">
        <f t="shared" si="16"/>
        <v>2638292.8842143221</v>
      </c>
      <c r="O25" s="70">
        <f t="shared" si="16"/>
        <v>2773545.4768882282</v>
      </c>
      <c r="P25" s="70">
        <f t="shared" si="16"/>
        <v>2903012.4591871588</v>
      </c>
      <c r="Q25" s="70">
        <f t="shared" si="16"/>
        <v>3035276.5069320048</v>
      </c>
      <c r="R25" s="70">
        <f t="shared" si="16"/>
        <v>3180122.9863431351</v>
      </c>
      <c r="S25" s="70">
        <f t="shared" si="16"/>
        <v>3325009.8767873528</v>
      </c>
      <c r="T25" s="70">
        <f t="shared" si="16"/>
        <v>3461780.0398720545</v>
      </c>
      <c r="U25" s="70">
        <f t="shared" si="16"/>
        <v>3597626.3449303089</v>
      </c>
      <c r="V25" s="70">
        <f t="shared" si="16"/>
        <v>3730311.6400115388</v>
      </c>
      <c r="W25" s="70">
        <f t="shared" si="16"/>
        <v>3880467.9105664361</v>
      </c>
      <c r="X25" s="70">
        <f t="shared" si="16"/>
        <v>4017921.7234557471</v>
      </c>
      <c r="Y25" s="70">
        <f t="shared" si="16"/>
        <v>4162122.6385278082</v>
      </c>
      <c r="Z25" s="70">
        <f t="shared" si="16"/>
        <v>4288340.3208398791</v>
      </c>
      <c r="AA25" s="70">
        <f t="shared" si="16"/>
        <v>4429656.1027869303</v>
      </c>
      <c r="AB25" s="70">
        <f t="shared" si="16"/>
        <v>4563379.9580370579</v>
      </c>
      <c r="AC25" s="70">
        <f t="shared" si="16"/>
        <v>4689265.6475577429</v>
      </c>
      <c r="AD25" s="70">
        <f t="shared" si="16"/>
        <v>4817125.9033580115</v>
      </c>
      <c r="AE25" s="70">
        <f t="shared" si="16"/>
        <v>4943178.9165085685</v>
      </c>
      <c r="AF25" s="70">
        <f t="shared" si="16"/>
        <v>5068545.3167931503</v>
      </c>
      <c r="AG25" s="70">
        <f t="shared" si="16"/>
        <v>5185329.9152672263</v>
      </c>
      <c r="AH25" s="70">
        <f t="shared" si="16"/>
        <v>5296865.1708608335</v>
      </c>
      <c r="AI25" s="70">
        <f t="shared" si="16"/>
        <v>5401363.5014523538</v>
      </c>
      <c r="AJ25" s="70">
        <f t="shared" si="16"/>
        <v>5496253.8730678977</v>
      </c>
      <c r="AK25" s="70">
        <f t="shared" si="16"/>
        <v>5548790.7231437145</v>
      </c>
      <c r="AL25" s="70">
        <f t="shared" si="16"/>
        <v>5609964.1842819247</v>
      </c>
      <c r="AM25" s="70">
        <f t="shared" si="16"/>
        <v>5660774.4802034935</v>
      </c>
      <c r="AN25" s="70">
        <f t="shared" si="16"/>
        <v>5716079.6782705225</v>
      </c>
      <c r="AO25" s="70">
        <f t="shared" si="16"/>
        <v>5780161.8309153523</v>
      </c>
      <c r="AP25" s="70">
        <f t="shared" si="16"/>
        <v>5844962.3994184006</v>
      </c>
      <c r="AQ25" s="70">
        <f t="shared" si="16"/>
        <v>5910489.4378371565</v>
      </c>
      <c r="AR25" s="70">
        <f t="shared" si="16"/>
        <v>5976751.0905221608</v>
      </c>
      <c r="AS25" s="70">
        <f t="shared" si="16"/>
        <v>6043755.5931288972</v>
      </c>
      <c r="AT25" s="70">
        <f t="shared" si="16"/>
        <v>6111511.2736417549</v>
      </c>
      <c r="AU25" s="70">
        <f t="shared" si="16"/>
        <v>6180026.5534089189</v>
      </c>
      <c r="AV25" s="70">
        <f t="shared" si="16"/>
        <v>6249309.9481891552</v>
      </c>
      <c r="AW25" s="70">
        <f t="shared" si="16"/>
        <v>6319370.0692100273</v>
      </c>
      <c r="AX25" s="70">
        <f t="shared" si="16"/>
        <v>6390215.6242385637</v>
      </c>
    </row>
    <row r="26" spans="1:50">
      <c r="A26" t="s">
        <v>44</v>
      </c>
      <c r="B26" t="s">
        <v>48</v>
      </c>
      <c r="C26" t="s">
        <v>357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f t="shared" ref="L26:AX26" si="17">K26*(1+L$7)</f>
        <v>0</v>
      </c>
      <c r="M26" s="70">
        <f t="shared" si="17"/>
        <v>0</v>
      </c>
      <c r="N26" s="70">
        <f t="shared" si="17"/>
        <v>0</v>
      </c>
      <c r="O26" s="70">
        <f t="shared" si="17"/>
        <v>0</v>
      </c>
      <c r="P26" s="70">
        <f t="shared" si="17"/>
        <v>0</v>
      </c>
      <c r="Q26" s="70">
        <f t="shared" si="17"/>
        <v>0</v>
      </c>
      <c r="R26" s="70">
        <f t="shared" si="17"/>
        <v>0</v>
      </c>
      <c r="S26" s="70">
        <f t="shared" si="17"/>
        <v>0</v>
      </c>
      <c r="T26" s="70">
        <f t="shared" si="17"/>
        <v>0</v>
      </c>
      <c r="U26" s="70">
        <f t="shared" si="17"/>
        <v>0</v>
      </c>
      <c r="V26" s="70">
        <f t="shared" si="17"/>
        <v>0</v>
      </c>
      <c r="W26" s="70">
        <f t="shared" si="17"/>
        <v>0</v>
      </c>
      <c r="X26" s="70">
        <f t="shared" si="17"/>
        <v>0</v>
      </c>
      <c r="Y26" s="70">
        <f t="shared" si="17"/>
        <v>0</v>
      </c>
      <c r="Z26" s="70">
        <f t="shared" si="17"/>
        <v>0</v>
      </c>
      <c r="AA26" s="70">
        <f t="shared" si="17"/>
        <v>0</v>
      </c>
      <c r="AB26" s="70">
        <f t="shared" si="17"/>
        <v>0</v>
      </c>
      <c r="AC26" s="70">
        <f t="shared" si="17"/>
        <v>0</v>
      </c>
      <c r="AD26" s="70">
        <f t="shared" si="17"/>
        <v>0</v>
      </c>
      <c r="AE26" s="70">
        <f t="shared" si="17"/>
        <v>0</v>
      </c>
      <c r="AF26" s="70">
        <f t="shared" si="17"/>
        <v>0</v>
      </c>
      <c r="AG26" s="70">
        <f t="shared" si="17"/>
        <v>0</v>
      </c>
      <c r="AH26" s="70">
        <f t="shared" si="17"/>
        <v>0</v>
      </c>
      <c r="AI26" s="70">
        <f t="shared" si="17"/>
        <v>0</v>
      </c>
      <c r="AJ26" s="70">
        <f t="shared" si="17"/>
        <v>0</v>
      </c>
      <c r="AK26" s="70">
        <f t="shared" si="17"/>
        <v>0</v>
      </c>
      <c r="AL26" s="70">
        <f t="shared" si="17"/>
        <v>0</v>
      </c>
      <c r="AM26" s="70">
        <f t="shared" si="17"/>
        <v>0</v>
      </c>
      <c r="AN26" s="70">
        <f t="shared" si="17"/>
        <v>0</v>
      </c>
      <c r="AO26" s="70">
        <f t="shared" si="17"/>
        <v>0</v>
      </c>
      <c r="AP26" s="70">
        <f t="shared" si="17"/>
        <v>0</v>
      </c>
      <c r="AQ26" s="70">
        <f t="shared" si="17"/>
        <v>0</v>
      </c>
      <c r="AR26" s="70">
        <f t="shared" si="17"/>
        <v>0</v>
      </c>
      <c r="AS26" s="70">
        <f t="shared" si="17"/>
        <v>0</v>
      </c>
      <c r="AT26" s="70">
        <f t="shared" si="17"/>
        <v>0</v>
      </c>
      <c r="AU26" s="70">
        <f t="shared" si="17"/>
        <v>0</v>
      </c>
      <c r="AV26" s="70">
        <f t="shared" si="17"/>
        <v>0</v>
      </c>
      <c r="AW26" s="70">
        <f t="shared" si="17"/>
        <v>0</v>
      </c>
      <c r="AX26" s="70">
        <f t="shared" si="17"/>
        <v>0</v>
      </c>
    </row>
    <row r="35" spans="1:1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</row>
    <row r="36" spans="1:15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</row>
    <row r="37" spans="1:15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</row>
    <row r="38" spans="1:15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</row>
    <row r="39" spans="1:15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</row>
    <row r="40" spans="1:15">
      <c r="A40" s="70"/>
      <c r="B40" s="70"/>
      <c r="C40" s="70"/>
      <c r="D40" s="70"/>
      <c r="E40" s="70"/>
      <c r="F40" s="70"/>
      <c r="G40" s="70"/>
      <c r="H40" s="70"/>
      <c r="N40" s="70"/>
      <c r="O40" s="70"/>
    </row>
    <row r="41" spans="1:15">
      <c r="A41" s="70"/>
      <c r="B41" s="70"/>
      <c r="C41" s="70"/>
      <c r="D41" s="70"/>
      <c r="E41" s="70"/>
      <c r="F41" s="70"/>
      <c r="G41" s="70"/>
      <c r="H41" s="70"/>
      <c r="N41" s="70"/>
      <c r="O41" s="70"/>
    </row>
    <row r="42" spans="1:15">
      <c r="A42" s="70"/>
      <c r="F42" s="70"/>
      <c r="G42" s="70"/>
      <c r="H42" s="70"/>
      <c r="N42" s="70"/>
      <c r="O42" s="70"/>
    </row>
    <row r="45" spans="1:15">
      <c r="F45" s="70"/>
      <c r="G45" s="70"/>
      <c r="H45" s="70"/>
      <c r="I45" s="70"/>
      <c r="J45" s="70"/>
      <c r="K45" s="70"/>
      <c r="L45" s="70"/>
      <c r="M45" s="70"/>
      <c r="N45" s="70"/>
      <c r="O45" s="70"/>
    </row>
    <row r="46" spans="1:15">
      <c r="F46" s="70"/>
      <c r="G46" s="70"/>
      <c r="H46" s="70"/>
      <c r="I46" s="70"/>
      <c r="J46" s="70"/>
      <c r="K46" s="70"/>
      <c r="L46" s="70"/>
      <c r="M46" s="70"/>
      <c r="N46" s="70"/>
      <c r="O46" s="70"/>
    </row>
    <row r="47" spans="1:15">
      <c r="F47" s="71"/>
      <c r="G47" s="71"/>
      <c r="H47" s="71"/>
      <c r="I47" s="71"/>
      <c r="J47" s="71"/>
      <c r="K47" s="71"/>
      <c r="L47" s="71"/>
      <c r="M47" s="71"/>
      <c r="N47" s="71"/>
      <c r="O47" s="71"/>
    </row>
    <row r="66" spans="9:13">
      <c r="I66" s="204" t="s">
        <v>826</v>
      </c>
      <c r="J66" s="192"/>
      <c r="K66" s="192"/>
      <c r="L66" s="192"/>
      <c r="M66" s="192"/>
    </row>
    <row r="67" spans="9:13">
      <c r="I67" s="192"/>
      <c r="J67" s="192"/>
      <c r="K67" s="192"/>
      <c r="L67" s="192"/>
      <c r="M67" s="192"/>
    </row>
    <row r="68" spans="9:13">
      <c r="I68" s="192"/>
      <c r="J68" s="192"/>
      <c r="K68" s="192"/>
      <c r="L68" s="192"/>
      <c r="M68" s="192"/>
    </row>
    <row r="69" spans="9:13">
      <c r="I69" s="192"/>
      <c r="J69" s="192"/>
      <c r="K69" s="192"/>
      <c r="L69" s="192"/>
      <c r="M69" s="192"/>
    </row>
    <row r="70" spans="9:13">
      <c r="I70" s="192"/>
      <c r="J70" s="192"/>
      <c r="K70" s="192"/>
      <c r="L70" s="192"/>
      <c r="M70" s="192"/>
    </row>
  </sheetData>
  <mergeCells count="1">
    <mergeCell ref="I66:M70"/>
  </mergeCells>
  <pageMargins left="0.7" right="0.7" top="0.75" bottom="0.75" header="0.3" footer="0.3"/>
  <pageSetup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X123"/>
  <sheetViews>
    <sheetView zoomScale="75" zoomScaleNormal="75" workbookViewId="0">
      <pane xSplit="9" ySplit="1" topLeftCell="J2" activePane="bottomRight" state="frozen"/>
      <selection activeCell="D19" sqref="D19"/>
      <selection pane="topRight" activeCell="D19" sqref="D19"/>
      <selection pane="bottomLeft" activeCell="D19" sqref="D19"/>
      <selection pane="bottomRight" activeCell="J3" sqref="J3"/>
    </sheetView>
  </sheetViews>
  <sheetFormatPr baseColWidth="10" defaultColWidth="11.42578125" defaultRowHeight="15"/>
  <cols>
    <col min="1" max="1" width="7.42578125" bestFit="1" customWidth="1"/>
    <col min="2" max="2" width="12.28515625" bestFit="1" customWidth="1"/>
    <col min="3" max="3" width="7.85546875" bestFit="1" customWidth="1"/>
    <col min="4" max="8" width="17" bestFit="1" customWidth="1"/>
    <col min="9" max="9" width="18" customWidth="1"/>
    <col min="10" max="50" width="17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76">
        <v>2014</v>
      </c>
      <c r="E1" s="76">
        <v>2015</v>
      </c>
      <c r="F1" s="76">
        <v>2016</v>
      </c>
      <c r="G1" s="76">
        <v>2017</v>
      </c>
      <c r="H1" s="76">
        <v>2018</v>
      </c>
      <c r="I1" s="82">
        <v>2019</v>
      </c>
      <c r="J1" s="76">
        <v>2020</v>
      </c>
      <c r="K1" s="76">
        <v>2021</v>
      </c>
      <c r="L1" s="76">
        <v>2022</v>
      </c>
      <c r="M1" s="76">
        <v>2023</v>
      </c>
      <c r="N1" s="76">
        <v>2024</v>
      </c>
      <c r="O1" s="76">
        <v>2025</v>
      </c>
      <c r="P1" s="76">
        <v>2026</v>
      </c>
      <c r="Q1" s="76">
        <v>2027</v>
      </c>
      <c r="R1" s="76">
        <v>2028</v>
      </c>
      <c r="S1" s="76">
        <v>2029</v>
      </c>
      <c r="T1" s="76">
        <v>2030</v>
      </c>
      <c r="U1" s="76">
        <v>2031</v>
      </c>
      <c r="V1" s="76">
        <v>2032</v>
      </c>
      <c r="W1" s="76">
        <v>2033</v>
      </c>
      <c r="X1" s="76">
        <v>2034</v>
      </c>
      <c r="Y1" s="76">
        <v>2035</v>
      </c>
      <c r="Z1" s="76">
        <v>2036</v>
      </c>
      <c r="AA1" s="76">
        <v>2037</v>
      </c>
      <c r="AB1" s="76">
        <v>2038</v>
      </c>
      <c r="AC1" s="76">
        <v>2039</v>
      </c>
      <c r="AD1" s="76">
        <v>2040</v>
      </c>
      <c r="AE1" s="76">
        <v>2041</v>
      </c>
      <c r="AF1" s="76">
        <v>2042</v>
      </c>
      <c r="AG1" s="76">
        <v>2043</v>
      </c>
      <c r="AH1" s="76">
        <v>2044</v>
      </c>
      <c r="AI1" s="76">
        <v>2045</v>
      </c>
      <c r="AJ1" s="76">
        <v>2046</v>
      </c>
      <c r="AK1" s="76">
        <v>2047</v>
      </c>
      <c r="AL1" s="76">
        <v>2048</v>
      </c>
      <c r="AM1" s="76">
        <v>2049</v>
      </c>
      <c r="AN1" s="76">
        <v>2050</v>
      </c>
      <c r="AO1" s="76">
        <v>2051</v>
      </c>
      <c r="AP1" s="76">
        <v>2052</v>
      </c>
      <c r="AQ1" s="76">
        <v>2053</v>
      </c>
      <c r="AR1" s="76">
        <v>2054</v>
      </c>
      <c r="AS1" s="76">
        <v>2055</v>
      </c>
      <c r="AT1" s="76">
        <v>2056</v>
      </c>
      <c r="AU1" s="76">
        <v>2057</v>
      </c>
      <c r="AV1" s="76">
        <v>2058</v>
      </c>
      <c r="AW1" s="76">
        <v>2059</v>
      </c>
      <c r="AX1" s="76">
        <v>2060</v>
      </c>
    </row>
    <row r="2" spans="1:50">
      <c r="A2" s="66" t="s">
        <v>688</v>
      </c>
      <c r="B2" s="66"/>
      <c r="C2" s="66" t="s">
        <v>357</v>
      </c>
      <c r="D2" s="66"/>
      <c r="E2" s="66"/>
      <c r="F2" s="66"/>
      <c r="G2" s="66"/>
      <c r="H2" s="66"/>
      <c r="I2" s="98">
        <f>EXP(datos_econometria!$D$558+datos_econometria!$D$553*LN(datos_driver!C2)+datos_econometria!$D$555*LN(datos_driver!C67)+datos_econometria!$D$557*LN(datos_driver!C20))</f>
        <v>167095382142.20279</v>
      </c>
      <c r="J2" s="98">
        <f>EXP(datos_econometria!$D$558+datos_econometria!$D$553*LN(datos_driver!D2)+datos_econometria!$D$555*LN(datos_driver!D67)+datos_econometria!$D$557*LN(datos_driver!D20))</f>
        <v>152342365651.23389</v>
      </c>
      <c r="K2" s="98">
        <f>EXP(datos_econometria!$D$558+datos_econometria!$D$553*LN(datos_driver!E2)+datos_econometria!$D$555*LN(datos_driver!E67)+datos_econometria!$D$557*LN(datos_driver!E20))</f>
        <v>174861623980.96072</v>
      </c>
      <c r="L2" s="98">
        <f>EXP(datos_econometria!$D$558+datos_econometria!$D$553*LN(datos_driver!F2)+datos_econometria!$D$555*LN(datos_driver!F67)+datos_econometria!$D$557*LN(datos_driver!F20))</f>
        <v>179327772224.5079</v>
      </c>
      <c r="M2" s="98">
        <f>EXP(datos_econometria!$D$558+datos_econometria!$D$553*LN(datos_driver!G2)+datos_econometria!$D$555*LN(datos_driver!G67)+datos_econometria!$D$557*LN(datos_driver!G20))</f>
        <v>179242403837.84695</v>
      </c>
      <c r="N2" s="98">
        <f>EXP(datos_econometria!$D$558+datos_econometria!$D$553*LN(datos_driver!H2)+datos_econometria!$D$555*LN(datos_driver!H67)+datos_econometria!$D$557*LN(datos_driver!H20))</f>
        <v>185182000592.06744</v>
      </c>
      <c r="O2" s="98">
        <f>EXP(datos_econometria!$D$558+datos_econometria!$D$553*LN(datos_driver!I2)+datos_econometria!$D$555*LN(datos_driver!I67)+datos_econometria!$D$557*LN(datos_driver!I20))</f>
        <v>189645424348.76883</v>
      </c>
      <c r="P2" s="98">
        <f>EXP(datos_econometria!$D$558+datos_econometria!$D$553*LN(datos_driver!J2)+datos_econometria!$D$555*LN(datos_driver!J67)+datos_econometria!$D$557*LN(datos_driver!J20))</f>
        <v>193876824907.5408</v>
      </c>
      <c r="Q2" s="98">
        <f>EXP(datos_econometria!$D$558+datos_econometria!$D$553*LN(datos_driver!K2)+datos_econometria!$D$555*LN(datos_driver!K67)+datos_econometria!$D$557*LN(datos_driver!K20))</f>
        <v>198768840488.02686</v>
      </c>
      <c r="R2" s="98">
        <f>EXP(datos_econometria!$D$558+datos_econometria!$D$553*LN(datos_driver!L2)+datos_econometria!$D$555*LN(datos_driver!L67)+datos_econometria!$D$557*LN(datos_driver!L20))</f>
        <v>204619252963.88147</v>
      </c>
      <c r="S2" s="98">
        <f>EXP(datos_econometria!$D$558+datos_econometria!$D$553*LN(datos_driver!M2)+datos_econometria!$D$555*LN(datos_driver!M67)+datos_econometria!$D$557*LN(datos_driver!M20))</f>
        <v>209750798842.15439</v>
      </c>
      <c r="T2" s="98">
        <f>EXP(datos_econometria!$D$558+datos_econometria!$D$553*LN(datos_driver!N2)+datos_econometria!$D$555*LN(datos_driver!N67)+datos_econometria!$D$557*LN(datos_driver!N20))</f>
        <v>213568149094.54874</v>
      </c>
      <c r="U2" s="98">
        <f>EXP(datos_econometria!$D$558+datos_econometria!$D$553*LN(datos_driver!O2)+datos_econometria!$D$555*LN(datos_driver!O67)+datos_econometria!$D$557*LN(datos_driver!O20))</f>
        <v>217363485983.43063</v>
      </c>
      <c r="V2" s="98">
        <f>EXP(datos_econometria!$D$558+datos_econometria!$D$553*LN(datos_driver!P2)+datos_econometria!$D$555*LN(datos_driver!P67)+datos_econometria!$D$557*LN(datos_driver!P20))</f>
        <v>220578650651.62857</v>
      </c>
      <c r="W2" s="98">
        <f>EXP(datos_econometria!$D$558+datos_econometria!$D$553*LN(datos_driver!Q2)+datos_econometria!$D$555*LN(datos_driver!Q67)+datos_econometria!$D$557*LN(datos_driver!Q20))</f>
        <v>226382730722.84836</v>
      </c>
      <c r="X2" s="98">
        <f>EXP(datos_econometria!$D$558+datos_econometria!$D$553*LN(datos_driver!R2)+datos_econometria!$D$555*LN(datos_driver!R67)+datos_econometria!$D$557*LN(datos_driver!R20))</f>
        <v>230243555716.25754</v>
      </c>
      <c r="Y2" s="98">
        <f>EXP(datos_econometria!$D$558+datos_econometria!$D$553*LN(datos_driver!S2)+datos_econometria!$D$555*LN(datos_driver!S67)+datos_econometria!$D$557*LN(datos_driver!S20))</f>
        <v>235131131090.05634</v>
      </c>
      <c r="Z2" s="98">
        <f>EXP(datos_econometria!$D$558+datos_econometria!$D$553*LN(datos_driver!T2)+datos_econometria!$D$555*LN(datos_driver!T67)+datos_econometria!$D$557*LN(datos_driver!T20))</f>
        <v>237513388250.37329</v>
      </c>
      <c r="AA2" s="98">
        <f>EXP(datos_econometria!$D$558+datos_econometria!$D$553*LN(datos_driver!U2)+datos_econometria!$D$555*LN(datos_driver!U67)+datos_econometria!$D$557*LN(datos_driver!U20))</f>
        <v>242212145139.58023</v>
      </c>
      <c r="AB2" s="98">
        <f>EXP(datos_econometria!$D$558+datos_econometria!$D$553*LN(datos_driver!V2)+datos_econometria!$D$555*LN(datos_driver!V67)+datos_econometria!$D$557*LN(datos_driver!V20))</f>
        <v>246030405596.24527</v>
      </c>
      <c r="AC2" s="98">
        <f>EXP(datos_econometria!$D$558+datos_econometria!$D$553*LN(datos_driver!W2)+datos_econometria!$D$555*LN(datos_driver!W67)+datos_econometria!$D$557*LN(datos_driver!W20))</f>
        <v>249023509682.06848</v>
      </c>
      <c r="AD2" s="98">
        <f>EXP(datos_econometria!$D$558+datos_econometria!$D$553*LN(datos_driver!X2)+datos_econometria!$D$555*LN(datos_driver!X67)+datos_econometria!$D$557*LN(datos_driver!X20))</f>
        <v>252601997550.56232</v>
      </c>
      <c r="AE2" s="98">
        <f>EXP(datos_econometria!$D$558+datos_econometria!$D$553*LN(datos_driver!Y2)+datos_econometria!$D$555*LN(datos_driver!Y67)+datos_econometria!$D$557*LN(datos_driver!Y20))</f>
        <v>256291097152.5564</v>
      </c>
      <c r="AF2" s="98">
        <f>EXP(datos_econometria!$D$558+datos_econometria!$D$553*LN(datos_driver!Z2)+datos_econometria!$D$555*LN(datos_driver!Z67)+datos_econometria!$D$557*LN(datos_driver!Z20))</f>
        <v>260287422667.30109</v>
      </c>
      <c r="AG2" s="98">
        <f>EXP(datos_econometria!$D$558+datos_econometria!$D$553*LN(datos_driver!AA2)+datos_econometria!$D$555*LN(datos_driver!AA67)+datos_econometria!$D$557*LN(datos_driver!AA20))</f>
        <v>263599390456.0155</v>
      </c>
      <c r="AH2" s="98">
        <f>EXP(datos_econometria!$D$558+datos_econometria!$D$553*LN(datos_driver!AB2)+datos_econometria!$D$555*LN(datos_driver!AB67)+datos_econometria!$D$557*LN(datos_driver!AB20))</f>
        <v>266728403437.89835</v>
      </c>
      <c r="AI2" s="98">
        <f>EXP(datos_econometria!$D$558+datos_econometria!$D$553*LN(datos_driver!AC2)+datos_econometria!$D$555*LN(datos_driver!AC67)+datos_econometria!$D$557*LN(datos_driver!AC20))</f>
        <v>269496346654.95157</v>
      </c>
      <c r="AJ2" s="98">
        <f>EXP(datos_econometria!$D$558+datos_econometria!$D$553*LN(datos_driver!AD2)+datos_econometria!$D$555*LN(datos_driver!AD67)+datos_econometria!$D$557*LN(datos_driver!AD20))</f>
        <v>271629734924.62125</v>
      </c>
      <c r="AK2" s="98">
        <f>EXP(datos_econometria!$D$558+datos_econometria!$D$553*LN(datos_driver!AE2)+datos_econometria!$D$555*LN(datos_driver!AE67)+datos_econometria!$D$557*LN(datos_driver!AE20))</f>
        <v>272321048633.66211</v>
      </c>
      <c r="AL2" s="98">
        <f>EXP(datos_econometria!$D$558+datos_econometria!$D$553*LN(datos_driver!AF2)+datos_econometria!$D$555*LN(datos_driver!AF67)+datos_econometria!$D$557*LN(datos_driver!AF20))</f>
        <v>273995882898.48553</v>
      </c>
      <c r="AM2" s="98">
        <f>EXP(datos_econometria!$D$558+datos_econometria!$D$553*LN(datos_driver!AG2)+datos_econometria!$D$555*LN(datos_driver!AG67)+datos_econometria!$D$557*LN(datos_driver!AG20))</f>
        <v>274260938734.79059</v>
      </c>
      <c r="AN2" s="98">
        <f>EXP(datos_econometria!$D$558+datos_econometria!$D$553*LN(datos_driver!AH2)+datos_econometria!$D$555*LN(datos_driver!AH67)+datos_econometria!$D$557*LN(datos_driver!AH20))</f>
        <v>274985777583.71753</v>
      </c>
      <c r="AO2" s="98">
        <f>EXP(datos_econometria!$D$558+datos_econometria!$D$553*LN(datos_driver!AI2)+datos_econometria!$D$555*LN(datos_driver!AI67)+datos_econometria!$D$557*LN(datos_driver!AI20))</f>
        <v>276912662411.09235</v>
      </c>
      <c r="AP2" s="98">
        <f>EXP(datos_econometria!$D$558+datos_econometria!$D$553*LN(datos_driver!AJ2)+datos_econometria!$D$555*LN(datos_driver!AJ67)+datos_econometria!$D$557*LN(datos_driver!AJ20))</f>
        <v>278853049337.26776</v>
      </c>
      <c r="AQ2" s="98">
        <f>EXP(datos_econometria!$D$558+datos_econometria!$D$553*LN(datos_driver!AK2)+datos_econometria!$D$555*LN(datos_driver!AK67)+datos_econometria!$D$557*LN(datos_driver!AK20))</f>
        <v>280807032974.37177</v>
      </c>
      <c r="AR2" s="98">
        <f>EXP(datos_econometria!$D$558+datos_econometria!$D$553*LN(datos_driver!AL2)+datos_econometria!$D$555*LN(datos_driver!AL67)+datos_econometria!$D$557*LN(datos_driver!AL20))</f>
        <v>282774708597.50104</v>
      </c>
      <c r="AS2" s="98">
        <f>EXP(datos_econometria!$D$558+datos_econometria!$D$553*LN(datos_driver!AM2)+datos_econometria!$D$555*LN(datos_driver!AM67)+datos_econometria!$D$557*LN(datos_driver!AM20))</f>
        <v>284756172149.35944</v>
      </c>
      <c r="AT2" s="98">
        <f>EXP(datos_econometria!$D$558+datos_econometria!$D$553*LN(datos_driver!AN2)+datos_econometria!$D$555*LN(datos_driver!AN67)+datos_econometria!$D$557*LN(datos_driver!AN20))</f>
        <v>286751520244.94818</v>
      </c>
      <c r="AU2" s="98">
        <f>EXP(datos_econometria!$D$558+datos_econometria!$D$553*LN(datos_driver!AO2)+datos_econometria!$D$555*LN(datos_driver!AO67)+datos_econometria!$D$557*LN(datos_driver!AO20))</f>
        <v>288760850176.27057</v>
      </c>
      <c r="AV2" s="98">
        <f>EXP(datos_econometria!$D$558+datos_econometria!$D$553*LN(datos_driver!AP2)+datos_econometria!$D$555*LN(datos_driver!AP67)+datos_econometria!$D$557*LN(datos_driver!AP20))</f>
        <v>290784259917.07111</v>
      </c>
      <c r="AW2" s="98">
        <f>EXP(datos_econometria!$D$558+datos_econometria!$D$553*LN(datos_driver!AQ2)+datos_econometria!$D$555*LN(datos_driver!AQ67)+datos_econometria!$D$557*LN(datos_driver!AQ20))</f>
        <v>292821848127.62152</v>
      </c>
      <c r="AX2" s="98">
        <f>EXP(datos_econometria!$D$558+datos_econometria!$D$553*LN(datos_driver!AR2)+datos_econometria!$D$555*LN(datos_driver!AR67)+datos_econometria!$D$557*LN(datos_driver!AR20))</f>
        <v>294873714159.52527</v>
      </c>
    </row>
    <row r="3" spans="1:50">
      <c r="A3" t="s">
        <v>29</v>
      </c>
      <c r="B3" t="s">
        <v>827</v>
      </c>
      <c r="C3" t="s">
        <v>357</v>
      </c>
      <c r="D3" s="70"/>
      <c r="E3" s="70"/>
      <c r="F3" s="70"/>
      <c r="G3" s="70"/>
      <c r="H3" s="70"/>
      <c r="I3" s="53">
        <f>EXP(datos_econometria!$D$7+datos_econometria!$D$3*LN(datos_driver!C3))</f>
        <v>5857639921.8800879</v>
      </c>
      <c r="J3" s="53">
        <f>EXP(datos_econometria!$D$7+datos_econometria!$D$3*LN(datos_driver!D3))</f>
        <v>5738544336.3267975</v>
      </c>
      <c r="K3" s="53">
        <f>EXP(datos_econometria!$D$7+datos_econometria!$D$3*LN(datos_driver!E3))</f>
        <v>5974457676.4399252</v>
      </c>
      <c r="L3" s="53">
        <f>EXP(datos_econometria!$D$7+datos_econometria!$D$3*LN(datos_driver!F3))</f>
        <v>6005512887.887166</v>
      </c>
      <c r="M3" s="53">
        <f>EXP(datos_econometria!$D$7+datos_econometria!$D$3*LN(datos_driver!G3))</f>
        <v>5999135078.9516106</v>
      </c>
      <c r="N3" s="53">
        <f>EXP(datos_econometria!$D$7+datos_econometria!$D$3*LN(datos_driver!H3))</f>
        <v>6051483563.4881554</v>
      </c>
      <c r="O3" s="53">
        <f>EXP(datos_econometria!$D$7+datos_econometria!$D$3*LN(datos_driver!I3))</f>
        <v>6097242275.1237049</v>
      </c>
      <c r="P3" s="53">
        <f>EXP(datos_econometria!$D$7+datos_econometria!$D$3*LN(datos_driver!J3))</f>
        <v>6138760571.3678207</v>
      </c>
      <c r="Q3" s="53">
        <f>EXP(datos_econometria!$D$7+datos_econometria!$D$3*LN(datos_driver!K3))</f>
        <v>6178570548.0011015</v>
      </c>
      <c r="R3" s="53">
        <f>EXP(datos_econometria!$D$7+datos_econometria!$D$3*LN(datos_driver!L3))</f>
        <v>6219883234.4486876</v>
      </c>
      <c r="S3" s="53">
        <f>EXP(datos_econometria!$D$7+datos_econometria!$D$3*LN(datos_driver!M3))</f>
        <v>6261240388.5587969</v>
      </c>
      <c r="T3" s="53">
        <f>EXP(datos_econometria!$D$7+datos_econometria!$D$3*LN(datos_driver!N3))</f>
        <v>6301118766.4822588</v>
      </c>
      <c r="U3" s="53">
        <f>EXP(datos_econometria!$D$7+datos_econometria!$D$3*LN(datos_driver!O3))</f>
        <v>6339617252.9891329</v>
      </c>
      <c r="V3" s="53">
        <f>EXP(datos_econometria!$D$7+datos_econometria!$D$3*LN(datos_driver!P3))</f>
        <v>6377346977.8131094</v>
      </c>
      <c r="W3" s="53">
        <f>EXP(datos_econometria!$D$7+datos_econometria!$D$3*LN(datos_driver!Q3))</f>
        <v>6414192325.5434427</v>
      </c>
      <c r="X3" s="53">
        <f>EXP(datos_econometria!$D$7+datos_econometria!$D$3*LN(datos_driver!R3))</f>
        <v>6450073532.4815578</v>
      </c>
      <c r="Y3" s="53">
        <f>EXP(datos_econometria!$D$7+datos_econometria!$D$3*LN(datos_driver!S3))</f>
        <v>6484925754.8273172</v>
      </c>
      <c r="Z3" s="53">
        <f>EXP(datos_econometria!$D$7+datos_econometria!$D$3*LN(datos_driver!T3))</f>
        <v>6518692179.3528585</v>
      </c>
      <c r="AA3" s="53">
        <f>EXP(datos_econometria!$D$7+datos_econometria!$D$3*LN(datos_driver!U3))</f>
        <v>6551320995.2578087</v>
      </c>
      <c r="AB3" s="53">
        <f>EXP(datos_econometria!$D$7+datos_econometria!$D$3*LN(datos_driver!V3))</f>
        <v>6582763896.9101791</v>
      </c>
      <c r="AC3" s="53">
        <f>EXP(datos_econometria!$D$7+datos_econometria!$D$3*LN(datos_driver!W3))</f>
        <v>6612975293.0779514</v>
      </c>
      <c r="AD3" s="53">
        <f>EXP(datos_econometria!$D$7+datos_econometria!$D$3*LN(datos_driver!X3))</f>
        <v>6641911874.7422953</v>
      </c>
      <c r="AE3" s="53">
        <f>EXP(datos_econometria!$D$7+datos_econometria!$D$3*LN(datos_driver!Y3))</f>
        <v>6669532378.7719641</v>
      </c>
      <c r="AF3" s="53">
        <f>EXP(datos_econometria!$D$7+datos_econometria!$D$3*LN(datos_driver!Z3))</f>
        <v>6695797464.5045452</v>
      </c>
      <c r="AG3" s="53">
        <f>EXP(datos_econometria!$D$7+datos_econometria!$D$3*LN(datos_driver!AA3))</f>
        <v>6720669657.7336159</v>
      </c>
      <c r="AH3" s="53">
        <f>EXP(datos_econometria!$D$7+datos_econometria!$D$3*LN(datos_driver!AB3))</f>
        <v>6744113335.6780367</v>
      </c>
      <c r="AI3" s="53">
        <f>EXP(datos_econometria!$D$7+datos_econometria!$D$3*LN(datos_driver!AC3))</f>
        <v>6766094736.9337635</v>
      </c>
      <c r="AJ3" s="53">
        <f>EXP(datos_econometria!$D$7+datos_econometria!$D$3*LN(datos_driver!AD3))</f>
        <v>6786581986.43009</v>
      </c>
      <c r="AK3" s="53">
        <f>EXP(datos_econometria!$D$7+datos_econometria!$D$3*LN(datos_driver!AE3))</f>
        <v>6799183890.2723475</v>
      </c>
      <c r="AL3" s="53">
        <f>EXP(datos_econometria!$D$7+datos_econometria!$D$3*LN(datos_driver!AF3))</f>
        <v>6812490756.6460361</v>
      </c>
      <c r="AM3" s="53">
        <f>EXP(datos_econometria!$D$7+datos_econometria!$D$3*LN(datos_driver!AG3))</f>
        <v>6825858938.0457401</v>
      </c>
      <c r="AN3" s="53">
        <f>EXP(datos_econometria!$D$7+datos_econometria!$D$3*LN(datos_driver!AH3))</f>
        <v>6839082499.1890802</v>
      </c>
      <c r="AO3" s="53">
        <f>EXP(datos_econometria!$D$7+datos_econometria!$D$3*LN(datos_driver!AI3))</f>
        <v>6852110180.5348349</v>
      </c>
      <c r="AP3" s="53">
        <f>EXP(datos_econometria!$D$7+datos_econometria!$D$3*LN(datos_driver!AJ3))</f>
        <v>6864951191.5102568</v>
      </c>
      <c r="AQ3" s="53">
        <f>EXP(datos_econometria!$D$7+datos_econometria!$D$3*LN(datos_driver!AK3))</f>
        <v>6877636279.7804995</v>
      </c>
      <c r="AR3" s="53">
        <f>EXP(datos_econometria!$D$7+datos_econometria!$D$3*LN(datos_driver!AL3))</f>
        <v>6890200934.4431705</v>
      </c>
      <c r="AS3" s="53">
        <f>EXP(datos_econometria!$D$7+datos_econometria!$D$3*LN(datos_driver!AM3))</f>
        <v>6902678384.2145424</v>
      </c>
      <c r="AT3" s="53">
        <f>EXP(datos_econometria!$D$7+datos_econometria!$D$3*LN(datos_driver!AN3))</f>
        <v>6915097078.7545214</v>
      </c>
      <c r="AU3" s="53">
        <f>EXP(datos_econometria!$D$7+datos_econometria!$D$3*LN(datos_driver!AO3))</f>
        <v>6927480211.910697</v>
      </c>
      <c r="AV3" s="53">
        <f>EXP(datos_econometria!$D$7+datos_econometria!$D$3*LN(datos_driver!AP3))</f>
        <v>6939846123.4532394</v>
      </c>
      <c r="AW3" s="53">
        <f>EXP(datos_econometria!$D$7+datos_econometria!$D$3*LN(datos_driver!AQ3))</f>
        <v>6952209018.4530544</v>
      </c>
      <c r="AX3" s="53">
        <f>EXP(datos_econometria!$D$7+datos_econometria!$D$3*LN(datos_driver!AR3))</f>
        <v>6964579739.3409185</v>
      </c>
    </row>
    <row r="4" spans="1:50">
      <c r="A4" t="s">
        <v>30</v>
      </c>
      <c r="B4" t="s">
        <v>827</v>
      </c>
      <c r="C4" t="s">
        <v>357</v>
      </c>
      <c r="D4" s="70"/>
      <c r="E4" s="70"/>
      <c r="F4" s="70"/>
      <c r="G4" s="70"/>
      <c r="H4" s="70"/>
      <c r="I4" s="53">
        <f>EXP(datos_econometria!$D$41+datos_econometria!$D$37*LN(datos_driver!C4)+datos_econometria!$D$38*LN(datos_driver!C38)+datos_econometria!$D$40*LN(datos_driver!C22)+datos_econometria!$D$44*IF(I1=2020,1,0))</f>
        <v>6785649917.2751598</v>
      </c>
      <c r="J4" s="53">
        <f>EXP(datos_econometria!$D$41+datos_econometria!$D$37*LN(datos_driver!D4)+datos_econometria!$D$38*LN(datos_driver!D38)+datos_econometria!$D$40*LN(datos_driver!D22)+datos_econometria!$D$44*IF(J1=2020,1,0))</f>
        <v>5341711903.0828209</v>
      </c>
      <c r="K4" s="53">
        <f>EXP(datos_econometria!$D$41+datos_econometria!$D$37*LN(datos_driver!E4)+datos_econometria!$D$38*LN(datos_driver!E38)+datos_econometria!$D$40*LN(datos_driver!E22)+datos_econometria!$D$44*IF(K1=2020,1,0))</f>
        <v>6934184555.8843298</v>
      </c>
      <c r="L4" s="53">
        <f>EXP(datos_econometria!$D$41+datos_econometria!$D$37*LN(datos_driver!F4)+datos_econometria!$D$38*LN(datos_driver!F38)+datos_econometria!$D$40*LN(datos_driver!F22)+datos_econometria!$D$44*IF(L1=2020,1,0))</f>
        <v>7061785858.8568554</v>
      </c>
      <c r="M4" s="53">
        <f>EXP(datos_econometria!$D$41+datos_econometria!$D$37*LN(datos_driver!G4)+datos_econometria!$D$38*LN(datos_driver!G38)+datos_econometria!$D$40*LN(datos_driver!G22)+datos_econometria!$D$44*IF(M1=2020,1,0))</f>
        <v>6956673352.0981188</v>
      </c>
      <c r="N4" s="53">
        <f>EXP(datos_econometria!$D$41+datos_econometria!$D$37*LN(datos_driver!H4)+datos_econometria!$D$38*LN(datos_driver!H38)+datos_econometria!$D$40*LN(datos_driver!H22)+datos_econometria!$D$44*IF(N1=2020,1,0))</f>
        <v>7126825801.1450481</v>
      </c>
      <c r="O4" s="53">
        <f>EXP(datos_econometria!$D$41+datos_econometria!$D$37*LN(datos_driver!I4)+datos_econometria!$D$38*LN(datos_driver!I38)+datos_econometria!$D$40*LN(datos_driver!I22)+datos_econometria!$D$44*IF(O1=2020,1,0))</f>
        <v>7242168725.6820822</v>
      </c>
      <c r="P4" s="53">
        <f>EXP(datos_econometria!$D$41+datos_econometria!$D$37*LN(datos_driver!J4)+datos_econometria!$D$38*LN(datos_driver!J38)+datos_econometria!$D$40*LN(datos_driver!J22)+datos_econometria!$D$44*IF(P1=2020,1,0))</f>
        <v>7345571365.4799728</v>
      </c>
      <c r="Q4" s="53">
        <f>EXP(datos_econometria!$D$41+datos_econometria!$D$37*LN(datos_driver!K4)+datos_econometria!$D$38*LN(datos_driver!K38)+datos_econometria!$D$40*LN(datos_driver!K22)+datos_econometria!$D$44*IF(Q1=2020,1,0))</f>
        <v>7471882540.1209936</v>
      </c>
      <c r="R4" s="53">
        <f>EXP(datos_econometria!$D$41+datos_econometria!$D$37*LN(datos_driver!L4)+datos_econometria!$D$38*LN(datos_driver!L38)+datos_econometria!$D$40*LN(datos_driver!L22)+datos_econometria!$D$44*IF(R1=2020,1,0))</f>
        <v>7635297309.0238142</v>
      </c>
      <c r="S4" s="53">
        <f>EXP(datos_econometria!$D$41+datos_econometria!$D$37*LN(datos_driver!M4)+datos_econometria!$D$38*LN(datos_driver!M38)+datos_econometria!$D$40*LN(datos_driver!M22)+datos_econometria!$D$44*IF(S1=2020,1,0))</f>
        <v>7772868039.8677378</v>
      </c>
      <c r="T4" s="53">
        <f>EXP(datos_econometria!$D$41+datos_econometria!$D$37*LN(datos_driver!N4)+datos_econometria!$D$38*LN(datos_driver!N38)+datos_econometria!$D$40*LN(datos_driver!N22)+datos_econometria!$D$44*IF(T1=2020,1,0))</f>
        <v>7862051205.8221025</v>
      </c>
      <c r="U4" s="53">
        <f>EXP(datos_econometria!$D$41+datos_econometria!$D$37*LN(datos_driver!O4)+datos_econometria!$D$38*LN(datos_driver!O38)+datos_econometria!$D$40*LN(datos_driver!O22)+datos_econometria!$D$44*IF(U1=2020,1,0))</f>
        <v>7950355498.8154392</v>
      </c>
      <c r="V4" s="53">
        <f>EXP(datos_econometria!$D$41+datos_econometria!$D$37*LN(datos_driver!P4)+datos_econometria!$D$38*LN(datos_driver!P38)+datos_econometria!$D$40*LN(datos_driver!P22)+datos_econometria!$D$44*IF(V1=2020,1,0))</f>
        <v>8018950990.9156713</v>
      </c>
      <c r="W4" s="53">
        <f>EXP(datos_econometria!$D$41+datos_econometria!$D$37*LN(datos_driver!Q4)+datos_econometria!$D$38*LN(datos_driver!Q38)+datos_econometria!$D$40*LN(datos_driver!Q22)+datos_econometria!$D$44*IF(W1=2020,1,0))</f>
        <v>8182192270.6378775</v>
      </c>
      <c r="X4" s="53">
        <f>EXP(datos_econometria!$D$41+datos_econometria!$D$37*LN(datos_driver!R4)+datos_econometria!$D$38*LN(datos_driver!R38)+datos_econometria!$D$40*LN(datos_driver!R22)+datos_econometria!$D$44*IF(X1=2020,1,0))</f>
        <v>8276877898.4026299</v>
      </c>
      <c r="Y4" s="53">
        <f>EXP(datos_econometria!$D$41+datos_econometria!$D$37*LN(datos_driver!S4)+datos_econometria!$D$38*LN(datos_driver!S38)+datos_econometria!$D$40*LN(datos_driver!S22)+datos_econometria!$D$44*IF(Y1=2020,1,0))</f>
        <v>8409642781.6179237</v>
      </c>
      <c r="Z4" s="53">
        <f>EXP(datos_econometria!$D$41+datos_econometria!$D$37*LN(datos_driver!T4)+datos_econometria!$D$38*LN(datos_driver!T38)+datos_econometria!$D$40*LN(datos_driver!T22)+datos_econometria!$D$44*IF(Z1=2020,1,0))</f>
        <v>8455047352.6709795</v>
      </c>
      <c r="AA4" s="53">
        <f>EXP(datos_econometria!$D$41+datos_econometria!$D$37*LN(datos_driver!U4)+datos_econometria!$D$38*LN(datos_driver!U38)+datos_econometria!$D$40*LN(datos_driver!U22)+datos_econometria!$D$44*IF(AA1=2020,1,0))</f>
        <v>8584032507.496398</v>
      </c>
      <c r="AB4" s="53">
        <f>EXP(datos_econometria!$D$41+datos_econometria!$D$37*LN(datos_driver!V4)+datos_econometria!$D$38*LN(datos_driver!V38)+datos_econometria!$D$40*LN(datos_driver!V22)+datos_econometria!$D$44*IF(AB1=2020,1,0))</f>
        <v>8683480004.6820393</v>
      </c>
      <c r="AC4" s="53">
        <f>EXP(datos_econometria!$D$41+datos_econometria!$D$37*LN(datos_driver!W4)+datos_econometria!$D$38*LN(datos_driver!W38)+datos_econometria!$D$40*LN(datos_driver!W22)+datos_econometria!$D$44*IF(AC1=2020,1,0))</f>
        <v>8755668976.1507835</v>
      </c>
      <c r="AD4" s="53">
        <f>EXP(datos_econometria!$D$41+datos_econometria!$D$37*LN(datos_driver!X4)+datos_econometria!$D$38*LN(datos_driver!X38)+datos_econometria!$D$40*LN(datos_driver!X22)+datos_econometria!$D$44*IF(AD1=2020,1,0))</f>
        <v>8849931665.2966919</v>
      </c>
      <c r="AE4" s="53">
        <f>EXP(datos_econometria!$D$41+datos_econometria!$D$37*LN(datos_driver!Y4)+datos_econometria!$D$38*LN(datos_driver!Y38)+datos_econometria!$D$40*LN(datos_driver!Y22)+datos_econometria!$D$44*IF(AE1=2020,1,0))</f>
        <v>8949533013.1523228</v>
      </c>
      <c r="AF4" s="53">
        <f>EXP(datos_econometria!$D$41+datos_econometria!$D$37*LN(datos_driver!Z4)+datos_econometria!$D$38*LN(datos_driver!Z38)+datos_econometria!$D$40*LN(datos_driver!Z22)+datos_econometria!$D$44*IF(AF1=2020,1,0))</f>
        <v>9061186100.5291061</v>
      </c>
      <c r="AG4" s="53">
        <f>EXP(datos_econometria!$D$41+datos_econometria!$D$37*LN(datos_driver!AA4)+datos_econometria!$D$38*LN(datos_driver!AA38)+datos_econometria!$D$40*LN(datos_driver!AA22)+datos_econometria!$D$44*IF(AG1=2020,1,0))</f>
        <v>9150588823.6070271</v>
      </c>
      <c r="AH4" s="53">
        <f>EXP(datos_econometria!$D$41+datos_econometria!$D$37*LN(datos_driver!AB4)+datos_econometria!$D$38*LN(datos_driver!AB38)+datos_econometria!$D$40*LN(datos_driver!AB22)+datos_econometria!$D$44*IF(AH1=2020,1,0))</f>
        <v>9235149197.6439228</v>
      </c>
      <c r="AI4" s="53">
        <f>EXP(datos_econometria!$D$41+datos_econometria!$D$37*LN(datos_driver!AC4)+datos_econometria!$D$38*LN(datos_driver!AC38)+datos_econometria!$D$40*LN(datos_driver!AC22)+datos_econometria!$D$44*IF(AI1=2020,1,0))</f>
        <v>9308800499.6675415</v>
      </c>
      <c r="AJ4" s="53">
        <f>EXP(datos_econometria!$D$41+datos_econometria!$D$37*LN(datos_driver!AD4)+datos_econometria!$D$38*LN(datos_driver!AD38)+datos_econometria!$D$40*LN(datos_driver!AD22)+datos_econometria!$D$44*IF(AJ1=2020,1,0))</f>
        <v>9362256743.4103146</v>
      </c>
      <c r="AK4" s="53">
        <f>EXP(datos_econometria!$D$41+datos_econometria!$D$37*LN(datos_driver!AE4)+datos_econometria!$D$38*LN(datos_driver!AE38)+datos_econometria!$D$40*LN(datos_driver!AE22)+datos_econometria!$D$44*IF(AK1=2020,1,0))</f>
        <v>9360990823.1600666</v>
      </c>
      <c r="AL4" s="53">
        <f>EXP(datos_econometria!$D$41+datos_econometria!$D$37*LN(datos_driver!AF4)+datos_econometria!$D$38*LN(datos_driver!AF38)+datos_econometria!$D$40*LN(datos_driver!AF22)+datos_econometria!$D$44*IF(AL1=2020,1,0))</f>
        <v>9397727840.9598064</v>
      </c>
      <c r="AM4" s="53">
        <f>EXP(datos_econometria!$D$41+datos_econometria!$D$37*LN(datos_driver!AG4)+datos_econometria!$D$38*LN(datos_driver!AG38)+datos_econometria!$D$40*LN(datos_driver!AG22)+datos_econometria!$D$44*IF(AM1=2020,1,0))</f>
        <v>9391726050.3789043</v>
      </c>
      <c r="AN4" s="53">
        <f>EXP(datos_econometria!$D$41+datos_econometria!$D$37*LN(datos_driver!AH4)+datos_econometria!$D$38*LN(datos_driver!AH38)+datos_econometria!$D$40*LN(datos_driver!AH22)+datos_econometria!$D$44*IF(AN1=2020,1,0))</f>
        <v>9405953758.6565952</v>
      </c>
      <c r="AO4" s="53">
        <f>EXP(datos_econometria!$D$41+datos_econometria!$D$37*LN(datos_driver!AI4)+datos_econometria!$D$38*LN(datos_driver!AI38)+datos_econometria!$D$40*LN(datos_driver!AI22)+datos_econometria!$D$44*IF(AO1=2020,1,0))</f>
        <v>9456953563.4218464</v>
      </c>
      <c r="AP4" s="53">
        <f>EXP(datos_econometria!$D$41+datos_econometria!$D$37*LN(datos_driver!AJ4)+datos_econometria!$D$38*LN(datos_driver!AJ38)+datos_econometria!$D$40*LN(datos_driver!AJ22)+datos_econometria!$D$44*IF(AP1=2020,1,0))</f>
        <v>9509811927.0633259</v>
      </c>
      <c r="AQ4" s="53">
        <f>EXP(datos_econometria!$D$41+datos_econometria!$D$37*LN(datos_driver!AK4)+datos_econometria!$D$38*LN(datos_driver!AK38)+datos_econometria!$D$40*LN(datos_driver!AK22)+datos_econometria!$D$44*IF(AQ1=2020,1,0))</f>
        <v>9564019347.8020878</v>
      </c>
      <c r="AR4" s="53">
        <f>EXP(datos_econometria!$D$41+datos_econometria!$D$37*LN(datos_driver!AL4)+datos_econometria!$D$38*LN(datos_driver!AL38)+datos_econometria!$D$40*LN(datos_driver!AL22)+datos_econometria!$D$44*IF(AR1=2020,1,0))</f>
        <v>9619235970.8384418</v>
      </c>
      <c r="AS4" s="53">
        <f>EXP(datos_econometria!$D$41+datos_econometria!$D$37*LN(datos_driver!AM4)+datos_econometria!$D$38*LN(datos_driver!AM38)+datos_econometria!$D$40*LN(datos_driver!AM22)+datos_econometria!$D$44*IF(AS1=2020,1,0))</f>
        <v>9675240842.7758579</v>
      </c>
      <c r="AT4" s="53">
        <f>EXP(datos_econometria!$D$41+datos_econometria!$D$37*LN(datos_driver!AN4)+datos_econometria!$D$38*LN(datos_driver!AN38)+datos_econometria!$D$40*LN(datos_driver!AN22)+datos_econometria!$D$44*IF(AT1=2020,1,0))</f>
        <v>9731892163.26861</v>
      </c>
      <c r="AU4" s="53">
        <f>EXP(datos_econometria!$D$41+datos_econometria!$D$37*LN(datos_driver!AO4)+datos_econometria!$D$38*LN(datos_driver!AO38)+datos_econometria!$D$40*LN(datos_driver!AO22)+datos_econometria!$D$44*IF(AU1=2020,1,0))</f>
        <v>9789099626.9866619</v>
      </c>
      <c r="AV4" s="53">
        <f>EXP(datos_econometria!$D$41+datos_econometria!$D$37*LN(datos_driver!AP4)+datos_econometria!$D$38*LN(datos_driver!AP38)+datos_econometria!$D$40*LN(datos_driver!AP22)+datos_econometria!$D$44*IF(AV1=2020,1,0))</f>
        <v>9846806095.7206211</v>
      </c>
      <c r="AW4" s="53">
        <f>EXP(datos_econometria!$D$41+datos_econometria!$D$37*LN(datos_driver!AQ4)+datos_econometria!$D$38*LN(datos_driver!AQ38)+datos_econometria!$D$40*LN(datos_driver!AQ22)+datos_econometria!$D$44*IF(AW1=2020,1,0))</f>
        <v>9904975717.4720173</v>
      </c>
      <c r="AX4" s="53">
        <f>EXP(datos_econometria!$D$41+datos_econometria!$D$37*LN(datos_driver!AR4)+datos_econometria!$D$38*LN(datos_driver!AR38)+datos_econometria!$D$40*LN(datos_driver!AR22)+datos_econometria!$D$44*IF(AX1=2020,1,0))</f>
        <v>9963586299.2294044</v>
      </c>
    </row>
    <row r="5" spans="1:50">
      <c r="A5" t="s">
        <v>31</v>
      </c>
      <c r="B5" t="s">
        <v>827</v>
      </c>
      <c r="C5" t="s">
        <v>357</v>
      </c>
      <c r="D5" s="70"/>
      <c r="E5" s="70"/>
      <c r="F5" s="70"/>
      <c r="G5" s="70"/>
      <c r="H5" s="70"/>
      <c r="I5" s="53">
        <f>EXP(datos_econometria!$D$74+datos_econometria!$D$70*LN(datos_driver!C5)+datos_econometria!$D$71*LN(datos_driver!C39)+datos_econometria!$D$73*LN(datos_driver!C23))</f>
        <v>3406091675.1816969</v>
      </c>
      <c r="J5" s="53">
        <f>EXP(datos_econometria!$D$74+datos_econometria!$D$70*LN(datos_driver!D5)+datos_econometria!$D$71*LN(datos_driver!D39)+datos_econometria!$D$73*LN(datos_driver!D23))</f>
        <v>3365969731.8277326</v>
      </c>
      <c r="K5" s="53">
        <f>EXP(datos_econometria!$D$74+datos_econometria!$D$70*LN(datos_driver!E5)+datos_econometria!$D$71*LN(datos_driver!E39)+datos_econometria!$D$73*LN(datos_driver!E23))</f>
        <v>3608319593.5644765</v>
      </c>
      <c r="L5" s="53">
        <f>EXP(datos_econometria!$D$74+datos_econometria!$D$70*LN(datos_driver!F5)+datos_econometria!$D$71*LN(datos_driver!F39)+datos_econometria!$D$73*LN(datos_driver!F23))</f>
        <v>3673830290.3966422</v>
      </c>
      <c r="M5" s="53">
        <f>EXP(datos_econometria!$D$74+datos_econometria!$D$70*LN(datos_driver!G5)+datos_econometria!$D$71*LN(datos_driver!G39)+datos_econometria!$D$73*LN(datos_driver!G23))</f>
        <v>3705372454.9333186</v>
      </c>
      <c r="N5" s="53">
        <f>EXP(datos_econometria!$D$74+datos_econometria!$D$70*LN(datos_driver!H5)+datos_econometria!$D$71*LN(datos_driver!H39)+datos_econometria!$D$73*LN(datos_driver!H23))</f>
        <v>3785067878.6907158</v>
      </c>
      <c r="O5" s="53">
        <f>EXP(datos_econometria!$D$74+datos_econometria!$D$70*LN(datos_driver!I5)+datos_econometria!$D$71*LN(datos_driver!I39)+datos_econometria!$D$73*LN(datos_driver!I23))</f>
        <v>3843225792.6424441</v>
      </c>
      <c r="P5" s="53">
        <f>EXP(datos_econometria!$D$74+datos_econometria!$D$70*LN(datos_driver!J5)+datos_econometria!$D$71*LN(datos_driver!J39)+datos_econometria!$D$73*LN(datos_driver!J23))</f>
        <v>3897546453.444169</v>
      </c>
      <c r="Q5" s="53">
        <f>EXP(datos_econometria!$D$74+datos_econometria!$D$70*LN(datos_driver!K5)+datos_econometria!$D$71*LN(datos_driver!K39)+datos_econometria!$D$73*LN(datos_driver!K23))</f>
        <v>3959701972.5317655</v>
      </c>
      <c r="R5" s="53">
        <f>EXP(datos_econometria!$D$74+datos_econometria!$D$70*LN(datos_driver!L5)+datos_econometria!$D$71*LN(datos_driver!L39)+datos_econometria!$D$73*LN(datos_driver!L23))</f>
        <v>4031264678.0822525</v>
      </c>
      <c r="S5" s="53">
        <f>EXP(datos_econometria!$D$74+datos_econometria!$D$70*LN(datos_driver!M5)+datos_econometria!$D$71*LN(datos_driver!M39)+datos_econometria!$D$73*LN(datos_driver!M23))</f>
        <v>4090620276.8437881</v>
      </c>
      <c r="T5" s="53">
        <f>EXP(datos_econometria!$D$74+datos_econometria!$D$70*LN(datos_driver!N5)+datos_econometria!$D$71*LN(datos_driver!N39)+datos_econometria!$D$73*LN(datos_driver!N23))</f>
        <v>4130574428.6093292</v>
      </c>
      <c r="U5" s="53">
        <f>EXP(datos_econometria!$D$74+datos_econometria!$D$70*LN(datos_driver!O5)+datos_econometria!$D$71*LN(datos_driver!O39)+datos_econometria!$D$73*LN(datos_driver!O23))</f>
        <v>4169556348.3156123</v>
      </c>
      <c r="V5" s="53">
        <f>EXP(datos_econometria!$D$74+datos_econometria!$D$70*LN(datos_driver!P5)+datos_econometria!$D$71*LN(datos_driver!P39)+datos_econometria!$D$73*LN(datos_driver!P23))</f>
        <v>4199080757.9243002</v>
      </c>
      <c r="W5" s="53">
        <f>EXP(datos_econometria!$D$74+datos_econometria!$D$70*LN(datos_driver!Q5)+datos_econometria!$D$71*LN(datos_driver!Q39)+datos_econometria!$D$73*LN(datos_driver!Q23))</f>
        <v>4259859946.2493405</v>
      </c>
      <c r="X5" s="53">
        <f>EXP(datos_econometria!$D$74+datos_econometria!$D$70*LN(datos_driver!R5)+datos_econometria!$D$71*LN(datos_driver!R39)+datos_econometria!$D$73*LN(datos_driver!R23))</f>
        <v>4293139715.8873448</v>
      </c>
      <c r="Y5" s="53">
        <f>EXP(datos_econometria!$D$74+datos_econometria!$D$70*LN(datos_driver!S5)+datos_econometria!$D$71*LN(datos_driver!S39)+datos_econometria!$D$73*LN(datos_driver!S23))</f>
        <v>4337094369.7415771</v>
      </c>
      <c r="Z5" s="53">
        <f>EXP(datos_econometria!$D$74+datos_econometria!$D$70*LN(datos_driver!T5)+datos_econometria!$D$71*LN(datos_driver!T39)+datos_econometria!$D$73*LN(datos_driver!T23))</f>
        <v>4387535776.544838</v>
      </c>
      <c r="AA5" s="53">
        <f>EXP(datos_econometria!$D$74+datos_econometria!$D$70*LN(datos_driver!U5)+datos_econometria!$D$71*LN(datos_driver!U39)+datos_econometria!$D$73*LN(datos_driver!U23))</f>
        <v>4464743268.9003992</v>
      </c>
      <c r="AB5" s="53">
        <f>EXP(datos_econometria!$D$74+datos_econometria!$D$70*LN(datos_driver!V5)+datos_econometria!$D$71*LN(datos_driver!V39)+datos_econometria!$D$73*LN(datos_driver!V23))</f>
        <v>4528984343.4945831</v>
      </c>
      <c r="AC5" s="53">
        <f>EXP(datos_econometria!$D$74+datos_econometria!$D$70*LN(datos_driver!W5)+datos_econometria!$D$71*LN(datos_driver!W39)+datos_econometria!$D$73*LN(datos_driver!W23))</f>
        <v>4581017486.7774754</v>
      </c>
      <c r="AD5" s="53">
        <f>EXP(datos_econometria!$D$74+datos_econometria!$D$70*LN(datos_driver!X5)+datos_econometria!$D$71*LN(datos_driver!X39)+datos_econometria!$D$73*LN(datos_driver!X23))</f>
        <v>4638378609.3952217</v>
      </c>
      <c r="AE5" s="53">
        <f>EXP(datos_econometria!$D$74+datos_econometria!$D$70*LN(datos_driver!Y5)+datos_econometria!$D$71*LN(datos_driver!Y39)+datos_econometria!$D$73*LN(datos_driver!Y23))</f>
        <v>4695246462.5802031</v>
      </c>
      <c r="AF5" s="53">
        <f>EXP(datos_econometria!$D$74+datos_econometria!$D$70*LN(datos_driver!Z5)+datos_econometria!$D$71*LN(datos_driver!Z39)+datos_econometria!$D$73*LN(datos_driver!Z23))</f>
        <v>4754093653.2209015</v>
      </c>
      <c r="AG5" s="53">
        <f>EXP(datos_econometria!$D$74+datos_econometria!$D$70*LN(datos_driver!AA5)+datos_econometria!$D$71*LN(datos_driver!AA39)+datos_econometria!$D$73*LN(datos_driver!AA23))</f>
        <v>4802777600.929697</v>
      </c>
      <c r="AH5" s="53">
        <f>EXP(datos_econometria!$D$74+datos_econometria!$D$70*LN(datos_driver!AB5)+datos_econometria!$D$71*LN(datos_driver!AB39)+datos_econometria!$D$73*LN(datos_driver!AB23))</f>
        <v>4847534081.4495821</v>
      </c>
      <c r="AI5" s="53">
        <f>EXP(datos_econometria!$D$74+datos_econometria!$D$70*LN(datos_driver!AC5)+datos_econometria!$D$71*LN(datos_driver!AC39)+datos_econometria!$D$73*LN(datos_driver!AC23))</f>
        <v>4886202254.8662882</v>
      </c>
      <c r="AJ5" s="53">
        <f>EXP(datos_econometria!$D$74+datos_econometria!$D$70*LN(datos_driver!AD5)+datos_econometria!$D$71*LN(datos_driver!AD39)+datos_econometria!$D$73*LN(datos_driver!AD23))</f>
        <v>4915488462.6590195</v>
      </c>
      <c r="AK5" s="53">
        <f>EXP(datos_econometria!$D$74+datos_econometria!$D$70*LN(datos_driver!AE5)+datos_econometria!$D$71*LN(datos_driver!AE39)+datos_econometria!$D$73*LN(datos_driver!AE23))</f>
        <v>4930377339.4175501</v>
      </c>
      <c r="AL5" s="53">
        <f>EXP(datos_econometria!$D$74+datos_econometria!$D$70*LN(datos_driver!AF5)+datos_econometria!$D$71*LN(datos_driver!AF39)+datos_econometria!$D$73*LN(datos_driver!AF23))</f>
        <v>4954375967.0346317</v>
      </c>
      <c r="AM5" s="53">
        <f>EXP(datos_econometria!$D$74+datos_econometria!$D$70*LN(datos_driver!AG5)+datos_econometria!$D$71*LN(datos_driver!AG39)+datos_econometria!$D$73*LN(datos_driver!AG23))</f>
        <v>4958144994.176589</v>
      </c>
      <c r="AN5" s="53">
        <f>EXP(datos_econometria!$D$74+datos_econometria!$D$70*LN(datos_driver!AH5)+datos_econometria!$D$71*LN(datos_driver!AH39)+datos_econometria!$D$73*LN(datos_driver!AH23))</f>
        <v>4964512949.148735</v>
      </c>
      <c r="AO5" s="53">
        <f>EXP(datos_econometria!$D$74+datos_econometria!$D$70*LN(datos_driver!AI5)+datos_econometria!$D$71*LN(datos_driver!AI39)+datos_econometria!$D$73*LN(datos_driver!AI23))</f>
        <v>4996381855.7838717</v>
      </c>
      <c r="AP5" s="53">
        <f>EXP(datos_econometria!$D$74+datos_econometria!$D$70*LN(datos_driver!AJ5)+datos_econometria!$D$71*LN(datos_driver!AJ39)+datos_econometria!$D$73*LN(datos_driver!AJ23))</f>
        <v>5028138374.612361</v>
      </c>
      <c r="AQ5" s="53">
        <f>EXP(datos_econometria!$D$74+datos_econometria!$D$70*LN(datos_driver!AK5)+datos_econometria!$D$71*LN(datos_driver!AK39)+datos_econometria!$D$73*LN(datos_driver!AK23))</f>
        <v>5059863653.5915642</v>
      </c>
      <c r="AR5" s="53">
        <f>EXP(datos_econometria!$D$74+datos_econometria!$D$70*LN(datos_driver!AL5)+datos_econometria!$D$71*LN(datos_driver!AL39)+datos_econometria!$D$73*LN(datos_driver!AL23))</f>
        <v>5091620634.4558811</v>
      </c>
      <c r="AS5" s="53">
        <f>EXP(datos_econometria!$D$74+datos_econometria!$D$70*LN(datos_driver!AM5)+datos_econometria!$D$71*LN(datos_driver!AM39)+datos_econometria!$D$73*LN(datos_driver!AM23))</f>
        <v>5123456605.3065262</v>
      </c>
      <c r="AT5" s="53">
        <f>EXP(datos_econometria!$D$74+datos_econometria!$D$70*LN(datos_driver!AN5)+datos_econometria!$D$71*LN(datos_driver!AN39)+datos_econometria!$D$73*LN(datos_driver!AN23))</f>
        <v>5155406467.4098368</v>
      </c>
      <c r="AU5" s="53">
        <f>EXP(datos_econometria!$D$74+datos_econometria!$D$70*LN(datos_driver!AO5)+datos_econometria!$D$71*LN(datos_driver!AO39)+datos_econometria!$D$73*LN(datos_driver!AO23))</f>
        <v>5187495727.3512926</v>
      </c>
      <c r="AV5" s="53">
        <f>EXP(datos_econometria!$D$74+datos_econometria!$D$70*LN(datos_driver!AP5)+datos_econometria!$D$71*LN(datos_driver!AP39)+datos_econometria!$D$73*LN(datos_driver!AP23))</f>
        <v>5219742944.2150288</v>
      </c>
      <c r="AW5" s="53">
        <f>EXP(datos_econometria!$D$74+datos_econometria!$D$70*LN(datos_driver!AQ5)+datos_econometria!$D$71*LN(datos_driver!AQ39)+datos_econometria!$D$73*LN(datos_driver!AQ23))</f>
        <v>5252161624.8625345</v>
      </c>
      <c r="AX5" s="53">
        <f>EXP(datos_econometria!$D$74+datos_econometria!$D$70*LN(datos_driver!AR5)+datos_econometria!$D$71*LN(datos_driver!AR39)+datos_econometria!$D$73*LN(datos_driver!AR23))</f>
        <v>5284761646.4622269</v>
      </c>
    </row>
    <row r="6" spans="1:50">
      <c r="A6" t="s">
        <v>32</v>
      </c>
      <c r="B6" t="s">
        <v>827</v>
      </c>
      <c r="C6" t="s">
        <v>357</v>
      </c>
      <c r="D6" s="70"/>
      <c r="E6" s="70"/>
      <c r="F6" s="70"/>
      <c r="G6" s="70"/>
      <c r="H6" s="70"/>
      <c r="I6" s="53">
        <f>EXP(datos_econometria!$D$108+datos_econometria!$D$104*LN(datos_driver!C6)+datos_econometria!$D$105*LN(datos_driver!C40)+datos_econometria!$D$107*LN(datos_driver!C24))</f>
        <v>4888957916.7576246</v>
      </c>
      <c r="J6" s="53">
        <f>EXP(datos_econometria!$D$108+datos_econometria!$D$104*LN(datos_driver!D6)+datos_econometria!$D$105*LN(datos_driver!D40)+datos_econometria!$D$107*LN(datos_driver!D24))</f>
        <v>4707353031.1814604</v>
      </c>
      <c r="K6" s="53">
        <f>EXP(datos_econometria!$D$108+datos_econometria!$D$104*LN(datos_driver!E6)+datos_econometria!$D$105*LN(datos_driver!E40)+datos_econometria!$D$107*LN(datos_driver!E24))</f>
        <v>5132216523.8303232</v>
      </c>
      <c r="L6" s="53">
        <f>EXP(datos_econometria!$D$108+datos_econometria!$D$104*LN(datos_driver!F6)+datos_econometria!$D$105*LN(datos_driver!F40)+datos_econometria!$D$107*LN(datos_driver!F24))</f>
        <v>5272178244.1472101</v>
      </c>
      <c r="M6" s="53">
        <f>EXP(datos_econometria!$D$108+datos_econometria!$D$104*LN(datos_driver!G6)+datos_econometria!$D$105*LN(datos_driver!G40)+datos_econometria!$D$107*LN(datos_driver!G24))</f>
        <v>5370087647.1752081</v>
      </c>
      <c r="N6" s="53">
        <f>EXP(datos_econometria!$D$108+datos_econometria!$D$104*LN(datos_driver!H6)+datos_econometria!$D$105*LN(datos_driver!H40)+datos_econometria!$D$107*LN(datos_driver!H24))</f>
        <v>5569013591.1371603</v>
      </c>
      <c r="O6" s="53">
        <f>EXP(datos_econometria!$D$108+datos_econometria!$D$104*LN(datos_driver!I6)+datos_econometria!$D$105*LN(datos_driver!I40)+datos_econometria!$D$107*LN(datos_driver!I24))</f>
        <v>5720228400.135253</v>
      </c>
      <c r="P6" s="53">
        <f>EXP(datos_econometria!$D$108+datos_econometria!$D$104*LN(datos_driver!J6)+datos_econometria!$D$105*LN(datos_driver!J40)+datos_econometria!$D$107*LN(datos_driver!J24))</f>
        <v>5872904151.9144125</v>
      </c>
      <c r="Q6" s="53">
        <f>EXP(datos_econometria!$D$108+datos_econometria!$D$104*LN(datos_driver!K6)+datos_econometria!$D$105*LN(datos_driver!K40)+datos_econometria!$D$107*LN(datos_driver!K24))</f>
        <v>6056903296.8606176</v>
      </c>
      <c r="R6" s="53">
        <f>EXP(datos_econometria!$D$108+datos_econometria!$D$104*LN(datos_driver!L6)+datos_econometria!$D$105*LN(datos_driver!L40)+datos_econometria!$D$107*LN(datos_driver!L24))</f>
        <v>6275007757.6231976</v>
      </c>
      <c r="S6" s="53">
        <f>EXP(datos_econometria!$D$108+datos_econometria!$D$104*LN(datos_driver!M6)+datos_econometria!$D$105*LN(datos_driver!M40)+datos_econometria!$D$107*LN(datos_driver!M24))</f>
        <v>6466711436.3774252</v>
      </c>
      <c r="T6" s="53">
        <f>EXP(datos_econometria!$D$108+datos_econometria!$D$104*LN(datos_driver!N6)+datos_econometria!$D$105*LN(datos_driver!N40)+datos_econometria!$D$107*LN(datos_driver!N24))</f>
        <v>6613189524.5424871</v>
      </c>
      <c r="U6" s="53">
        <f>EXP(datos_econometria!$D$108+datos_econometria!$D$104*LN(datos_driver!O6)+datos_econometria!$D$105*LN(datos_driver!O40)+datos_econometria!$D$107*LN(datos_driver!O24))</f>
        <v>6764473131.5175591</v>
      </c>
      <c r="V6" s="53">
        <f>EXP(datos_econometria!$D$108+datos_econometria!$D$104*LN(datos_driver!P6)+datos_econometria!$D$105*LN(datos_driver!P40)+datos_econometria!$D$107*LN(datos_driver!P24))</f>
        <v>6896263990.9106216</v>
      </c>
      <c r="W6" s="53">
        <f>EXP(datos_econometria!$D$108+datos_econometria!$D$104*LN(datos_driver!Q6)+datos_econometria!$D$105*LN(datos_driver!Q40)+datos_econometria!$D$107*LN(datos_driver!Q24))</f>
        <v>7131514845.8869333</v>
      </c>
      <c r="X6" s="53">
        <f>EXP(datos_econometria!$D$108+datos_econometria!$D$104*LN(datos_driver!R6)+datos_econometria!$D$105*LN(datos_driver!R40)+datos_econometria!$D$107*LN(datos_driver!R24))</f>
        <v>7294151912.2859879</v>
      </c>
      <c r="Y6" s="53">
        <f>EXP(datos_econometria!$D$108+datos_econometria!$D$104*LN(datos_driver!S6)+datos_econometria!$D$105*LN(datos_driver!S40)+datos_econometria!$D$107*LN(datos_driver!S24))</f>
        <v>7500399950.6091185</v>
      </c>
      <c r="Z6" s="53">
        <f>EXP(datos_econometria!$D$108+datos_econometria!$D$104*LN(datos_driver!T6)+datos_econometria!$D$105*LN(datos_driver!T40)+datos_econometria!$D$107*LN(datos_driver!T24))</f>
        <v>7527844049.173851</v>
      </c>
      <c r="AA6" s="53">
        <f>EXP(datos_econometria!$D$108+datos_econometria!$D$104*LN(datos_driver!U6)+datos_econometria!$D$105*LN(datos_driver!U40)+datos_econometria!$D$107*LN(datos_driver!U24))</f>
        <v>7647222048.4218063</v>
      </c>
      <c r="AB6" s="53">
        <f>EXP(datos_econometria!$D$108+datos_econometria!$D$104*LN(datos_driver!V6)+datos_econometria!$D$105*LN(datos_driver!V40)+datos_econometria!$D$107*LN(datos_driver!V24))</f>
        <v>7733016486.9184647</v>
      </c>
      <c r="AC6" s="53">
        <f>EXP(datos_econometria!$D$108+datos_econometria!$D$104*LN(datos_driver!W6)+datos_econometria!$D$105*LN(datos_driver!W40)+datos_econometria!$D$107*LN(datos_driver!W24))</f>
        <v>7787994764.5688314</v>
      </c>
      <c r="AD6" s="53">
        <f>EXP(datos_econometria!$D$108+datos_econometria!$D$104*LN(datos_driver!X6)+datos_econometria!$D$105*LN(datos_driver!X40)+datos_econometria!$D$107*LN(datos_driver!X24))</f>
        <v>7867150527.9494991</v>
      </c>
      <c r="AE6" s="53">
        <f>EXP(datos_econometria!$D$108+datos_econometria!$D$104*LN(datos_driver!Y6)+datos_econometria!$D$105*LN(datos_driver!Y40)+datos_econometria!$D$107*LN(datos_driver!Y24))</f>
        <v>7952131594.7444353</v>
      </c>
      <c r="AF6" s="53">
        <f>EXP(datos_econometria!$D$108+datos_econometria!$D$104*LN(datos_driver!Z6)+datos_econometria!$D$105*LN(datos_driver!Z40)+datos_econometria!$D$107*LN(datos_driver!Z24))</f>
        <v>8050596230.0646496</v>
      </c>
      <c r="AG6" s="53">
        <f>EXP(datos_econometria!$D$108+datos_econometria!$D$104*LN(datos_driver!AA6)+datos_econometria!$D$105*LN(datos_driver!AA40)+datos_econometria!$D$107*LN(datos_driver!AA24))</f>
        <v>8124744473.7868996</v>
      </c>
      <c r="AH6" s="53">
        <f>EXP(datos_econometria!$D$108+datos_econometria!$D$104*LN(datos_driver!AB6)+datos_econometria!$D$105*LN(datos_driver!AB40)+datos_econometria!$D$107*LN(datos_driver!AB24))</f>
        <v>8194061379.4725876</v>
      </c>
      <c r="AI6" s="53">
        <f>EXP(datos_econometria!$D$108+datos_econometria!$D$104*LN(datos_driver!AC6)+datos_econometria!$D$105*LN(datos_driver!AC40)+datos_econometria!$D$107*LN(datos_driver!AC24))</f>
        <v>8251968820.547967</v>
      </c>
      <c r="AJ6" s="53">
        <f>EXP(datos_econometria!$D$108+datos_econometria!$D$104*LN(datos_driver!AD6)+datos_econometria!$D$105*LN(datos_driver!AD40)+datos_econometria!$D$107*LN(datos_driver!AD24))</f>
        <v>8288363534.0316133</v>
      </c>
      <c r="AK6" s="53">
        <f>EXP(datos_econometria!$D$108+datos_econometria!$D$104*LN(datos_driver!AE6)+datos_econometria!$D$105*LN(datos_driver!AE40)+datos_econometria!$D$107*LN(datos_driver!AE24))</f>
        <v>8293952972.4595995</v>
      </c>
      <c r="AL6" s="53">
        <f>EXP(datos_econometria!$D$108+datos_econometria!$D$104*LN(datos_driver!AF6)+datos_econometria!$D$105*LN(datos_driver!AF40)+datos_econometria!$D$107*LN(datos_driver!AF24))</f>
        <v>8334042407.3628778</v>
      </c>
      <c r="AM6" s="53">
        <f>EXP(datos_econometria!$D$108+datos_econometria!$D$104*LN(datos_driver!AG6)+datos_econometria!$D$105*LN(datos_driver!AG40)+datos_econometria!$D$107*LN(datos_driver!AG24))</f>
        <v>8318062606.0598621</v>
      </c>
      <c r="AN6" s="53">
        <f>EXP(datos_econometria!$D$108+datos_econometria!$D$104*LN(datos_driver!AH6)+datos_econometria!$D$105*LN(datos_driver!AH40)+datos_econometria!$D$107*LN(datos_driver!AH24))</f>
        <v>8316608363.1010466</v>
      </c>
      <c r="AO6" s="53">
        <f>EXP(datos_econometria!$D$108+datos_econometria!$D$104*LN(datos_driver!AI6)+datos_econometria!$D$105*LN(datos_driver!AI40)+datos_econometria!$D$107*LN(datos_driver!AI24))</f>
        <v>8366175276.0786333</v>
      </c>
      <c r="AP6" s="53">
        <f>EXP(datos_econometria!$D$108+datos_econometria!$D$104*LN(datos_driver!AJ6)+datos_econometria!$D$105*LN(datos_driver!AJ40)+datos_econometria!$D$107*LN(datos_driver!AJ24))</f>
        <v>8415332128.0774107</v>
      </c>
      <c r="AQ6" s="53">
        <f>EXP(datos_econometria!$D$108+datos_econometria!$D$104*LN(datos_driver!AK6)+datos_econometria!$D$105*LN(datos_driver!AK40)+datos_econometria!$D$107*LN(datos_driver!AK24))</f>
        <v>8464259290.1263685</v>
      </c>
      <c r="AR6" s="53">
        <f>EXP(datos_econometria!$D$108+datos_econometria!$D$104*LN(datos_driver!AL6)+datos_econometria!$D$105*LN(datos_driver!AL40)+datos_econometria!$D$107*LN(datos_driver!AL24))</f>
        <v>8513096322.7203074</v>
      </c>
      <c r="AS6" s="53">
        <f>EXP(datos_econometria!$D$108+datos_econometria!$D$104*LN(datos_driver!AM6)+datos_econometria!$D$105*LN(datos_driver!AM40)+datos_econometria!$D$107*LN(datos_driver!AM24))</f>
        <v>8561947729.2596722</v>
      </c>
      <c r="AT6" s="53">
        <f>EXP(datos_econometria!$D$108+datos_econometria!$D$104*LN(datos_driver!AN6)+datos_econometria!$D$105*LN(datos_driver!AN40)+datos_econometria!$D$107*LN(datos_driver!AN24))</f>
        <v>8610890289.7439137</v>
      </c>
      <c r="AU6" s="53">
        <f>EXP(datos_econometria!$D$108+datos_econometria!$D$104*LN(datos_driver!AO6)+datos_econometria!$D$105*LN(datos_driver!AO40)+datos_econometria!$D$107*LN(datos_driver!AO24))</f>
        <v>8659979768.6564445</v>
      </c>
      <c r="AV6" s="53">
        <f>EXP(datos_econometria!$D$108+datos_econometria!$D$104*LN(datos_driver!AP6)+datos_econometria!$D$105*LN(datos_driver!AP40)+datos_econometria!$D$107*LN(datos_driver!AP24))</f>
        <v>8709256396.2941742</v>
      </c>
      <c r="AW6" s="53">
        <f>EXP(datos_econometria!$D$108+datos_econometria!$D$104*LN(datos_driver!AQ6)+datos_econometria!$D$105*LN(datos_driver!AQ40)+datos_econometria!$D$107*LN(datos_driver!AQ24))</f>
        <v>8758749110.8497314</v>
      </c>
      <c r="AX6" s="53">
        <f>EXP(datos_econometria!$D$108+datos_econometria!$D$104*LN(datos_driver!AR6)+datos_econometria!$D$105*LN(datos_driver!AR40)+datos_econometria!$D$107*LN(datos_driver!AR24))</f>
        <v>8808478740.253273</v>
      </c>
    </row>
    <row r="7" spans="1:50">
      <c r="A7" t="s">
        <v>33</v>
      </c>
      <c r="B7" t="s">
        <v>827</v>
      </c>
      <c r="C7" t="s">
        <v>357</v>
      </c>
      <c r="D7" s="70"/>
      <c r="E7" s="70"/>
      <c r="F7" s="70"/>
      <c r="G7" s="70"/>
      <c r="H7" s="70"/>
      <c r="I7" s="53">
        <f>EXP(datos_econometria!$D$142+datos_econometria!$D$138*LN(datos_driver!C7)+datos_econometria!$D$139*LN(datos_driver!C41)+datos_econometria!$D$141*LN(datos_driver!C25)+datos_econometria!$D$145*IF(datos_pkm_auxiliar!I1=2019,1,0)+datos_econometria!$D$146*IF(datos_pkm_auxiliar!I1=2020,1,0))</f>
        <v>16094569455.944195</v>
      </c>
      <c r="J7" s="53">
        <f>EXP(datos_econometria!$D$142+datos_econometria!$D$138*LN(datos_driver!D7)+datos_econometria!$D$139*LN(datos_driver!D41)+datos_econometria!$D$141*LN(datos_driver!D25)+datos_econometria!$D$145*IF(datos_pkm_auxiliar!J1=2019,1,0)+datos_econometria!$D$146*IF(datos_pkm_auxiliar!J1=2020,1,0))</f>
        <v>14270979255.595112</v>
      </c>
      <c r="K7" s="53">
        <f>EXP(datos_econometria!$D$142+datos_econometria!$D$138*LN(datos_driver!E7)+datos_econometria!$D$139*LN(datos_driver!E41)+datos_econometria!$D$141*LN(datos_driver!E25)+datos_econometria!$D$145*IF(datos_pkm_auxiliar!K1=2019,1,0)+datos_econometria!$D$146*IF(datos_pkm_auxiliar!K1=2020,1,0))</f>
        <v>12416053042.599293</v>
      </c>
      <c r="L7" s="53">
        <f>EXP(datos_econometria!$D$142+datos_econometria!$D$138*LN(datos_driver!F7)+datos_econometria!$D$139*LN(datos_driver!F41)+datos_econometria!$D$141*LN(datos_driver!F25)+datos_econometria!$D$145*IF(datos_pkm_auxiliar!L1=2019,1,0)+datos_econometria!$D$146*IF(datos_pkm_auxiliar!L1=2020,1,0))</f>
        <v>12468610588.135614</v>
      </c>
      <c r="M7" s="53">
        <f>EXP(datos_econometria!$D$142+datos_econometria!$D$138*LN(datos_driver!G7)+datos_econometria!$D$139*LN(datos_driver!G41)+datos_econometria!$D$141*LN(datos_driver!G25)+datos_econometria!$D$145*IF(datos_pkm_auxiliar!M1=2019,1,0)+datos_econometria!$D$146*IF(datos_pkm_auxiliar!M1=2020,1,0))</f>
        <v>12444888354.470463</v>
      </c>
      <c r="N7" s="53">
        <f>EXP(datos_econometria!$D$142+datos_econometria!$D$138*LN(datos_driver!H7)+datos_econometria!$D$139*LN(datos_driver!H41)+datos_econometria!$D$141*LN(datos_driver!H25)+datos_econometria!$D$145*IF(datos_pkm_auxiliar!N1=2019,1,0)+datos_econometria!$D$146*IF(datos_pkm_auxiliar!N1=2020,1,0))</f>
        <v>12509140000.738865</v>
      </c>
      <c r="O7" s="53">
        <f>EXP(datos_econometria!$D$142+datos_econometria!$D$138*LN(datos_driver!I7)+datos_econometria!$D$139*LN(datos_driver!I41)+datos_econometria!$D$141*LN(datos_driver!I25)+datos_econometria!$D$145*IF(datos_pkm_auxiliar!O1=2019,1,0)+datos_econometria!$D$146*IF(datos_pkm_auxiliar!O1=2020,1,0))</f>
        <v>12566486185.587234</v>
      </c>
      <c r="P7" s="53">
        <f>EXP(datos_econometria!$D$142+datos_econometria!$D$138*LN(datos_driver!J7)+datos_econometria!$D$139*LN(datos_driver!J41)+datos_econometria!$D$141*LN(datos_driver!J25)+datos_econometria!$D$145*IF(datos_pkm_auxiliar!P1=2019,1,0)+datos_econometria!$D$146*IF(datos_pkm_auxiliar!P1=2020,1,0))</f>
        <v>12616197470.197014</v>
      </c>
      <c r="Q7" s="53">
        <f>EXP(datos_econometria!$D$142+datos_econometria!$D$138*LN(datos_driver!K7)+datos_econometria!$D$139*LN(datos_driver!K41)+datos_econometria!$D$141*LN(datos_driver!K25)+datos_econometria!$D$145*IF(datos_pkm_auxiliar!Q1=2019,1,0)+datos_econometria!$D$146*IF(datos_pkm_auxiliar!Q1=2020,1,0))</f>
        <v>12662136045.317644</v>
      </c>
      <c r="R7" s="53">
        <f>EXP(datos_econometria!$D$142+datos_econometria!$D$138*LN(datos_driver!L7)+datos_econometria!$D$139*LN(datos_driver!L41)+datos_econometria!$D$141*LN(datos_driver!L25)+datos_econometria!$D$145*IF(datos_pkm_auxiliar!R1=2019,1,0)+datos_econometria!$D$146*IF(datos_pkm_auxiliar!R1=2020,1,0))</f>
        <v>12709672539.249931</v>
      </c>
      <c r="S7" s="53">
        <f>EXP(datos_econometria!$D$142+datos_econometria!$D$138*LN(datos_driver!M7)+datos_econometria!$D$139*LN(datos_driver!M41)+datos_econometria!$D$141*LN(datos_driver!M25)+datos_econometria!$D$145*IF(datos_pkm_auxiliar!S1=2019,1,0)+datos_econometria!$D$146*IF(datos_pkm_auxiliar!S1=2020,1,0))</f>
        <v>12756863373.966362</v>
      </c>
      <c r="T7" s="53">
        <f>EXP(datos_econometria!$D$142+datos_econometria!$D$138*LN(datos_driver!N7)+datos_econometria!$D$139*LN(datos_driver!N41)+datos_econometria!$D$141*LN(datos_driver!N25)+datos_econometria!$D$145*IF(datos_pkm_auxiliar!T1=2019,1,0)+datos_econometria!$D$146*IF(datos_pkm_auxiliar!T1=2020,1,0))</f>
        <v>12801333264.758411</v>
      </c>
      <c r="U7" s="53">
        <f>EXP(datos_econometria!$D$142+datos_econometria!$D$138*LN(datos_driver!O7)+datos_econometria!$D$139*LN(datos_driver!O41)+datos_econometria!$D$141*LN(datos_driver!O25)+datos_econometria!$D$145*IF(datos_pkm_auxiliar!U1=2019,1,0)+datos_econometria!$D$146*IF(datos_pkm_auxiliar!U1=2020,1,0))</f>
        <v>12843252615.876028</v>
      </c>
      <c r="V7" s="53">
        <f>EXP(datos_econometria!$D$142+datos_econometria!$D$138*LN(datos_driver!P7)+datos_econometria!$D$139*LN(datos_driver!P41)+datos_econometria!$D$141*LN(datos_driver!P25)+datos_econometria!$D$145*IF(datos_pkm_auxiliar!V1=2019,1,0)+datos_econometria!$D$146*IF(datos_pkm_auxiliar!V1=2020,1,0))</f>
        <v>12883709424.998461</v>
      </c>
      <c r="W7" s="53">
        <f>EXP(datos_econometria!$D$142+datos_econometria!$D$138*LN(datos_driver!Q7)+datos_econometria!$D$139*LN(datos_driver!Q41)+datos_econometria!$D$141*LN(datos_driver!Q25)+datos_econometria!$D$145*IF(datos_pkm_auxiliar!W1=2019,1,0)+datos_econometria!$D$146*IF(datos_pkm_auxiliar!W1=2020,1,0))</f>
        <v>12922690965.726292</v>
      </c>
      <c r="X7" s="53">
        <f>EXP(datos_econometria!$D$142+datos_econometria!$D$138*LN(datos_driver!R7)+datos_econometria!$D$139*LN(datos_driver!R41)+datos_econometria!$D$141*LN(datos_driver!R25)+datos_econometria!$D$145*IF(datos_pkm_auxiliar!X1=2019,1,0)+datos_econometria!$D$146*IF(datos_pkm_auxiliar!X1=2020,1,0))</f>
        <v>12960167158.319275</v>
      </c>
      <c r="Y7" s="53">
        <f>EXP(datos_econometria!$D$142+datos_econometria!$D$138*LN(datos_driver!S7)+datos_econometria!$D$139*LN(datos_driver!S41)+datos_econometria!$D$141*LN(datos_driver!S25)+datos_econometria!$D$145*IF(datos_pkm_auxiliar!Y1=2019,1,0)+datos_econometria!$D$146*IF(datos_pkm_auxiliar!Y1=2020,1,0))</f>
        <v>12996114048.723906</v>
      </c>
      <c r="Z7" s="53">
        <f>EXP(datos_econometria!$D$142+datos_econometria!$D$138*LN(datos_driver!T7)+datos_econometria!$D$139*LN(datos_driver!T41)+datos_econometria!$D$141*LN(datos_driver!T25)+datos_econometria!$D$145*IF(datos_pkm_auxiliar!Z1=2019,1,0)+datos_econometria!$D$146*IF(datos_pkm_auxiliar!Z1=2020,1,0))</f>
        <v>13030511995.867382</v>
      </c>
      <c r="AA7" s="53">
        <f>EXP(datos_econometria!$D$142+datos_econometria!$D$138*LN(datos_driver!U7)+datos_econometria!$D$139*LN(datos_driver!U41)+datos_econometria!$D$141*LN(datos_driver!U25)+datos_econometria!$D$145*IF(datos_pkm_auxiliar!AA1=2019,1,0)+datos_econometria!$D$146*IF(datos_pkm_auxiliar!AA1=2020,1,0))</f>
        <v>13063343914.391687</v>
      </c>
      <c r="AB7" s="53">
        <f>EXP(datos_econometria!$D$142+datos_econometria!$D$138*LN(datos_driver!V7)+datos_econometria!$D$139*LN(datos_driver!V41)+datos_econometria!$D$141*LN(datos_driver!V25)+datos_econometria!$D$145*IF(datos_pkm_auxiliar!AB1=2019,1,0)+datos_econometria!$D$146*IF(datos_pkm_auxiliar!AB1=2020,1,0))</f>
        <v>13094594366.021061</v>
      </c>
      <c r="AC7" s="53">
        <f>EXP(datos_econometria!$D$142+datos_econometria!$D$138*LN(datos_driver!W7)+datos_econometria!$D$139*LN(datos_driver!W41)+datos_econometria!$D$141*LN(datos_driver!W25)+datos_econometria!$D$145*IF(datos_pkm_auxiliar!AC1=2019,1,0)+datos_econometria!$D$146*IF(datos_pkm_auxiliar!AC1=2020,1,0))</f>
        <v>13124249096.628132</v>
      </c>
      <c r="AD7" s="53">
        <f>EXP(datos_econometria!$D$142+datos_econometria!$D$138*LN(datos_driver!X7)+datos_econometria!$D$139*LN(datos_driver!X41)+datos_econometria!$D$141*LN(datos_driver!X25)+datos_econometria!$D$145*IF(datos_pkm_auxiliar!AD1=2019,1,0)+datos_econometria!$D$146*IF(datos_pkm_auxiliar!AD1=2020,1,0))</f>
        <v>13152294791.535017</v>
      </c>
      <c r="AE7" s="53">
        <f>EXP(datos_econometria!$D$142+datos_econometria!$D$138*LN(datos_driver!Y7)+datos_econometria!$D$139*LN(datos_driver!Y41)+datos_econometria!$D$141*LN(datos_driver!Y25)+datos_econometria!$D$145*IF(datos_pkm_auxiliar!AE1=2019,1,0)+datos_econometria!$D$146*IF(datos_pkm_auxiliar!AE1=2020,1,0))</f>
        <v>13178718942.359493</v>
      </c>
      <c r="AF7" s="53">
        <f>EXP(datos_econometria!$D$142+datos_econometria!$D$138*LN(datos_driver!Z7)+datos_econometria!$D$139*LN(datos_driver!Z41)+datos_econometria!$D$141*LN(datos_driver!Z25)+datos_econometria!$D$145*IF(datos_pkm_auxiliar!AF1=2019,1,0)+datos_econometria!$D$146*IF(datos_pkm_auxiliar!AF1=2020,1,0))</f>
        <v>13203509773.74519</v>
      </c>
      <c r="AG7" s="53">
        <f>EXP(datos_econometria!$D$142+datos_econometria!$D$138*LN(datos_driver!AA7)+datos_econometria!$D$139*LN(datos_driver!AA41)+datos_econometria!$D$141*LN(datos_driver!AA25)+datos_econometria!$D$145*IF(datos_pkm_auxiliar!AG1=2019,1,0)+datos_econometria!$D$146*IF(datos_pkm_auxiliar!AG1=2020,1,0))</f>
        <v>13226656203.464392</v>
      </c>
      <c r="AH7" s="53">
        <f>EXP(datos_econometria!$D$142+datos_econometria!$D$138*LN(datos_driver!AB7)+datos_econometria!$D$139*LN(datos_driver!AB41)+datos_econometria!$D$141*LN(datos_driver!AB25)+datos_econometria!$D$145*IF(datos_pkm_auxiliar!AH1=2019,1,0)+datos_econometria!$D$146*IF(datos_pkm_auxiliar!AH1=2020,1,0))</f>
        <v>13248147821.567801</v>
      </c>
      <c r="AI7" s="53">
        <f>EXP(datos_econometria!$D$142+datos_econometria!$D$138*LN(datos_driver!AC7)+datos_econometria!$D$139*LN(datos_driver!AC41)+datos_econometria!$D$141*LN(datos_driver!AC25)+datos_econometria!$D$145*IF(datos_pkm_auxiliar!AI1=2019,1,0)+datos_econometria!$D$146*IF(datos_pkm_auxiliar!AI1=2020,1,0))</f>
        <v>13267974880.540239</v>
      </c>
      <c r="AJ7" s="53">
        <f>EXP(datos_econometria!$D$142+datos_econometria!$D$138*LN(datos_driver!AD7)+datos_econometria!$D$139*LN(datos_driver!AD41)+datos_econometria!$D$141*LN(datos_driver!AD25)+datos_econometria!$D$145*IF(datos_pkm_auxiliar!AJ1=2019,1,0)+datos_econometria!$D$146*IF(datos_pkm_auxiliar!AJ1=2020,1,0))</f>
        <v>13286128291.824581</v>
      </c>
      <c r="AK7" s="53">
        <f>EXP(datos_econometria!$D$142+datos_econometria!$D$138*LN(datos_driver!AE7)+datos_econometria!$D$139*LN(datos_driver!AE41)+datos_econometria!$D$141*LN(datos_driver!AE25)+datos_econometria!$D$145*IF(datos_pkm_auxiliar!AK1=2019,1,0)+datos_econometria!$D$146*IF(datos_pkm_auxiliar!AK1=2020,1,0))</f>
        <v>13293430443.905159</v>
      </c>
      <c r="AL7" s="53">
        <f>EXP(datos_econometria!$D$142+datos_econometria!$D$138*LN(datos_driver!AF7)+datos_econometria!$D$139*LN(datos_driver!AF41)+datos_econometria!$D$141*LN(datos_driver!AF25)+datos_econometria!$D$145*IF(datos_pkm_auxiliar!AL1=2019,1,0)+datos_econometria!$D$146*IF(datos_pkm_auxiliar!AL1=2020,1,0))</f>
        <v>13302361673.50872</v>
      </c>
      <c r="AM7" s="53">
        <f>EXP(datos_econometria!$D$142+datos_econometria!$D$138*LN(datos_driver!AG7)+datos_econometria!$D$139*LN(datos_driver!AG41)+datos_econometria!$D$141*LN(datos_driver!AG25)+datos_econometria!$D$145*IF(datos_pkm_auxiliar!AM1=2019,1,0)+datos_econometria!$D$146*IF(datos_pkm_auxiliar!AM1=2020,1,0))</f>
        <v>13312495236.354343</v>
      </c>
      <c r="AN7" s="53">
        <f>EXP(datos_econometria!$D$142+datos_econometria!$D$138*LN(datos_driver!AH7)+datos_econometria!$D$139*LN(datos_driver!AH41)+datos_econometria!$D$141*LN(datos_driver!AH25)+datos_econometria!$D$145*IF(datos_pkm_auxiliar!AN1=2019,1,0)+datos_econometria!$D$146*IF(datos_pkm_auxiliar!AN1=2020,1,0))</f>
        <v>13323372746.737371</v>
      </c>
      <c r="AO7" s="53">
        <f>EXP(datos_econometria!$D$142+datos_econometria!$D$138*LN(datos_driver!AI7)+datos_econometria!$D$139*LN(datos_driver!AI41)+datos_econometria!$D$141*LN(datos_driver!AI25)+datos_econometria!$D$145*IF(datos_pkm_auxiliar!AO1=2019,1,0)+datos_econometria!$D$146*IF(datos_pkm_auxiliar!AO1=2020,1,0))</f>
        <v>13334711322.04063</v>
      </c>
      <c r="AP7" s="53">
        <f>EXP(datos_econometria!$D$142+datos_econometria!$D$138*LN(datos_driver!AJ7)+datos_econometria!$D$139*LN(datos_driver!AJ41)+datos_econometria!$D$141*LN(datos_driver!AJ25)+datos_econometria!$D$145*IF(datos_pkm_auxiliar!AP1=2019,1,0)+datos_econometria!$D$146*IF(datos_pkm_auxiliar!AP1=2020,1,0))</f>
        <v>13346340661.124432</v>
      </c>
      <c r="AQ7" s="53">
        <f>EXP(datos_econometria!$D$142+datos_econometria!$D$138*LN(datos_driver!AK7)+datos_econometria!$D$139*LN(datos_driver!AK41)+datos_econometria!$D$141*LN(datos_driver!AK25)+datos_econometria!$D$145*IF(datos_pkm_auxiliar!AQ1=2019,1,0)+datos_econometria!$D$146*IF(datos_pkm_auxiliar!AQ1=2020,1,0))</f>
        <v>13358156703.312731</v>
      </c>
      <c r="AR7" s="53">
        <f>EXP(datos_econometria!$D$142+datos_econometria!$D$138*LN(datos_driver!AL7)+datos_econometria!$D$139*LN(datos_driver!AL41)+datos_econometria!$D$141*LN(datos_driver!AL25)+datos_econometria!$D$145*IF(datos_pkm_auxiliar!AR1=2019,1,0)+datos_econometria!$D$146*IF(datos_pkm_auxiliar!AR1=2020,1,0))</f>
        <v>13370094977.438766</v>
      </c>
      <c r="AS7" s="53">
        <f>EXP(datos_econometria!$D$142+datos_econometria!$D$138*LN(datos_driver!AM7)+datos_econometria!$D$139*LN(datos_driver!AM41)+datos_econometria!$D$141*LN(datos_driver!AM25)+datos_econometria!$D$145*IF(datos_pkm_auxiliar!AS1=2019,1,0)+datos_econometria!$D$146*IF(datos_pkm_auxiliar!AS1=2020,1,0))</f>
        <v>13382115142.571419</v>
      </c>
      <c r="AT7" s="53">
        <f>EXP(datos_econometria!$D$142+datos_econometria!$D$138*LN(datos_driver!AN7)+datos_econometria!$D$139*LN(datos_driver!AN41)+datos_econometria!$D$141*LN(datos_driver!AN25)+datos_econometria!$D$145*IF(datos_pkm_auxiliar!AT1=2019,1,0)+datos_econometria!$D$146*IF(datos_pkm_auxiliar!AT1=2020,1,0))</f>
        <v>13394191775.17823</v>
      </c>
      <c r="AU7" s="53">
        <f>EXP(datos_econometria!$D$142+datos_econometria!$D$138*LN(datos_driver!AO7)+datos_econometria!$D$139*LN(datos_driver!AO41)+datos_econometria!$D$141*LN(datos_driver!AO25)+datos_econometria!$D$145*IF(datos_pkm_auxiliar!AU1=2019,1,0)+datos_econometria!$D$146*IF(datos_pkm_auxiliar!AU1=2020,1,0))</f>
        <v>13406308763.946861</v>
      </c>
      <c r="AV7" s="53">
        <f>EXP(datos_econometria!$D$142+datos_econometria!$D$138*LN(datos_driver!AP7)+datos_econometria!$D$139*LN(datos_driver!AP41)+datos_econometria!$D$141*LN(datos_driver!AP25)+datos_econometria!$D$145*IF(datos_pkm_auxiliar!AV1=2019,1,0)+datos_econometria!$D$146*IF(datos_pkm_auxiliar!AV1=2020,1,0))</f>
        <v>13418455851.447252</v>
      </c>
      <c r="AW7" s="53">
        <f>EXP(datos_econometria!$D$142+datos_econometria!$D$138*LN(datos_driver!AQ7)+datos_econometria!$D$139*LN(datos_driver!AQ41)+datos_econometria!$D$141*LN(datos_driver!AQ25)+datos_econometria!$D$145*IF(datos_pkm_auxiliar!AW1=2019,1,0)+datos_econometria!$D$146*IF(datos_pkm_auxiliar!AW1=2020,1,0))</f>
        <v>13430626480.017237</v>
      </c>
      <c r="AX7" s="53">
        <f>EXP(datos_econometria!$D$142+datos_econometria!$D$138*LN(datos_driver!AR7)+datos_econometria!$D$139*LN(datos_driver!AR41)+datos_econometria!$D$141*LN(datos_driver!AR25)+datos_econometria!$D$145*IF(datos_pkm_auxiliar!AX1=2019,1,0)+datos_econometria!$D$146*IF(datos_pkm_auxiliar!AX1=2020,1,0))</f>
        <v>13442816440.916334</v>
      </c>
    </row>
    <row r="8" spans="1:50">
      <c r="A8" t="s">
        <v>34</v>
      </c>
      <c r="B8" t="s">
        <v>827</v>
      </c>
      <c r="C8" t="s">
        <v>357</v>
      </c>
      <c r="D8" s="70"/>
      <c r="E8" s="70"/>
      <c r="F8" s="70"/>
      <c r="G8" s="70"/>
      <c r="H8" s="70"/>
      <c r="I8" s="53">
        <f>EXP(datos_econometria!$D$178+datos_econometria!$D$174*LN(datos_driver!C8)+datos_econometria!$D$175*LN(datos_driver!C42)+datos_econometria!$D$177*LN(datos_driver!C26)+datos_econometria!$D$181*IF(I1=2019,1,0)+datos_econometria!$D$182*IF(I1=2020,1,0))</f>
        <v>8378520858.2953835</v>
      </c>
      <c r="J8" s="53">
        <f>EXP(datos_econometria!$D$178+datos_econometria!$D$174*LN(datos_driver!D8)+datos_econometria!$D$175*LN(datos_driver!D42)+datos_econometria!$D$177*LN(datos_driver!D26)+IF(J1=2019,1,0)*datos_econometria!$D$182)</f>
        <v>5542916020.0211868</v>
      </c>
      <c r="K8" s="53">
        <f>EXP(datos_econometria!$D$178+datos_econometria!$D$174*LN(datos_driver!E8)+datos_econometria!$D$175*LN(datos_driver!E42)+datos_econometria!$D$177*LN(datos_driver!E26)+IF(K1=2019,1,0)*datos_econometria!$D$182)</f>
        <v>6201729693.9672146</v>
      </c>
      <c r="L8" s="53">
        <f>EXP(datos_econometria!$D$178+datos_econometria!$D$174*LN(datos_driver!F8)+datos_econometria!$D$175*LN(datos_driver!F42)+datos_econometria!$D$177*LN(datos_driver!F26)+IF(L1=2019,1,0)*datos_econometria!$D$182)</f>
        <v>6325817654.5329628</v>
      </c>
      <c r="M8" s="53">
        <f>EXP(datos_econometria!$D$178+datos_econometria!$D$174*LN(datos_driver!G8)+datos_econometria!$D$175*LN(datos_driver!G42)+datos_econometria!$D$177*LN(datos_driver!G26)+IF(M1=2019,1,0)*datos_econometria!$D$182)</f>
        <v>6310410153.5229845</v>
      </c>
      <c r="N8" s="53">
        <f>EXP(datos_econometria!$D$178+datos_econometria!$D$174*LN(datos_driver!H8)+datos_econometria!$D$175*LN(datos_driver!H42)+datos_econometria!$D$177*LN(datos_driver!H26)+IF(N1=2019,1,0)*datos_econometria!$D$182)</f>
        <v>6471822262.4395943</v>
      </c>
      <c r="O8" s="53">
        <f>EXP(datos_econometria!$D$178+datos_econometria!$D$174*LN(datos_driver!I8)+datos_econometria!$D$175*LN(datos_driver!I42)+datos_econometria!$D$177*LN(datos_driver!I26)+IF(O1=2019,1,0)*datos_econometria!$D$182)</f>
        <v>6594953718.558857</v>
      </c>
      <c r="P8" s="53">
        <f>EXP(datos_econometria!$D$178+datos_econometria!$D$174*LN(datos_driver!J8)+datos_econometria!$D$175*LN(datos_driver!J42)+datos_econometria!$D$177*LN(datos_driver!J26)+IF(P1=2019,1,0)*datos_econometria!$D$182)</f>
        <v>6710682321.0788383</v>
      </c>
      <c r="Q8" s="53">
        <f>EXP(datos_econometria!$D$178+datos_econometria!$D$174*LN(datos_driver!K8)+datos_econometria!$D$175*LN(datos_driver!K42)+datos_econometria!$D$177*LN(datos_driver!K26)+IF(Q1=2019,1,0)*datos_econometria!$D$182)</f>
        <v>6841033100.090189</v>
      </c>
      <c r="R8" s="53">
        <f>EXP(datos_econometria!$D$178+datos_econometria!$D$174*LN(datos_driver!L8)+datos_econometria!$D$175*LN(datos_driver!L42)+datos_econometria!$D$177*LN(datos_driver!L26)+IF(R1=2019,1,0)*datos_econometria!$D$182)</f>
        <v>6994984864.8201084</v>
      </c>
      <c r="S8" s="53">
        <f>EXP(datos_econometria!$D$178+datos_econometria!$D$174*LN(datos_driver!M8)+datos_econometria!$D$175*LN(datos_driver!M42)+datos_econometria!$D$177*LN(datos_driver!M26)+IF(S1=2019,1,0)*datos_econometria!$D$182)</f>
        <v>7132227794.480875</v>
      </c>
      <c r="T8" s="53">
        <f>EXP(datos_econometria!$D$178+datos_econometria!$D$174*LN(datos_driver!N8)+datos_econometria!$D$175*LN(datos_driver!N42)+datos_econometria!$D$177*LN(datos_driver!N26)+IF(T1=2019,1,0)*datos_econometria!$D$182)</f>
        <v>7238102060.1757975</v>
      </c>
      <c r="U8" s="53">
        <f>EXP(datos_econometria!$D$178+datos_econometria!$D$174*LN(datos_driver!O8)+datos_econometria!$D$175*LN(datos_driver!O42)+datos_econometria!$D$177*LN(datos_driver!O26)+IF(U1=2019,1,0)*datos_econometria!$D$182)</f>
        <v>7342649753.2255573</v>
      </c>
      <c r="V8" s="53">
        <f>EXP(datos_econometria!$D$178+datos_econometria!$D$174*LN(datos_driver!P8)+datos_econometria!$D$175*LN(datos_driver!P42)+datos_econometria!$D$177*LN(datos_driver!P26)+IF(V1=2019,1,0)*datos_econometria!$D$182)</f>
        <v>7433511083.9767179</v>
      </c>
      <c r="W8" s="53">
        <f>EXP(datos_econometria!$D$178+datos_econometria!$D$174*LN(datos_driver!Q8)+datos_econometria!$D$175*LN(datos_driver!Q42)+datos_econometria!$D$177*LN(datos_driver!Q26)+IF(W1=2019,1,0)*datos_econometria!$D$182)</f>
        <v>7584332832.1431055</v>
      </c>
      <c r="X8" s="53">
        <f>EXP(datos_econometria!$D$178+datos_econometria!$D$174*LN(datos_driver!R8)+datos_econometria!$D$175*LN(datos_driver!R42)+datos_econometria!$D$177*LN(datos_driver!R26)+IF(X1=2019,1,0)*datos_econometria!$D$182)</f>
        <v>7689824203.5330801</v>
      </c>
      <c r="Y8" s="53">
        <f>EXP(datos_econometria!$D$178+datos_econometria!$D$174*LN(datos_driver!S8)+datos_econometria!$D$175*LN(datos_driver!S42)+datos_econometria!$D$177*LN(datos_driver!S26)+IF(Y1=2019,1,0)*datos_econometria!$D$182)</f>
        <v>7818791353.7386293</v>
      </c>
      <c r="Z8" s="53">
        <f>EXP(datos_econometria!$D$178+datos_econometria!$D$174*LN(datos_driver!T8)+datos_econometria!$D$175*LN(datos_driver!T42)+datos_econometria!$D$177*LN(datos_driver!T26)+IF(Z1=2019,1,0)*datos_econometria!$D$182)</f>
        <v>7889960444.2364635</v>
      </c>
      <c r="AA8" s="53">
        <f>EXP(datos_econometria!$D$178+datos_econometria!$D$174*LN(datos_driver!U8)+datos_econometria!$D$175*LN(datos_driver!U42)+datos_econometria!$D$177*LN(datos_driver!U26)+IF(AA1=2019,1,0)*datos_econometria!$D$182)</f>
        <v>8014108090.3338041</v>
      </c>
      <c r="AB8" s="53">
        <f>EXP(datos_econometria!$D$178+datos_econometria!$D$174*LN(datos_driver!V8)+datos_econometria!$D$175*LN(datos_driver!V42)+datos_econometria!$D$177*LN(datos_driver!V26)+IF(AB1=2019,1,0)*datos_econometria!$D$182)</f>
        <v>8117810053.4996567</v>
      </c>
      <c r="AC8" s="53">
        <f>EXP(datos_econometria!$D$178+datos_econometria!$D$174*LN(datos_driver!W8)+datos_econometria!$D$175*LN(datos_driver!W42)+datos_econometria!$D$177*LN(datos_driver!W26)+IF(AC1=2019,1,0)*datos_econometria!$D$182)</f>
        <v>8202433856.1038923</v>
      </c>
      <c r="AD8" s="53">
        <f>EXP(datos_econometria!$D$178+datos_econometria!$D$174*LN(datos_driver!X8)+datos_econometria!$D$175*LN(datos_driver!X42)+datos_econometria!$D$177*LN(datos_driver!X26)+IF(AD1=2019,1,0)*datos_econometria!$D$182)</f>
        <v>8300064142.4475679</v>
      </c>
      <c r="AE8" s="53">
        <f>EXP(datos_econometria!$D$178+datos_econometria!$D$174*LN(datos_driver!Y8)+datos_econometria!$D$175*LN(datos_driver!Y42)+datos_econometria!$D$177*LN(datos_driver!Y26)+IF(AE1=2019,1,0)*datos_econometria!$D$182)</f>
        <v>8399778418.928937</v>
      </c>
      <c r="AF8" s="53">
        <f>EXP(datos_econometria!$D$178+datos_econometria!$D$174*LN(datos_driver!Z8)+datos_econometria!$D$175*LN(datos_driver!Z42)+datos_econometria!$D$177*LN(datos_driver!Z26)+IF(AF1=2019,1,0)*datos_econometria!$D$182)</f>
        <v>8505926181.9484997</v>
      </c>
      <c r="AG8" s="53">
        <f>EXP(datos_econometria!$D$178+datos_econometria!$D$174*LN(datos_driver!AA8)+datos_econometria!$D$175*LN(datos_driver!AA42)+datos_econometria!$D$177*LN(datos_driver!AA26)+IF(AG1=2019,1,0)*datos_econometria!$D$182)</f>
        <v>8596047694.2822285</v>
      </c>
      <c r="AH8" s="53">
        <f>EXP(datos_econometria!$D$178+datos_econometria!$D$174*LN(datos_driver!AB8)+datos_econometria!$D$175*LN(datos_driver!AB42)+datos_econometria!$D$177*LN(datos_driver!AB26)+IF(AH1=2019,1,0)*datos_econometria!$D$182)</f>
        <v>8681463130.6511593</v>
      </c>
      <c r="AI8" s="53">
        <f>EXP(datos_econometria!$D$178+datos_econometria!$D$174*LN(datos_driver!AC8)+datos_econometria!$D$175*LN(datos_driver!AC42)+datos_econometria!$D$177*LN(datos_driver!AC26)+IF(AI1=2019,1,0)*datos_econometria!$D$182)</f>
        <v>8758154444.2082844</v>
      </c>
      <c r="AJ8" s="53">
        <f>EXP(datos_econometria!$D$178+datos_econometria!$D$174*LN(datos_driver!AD8)+datos_econometria!$D$175*LN(datos_driver!AD42)+datos_econometria!$D$177*LN(datos_driver!AD26)+IF(AJ1=2019,1,0)*datos_econometria!$D$182)</f>
        <v>8819980703.2474461</v>
      </c>
      <c r="AK8" s="53">
        <f>EXP(datos_econometria!$D$178+datos_econometria!$D$174*LN(datos_driver!AE8)+datos_econometria!$D$175*LN(datos_driver!AE42)+datos_econometria!$D$177*LN(datos_driver!AE26)+IF(AK1=2019,1,0)*datos_econometria!$D$182)</f>
        <v>8843156769.2527466</v>
      </c>
      <c r="AL8" s="53">
        <f>EXP(datos_econometria!$D$178+datos_econometria!$D$174*LN(datos_driver!AF8)+datos_econometria!$D$175*LN(datos_driver!AF42)+datos_econometria!$D$177*LN(datos_driver!AF26)+IF(AL1=2019,1,0)*datos_econometria!$D$182)</f>
        <v>8888531255.1594925</v>
      </c>
      <c r="AM8" s="53">
        <f>EXP(datos_econometria!$D$178+datos_econometria!$D$174*LN(datos_driver!AG8)+datos_econometria!$D$175*LN(datos_driver!AG42)+datos_econometria!$D$177*LN(datos_driver!AG26)+IF(AM1=2019,1,0)*datos_econometria!$D$182)</f>
        <v>8902878946.5850086</v>
      </c>
      <c r="AN8" s="53">
        <f>EXP(datos_econometria!$D$178+datos_econometria!$D$174*LN(datos_driver!AH8)+datos_econometria!$D$175*LN(datos_driver!AH42)+datos_econometria!$D$177*LN(datos_driver!AH26)+IF(AN1=2019,1,0)*datos_econometria!$D$182)</f>
        <v>8928525467.8063412</v>
      </c>
      <c r="AO8" s="53">
        <f>EXP(datos_econometria!$D$178+datos_econometria!$D$174*LN(datos_driver!AI8)+datos_econometria!$D$175*LN(datos_driver!AI42)+datos_econometria!$D$177*LN(datos_driver!AI26)+IF(AO1=2019,1,0)*datos_econometria!$D$182)</f>
        <v>8977238836.7616596</v>
      </c>
      <c r="AP8" s="53">
        <f>EXP(datos_econometria!$D$178+datos_econometria!$D$174*LN(datos_driver!AJ8)+datos_econometria!$D$175*LN(datos_driver!AJ42)+datos_econometria!$D$177*LN(datos_driver!AJ26)+IF(AP1=2019,1,0)*datos_econometria!$D$182)</f>
        <v>9026493901.1309605</v>
      </c>
      <c r="AQ8" s="53">
        <f>EXP(datos_econometria!$D$178+datos_econometria!$D$174*LN(datos_driver!AK8)+datos_econometria!$D$175*LN(datos_driver!AK42)+datos_econometria!$D$177*LN(datos_driver!AK26)+IF(AQ1=2019,1,0)*datos_econometria!$D$182)</f>
        <v>9076273796.7821655</v>
      </c>
      <c r="AR8" s="53">
        <f>EXP(datos_econometria!$D$178+datos_econometria!$D$174*LN(datos_driver!AL8)+datos_econometria!$D$175*LN(datos_driver!AL42)+datos_econometria!$D$177*LN(datos_driver!AL26)+IF(AR1=2019,1,0)*datos_econometria!$D$182)</f>
        <v>9126539480.6220798</v>
      </c>
      <c r="AS8" s="53">
        <f>EXP(datos_econometria!$D$178+datos_econometria!$D$174*LN(datos_driver!AM8)+datos_econometria!$D$175*LN(datos_driver!AM42)+datos_econometria!$D$177*LN(datos_driver!AM26)+IF(AS1=2019,1,0)*datos_econometria!$D$182)</f>
        <v>9177249261.1007938</v>
      </c>
      <c r="AT8" s="53">
        <f>EXP(datos_econometria!$D$178+datos_econometria!$D$174*LN(datos_driver!AN8)+datos_econometria!$D$175*LN(datos_driver!AN42)+datos_econometria!$D$177*LN(datos_driver!AN26)+IF(AT1=2019,1,0)*datos_econometria!$D$182)</f>
        <v>9228366855.3032017</v>
      </c>
      <c r="AU8" s="53">
        <f>EXP(datos_econometria!$D$178+datos_econometria!$D$174*LN(datos_driver!AO8)+datos_econometria!$D$175*LN(datos_driver!AO42)+datos_econometria!$D$177*LN(datos_driver!AO26)+IF(AU1=2019,1,0)*datos_econometria!$D$182)</f>
        <v>9279863669.6989632</v>
      </c>
      <c r="AV8" s="53">
        <f>EXP(datos_econometria!$D$178+datos_econometria!$D$174*LN(datos_driver!AP8)+datos_econometria!$D$175*LN(datos_driver!AP42)+datos_econometria!$D$177*LN(datos_driver!AP26)+IF(AV1=2019,1,0)*datos_econometria!$D$182)</f>
        <v>9331718509.2525749</v>
      </c>
      <c r="AW8" s="53">
        <f>EXP(datos_econometria!$D$178+datos_econometria!$D$174*LN(datos_driver!AQ8)+datos_econometria!$D$175*LN(datos_driver!AQ42)+datos_econometria!$D$177*LN(datos_driver!AQ26)+IF(AW1=2019,1,0)*datos_econometria!$D$182)</f>
        <v>9383916357.786953</v>
      </c>
      <c r="AX8" s="53">
        <f>EXP(datos_econometria!$D$178+datos_econometria!$D$174*LN(datos_driver!AR8)+datos_econometria!$D$175*LN(datos_driver!AR42)+datos_econometria!$D$177*LN(datos_driver!AR26)+IF(AX1=2019,1,0)*datos_econometria!$D$182)</f>
        <v>9436446996.5294304</v>
      </c>
    </row>
    <row r="9" spans="1:50">
      <c r="A9" t="s">
        <v>35</v>
      </c>
      <c r="B9" t="s">
        <v>827</v>
      </c>
      <c r="C9" t="s">
        <v>357</v>
      </c>
      <c r="D9" s="70"/>
      <c r="E9" s="70"/>
      <c r="F9" s="70"/>
      <c r="G9" s="70"/>
      <c r="H9" s="70"/>
      <c r="I9" s="53">
        <f>EXP(datos_econometria!$D$212+datos_econometria!$D$208*LN(datos_driver!C9)+datos_econometria!$D$209*LN(datos_driver!C43)+datos_econometria!$D$211*LN(datos_driver!C27))</f>
        <v>7618235981.8669901</v>
      </c>
      <c r="J9" s="53">
        <f>EXP(datos_econometria!$D$212+datos_econometria!$D$208*LN(datos_driver!D9)+datos_econometria!$D$209*LN(datos_driver!D43)+datos_econometria!$D$211*LN(datos_driver!D27))</f>
        <v>6116306864.7974968</v>
      </c>
      <c r="K9" s="53">
        <f>EXP(datos_econometria!$D$212+datos_econometria!$D$208*LN(datos_driver!E9)+datos_econometria!$D$209*LN(datos_driver!E43)+datos_econometria!$D$211*LN(datos_driver!E27))</f>
        <v>8348797203.6599426</v>
      </c>
      <c r="L9" s="53">
        <f>EXP(datos_econometria!$D$212+datos_econometria!$D$208*LN(datos_driver!F9)+datos_econometria!$D$209*LN(datos_driver!F43)+datos_econometria!$D$211*LN(datos_driver!F27))</f>
        <v>8584100505.6384306</v>
      </c>
      <c r="M9" s="53">
        <f>EXP(datos_econometria!$D$212+datos_econometria!$D$208*LN(datos_driver!G9)+datos_econometria!$D$209*LN(datos_driver!G43)+datos_econometria!$D$211*LN(datos_driver!G27))</f>
        <v>8313363126.6264229</v>
      </c>
      <c r="N9" s="53">
        <f>EXP(datos_econometria!$D$212+datos_econometria!$D$208*LN(datos_driver!H9)+datos_econometria!$D$209*LN(datos_driver!H43)+datos_econometria!$D$211*LN(datos_driver!H27))</f>
        <v>8738863275.2308598</v>
      </c>
      <c r="O9" s="53">
        <f>EXP(datos_econometria!$D$212+datos_econometria!$D$208*LN(datos_driver!I9)+datos_econometria!$D$209*LN(datos_driver!I43)+datos_econometria!$D$211*LN(datos_driver!I27))</f>
        <v>9064049512.3282528</v>
      </c>
      <c r="P9" s="53">
        <f>EXP(datos_econometria!$D$212+datos_econometria!$D$208*LN(datos_driver!J9)+datos_econometria!$D$209*LN(datos_driver!J43)+datos_econometria!$D$211*LN(datos_driver!J27))</f>
        <v>9348033274.9564838</v>
      </c>
      <c r="Q9" s="53">
        <f>EXP(datos_econometria!$D$212+datos_econometria!$D$208*LN(datos_driver!K9)+datos_econometria!$D$209*LN(datos_driver!K43)+datos_econometria!$D$211*LN(datos_driver!K27))</f>
        <v>9655283639.4978218</v>
      </c>
      <c r="R9" s="53">
        <f>EXP(datos_econometria!$D$212+datos_econometria!$D$208*LN(datos_driver!L9)+datos_econometria!$D$209*LN(datos_driver!L43)+datos_econometria!$D$211*LN(datos_driver!L27))</f>
        <v>10027208822.733507</v>
      </c>
      <c r="S9" s="53">
        <f>EXP(datos_econometria!$D$212+datos_econometria!$D$208*LN(datos_driver!M9)+datos_econometria!$D$209*LN(datos_driver!M43)+datos_econometria!$D$211*LN(datos_driver!M27))</f>
        <v>10370121036.429066</v>
      </c>
      <c r="T9" s="53">
        <f>EXP(datos_econometria!$D$212+datos_econometria!$D$208*LN(datos_driver!N9)+datos_econometria!$D$209*LN(datos_driver!N43)+datos_econometria!$D$211*LN(datos_driver!N27))</f>
        <v>10640980589.970234</v>
      </c>
      <c r="U9" s="53">
        <f>EXP(datos_econometria!$D$212+datos_econometria!$D$208*LN(datos_driver!O9)+datos_econometria!$D$209*LN(datos_driver!O43)+datos_econometria!$D$211*LN(datos_driver!O27))</f>
        <v>10905402135.581463</v>
      </c>
      <c r="V9" s="53">
        <f>EXP(datos_econometria!$D$212+datos_econometria!$D$208*LN(datos_driver!P9)+datos_econometria!$D$209*LN(datos_driver!P43)+datos_econometria!$D$211*LN(datos_driver!P27))</f>
        <v>11140990963.377556</v>
      </c>
      <c r="W9" s="53">
        <f>EXP(datos_econometria!$D$212+datos_econometria!$D$208*LN(datos_driver!Q9)+datos_econometria!$D$209*LN(datos_driver!Q43)+datos_econometria!$D$211*LN(datos_driver!Q27))</f>
        <v>11511798586.706005</v>
      </c>
      <c r="X9" s="53">
        <f>EXP(datos_econometria!$D$212+datos_econometria!$D$208*LN(datos_driver!R9)+datos_econometria!$D$209*LN(datos_driver!R43)+datos_econometria!$D$211*LN(datos_driver!R27))</f>
        <v>11782810433.580614</v>
      </c>
      <c r="Y9" s="53">
        <f>EXP(datos_econometria!$D$212+datos_econometria!$D$208*LN(datos_driver!S9)+datos_econometria!$D$209*LN(datos_driver!S43)+datos_econometria!$D$211*LN(datos_driver!S27))</f>
        <v>12108315238.783064</v>
      </c>
      <c r="Z9" s="53">
        <f>EXP(datos_econometria!$D$212+datos_econometria!$D$208*LN(datos_driver!T9)+datos_econometria!$D$209*LN(datos_driver!T43)+datos_econometria!$D$211*LN(datos_driver!T27))</f>
        <v>12301674098.564409</v>
      </c>
      <c r="AA9" s="53">
        <f>EXP(datos_econometria!$D$212+datos_econometria!$D$208*LN(datos_driver!U9)+datos_econometria!$D$209*LN(datos_driver!U43)+datos_econometria!$D$211*LN(datos_driver!U27))</f>
        <v>12617457176.463486</v>
      </c>
      <c r="AB9" s="53">
        <f>EXP(datos_econometria!$D$212+datos_econometria!$D$208*LN(datos_driver!V9)+datos_econometria!$D$209*LN(datos_driver!V43)+datos_econometria!$D$211*LN(datos_driver!V27))</f>
        <v>12886102344.843384</v>
      </c>
      <c r="AC9" s="53">
        <f>EXP(datos_econometria!$D$212+datos_econometria!$D$208*LN(datos_driver!W9)+datos_econometria!$D$209*LN(datos_driver!W43)+datos_econometria!$D$211*LN(datos_driver!W27))</f>
        <v>13109524105.23797</v>
      </c>
      <c r="AD9" s="53">
        <f>EXP(datos_econometria!$D$212+datos_econometria!$D$208*LN(datos_driver!X9)+datos_econometria!$D$209*LN(datos_driver!X43)+datos_econometria!$D$211*LN(datos_driver!X27))</f>
        <v>13363113017.592405</v>
      </c>
      <c r="AE9" s="53">
        <f>EXP(datos_econometria!$D$212+datos_econometria!$D$208*LN(datos_driver!Y9)+datos_econometria!$D$209*LN(datos_driver!Y43)+datos_econometria!$D$211*LN(datos_driver!Y27))</f>
        <v>13621185488.070024</v>
      </c>
      <c r="AF9" s="53">
        <f>EXP(datos_econometria!$D$212+datos_econometria!$D$208*LN(datos_driver!Z9)+datos_econometria!$D$209*LN(datos_driver!Z43)+datos_econometria!$D$211*LN(datos_driver!Z27))</f>
        <v>13894240065.269403</v>
      </c>
      <c r="AG9" s="53">
        <f>EXP(datos_econometria!$D$212+datos_econometria!$D$208*LN(datos_driver!AA9)+datos_econometria!$D$209*LN(datos_driver!AA43)+datos_econometria!$D$211*LN(datos_driver!AA27))</f>
        <v>14127782798.004295</v>
      </c>
      <c r="AH9" s="53">
        <f>EXP(datos_econometria!$D$212+datos_econometria!$D$208*LN(datos_driver!AB9)+datos_econometria!$D$209*LN(datos_driver!AB43)+datos_econometria!$D$211*LN(datos_driver!AB27))</f>
        <v>14348681652.613739</v>
      </c>
      <c r="AI9" s="53">
        <f>EXP(datos_econometria!$D$212+datos_econometria!$D$208*LN(datos_driver!AC9)+datos_econometria!$D$209*LN(datos_driver!AC43)+datos_econometria!$D$211*LN(datos_driver!AC27))</f>
        <v>14546752353.628565</v>
      </c>
      <c r="AJ9" s="53">
        <f>EXP(datos_econometria!$D$212+datos_econometria!$D$208*LN(datos_driver!AD9)+datos_econometria!$D$209*LN(datos_driver!AD43)+datos_econometria!$D$211*LN(datos_driver!AD27))</f>
        <v>14706420214.355553</v>
      </c>
      <c r="AK9" s="53">
        <f>EXP(datos_econometria!$D$212+datos_econometria!$D$208*LN(datos_driver!AE9)+datos_econometria!$D$209*LN(datos_driver!AE43)+datos_econometria!$D$211*LN(datos_driver!AE27))</f>
        <v>14721096277.217909</v>
      </c>
      <c r="AL9" s="53">
        <f>EXP(datos_econometria!$D$212+datos_econometria!$D$208*LN(datos_driver!AF9)+datos_econometria!$D$209*LN(datos_driver!AF43)+datos_econometria!$D$211*LN(datos_driver!AF27))</f>
        <v>14815004946.377308</v>
      </c>
      <c r="AM9" s="53">
        <f>EXP(datos_econometria!$D$212+datos_econometria!$D$208*LN(datos_driver!AG9)+datos_econometria!$D$209*LN(datos_driver!AG43)+datos_econometria!$D$211*LN(datos_driver!AG27))</f>
        <v>14848307176.833286</v>
      </c>
      <c r="AN9" s="53">
        <f>EXP(datos_econometria!$D$212+datos_econometria!$D$208*LN(datos_driver!AH9)+datos_econometria!$D$209*LN(datos_driver!AH43)+datos_econometria!$D$211*LN(datos_driver!AH27))</f>
        <v>14918595674.053997</v>
      </c>
      <c r="AO9" s="53">
        <f>EXP(datos_econometria!$D$212+datos_econometria!$D$208*LN(datos_driver!AI9)+datos_econometria!$D$209*LN(datos_driver!AI43)+datos_econometria!$D$211*LN(datos_driver!AI27))</f>
        <v>15051337220.330603</v>
      </c>
      <c r="AP9" s="53">
        <f>EXP(datos_econometria!$D$212+datos_econometria!$D$208*LN(datos_driver!AJ9)+datos_econometria!$D$209*LN(datos_driver!AJ43)+datos_econometria!$D$211*LN(datos_driver!AJ27))</f>
        <v>15188815229.233828</v>
      </c>
      <c r="AQ9" s="53">
        <f>EXP(datos_econometria!$D$212+datos_econometria!$D$208*LN(datos_driver!AK9)+datos_econometria!$D$209*LN(datos_driver!AK43)+datos_econometria!$D$211*LN(datos_driver!AK27))</f>
        <v>15329801779.156693</v>
      </c>
      <c r="AR9" s="53">
        <f>EXP(datos_econometria!$D$212+datos_econometria!$D$208*LN(datos_driver!AL9)+datos_econometria!$D$209*LN(datos_driver!AL43)+datos_econometria!$D$211*LN(datos_driver!AL27))</f>
        <v>15473536334.588537</v>
      </c>
      <c r="AS9" s="53">
        <f>EXP(datos_econometria!$D$212+datos_econometria!$D$208*LN(datos_driver!AM9)+datos_econometria!$D$209*LN(datos_driver!AM43)+datos_econometria!$D$211*LN(datos_driver!AM27))</f>
        <v>15619544641.189342</v>
      </c>
      <c r="AT9" s="53">
        <f>EXP(datos_econometria!$D$212+datos_econometria!$D$208*LN(datos_driver!AN9)+datos_econometria!$D$209*LN(datos_driver!AN43)+datos_econometria!$D$211*LN(datos_driver!AN27))</f>
        <v>15767530559.830803</v>
      </c>
      <c r="AU9" s="53">
        <f>EXP(datos_econometria!$D$212+datos_econometria!$D$208*LN(datos_driver!AO9)+datos_econometria!$D$209*LN(datos_driver!AO43)+datos_econometria!$D$211*LN(datos_driver!AO27))</f>
        <v>15917309951.834381</v>
      </c>
      <c r="AV9" s="53">
        <f>EXP(datos_econometria!$D$212+datos_econometria!$D$208*LN(datos_driver!AP9)+datos_econometria!$D$209*LN(datos_driver!AP43)+datos_econometria!$D$211*LN(datos_driver!AP27))</f>
        <v>16068769646.281109</v>
      </c>
      <c r="AW9" s="53">
        <f>EXP(datos_econometria!$D$212+datos_econometria!$D$208*LN(datos_driver!AQ9)+datos_econometria!$D$209*LN(datos_driver!AQ43)+datos_econometria!$D$211*LN(datos_driver!AQ27))</f>
        <v>16221841711.902594</v>
      </c>
      <c r="AX9" s="53">
        <f>EXP(datos_econometria!$D$212+datos_econometria!$D$208*LN(datos_driver!AR9)+datos_econometria!$D$209*LN(datos_driver!AR43)+datos_econometria!$D$211*LN(datos_driver!AR27))</f>
        <v>16376487208.554653</v>
      </c>
    </row>
    <row r="10" spans="1:50">
      <c r="A10" t="s">
        <v>36</v>
      </c>
      <c r="B10" t="s">
        <v>827</v>
      </c>
      <c r="C10" t="s">
        <v>357</v>
      </c>
      <c r="D10" s="70"/>
      <c r="E10" s="70"/>
      <c r="F10" s="70"/>
      <c r="G10" s="70"/>
      <c r="H10" s="70"/>
      <c r="I10" s="53">
        <f>EXP(datos_econometria!$D$246+datos_econometria!$D$242*LN(datos_driver!C10)+datos_econometria!$D$243*LN(datos_driver!C44)+LN(datos_driver!C28)*datos_econometria!$D$245+datos_econometria!$D$249*IF(I1=2019,1,0)+datos_econometria!$D$250*IF(I1=2020,1,0))</f>
        <v>15764201564.181612</v>
      </c>
      <c r="J10" s="53">
        <f>EXP(datos_econometria!$D$246+datos_econometria!$D$242*LN(datos_driver!D10)+datos_econometria!$D$243*LN(datos_driver!D44)+LN(datos_driver!D28)*datos_econometria!$D$245+datos_econometria!$D$249*IF(J1=2019,1,0)+datos_econometria!$D$250*IF(J1=2020,1,0))</f>
        <v>15237925981.302343</v>
      </c>
      <c r="K10" s="53">
        <f>EXP(datos_econometria!$D$246+datos_econometria!$D$242*LN(datos_driver!E10)+datos_econometria!$D$243*LN(datos_driver!E44)+LN(datos_driver!E28)*datos_econometria!$D$245+datos_econometria!$D$249*IF(K1=2019,1,0)+datos_econometria!$D$250*IF(K1=2020,1,0))</f>
        <v>12654277535.521816</v>
      </c>
      <c r="L10" s="53">
        <f>EXP(datos_econometria!$D$246+datos_econometria!$D$242*LN(datos_driver!F10)+datos_econometria!$D$243*LN(datos_driver!F44)+LN(datos_driver!F28)*datos_econometria!$D$245+datos_econometria!$D$249*IF(L1=2019,1,0)+datos_econometria!$D$250*IF(L1=2020,1,0))</f>
        <v>12792829052.725788</v>
      </c>
      <c r="M10" s="53">
        <f>EXP(datos_econometria!$D$246+datos_econometria!$D$242*LN(datos_driver!G10)+datos_econometria!$D$243*LN(datos_driver!G44)+LN(datos_driver!G28)*datos_econometria!$D$245+datos_econometria!$D$249*IF(M1=2019,1,0)+datos_econometria!$D$250*IF(M1=2020,1,0))</f>
        <v>12785968781.896267</v>
      </c>
      <c r="N10" s="53">
        <f>EXP(datos_econometria!$D$246+datos_econometria!$D$242*LN(datos_driver!H10)+datos_econometria!$D$243*LN(datos_driver!H44)+LN(datos_driver!H28)*datos_econometria!$D$245+datos_econometria!$D$249*IF(N1=2019,1,0)+datos_econometria!$D$250*IF(N1=2020,1,0))</f>
        <v>12910732890.403328</v>
      </c>
      <c r="O10" s="53">
        <f>EXP(datos_econometria!$D$246+datos_econometria!$D$242*LN(datos_driver!I10)+datos_econometria!$D$243*LN(datos_driver!I44)+LN(datos_driver!I28)*datos_econometria!$D$245+datos_econometria!$D$249*IF(O1=2019,1,0)+datos_econometria!$D$250*IF(O1=2020,1,0))</f>
        <v>13029081741.571989</v>
      </c>
      <c r="P10" s="53">
        <f>EXP(datos_econometria!$D$246+datos_econometria!$D$242*LN(datos_driver!J10)+datos_econometria!$D$243*LN(datos_driver!J44)+LN(datos_driver!J28)*datos_econometria!$D$245+datos_econometria!$D$249*IF(P1=2019,1,0)+datos_econometria!$D$250*IF(P1=2020,1,0))</f>
        <v>13136688722.649794</v>
      </c>
      <c r="Q10" s="53">
        <f>EXP(datos_econometria!$D$246+datos_econometria!$D$242*LN(datos_driver!K10)+datos_econometria!$D$243*LN(datos_driver!K44)+LN(datos_driver!K28)*datos_econometria!$D$245+datos_econometria!$D$249*IF(Q1=2019,1,0)+datos_econometria!$D$250*IF(Q1=2020,1,0))</f>
        <v>13237584120.505333</v>
      </c>
      <c r="R10" s="53">
        <f>EXP(datos_econometria!$D$246+datos_econometria!$D$242*LN(datos_driver!L10)+datos_econometria!$D$243*LN(datos_driver!L44)+LN(datos_driver!L28)*datos_econometria!$D$245+datos_econometria!$D$249*IF(R1=2019,1,0)+datos_econometria!$D$250*IF(R1=2020,1,0))</f>
        <v>13340802471.016371</v>
      </c>
      <c r="S10" s="53">
        <f>EXP(datos_econometria!$D$246+datos_econometria!$D$242*LN(datos_driver!M10)+datos_econometria!$D$243*LN(datos_driver!M44)+LN(datos_driver!M28)*datos_econometria!$D$245+datos_econometria!$D$249*IF(S1=2019,1,0)+datos_econometria!$D$250*IF(S1=2020,1,0))</f>
        <v>13443703029.426016</v>
      </c>
      <c r="T10" s="53">
        <f>EXP(datos_econometria!$D$246+datos_econometria!$D$242*LN(datos_driver!N10)+datos_econometria!$D$243*LN(datos_driver!N44)+LN(datos_driver!N28)*datos_econometria!$D$245+datos_econometria!$D$249*IF(T1=2019,1,0)+datos_econometria!$D$250*IF(T1=2020,1,0))</f>
        <v>13542055771.40517</v>
      </c>
      <c r="U10" s="53">
        <f>EXP(datos_econometria!$D$246+datos_econometria!$D$242*LN(datos_driver!O10)+datos_econometria!$D$243*LN(datos_driver!O44)+LN(datos_driver!O28)*datos_econometria!$D$245+datos_econometria!$D$249*IF(U1=2019,1,0)+datos_econometria!$D$250*IF(U1=2020,1,0))</f>
        <v>13635664568.185627</v>
      </c>
      <c r="V10" s="53">
        <f>EXP(datos_econometria!$D$246+datos_econometria!$D$242*LN(datos_driver!P10)+datos_econometria!$D$243*LN(datos_driver!P44)+LN(datos_driver!P28)*datos_econometria!$D$245+datos_econometria!$D$249*IF(V1=2019,1,0)+datos_econometria!$D$250*IF(V1=2020,1,0))</f>
        <v>13726247987.465046</v>
      </c>
      <c r="W10" s="53">
        <f>EXP(datos_econometria!$D$246+datos_econometria!$D$242*LN(datos_driver!Q10)+datos_econometria!$D$243*LN(datos_driver!Q44)+LN(datos_driver!Q28)*datos_econometria!$D$245+datos_econometria!$D$249*IF(W1=2019,1,0)+datos_econometria!$D$250*IF(W1=2020,1,0))</f>
        <v>13813856121.367928</v>
      </c>
      <c r="X10" s="53">
        <f>EXP(datos_econometria!$D$246+datos_econometria!$D$242*LN(datos_driver!R10)+datos_econometria!$D$243*LN(datos_driver!R44)+LN(datos_driver!R28)*datos_econometria!$D$245+datos_econometria!$D$249*IF(X1=2019,1,0)+datos_econometria!$D$250*IF(X1=2020,1,0))</f>
        <v>13898451672.196335</v>
      </c>
      <c r="Y10" s="53">
        <f>EXP(datos_econometria!$D$246+datos_econometria!$D$242*LN(datos_driver!S10)+datos_econometria!$D$243*LN(datos_driver!S44)+LN(datos_driver!S28)*datos_econometria!$D$245+datos_econometria!$D$249*IF(Y1=2019,1,0)+datos_econometria!$D$250*IF(Y1=2020,1,0))</f>
        <v>13979968182.824261</v>
      </c>
      <c r="Z10" s="53">
        <f>EXP(datos_econometria!$D$246+datos_econometria!$D$242*LN(datos_driver!T10)+datos_econometria!$D$243*LN(datos_driver!T44)+LN(datos_driver!T28)*datos_econometria!$D$245+datos_econometria!$D$249*IF(Z1=2019,1,0)+datos_econometria!$D$250*IF(Z1=2020,1,0))</f>
        <v>14058332332.146513</v>
      </c>
      <c r="AA10" s="53">
        <f>EXP(datos_econometria!$D$246+datos_econometria!$D$242*LN(datos_driver!U10)+datos_econometria!$D$243*LN(datos_driver!U44)+LN(datos_driver!U28)*datos_econometria!$D$245+datos_econometria!$D$249*IF(AA1=2019,1,0)+datos_econometria!$D$250*IF(AA1=2020,1,0))</f>
        <v>14133471283.274035</v>
      </c>
      <c r="AB10" s="53">
        <f>EXP(datos_econometria!$D$246+datos_econometria!$D$242*LN(datos_driver!V10)+datos_econometria!$D$243*LN(datos_driver!V44)+LN(datos_driver!V28)*datos_econometria!$D$245+datos_econometria!$D$249*IF(AB1=2019,1,0)+datos_econometria!$D$250*IF(AB1=2020,1,0))</f>
        <v>14205314849.100061</v>
      </c>
      <c r="AC10" s="53">
        <f>EXP(datos_econometria!$D$246+datos_econometria!$D$242*LN(datos_driver!W10)+datos_econometria!$D$243*LN(datos_driver!W44)+LN(datos_driver!W28)*datos_econometria!$D$245+datos_econometria!$D$249*IF(AC1=2019,1,0)+datos_econometria!$D$250*IF(AC1=2020,1,0))</f>
        <v>14273796001.214968</v>
      </c>
      <c r="AD10" s="53">
        <f>EXP(datos_econometria!$D$246+datos_econometria!$D$242*LN(datos_driver!X10)+datos_econometria!$D$243*LN(datos_driver!X44)+LN(datos_driver!X28)*datos_econometria!$D$245+datos_econometria!$D$249*IF(AD1=2019,1,0)+datos_econometria!$D$250*IF(AD1=2020,1,0))</f>
        <v>14338850911.314878</v>
      </c>
      <c r="AE10" s="53">
        <f>EXP(datos_econometria!$D$246+datos_econometria!$D$242*LN(datos_driver!Y10)+datos_econometria!$D$243*LN(datos_driver!Y44)+LN(datos_driver!Y28)*datos_econometria!$D$245+datos_econometria!$D$249*IF(AE1=2019,1,0)+datos_econometria!$D$250*IF(AE1=2020,1,0))</f>
        <v>14400418900.430325</v>
      </c>
      <c r="AF10" s="53">
        <f>EXP(datos_econometria!$D$246+datos_econometria!$D$242*LN(datos_driver!Z10)+datos_econometria!$D$243*LN(datos_driver!Z44)+LN(datos_driver!Z28)*datos_econometria!$D$245+datos_econometria!$D$249*IF(AF1=2019,1,0)+datos_econometria!$D$250*IF(AF1=2020,1,0))</f>
        <v>14458442399.603449</v>
      </c>
      <c r="AG10" s="53">
        <f>EXP(datos_econometria!$D$246+datos_econometria!$D$242*LN(datos_driver!AA10)+datos_econometria!$D$243*LN(datos_driver!AA44)+LN(datos_driver!AA28)*datos_econometria!$D$245+datos_econometria!$D$249*IF(AG1=2019,1,0)+datos_econometria!$D$250*IF(AG1=2020,1,0))</f>
        <v>14512866940.562649</v>
      </c>
      <c r="AH10" s="53">
        <f>EXP(datos_econometria!$D$246+datos_econometria!$D$242*LN(datos_driver!AB10)+datos_econometria!$D$243*LN(datos_driver!AB44)+LN(datos_driver!AB28)*datos_econometria!$D$245+datos_econometria!$D$249*IF(AH1=2019,1,0)+datos_econometria!$D$250*IF(AH1=2020,1,0))</f>
        <v>14563641171.834589</v>
      </c>
      <c r="AI10" s="53">
        <f>EXP(datos_econometria!$D$246+datos_econometria!$D$242*LN(datos_driver!AC10)+datos_econometria!$D$243*LN(datos_driver!AC44)+LN(datos_driver!AC28)*datos_econometria!$D$245+datos_econometria!$D$249*IF(AI1=2019,1,0)+datos_econometria!$D$250*IF(AI1=2020,1,0))</f>
        <v>14610716891.871262</v>
      </c>
      <c r="AJ10" s="53">
        <f>EXP(datos_econometria!$D$246+datos_econometria!$D$242*LN(datos_driver!AD10)+datos_econometria!$D$243*LN(datos_driver!AD44)+LN(datos_driver!AD28)*datos_econometria!$D$245+datos_econometria!$D$249*IF(AJ1=2019,1,0)+datos_econometria!$D$250*IF(AJ1=2020,1,0))</f>
        <v>14654049092.050159</v>
      </c>
      <c r="AK10" s="53">
        <f>EXP(datos_econometria!$D$246+datos_econometria!$D$242*LN(datos_driver!AE10)+datos_econometria!$D$243*LN(datos_driver!AE44)+LN(datos_driver!AE28)*datos_econometria!$D$245+datos_econometria!$D$249*IF(AK1=2019,1,0)+datos_econometria!$D$250*IF(AK1=2020,1,0))</f>
        <v>14676268669.983074</v>
      </c>
      <c r="AL10" s="53">
        <f>EXP(datos_econometria!$D$246+datos_econometria!$D$242*LN(datos_driver!AF10)+datos_econometria!$D$243*LN(datos_driver!AF44)+LN(datos_driver!AF28)*datos_econometria!$D$245+datos_econometria!$D$249*IF(AL1=2019,1,0)+datos_econometria!$D$250*IF(AL1=2020,1,0))</f>
        <v>14699083683.681189</v>
      </c>
      <c r="AM10" s="53">
        <f>EXP(datos_econometria!$D$246+datos_econometria!$D$242*LN(datos_driver!AG10)+datos_econometria!$D$243*LN(datos_driver!AG44)+LN(datos_driver!AG28)*datos_econometria!$D$245+datos_econometria!$D$249*IF(AM1=2019,1,0)+datos_econometria!$D$250*IF(AM1=2020,1,0))</f>
        <v>14723219516.504574</v>
      </c>
      <c r="AN10" s="53">
        <f>EXP(datos_econometria!$D$246+datos_econometria!$D$242*LN(datos_driver!AH10)+datos_econometria!$D$243*LN(datos_driver!AH44)+LN(datos_driver!AH28)*datos_econometria!$D$245+datos_econometria!$D$249*IF(AN1=2019,1,0)+datos_econometria!$D$250*IF(AN1=2020,1,0))</f>
        <v>14748567169.608801</v>
      </c>
      <c r="AO10" s="53">
        <f>EXP(datos_econometria!$D$246+datos_econometria!$D$242*LN(datos_driver!AI10)+datos_econometria!$D$243*LN(datos_driver!AI44)+LN(datos_driver!AI28)*datos_econometria!$D$245+datos_econometria!$D$249*IF(AO1=2019,1,0)+datos_econometria!$D$250*IF(AO1=2020,1,0))</f>
        <v>14774832727.095741</v>
      </c>
      <c r="AP10" s="53">
        <f>EXP(datos_econometria!$D$246+datos_econometria!$D$242*LN(datos_driver!AJ10)+datos_econometria!$D$243*LN(datos_driver!AJ44)+LN(datos_driver!AJ28)*datos_econometria!$D$245+datos_econometria!$D$249*IF(AP1=2019,1,0)+datos_econometria!$D$250*IF(AP1=2020,1,0))</f>
        <v>14801748520.932415</v>
      </c>
      <c r="AQ10" s="53">
        <f>EXP(datos_econometria!$D$246+datos_econometria!$D$242*LN(datos_driver!AK10)+datos_econometria!$D$243*LN(datos_driver!AK44)+LN(datos_driver!AK28)*datos_econometria!$D$245+datos_econometria!$D$249*IF(AQ1=2019,1,0)+datos_econometria!$D$250*IF(AQ1=2020,1,0))</f>
        <v>14829115938.158583</v>
      </c>
      <c r="AR10" s="53">
        <f>EXP(datos_econometria!$D$246+datos_econometria!$D$242*LN(datos_driver!AL10)+datos_econometria!$D$243*LN(datos_driver!AL44)+LN(datos_driver!AL28)*datos_econometria!$D$245+datos_econometria!$D$249*IF(AR1=2019,1,0)+datos_econometria!$D$250*IF(AR1=2020,1,0))</f>
        <v>14856798768.969879</v>
      </c>
      <c r="AS10" s="53">
        <f>EXP(datos_econometria!$D$246+datos_econometria!$D$242*LN(datos_driver!AM10)+datos_econometria!$D$243*LN(datos_driver!AM44)+LN(datos_driver!AM28)*datos_econometria!$D$245+datos_econometria!$D$249*IF(AS1=2019,1,0)+datos_econometria!$D$250*IF(AS1=2020,1,0))</f>
        <v>14884706916.965097</v>
      </c>
      <c r="AT10" s="53">
        <f>EXP(datos_econometria!$D$246+datos_econometria!$D$242*LN(datos_driver!AN10)+datos_econometria!$D$243*LN(datos_driver!AN44)+LN(datos_driver!AN28)*datos_econometria!$D$245+datos_econometria!$D$249*IF(AT1=2019,1,0)+datos_econometria!$D$250*IF(AT1=2020,1,0))</f>
        <v>14912781818.324564</v>
      </c>
      <c r="AU10" s="53">
        <f>EXP(datos_econometria!$D$246+datos_econometria!$D$242*LN(datos_driver!AO10)+datos_econometria!$D$243*LN(datos_driver!AO44)+LN(datos_driver!AO28)*datos_econometria!$D$245+datos_econometria!$D$249*IF(AU1=2019,1,0)+datos_econometria!$D$250*IF(AU1=2020,1,0))</f>
        <v>14940985715.733078</v>
      </c>
      <c r="AV10" s="53">
        <f>EXP(datos_econometria!$D$246+datos_econometria!$D$242*LN(datos_driver!AP10)+datos_econometria!$D$243*LN(datos_driver!AP44)+LN(datos_driver!AP28)*datos_econometria!$D$245+datos_econometria!$D$249*IF(AV1=2019,1,0)+datos_econometria!$D$250*IF(AV1=2020,1,0))</f>
        <v>14969294347.03179</v>
      </c>
      <c r="AW10" s="53">
        <f>EXP(datos_econometria!$D$246+datos_econometria!$D$242*LN(datos_driver!AQ10)+datos_econometria!$D$243*LN(datos_driver!AQ44)+LN(datos_driver!AQ28)*datos_econometria!$D$245+datos_econometria!$D$249*IF(AW1=2019,1,0)+datos_econometria!$D$250*IF(AW1=2020,1,0))</f>
        <v>14997692134.120403</v>
      </c>
      <c r="AX10" s="53">
        <f>EXP(datos_econometria!$D$246+datos_econometria!$D$242*LN(datos_driver!AR10)+datos_econometria!$D$243*LN(datos_driver!AR44)+LN(datos_driver!AR28)*datos_econometria!$D$245+datos_econometria!$D$249*IF(AX1=2019,1,0)+datos_econometria!$D$250*IF(AX1=2020,1,0))</f>
        <v>15026169070.774645</v>
      </c>
    </row>
    <row r="11" spans="1:50">
      <c r="A11" t="s">
        <v>37</v>
      </c>
      <c r="B11" t="s">
        <v>827</v>
      </c>
      <c r="C11" t="s">
        <v>357</v>
      </c>
      <c r="D11" s="70"/>
      <c r="E11" s="70"/>
      <c r="F11" s="70"/>
      <c r="G11" s="70"/>
      <c r="H11" s="70"/>
      <c r="I11" s="53">
        <f>EXP(datos_econometria!$D$281+datos_econometria!$D$277*LN(datos_driver!C11)+LN(datos_driver!C45)*datos_econometria!$D$278+datos_econometria!$D$280*LN(datos_driver!C29)+datos_econometria!$D$284*IF(I1=2019,1,0)+datos_econometria!$D$285*IF(I1=2020,1,0))</f>
        <v>7764195257.2526379</v>
      </c>
      <c r="J11" s="53">
        <f>EXP(datos_econometria!$D$281+datos_econometria!$D$277*LN(datos_driver!D11)+LN(datos_driver!D45)*datos_econometria!$D$278+datos_econometria!$D$280*LN(datos_driver!D29)+datos_econometria!$D$284*IF(J1=2019,1,0)+datos_econometria!$D$285*IF(J1=2020,1,0))</f>
        <v>7634681536.768796</v>
      </c>
      <c r="K11" s="53">
        <f>EXP(datos_econometria!$D$281+datos_econometria!$D$277*LN(datos_driver!E11)+LN(datos_driver!E45)*datos_econometria!$D$278+datos_econometria!$D$280*LN(datos_driver!E29)+datos_econometria!$D$284*IF(K1=2019,1,0)+datos_econometria!$D$285*IF(K1=2020,1,0))</f>
        <v>5586527717.3537416</v>
      </c>
      <c r="L11" s="53">
        <f>EXP(datos_econometria!$D$281+datos_econometria!$D$277*LN(datos_driver!F11)+LN(datos_driver!F45)*datos_econometria!$D$278+datos_econometria!$D$280*LN(datos_driver!F29)+datos_econometria!$D$284*IF(L1=2019,1,0)+datos_econometria!$D$285*IF(L1=2020,1,0))</f>
        <v>5641509253.6723375</v>
      </c>
      <c r="M11" s="53">
        <f>EXP(datos_econometria!$D$281+datos_econometria!$D$277*LN(datos_driver!G11)+LN(datos_driver!G45)*datos_econometria!$D$278+datos_econometria!$D$280*LN(datos_driver!G29)+datos_econometria!$D$284*IF(M1=2019,1,0)+datos_econometria!$D$285*IF(M1=2020,1,0))</f>
        <v>5641850708.7368641</v>
      </c>
      <c r="N11" s="53">
        <f>EXP(datos_econometria!$D$281+datos_econometria!$D$277*LN(datos_driver!H11)+LN(datos_driver!H45)*datos_econometria!$D$278+datos_econometria!$D$280*LN(datos_driver!H29)+datos_econometria!$D$284*IF(N1=2019,1,0)+datos_econometria!$D$285*IF(N1=2020,1,0))</f>
        <v>5690134369.7800522</v>
      </c>
      <c r="O11" s="53">
        <f>EXP(datos_econometria!$D$281+datos_econometria!$D$277*LN(datos_driver!I11)+LN(datos_driver!I45)*datos_econometria!$D$278+datos_econometria!$D$280*LN(datos_driver!I29)+datos_econometria!$D$284*IF(O1=2019,1,0)+datos_econometria!$D$285*IF(O1=2020,1,0))</f>
        <v>5735092419.7854605</v>
      </c>
      <c r="P11" s="53">
        <f>EXP(datos_econometria!$D$281+datos_econometria!$D$277*LN(datos_driver!J11)+LN(datos_driver!J45)*datos_econometria!$D$278+datos_econometria!$D$280*LN(datos_driver!J29)+datos_econometria!$D$284*IF(P1=2019,1,0)+datos_econometria!$D$285*IF(P1=2020,1,0))</f>
        <v>5776224987.3613501</v>
      </c>
      <c r="Q11" s="53">
        <f>EXP(datos_econometria!$D$281+datos_econometria!$D$277*LN(datos_driver!K11)+LN(datos_driver!K45)*datos_econometria!$D$278+datos_econometria!$D$280*LN(datos_driver!K29)+datos_econometria!$D$284*IF(Q1=2019,1,0)+datos_econometria!$D$285*IF(Q1=2020,1,0))</f>
        <v>5815546562.4852428</v>
      </c>
      <c r="R11" s="53">
        <f>EXP(datos_econometria!$D$281+datos_econometria!$D$277*LN(datos_driver!L11)+LN(datos_driver!L45)*datos_econometria!$D$278+datos_econometria!$D$280*LN(datos_driver!L29)+datos_econometria!$D$284*IF(R1=2019,1,0)+datos_econometria!$D$285*IF(R1=2020,1,0))</f>
        <v>5856269002.5550261</v>
      </c>
      <c r="S11" s="53">
        <f>EXP(datos_econometria!$D$281+datos_econometria!$D$277*LN(datos_driver!M11)+LN(datos_driver!M45)*datos_econometria!$D$278+datos_econometria!$D$280*LN(datos_driver!M29)+datos_econometria!$D$284*IF(S1=2019,1,0)+datos_econometria!$D$285*IF(S1=2020,1,0))</f>
        <v>5896045874.2614765</v>
      </c>
      <c r="T11" s="53">
        <f>EXP(datos_econometria!$D$281+datos_econometria!$D$277*LN(datos_driver!N11)+LN(datos_driver!N45)*datos_econometria!$D$278+datos_econometria!$D$280*LN(datos_driver!N29)+datos_econometria!$D$284*IF(T1=2019,1,0)+datos_econometria!$D$285*IF(T1=2020,1,0))</f>
        <v>5933006529.9011707</v>
      </c>
      <c r="U11" s="53">
        <f>EXP(datos_econometria!$D$281+datos_econometria!$D$277*LN(datos_driver!O11)+LN(datos_driver!O45)*datos_econometria!$D$278+datos_econometria!$D$280*LN(datos_driver!O29)+datos_econometria!$D$284*IF(U1=2019,1,0)+datos_econometria!$D$285*IF(U1=2020,1,0))</f>
        <v>5968224192.8324337</v>
      </c>
      <c r="V11" s="53">
        <f>EXP(datos_econometria!$D$281+datos_econometria!$D$277*LN(datos_driver!P11)+LN(datos_driver!P45)*datos_econometria!$D$278+datos_econometria!$D$280*LN(datos_driver!P29)+datos_econometria!$D$284*IF(V1=2019,1,0)+datos_econometria!$D$285*IF(V1=2020,1,0))</f>
        <v>6001788063.5159998</v>
      </c>
      <c r="W11" s="53">
        <f>EXP(datos_econometria!$D$281+datos_econometria!$D$277*LN(datos_driver!Q11)+LN(datos_driver!Q45)*datos_econometria!$D$278+datos_econometria!$D$280*LN(datos_driver!Q29)+datos_econometria!$D$284*IF(W1=2019,1,0)+datos_econometria!$D$285*IF(W1=2020,1,0))</f>
        <v>6036453017.4891167</v>
      </c>
      <c r="X11" s="53">
        <f>EXP(datos_econometria!$D$281+datos_econometria!$D$277*LN(datos_driver!R11)+LN(datos_driver!R45)*datos_econometria!$D$278+datos_econometria!$D$280*LN(datos_driver!R29)+datos_econometria!$D$284*IF(X1=2019,1,0)+datos_econometria!$D$285*IF(X1=2020,1,0))</f>
        <v>6068329520.651722</v>
      </c>
      <c r="Y11" s="53">
        <f>EXP(datos_econometria!$D$281+datos_econometria!$D$277*LN(datos_driver!S11)+LN(datos_driver!S45)*datos_econometria!$D$278+datos_econometria!$D$280*LN(datos_driver!S29)+datos_econometria!$D$284*IF(Y1=2019,1,0)+datos_econometria!$D$285*IF(Y1=2020,1,0))</f>
        <v>6099929754.8319445</v>
      </c>
      <c r="Z11" s="53">
        <f>EXP(datos_econometria!$D$281+datos_econometria!$D$277*LN(datos_driver!T11)+LN(datos_driver!T45)*datos_econometria!$D$278+datos_econometria!$D$280*LN(datos_driver!T29)+datos_econometria!$D$284*IF(Z1=2019,1,0)+datos_econometria!$D$285*IF(Z1=2020,1,0))</f>
        <v>6128320598.7999649</v>
      </c>
      <c r="AA11" s="53">
        <f>EXP(datos_econometria!$D$281+datos_econometria!$D$277*LN(datos_driver!U11)+LN(datos_driver!U45)*datos_econometria!$D$278+datos_econometria!$D$280*LN(datos_driver!U29)+datos_econometria!$D$284*IF(AA1=2019,1,0)+datos_econometria!$D$285*IF(AA1=2020,1,0))</f>
        <v>6157456887.7366533</v>
      </c>
      <c r="AB11" s="53">
        <f>EXP(datos_econometria!$D$281+datos_econometria!$D$277*LN(datos_driver!V11)+LN(datos_driver!V45)*datos_econometria!$D$278+datos_econometria!$D$280*LN(datos_driver!V29)+datos_econometria!$D$284*IF(AB1=2019,1,0)+datos_econometria!$D$285*IF(AB1=2020,1,0))</f>
        <v>6184700708.4276342</v>
      </c>
      <c r="AC11" s="53">
        <f>EXP(datos_econometria!$D$281+datos_econometria!$D$277*LN(datos_driver!W11)+LN(datos_driver!W45)*datos_econometria!$D$278+datos_econometria!$D$280*LN(datos_driver!W29)+datos_econometria!$D$284*IF(AC1=2019,1,0)+datos_econometria!$D$285*IF(AC1=2020,1,0))</f>
        <v>6210104026.9298391</v>
      </c>
      <c r="AD11" s="53">
        <f>EXP(datos_econometria!$D$281+datos_econometria!$D$277*LN(datos_driver!X11)+LN(datos_driver!X45)*datos_econometria!$D$278+datos_econometria!$D$280*LN(datos_driver!X29)+datos_econometria!$D$284*IF(AD1=2019,1,0)+datos_econometria!$D$285*IF(AD1=2020,1,0))</f>
        <v>6234777026.318922</v>
      </c>
      <c r="AE11" s="53">
        <f>EXP(datos_econometria!$D$281+datos_econometria!$D$277*LN(datos_driver!Y11)+LN(datos_driver!Y45)*datos_econometria!$D$278+datos_econometria!$D$280*LN(datos_driver!Y29)+datos_econometria!$D$284*IF(AE1=2019,1,0)+datos_econometria!$D$285*IF(AE1=2020,1,0))</f>
        <v>6258322208.2013321</v>
      </c>
      <c r="AF11" s="53">
        <f>EXP(datos_econometria!$D$281+datos_econometria!$D$277*LN(datos_driver!Z11)+LN(datos_driver!Z45)*datos_econometria!$D$278+datos_econometria!$D$280*LN(datos_driver!Z29)+datos_econometria!$D$284*IF(AF1=2019,1,0)+datos_econometria!$D$285*IF(AF1=2020,1,0))</f>
        <v>6280873520.3521509</v>
      </c>
      <c r="AG11" s="53">
        <f>EXP(datos_econometria!$D$281+datos_econometria!$D$277*LN(datos_driver!AA11)+LN(datos_driver!AA45)*datos_econometria!$D$278+datos_econometria!$D$280*LN(datos_driver!AA29)+datos_econometria!$D$284*IF(AG1=2019,1,0)+datos_econometria!$D$285*IF(AG1=2020,1,0))</f>
        <v>6301657001.0158024</v>
      </c>
      <c r="AH11" s="53">
        <f>EXP(datos_econometria!$D$281+datos_econometria!$D$277*LN(datos_driver!AB11)+LN(datos_driver!AB45)*datos_econometria!$D$278+datos_econometria!$D$280*LN(datos_driver!AB29)+datos_econometria!$D$284*IF(AH1=2019,1,0)+datos_econometria!$D$285*IF(AH1=2020,1,0))</f>
        <v>6321052995.9157667</v>
      </c>
      <c r="AI11" s="53">
        <f>EXP(datos_econometria!$D$281+datos_econometria!$D$277*LN(datos_driver!AC11)+LN(datos_driver!AC45)*datos_econometria!$D$278+datos_econometria!$D$280*LN(datos_driver!AC29)+datos_econometria!$D$284*IF(AI1=2019,1,0)+datos_econometria!$D$285*IF(AI1=2020,1,0))</f>
        <v>6338920681.6781664</v>
      </c>
      <c r="AJ11" s="53">
        <f>EXP(datos_econometria!$D$281+datos_econometria!$D$277*LN(datos_driver!AD11)+LN(datos_driver!AD45)*datos_econometria!$D$278+datos_econometria!$D$280*LN(datos_driver!AD29)+datos_econometria!$D$284*IF(AJ1=2019,1,0)+datos_econometria!$D$285*IF(AJ1=2020,1,0))</f>
        <v>6355052147.2676306</v>
      </c>
      <c r="AK11" s="53">
        <f>EXP(datos_econometria!$D$281+datos_econometria!$D$277*LN(datos_driver!AE11)+LN(datos_driver!AE45)*datos_econometria!$D$278+datos_econometria!$D$280*LN(datos_driver!AE29)+datos_econometria!$D$284*IF(AK1=2019,1,0)+datos_econometria!$D$285*IF(AK1=2020,1,0))</f>
        <v>6363256223.1276045</v>
      </c>
      <c r="AL11" s="53">
        <f>EXP(datos_econometria!$D$281+datos_econometria!$D$277*LN(datos_driver!AF11)+LN(datos_driver!AF45)*datos_econometria!$D$278+datos_econometria!$D$280*LN(datos_driver!AF29)+datos_econometria!$D$284*IF(AL1=2019,1,0)+datos_econometria!$D$285*IF(AL1=2020,1,0))</f>
        <v>6372214381.4452906</v>
      </c>
      <c r="AM11" s="53">
        <f>EXP(datos_econometria!$D$281+datos_econometria!$D$277*LN(datos_driver!AG11)+LN(datos_driver!AG45)*datos_econometria!$D$278+datos_econometria!$D$280*LN(datos_driver!AG29)+datos_econometria!$D$284*IF(AM1=2019,1,0)+datos_econometria!$D$285*IF(AM1=2020,1,0))</f>
        <v>6380498989.7367964</v>
      </c>
      <c r="AN11" s="53">
        <f>EXP(datos_econometria!$D$281+datos_econometria!$D$277*LN(datos_driver!AH11)+LN(datos_driver!AH45)*datos_econometria!$D$278+datos_econometria!$D$280*LN(datos_driver!AH29)+datos_econometria!$D$284*IF(AN1=2019,1,0)+datos_econometria!$D$285*IF(AN1=2020,1,0))</f>
        <v>6389515637.4710894</v>
      </c>
      <c r="AO11" s="53">
        <f>EXP(datos_econometria!$D$281+datos_econometria!$D$277*LN(datos_driver!AI11)+LN(datos_driver!AI45)*datos_econometria!$D$278+datos_econometria!$D$280*LN(datos_driver!AI29)+datos_econometria!$D$284*IF(AO1=2019,1,0)+datos_econometria!$D$285*IF(AO1=2020,1,0))</f>
        <v>6399570832.4929619</v>
      </c>
      <c r="AP11" s="53">
        <f>EXP(datos_econometria!$D$281+datos_econometria!$D$277*LN(datos_driver!AJ11)+LN(datos_driver!AJ45)*datos_econometria!$D$278+datos_econometria!$D$280*LN(datos_driver!AJ29)+datos_econometria!$D$284*IF(AP1=2019,1,0)+datos_econometria!$D$285*IF(AP1=2020,1,0))</f>
        <v>6409839961.5710754</v>
      </c>
      <c r="AQ11" s="53">
        <f>EXP(datos_econometria!$D$281+datos_econometria!$D$277*LN(datos_driver!AK11)+LN(datos_driver!AK45)*datos_econometria!$D$278+datos_econometria!$D$280*LN(datos_driver!AK29)+datos_econometria!$D$284*IF(AQ1=2019,1,0)+datos_econometria!$D$285*IF(AQ1=2020,1,0))</f>
        <v>6420259539.7463274</v>
      </c>
      <c r="AR11" s="53">
        <f>EXP(datos_econometria!$D$281+datos_econometria!$D$277*LN(datos_driver!AL11)+LN(datos_driver!AL45)*datos_econometria!$D$278+datos_econometria!$D$280*LN(datos_driver!AL29)+datos_econometria!$D$284*IF(AR1=2019,1,0)+datos_econometria!$D$285*IF(AR1=2020,1,0))</f>
        <v>6430784243.9577007</v>
      </c>
      <c r="AS11" s="53">
        <f>EXP(datos_econometria!$D$281+datos_econometria!$D$277*LN(datos_driver!AM11)+LN(datos_driver!AM45)*datos_econometria!$D$278+datos_econometria!$D$280*LN(datos_driver!AM29)+datos_econometria!$D$284*IF(AS1=2019,1,0)+datos_econometria!$D$285*IF(AS1=2020,1,0))</f>
        <v>6441383342.6750889</v>
      </c>
      <c r="AT11" s="53">
        <f>EXP(datos_econometria!$D$281+datos_econometria!$D$277*LN(datos_driver!AN11)+LN(datos_driver!AN45)*datos_econometria!$D$278+datos_econometria!$D$280*LN(datos_driver!AN29)+datos_econometria!$D$284*IF(AT1=2019,1,0)+datos_econometria!$D$285*IF(AT1=2020,1,0))</f>
        <v>6452036537.6047697</v>
      </c>
      <c r="AU11" s="53">
        <f>EXP(datos_econometria!$D$281+datos_econometria!$D$277*LN(datos_driver!AO11)+LN(datos_driver!AO45)*datos_econometria!$D$278+datos_econometria!$D$280*LN(datos_driver!AO29)+datos_econometria!$D$284*IF(AU1=2019,1,0)+datos_econometria!$D$285*IF(AU1=2020,1,0))</f>
        <v>6462730603.2491884</v>
      </c>
      <c r="AV11" s="53">
        <f>EXP(datos_econometria!$D$281+datos_econometria!$D$277*LN(datos_driver!AP11)+LN(datos_driver!AP45)*datos_econometria!$D$278+datos_econometria!$D$280*LN(datos_driver!AP29)+datos_econometria!$D$284*IF(AV1=2019,1,0)+datos_econometria!$D$285*IF(AV1=2020,1,0))</f>
        <v>6473456980.9041376</v>
      </c>
      <c r="AW11" s="53">
        <f>EXP(datos_econometria!$D$281+datos_econometria!$D$277*LN(datos_driver!AQ11)+LN(datos_driver!AQ45)*datos_econometria!$D$278+datos_econometria!$D$280*LN(datos_driver!AQ29)+datos_econometria!$D$284*IF(AW1=2019,1,0)+datos_econometria!$D$285*IF(AW1=2020,1,0))</f>
        <v>6484210148.3096485</v>
      </c>
      <c r="AX11" s="53">
        <f>EXP(datos_econometria!$D$281+datos_econometria!$D$277*LN(datos_driver!AR11)+LN(datos_driver!AR45)*datos_econometria!$D$278+datos_econometria!$D$280*LN(datos_driver!AR29)+datos_econometria!$D$284*IF(AX1=2019,1,0)+datos_econometria!$D$285*IF(AX1=2020,1,0))</f>
        <v>6494986545.3810577</v>
      </c>
    </row>
    <row r="12" spans="1:50">
      <c r="A12" t="s">
        <v>38</v>
      </c>
      <c r="B12" t="s">
        <v>827</v>
      </c>
      <c r="C12" t="s">
        <v>357</v>
      </c>
      <c r="D12" s="70"/>
      <c r="E12" s="70"/>
      <c r="F12" s="70"/>
      <c r="G12" s="70"/>
      <c r="H12" s="70"/>
      <c r="I12" s="53">
        <f>EXP(datos_econometria!$D$315+datos_econometria!$D$311*LN(datos_driver!C12)+LN(datos_driver!C46)*datos_econometria!$D$312+datos_econometria!$D$314*LN(datos_driver!C30)+datos_econometria!$D$318*IF(I1=2019,1,0)+datos_econometria!$D$319*IF(I1=2020,1,0))</f>
        <v>8870110788.805151</v>
      </c>
      <c r="J12" s="53">
        <f>EXP(datos_econometria!$D$315+datos_econometria!$D$311*LN(datos_driver!D12)+LN(datos_driver!D46)*datos_econometria!$D$312+datos_econometria!$D$314*LN(datos_driver!D30)+datos_econometria!$D$318*IF(J1=2019,1,0)+datos_econometria!$D$319*IF(J1=2020,1,0))</f>
        <v>7747241231.5190201</v>
      </c>
      <c r="K12" s="53">
        <f>EXP(datos_econometria!$D$315+datos_econometria!$D$311*LN(datos_driver!E12)+LN(datos_driver!E46)*datos_econometria!$D$312+datos_econometria!$D$314*LN(datos_driver!E30)+datos_econometria!$D$318*IF(K1=2019,1,0)+datos_econometria!$D$319*IF(K1=2020,1,0))</f>
        <v>9242839250.1817322</v>
      </c>
      <c r="L12" s="53">
        <f>EXP(datos_econometria!$D$315+datos_econometria!$D$311*LN(datos_driver!F12)+LN(datos_driver!F46)*datos_econometria!$D$312+datos_econometria!$D$314*LN(datos_driver!F30)+datos_econometria!$D$318*IF(L1=2019,1,0)+datos_econometria!$D$319*IF(L1=2020,1,0))</f>
        <v>9587850776.2672844</v>
      </c>
      <c r="M12" s="53">
        <f>EXP(datos_econometria!$D$315+datos_econometria!$D$311*LN(datos_driver!G12)+LN(datos_driver!G46)*datos_econometria!$D$312+datos_econometria!$D$314*LN(datos_driver!G30)+datos_econometria!$D$318*IF(M1=2019,1,0)+datos_econometria!$D$319*IF(M1=2020,1,0))</f>
        <v>9600875225.8789158</v>
      </c>
      <c r="N12" s="53">
        <f>EXP(datos_econometria!$D$315+datos_econometria!$D$311*LN(datos_driver!H12)+LN(datos_driver!H46)*datos_econometria!$D$312+datos_econometria!$D$314*LN(datos_driver!H30)+datos_econometria!$D$318*IF(N1=2019,1,0)+datos_econometria!$D$319*IF(N1=2020,1,0))</f>
        <v>10027603307.506886</v>
      </c>
      <c r="O12" s="53">
        <f>EXP(datos_econometria!$D$315+datos_econometria!$D$311*LN(datos_driver!I12)+LN(datos_driver!I46)*datos_econometria!$D$312+datos_econometria!$D$314*LN(datos_driver!I30)+datos_econometria!$D$318*IF(O1=2019,1,0)+datos_econometria!$D$319*IF(O1=2020,1,0))</f>
        <v>10368141401.525734</v>
      </c>
      <c r="P12" s="53">
        <f>EXP(datos_econometria!$D$315+datos_econometria!$D$311*LN(datos_driver!J12)+LN(datos_driver!J46)*datos_econometria!$D$312+datos_econometria!$D$314*LN(datos_driver!J30)+datos_econometria!$D$318*IF(P1=2019,1,0)+datos_econometria!$D$319*IF(P1=2020,1,0))</f>
        <v>10695625280.79661</v>
      </c>
      <c r="Q12" s="53">
        <f>EXP(datos_econometria!$D$315+datos_econometria!$D$311*LN(datos_driver!K12)+LN(datos_driver!K46)*datos_econometria!$D$312+datos_econometria!$D$314*LN(datos_driver!K30)+datos_econometria!$D$318*IF(Q1=2019,1,0)+datos_econometria!$D$319*IF(Q1=2020,1,0))</f>
        <v>11064781435.550232</v>
      </c>
      <c r="R12" s="53">
        <f>EXP(datos_econometria!$D$315+datos_econometria!$D$311*LN(datos_driver!L12)+LN(datos_driver!L46)*datos_econometria!$D$312+datos_econometria!$D$314*LN(datos_driver!L30)+datos_econometria!$D$318*IF(R1=2019,1,0)+datos_econometria!$D$319*IF(R1=2020,1,0))</f>
        <v>11499634210.639166</v>
      </c>
      <c r="S12" s="53">
        <f>EXP(datos_econometria!$D$315+datos_econometria!$D$311*LN(datos_driver!M12)+LN(datos_driver!M46)*datos_econometria!$D$312+datos_econometria!$D$314*LN(datos_driver!M30)+datos_econometria!$D$318*IF(S1=2019,1,0)+datos_econometria!$D$319*IF(S1=2020,1,0))</f>
        <v>11895715351.633671</v>
      </c>
      <c r="T12" s="53">
        <f>EXP(datos_econometria!$D$315+datos_econometria!$D$311*LN(datos_driver!N12)+LN(datos_driver!N46)*datos_econometria!$D$312+datos_econometria!$D$314*LN(datos_driver!N30)+datos_econometria!$D$318*IF(T1=2019,1,0)+datos_econometria!$D$319*IF(T1=2020,1,0))</f>
        <v>12211789589.395796</v>
      </c>
      <c r="U12" s="53">
        <f>EXP(datos_econometria!$D$315+datos_econometria!$D$311*LN(datos_driver!O12)+LN(datos_driver!O46)*datos_econometria!$D$312+datos_econometria!$D$314*LN(datos_driver!O30)+datos_econometria!$D$318*IF(U1=2019,1,0)+datos_econometria!$D$319*IF(U1=2020,1,0))</f>
        <v>12526715038.68259</v>
      </c>
      <c r="V12" s="53">
        <f>EXP(datos_econometria!$D$315+datos_econometria!$D$311*LN(datos_driver!P12)+LN(datos_driver!P46)*datos_econometria!$D$312+datos_econometria!$D$314*LN(datos_driver!P30)+datos_econometria!$D$318*IF(V1=2019,1,0)+datos_econometria!$D$319*IF(V1=2020,1,0))</f>
        <v>12805786389.373573</v>
      </c>
      <c r="W12" s="53">
        <f>EXP(datos_econometria!$D$315+datos_econometria!$D$311*LN(datos_driver!Q12)+LN(datos_driver!Q46)*datos_econometria!$D$312+datos_econometria!$D$314*LN(datos_driver!Q30)+datos_econometria!$D$318*IF(W1=2019,1,0)+datos_econometria!$D$319*IF(W1=2020,1,0))</f>
        <v>13253629268.097506</v>
      </c>
      <c r="X12" s="53">
        <f>EXP(datos_econometria!$D$315+datos_econometria!$D$311*LN(datos_driver!R12)+LN(datos_driver!R46)*datos_econometria!$D$312+datos_econometria!$D$314*LN(datos_driver!R30)+datos_econometria!$D$318*IF(X1=2019,1,0)+datos_econometria!$D$319*IF(X1=2020,1,0))</f>
        <v>13577977343.808191</v>
      </c>
      <c r="Y12" s="53">
        <f>EXP(datos_econometria!$D$315+datos_econometria!$D$311*LN(datos_driver!S12)+LN(datos_driver!S46)*datos_econometria!$D$312+datos_econometria!$D$314*LN(datos_driver!S30)+datos_econometria!$D$318*IF(Y1=2019,1,0)+datos_econometria!$D$319*IF(Y1=2020,1,0))</f>
        <v>13971463434.839884</v>
      </c>
      <c r="Z12" s="53">
        <f>EXP(datos_econometria!$D$315+datos_econometria!$D$311*LN(datos_driver!T12)+LN(datos_driver!T46)*datos_econometria!$D$312+datos_econometria!$D$314*LN(datos_driver!T30)+datos_econometria!$D$318*IF(Z1=2019,1,0)+datos_econometria!$D$319*IF(Z1=2020,1,0))</f>
        <v>14201162168.712618</v>
      </c>
      <c r="AA12" s="53">
        <f>EXP(datos_econometria!$D$315+datos_econometria!$D$311*LN(datos_driver!U12)+LN(datos_driver!U46)*datos_econometria!$D$312+datos_econometria!$D$314*LN(datos_driver!U30)+datos_econometria!$D$318*IF(AA1=2019,1,0)+datos_econometria!$D$319*IF(AA1=2020,1,0))</f>
        <v>14585404060.081604</v>
      </c>
      <c r="AB12" s="53">
        <f>EXP(datos_econometria!$D$315+datos_econometria!$D$311*LN(datos_driver!V12)+LN(datos_driver!V46)*datos_econometria!$D$312+datos_econometria!$D$314*LN(datos_driver!V30)+datos_econometria!$D$318*IF(AB1=2019,1,0)+datos_econometria!$D$319*IF(AB1=2020,1,0))</f>
        <v>14912414774.010628</v>
      </c>
      <c r="AC12" s="53">
        <f>EXP(datos_econometria!$D$315+datos_econometria!$D$311*LN(datos_driver!W12)+LN(datos_driver!W46)*datos_econometria!$D$312+datos_econometria!$D$314*LN(datos_driver!W30)+datos_econometria!$D$318*IF(AC1=2019,1,0)+datos_econometria!$D$319*IF(AC1=2020,1,0))</f>
        <v>15184575792.287064</v>
      </c>
      <c r="AD12" s="53">
        <f>EXP(datos_econometria!$D$315+datos_econometria!$D$311*LN(datos_driver!X12)+LN(datos_driver!X46)*datos_econometria!$D$312+datos_econometria!$D$314*LN(datos_driver!X30)+datos_econometria!$D$318*IF(AD1=2019,1,0)+datos_econometria!$D$319*IF(AD1=2020,1,0))</f>
        <v>15496534941.890684</v>
      </c>
      <c r="AE12" s="53">
        <f>EXP(datos_econometria!$D$315+datos_econometria!$D$311*LN(datos_driver!Y12)+LN(datos_driver!Y46)*datos_econometria!$D$312+datos_econometria!$D$314*LN(datos_driver!Y30)+datos_econometria!$D$318*IF(AE1=2019,1,0)+datos_econometria!$D$319*IF(AE1=2020,1,0))</f>
        <v>15816295024.769239</v>
      </c>
      <c r="AF12" s="53">
        <f>EXP(datos_econometria!$D$315+datos_econometria!$D$311*LN(datos_driver!Z12)+LN(datos_driver!Z46)*datos_econometria!$D$312+datos_econometria!$D$314*LN(datos_driver!Z30)+datos_econometria!$D$318*IF(AF1=2019,1,0)+datos_econometria!$D$319*IF(AF1=2020,1,0))</f>
        <v>16157261569.970804</v>
      </c>
      <c r="AG12" s="53">
        <f>EXP(datos_econometria!$D$315+datos_econometria!$D$311*LN(datos_driver!AA12)+LN(datos_driver!AA46)*datos_econometria!$D$312+datos_econometria!$D$314*LN(datos_driver!AA30)+datos_econometria!$D$318*IF(AG1=2019,1,0)+datos_econometria!$D$319*IF(AG1=2020,1,0))</f>
        <v>16450967964.410618</v>
      </c>
      <c r="AH12" s="53">
        <f>EXP(datos_econometria!$D$315+datos_econometria!$D$311*LN(datos_driver!AB12)+LN(datos_driver!AB46)*datos_econometria!$D$312+datos_econometria!$D$314*LN(datos_driver!AB30)+datos_econometria!$D$318*IF(AH1=2019,1,0)+datos_econometria!$D$319*IF(AH1=2020,1,0))</f>
        <v>16731289490.492636</v>
      </c>
      <c r="AI12" s="53">
        <f>EXP(datos_econometria!$D$315+datos_econometria!$D$311*LN(datos_driver!AC12)+LN(datos_driver!AC46)*datos_econometria!$D$312+datos_econometria!$D$314*LN(datos_driver!AC30)+datos_econometria!$D$318*IF(AI1=2019,1,0)+datos_econometria!$D$319*IF(AI1=2020,1,0))</f>
        <v>16985433855.923498</v>
      </c>
      <c r="AJ12" s="53">
        <f>EXP(datos_econometria!$D$315+datos_econometria!$D$311*LN(datos_driver!AD12)+LN(datos_driver!AD46)*datos_econometria!$D$312+datos_econometria!$D$314*LN(datos_driver!AD30)+datos_econometria!$D$318*IF(AJ1=2019,1,0)+datos_econometria!$D$319*IF(AJ1=2020,1,0))</f>
        <v>17193705849.149193</v>
      </c>
      <c r="AK12" s="53">
        <f>EXP(datos_econometria!$D$315+datos_econometria!$D$311*LN(datos_driver!AE12)+LN(datos_driver!AE46)*datos_econometria!$D$312+datos_econometria!$D$314*LN(datos_driver!AE30)+datos_econometria!$D$318*IF(AK1=2019,1,0)+datos_econometria!$D$319*IF(AK1=2020,1,0))</f>
        <v>17284024922.63689</v>
      </c>
      <c r="AL12" s="53">
        <f>EXP(datos_econometria!$D$315+datos_econometria!$D$311*LN(datos_driver!AF12)+LN(datos_driver!AF46)*datos_econometria!$D$312+datos_econometria!$D$314*LN(datos_driver!AF30)+datos_econometria!$D$318*IF(AL1=2019,1,0)+datos_econometria!$D$319*IF(AL1=2020,1,0))</f>
        <v>17441015486.530334</v>
      </c>
      <c r="AM12" s="53">
        <f>EXP(datos_econometria!$D$315+datos_econometria!$D$311*LN(datos_driver!AG12)+LN(datos_driver!AG46)*datos_econometria!$D$312+datos_econometria!$D$314*LN(datos_driver!AG30)+datos_econometria!$D$318*IF(AM1=2019,1,0)+datos_econometria!$D$319*IF(AM1=2020,1,0))</f>
        <v>17498058241.971329</v>
      </c>
      <c r="AN12" s="53">
        <f>EXP(datos_econometria!$D$315+datos_econometria!$D$311*LN(datos_driver!AH12)+LN(datos_driver!AH46)*datos_econometria!$D$312+datos_econometria!$D$314*LN(datos_driver!AH30)+datos_econometria!$D$318*IF(AN1=2019,1,0)+datos_econometria!$D$319*IF(AN1=2020,1,0))</f>
        <v>17588831057.173977</v>
      </c>
      <c r="AO12" s="53">
        <f>EXP(datos_econometria!$D$315+datos_econometria!$D$311*LN(datos_driver!AI12)+LN(datos_driver!AI46)*datos_econometria!$D$312+datos_econometria!$D$314*LN(datos_driver!AI30)+datos_econometria!$D$318*IF(AO1=2019,1,0)+datos_econometria!$D$319*IF(AO1=2020,1,0))</f>
        <v>17751435077.175049</v>
      </c>
      <c r="AP12" s="53">
        <f>EXP(datos_econometria!$D$315+datos_econometria!$D$311*LN(datos_driver!AJ12)+LN(datos_driver!AJ46)*datos_econometria!$D$312+datos_econometria!$D$314*LN(datos_driver!AJ30)+datos_econometria!$D$318*IF(AP1=2019,1,0)+datos_econometria!$D$319*IF(AP1=2020,1,0))</f>
        <v>17915372146.159946</v>
      </c>
      <c r="AQ12" s="53">
        <f>EXP(datos_econometria!$D$315+datos_econometria!$D$311*LN(datos_driver!AK12)+LN(datos_driver!AK46)*datos_econometria!$D$312+datos_econometria!$D$314*LN(datos_driver!AK30)+datos_econometria!$D$318*IF(AQ1=2019,1,0)+datos_econometria!$D$319*IF(AQ1=2020,1,0))</f>
        <v>18080908365.968163</v>
      </c>
      <c r="AR12" s="53">
        <f>EXP(datos_econometria!$D$315+datos_econometria!$D$311*LN(datos_driver!AL12)+LN(datos_driver!AL46)*datos_econometria!$D$312+datos_econometria!$D$314*LN(datos_driver!AL30)+datos_econometria!$D$318*IF(AR1=2019,1,0)+datos_econometria!$D$319*IF(AR1=2020,1,0))</f>
        <v>18248145990.154453</v>
      </c>
      <c r="AS12" s="53">
        <f>EXP(datos_econometria!$D$315+datos_econometria!$D$311*LN(datos_driver!AM12)+LN(datos_driver!AM46)*datos_econometria!$D$312+datos_econometria!$D$314*LN(datos_driver!AM30)+datos_econometria!$D$318*IF(AS1=2019,1,0)+datos_econometria!$D$319*IF(AS1=2020,1,0))</f>
        <v>18417108611.328609</v>
      </c>
      <c r="AT12" s="53">
        <f>EXP(datos_econometria!$D$315+datos_econometria!$D$311*LN(datos_driver!AN12)+LN(datos_driver!AN46)*datos_econometria!$D$312+datos_econometria!$D$314*LN(datos_driver!AN30)+datos_econometria!$D$318*IF(AT1=2019,1,0)+datos_econometria!$D$319*IF(AT1=2020,1,0))</f>
        <v>18587787080.293797</v>
      </c>
      <c r="AU12" s="53">
        <f>EXP(datos_econometria!$D$315+datos_econometria!$D$311*LN(datos_driver!AO12)+LN(datos_driver!AO46)*datos_econometria!$D$312+datos_econometria!$D$314*LN(datos_driver!AO30)+datos_econometria!$D$318*IF(AU1=2019,1,0)+datos_econometria!$D$319*IF(AU1=2020,1,0))</f>
        <v>18760162511.271713</v>
      </c>
      <c r="AV12" s="53">
        <f>EXP(datos_econometria!$D$315+datos_econometria!$D$311*LN(datos_driver!AP12)+LN(datos_driver!AP46)*datos_econometria!$D$312+datos_econometria!$D$314*LN(datos_driver!AP30)+datos_econometria!$D$318*IF(AV1=2019,1,0)+datos_econometria!$D$319*IF(AV1=2020,1,0))</f>
        <v>18934216767.105068</v>
      </c>
      <c r="AW12" s="53">
        <f>EXP(datos_econometria!$D$315+datos_econometria!$D$311*LN(datos_driver!AQ12)+LN(datos_driver!AQ46)*datos_econometria!$D$312+datos_econometria!$D$314*LN(datos_driver!AQ30)+datos_econometria!$D$318*IF(AW1=2019,1,0)+datos_econometria!$D$319*IF(AW1=2020,1,0))</f>
        <v>19109936492.153107</v>
      </c>
      <c r="AX12" s="53">
        <f>EXP(datos_econometria!$D$315+datos_econometria!$D$311*LN(datos_driver!AR12)+LN(datos_driver!AR46)*datos_econometria!$D$312+datos_econometria!$D$314*LN(datos_driver!AR30)+datos_econometria!$D$318*IF(AX1=2019,1,0)+datos_econometria!$D$319*IF(AX1=2020,1,0))</f>
        <v>19287314041.900764</v>
      </c>
    </row>
    <row r="13" spans="1:50">
      <c r="A13" t="s">
        <v>39</v>
      </c>
      <c r="B13" t="s">
        <v>827</v>
      </c>
      <c r="C13" t="s">
        <v>357</v>
      </c>
      <c r="D13" s="70"/>
      <c r="E13" s="70"/>
      <c r="F13" s="70"/>
      <c r="G13" s="70"/>
      <c r="H13" s="70"/>
      <c r="I13" s="53">
        <f>EXP(datos_econometria!$D$349+datos_econometria!$D$345*LN(datos_driver!C13)+LN(datos_driver!C47)*datos_econometria!$D$346+datos_econometria!$D$348*LN(datos_driver!C31)+datos_econometria!$D$353*IF(I1=2020,1,0)+datos_econometria!$D$352*IF(I1=2019,1,0))</f>
        <v>1012967046.850903</v>
      </c>
      <c r="J13" s="53">
        <f>EXP(datos_econometria!$D$349+datos_econometria!$D$345*LN(datos_driver!D13)+LN(datos_driver!D47)*datos_econometria!$D$346+datos_econometria!$D$348*LN(datos_driver!D31)+datos_econometria!$D$353*IF(J1=2020,1,0)+datos_econometria!$D$352*IF(J1=2019,1,0))</f>
        <v>845214442.20518303</v>
      </c>
      <c r="K13" s="53">
        <f>EXP(datos_econometria!$D$349+datos_econometria!$D$345*LN(datos_driver!E13)+LN(datos_driver!E47)*datos_econometria!$D$346+datos_econometria!$D$348*LN(datos_driver!E31)+datos_econometria!$D$353*IF(K1=2020,1,0)+datos_econometria!$D$352*IF(K1=2019,1,0))</f>
        <v>1606605007.9616961</v>
      </c>
      <c r="L13" s="53">
        <f>EXP(datos_econometria!$D$349+datos_econometria!$D$345*LN(datos_driver!F13)+LN(datos_driver!F47)*datos_econometria!$D$346+datos_econometria!$D$348*LN(datos_driver!F31)+datos_econometria!$D$353*IF(L1=2020,1,0)+datos_econometria!$D$352*IF(L1=2019,1,0))</f>
        <v>1649640378.6919875</v>
      </c>
      <c r="M13" s="53">
        <f>EXP(datos_econometria!$D$349+datos_econometria!$D$345*LN(datos_driver!G13)+LN(datos_driver!G47)*datos_econometria!$D$346+datos_econometria!$D$348*LN(datos_driver!G31)+datos_econometria!$D$353*IF(M1=2020,1,0)+datos_econometria!$D$352*IF(M1=2019,1,0))</f>
        <v>1669472831.9558637</v>
      </c>
      <c r="N13" s="53">
        <f>EXP(datos_econometria!$D$349+datos_econometria!$D$345*LN(datos_driver!H13)+LN(datos_driver!H47)*datos_econometria!$D$346+datos_econometria!$D$348*LN(datos_driver!H31)+datos_econometria!$D$353*IF(N1=2020,1,0)+datos_econometria!$D$352*IF(N1=2019,1,0))</f>
        <v>1743928700.3248916</v>
      </c>
      <c r="O13" s="53">
        <f>EXP(datos_econometria!$D$349+datos_econometria!$D$345*LN(datos_driver!I13)+LN(datos_driver!I47)*datos_econometria!$D$346+datos_econometria!$D$348*LN(datos_driver!I31)+datos_econometria!$D$353*IF(O1=2020,1,0)+datos_econometria!$D$352*IF(O1=2019,1,0))</f>
        <v>1782095503.8569212</v>
      </c>
      <c r="P13" s="53">
        <f>EXP(datos_econometria!$D$349+datos_econometria!$D$345*LN(datos_driver!J13)+LN(datos_driver!J47)*datos_econometria!$D$346+datos_econometria!$D$348*LN(datos_driver!J31)+datos_econometria!$D$353*IF(P1=2020,1,0)+datos_econometria!$D$352*IF(P1=2019,1,0))</f>
        <v>1819154644.5047491</v>
      </c>
      <c r="Q13" s="53">
        <f>EXP(datos_econometria!$D$349+datos_econometria!$D$345*LN(datos_driver!K13)+LN(datos_driver!K47)*datos_econometria!$D$346+datos_econometria!$D$348*LN(datos_driver!K31)+datos_econometria!$D$353*IF(Q1=2020,1,0)+datos_econometria!$D$352*IF(Q1=2019,1,0))</f>
        <v>1875446452.4392762</v>
      </c>
      <c r="R13" s="53">
        <f>EXP(datos_econometria!$D$349+datos_econometria!$D$345*LN(datos_driver!L13)+LN(datos_driver!L47)*datos_econometria!$D$346+datos_econometria!$D$348*LN(datos_driver!L31)+datos_econometria!$D$353*IF(R1=2020,1,0)+datos_econometria!$D$352*IF(R1=2019,1,0))</f>
        <v>1951868136.5985079</v>
      </c>
      <c r="S13" s="53">
        <f>EXP(datos_econometria!$D$349+datos_econometria!$D$345*LN(datos_driver!M13)+LN(datos_driver!M47)*datos_econometria!$D$346+datos_econometria!$D$348*LN(datos_driver!M31)+datos_econometria!$D$353*IF(S1=2020,1,0)+datos_econometria!$D$352*IF(S1=2019,1,0))</f>
        <v>2003508472.6316173</v>
      </c>
      <c r="T13" s="53">
        <f>EXP(datos_econometria!$D$349+datos_econometria!$D$345*LN(datos_driver!N13)+LN(datos_driver!N47)*datos_econometria!$D$346+datos_econometria!$D$348*LN(datos_driver!N31)+datos_econometria!$D$353*IF(T1=2020,1,0)+datos_econometria!$D$352*IF(T1=2019,1,0))</f>
        <v>2017335365.923986</v>
      </c>
      <c r="U13" s="53">
        <f>EXP(datos_econometria!$D$349+datos_econometria!$D$345*LN(datos_driver!O13)+LN(datos_driver!O47)*datos_econometria!$D$346+datos_econometria!$D$348*LN(datos_driver!O31)+datos_econometria!$D$353*IF(U1=2020,1,0)+datos_econometria!$D$352*IF(U1=2019,1,0))</f>
        <v>2031350449.2698927</v>
      </c>
      <c r="V13" s="53">
        <f>EXP(datos_econometria!$D$349+datos_econometria!$D$345*LN(datos_driver!P13)+LN(datos_driver!P47)*datos_econometria!$D$346+datos_econometria!$D$348*LN(datos_driver!P31)+datos_econometria!$D$353*IF(V1=2020,1,0)+datos_econometria!$D$352*IF(V1=2019,1,0))</f>
        <v>2028049468.9748132</v>
      </c>
      <c r="W13" s="53">
        <f>EXP(datos_econometria!$D$349+datos_econometria!$D$345*LN(datos_driver!Q13)+LN(datos_driver!Q47)*datos_econometria!$D$346+datos_econometria!$D$348*LN(datos_driver!Q31)+datos_econometria!$D$353*IF(W1=2020,1,0)+datos_econometria!$D$352*IF(W1=2019,1,0))</f>
        <v>2092452822.8776286</v>
      </c>
      <c r="X13" s="53">
        <f>EXP(datos_econometria!$D$349+datos_econometria!$D$345*LN(datos_driver!R13)+LN(datos_driver!R47)*datos_econometria!$D$346+datos_econometria!$D$348*LN(datos_driver!R31)+datos_econometria!$D$353*IF(X1=2020,1,0)+datos_econometria!$D$352*IF(X1=2019,1,0))</f>
        <v>2100976461.1177092</v>
      </c>
      <c r="Y13" s="53">
        <f>EXP(datos_econometria!$D$349+datos_econometria!$D$345*LN(datos_driver!S13)+LN(datos_driver!S47)*datos_econometria!$D$346+datos_econometria!$D$348*LN(datos_driver!S31)+datos_econometria!$D$353*IF(Y1=2020,1,0)+datos_econometria!$D$352*IF(Y1=2019,1,0))</f>
        <v>2135045464.7421334</v>
      </c>
      <c r="Z13" s="53">
        <f>EXP(datos_econometria!$D$349+datos_econometria!$D$345*LN(datos_driver!T13)+LN(datos_driver!T47)*datos_econometria!$D$346+datos_econometria!$D$348*LN(datos_driver!T31)+datos_econometria!$D$353*IF(Z1=2020,1,0)+datos_econometria!$D$352*IF(Z1=2019,1,0))</f>
        <v>2165636859.8801603</v>
      </c>
      <c r="AA13" s="53">
        <f>EXP(datos_econometria!$D$349+datos_econometria!$D$345*LN(datos_driver!U13)+LN(datos_driver!U47)*datos_econometria!$D$346+datos_econometria!$D$348*LN(datos_driver!U31)+datos_econometria!$D$353*IF(AA1=2020,1,0)+datos_econometria!$D$352*IF(AA1=2019,1,0))</f>
        <v>2259203916.7842102</v>
      </c>
      <c r="AB13" s="53">
        <f>EXP(datos_econometria!$D$349+datos_econometria!$D$345*LN(datos_driver!V13)+LN(datos_driver!V47)*datos_econometria!$D$346+datos_econometria!$D$348*LN(datos_driver!V31)+datos_econometria!$D$353*IF(AB1=2020,1,0)+datos_econometria!$D$352*IF(AB1=2019,1,0))</f>
        <v>2330107275.2382183</v>
      </c>
      <c r="AC13" s="53">
        <f>EXP(datos_econometria!$D$349+datos_econometria!$D$345*LN(datos_driver!W13)+LN(datos_driver!W47)*datos_econometria!$D$346+datos_econometria!$D$348*LN(datos_driver!W31)+datos_econometria!$D$353*IF(AC1=2020,1,0)+datos_econometria!$D$352*IF(AC1=2019,1,0))</f>
        <v>2378937297.5621471</v>
      </c>
      <c r="AD13" s="53">
        <f>EXP(datos_econometria!$D$349+datos_econometria!$D$345*LN(datos_driver!X13)+LN(datos_driver!X47)*datos_econometria!$D$346+datos_econometria!$D$348*LN(datos_driver!X31)+datos_econometria!$D$353*IF(AD1=2020,1,0)+datos_econometria!$D$352*IF(AD1=2019,1,0))</f>
        <v>2445146849.2828994</v>
      </c>
      <c r="AE13" s="53">
        <f>EXP(datos_econometria!$D$349+datos_econometria!$D$345*LN(datos_driver!Y13)+LN(datos_driver!Y47)*datos_econometria!$D$346+datos_econometria!$D$348*LN(datos_driver!Y31)+datos_econometria!$D$353*IF(AE1=2020,1,0)+datos_econometria!$D$352*IF(AE1=2019,1,0))</f>
        <v>2515882068.1879959</v>
      </c>
      <c r="AF13" s="53">
        <f>EXP(datos_econometria!$D$349+datos_econometria!$D$345*LN(datos_driver!Z13)+LN(datos_driver!Z47)*datos_econometria!$D$346+datos_econometria!$D$348*LN(datos_driver!Z31)+datos_econometria!$D$353*IF(AF1=2020,1,0)+datos_econometria!$D$352*IF(AF1=2019,1,0))</f>
        <v>2597240933.1075053</v>
      </c>
      <c r="AG13" s="53">
        <f>EXP(datos_econometria!$D$349+datos_econometria!$D$345*LN(datos_driver!AA13)+LN(datos_driver!AA47)*datos_econometria!$D$346+datos_econometria!$D$348*LN(datos_driver!AA31)+datos_econometria!$D$353*IF(AG1=2020,1,0)+datos_econometria!$D$352*IF(AG1=2019,1,0))</f>
        <v>2660380570.9545851</v>
      </c>
      <c r="AH13" s="53">
        <f>EXP(datos_econometria!$D$349+datos_econometria!$D$345*LN(datos_driver!AB13)+LN(datos_driver!AB47)*datos_econometria!$D$346+datos_econometria!$D$348*LN(datos_driver!AB31)+datos_econometria!$D$353*IF(AH1=2020,1,0)+datos_econometria!$D$352*IF(AH1=2019,1,0))</f>
        <v>2719786333.0310769</v>
      </c>
      <c r="AI13" s="53">
        <f>EXP(datos_econometria!$D$349+datos_econometria!$D$345*LN(datos_driver!AC13)+LN(datos_driver!AC47)*datos_econometria!$D$346+datos_econometria!$D$348*LN(datos_driver!AC31)+datos_econometria!$D$353*IF(AI1=2020,1,0)+datos_econometria!$D$352*IF(AI1=2019,1,0))</f>
        <v>2770059417.938519</v>
      </c>
      <c r="AJ13" s="53">
        <f>EXP(datos_econometria!$D$349+datos_econometria!$D$345*LN(datos_driver!AD13)+LN(datos_driver!AD47)*datos_econometria!$D$346+datos_econometria!$D$348*LN(datos_driver!AD31)+datos_econometria!$D$353*IF(AJ1=2020,1,0)+datos_econometria!$D$352*IF(AJ1=2019,1,0))</f>
        <v>2802789318.5290546</v>
      </c>
      <c r="AK13" s="53">
        <f>EXP(datos_econometria!$D$349+datos_econometria!$D$345*LN(datos_driver!AE13)+LN(datos_driver!AE47)*datos_econometria!$D$346+datos_econometria!$D$348*LN(datos_driver!AE31)+datos_econometria!$D$353*IF(AK1=2020,1,0)+datos_econometria!$D$352*IF(AK1=2019,1,0))</f>
        <v>2813181351.3141084</v>
      </c>
      <c r="AL13" s="53">
        <f>EXP(datos_econometria!$D$349+datos_econometria!$D$345*LN(datos_driver!AF13)+LN(datos_driver!AF47)*datos_econometria!$D$346+datos_econometria!$D$348*LN(datos_driver!AF31)+datos_econometria!$D$353*IF(AL1=2020,1,0)+datos_econometria!$D$352*IF(AL1=2019,1,0))</f>
        <v>2849622600.1101494</v>
      </c>
      <c r="AM13" s="53">
        <f>EXP(datos_econometria!$D$349+datos_econometria!$D$345*LN(datos_driver!AG13)+LN(datos_driver!AG47)*datos_econometria!$D$346+datos_econometria!$D$348*LN(datos_driver!AG31)+datos_econometria!$D$353*IF(AM1=2020,1,0)+datos_econometria!$D$352*IF(AM1=2019,1,0))</f>
        <v>2839054727.5337663</v>
      </c>
      <c r="AN13" s="53">
        <f>EXP(datos_econometria!$D$349+datos_econometria!$D$345*LN(datos_driver!AH13)+LN(datos_driver!AH47)*datos_econometria!$D$346+datos_econometria!$D$348*LN(datos_driver!AH31)+datos_econometria!$D$353*IF(AN1=2020,1,0)+datos_econometria!$D$352*IF(AN1=2019,1,0))</f>
        <v>2838641271.1396456</v>
      </c>
      <c r="AO13" s="53">
        <f>EXP(datos_econometria!$D$349+datos_econometria!$D$345*LN(datos_driver!AI13)+LN(datos_driver!AI47)*datos_econometria!$D$346+datos_econometria!$D$348*LN(datos_driver!AI31)+datos_econometria!$D$353*IF(AO1=2020,1,0)+datos_econometria!$D$352*IF(AO1=2019,1,0))</f>
        <v>2884056275.5655069</v>
      </c>
      <c r="AP13" s="53">
        <f>EXP(datos_econometria!$D$349+datos_econometria!$D$345*LN(datos_driver!AJ13)+LN(datos_driver!AJ47)*datos_econometria!$D$346+datos_econometria!$D$348*LN(datos_driver!AJ31)+datos_econometria!$D$353*IF(AP1=2020,1,0)+datos_econometria!$D$352*IF(AP1=2019,1,0))</f>
        <v>2929190950.4055133</v>
      </c>
      <c r="AQ13" s="53">
        <f>EXP(datos_econometria!$D$349+datos_econometria!$D$345*LN(datos_driver!AK13)+LN(datos_driver!AK47)*datos_econometria!$D$346+datos_econometria!$D$348*LN(datos_driver!AK31)+datos_econometria!$D$353*IF(AQ1=2020,1,0)+datos_econometria!$D$352*IF(AQ1=2019,1,0))</f>
        <v>2974240226.461215</v>
      </c>
      <c r="AR13" s="53">
        <f>EXP(datos_econometria!$D$349+datos_econometria!$D$345*LN(datos_driver!AL13)+LN(datos_driver!AL47)*datos_econometria!$D$346+datos_econometria!$D$348*LN(datos_driver!AL31)+datos_econometria!$D$353*IF(AR1=2020,1,0)+datos_econometria!$D$352*IF(AR1=2019,1,0))</f>
        <v>3019366440.7366557</v>
      </c>
      <c r="AS13" s="53">
        <f>EXP(datos_econometria!$D$349+datos_econometria!$D$345*LN(datos_driver!AM13)+LN(datos_driver!AM47)*datos_econometria!$D$346+datos_econometria!$D$348*LN(datos_driver!AM31)+datos_econometria!$D$353*IF(AS1=2020,1,0)+datos_econometria!$D$352*IF(AS1=2019,1,0))</f>
        <v>3064700989.7496476</v>
      </c>
      <c r="AT13" s="53">
        <f>EXP(datos_econometria!$D$349+datos_econometria!$D$345*LN(datos_driver!AN13)+LN(datos_driver!AN47)*datos_econometria!$D$346+datos_econometria!$D$348*LN(datos_driver!AN31)+datos_econometria!$D$353*IF(AT1=2020,1,0)+datos_econometria!$D$352*IF(AT1=2019,1,0))</f>
        <v>3110348589.4426942</v>
      </c>
      <c r="AU13" s="53">
        <f>EXP(datos_econometria!$D$349+datos_econometria!$D$345*LN(datos_driver!AO13)+LN(datos_driver!AO47)*datos_econometria!$D$346+datos_econometria!$D$348*LN(datos_driver!AO31)+datos_econometria!$D$353*IF(AU1=2020,1,0)+datos_econometria!$D$352*IF(AU1=2019,1,0))</f>
        <v>3156392050.2270174</v>
      </c>
      <c r="AV13" s="53">
        <f>EXP(datos_econometria!$D$349+datos_econometria!$D$345*LN(datos_driver!AP13)+LN(datos_driver!AP47)*datos_econometria!$D$346+datos_econometria!$D$348*LN(datos_driver!AP31)+datos_econometria!$D$353*IF(AV1=2020,1,0)+datos_econometria!$D$352*IF(AV1=2019,1,0))</f>
        <v>3202896719.8673515</v>
      </c>
      <c r="AW13" s="53">
        <f>EXP(datos_econometria!$D$349+datos_econometria!$D$345*LN(datos_driver!AQ13)+LN(datos_driver!AQ47)*datos_econometria!$D$346+datos_econometria!$D$348*LN(datos_driver!AQ31)+datos_econometria!$D$353*IF(AW1=2020,1,0)+datos_econometria!$D$352*IF(AW1=2019,1,0))</f>
        <v>3249914297.2250872</v>
      </c>
      <c r="AX13" s="53">
        <f>EXP(datos_econometria!$D$349+datos_econometria!$D$345*LN(datos_driver!AR13)+LN(datos_driver!AR47)*datos_econometria!$D$346+datos_econometria!$D$348*LN(datos_driver!AR31)+datos_econometria!$D$353*IF(AX1=2020,1,0)+datos_econometria!$D$352*IF(AX1=2019,1,0))</f>
        <v>3297485964.5425377</v>
      </c>
    </row>
    <row r="14" spans="1:50">
      <c r="A14" t="s">
        <v>40</v>
      </c>
      <c r="B14" t="s">
        <v>827</v>
      </c>
      <c r="C14" t="s">
        <v>357</v>
      </c>
      <c r="D14" s="70"/>
      <c r="E14" s="70"/>
      <c r="F14" s="70"/>
      <c r="G14" s="70"/>
      <c r="H14" s="70"/>
      <c r="I14" s="53">
        <f>EXP(datos_econometria!$D$385+datos_econometria!$D$381*LN(datos_driver!C14)+LN(datos_driver!C48)*datos_econometria!$D$382+datos_econometria!$D$384*LN(datos_driver!C32))</f>
        <v>1402640070.8108063</v>
      </c>
      <c r="J14" s="53">
        <f>EXP(datos_econometria!$D$385+datos_econometria!$D$381*LN(datos_driver!D14)+LN(datos_driver!D48)*datos_econometria!$D$382+datos_econometria!$D$384*LN(datos_driver!D32))</f>
        <v>1357721103.8855963</v>
      </c>
      <c r="K14" s="53">
        <f>EXP(datos_econometria!$D$385+datos_econometria!$D$381*LN(datos_driver!E14)+LN(datos_driver!E48)*datos_econometria!$D$382+datos_econometria!$D$384*LN(datos_driver!E32))</f>
        <v>1518702005.72964</v>
      </c>
      <c r="L14" s="53">
        <f>EXP(datos_econometria!$D$385+datos_econometria!$D$381*LN(datos_driver!F14)+LN(datos_driver!F48)*datos_econometria!$D$382+datos_econometria!$D$384*LN(datos_driver!F32))</f>
        <v>1544823474.3879182</v>
      </c>
      <c r="M14" s="53">
        <f>EXP(datos_econometria!$D$385+datos_econometria!$D$381*LN(datos_driver!G14)+LN(datos_driver!G48)*datos_econometria!$D$382+datos_econometria!$D$384*LN(datos_driver!G32))</f>
        <v>1554066500.3570876</v>
      </c>
      <c r="N14" s="53">
        <f>EXP(datos_econometria!$D$385+datos_econometria!$D$381*LN(datos_driver!H14)+LN(datos_driver!H48)*datos_econometria!$D$382+datos_econometria!$D$384*LN(datos_driver!H32))</f>
        <v>1602998194.677635</v>
      </c>
      <c r="O14" s="53">
        <f>EXP(datos_econometria!$D$385+datos_econometria!$D$381*LN(datos_driver!I14)+LN(datos_driver!I48)*datos_econometria!$D$382+datos_econometria!$D$384*LN(datos_driver!I32))</f>
        <v>1637847513.3059692</v>
      </c>
      <c r="P14" s="53">
        <f>EXP(datos_econometria!$D$385+datos_econometria!$D$381*LN(datos_driver!J14)+LN(datos_driver!J48)*datos_econometria!$D$382+datos_econometria!$D$384*LN(datos_driver!J32))</f>
        <v>1671275345.8046994</v>
      </c>
      <c r="Q14" s="53">
        <f>EXP(datos_econometria!$D$385+datos_econometria!$D$381*LN(datos_driver!K14)+LN(datos_driver!K48)*datos_econometria!$D$382+datos_econometria!$D$384*LN(datos_driver!K32))</f>
        <v>1710813271.2346704</v>
      </c>
      <c r="R14" s="53">
        <f>EXP(datos_econometria!$D$385+datos_econometria!$D$381*LN(datos_driver!L14)+LN(datos_driver!L48)*datos_econometria!$D$382+datos_econometria!$D$384*LN(datos_driver!L32))</f>
        <v>1758042251.4634168</v>
      </c>
      <c r="S14" s="53">
        <f>EXP(datos_econometria!$D$385+datos_econometria!$D$381*LN(datos_driver!M14)+LN(datos_driver!M48)*datos_econometria!$D$382+datos_econometria!$D$384*LN(datos_driver!M32))</f>
        <v>1798466865.631391</v>
      </c>
      <c r="T14" s="53">
        <f>EXP(datos_econometria!$D$385+datos_econometria!$D$381*LN(datos_driver!N14)+LN(datos_driver!N48)*datos_econometria!$D$382+datos_econometria!$D$384*LN(datos_driver!N32))</f>
        <v>1827600439.17415</v>
      </c>
      <c r="U14" s="53">
        <f>EXP(datos_econometria!$D$385+datos_econometria!$D$381*LN(datos_driver!O14)+LN(datos_driver!O48)*datos_econometria!$D$382+datos_econometria!$D$384*LN(datos_driver!O32))</f>
        <v>1856473337.1801324</v>
      </c>
      <c r="V14" s="53">
        <f>EXP(datos_econometria!$D$385+datos_econometria!$D$381*LN(datos_driver!P14)+LN(datos_driver!P48)*datos_econometria!$D$382+datos_econometria!$D$384*LN(datos_driver!P32))</f>
        <v>1880309805.0171676</v>
      </c>
      <c r="W14" s="53">
        <f>EXP(datos_econometria!$D$385+datos_econometria!$D$381*LN(datos_driver!Q14)+LN(datos_driver!Q48)*datos_econometria!$D$382+datos_econometria!$D$384*LN(datos_driver!Q32))</f>
        <v>1924823062.8652306</v>
      </c>
      <c r="X14" s="53">
        <f>EXP(datos_econometria!$D$385+datos_econometria!$D$381*LN(datos_driver!R14)+LN(datos_driver!R48)*datos_econometria!$D$382+datos_econometria!$D$384*LN(datos_driver!R32))</f>
        <v>1952989942.9028325</v>
      </c>
      <c r="Y14" s="53">
        <f>EXP(datos_econometria!$D$385+datos_econometria!$D$381*LN(datos_driver!S14)+LN(datos_driver!S48)*datos_econometria!$D$382+datos_econometria!$D$384*LN(datos_driver!S32))</f>
        <v>1989043710.2413688</v>
      </c>
      <c r="Z14" s="53">
        <f>EXP(datos_econometria!$D$385+datos_econometria!$D$381*LN(datos_driver!T14)+LN(datos_driver!T48)*datos_econometria!$D$382+datos_econometria!$D$384*LN(datos_driver!T32))</f>
        <v>2007824957.4165373</v>
      </c>
      <c r="AA14" s="53">
        <f>EXP(datos_econometria!$D$385+datos_econometria!$D$381*LN(datos_driver!U14)+LN(datos_driver!U48)*datos_econometria!$D$382+datos_econometria!$D$384*LN(datos_driver!U32))</f>
        <v>2045178635.2999716</v>
      </c>
      <c r="AB14" s="53">
        <f>EXP(datos_econometria!$D$385+datos_econometria!$D$381*LN(datos_driver!V14)+LN(datos_driver!V48)*datos_econometria!$D$382+datos_econometria!$D$384*LN(datos_driver!V32))</f>
        <v>2074940234.4381192</v>
      </c>
      <c r="AC14" s="53">
        <f>EXP(datos_econometria!$D$385+datos_econometria!$D$381*LN(datos_driver!W14)+LN(datos_driver!W48)*datos_econometria!$D$382+datos_econometria!$D$384*LN(datos_driver!W32))</f>
        <v>2097598948.5010703</v>
      </c>
      <c r="AD14" s="53">
        <f>EXP(datos_econometria!$D$385+datos_econometria!$D$381*LN(datos_driver!X14)+LN(datos_driver!X48)*datos_econometria!$D$382+datos_econometria!$D$384*LN(datos_driver!X32))</f>
        <v>2124689805.0350676</v>
      </c>
      <c r="AE14" s="53">
        <f>EXP(datos_econometria!$D$385+datos_econometria!$D$381*LN(datos_driver!Y14)+LN(datos_driver!Y48)*datos_econometria!$D$382+datos_econometria!$D$384*LN(datos_driver!Y32))</f>
        <v>2152362488.0632806</v>
      </c>
      <c r="AF14" s="53">
        <f>EXP(datos_econometria!$D$385+datos_econometria!$D$381*LN(datos_driver!Z14)+LN(datos_driver!Z48)*datos_econometria!$D$382+datos_econometria!$D$384*LN(datos_driver!Z32))</f>
        <v>2182235074.4685874</v>
      </c>
      <c r="AG14" s="53">
        <f>EXP(datos_econometria!$D$385+datos_econometria!$D$381*LN(datos_driver!AA14)+LN(datos_driver!AA48)*datos_econometria!$D$382+datos_econometria!$D$384*LN(datos_driver!AA32))</f>
        <v>2206281141.1278839</v>
      </c>
      <c r="AH14" s="53">
        <f>EXP(datos_econometria!$D$385+datos_econometria!$D$381*LN(datos_driver!AB14)+LN(datos_driver!AB48)*datos_econometria!$D$382+datos_econometria!$D$384*LN(datos_driver!AB32))</f>
        <v>2228597865.3327222</v>
      </c>
      <c r="AI14" s="53">
        <f>EXP(datos_econometria!$D$385+datos_econometria!$D$381*LN(datos_driver!AC14)+LN(datos_driver!AC48)*datos_econometria!$D$382+datos_econometria!$D$384*LN(datos_driver!AC32))</f>
        <v>2247750115.7194362</v>
      </c>
      <c r="AJ14" s="53">
        <f>EXP(datos_econometria!$D$385+datos_econometria!$D$381*LN(datos_driver!AD14)+LN(datos_driver!AD48)*datos_econometria!$D$382+datos_econometria!$D$384*LN(datos_driver!AD32))</f>
        <v>2261547670.6099391</v>
      </c>
      <c r="AK14" s="53">
        <f>EXP(datos_econometria!$D$385+datos_econometria!$D$381*LN(datos_driver!AE14)+LN(datos_driver!AE48)*datos_econometria!$D$382+datos_econometria!$D$384*LN(datos_driver!AE32))</f>
        <v>2266137603.0280004</v>
      </c>
      <c r="AL14" s="53">
        <f>EXP(datos_econometria!$D$385+datos_econometria!$D$381*LN(datos_driver!AF14)+LN(datos_driver!AF48)*datos_econometria!$D$382+datos_econometria!$D$384*LN(datos_driver!AF32))</f>
        <v>2278541771.7340531</v>
      </c>
      <c r="AM14" s="53">
        <f>EXP(datos_econometria!$D$385+datos_econometria!$D$381*LN(datos_driver!AG14)+LN(datos_driver!AG48)*datos_econometria!$D$382+datos_econometria!$D$384*LN(datos_driver!AG32))</f>
        <v>2278743421.6227188</v>
      </c>
      <c r="AN14" s="53">
        <f>EXP(datos_econometria!$D$385+datos_econometria!$D$381*LN(datos_driver!AH14)+LN(datos_driver!AH48)*datos_econometria!$D$382+datos_econometria!$D$384*LN(datos_driver!AH32))</f>
        <v>2281502297.0658665</v>
      </c>
      <c r="AO14" s="53">
        <f>EXP(datos_econometria!$D$385+datos_econometria!$D$381*LN(datos_driver!AI14)+LN(datos_driver!AI48)*datos_econometria!$D$382+datos_econometria!$D$384*LN(datos_driver!AI32))</f>
        <v>2298602240.1463418</v>
      </c>
      <c r="AP14" s="53">
        <f>EXP(datos_econometria!$D$385+datos_econometria!$D$381*LN(datos_driver!AJ14)+LN(datos_driver!AJ48)*datos_econometria!$D$382+datos_econometria!$D$384*LN(datos_driver!AJ32))</f>
        <v>2315618066.1900091</v>
      </c>
      <c r="AQ14" s="53">
        <f>EXP(datos_econometria!$D$385+datos_econometria!$D$381*LN(datos_driver!AK14)+LN(datos_driver!AK48)*datos_econometria!$D$382+datos_econometria!$D$384*LN(datos_driver!AK32))</f>
        <v>2332556669.3198833</v>
      </c>
      <c r="AR14" s="53">
        <f>EXP(datos_econometria!$D$385+datos_econometria!$D$381*LN(datos_driver!AL14)+LN(datos_driver!AL48)*datos_econometria!$D$382+datos_econometria!$D$384*LN(datos_driver!AL32))</f>
        <v>2349440695.6388226</v>
      </c>
      <c r="AS14" s="53">
        <f>EXP(datos_econometria!$D$385+datos_econometria!$D$381*LN(datos_driver!AM14)+LN(datos_driver!AM48)*datos_econometria!$D$382+datos_econometria!$D$384*LN(datos_driver!AM32))</f>
        <v>2366297901.7168269</v>
      </c>
      <c r="AT14" s="53">
        <f>EXP(datos_econometria!$D$385+datos_econometria!$D$381*LN(datos_driver!AN14)+LN(datos_driver!AN48)*datos_econometria!$D$382+datos_econometria!$D$384*LN(datos_driver!AN32))</f>
        <v>2383155957.2674165</v>
      </c>
      <c r="AU14" s="53">
        <f>EXP(datos_econometria!$D$385+datos_econometria!$D$381*LN(datos_driver!AO14)+LN(datos_driver!AO48)*datos_econometria!$D$382+datos_econometria!$D$384*LN(datos_driver!AO32))</f>
        <v>2400040090.5896382</v>
      </c>
      <c r="AV14" s="53">
        <f>EXP(datos_econometria!$D$385+datos_econometria!$D$381*LN(datos_driver!AP14)+LN(datos_driver!AP48)*datos_econometria!$D$382+datos_econometria!$D$384*LN(datos_driver!AP32))</f>
        <v>2416972222.2878442</v>
      </c>
      <c r="AW14" s="53">
        <f>EXP(datos_econometria!$D$385+datos_econometria!$D$381*LN(datos_driver!AQ14)+LN(datos_driver!AQ48)*datos_econometria!$D$382+datos_econometria!$D$384*LN(datos_driver!AQ32))</f>
        <v>2433970858.6697731</v>
      </c>
      <c r="AX14" s="53">
        <f>EXP(datos_econometria!$D$385+datos_econometria!$D$381*LN(datos_driver!AR14)+LN(datos_driver!AR48)*datos_econometria!$D$382+datos_econometria!$D$384*LN(datos_driver!AR32))</f>
        <v>2451051347.6458931</v>
      </c>
    </row>
    <row r="15" spans="1:50">
      <c r="A15" t="s">
        <v>41</v>
      </c>
      <c r="B15" t="s">
        <v>827</v>
      </c>
      <c r="C15" t="s">
        <v>357</v>
      </c>
      <c r="D15" s="70"/>
      <c r="E15" s="70"/>
      <c r="F15" s="70"/>
      <c r="G15" s="70"/>
      <c r="H15" s="70"/>
      <c r="I15" s="53">
        <f>EXP(datos_econometria!$D$417+datos_econometria!$D$413*LN(datos_driver!C15)+LN(datos_driver!C49)*datos_econometria!$D$414+datos_econometria!$D$416*LN(datos_driver!C33)+datos_econometria!$D$420*IF(I1=2019,1,0)+datos_econometria!$D$421*IF(I1=2020,1,0))</f>
        <v>63557021989.658653</v>
      </c>
      <c r="J15" s="53">
        <f>EXP(datos_econometria!$D$417+datos_econometria!$D$413*LN(datos_driver!D15)+LN(datos_driver!D49)*datos_econometria!$D$414+datos_econometria!$D$416*LN(datos_driver!D33)+datos_econometria!$D$420*IF(J1=2019,1,0)+datos_econometria!$D$421*IF(J1=2020,1,0))</f>
        <v>53394223017.523483</v>
      </c>
      <c r="K15" s="53">
        <f>EXP(datos_econometria!$D$417+datos_econometria!$D$413*LN(datos_driver!E15)+LN(datos_driver!E49)*datos_econometria!$D$414+datos_econometria!$D$416*LN(datos_driver!E33)+datos_econometria!$D$420*IF(K1=2019,1,0)+datos_econometria!$D$421*IF(K1=2020,1,0))</f>
        <v>59281171324.31694</v>
      </c>
      <c r="L15" s="53">
        <f>EXP(datos_econometria!$D$417+datos_econometria!$D$413*LN(datos_driver!F15)+LN(datos_driver!F49)*datos_econometria!$D$414+datos_econometria!$D$416*LN(datos_driver!F33)+datos_econometria!$D$420*IF(L1=2019,1,0)+datos_econometria!$D$421*IF(L1=2020,1,0))</f>
        <v>59819580811.259201</v>
      </c>
      <c r="M15" s="53">
        <f>EXP(datos_econometria!$D$417+datos_econometria!$D$413*LN(datos_driver!G15)+LN(datos_driver!G49)*datos_econometria!$D$414+datos_econometria!$D$416*LN(datos_driver!G33)+datos_econometria!$D$420*IF(M1=2019,1,0)+datos_econometria!$D$421*IF(M1=2020,1,0))</f>
        <v>59960078532.893562</v>
      </c>
      <c r="N15" s="53">
        <f>EXP(datos_econometria!$D$417+datos_econometria!$D$413*LN(datos_driver!H15)+LN(datos_driver!H49)*datos_econometria!$D$414+datos_econometria!$D$416*LN(datos_driver!H33)+datos_econometria!$D$420*IF(N1=2019,1,0)+datos_econometria!$D$421*IF(N1=2020,1,0))</f>
        <v>60521483248.611282</v>
      </c>
      <c r="O15" s="53">
        <f>EXP(datos_econometria!$D$417+datos_econometria!$D$413*LN(datos_driver!I15)+LN(datos_driver!I49)*datos_econometria!$D$414+datos_econometria!$D$416*LN(datos_driver!I33)+datos_econometria!$D$420*IF(O1=2019,1,0)+datos_econometria!$D$421*IF(O1=2020,1,0))</f>
        <v>61046122991.920105</v>
      </c>
      <c r="P15" s="53">
        <f>EXP(datos_econometria!$D$417+datos_econometria!$D$413*LN(datos_driver!J15)+LN(datos_driver!J49)*datos_econometria!$D$414+datos_econometria!$D$416*LN(datos_driver!J33)+datos_econometria!$D$420*IF(P1=2019,1,0)+datos_econometria!$D$421*IF(P1=2020,1,0))</f>
        <v>61535723223.10482</v>
      </c>
      <c r="Q15" s="53">
        <f>EXP(datos_econometria!$D$417+datos_econometria!$D$413*LN(datos_driver!K15)+LN(datos_driver!K49)*datos_econometria!$D$414+datos_econometria!$D$416*LN(datos_driver!K33)+datos_econometria!$D$420*IF(Q1=2019,1,0)+datos_econometria!$D$421*IF(Q1=2020,1,0))</f>
        <v>62003535657.220596</v>
      </c>
      <c r="R15" s="53">
        <f>EXP(datos_econometria!$D$417+datos_econometria!$D$413*LN(datos_driver!L15)+LN(datos_driver!L49)*datos_econometria!$D$414+datos_econometria!$D$416*LN(datos_driver!L33)+datos_econometria!$D$420*IF(R1=2019,1,0)+datos_econometria!$D$421*IF(R1=2020,1,0))</f>
        <v>62476187589.270439</v>
      </c>
      <c r="S15" s="53">
        <f>EXP(datos_econometria!$D$417+datos_econometria!$D$413*LN(datos_driver!M15)+LN(datos_driver!M49)*datos_econometria!$D$414+datos_econometria!$D$416*LN(datos_driver!M33)+datos_econometria!$D$420*IF(S1=2019,1,0)+datos_econometria!$D$421*IF(S1=2020,1,0))</f>
        <v>62944519947.190231</v>
      </c>
      <c r="T15" s="53">
        <f>EXP(datos_econometria!$D$417+datos_econometria!$D$413*LN(datos_driver!N15)+LN(datos_driver!N49)*datos_econometria!$D$414+datos_econometria!$D$416*LN(datos_driver!N33)+datos_econometria!$D$420*IF(T1=2019,1,0)+datos_econometria!$D$421*IF(T1=2020,1,0))</f>
        <v>63395497177.594017</v>
      </c>
      <c r="U15" s="53">
        <f>EXP(datos_econometria!$D$417+datos_econometria!$D$413*LN(datos_driver!O15)+LN(datos_driver!O49)*datos_econometria!$D$414+datos_econometria!$D$416*LN(datos_driver!O33)+datos_econometria!$D$420*IF(U1=2019,1,0)+datos_econometria!$D$421*IF(U1=2020,1,0))</f>
        <v>63828276426.965118</v>
      </c>
      <c r="V15" s="53">
        <f>EXP(datos_econometria!$D$417+datos_econometria!$D$413*LN(datos_driver!P15)+LN(datos_driver!P49)*datos_econometria!$D$414+datos_econometria!$D$416*LN(datos_driver!P33)+datos_econometria!$D$420*IF(V1=2019,1,0)+datos_econometria!$D$421*IF(V1=2020,1,0))</f>
        <v>64247543596.020134</v>
      </c>
      <c r="W15" s="53">
        <f>EXP(datos_econometria!$D$417+datos_econometria!$D$413*LN(datos_driver!Q15)+LN(datos_driver!Q49)*datos_econometria!$D$414+datos_econometria!$D$416*LN(datos_driver!Q33)+datos_econometria!$D$420*IF(W1=2019,1,0)+datos_econometria!$D$421*IF(W1=2020,1,0))</f>
        <v>64652941332.553703</v>
      </c>
      <c r="X15" s="53">
        <f>EXP(datos_econometria!$D$417+datos_econometria!$D$413*LN(datos_driver!R15)+LN(datos_driver!R49)*datos_econometria!$D$414+datos_econometria!$D$416*LN(datos_driver!R33)+datos_econometria!$D$420*IF(X1=2019,1,0)+datos_econometria!$D$421*IF(X1=2020,1,0))</f>
        <v>65044236908.069588</v>
      </c>
      <c r="Y15" s="53">
        <f>EXP(datos_econometria!$D$417+datos_econometria!$D$413*LN(datos_driver!S15)+LN(datos_driver!S49)*datos_econometria!$D$414+datos_econometria!$D$416*LN(datos_driver!S33)+datos_econometria!$D$420*IF(Y1=2019,1,0)+datos_econometria!$D$421*IF(Y1=2020,1,0))</f>
        <v>65421223723.366898</v>
      </c>
      <c r="Z15" s="53">
        <f>EXP(datos_econometria!$D$417+datos_econometria!$D$413*LN(datos_driver!T15)+LN(datos_driver!T49)*datos_econometria!$D$414+datos_econometria!$D$416*LN(datos_driver!T33)+datos_econometria!$D$420*IF(Z1=2019,1,0)+datos_econometria!$D$421*IF(Z1=2020,1,0))</f>
        <v>65783701279.46347</v>
      </c>
      <c r="AA15" s="53">
        <f>EXP(datos_econometria!$D$417+datos_econometria!$D$413*LN(datos_driver!U15)+LN(datos_driver!U49)*datos_econometria!$D$414+datos_econometria!$D$416*LN(datos_driver!U33)+datos_econometria!$D$420*IF(AA1=2019,1,0)+datos_econometria!$D$421*IF(AA1=2020,1,0))</f>
        <v>66131471323.869537</v>
      </c>
      <c r="AB15" s="53">
        <f>EXP(datos_econometria!$D$417+datos_econometria!$D$413*LN(datos_driver!V15)+LN(datos_driver!V49)*datos_econometria!$D$414+datos_econometria!$D$416*LN(datos_driver!V33)+datos_econometria!$D$420*IF(AB1=2019,1,0)+datos_econometria!$D$421*IF(AB1=2020,1,0))</f>
        <v>66464338178.914642</v>
      </c>
      <c r="AC15" s="53">
        <f>EXP(datos_econometria!$D$417+datos_econometria!$D$413*LN(datos_driver!W15)+LN(datos_driver!W49)*datos_econometria!$D$414+datos_econometria!$D$416*LN(datos_driver!W33)+datos_econometria!$D$420*IF(AC1=2019,1,0)+datos_econometria!$D$421*IF(AC1=2020,1,0))</f>
        <v>66782109977.67292</v>
      </c>
      <c r="AD15" s="53">
        <f>EXP(datos_econometria!$D$417+datos_econometria!$D$413*LN(datos_driver!X15)+LN(datos_driver!X49)*datos_econometria!$D$414+datos_econometria!$D$416*LN(datos_driver!X33)+datos_econometria!$D$420*IF(AD1=2019,1,0)+datos_econometria!$D$421*IF(AD1=2020,1,0))</f>
        <v>67084599883.361443</v>
      </c>
      <c r="AE15" s="53">
        <f>EXP(datos_econometria!$D$417+datos_econometria!$D$413*LN(datos_driver!Y15)+LN(datos_driver!Y49)*datos_econometria!$D$414+datos_econometria!$D$416*LN(datos_driver!Y33)+datos_econometria!$D$420*IF(AE1=2019,1,0)+datos_econometria!$D$421*IF(AE1=2020,1,0))</f>
        <v>67371627086.194778</v>
      </c>
      <c r="AF15" s="53">
        <f>EXP(datos_econometria!$D$417+datos_econometria!$D$413*LN(datos_driver!Z15)+LN(datos_driver!Z49)*datos_econometria!$D$414+datos_econometria!$D$416*LN(datos_driver!Z33)+datos_econometria!$D$420*IF(AF1=2019,1,0)+datos_econometria!$D$421*IF(AF1=2020,1,0))</f>
        <v>67643017579.873558</v>
      </c>
      <c r="AG15" s="53">
        <f>EXP(datos_econometria!$D$417+datos_econometria!$D$413*LN(datos_driver!AA15)+LN(datos_driver!AA49)*datos_econometria!$D$414+datos_econometria!$D$416*LN(datos_driver!AA33)+datos_econometria!$D$420*IF(AG1=2019,1,0)+datos_econometria!$D$421*IF(AG1=2020,1,0))</f>
        <v>67898604766.33564</v>
      </c>
      <c r="AH15" s="53">
        <f>EXP(datos_econometria!$D$417+datos_econometria!$D$413*LN(datos_driver!AB15)+LN(datos_driver!AB49)*datos_econometria!$D$414+datos_econometria!$D$416*LN(datos_driver!AB33)+datos_econometria!$D$420*IF(AH1=2019,1,0)+datos_econometria!$D$421*IF(AH1=2020,1,0))</f>
        <v>68138229936.569305</v>
      </c>
      <c r="AI15" s="53">
        <f>EXP(datos_econometria!$D$417+datos_econometria!$D$413*LN(datos_driver!AC15)+LN(datos_driver!AC49)*datos_econometria!$D$414+datos_econometria!$D$416*LN(datos_driver!AC33)+datos_econometria!$D$420*IF(AI1=2019,1,0)+datos_econometria!$D$421*IF(AI1=2020,1,0))</f>
        <v>68361742663.920906</v>
      </c>
      <c r="AJ15" s="53">
        <f>EXP(datos_econometria!$D$417+datos_econometria!$D$413*LN(datos_driver!AD15)+LN(datos_driver!AD49)*datos_econometria!$D$414+datos_econometria!$D$416*LN(datos_driver!AD33)+datos_econometria!$D$420*IF(AJ1=2019,1,0)+datos_econometria!$D$421*IF(AJ1=2020,1,0))</f>
        <v>68569001135.224556</v>
      </c>
      <c r="AK15" s="53">
        <f>EXP(datos_econometria!$D$417+datos_econometria!$D$413*LN(datos_driver!AE15)+LN(datos_driver!AE49)*datos_econometria!$D$414+datos_econometria!$D$416*LN(datos_driver!AE33)+datos_econometria!$D$420*IF(AK1=2019,1,0)+datos_econometria!$D$421*IF(AK1=2020,1,0))</f>
        <v>68705344320.409424</v>
      </c>
      <c r="AL15" s="53">
        <f>EXP(datos_econometria!$D$417+datos_econometria!$D$413*LN(datos_driver!AF15)+LN(datos_driver!AF49)*datos_econometria!$D$414+datos_econometria!$D$416*LN(datos_driver!AF33)+datos_econometria!$D$420*IF(AL1=2019,1,0)+datos_econometria!$D$421*IF(AL1=2020,1,0))</f>
        <v>68837237589.884613</v>
      </c>
      <c r="AM15" s="53">
        <f>EXP(datos_econometria!$D$417+datos_econometria!$D$413*LN(datos_driver!AG15)+LN(datos_driver!AG49)*datos_econometria!$D$414+datos_econometria!$D$416*LN(datos_driver!AG33)+datos_econometria!$D$420*IF(AM1=2019,1,0)+datos_econometria!$D$421*IF(AM1=2020,1,0))</f>
        <v>68965190270.972351</v>
      </c>
      <c r="AN15" s="53">
        <f>EXP(datos_econometria!$D$417+datos_econometria!$D$413*LN(datos_driver!AH15)+LN(datos_driver!AH49)*datos_econometria!$D$414+datos_econometria!$D$416*LN(datos_driver!AH33)+datos_econometria!$D$420*IF(AN1=2019,1,0)+datos_econometria!$D$421*IF(AN1=2020,1,0))</f>
        <v>69090424271.404617</v>
      </c>
      <c r="AO15" s="53">
        <f>EXP(datos_econometria!$D$417+datos_econometria!$D$413*LN(datos_driver!AI15)+LN(datos_driver!AI49)*datos_econometria!$D$414+datos_econometria!$D$416*LN(datos_driver!AI33)+datos_econometria!$D$420*IF(AO1=2019,1,0)+datos_econometria!$D$421*IF(AO1=2020,1,0))</f>
        <v>69213934633.356979</v>
      </c>
      <c r="AP15" s="53">
        <f>EXP(datos_econometria!$D$417+datos_econometria!$D$413*LN(datos_driver!AJ15)+LN(datos_driver!AJ49)*datos_econometria!$D$414+datos_econometria!$D$416*LN(datos_driver!AJ33)+datos_econometria!$D$420*IF(AP1=2019,1,0)+datos_econometria!$D$421*IF(AP1=2020,1,0))</f>
        <v>69336416226.422638</v>
      </c>
      <c r="AQ15" s="53">
        <f>EXP(datos_econometria!$D$417+datos_econometria!$D$413*LN(datos_driver!AK15)+LN(datos_driver!AK49)*datos_econometria!$D$414+datos_econometria!$D$416*LN(datos_driver!AK33)+datos_econometria!$D$420*IF(AQ1=2019,1,0)+datos_econometria!$D$421*IF(AQ1=2020,1,0))</f>
        <v>69458325929.03978</v>
      </c>
      <c r="AR15" s="53">
        <f>EXP(datos_econometria!$D$417+datos_econometria!$D$413*LN(datos_driver!AL15)+LN(datos_driver!AL49)*datos_econometria!$D$414+datos_econometria!$D$416*LN(datos_driver!AL33)+datos_econometria!$D$420*IF(AR1=2019,1,0)+datos_econometria!$D$421*IF(AR1=2020,1,0))</f>
        <v>69579954779.410294</v>
      </c>
      <c r="AS15" s="53">
        <f>EXP(datos_econometria!$D$417+datos_econometria!$D$413*LN(datos_driver!AM15)+LN(datos_driver!AM49)*datos_econometria!$D$414+datos_econometria!$D$416*LN(datos_driver!AM33)+datos_econometria!$D$420*IF(AS1=2019,1,0)+datos_econometria!$D$421*IF(AS1=2020,1,0))</f>
        <v>69701484583.736145</v>
      </c>
      <c r="AT15" s="53">
        <f>EXP(datos_econometria!$D$417+datos_econometria!$D$413*LN(datos_driver!AN15)+LN(datos_driver!AN49)*datos_econometria!$D$414+datos_econometria!$D$416*LN(datos_driver!AN33)+datos_econometria!$D$420*IF(AT1=2019,1,0)+datos_econometria!$D$421*IF(AT1=2020,1,0))</f>
        <v>69823027343.269531</v>
      </c>
      <c r="AU15" s="53">
        <f>EXP(datos_econometria!$D$417+datos_econometria!$D$413*LN(datos_driver!AO15)+LN(datos_driver!AO49)*datos_econometria!$D$414+datos_econometria!$D$416*LN(datos_driver!AO33)+datos_econometria!$D$420*IF(AU1=2019,1,0)+datos_econometria!$D$421*IF(AU1=2020,1,0))</f>
        <v>69944651273.792633</v>
      </c>
      <c r="AV15" s="53">
        <f>EXP(datos_econometria!$D$417+datos_econometria!$D$413*LN(datos_driver!AP15)+LN(datos_driver!AP49)*datos_econometria!$D$414+datos_econometria!$D$416*LN(datos_driver!AP33)+datos_econometria!$D$420*IF(AV1=2019,1,0)+datos_econometria!$D$421*IF(AV1=2020,1,0))</f>
        <v>70066397486.215775</v>
      </c>
      <c r="AW15" s="53">
        <f>EXP(datos_econometria!$D$417+datos_econometria!$D$413*LN(datos_driver!AQ15)+LN(datos_driver!AQ49)*datos_econometria!$D$414+datos_econometria!$D$416*LN(datos_driver!AQ33)+datos_econometria!$D$420*IF(AW1=2019,1,0)+datos_econometria!$D$421*IF(AW1=2020,1,0))</f>
        <v>70188290492.765518</v>
      </c>
      <c r="AX15" s="53">
        <f>EXP(datos_econometria!$D$417+datos_econometria!$D$413*LN(datos_driver!AR15)+LN(datos_driver!AR49)*datos_econometria!$D$414+datos_econometria!$D$416*LN(datos_driver!AR33)+datos_econometria!$D$420*IF(AX1=2019,1,0)+datos_econometria!$D$421*IF(AX1=2020,1,0))</f>
        <v>70310344743.773331</v>
      </c>
    </row>
    <row r="16" spans="1:50">
      <c r="A16" t="s">
        <v>42</v>
      </c>
      <c r="B16" t="s">
        <v>827</v>
      </c>
      <c r="C16" t="s">
        <v>357</v>
      </c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</row>
    <row r="17" spans="1:50">
      <c r="A17" t="s">
        <v>43</v>
      </c>
      <c r="B17" t="s">
        <v>827</v>
      </c>
      <c r="C17" t="s">
        <v>357</v>
      </c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</row>
    <row r="18" spans="1:50">
      <c r="A18" t="s">
        <v>44</v>
      </c>
      <c r="B18" t="s">
        <v>827</v>
      </c>
      <c r="C18" t="s">
        <v>357</v>
      </c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>
      <c r="A19" t="s">
        <v>29</v>
      </c>
      <c r="B19" t="s">
        <v>47</v>
      </c>
      <c r="C19" t="s">
        <v>357</v>
      </c>
      <c r="D19" s="70"/>
      <c r="E19" s="70"/>
      <c r="F19" s="70"/>
      <c r="G19" s="70"/>
      <c r="H19" s="70"/>
      <c r="I19" s="65">
        <f>I3*(1-Desagregacion_PKM!C3/100)</f>
        <v>146440998.04700232</v>
      </c>
      <c r="J19" s="65">
        <f>J3*(1-Desagregacion_PKM!D3/100)</f>
        <v>143463608.40817007</v>
      </c>
      <c r="K19" s="65">
        <f>K3*(1-Desagregacion_PKM!E3/100)</f>
        <v>149361441.91099826</v>
      </c>
      <c r="L19" s="65">
        <f>L3*(1-Desagregacion_PKM!F3/100)</f>
        <v>150137822.19717929</v>
      </c>
      <c r="M19" s="65">
        <f>M3*(1-Desagregacion_PKM!G3/100)</f>
        <v>149978376.97379041</v>
      </c>
      <c r="N19" s="65">
        <f>N3*(1-Desagregacion_PKM!H3/100)</f>
        <v>151287089.08720401</v>
      </c>
      <c r="O19" s="65">
        <f>O3*(1-Desagregacion_PKM!I3/100)</f>
        <v>152431056.87809277</v>
      </c>
      <c r="P19" s="65">
        <f>P3*(1-Desagregacion_PKM!J3/100)</f>
        <v>153469014.28419566</v>
      </c>
      <c r="Q19" s="65">
        <f>Q3*(1-Desagregacion_PKM!K3/100)</f>
        <v>154464263.70002767</v>
      </c>
      <c r="R19" s="65">
        <f>R3*(1-Desagregacion_PKM!L3/100)</f>
        <v>155497080.86121732</v>
      </c>
      <c r="S19" s="65">
        <f>S3*(1-Desagregacion_PKM!M3/100)</f>
        <v>156531009.71397007</v>
      </c>
      <c r="T19" s="65">
        <f>T3*(1-Desagregacion_PKM!N3/100)</f>
        <v>157527969.1620566</v>
      </c>
      <c r="U19" s="65">
        <f>U3*(1-Desagregacion_PKM!O3/100)</f>
        <v>158490431.32472846</v>
      </c>
      <c r="V19" s="65">
        <f>V3*(1-Desagregacion_PKM!P3/100)</f>
        <v>159433674.44532788</v>
      </c>
      <c r="W19" s="65">
        <f>W3*(1-Desagregacion_PKM!Q3/100)</f>
        <v>160354808.13858622</v>
      </c>
      <c r="X19" s="65">
        <f>X3*(1-Desagregacion_PKM!R3/100)</f>
        <v>161251838.31203908</v>
      </c>
      <c r="Y19" s="65">
        <f>Y3*(1-Desagregacion_PKM!S3/100)</f>
        <v>162123143.87068307</v>
      </c>
      <c r="Z19" s="65">
        <f>Z3*(1-Desagregacion_PKM!T3/100)</f>
        <v>162967304.4838216</v>
      </c>
      <c r="AA19" s="65">
        <f>AA3*(1-Desagregacion_PKM!U3/100)</f>
        <v>163783024.88144535</v>
      </c>
      <c r="AB19" s="65">
        <f>AB3*(1-Desagregacion_PKM!V3/100)</f>
        <v>164569097.42275462</v>
      </c>
      <c r="AC19" s="65">
        <f>AC3*(1-Desagregacion_PKM!W3/100)</f>
        <v>165324382.32694894</v>
      </c>
      <c r="AD19" s="65">
        <f>AD3*(1-Desagregacion_PKM!X3/100)</f>
        <v>166047796.86855754</v>
      </c>
      <c r="AE19" s="65">
        <f>AE3*(1-Desagregacion_PKM!Y3/100)</f>
        <v>166738309.46929926</v>
      </c>
      <c r="AF19" s="65">
        <f>AF3*(1-Desagregacion_PKM!Z3/100)</f>
        <v>167394936.61261377</v>
      </c>
      <c r="AG19" s="65">
        <f>AG3*(1-Desagregacion_PKM!AA3/100)</f>
        <v>168016741.44334054</v>
      </c>
      <c r="AH19" s="65">
        <f>AH3*(1-Desagregacion_PKM!AB3/100)</f>
        <v>168602833.39195105</v>
      </c>
      <c r="AI19" s="65">
        <f>AI3*(1-Desagregacion_PKM!AC3/100)</f>
        <v>169152368.42334422</v>
      </c>
      <c r="AJ19" s="65">
        <f>AJ3*(1-Desagregacion_PKM!AD3/100)</f>
        <v>169664549.66075239</v>
      </c>
      <c r="AK19" s="65">
        <f>AK3*(1-Desagregacion_PKM!AE3/100)</f>
        <v>169979597.25680885</v>
      </c>
      <c r="AL19" s="65">
        <f>AL3*(1-Desagregacion_PKM!AF3/100)</f>
        <v>170312268.91615105</v>
      </c>
      <c r="AM19" s="65">
        <f>AM3*(1-Desagregacion_PKM!AG3/100)</f>
        <v>170646473.45114365</v>
      </c>
      <c r="AN19" s="65">
        <f>AN3*(1-Desagregacion_PKM!AH3/100)</f>
        <v>170977062.47972715</v>
      </c>
      <c r="AO19" s="65">
        <f>AO3*(1-Desagregacion_PKM!AI3/100)</f>
        <v>171302754.51337102</v>
      </c>
      <c r="AP19" s="65">
        <f>AP3*(1-Desagregacion_PKM!AJ3/100)</f>
        <v>171623779.78775656</v>
      </c>
      <c r="AQ19" s="65">
        <f>AQ3*(1-Desagregacion_PKM!AK3/100)</f>
        <v>171940906.99451265</v>
      </c>
      <c r="AR19" s="65">
        <f>AR3*(1-Desagregacion_PKM!AL3/100)</f>
        <v>172255023.36107942</v>
      </c>
      <c r="AS19" s="65">
        <f>AS3*(1-Desagregacion_PKM!AM3/100)</f>
        <v>172566959.60536373</v>
      </c>
      <c r="AT19" s="65">
        <f>AT3*(1-Desagregacion_PKM!AN3/100)</f>
        <v>172877426.96886319</v>
      </c>
      <c r="AU19" s="65">
        <f>AU3*(1-Desagregacion_PKM!AO3/100)</f>
        <v>173187005.29776758</v>
      </c>
      <c r="AV19" s="65">
        <f>AV3*(1-Desagregacion_PKM!AP3/100)</f>
        <v>173496153.08633113</v>
      </c>
      <c r="AW19" s="65">
        <f>AW3*(1-Desagregacion_PKM!AQ3/100)</f>
        <v>173805225.46132651</v>
      </c>
      <c r="AX19" s="65">
        <f>AX3*(1-Desagregacion_PKM!AR3/100)</f>
        <v>174114493.48352313</v>
      </c>
    </row>
    <row r="20" spans="1:50">
      <c r="A20" t="s">
        <v>30</v>
      </c>
      <c r="B20" t="s">
        <v>47</v>
      </c>
      <c r="C20" t="s">
        <v>357</v>
      </c>
      <c r="D20" s="70"/>
      <c r="E20" s="70"/>
      <c r="F20" s="70"/>
      <c r="G20" s="70"/>
      <c r="H20" s="70"/>
      <c r="I20" s="65">
        <f>I4*(1-Desagregacion_PKM!C4/100)</f>
        <v>13571299.834550332</v>
      </c>
      <c r="J20" s="65">
        <f>J4*(1-Desagregacion_PKM!D4/100)</f>
        <v>10683423.80616565</v>
      </c>
      <c r="K20" s="65">
        <f>K4*(1-Desagregacion_PKM!E4/100)</f>
        <v>13868369.111768672</v>
      </c>
      <c r="L20" s="65">
        <f>L4*(1-Desagregacion_PKM!F4/100)</f>
        <v>14123571.717713723</v>
      </c>
      <c r="M20" s="65">
        <f>M4*(1-Desagregacion_PKM!G4/100)</f>
        <v>13913346.70419625</v>
      </c>
      <c r="N20" s="65">
        <f>N4*(1-Desagregacion_PKM!H4/100)</f>
        <v>14253651.602290109</v>
      </c>
      <c r="O20" s="65">
        <f>O4*(1-Desagregacion_PKM!I4/100)</f>
        <v>14484337.451364176</v>
      </c>
      <c r="P20" s="65">
        <f>P4*(1-Desagregacion_PKM!J4/100)</f>
        <v>14691142.730959959</v>
      </c>
      <c r="Q20" s="65">
        <f>Q4*(1-Desagregacion_PKM!K4/100)</f>
        <v>14943765.080242001</v>
      </c>
      <c r="R20" s="65">
        <f>R4*(1-Desagregacion_PKM!L4/100)</f>
        <v>15270594.618047642</v>
      </c>
      <c r="S20" s="65">
        <f>S4*(1-Desagregacion_PKM!M4/100)</f>
        <v>15545736.07973549</v>
      </c>
      <c r="T20" s="65">
        <f>T4*(1-Desagregacion_PKM!N4/100)</f>
        <v>15724102.411644218</v>
      </c>
      <c r="U20" s="65">
        <f>U4*(1-Desagregacion_PKM!O4/100)</f>
        <v>15900710.997630892</v>
      </c>
      <c r="V20" s="65">
        <f>V4*(1-Desagregacion_PKM!P4/100)</f>
        <v>16037901.981831357</v>
      </c>
      <c r="W20" s="65">
        <f>W4*(1-Desagregacion_PKM!Q4/100)</f>
        <v>16364384.541275769</v>
      </c>
      <c r="X20" s="65">
        <f>X4*(1-Desagregacion_PKM!R4/100)</f>
        <v>16553755.796805274</v>
      </c>
      <c r="Y20" s="65">
        <f>Y4*(1-Desagregacion_PKM!S4/100)</f>
        <v>16819285.563235864</v>
      </c>
      <c r="Z20" s="65">
        <f>Z4*(1-Desagregacion_PKM!T4/100)</f>
        <v>16910094.705341972</v>
      </c>
      <c r="AA20" s="65">
        <f>AA4*(1-Desagregacion_PKM!U4/100)</f>
        <v>17168065.014992811</v>
      </c>
      <c r="AB20" s="65">
        <f>AB4*(1-Desagregacion_PKM!V4/100)</f>
        <v>17366960.009364095</v>
      </c>
      <c r="AC20" s="65">
        <f>AC4*(1-Desagregacion_PKM!W4/100)</f>
        <v>17511337.952301584</v>
      </c>
      <c r="AD20" s="65">
        <f>AD4*(1-Desagregacion_PKM!X4/100)</f>
        <v>17699863.3305934</v>
      </c>
      <c r="AE20" s="65">
        <f>AE4*(1-Desagregacion_PKM!Y4/100)</f>
        <v>17899066.026304662</v>
      </c>
      <c r="AF20" s="65">
        <f>AF4*(1-Desagregacion_PKM!Z4/100)</f>
        <v>18122372.201058228</v>
      </c>
      <c r="AG20" s="65">
        <f>AG4*(1-Desagregacion_PKM!AA4/100)</f>
        <v>18301177.64721407</v>
      </c>
      <c r="AH20" s="65">
        <f>AH4*(1-Desagregacion_PKM!AB4/100)</f>
        <v>18470298.39528786</v>
      </c>
      <c r="AI20" s="65">
        <f>AI4*(1-Desagregacion_PKM!AC4/100)</f>
        <v>18617600.999335099</v>
      </c>
      <c r="AJ20" s="65">
        <f>AJ4*(1-Desagregacion_PKM!AD4/100)</f>
        <v>18724513.486820646</v>
      </c>
      <c r="AK20" s="65">
        <f>AK4*(1-Desagregacion_PKM!AE4/100)</f>
        <v>18721981.646320149</v>
      </c>
      <c r="AL20" s="65">
        <f>AL4*(1-Desagregacion_PKM!AF4/100)</f>
        <v>18795455.681919631</v>
      </c>
      <c r="AM20" s="65">
        <f>AM4*(1-Desagregacion_PKM!AG4/100)</f>
        <v>18783452.100757826</v>
      </c>
      <c r="AN20" s="65">
        <f>AN4*(1-Desagregacion_PKM!AH4/100)</f>
        <v>18811907.517313208</v>
      </c>
      <c r="AO20" s="65">
        <f>AO4*(1-Desagregacion_PKM!AI4/100)</f>
        <v>18913907.126843709</v>
      </c>
      <c r="AP20" s="65">
        <f>AP4*(1-Desagregacion_PKM!AJ4/100)</f>
        <v>19019623.854126669</v>
      </c>
      <c r="AQ20" s="65">
        <f>AQ4*(1-Desagregacion_PKM!AK4/100)</f>
        <v>19128038.695604194</v>
      </c>
      <c r="AR20" s="65">
        <f>AR4*(1-Desagregacion_PKM!AL4/100)</f>
        <v>19238471.9416769</v>
      </c>
      <c r="AS20" s="65">
        <f>AS4*(1-Desagregacion_PKM!AM4/100)</f>
        <v>19350481.685551733</v>
      </c>
      <c r="AT20" s="65">
        <f>AT4*(1-Desagregacion_PKM!AN4/100)</f>
        <v>19463784.326537237</v>
      </c>
      <c r="AU20" s="65">
        <f>AU4*(1-Desagregacion_PKM!AO4/100)</f>
        <v>19578199.253973342</v>
      </c>
      <c r="AV20" s="65">
        <f>AV4*(1-Desagregacion_PKM!AP4/100)</f>
        <v>19693612.19144126</v>
      </c>
      <c r="AW20" s="65">
        <f>AW4*(1-Desagregacion_PKM!AQ4/100)</f>
        <v>19809951.434944052</v>
      </c>
      <c r="AX20" s="65">
        <f>AX4*(1-Desagregacion_PKM!AR4/100)</f>
        <v>19927172.598458827</v>
      </c>
    </row>
    <row r="21" spans="1:50">
      <c r="A21" t="s">
        <v>31</v>
      </c>
      <c r="B21" t="s">
        <v>47</v>
      </c>
      <c r="C21" t="s">
        <v>357</v>
      </c>
      <c r="D21" s="70"/>
      <c r="E21" s="70"/>
      <c r="F21" s="70"/>
      <c r="G21" s="70"/>
      <c r="H21" s="70"/>
      <c r="I21" s="65">
        <f>I5*(1-Desagregacion_PKM!C5/100)</f>
        <v>64715741.828452297</v>
      </c>
      <c r="J21" s="65">
        <f>J5*(1-Desagregacion_PKM!D5/100)</f>
        <v>63953424.904726975</v>
      </c>
      <c r="K21" s="65">
        <f>K5*(1-Desagregacion_PKM!E5/100)</f>
        <v>68558072.277725115</v>
      </c>
      <c r="L21" s="65">
        <f>L5*(1-Desagregacion_PKM!F5/100)</f>
        <v>69802775.517536268</v>
      </c>
      <c r="M21" s="65">
        <f>M5*(1-Desagregacion_PKM!G5/100)</f>
        <v>70402076.643733114</v>
      </c>
      <c r="N21" s="65">
        <f>N5*(1-Desagregacion_PKM!H5/100)</f>
        <v>71916289.695123658</v>
      </c>
      <c r="O21" s="65">
        <f>O5*(1-Desagregacion_PKM!I5/100)</f>
        <v>73021290.060206503</v>
      </c>
      <c r="P21" s="65">
        <f>P5*(1-Desagregacion_PKM!J5/100)</f>
        <v>74053382.615439281</v>
      </c>
      <c r="Q21" s="65">
        <f>Q5*(1-Desagregacion_PKM!K5/100)</f>
        <v>75234337.478103608</v>
      </c>
      <c r="R21" s="65">
        <f>R5*(1-Desagregacion_PKM!L5/100)</f>
        <v>76594028.883562863</v>
      </c>
      <c r="S21" s="65">
        <f>S5*(1-Desagregacion_PKM!M5/100)</f>
        <v>77721785.260032043</v>
      </c>
      <c r="T21" s="65">
        <f>T5*(1-Desagregacion_PKM!N5/100)</f>
        <v>78480914.143577322</v>
      </c>
      <c r="U21" s="65">
        <f>U5*(1-Desagregacion_PKM!O5/100)</f>
        <v>79221570.617996708</v>
      </c>
      <c r="V21" s="65">
        <f>V5*(1-Desagregacion_PKM!P5/100)</f>
        <v>79782534.40056178</v>
      </c>
      <c r="W21" s="65">
        <f>W5*(1-Desagregacion_PKM!Q5/100)</f>
        <v>80937338.978737548</v>
      </c>
      <c r="X21" s="65">
        <f>X5*(1-Desagregacion_PKM!R5/100)</f>
        <v>81569654.601859629</v>
      </c>
      <c r="Y21" s="65">
        <f>Y5*(1-Desagregacion_PKM!S5/100)</f>
        <v>82404793.025090039</v>
      </c>
      <c r="Z21" s="65">
        <f>Z5*(1-Desagregacion_PKM!T5/100)</f>
        <v>83363179.754351988</v>
      </c>
      <c r="AA21" s="65">
        <f>AA5*(1-Desagregacion_PKM!U5/100)</f>
        <v>84830122.109107658</v>
      </c>
      <c r="AB21" s="65">
        <f>AB5*(1-Desagregacion_PKM!V5/100)</f>
        <v>86050702.526397154</v>
      </c>
      <c r="AC21" s="65">
        <f>AC5*(1-Desagregacion_PKM!W5/100)</f>
        <v>87039332.248772115</v>
      </c>
      <c r="AD21" s="65">
        <f>AD5*(1-Desagregacion_PKM!X5/100)</f>
        <v>88129193.578509286</v>
      </c>
      <c r="AE21" s="65">
        <f>AE5*(1-Desagregacion_PKM!Y5/100)</f>
        <v>89209682.789023936</v>
      </c>
      <c r="AF21" s="65">
        <f>AF5*(1-Desagregacion_PKM!Z5/100)</f>
        <v>90327779.411197215</v>
      </c>
      <c r="AG21" s="65">
        <f>AG5*(1-Desagregacion_PKM!AA5/100)</f>
        <v>91252774.417664319</v>
      </c>
      <c r="AH21" s="65">
        <f>AH5*(1-Desagregacion_PKM!AB5/100)</f>
        <v>92103147.54754214</v>
      </c>
      <c r="AI21" s="65">
        <f>AI5*(1-Desagregacion_PKM!AC5/100)</f>
        <v>92837842.842459559</v>
      </c>
      <c r="AJ21" s="65">
        <f>AJ5*(1-Desagregacion_PKM!AD5/100)</f>
        <v>93394280.790521458</v>
      </c>
      <c r="AK21" s="65">
        <f>AK5*(1-Desagregacion_PKM!AE5/100)</f>
        <v>93677169.448933542</v>
      </c>
      <c r="AL21" s="65">
        <f>AL5*(1-Desagregacion_PKM!AF5/100)</f>
        <v>94133143.373658091</v>
      </c>
      <c r="AM21" s="65">
        <f>AM5*(1-Desagregacion_PKM!AG5/100)</f>
        <v>94204754.889355272</v>
      </c>
      <c r="AN21" s="65">
        <f>AN5*(1-Desagregacion_PKM!AH5/100)</f>
        <v>94325746.033826053</v>
      </c>
      <c r="AO21" s="65">
        <f>AO5*(1-Desagregacion_PKM!AI5/100)</f>
        <v>94931255.259893641</v>
      </c>
      <c r="AP21" s="65">
        <f>AP5*(1-Desagregacion_PKM!AJ5/100)</f>
        <v>95534629.117634937</v>
      </c>
      <c r="AQ21" s="65">
        <f>AQ5*(1-Desagregacion_PKM!AK5/100)</f>
        <v>96137409.418239802</v>
      </c>
      <c r="AR21" s="65">
        <f>AR5*(1-Desagregacion_PKM!AL5/100)</f>
        <v>96740792.054661825</v>
      </c>
      <c r="AS21" s="65">
        <f>AS5*(1-Desagregacion_PKM!AM5/100)</f>
        <v>97345675.500824079</v>
      </c>
      <c r="AT21" s="65">
        <f>AT5*(1-Desagregacion_PKM!AN5/100)</f>
        <v>97952722.880786985</v>
      </c>
      <c r="AU21" s="65">
        <f>AU5*(1-Desagregacion_PKM!AO5/100)</f>
        <v>98562418.819674641</v>
      </c>
      <c r="AV21" s="65">
        <f>AV5*(1-Desagregacion_PKM!AP5/100)</f>
        <v>99175115.940085635</v>
      </c>
      <c r="AW21" s="65">
        <f>AW5*(1-Desagregacion_PKM!AQ5/100)</f>
        <v>99791070.872388244</v>
      </c>
      <c r="AX21" s="65">
        <f>AX5*(1-Desagregacion_PKM!AR5/100)</f>
        <v>100410471.28278241</v>
      </c>
    </row>
    <row r="22" spans="1:50">
      <c r="A22" t="s">
        <v>32</v>
      </c>
      <c r="B22" t="s">
        <v>47</v>
      </c>
      <c r="C22" t="s">
        <v>357</v>
      </c>
      <c r="D22" s="70"/>
      <c r="E22" s="70"/>
      <c r="F22" s="70"/>
      <c r="G22" s="70"/>
      <c r="H22" s="70"/>
      <c r="I22" s="65">
        <f>I6*(1-Desagregacion_PKM!C6/100)</f>
        <v>190669358.75354752</v>
      </c>
      <c r="J22" s="65">
        <f>J6*(1-Desagregacion_PKM!D6/100)</f>
        <v>183586768.21607712</v>
      </c>
      <c r="K22" s="65">
        <f>K6*(1-Desagregacion_PKM!E6/100)</f>
        <v>200156444.42938277</v>
      </c>
      <c r="L22" s="65">
        <f>L6*(1-Desagregacion_PKM!F6/100)</f>
        <v>205614951.52174139</v>
      </c>
      <c r="M22" s="65">
        <f>M6*(1-Desagregacion_PKM!G6/100)</f>
        <v>209433418.2398333</v>
      </c>
      <c r="N22" s="65">
        <f>N6*(1-Desagregacion_PKM!H6/100)</f>
        <v>217191530.05434945</v>
      </c>
      <c r="O22" s="65">
        <f>O6*(1-Desagregacion_PKM!I6/100)</f>
        <v>223088907.60527506</v>
      </c>
      <c r="P22" s="65">
        <f>P6*(1-Desagregacion_PKM!J6/100)</f>
        <v>229043261.92466229</v>
      </c>
      <c r="Q22" s="65">
        <f>Q6*(1-Desagregacion_PKM!K6/100)</f>
        <v>236219228.5775643</v>
      </c>
      <c r="R22" s="65">
        <f>R6*(1-Desagregacion_PKM!L6/100)</f>
        <v>244725302.54730493</v>
      </c>
      <c r="S22" s="65">
        <f>S6*(1-Desagregacion_PKM!M6/100)</f>
        <v>252201746.01871979</v>
      </c>
      <c r="T22" s="65">
        <f>T6*(1-Desagregacion_PKM!N6/100)</f>
        <v>257914391.45715722</v>
      </c>
      <c r="U22" s="65">
        <f>U6*(1-Desagregacion_PKM!O6/100)</f>
        <v>263814452.12918505</v>
      </c>
      <c r="V22" s="65">
        <f>V6*(1-Desagregacion_PKM!P6/100)</f>
        <v>268954295.64551449</v>
      </c>
      <c r="W22" s="65">
        <f>W6*(1-Desagregacion_PKM!Q6/100)</f>
        <v>278129078.98959064</v>
      </c>
      <c r="X22" s="65">
        <f>X6*(1-Desagregacion_PKM!R6/100)</f>
        <v>284471924.57915378</v>
      </c>
      <c r="Y22" s="65">
        <f>Y6*(1-Desagregacion_PKM!S6/100)</f>
        <v>292515598.07375586</v>
      </c>
      <c r="Z22" s="65">
        <f>Z6*(1-Desagregacion_PKM!T6/100)</f>
        <v>293585917.91778046</v>
      </c>
      <c r="AA22" s="65">
        <f>AA6*(1-Desagregacion_PKM!U6/100)</f>
        <v>298241659.88845074</v>
      </c>
      <c r="AB22" s="65">
        <f>AB6*(1-Desagregacion_PKM!V6/100)</f>
        <v>301587642.98982036</v>
      </c>
      <c r="AC22" s="65">
        <f>AC6*(1-Desagregacion_PKM!W6/100)</f>
        <v>303731795.81818467</v>
      </c>
      <c r="AD22" s="65">
        <f>AD6*(1-Desagregacion_PKM!X6/100)</f>
        <v>306818870.59003073</v>
      </c>
      <c r="AE22" s="65">
        <f>AE6*(1-Desagregacion_PKM!Y6/100)</f>
        <v>310133132.19503325</v>
      </c>
      <c r="AF22" s="65">
        <f>AF6*(1-Desagregacion_PKM!Z6/100)</f>
        <v>313973252.9725216</v>
      </c>
      <c r="AG22" s="65">
        <f>AG6*(1-Desagregacion_PKM!AA6/100)</f>
        <v>316865034.47768939</v>
      </c>
      <c r="AH22" s="65">
        <f>AH6*(1-Desagregacion_PKM!AB6/100)</f>
        <v>319568393.7994312</v>
      </c>
      <c r="AI22" s="65">
        <f>AI6*(1-Desagregacion_PKM!AC6/100)</f>
        <v>321826784.00137103</v>
      </c>
      <c r="AJ22" s="65">
        <f>AJ6*(1-Desagregacion_PKM!AD6/100)</f>
        <v>323246177.8272332</v>
      </c>
      <c r="AK22" s="65">
        <f>AK6*(1-Desagregacion_PKM!AE6/100)</f>
        <v>323464165.92592466</v>
      </c>
      <c r="AL22" s="65">
        <f>AL6*(1-Desagregacion_PKM!AF6/100)</f>
        <v>325027653.88715255</v>
      </c>
      <c r="AM22" s="65">
        <f>AM6*(1-Desagregacion_PKM!AG6/100)</f>
        <v>324404441.6363349</v>
      </c>
      <c r="AN22" s="65">
        <f>AN6*(1-Desagregacion_PKM!AH6/100)</f>
        <v>324347726.16094112</v>
      </c>
      <c r="AO22" s="65">
        <f>AO6*(1-Desagregacion_PKM!AI6/100)</f>
        <v>326280835.76706702</v>
      </c>
      <c r="AP22" s="65">
        <f>AP6*(1-Desagregacion_PKM!AJ6/100)</f>
        <v>328197952.99501932</v>
      </c>
      <c r="AQ22" s="65">
        <f>AQ6*(1-Desagregacion_PKM!AK6/100)</f>
        <v>330106112.31492865</v>
      </c>
      <c r="AR22" s="65">
        <f>AR6*(1-Desagregacion_PKM!AL6/100)</f>
        <v>332010756.58609229</v>
      </c>
      <c r="AS22" s="65">
        <f>AS6*(1-Desagregacion_PKM!AM6/100)</f>
        <v>333915961.44112754</v>
      </c>
      <c r="AT22" s="65">
        <f>AT6*(1-Desagregacion_PKM!AN6/100)</f>
        <v>335824721.30001295</v>
      </c>
      <c r="AU22" s="65">
        <f>AU6*(1-Desagregacion_PKM!AO6/100)</f>
        <v>337739210.97760165</v>
      </c>
      <c r="AV22" s="65">
        <f>AV6*(1-Desagregacion_PKM!AP6/100)</f>
        <v>339660999.45547312</v>
      </c>
      <c r="AW22" s="65">
        <f>AW6*(1-Desagregacion_PKM!AQ6/100)</f>
        <v>341591215.32313985</v>
      </c>
      <c r="AX22" s="65">
        <f>AX6*(1-Desagregacion_PKM!AR6/100)</f>
        <v>343530670.86987793</v>
      </c>
    </row>
    <row r="23" spans="1:50">
      <c r="A23" t="s">
        <v>33</v>
      </c>
      <c r="B23" t="s">
        <v>47</v>
      </c>
      <c r="C23" t="s">
        <v>357</v>
      </c>
      <c r="D23" s="70"/>
      <c r="E23" s="70"/>
      <c r="F23" s="70"/>
      <c r="G23" s="70"/>
      <c r="H23" s="70"/>
      <c r="I23" s="65">
        <f>I7*(1-Desagregacion_PKM!C7/100)</f>
        <v>563309930.95804727</v>
      </c>
      <c r="J23" s="65">
        <f>J7*(1-Desagregacion_PKM!D7/100)</f>
        <v>499484273.94582933</v>
      </c>
      <c r="K23" s="65">
        <f>K7*(1-Desagregacion_PKM!E7/100)</f>
        <v>434561856.49097562</v>
      </c>
      <c r="L23" s="65">
        <f>L7*(1-Desagregacion_PKM!F7/100)</f>
        <v>436401370.5847469</v>
      </c>
      <c r="M23" s="65">
        <f>M7*(1-Desagregacion_PKM!G7/100)</f>
        <v>435571092.4064666</v>
      </c>
      <c r="N23" s="65">
        <f>N7*(1-Desagregacion_PKM!H7/100)</f>
        <v>437819900.02586067</v>
      </c>
      <c r="O23" s="65">
        <f>O7*(1-Desagregacion_PKM!I7/100)</f>
        <v>439827016.49555361</v>
      </c>
      <c r="P23" s="65">
        <f>P7*(1-Desagregacion_PKM!J7/100)</f>
        <v>441566911.45689589</v>
      </c>
      <c r="Q23" s="65">
        <f>Q7*(1-Desagregacion_PKM!K7/100)</f>
        <v>443174761.58611792</v>
      </c>
      <c r="R23" s="65">
        <f>R7*(1-Desagregacion_PKM!L7/100)</f>
        <v>444838538.873748</v>
      </c>
      <c r="S23" s="65">
        <f>S7*(1-Desagregacion_PKM!M7/100)</f>
        <v>446490218.08882308</v>
      </c>
      <c r="T23" s="65">
        <f>T7*(1-Desagregacion_PKM!N7/100)</f>
        <v>448046664.26654482</v>
      </c>
      <c r="U23" s="65">
        <f>U7*(1-Desagregacion_PKM!O7/100)</f>
        <v>449513841.55566138</v>
      </c>
      <c r="V23" s="65">
        <f>V7*(1-Desagregacion_PKM!P7/100)</f>
        <v>450929829.87494653</v>
      </c>
      <c r="W23" s="65">
        <f>W7*(1-Desagregacion_PKM!Q7/100)</f>
        <v>452294183.80042058</v>
      </c>
      <c r="X23" s="65">
        <f>X7*(1-Desagregacion_PKM!R7/100)</f>
        <v>453605850.54117501</v>
      </c>
      <c r="Y23" s="65">
        <f>Y7*(1-Desagregacion_PKM!S7/100)</f>
        <v>454863991.70533711</v>
      </c>
      <c r="Z23" s="65">
        <f>Z7*(1-Desagregacion_PKM!T7/100)</f>
        <v>456067919.85535878</v>
      </c>
      <c r="AA23" s="65">
        <f>AA7*(1-Desagregacion_PKM!U7/100)</f>
        <v>457217037.00370944</v>
      </c>
      <c r="AB23" s="65">
        <f>AB7*(1-Desagregacion_PKM!V7/100)</f>
        <v>458310802.81073755</v>
      </c>
      <c r="AC23" s="65">
        <f>AC7*(1-Desagregacion_PKM!W7/100)</f>
        <v>459348718.38198501</v>
      </c>
      <c r="AD23" s="65">
        <f>AD7*(1-Desagregacion_PKM!X7/100)</f>
        <v>460330317.70372599</v>
      </c>
      <c r="AE23" s="65">
        <f>AE7*(1-Desagregacion_PKM!Y7/100)</f>
        <v>461255162.98258269</v>
      </c>
      <c r="AF23" s="65">
        <f>AF7*(1-Desagregacion_PKM!Z7/100)</f>
        <v>462122842.08108205</v>
      </c>
      <c r="AG23" s="65">
        <f>AG7*(1-Desagregacion_PKM!AA7/100)</f>
        <v>462932967.12125415</v>
      </c>
      <c r="AH23" s="65">
        <f>AH7*(1-Desagregacion_PKM!AB7/100)</f>
        <v>463685173.75487345</v>
      </c>
      <c r="AI23" s="65">
        <f>AI7*(1-Desagregacion_PKM!AC7/100)</f>
        <v>464379120.81890881</v>
      </c>
      <c r="AJ23" s="65">
        <f>AJ7*(1-Desagregacion_PKM!AD7/100)</f>
        <v>465014490.21386075</v>
      </c>
      <c r="AK23" s="65">
        <f>AK7*(1-Desagregacion_PKM!AE7/100)</f>
        <v>465270065.536681</v>
      </c>
      <c r="AL23" s="65">
        <f>AL7*(1-Desagregacion_PKM!AF7/100)</f>
        <v>465582658.57280564</v>
      </c>
      <c r="AM23" s="65">
        <f>AM7*(1-Desagregacion_PKM!AG7/100)</f>
        <v>465937333.27240241</v>
      </c>
      <c r="AN23" s="65">
        <f>AN7*(1-Desagregacion_PKM!AH7/100)</f>
        <v>466318046.13580841</v>
      </c>
      <c r="AO23" s="65">
        <f>AO7*(1-Desagregacion_PKM!AI7/100)</f>
        <v>466714896.27142251</v>
      </c>
      <c r="AP23" s="65">
        <f>AP7*(1-Desagregacion_PKM!AJ7/100)</f>
        <v>467121923.13935554</v>
      </c>
      <c r="AQ23" s="65">
        <f>AQ7*(1-Desagregacion_PKM!AK7/100)</f>
        <v>467535484.61594599</v>
      </c>
      <c r="AR23" s="65">
        <f>AR7*(1-Desagregacion_PKM!AL7/100)</f>
        <v>467953324.21035725</v>
      </c>
      <c r="AS23" s="65">
        <f>AS7*(1-Desagregacion_PKM!AM7/100)</f>
        <v>468374029.99000007</v>
      </c>
      <c r="AT23" s="65">
        <f>AT7*(1-Desagregacion_PKM!AN7/100)</f>
        <v>468796712.13123846</v>
      </c>
      <c r="AU23" s="65">
        <f>AU7*(1-Desagregacion_PKM!AO7/100)</f>
        <v>469220806.73814058</v>
      </c>
      <c r="AV23" s="65">
        <f>AV7*(1-Desagregacion_PKM!AP7/100)</f>
        <v>469645954.80065423</v>
      </c>
      <c r="AW23" s="65">
        <f>AW7*(1-Desagregacion_PKM!AQ7/100)</f>
        <v>470071926.80060369</v>
      </c>
      <c r="AX23" s="65">
        <f>AX7*(1-Desagregacion_PKM!AR7/100)</f>
        <v>470498575.4320721</v>
      </c>
    </row>
    <row r="24" spans="1:50">
      <c r="A24" t="s">
        <v>34</v>
      </c>
      <c r="B24" t="s">
        <v>47</v>
      </c>
      <c r="C24" t="s">
        <v>357</v>
      </c>
      <c r="D24" s="70"/>
      <c r="E24" s="70"/>
      <c r="F24" s="70"/>
      <c r="G24" s="70"/>
      <c r="H24" s="70"/>
      <c r="I24" s="65">
        <f>I8*(1-Desagregacion_PKM!C8/100)</f>
        <v>284869709.18204331</v>
      </c>
      <c r="J24" s="65">
        <f>J8*(1-Desagregacion_PKM!D8/100)</f>
        <v>188459144.68072051</v>
      </c>
      <c r="K24" s="65">
        <f>K8*(1-Desagregacion_PKM!E8/100)</f>
        <v>210858809.59488547</v>
      </c>
      <c r="L24" s="65">
        <f>L8*(1-Desagregacion_PKM!F8/100)</f>
        <v>215077800.25412092</v>
      </c>
      <c r="M24" s="65">
        <f>M8*(1-Desagregacion_PKM!G8/100)</f>
        <v>214553945.21978167</v>
      </c>
      <c r="N24" s="65">
        <f>N8*(1-Desagregacion_PKM!H8/100)</f>
        <v>220041956.92294639</v>
      </c>
      <c r="O24" s="65">
        <f>O8*(1-Desagregacion_PKM!I8/100)</f>
        <v>224228426.43100134</v>
      </c>
      <c r="P24" s="65">
        <f>P8*(1-Desagregacion_PKM!J8/100)</f>
        <v>228163198.91668069</v>
      </c>
      <c r="Q24" s="65">
        <f>Q8*(1-Desagregacion_PKM!K8/100)</f>
        <v>232595125.40306664</v>
      </c>
      <c r="R24" s="65">
        <f>R8*(1-Desagregacion_PKM!L8/100)</f>
        <v>237829485.4038839</v>
      </c>
      <c r="S24" s="65">
        <f>S8*(1-Desagregacion_PKM!M8/100)</f>
        <v>242495745.01234996</v>
      </c>
      <c r="T24" s="65">
        <f>T8*(1-Desagregacion_PKM!N8/100)</f>
        <v>246095470.04597732</v>
      </c>
      <c r="U24" s="65">
        <f>U8*(1-Desagregacion_PKM!O8/100)</f>
        <v>249650091.60966918</v>
      </c>
      <c r="V24" s="65">
        <f>V8*(1-Desagregacion_PKM!P8/100)</f>
        <v>252739376.85520864</v>
      </c>
      <c r="W24" s="65">
        <f>W8*(1-Desagregacion_PKM!Q8/100)</f>
        <v>257867316.29286581</v>
      </c>
      <c r="X24" s="65">
        <f>X8*(1-Desagregacion_PKM!R8/100)</f>
        <v>261454022.92012495</v>
      </c>
      <c r="Y24" s="65">
        <f>Y8*(1-Desagregacion_PKM!S8/100)</f>
        <v>265838906.02711365</v>
      </c>
      <c r="Z24" s="65">
        <f>Z8*(1-Desagregacion_PKM!T8/100)</f>
        <v>268258655.10404</v>
      </c>
      <c r="AA24" s="65">
        <f>AA8*(1-Desagregacion_PKM!U8/100)</f>
        <v>272479675.07134956</v>
      </c>
      <c r="AB24" s="65">
        <f>AB8*(1-Desagregacion_PKM!V8/100)</f>
        <v>276005541.81898856</v>
      </c>
      <c r="AC24" s="65">
        <f>AC8*(1-Desagregacion_PKM!W8/100)</f>
        <v>278882751.10753256</v>
      </c>
      <c r="AD24" s="65">
        <f>AD8*(1-Desagregacion_PKM!X8/100)</f>
        <v>282202180.84321755</v>
      </c>
      <c r="AE24" s="65">
        <f>AE8*(1-Desagregacion_PKM!Y8/100)</f>
        <v>285592466.2435841</v>
      </c>
      <c r="AF24" s="65">
        <f>AF8*(1-Desagregacion_PKM!Z8/100)</f>
        <v>289201490.18624926</v>
      </c>
      <c r="AG24" s="65">
        <f>AG8*(1-Desagregacion_PKM!AA8/100)</f>
        <v>292265621.60559601</v>
      </c>
      <c r="AH24" s="65">
        <f>AH8*(1-Desagregacion_PKM!AB8/100)</f>
        <v>295169746.44213969</v>
      </c>
      <c r="AI24" s="65">
        <f>AI8*(1-Desagregacion_PKM!AC8/100)</f>
        <v>297777251.10308194</v>
      </c>
      <c r="AJ24" s="65">
        <f>AJ8*(1-Desagregacion_PKM!AD8/100)</f>
        <v>299879343.91041344</v>
      </c>
      <c r="AK24" s="65">
        <f>AK8*(1-Desagregacion_PKM!AE8/100)</f>
        <v>300667330.15459365</v>
      </c>
      <c r="AL24" s="65">
        <f>AL8*(1-Desagregacion_PKM!AF8/100)</f>
        <v>302210062.67542303</v>
      </c>
      <c r="AM24" s="65">
        <f>AM8*(1-Desagregacion_PKM!AG8/100)</f>
        <v>302697884.18389058</v>
      </c>
      <c r="AN24" s="65">
        <f>AN8*(1-Desagregacion_PKM!AH8/100)</f>
        <v>303569865.90541589</v>
      </c>
      <c r="AO24" s="65">
        <f>AO8*(1-Desagregacion_PKM!AI8/100)</f>
        <v>305226120.44989669</v>
      </c>
      <c r="AP24" s="65">
        <f>AP8*(1-Desagregacion_PKM!AJ8/100)</f>
        <v>306900792.63845295</v>
      </c>
      <c r="AQ24" s="65">
        <f>AQ8*(1-Desagregacion_PKM!AK8/100)</f>
        <v>308593309.09059387</v>
      </c>
      <c r="AR24" s="65">
        <f>AR8*(1-Desagregacion_PKM!AL8/100)</f>
        <v>310302342.341151</v>
      </c>
      <c r="AS24" s="65">
        <f>AS8*(1-Desagregacion_PKM!AM8/100)</f>
        <v>312026474.87742728</v>
      </c>
      <c r="AT24" s="65">
        <f>AT8*(1-Desagregacion_PKM!AN8/100)</f>
        <v>313764473.08030915</v>
      </c>
      <c r="AU24" s="65">
        <f>AU8*(1-Desagregacion_PKM!AO8/100)</f>
        <v>315515364.76976502</v>
      </c>
      <c r="AV24" s="65">
        <f>AV8*(1-Desagregacion_PKM!AP8/100)</f>
        <v>317278429.31458783</v>
      </c>
      <c r="AW24" s="65">
        <f>AW8*(1-Desagregacion_PKM!AQ8/100)</f>
        <v>319053156.16475666</v>
      </c>
      <c r="AX24" s="65">
        <f>AX8*(1-Desagregacion_PKM!AR8/100)</f>
        <v>320839197.88200092</v>
      </c>
    </row>
    <row r="25" spans="1:50">
      <c r="A25" t="s">
        <v>35</v>
      </c>
      <c r="B25" t="s">
        <v>47</v>
      </c>
      <c r="C25" t="s">
        <v>357</v>
      </c>
      <c r="D25" s="70"/>
      <c r="E25" s="70"/>
      <c r="F25" s="70"/>
      <c r="G25" s="70"/>
      <c r="H25" s="70"/>
      <c r="I25" s="65">
        <f>I9*(1-Desagregacion_PKM!C9/100)</f>
        <v>289492967.31094503</v>
      </c>
      <c r="J25" s="65">
        <f>J9*(1-Desagregacion_PKM!D9/100)</f>
        <v>232419660.86230442</v>
      </c>
      <c r="K25" s="65">
        <f>K9*(1-Desagregacion_PKM!E9/100)</f>
        <v>317254293.73907715</v>
      </c>
      <c r="L25" s="65">
        <f>L9*(1-Desagregacion_PKM!F9/100)</f>
        <v>326195819.21425968</v>
      </c>
      <c r="M25" s="65">
        <f>M9*(1-Desagregacion_PKM!G9/100)</f>
        <v>315907798.8118034</v>
      </c>
      <c r="N25" s="65">
        <f>N9*(1-Desagregacion_PKM!H9/100)</f>
        <v>332076804.458772</v>
      </c>
      <c r="O25" s="65">
        <f>O9*(1-Desagregacion_PKM!I9/100)</f>
        <v>344433881.4684729</v>
      </c>
      <c r="P25" s="65">
        <f>P9*(1-Desagregacion_PKM!J9/100)</f>
        <v>355225264.44834566</v>
      </c>
      <c r="Q25" s="65">
        <f>Q9*(1-Desagregacion_PKM!K9/100)</f>
        <v>366900778.30091649</v>
      </c>
      <c r="R25" s="65">
        <f>R9*(1-Desagregacion_PKM!L9/100)</f>
        <v>381033935.2638725</v>
      </c>
      <c r="S25" s="65">
        <f>S9*(1-Desagregacion_PKM!M9/100)</f>
        <v>394064599.38430369</v>
      </c>
      <c r="T25" s="65">
        <f>T9*(1-Desagregacion_PKM!N9/100)</f>
        <v>404357262.41886806</v>
      </c>
      <c r="U25" s="65">
        <f>U9*(1-Desagregacion_PKM!O9/100)</f>
        <v>414405281.15209472</v>
      </c>
      <c r="V25" s="65">
        <f>V9*(1-Desagregacion_PKM!P9/100)</f>
        <v>423357656.60834628</v>
      </c>
      <c r="W25" s="65">
        <f>W9*(1-Desagregacion_PKM!Q9/100)</f>
        <v>437448346.29482728</v>
      </c>
      <c r="X25" s="65">
        <f>X9*(1-Desagregacion_PKM!R9/100)</f>
        <v>447746796.47606242</v>
      </c>
      <c r="Y25" s="65">
        <f>Y9*(1-Desagregacion_PKM!S9/100)</f>
        <v>460115979.0737555</v>
      </c>
      <c r="Z25" s="65">
        <f>Z9*(1-Desagregacion_PKM!T9/100)</f>
        <v>467463615.74544662</v>
      </c>
      <c r="AA25" s="65">
        <f>AA9*(1-Desagregacion_PKM!U9/100)</f>
        <v>479463372.70561147</v>
      </c>
      <c r="AB25" s="65">
        <f>AB9*(1-Desagregacion_PKM!V9/100)</f>
        <v>489671889.1040476</v>
      </c>
      <c r="AC25" s="65">
        <f>AC9*(1-Desagregacion_PKM!W9/100)</f>
        <v>498161915.99904186</v>
      </c>
      <c r="AD25" s="65">
        <f>AD9*(1-Desagregacion_PKM!X9/100)</f>
        <v>507798294.66851038</v>
      </c>
      <c r="AE25" s="65">
        <f>AE9*(1-Desagregacion_PKM!Y9/100)</f>
        <v>517605048.54665989</v>
      </c>
      <c r="AF25" s="65">
        <f>AF9*(1-Desagregacion_PKM!Z9/100)</f>
        <v>527981122.48023623</v>
      </c>
      <c r="AG25" s="65">
        <f>AG9*(1-Desagregacion_PKM!AA9/100)</f>
        <v>536855746.32416213</v>
      </c>
      <c r="AH25" s="65">
        <f>AH9*(1-Desagregacion_PKM!AB9/100)</f>
        <v>545249902.79932094</v>
      </c>
      <c r="AI25" s="65">
        <f>AI9*(1-Desagregacion_PKM!AC9/100)</f>
        <v>552776589.43788433</v>
      </c>
      <c r="AJ25" s="65">
        <f>AJ9*(1-Desagregacion_PKM!AD9/100)</f>
        <v>558843968.14550984</v>
      </c>
      <c r="AK25" s="65">
        <f>AK9*(1-Desagregacion_PKM!AE9/100)</f>
        <v>559401658.53427935</v>
      </c>
      <c r="AL25" s="65">
        <f>AL9*(1-Desagregacion_PKM!AF9/100)</f>
        <v>562970187.96233654</v>
      </c>
      <c r="AM25" s="65">
        <f>AM9*(1-Desagregacion_PKM!AG9/100)</f>
        <v>564235672.71966374</v>
      </c>
      <c r="AN25" s="65">
        <f>AN9*(1-Desagregacion_PKM!AH9/100)</f>
        <v>566906635.61405075</v>
      </c>
      <c r="AO25" s="65">
        <f>AO9*(1-Desagregacion_PKM!AI9/100)</f>
        <v>571950814.37256169</v>
      </c>
      <c r="AP25" s="65">
        <f>AP9*(1-Desagregacion_PKM!AJ9/100)</f>
        <v>577174978.71088433</v>
      </c>
      <c r="AQ25" s="65">
        <f>AQ9*(1-Desagregacion_PKM!AK9/100)</f>
        <v>582532467.60795307</v>
      </c>
      <c r="AR25" s="65">
        <f>AR9*(1-Desagregacion_PKM!AL9/100)</f>
        <v>587994380.71436322</v>
      </c>
      <c r="AS25" s="65">
        <f>AS9*(1-Desagregacion_PKM!AM9/100)</f>
        <v>593542696.36519384</v>
      </c>
      <c r="AT25" s="65">
        <f>AT9*(1-Desagregacion_PKM!AN9/100)</f>
        <v>599166161.27356935</v>
      </c>
      <c r="AU25" s="65">
        <f>AU9*(1-Desagregacion_PKM!AO9/100)</f>
        <v>604857778.16970527</v>
      </c>
      <c r="AV25" s="65">
        <f>AV9*(1-Desagregacion_PKM!AP9/100)</f>
        <v>610613246.55868089</v>
      </c>
      <c r="AW25" s="65">
        <f>AW9*(1-Desagregacion_PKM!AQ9/100)</f>
        <v>616429985.05229735</v>
      </c>
      <c r="AX25" s="65">
        <f>AX9*(1-Desagregacion_PKM!AR9/100)</f>
        <v>622306513.92507553</v>
      </c>
    </row>
    <row r="26" spans="1:50">
      <c r="A26" t="s">
        <v>36</v>
      </c>
      <c r="B26" t="s">
        <v>47</v>
      </c>
      <c r="C26" t="s">
        <v>357</v>
      </c>
      <c r="D26" s="70"/>
      <c r="E26" s="70"/>
      <c r="F26" s="70"/>
      <c r="G26" s="70"/>
      <c r="H26" s="70"/>
      <c r="I26" s="65">
        <f>I10*(1-Desagregacion_PKM!C10/100)</f>
        <v>551747054.74635696</v>
      </c>
      <c r="J26" s="65">
        <f>J10*(1-Desagregacion_PKM!D10/100)</f>
        <v>533327409.34558249</v>
      </c>
      <c r="K26" s="65">
        <f>K10*(1-Desagregacion_PKM!E10/100)</f>
        <v>442899713.74326396</v>
      </c>
      <c r="L26" s="65">
        <f>L10*(1-Desagregacion_PKM!F10/100)</f>
        <v>447749016.84540296</v>
      </c>
      <c r="M26" s="65">
        <f>M10*(1-Desagregacion_PKM!G10/100)</f>
        <v>447508907.36636972</v>
      </c>
      <c r="N26" s="65">
        <f>N10*(1-Desagregacion_PKM!H10/100)</f>
        <v>451875651.16411686</v>
      </c>
      <c r="O26" s="65">
        <f>O10*(1-Desagregacion_PKM!I10/100)</f>
        <v>456017860.95502001</v>
      </c>
      <c r="P26" s="65">
        <f>P10*(1-Desagregacion_PKM!J10/100)</f>
        <v>459784105.29274321</v>
      </c>
      <c r="Q26" s="65">
        <f>Q10*(1-Desagregacion_PKM!K10/100)</f>
        <v>463315444.21768707</v>
      </c>
      <c r="R26" s="65">
        <f>R10*(1-Desagregacion_PKM!L10/100)</f>
        <v>466928086.48557341</v>
      </c>
      <c r="S26" s="65">
        <f>S10*(1-Desagregacion_PKM!M10/100)</f>
        <v>470529606.02991098</v>
      </c>
      <c r="T26" s="65">
        <f>T10*(1-Desagregacion_PKM!N10/100)</f>
        <v>473971951.99918139</v>
      </c>
      <c r="U26" s="65">
        <f>U10*(1-Desagregacion_PKM!O10/100)</f>
        <v>477248259.88649738</v>
      </c>
      <c r="V26" s="65">
        <f>V10*(1-Desagregacion_PKM!P10/100)</f>
        <v>480418679.56127703</v>
      </c>
      <c r="W26" s="65">
        <f>W10*(1-Desagregacion_PKM!Q10/100)</f>
        <v>483484964.2478779</v>
      </c>
      <c r="X26" s="65">
        <f>X10*(1-Desagregacion_PKM!R10/100)</f>
        <v>486445808.52687216</v>
      </c>
      <c r="Y26" s="65">
        <f>Y10*(1-Desagregacion_PKM!S10/100)</f>
        <v>489298886.39884955</v>
      </c>
      <c r="Z26" s="65">
        <f>Z10*(1-Desagregacion_PKM!T10/100)</f>
        <v>492041631.62512839</v>
      </c>
      <c r="AA26" s="65">
        <f>AA10*(1-Desagregacion_PKM!U10/100)</f>
        <v>494671494.91459167</v>
      </c>
      <c r="AB26" s="65">
        <f>AB10*(1-Desagregacion_PKM!V10/100)</f>
        <v>497186019.71850258</v>
      </c>
      <c r="AC26" s="65">
        <f>AC10*(1-Desagregacion_PKM!W10/100)</f>
        <v>499582860.04252434</v>
      </c>
      <c r="AD26" s="65">
        <f>AD10*(1-Desagregacion_PKM!X10/100)</f>
        <v>501859781.89602119</v>
      </c>
      <c r="AE26" s="65">
        <f>AE10*(1-Desagregacion_PKM!Y10/100)</f>
        <v>504014661.5150618</v>
      </c>
      <c r="AF26" s="65">
        <f>AF10*(1-Desagregacion_PKM!Z10/100)</f>
        <v>506045483.98612118</v>
      </c>
      <c r="AG26" s="65">
        <f>AG10*(1-Desagregacion_PKM!AA10/100)</f>
        <v>507950342.91969317</v>
      </c>
      <c r="AH26" s="65">
        <f>AH10*(1-Desagregacion_PKM!AB10/100)</f>
        <v>509727441.01421106</v>
      </c>
      <c r="AI26" s="65">
        <f>AI10*(1-Desagregacion_PKM!AC10/100)</f>
        <v>511375091.21549463</v>
      </c>
      <c r="AJ26" s="65">
        <f>AJ10*(1-Desagregacion_PKM!AD10/100)</f>
        <v>512891718.22175604</v>
      </c>
      <c r="AK26" s="65">
        <f>AK10*(1-Desagregacion_PKM!AE10/100)</f>
        <v>513669403.44940805</v>
      </c>
      <c r="AL26" s="65">
        <f>AL10*(1-Desagregacion_PKM!AF10/100)</f>
        <v>514467928.92884207</v>
      </c>
      <c r="AM26" s="65">
        <f>AM10*(1-Desagregacion_PKM!AG10/100)</f>
        <v>515312683.07766056</v>
      </c>
      <c r="AN26" s="65">
        <f>AN10*(1-Desagregacion_PKM!AH10/100)</f>
        <v>516199850.9363085</v>
      </c>
      <c r="AO26" s="65">
        <f>AO10*(1-Desagregacion_PKM!AI10/100)</f>
        <v>517119145.44835138</v>
      </c>
      <c r="AP26" s="65">
        <f>AP10*(1-Desagregacion_PKM!AJ10/100)</f>
        <v>518061198.23263496</v>
      </c>
      <c r="AQ26" s="65">
        <f>AQ10*(1-Desagregacion_PKM!AK10/100)</f>
        <v>519019057.83555084</v>
      </c>
      <c r="AR26" s="65">
        <f>AR10*(1-Desagregacion_PKM!AL10/100)</f>
        <v>519987956.91394621</v>
      </c>
      <c r="AS26" s="65">
        <f>AS10*(1-Desagregacion_PKM!AM10/100)</f>
        <v>520964742.09377885</v>
      </c>
      <c r="AT26" s="65">
        <f>AT10*(1-Desagregacion_PKM!AN10/100)</f>
        <v>521947363.64136022</v>
      </c>
      <c r="AU26" s="65">
        <f>AU10*(1-Desagregacion_PKM!AO10/100)</f>
        <v>522934500.05065817</v>
      </c>
      <c r="AV26" s="65">
        <f>AV10*(1-Desagregacion_PKM!AP10/100)</f>
        <v>523925302.1461131</v>
      </c>
      <c r="AW26" s="65">
        <f>AW10*(1-Desagregacion_PKM!AQ10/100)</f>
        <v>524919224.69421458</v>
      </c>
      <c r="AX26" s="65">
        <f>AX10*(1-Desagregacion_PKM!AR10/100)</f>
        <v>525915917.47711301</v>
      </c>
    </row>
    <row r="27" spans="1:50">
      <c r="A27" t="s">
        <v>37</v>
      </c>
      <c r="B27" t="s">
        <v>47</v>
      </c>
      <c r="C27" t="s">
        <v>357</v>
      </c>
      <c r="D27" s="70"/>
      <c r="E27" s="70"/>
      <c r="F27" s="70"/>
      <c r="G27" s="70"/>
      <c r="H27" s="70"/>
      <c r="I27" s="65">
        <f>I11*(1-Desagregacion_PKM!C11/100)</f>
        <v>271746834.00384259</v>
      </c>
      <c r="J27" s="65">
        <f>J11*(1-Desagregacion_PKM!D11/100)</f>
        <v>267213853.78690809</v>
      </c>
      <c r="K27" s="65">
        <f>K11*(1-Desagregacion_PKM!E11/100)</f>
        <v>195528470.10738114</v>
      </c>
      <c r="L27" s="65">
        <f>L11*(1-Desagregacion_PKM!F11/100)</f>
        <v>197452823.87853199</v>
      </c>
      <c r="M27" s="65">
        <f>M11*(1-Desagregacion_PKM!G11/100)</f>
        <v>197464774.80579042</v>
      </c>
      <c r="N27" s="65">
        <f>N11*(1-Desagregacion_PKM!H11/100)</f>
        <v>199154702.94230199</v>
      </c>
      <c r="O27" s="65">
        <f>O11*(1-Desagregacion_PKM!I11/100)</f>
        <v>200728234.69249129</v>
      </c>
      <c r="P27" s="65">
        <f>P11*(1-Desagregacion_PKM!J11/100)</f>
        <v>202167874.55764744</v>
      </c>
      <c r="Q27" s="65">
        <f>Q11*(1-Desagregacion_PKM!K11/100)</f>
        <v>203544129.68698367</v>
      </c>
      <c r="R27" s="65">
        <f>R11*(1-Desagregacion_PKM!L11/100)</f>
        <v>204969415.0894261</v>
      </c>
      <c r="S27" s="65">
        <f>S11*(1-Desagregacion_PKM!M11/100)</f>
        <v>206361605.59915185</v>
      </c>
      <c r="T27" s="65">
        <f>T11*(1-Desagregacion_PKM!N11/100)</f>
        <v>207655228.54654115</v>
      </c>
      <c r="U27" s="65">
        <f>U11*(1-Desagregacion_PKM!O11/100)</f>
        <v>208887846.74913538</v>
      </c>
      <c r="V27" s="65">
        <f>V11*(1-Desagregacion_PKM!P11/100)</f>
        <v>210062582.22306019</v>
      </c>
      <c r="W27" s="65">
        <f>W11*(1-Desagregacion_PKM!Q11/100)</f>
        <v>211275855.61211926</v>
      </c>
      <c r="X27" s="65">
        <f>X11*(1-Desagregacion_PKM!R11/100)</f>
        <v>212391533.22281045</v>
      </c>
      <c r="Y27" s="65">
        <f>Y11*(1-Desagregacion_PKM!S11/100)</f>
        <v>213497541.41911826</v>
      </c>
      <c r="Z27" s="65">
        <f>Z11*(1-Desagregacion_PKM!T11/100)</f>
        <v>214491220.95799896</v>
      </c>
      <c r="AA27" s="65">
        <f>AA11*(1-Desagregacion_PKM!U11/100)</f>
        <v>215510991.07078305</v>
      </c>
      <c r="AB27" s="65">
        <f>AB11*(1-Desagregacion_PKM!V11/100)</f>
        <v>216464524.79496738</v>
      </c>
      <c r="AC27" s="65">
        <f>AC11*(1-Desagregacion_PKM!W11/100)</f>
        <v>217353640.94254455</v>
      </c>
      <c r="AD27" s="65">
        <f>AD11*(1-Desagregacion_PKM!X11/100)</f>
        <v>218217195.92116246</v>
      </c>
      <c r="AE27" s="65">
        <f>AE11*(1-Desagregacion_PKM!Y11/100)</f>
        <v>219041277.28704682</v>
      </c>
      <c r="AF27" s="65">
        <f>AF11*(1-Desagregacion_PKM!Z11/100)</f>
        <v>219830573.21232548</v>
      </c>
      <c r="AG27" s="65">
        <f>AG11*(1-Desagregacion_PKM!AA11/100)</f>
        <v>220557995.03555328</v>
      </c>
      <c r="AH27" s="65">
        <f>AH11*(1-Desagregacion_PKM!AB11/100)</f>
        <v>221236854.85705203</v>
      </c>
      <c r="AI27" s="65">
        <f>AI11*(1-Desagregacion_PKM!AC11/100)</f>
        <v>221862223.85873601</v>
      </c>
      <c r="AJ27" s="65">
        <f>AJ11*(1-Desagregacion_PKM!AD11/100)</f>
        <v>222426825.15436727</v>
      </c>
      <c r="AK27" s="65">
        <f>AK11*(1-Desagregacion_PKM!AE11/100)</f>
        <v>222713967.80946636</v>
      </c>
      <c r="AL27" s="65">
        <f>AL11*(1-Desagregacion_PKM!AF11/100)</f>
        <v>223027503.35058537</v>
      </c>
      <c r="AM27" s="65">
        <f>AM11*(1-Desagregacion_PKM!AG11/100)</f>
        <v>223317464.64078808</v>
      </c>
      <c r="AN27" s="65">
        <f>AN11*(1-Desagregacion_PKM!AH11/100)</f>
        <v>223633047.31148833</v>
      </c>
      <c r="AO27" s="65">
        <f>AO11*(1-Desagregacion_PKM!AI11/100)</f>
        <v>223984979.13725385</v>
      </c>
      <c r="AP27" s="65">
        <f>AP11*(1-Desagregacion_PKM!AJ11/100)</f>
        <v>224344398.65498784</v>
      </c>
      <c r="AQ27" s="65">
        <f>AQ11*(1-Desagregacion_PKM!AK11/100)</f>
        <v>224709083.89112166</v>
      </c>
      <c r="AR27" s="65">
        <f>AR11*(1-Desagregacion_PKM!AL11/100)</f>
        <v>225077448.53851974</v>
      </c>
      <c r="AS27" s="65">
        <f>AS11*(1-Desagregacion_PKM!AM11/100)</f>
        <v>225448416.99362832</v>
      </c>
      <c r="AT27" s="65">
        <f>AT11*(1-Desagregacion_PKM!AN11/100)</f>
        <v>225821278.81616715</v>
      </c>
      <c r="AU27" s="65">
        <f>AU11*(1-Desagregacion_PKM!AO11/100)</f>
        <v>226195571.11372179</v>
      </c>
      <c r="AV27" s="65">
        <f>AV11*(1-Desagregacion_PKM!AP11/100)</f>
        <v>226570994.33164501</v>
      </c>
      <c r="AW27" s="65">
        <f>AW11*(1-Desagregacion_PKM!AQ11/100)</f>
        <v>226947355.19083789</v>
      </c>
      <c r="AX27" s="65">
        <f>AX11*(1-Desagregacion_PKM!AR11/100)</f>
        <v>227324529.08833721</v>
      </c>
    </row>
    <row r="28" spans="1:50">
      <c r="A28" t="s">
        <v>38</v>
      </c>
      <c r="B28" t="s">
        <v>47</v>
      </c>
      <c r="C28" t="s">
        <v>357</v>
      </c>
      <c r="D28" s="70"/>
      <c r="E28" s="70"/>
      <c r="F28" s="70"/>
      <c r="G28" s="70"/>
      <c r="H28" s="70"/>
      <c r="I28" s="65">
        <f>I12*(1-Desagregacion_PKM!C12/100)</f>
        <v>195142437.35371348</v>
      </c>
      <c r="J28" s="65">
        <f>J12*(1-Desagregacion_PKM!D12/100)</f>
        <v>170439307.0934186</v>
      </c>
      <c r="K28" s="65">
        <f>K12*(1-Desagregacion_PKM!E12/100)</f>
        <v>203342463.50399828</v>
      </c>
      <c r="L28" s="65">
        <f>L12*(1-Desagregacion_PKM!F12/100)</f>
        <v>210932717.07788044</v>
      </c>
      <c r="M28" s="65">
        <f>M12*(1-Desagregacion_PKM!G12/100)</f>
        <v>211219254.96933633</v>
      </c>
      <c r="N28" s="65">
        <f>N12*(1-Desagregacion_PKM!H12/100)</f>
        <v>220607272.76515168</v>
      </c>
      <c r="O28" s="65">
        <f>O12*(1-Desagregacion_PKM!I12/100)</f>
        <v>228099110.83356634</v>
      </c>
      <c r="P28" s="65">
        <f>P12*(1-Desagregacion_PKM!J12/100)</f>
        <v>235303756.17752564</v>
      </c>
      <c r="Q28" s="65">
        <f>Q12*(1-Desagregacion_PKM!K12/100)</f>
        <v>243425191.58210531</v>
      </c>
      <c r="R28" s="65">
        <f>R12*(1-Desagregacion_PKM!L12/100)</f>
        <v>252991952.63406187</v>
      </c>
      <c r="S28" s="65">
        <f>S12*(1-Desagregacion_PKM!M12/100)</f>
        <v>261705737.73594099</v>
      </c>
      <c r="T28" s="65">
        <f>T12*(1-Desagregacion_PKM!N12/100)</f>
        <v>268659370.96670777</v>
      </c>
      <c r="U28" s="65">
        <f>U12*(1-Desagregacion_PKM!O12/100)</f>
        <v>275587730.85101724</v>
      </c>
      <c r="V28" s="65">
        <f>V12*(1-Desagregacion_PKM!P12/100)</f>
        <v>281727300.56621885</v>
      </c>
      <c r="W28" s="65">
        <f>W12*(1-Desagregacion_PKM!Q12/100)</f>
        <v>291579843.89814538</v>
      </c>
      <c r="X28" s="65">
        <f>X12*(1-Desagregacion_PKM!R12/100)</f>
        <v>298715501.56378049</v>
      </c>
      <c r="Y28" s="65">
        <f>Y12*(1-Desagregacion_PKM!S12/100)</f>
        <v>307372195.56647772</v>
      </c>
      <c r="Z28" s="65">
        <f>Z12*(1-Desagregacion_PKM!T12/100)</f>
        <v>312425567.71167785</v>
      </c>
      <c r="AA28" s="65">
        <f>AA12*(1-Desagregacion_PKM!U12/100)</f>
        <v>320878889.32179558</v>
      </c>
      <c r="AB28" s="65">
        <f>AB12*(1-Desagregacion_PKM!V12/100)</f>
        <v>328073125.02823412</v>
      </c>
      <c r="AC28" s="65">
        <f>AC12*(1-Desagregacion_PKM!W12/100)</f>
        <v>334060667.43031567</v>
      </c>
      <c r="AD28" s="65">
        <f>AD12*(1-Desagregacion_PKM!X12/100)</f>
        <v>340923768.72159535</v>
      </c>
      <c r="AE28" s="65">
        <f>AE12*(1-Desagregacion_PKM!Y12/100)</f>
        <v>347958490.5449236</v>
      </c>
      <c r="AF28" s="65">
        <f>AF12*(1-Desagregacion_PKM!Z12/100)</f>
        <v>355459754.53935802</v>
      </c>
      <c r="AG28" s="65">
        <f>AG12*(1-Desagregacion_PKM!AA12/100)</f>
        <v>361921295.21703392</v>
      </c>
      <c r="AH28" s="65">
        <f>AH12*(1-Desagregacion_PKM!AB12/100)</f>
        <v>368088368.7908383</v>
      </c>
      <c r="AI28" s="65">
        <f>AI12*(1-Desagregacion_PKM!AC12/100)</f>
        <v>373679544.83031732</v>
      </c>
      <c r="AJ28" s="65">
        <f>AJ12*(1-Desagregacion_PKM!AD12/100)</f>
        <v>378261528.68128258</v>
      </c>
      <c r="AK28" s="65">
        <f>AK12*(1-Desagregacion_PKM!AE12/100)</f>
        <v>380248548.2980119</v>
      </c>
      <c r="AL28" s="65">
        <f>AL12*(1-Desagregacion_PKM!AF12/100)</f>
        <v>383702340.7036677</v>
      </c>
      <c r="AM28" s="65">
        <f>AM12*(1-Desagregacion_PKM!AG12/100)</f>
        <v>384957281.32336956</v>
      </c>
      <c r="AN28" s="65">
        <f>AN12*(1-Desagregacion_PKM!AH12/100)</f>
        <v>386954283.25782782</v>
      </c>
      <c r="AO28" s="65">
        <f>AO12*(1-Desagregacion_PKM!AI12/100)</f>
        <v>390531571.69785142</v>
      </c>
      <c r="AP28" s="65">
        <f>AP12*(1-Desagregacion_PKM!AJ12/100)</f>
        <v>394138187.21551919</v>
      </c>
      <c r="AQ28" s="65">
        <f>AQ12*(1-Desagregacion_PKM!AK12/100)</f>
        <v>397779984.05129993</v>
      </c>
      <c r="AR28" s="65">
        <f>AR12*(1-Desagregacion_PKM!AL12/100)</f>
        <v>401459211.78339833</v>
      </c>
      <c r="AS28" s="65">
        <f>AS12*(1-Desagregacion_PKM!AM12/100)</f>
        <v>405176389.44922978</v>
      </c>
      <c r="AT28" s="65">
        <f>AT12*(1-Desagregacion_PKM!AN12/100)</f>
        <v>408931315.76646388</v>
      </c>
      <c r="AU28" s="65">
        <f>AU12*(1-Desagregacion_PKM!AO12/100)</f>
        <v>412723575.24797803</v>
      </c>
      <c r="AV28" s="65">
        <f>AV12*(1-Desagregacion_PKM!AP12/100)</f>
        <v>416552768.8763119</v>
      </c>
      <c r="AW28" s="65">
        <f>AW12*(1-Desagregacion_PKM!AQ12/100)</f>
        <v>420418602.82736874</v>
      </c>
      <c r="AX28" s="65">
        <f>AX12*(1-Desagregacion_PKM!AR12/100)</f>
        <v>424320908.92181718</v>
      </c>
    </row>
    <row r="29" spans="1:50">
      <c r="A29" t="s">
        <v>39</v>
      </c>
      <c r="B29" t="s">
        <v>47</v>
      </c>
      <c r="C29" t="s">
        <v>357</v>
      </c>
      <c r="D29" s="70"/>
      <c r="E29" s="70"/>
      <c r="F29" s="70"/>
      <c r="G29" s="70"/>
      <c r="H29" s="70"/>
      <c r="I29" s="65">
        <f>I13*(1-Desagregacion_PKM!C13/100)</f>
        <v>0</v>
      </c>
      <c r="J29" s="65">
        <f>J13*(1-Desagregacion_PKM!D13/100)</f>
        <v>0</v>
      </c>
      <c r="K29" s="65">
        <f>K13*(1-Desagregacion_PKM!E13/100)</f>
        <v>0</v>
      </c>
      <c r="L29" s="65">
        <f>L13*(1-Desagregacion_PKM!F13/100)</f>
        <v>0</v>
      </c>
      <c r="M29" s="65">
        <f>M13*(1-Desagregacion_PKM!G13/100)</f>
        <v>0</v>
      </c>
      <c r="N29" s="65">
        <f>N13*(1-Desagregacion_PKM!H13/100)</f>
        <v>0</v>
      </c>
      <c r="O29" s="65">
        <f>O13*(1-Desagregacion_PKM!I13/100)</f>
        <v>0</v>
      </c>
      <c r="P29" s="65">
        <f>P13*(1-Desagregacion_PKM!J13/100)</f>
        <v>0</v>
      </c>
      <c r="Q29" s="65">
        <f>Q13*(1-Desagregacion_PKM!K13/100)</f>
        <v>0</v>
      </c>
      <c r="R29" s="65">
        <f>R13*(1-Desagregacion_PKM!L13/100)</f>
        <v>0</v>
      </c>
      <c r="S29" s="65">
        <f>S13*(1-Desagregacion_PKM!M13/100)</f>
        <v>0</v>
      </c>
      <c r="T29" s="65">
        <f>T13*(1-Desagregacion_PKM!N13/100)</f>
        <v>0</v>
      </c>
      <c r="U29" s="65">
        <f>U13*(1-Desagregacion_PKM!O13/100)</f>
        <v>0</v>
      </c>
      <c r="V29" s="65">
        <f>V13*(1-Desagregacion_PKM!P13/100)</f>
        <v>0</v>
      </c>
      <c r="W29" s="65">
        <f>W13*(1-Desagregacion_PKM!Q13/100)</f>
        <v>0</v>
      </c>
      <c r="X29" s="65">
        <f>X13*(1-Desagregacion_PKM!R13/100)</f>
        <v>0</v>
      </c>
      <c r="Y29" s="65">
        <f>Y13*(1-Desagregacion_PKM!S13/100)</f>
        <v>0</v>
      </c>
      <c r="Z29" s="65">
        <f>Z13*(1-Desagregacion_PKM!T13/100)</f>
        <v>0</v>
      </c>
      <c r="AA29" s="65">
        <f>AA13*(1-Desagregacion_PKM!U13/100)</f>
        <v>0</v>
      </c>
      <c r="AB29" s="65">
        <f>AB13*(1-Desagregacion_PKM!V13/100)</f>
        <v>0</v>
      </c>
      <c r="AC29" s="65">
        <f>AC13*(1-Desagregacion_PKM!W13/100)</f>
        <v>0</v>
      </c>
      <c r="AD29" s="65">
        <f>AD13*(1-Desagregacion_PKM!X13/100)</f>
        <v>0</v>
      </c>
      <c r="AE29" s="65">
        <f>AE13*(1-Desagregacion_PKM!Y13/100)</f>
        <v>0</v>
      </c>
      <c r="AF29" s="65">
        <f>AF13*(1-Desagregacion_PKM!Z13/100)</f>
        <v>0</v>
      </c>
      <c r="AG29" s="65">
        <f>AG13*(1-Desagregacion_PKM!AA13/100)</f>
        <v>0</v>
      </c>
      <c r="AH29" s="65">
        <f>AH13*(1-Desagregacion_PKM!AB13/100)</f>
        <v>0</v>
      </c>
      <c r="AI29" s="65">
        <f>AI13*(1-Desagregacion_PKM!AC13/100)</f>
        <v>0</v>
      </c>
      <c r="AJ29" s="65">
        <f>AJ13*(1-Desagregacion_PKM!AD13/100)</f>
        <v>0</v>
      </c>
      <c r="AK29" s="65">
        <f>AK13*(1-Desagregacion_PKM!AE13/100)</f>
        <v>0</v>
      </c>
      <c r="AL29" s="65">
        <f>AL13*(1-Desagregacion_PKM!AF13/100)</f>
        <v>0</v>
      </c>
      <c r="AM29" s="65">
        <f>AM13*(1-Desagregacion_PKM!AG13/100)</f>
        <v>0</v>
      </c>
      <c r="AN29" s="65">
        <f>AN13*(1-Desagregacion_PKM!AH13/100)</f>
        <v>0</v>
      </c>
      <c r="AO29" s="65">
        <f>AO13*(1-Desagregacion_PKM!AI13/100)</f>
        <v>0</v>
      </c>
      <c r="AP29" s="65">
        <f>AP13*(1-Desagregacion_PKM!AJ13/100)</f>
        <v>0</v>
      </c>
      <c r="AQ29" s="65">
        <f>AQ13*(1-Desagregacion_PKM!AK13/100)</f>
        <v>0</v>
      </c>
      <c r="AR29" s="65">
        <f>AR13*(1-Desagregacion_PKM!AL13/100)</f>
        <v>0</v>
      </c>
      <c r="AS29" s="65">
        <f>AS13*(1-Desagregacion_PKM!AM13/100)</f>
        <v>0</v>
      </c>
      <c r="AT29" s="65">
        <f>AT13*(1-Desagregacion_PKM!AN13/100)</f>
        <v>0</v>
      </c>
      <c r="AU29" s="65">
        <f>AU13*(1-Desagregacion_PKM!AO13/100)</f>
        <v>0</v>
      </c>
      <c r="AV29" s="65">
        <f>AV13*(1-Desagregacion_PKM!AP13/100)</f>
        <v>0</v>
      </c>
      <c r="AW29" s="65">
        <f>AW13*(1-Desagregacion_PKM!AQ13/100)</f>
        <v>0</v>
      </c>
      <c r="AX29" s="65">
        <f>AX13*(1-Desagregacion_PKM!AR13/100)</f>
        <v>0</v>
      </c>
    </row>
    <row r="30" spans="1:50">
      <c r="A30" t="s">
        <v>40</v>
      </c>
      <c r="B30" t="s">
        <v>47</v>
      </c>
      <c r="C30" t="s">
        <v>357</v>
      </c>
      <c r="D30" s="70"/>
      <c r="E30" s="70"/>
      <c r="F30" s="70"/>
      <c r="G30" s="70"/>
      <c r="H30" s="70"/>
      <c r="I30" s="65">
        <f>I14*(1-Desagregacion_PKM!C14/100)</f>
        <v>0</v>
      </c>
      <c r="J30" s="65">
        <f>J14*(1-Desagregacion_PKM!D14/100)</f>
        <v>0</v>
      </c>
      <c r="K30" s="65">
        <f>K14*(1-Desagregacion_PKM!E14/100)</f>
        <v>0</v>
      </c>
      <c r="L30" s="65">
        <f>L14*(1-Desagregacion_PKM!F14/100)</f>
        <v>0</v>
      </c>
      <c r="M30" s="65">
        <f>M14*(1-Desagregacion_PKM!G14/100)</f>
        <v>0</v>
      </c>
      <c r="N30" s="65">
        <f>N14*(1-Desagregacion_PKM!H14/100)</f>
        <v>0</v>
      </c>
      <c r="O30" s="65">
        <f>O14*(1-Desagregacion_PKM!I14/100)</f>
        <v>0</v>
      </c>
      <c r="P30" s="65">
        <f>P14*(1-Desagregacion_PKM!J14/100)</f>
        <v>0</v>
      </c>
      <c r="Q30" s="65">
        <f>Q14*(1-Desagregacion_PKM!K14/100)</f>
        <v>0</v>
      </c>
      <c r="R30" s="65">
        <f>R14*(1-Desagregacion_PKM!L14/100)</f>
        <v>0</v>
      </c>
      <c r="S30" s="65">
        <f>S14*(1-Desagregacion_PKM!M14/100)</f>
        <v>0</v>
      </c>
      <c r="T30" s="65">
        <f>T14*(1-Desagregacion_PKM!N14/100)</f>
        <v>0</v>
      </c>
      <c r="U30" s="65">
        <f>U14*(1-Desagregacion_PKM!O14/100)</f>
        <v>0</v>
      </c>
      <c r="V30" s="65">
        <f>V14*(1-Desagregacion_PKM!P14/100)</f>
        <v>0</v>
      </c>
      <c r="W30" s="65">
        <f>W14*(1-Desagregacion_PKM!Q14/100)</f>
        <v>0</v>
      </c>
      <c r="X30" s="65">
        <f>X14*(1-Desagregacion_PKM!R14/100)</f>
        <v>0</v>
      </c>
      <c r="Y30" s="65">
        <f>Y14*(1-Desagregacion_PKM!S14/100)</f>
        <v>0</v>
      </c>
      <c r="Z30" s="65">
        <f>Z14*(1-Desagregacion_PKM!T14/100)</f>
        <v>0</v>
      </c>
      <c r="AA30" s="65">
        <f>AA14*(1-Desagregacion_PKM!U14/100)</f>
        <v>0</v>
      </c>
      <c r="AB30" s="65">
        <f>AB14*(1-Desagregacion_PKM!V14/100)</f>
        <v>0</v>
      </c>
      <c r="AC30" s="65">
        <f>AC14*(1-Desagregacion_PKM!W14/100)</f>
        <v>0</v>
      </c>
      <c r="AD30" s="65">
        <f>AD14*(1-Desagregacion_PKM!X14/100)</f>
        <v>0</v>
      </c>
      <c r="AE30" s="65">
        <f>AE14*(1-Desagregacion_PKM!Y14/100)</f>
        <v>0</v>
      </c>
      <c r="AF30" s="65">
        <f>AF14*(1-Desagregacion_PKM!Z14/100)</f>
        <v>0</v>
      </c>
      <c r="AG30" s="65">
        <f>AG14*(1-Desagregacion_PKM!AA14/100)</f>
        <v>0</v>
      </c>
      <c r="AH30" s="65">
        <f>AH14*(1-Desagregacion_PKM!AB14/100)</f>
        <v>0</v>
      </c>
      <c r="AI30" s="65">
        <f>AI14*(1-Desagregacion_PKM!AC14/100)</f>
        <v>0</v>
      </c>
      <c r="AJ30" s="65">
        <f>AJ14*(1-Desagregacion_PKM!AD14/100)</f>
        <v>0</v>
      </c>
      <c r="AK30" s="65">
        <f>AK14*(1-Desagregacion_PKM!AE14/100)</f>
        <v>0</v>
      </c>
      <c r="AL30" s="65">
        <f>AL14*(1-Desagregacion_PKM!AF14/100)</f>
        <v>0</v>
      </c>
      <c r="AM30" s="65">
        <f>AM14*(1-Desagregacion_PKM!AG14/100)</f>
        <v>0</v>
      </c>
      <c r="AN30" s="65">
        <f>AN14*(1-Desagregacion_PKM!AH14/100)</f>
        <v>0</v>
      </c>
      <c r="AO30" s="65">
        <f>AO14*(1-Desagregacion_PKM!AI14/100)</f>
        <v>0</v>
      </c>
      <c r="AP30" s="65">
        <f>AP14*(1-Desagregacion_PKM!AJ14/100)</f>
        <v>0</v>
      </c>
      <c r="AQ30" s="65">
        <f>AQ14*(1-Desagregacion_PKM!AK14/100)</f>
        <v>0</v>
      </c>
      <c r="AR30" s="65">
        <f>AR14*(1-Desagregacion_PKM!AL14/100)</f>
        <v>0</v>
      </c>
      <c r="AS30" s="65">
        <f>AS14*(1-Desagregacion_PKM!AM14/100)</f>
        <v>0</v>
      </c>
      <c r="AT30" s="65">
        <f>AT14*(1-Desagregacion_PKM!AN14/100)</f>
        <v>0</v>
      </c>
      <c r="AU30" s="65">
        <f>AU14*(1-Desagregacion_PKM!AO14/100)</f>
        <v>0</v>
      </c>
      <c r="AV30" s="65">
        <f>AV14*(1-Desagregacion_PKM!AP14/100)</f>
        <v>0</v>
      </c>
      <c r="AW30" s="65">
        <f>AW14*(1-Desagregacion_PKM!AQ14/100)</f>
        <v>0</v>
      </c>
      <c r="AX30" s="65">
        <f>AX14*(1-Desagregacion_PKM!AR14/100)</f>
        <v>0</v>
      </c>
    </row>
    <row r="31" spans="1:50">
      <c r="A31" t="s">
        <v>41</v>
      </c>
      <c r="B31" t="s">
        <v>47</v>
      </c>
      <c r="C31" t="s">
        <v>357</v>
      </c>
      <c r="D31" s="70"/>
      <c r="E31" s="70"/>
      <c r="F31" s="70"/>
      <c r="G31" s="70"/>
      <c r="H31" s="70"/>
      <c r="I31" s="65">
        <f>I15*(1-Desagregacion_PKM!C15/100)</f>
        <v>4893890693.203721</v>
      </c>
      <c r="J31" s="65">
        <f>J15*(1-Desagregacion_PKM!D15/100)</f>
        <v>4111355172.3493118</v>
      </c>
      <c r="K31" s="65">
        <f>K15*(1-Desagregacion_PKM!E15/100)</f>
        <v>4564650191.9724083</v>
      </c>
      <c r="L31" s="65">
        <f>L15*(1-Desagregacion_PKM!F15/100)</f>
        <v>4606107722.4669628</v>
      </c>
      <c r="M31" s="65">
        <f>M15*(1-Desagregacion_PKM!G15/100)</f>
        <v>4616926047.0328083</v>
      </c>
      <c r="N31" s="65">
        <f>N15*(1-Desagregacion_PKM!H15/100)</f>
        <v>4660154210.1430731</v>
      </c>
      <c r="O31" s="65">
        <f>O15*(1-Desagregacion_PKM!I15/100)</f>
        <v>4700551470.3778524</v>
      </c>
      <c r="P31" s="65">
        <f>P15*(1-Desagregacion_PKM!J15/100)</f>
        <v>4738250688.1790752</v>
      </c>
      <c r="Q31" s="65">
        <f>Q15*(1-Desagregacion_PKM!K15/100)</f>
        <v>4774272245.6059904</v>
      </c>
      <c r="R31" s="65">
        <f>R15*(1-Desagregacion_PKM!L15/100)</f>
        <v>4810666444.3738279</v>
      </c>
      <c r="S31" s="65">
        <f>S15*(1-Desagregacion_PKM!M15/100)</f>
        <v>4846728035.9336519</v>
      </c>
      <c r="T31" s="65">
        <f>T15*(1-Desagregacion_PKM!N15/100)</f>
        <v>4881453282.6747437</v>
      </c>
      <c r="U31" s="65">
        <f>U15*(1-Desagregacion_PKM!O15/100)</f>
        <v>4914777284.8763189</v>
      </c>
      <c r="V31" s="65">
        <f>V15*(1-Desagregacion_PKM!P15/100)</f>
        <v>4947060856.8935547</v>
      </c>
      <c r="W31" s="65">
        <f>W15*(1-Desagregacion_PKM!Q15/100)</f>
        <v>4978276482.6066399</v>
      </c>
      <c r="X31" s="65">
        <f>X15*(1-Desagregacion_PKM!R15/100)</f>
        <v>5008406241.9213629</v>
      </c>
      <c r="Y31" s="65">
        <f>Y15*(1-Desagregacion_PKM!S15/100)</f>
        <v>5037434226.6992559</v>
      </c>
      <c r="Z31" s="65">
        <f>Z15*(1-Desagregacion_PKM!T15/100)</f>
        <v>5065344998.518692</v>
      </c>
      <c r="AA31" s="65">
        <f>AA15*(1-Desagregacion_PKM!U15/100)</f>
        <v>5092123291.9379587</v>
      </c>
      <c r="AB31" s="65">
        <f>AB15*(1-Desagregacion_PKM!V15/100)</f>
        <v>5117754039.776432</v>
      </c>
      <c r="AC31" s="65">
        <f>AC15*(1-Desagregacion_PKM!W15/100)</f>
        <v>5142222468.2808199</v>
      </c>
      <c r="AD31" s="65">
        <f>AD15*(1-Desagregacion_PKM!X15/100)</f>
        <v>5165514191.018836</v>
      </c>
      <c r="AE31" s="65">
        <f>AE15*(1-Desagregacion_PKM!Y15/100)</f>
        <v>5187615285.6370029</v>
      </c>
      <c r="AF31" s="65">
        <f>AF15*(1-Desagregacion_PKM!Z15/100)</f>
        <v>5208512353.6502686</v>
      </c>
      <c r="AG31" s="65">
        <f>AG15*(1-Desagregacion_PKM!AA15/100)</f>
        <v>5228192567.0078487</v>
      </c>
      <c r="AH31" s="65">
        <f>AH15*(1-Desagregacion_PKM!AB15/100)</f>
        <v>5246643705.1158409</v>
      </c>
      <c r="AI31" s="65">
        <f>AI15*(1-Desagregacion_PKM!AC15/100)</f>
        <v>5263854185.1219149</v>
      </c>
      <c r="AJ31" s="65">
        <f>AJ15*(1-Desagregacion_PKM!AD15/100)</f>
        <v>5279813087.4122953</v>
      </c>
      <c r="AK31" s="65">
        <f>AK15*(1-Desagregacion_PKM!AE15/100)</f>
        <v>5290311512.6715307</v>
      </c>
      <c r="AL31" s="65">
        <f>AL15*(1-Desagregacion_PKM!AF15/100)</f>
        <v>5300467294.4211197</v>
      </c>
      <c r="AM31" s="65">
        <f>AM15*(1-Desagregacion_PKM!AG15/100)</f>
        <v>5310319650.8648758</v>
      </c>
      <c r="AN31" s="65">
        <f>AN15*(1-Desagregacion_PKM!AH15/100)</f>
        <v>5319962668.89816</v>
      </c>
      <c r="AO31" s="65">
        <f>AO15*(1-Desagregacion_PKM!AI15/100)</f>
        <v>5329472966.7684917</v>
      </c>
      <c r="AP31" s="65">
        <f>AP15*(1-Desagregacion_PKM!AJ15/100)</f>
        <v>5338904049.4345474</v>
      </c>
      <c r="AQ31" s="65">
        <f>AQ15*(1-Desagregacion_PKM!AK15/100)</f>
        <v>5348291096.536068</v>
      </c>
      <c r="AR31" s="65">
        <f>AR15*(1-Desagregacion_PKM!AL15/100)</f>
        <v>5357656518.0145969</v>
      </c>
      <c r="AS31" s="65">
        <f>AS15*(1-Desagregacion_PKM!AM15/100)</f>
        <v>5367014312.9476881</v>
      </c>
      <c r="AT31" s="65">
        <f>AT15*(1-Desagregacion_PKM!AN15/100)</f>
        <v>5376373105.4317589</v>
      </c>
      <c r="AU31" s="65">
        <f>AU15*(1-Desagregacion_PKM!AO15/100)</f>
        <v>5385738148.0820379</v>
      </c>
      <c r="AV31" s="65">
        <f>AV15*(1-Desagregacion_PKM!AP15/100)</f>
        <v>5395112606.4386196</v>
      </c>
      <c r="AW31" s="65">
        <f>AW15*(1-Desagregacion_PKM!AQ15/100)</f>
        <v>5404498367.9429493</v>
      </c>
      <c r="AX31" s="65">
        <f>AX15*(1-Desagregacion_PKM!AR15/100)</f>
        <v>5413896545.2705517</v>
      </c>
    </row>
    <row r="32" spans="1:50">
      <c r="A32" t="s">
        <v>42</v>
      </c>
      <c r="B32" t="s">
        <v>47</v>
      </c>
      <c r="C32" t="s">
        <v>357</v>
      </c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</row>
    <row r="33" spans="1:50">
      <c r="A33" t="s">
        <v>43</v>
      </c>
      <c r="B33" t="s">
        <v>47</v>
      </c>
      <c r="C33" t="s">
        <v>357</v>
      </c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</row>
    <row r="34" spans="1:50">
      <c r="A34" t="s">
        <v>44</v>
      </c>
      <c r="B34" t="s">
        <v>47</v>
      </c>
      <c r="C34" t="s">
        <v>357</v>
      </c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</row>
    <row r="35" spans="1:50">
      <c r="A35" t="s">
        <v>29</v>
      </c>
      <c r="B35" t="s">
        <v>46</v>
      </c>
      <c r="C35" t="s">
        <v>357</v>
      </c>
      <c r="D35" s="70"/>
      <c r="E35" s="70"/>
      <c r="F35" s="70"/>
      <c r="G35" s="70"/>
      <c r="H35" s="70"/>
      <c r="I35" s="65">
        <f>I3*Desagregacion_PKM!C3/100</f>
        <v>5711198923.833086</v>
      </c>
      <c r="J35" s="65">
        <f>J3*Desagregacion_PKM!D3/100</f>
        <v>5595080727.9186277</v>
      </c>
      <c r="K35" s="65">
        <f>K3*Desagregacion_PKM!E3/100</f>
        <v>5825096234.5289268</v>
      </c>
      <c r="L35" s="65">
        <f>L3*Desagregacion_PKM!F3/100</f>
        <v>5855375065.6899862</v>
      </c>
      <c r="M35" s="65">
        <f>M3*Desagregacion_PKM!G3/100</f>
        <v>5849156701.9778194</v>
      </c>
      <c r="N35" s="65">
        <f>N3*Desagregacion_PKM!H3/100</f>
        <v>5900196474.4009514</v>
      </c>
      <c r="O35" s="65">
        <f>O3*Desagregacion_PKM!I3/100</f>
        <v>5944811218.2456131</v>
      </c>
      <c r="P35" s="65">
        <f>P3*Desagregacion_PKM!J3/100</f>
        <v>5985291557.0836258</v>
      </c>
      <c r="Q35" s="65">
        <f>Q3*Desagregacion_PKM!K3/100</f>
        <v>6024106284.301074</v>
      </c>
      <c r="R35" s="65">
        <f>R3*Desagregacion_PKM!L3/100</f>
        <v>6064386153.587471</v>
      </c>
      <c r="S35" s="65">
        <f>S3*Desagregacion_PKM!M3/100</f>
        <v>6104709378.8448267</v>
      </c>
      <c r="T35" s="65">
        <f>T3*Desagregacion_PKM!N3/100</f>
        <v>6143590797.3202028</v>
      </c>
      <c r="U35" s="65">
        <f>U3*Desagregacion_PKM!O3/100</f>
        <v>6181126821.6644039</v>
      </c>
      <c r="V35" s="65">
        <f>V3*Desagregacion_PKM!P3/100</f>
        <v>6217913303.3677816</v>
      </c>
      <c r="W35" s="65">
        <f>W3*Desagregacion_PKM!Q3/100</f>
        <v>6253837517.4048576</v>
      </c>
      <c r="X35" s="65">
        <f>X3*Desagregacion_PKM!R3/100</f>
        <v>6288821694.1695194</v>
      </c>
      <c r="Y35" s="65">
        <f>Y3*Desagregacion_PKM!S3/100</f>
        <v>6322802610.9566345</v>
      </c>
      <c r="Z35" s="65">
        <f>Z3*Desagregacion_PKM!T3/100</f>
        <v>6355724874.8690367</v>
      </c>
      <c r="AA35" s="65">
        <f>AA3*Desagregacion_PKM!U3/100</f>
        <v>6387537970.3763638</v>
      </c>
      <c r="AB35" s="65">
        <f>AB3*Desagregacion_PKM!V3/100</f>
        <v>6418194799.4874239</v>
      </c>
      <c r="AC35" s="65">
        <f>AC3*Desagregacion_PKM!W3/100</f>
        <v>6447650910.7510023</v>
      </c>
      <c r="AD35" s="65">
        <f>AD3*Desagregacion_PKM!X3/100</f>
        <v>6475864077.8737373</v>
      </c>
      <c r="AE35" s="65">
        <f>AE3*Desagregacion_PKM!Y3/100</f>
        <v>6502794069.3026648</v>
      </c>
      <c r="AF35" s="65">
        <f>AF3*Desagregacion_PKM!Z3/100</f>
        <v>6528402527.8919315</v>
      </c>
      <c r="AG35" s="65">
        <f>AG3*Desagregacion_PKM!AA3/100</f>
        <v>6552652916.2902756</v>
      </c>
      <c r="AH35" s="65">
        <f>AH3*Desagregacion_PKM!AB3/100</f>
        <v>6575510502.2860851</v>
      </c>
      <c r="AI35" s="65">
        <f>AI3*Desagregacion_PKM!AC3/100</f>
        <v>6596942368.5104198</v>
      </c>
      <c r="AJ35" s="65">
        <f>AJ3*Desagregacion_PKM!AD3/100</f>
        <v>6616917436.7693367</v>
      </c>
      <c r="AK35" s="65">
        <f>AK3*Desagregacion_PKM!AE3/100</f>
        <v>6629204293.0155382</v>
      </c>
      <c r="AL35" s="65">
        <f>AL3*Desagregacion_PKM!AF3/100</f>
        <v>6642178487.7298851</v>
      </c>
      <c r="AM35" s="65">
        <f>AM3*Desagregacion_PKM!AG3/100</f>
        <v>6655212464.5945969</v>
      </c>
      <c r="AN35" s="65">
        <f>AN3*Desagregacion_PKM!AH3/100</f>
        <v>6668105436.7093534</v>
      </c>
      <c r="AO35" s="65">
        <f>AO3*Desagregacion_PKM!AI3/100</f>
        <v>6680807426.0214634</v>
      </c>
      <c r="AP35" s="65">
        <f>AP3*Desagregacion_PKM!AJ3/100</f>
        <v>6693327411.7224998</v>
      </c>
      <c r="AQ35" s="65">
        <f>AQ3*Desagregacion_PKM!AK3/100</f>
        <v>6705695372.7859879</v>
      </c>
      <c r="AR35" s="65">
        <f>AR3*Desagregacion_PKM!AL3/100</f>
        <v>6717945911.0820913</v>
      </c>
      <c r="AS35" s="65">
        <f>AS3*Desagregacion_PKM!AM3/100</f>
        <v>6730111424.6091785</v>
      </c>
      <c r="AT35" s="65">
        <f>AT3*Desagregacion_PKM!AN3/100</f>
        <v>6742219651.7856579</v>
      </c>
      <c r="AU35" s="65">
        <f>AU3*Desagregacion_PKM!AO3/100</f>
        <v>6754293206.6129293</v>
      </c>
      <c r="AV35" s="65">
        <f>AV3*Desagregacion_PKM!AP3/100</f>
        <v>6766349970.3669081</v>
      </c>
      <c r="AW35" s="65">
        <f>AW3*Desagregacion_PKM!AQ3/100</f>
        <v>6778403792.9917288</v>
      </c>
      <c r="AX35" s="65">
        <f>AX3*Desagregacion_PKM!AR3/100</f>
        <v>6790465245.8573952</v>
      </c>
    </row>
    <row r="36" spans="1:50">
      <c r="A36" t="s">
        <v>30</v>
      </c>
      <c r="B36" t="s">
        <v>46</v>
      </c>
      <c r="C36" t="s">
        <v>357</v>
      </c>
      <c r="D36" s="70"/>
      <c r="E36" s="70"/>
      <c r="F36" s="70"/>
      <c r="G36" s="70"/>
      <c r="H36" s="70"/>
      <c r="I36" s="65">
        <f>I4*Desagregacion_PKM!C4/100</f>
        <v>6772078617.440609</v>
      </c>
      <c r="J36" s="65">
        <f>J4*Desagregacion_PKM!D4/100</f>
        <v>5331028479.2766552</v>
      </c>
      <c r="K36" s="65">
        <f>K4*Desagregacion_PKM!E4/100</f>
        <v>6920316186.7725611</v>
      </c>
      <c r="L36" s="65">
        <f>L4*Desagregacion_PKM!F4/100</f>
        <v>7047662287.139142</v>
      </c>
      <c r="M36" s="65">
        <f>M4*Desagregacion_PKM!G4/100</f>
        <v>6942760005.3939219</v>
      </c>
      <c r="N36" s="65">
        <f>N4*Desagregacion_PKM!H4/100</f>
        <v>7112572149.542758</v>
      </c>
      <c r="O36" s="65">
        <f>O4*Desagregacion_PKM!I4/100</f>
        <v>7227684388.2307177</v>
      </c>
      <c r="P36" s="65">
        <f>P4*Desagregacion_PKM!J4/100</f>
        <v>7330880222.749012</v>
      </c>
      <c r="Q36" s="65">
        <f>Q4*Desagregacion_PKM!K4/100</f>
        <v>7456938775.0407524</v>
      </c>
      <c r="R36" s="65">
        <f>R4*Desagregacion_PKM!L4/100</f>
        <v>7620026714.4057665</v>
      </c>
      <c r="S36" s="65">
        <f>S4*Desagregacion_PKM!M4/100</f>
        <v>7757322303.788002</v>
      </c>
      <c r="T36" s="65">
        <f>T4*Desagregacion_PKM!N4/100</f>
        <v>7846327103.4104576</v>
      </c>
      <c r="U36" s="65">
        <f>U4*Desagregacion_PKM!O4/100</f>
        <v>7934454787.8178072</v>
      </c>
      <c r="V36" s="65">
        <f>V4*Desagregacion_PKM!P4/100</f>
        <v>8002913088.9338408</v>
      </c>
      <c r="W36" s="65">
        <f>W4*Desagregacion_PKM!Q4/100</f>
        <v>8165827886.0966015</v>
      </c>
      <c r="X36" s="65">
        <f>X4*Desagregacion_PKM!R4/100</f>
        <v>8260324142.6058235</v>
      </c>
      <c r="Y36" s="65">
        <f>Y4*Desagregacion_PKM!S4/100</f>
        <v>8392823496.0546875</v>
      </c>
      <c r="Z36" s="65">
        <f>Z4*Desagregacion_PKM!T4/100</f>
        <v>8438137257.9656372</v>
      </c>
      <c r="AA36" s="65">
        <f>AA4*Desagregacion_PKM!U4/100</f>
        <v>8566864442.4814053</v>
      </c>
      <c r="AB36" s="65">
        <f>AB4*Desagregacion_PKM!V4/100</f>
        <v>8666113044.6726742</v>
      </c>
      <c r="AC36" s="65">
        <f>AC4*Desagregacion_PKM!W4/100</f>
        <v>8738157638.1984806</v>
      </c>
      <c r="AD36" s="65">
        <f>AD4*Desagregacion_PKM!X4/100</f>
        <v>8832231801.9660988</v>
      </c>
      <c r="AE36" s="65">
        <f>AE4*Desagregacion_PKM!Y4/100</f>
        <v>8931633947.1260185</v>
      </c>
      <c r="AF36" s="65">
        <f>AF4*Desagregacion_PKM!Z4/100</f>
        <v>9043063728.3280487</v>
      </c>
      <c r="AG36" s="65">
        <f>AG4*Desagregacion_PKM!AA4/100</f>
        <v>9132287645.9598141</v>
      </c>
      <c r="AH36" s="65">
        <f>AH4*Desagregacion_PKM!AB4/100</f>
        <v>9216678899.2486343</v>
      </c>
      <c r="AI36" s="65">
        <f>AI4*Desagregacion_PKM!AC4/100</f>
        <v>9290182898.6682053</v>
      </c>
      <c r="AJ36" s="65">
        <f>AJ4*Desagregacion_PKM!AD4/100</f>
        <v>9343532229.9234943</v>
      </c>
      <c r="AK36" s="65">
        <f>AK4*Desagregacion_PKM!AE4/100</f>
        <v>9342268841.5137463</v>
      </c>
      <c r="AL36" s="65">
        <f>AL4*Desagregacion_PKM!AF4/100</f>
        <v>9378932385.2778873</v>
      </c>
      <c r="AM36" s="65">
        <f>AM4*Desagregacion_PKM!AG4/100</f>
        <v>9372942598.2781448</v>
      </c>
      <c r="AN36" s="65">
        <f>AN4*Desagregacion_PKM!AH4/100</f>
        <v>9387141851.1392822</v>
      </c>
      <c r="AO36" s="65">
        <f>AO4*Desagregacion_PKM!AI4/100</f>
        <v>9438039656.295002</v>
      </c>
      <c r="AP36" s="65">
        <f>AP4*Desagregacion_PKM!AJ4/100</f>
        <v>9490792303.2091999</v>
      </c>
      <c r="AQ36" s="65">
        <f>AQ4*Desagregacion_PKM!AK4/100</f>
        <v>9544891309.1064835</v>
      </c>
      <c r="AR36" s="65">
        <f>AR4*Desagregacion_PKM!AL4/100</f>
        <v>9599997498.8967648</v>
      </c>
      <c r="AS36" s="65">
        <f>AS4*Desagregacion_PKM!AM4/100</f>
        <v>9655890361.0903072</v>
      </c>
      <c r="AT36" s="65">
        <f>AT4*Desagregacion_PKM!AN4/100</f>
        <v>9712428378.9420719</v>
      </c>
      <c r="AU36" s="65">
        <f>AU4*Desagregacion_PKM!AO4/100</f>
        <v>9769521427.7326889</v>
      </c>
      <c r="AV36" s="65">
        <f>AV4*Desagregacion_PKM!AP4/100</f>
        <v>9827112483.5291805</v>
      </c>
      <c r="AW36" s="65">
        <f>AW4*Desagregacion_PKM!AQ4/100</f>
        <v>9885165766.0370731</v>
      </c>
      <c r="AX36" s="65">
        <f>AX4*Desagregacion_PKM!AR4/100</f>
        <v>9943659126.6309452</v>
      </c>
    </row>
    <row r="37" spans="1:50">
      <c r="A37" t="s">
        <v>31</v>
      </c>
      <c r="B37" t="s">
        <v>46</v>
      </c>
      <c r="C37" t="s">
        <v>357</v>
      </c>
      <c r="D37" s="70"/>
      <c r="E37" s="70"/>
      <c r="F37" s="70"/>
      <c r="G37" s="70"/>
      <c r="H37" s="70"/>
      <c r="I37" s="65">
        <f>I5*Desagregacion_PKM!C5/100</f>
        <v>3341375933.3532448</v>
      </c>
      <c r="J37" s="65">
        <f>J5*Desagregacion_PKM!D5/100</f>
        <v>3302016306.9230056</v>
      </c>
      <c r="K37" s="65">
        <f>K5*Desagregacion_PKM!E5/100</f>
        <v>3539761521.2867513</v>
      </c>
      <c r="L37" s="65">
        <f>L5*Desagregacion_PKM!F5/100</f>
        <v>3604027514.879106</v>
      </c>
      <c r="M37" s="65">
        <f>M5*Desagregacion_PKM!G5/100</f>
        <v>3634970378.2895856</v>
      </c>
      <c r="N37" s="65">
        <f>N5*Desagregacion_PKM!H5/100</f>
        <v>3713151588.9955921</v>
      </c>
      <c r="O37" s="65">
        <f>O5*Desagregacion_PKM!I5/100</f>
        <v>3770204502.5822377</v>
      </c>
      <c r="P37" s="65">
        <f>P5*Desagregacion_PKM!J5/100</f>
        <v>3823493070.8287296</v>
      </c>
      <c r="Q37" s="65">
        <f>Q5*Desagregacion_PKM!K5/100</f>
        <v>3884467635.0536613</v>
      </c>
      <c r="R37" s="65">
        <f>R5*Desagregacion_PKM!L5/100</f>
        <v>3954670649.1986895</v>
      </c>
      <c r="S37" s="65">
        <f>S5*Desagregacion_PKM!M5/100</f>
        <v>4012898491.583756</v>
      </c>
      <c r="T37" s="65">
        <f>T5*Desagregacion_PKM!N5/100</f>
        <v>4052093514.4657521</v>
      </c>
      <c r="U37" s="65">
        <f>U5*Desagregacion_PKM!O5/100</f>
        <v>4090334777.6976151</v>
      </c>
      <c r="V37" s="65">
        <f>V5*Desagregacion_PKM!P5/100</f>
        <v>4119298223.5237384</v>
      </c>
      <c r="W37" s="65">
        <f>W5*Desagregacion_PKM!Q5/100</f>
        <v>4178922607.2706032</v>
      </c>
      <c r="X37" s="65">
        <f>X5*Desagregacion_PKM!R5/100</f>
        <v>4211570061.2854853</v>
      </c>
      <c r="Y37" s="65">
        <f>Y5*Desagregacion_PKM!S5/100</f>
        <v>4254689576.7164869</v>
      </c>
      <c r="Z37" s="65">
        <f>Z5*Desagregacion_PKM!T5/100</f>
        <v>4304172596.7904854</v>
      </c>
      <c r="AA37" s="65">
        <f>AA5*Desagregacion_PKM!U5/100</f>
        <v>4379913146.7912912</v>
      </c>
      <c r="AB37" s="65">
        <f>AB5*Desagregacion_PKM!V5/100</f>
        <v>4442933640.9681864</v>
      </c>
      <c r="AC37" s="65">
        <f>AC5*Desagregacion_PKM!W5/100</f>
        <v>4493978154.5287027</v>
      </c>
      <c r="AD37" s="65">
        <f>AD5*Desagregacion_PKM!X5/100</f>
        <v>4550249415.8167124</v>
      </c>
      <c r="AE37" s="65">
        <f>AE5*Desagregacion_PKM!Y5/100</f>
        <v>4606036779.7911797</v>
      </c>
      <c r="AF37" s="65">
        <f>AF5*Desagregacion_PKM!Z5/100</f>
        <v>4663765873.8097038</v>
      </c>
      <c r="AG37" s="65">
        <f>AG5*Desagregacion_PKM!AA5/100</f>
        <v>4711524826.5120325</v>
      </c>
      <c r="AH37" s="65">
        <f>AH5*Desagregacion_PKM!AB5/100</f>
        <v>4755430933.9020395</v>
      </c>
      <c r="AI37" s="65">
        <f>AI5*Desagregacion_PKM!AC5/100</f>
        <v>4793364412.0238285</v>
      </c>
      <c r="AJ37" s="65">
        <f>AJ5*Desagregacion_PKM!AD5/100</f>
        <v>4822094181.8684978</v>
      </c>
      <c r="AK37" s="65">
        <f>AK5*Desagregacion_PKM!AE5/100</f>
        <v>4836700169.9686165</v>
      </c>
      <c r="AL37" s="65">
        <f>AL5*Desagregacion_PKM!AF5/100</f>
        <v>4860242823.6609735</v>
      </c>
      <c r="AM37" s="65">
        <f>AM5*Desagregacion_PKM!AG5/100</f>
        <v>4863940239.2872334</v>
      </c>
      <c r="AN37" s="65">
        <f>AN5*Desagregacion_PKM!AH5/100</f>
        <v>4870187203.1149092</v>
      </c>
      <c r="AO37" s="65">
        <f>AO5*Desagregacion_PKM!AI5/100</f>
        <v>4901450600.5239773</v>
      </c>
      <c r="AP37" s="65">
        <f>AP5*Desagregacion_PKM!AJ5/100</f>
        <v>4932603745.4947262</v>
      </c>
      <c r="AQ37" s="65">
        <f>AQ5*Desagregacion_PKM!AK5/100</f>
        <v>4963726244.1733236</v>
      </c>
      <c r="AR37" s="65">
        <f>AR5*Desagregacion_PKM!AL5/100</f>
        <v>4994879842.4012184</v>
      </c>
      <c r="AS37" s="65">
        <f>AS5*Desagregacion_PKM!AM5/100</f>
        <v>5026110929.8057022</v>
      </c>
      <c r="AT37" s="65">
        <f>AT5*Desagregacion_PKM!AN5/100</f>
        <v>5057453744.5290499</v>
      </c>
      <c r="AU37" s="65">
        <f>AU5*Desagregacion_PKM!AO5/100</f>
        <v>5088933308.5316181</v>
      </c>
      <c r="AV37" s="65">
        <f>AV5*Desagregacion_PKM!AP5/100</f>
        <v>5120567828.2749424</v>
      </c>
      <c r="AW37" s="65">
        <f>AW5*Desagregacion_PKM!AQ5/100</f>
        <v>5152370553.9901457</v>
      </c>
      <c r="AX37" s="65">
        <f>AX5*Desagregacion_PKM!AR5/100</f>
        <v>5184351175.1794443</v>
      </c>
    </row>
    <row r="38" spans="1:50">
      <c r="A38" t="s">
        <v>32</v>
      </c>
      <c r="B38" t="s">
        <v>46</v>
      </c>
      <c r="C38" t="s">
        <v>357</v>
      </c>
      <c r="D38" s="70"/>
      <c r="E38" s="70"/>
      <c r="F38" s="70"/>
      <c r="G38" s="70"/>
      <c r="H38" s="70"/>
      <c r="I38" s="65">
        <f>I6*Desagregacion_PKM!C6/100</f>
        <v>4698288558.004077</v>
      </c>
      <c r="J38" s="65">
        <f>J6*Desagregacion_PKM!D6/100</f>
        <v>4523766262.9653835</v>
      </c>
      <c r="K38" s="65">
        <f>K6*Desagregacion_PKM!E6/100</f>
        <v>4932060079.4009409</v>
      </c>
      <c r="L38" s="65">
        <f>L6*Desagregacion_PKM!F6/100</f>
        <v>5066563292.6254692</v>
      </c>
      <c r="M38" s="65">
        <f>M6*Desagregacion_PKM!G6/100</f>
        <v>5160654228.9353752</v>
      </c>
      <c r="N38" s="65">
        <f>N6*Desagregacion_PKM!H6/100</f>
        <v>5351822061.0828104</v>
      </c>
      <c r="O38" s="65">
        <f>O6*Desagregacion_PKM!I6/100</f>
        <v>5497139492.5299778</v>
      </c>
      <c r="P38" s="65">
        <f>P6*Desagregacion_PKM!J6/100</f>
        <v>5643860889.9897499</v>
      </c>
      <c r="Q38" s="65">
        <f>Q6*Desagregacion_PKM!K6/100</f>
        <v>5820684068.2830534</v>
      </c>
      <c r="R38" s="65">
        <f>R6*Desagregacion_PKM!L6/100</f>
        <v>6030282455.0758924</v>
      </c>
      <c r="S38" s="65">
        <f>S6*Desagregacion_PKM!M6/100</f>
        <v>6214509690.3587046</v>
      </c>
      <c r="T38" s="65">
        <f>T6*Desagregacion_PKM!N6/100</f>
        <v>6355275133.08533</v>
      </c>
      <c r="U38" s="65">
        <f>U6*Desagregacion_PKM!O6/100</f>
        <v>6500658679.3883743</v>
      </c>
      <c r="V38" s="65">
        <f>V6*Desagregacion_PKM!P6/100</f>
        <v>6627309695.2651072</v>
      </c>
      <c r="W38" s="65">
        <f>W6*Desagregacion_PKM!Q6/100</f>
        <v>6853385766.8973427</v>
      </c>
      <c r="X38" s="65">
        <f>X6*Desagregacion_PKM!R6/100</f>
        <v>7009679987.7068338</v>
      </c>
      <c r="Y38" s="65">
        <f>Y6*Desagregacion_PKM!S6/100</f>
        <v>7207884352.5353622</v>
      </c>
      <c r="Z38" s="65">
        <f>Z6*Desagregacion_PKM!T6/100</f>
        <v>7234258131.2560701</v>
      </c>
      <c r="AA38" s="65">
        <f>AA6*Desagregacion_PKM!U6/100</f>
        <v>7348980388.5333557</v>
      </c>
      <c r="AB38" s="65">
        <f>AB6*Desagregacion_PKM!V6/100</f>
        <v>7431428843.9286442</v>
      </c>
      <c r="AC38" s="65">
        <f>AC6*Desagregacion_PKM!W6/100</f>
        <v>7484262968.7506466</v>
      </c>
      <c r="AD38" s="65">
        <f>AD6*Desagregacion_PKM!X6/100</f>
        <v>7560331657.3594675</v>
      </c>
      <c r="AE38" s="65">
        <f>AE6*Desagregacion_PKM!Y6/100</f>
        <v>7641998462.5494022</v>
      </c>
      <c r="AF38" s="65">
        <f>AF6*Desagregacion_PKM!Z6/100</f>
        <v>7736622977.0921278</v>
      </c>
      <c r="AG38" s="65">
        <f>AG6*Desagregacion_PKM!AA6/100</f>
        <v>7807879439.3092098</v>
      </c>
      <c r="AH38" s="65">
        <f>AH6*Desagregacion_PKM!AB6/100</f>
        <v>7874492985.6731567</v>
      </c>
      <c r="AI38" s="65">
        <f>AI6*Desagregacion_PKM!AC6/100</f>
        <v>7930142036.5465956</v>
      </c>
      <c r="AJ38" s="65">
        <f>AJ6*Desagregacion_PKM!AD6/100</f>
        <v>7965117356.20438</v>
      </c>
      <c r="AK38" s="65">
        <f>AK6*Desagregacion_PKM!AE6/100</f>
        <v>7970488806.5336742</v>
      </c>
      <c r="AL38" s="65">
        <f>AL6*Desagregacion_PKM!AF6/100</f>
        <v>8009014753.4757252</v>
      </c>
      <c r="AM38" s="65">
        <f>AM6*Desagregacion_PKM!AG6/100</f>
        <v>7993658164.4235268</v>
      </c>
      <c r="AN38" s="65">
        <f>AN6*Desagregacion_PKM!AH6/100</f>
        <v>7992260636.9401054</v>
      </c>
      <c r="AO38" s="65">
        <f>AO6*Desagregacion_PKM!AI6/100</f>
        <v>8039894440.3115664</v>
      </c>
      <c r="AP38" s="65">
        <f>AP6*Desagregacion_PKM!AJ6/100</f>
        <v>8087134175.0823917</v>
      </c>
      <c r="AQ38" s="65">
        <f>AQ6*Desagregacion_PKM!AK6/100</f>
        <v>8134153177.8114395</v>
      </c>
      <c r="AR38" s="65">
        <f>AR6*Desagregacion_PKM!AL6/100</f>
        <v>8181085566.1342154</v>
      </c>
      <c r="AS38" s="65">
        <f>AS6*Desagregacion_PKM!AM6/100</f>
        <v>8228031767.8185453</v>
      </c>
      <c r="AT38" s="65">
        <f>AT6*Desagregacion_PKM!AN6/100</f>
        <v>8275065568.4439001</v>
      </c>
      <c r="AU38" s="65">
        <f>AU6*Desagregacion_PKM!AO6/100</f>
        <v>8322240557.6788425</v>
      </c>
      <c r="AV38" s="65">
        <f>AV6*Desagregacion_PKM!AP6/100</f>
        <v>8369595396.8387012</v>
      </c>
      <c r="AW38" s="65">
        <f>AW6*Desagregacion_PKM!AQ6/100</f>
        <v>8417157895.5265923</v>
      </c>
      <c r="AX38" s="65">
        <f>AX6*Desagregacion_PKM!AR6/100</f>
        <v>8464948069.3833952</v>
      </c>
    </row>
    <row r="39" spans="1:50">
      <c r="A39" t="s">
        <v>33</v>
      </c>
      <c r="B39" t="s">
        <v>46</v>
      </c>
      <c r="C39" t="s">
        <v>357</v>
      </c>
      <c r="D39" s="70"/>
      <c r="E39" s="70"/>
      <c r="F39" s="70"/>
      <c r="G39" s="70"/>
      <c r="H39" s="70"/>
      <c r="I39" s="65">
        <f>I7*Desagregacion_PKM!C7/100</f>
        <v>15531259524.986147</v>
      </c>
      <c r="J39" s="65">
        <f>J7*Desagregacion_PKM!D7/100</f>
        <v>13771494981.649282</v>
      </c>
      <c r="K39" s="65">
        <f>K7*Desagregacion_PKM!E7/100</f>
        <v>11981491186.108318</v>
      </c>
      <c r="L39" s="65">
        <f>L7*Desagregacion_PKM!F7/100</f>
        <v>12032209217.550867</v>
      </c>
      <c r="M39" s="65">
        <f>M7*Desagregacion_PKM!G7/100</f>
        <v>12009317262.063997</v>
      </c>
      <c r="N39" s="65">
        <f>N7*Desagregacion_PKM!H7/100</f>
        <v>12071320100.713005</v>
      </c>
      <c r="O39" s="65">
        <f>O7*Desagregacion_PKM!I7/100</f>
        <v>12126659169.091682</v>
      </c>
      <c r="P39" s="65">
        <f>P7*Desagregacion_PKM!J7/100</f>
        <v>12174630558.740118</v>
      </c>
      <c r="Q39" s="65">
        <f>Q7*Desagregacion_PKM!K7/100</f>
        <v>12218961283.731525</v>
      </c>
      <c r="R39" s="65">
        <f>R7*Desagregacion_PKM!L7/100</f>
        <v>12264834000.376184</v>
      </c>
      <c r="S39" s="65">
        <f>S7*Desagregacion_PKM!M7/100</f>
        <v>12310373155.877539</v>
      </c>
      <c r="T39" s="65">
        <f>T7*Desagregacion_PKM!N7/100</f>
        <v>12353286600.491867</v>
      </c>
      <c r="U39" s="65">
        <f>U7*Desagregacion_PKM!O7/100</f>
        <v>12393738774.320366</v>
      </c>
      <c r="V39" s="65">
        <f>V7*Desagregacion_PKM!P7/100</f>
        <v>12432779595.123516</v>
      </c>
      <c r="W39" s="65">
        <f>W7*Desagregacion_PKM!Q7/100</f>
        <v>12470396781.925871</v>
      </c>
      <c r="X39" s="65">
        <f>X7*Desagregacion_PKM!R7/100</f>
        <v>12506561307.778101</v>
      </c>
      <c r="Y39" s="65">
        <f>Y7*Desagregacion_PKM!S7/100</f>
        <v>12541250057.01857</v>
      </c>
      <c r="Z39" s="65">
        <f>Z7*Desagregacion_PKM!T7/100</f>
        <v>12574444076.012024</v>
      </c>
      <c r="AA39" s="65">
        <f>AA7*Desagregacion_PKM!U7/100</f>
        <v>12606126877.387978</v>
      </c>
      <c r="AB39" s="65">
        <f>AB7*Desagregacion_PKM!V7/100</f>
        <v>12636283563.210325</v>
      </c>
      <c r="AC39" s="65">
        <f>AC7*Desagregacion_PKM!W7/100</f>
        <v>12664900378.246147</v>
      </c>
      <c r="AD39" s="65">
        <f>AD7*Desagregacion_PKM!X7/100</f>
        <v>12691964473.831291</v>
      </c>
      <c r="AE39" s="65">
        <f>AE7*Desagregacion_PKM!Y7/100</f>
        <v>12717463779.376911</v>
      </c>
      <c r="AF39" s="65">
        <f>AF7*Desagregacion_PKM!Z7/100</f>
        <v>12741386931.664108</v>
      </c>
      <c r="AG39" s="65">
        <f>AG7*Desagregacion_PKM!AA7/100</f>
        <v>12763723236.343138</v>
      </c>
      <c r="AH39" s="65">
        <f>AH7*Desagregacion_PKM!AB7/100</f>
        <v>12784462647.812927</v>
      </c>
      <c r="AI39" s="65">
        <f>AI7*Desagregacion_PKM!AC7/100</f>
        <v>12803595759.721331</v>
      </c>
      <c r="AJ39" s="65">
        <f>AJ7*Desagregacion_PKM!AD7/100</f>
        <v>12821113801.61072</v>
      </c>
      <c r="AK39" s="65">
        <f>AK7*Desagregacion_PKM!AE7/100</f>
        <v>12828160378.368479</v>
      </c>
      <c r="AL39" s="65">
        <f>AL7*Desagregacion_PKM!AF7/100</f>
        <v>12836779014.935915</v>
      </c>
      <c r="AM39" s="65">
        <f>AM7*Desagregacion_PKM!AG7/100</f>
        <v>12846557903.081942</v>
      </c>
      <c r="AN39" s="65">
        <f>AN7*Desagregacion_PKM!AH7/100</f>
        <v>12857054700.601563</v>
      </c>
      <c r="AO39" s="65">
        <f>AO7*Desagregacion_PKM!AI7/100</f>
        <v>12867996425.769209</v>
      </c>
      <c r="AP39" s="65">
        <f>AP7*Desagregacion_PKM!AJ7/100</f>
        <v>12879218737.985075</v>
      </c>
      <c r="AQ39" s="65">
        <f>AQ7*Desagregacion_PKM!AK7/100</f>
        <v>12890621218.696785</v>
      </c>
      <c r="AR39" s="65">
        <f>AR7*Desagregacion_PKM!AL7/100</f>
        <v>12902141653.228411</v>
      </c>
      <c r="AS39" s="65">
        <f>AS7*Desagregacion_PKM!AM7/100</f>
        <v>12913741112.581419</v>
      </c>
      <c r="AT39" s="65">
        <f>AT7*Desagregacion_PKM!AN7/100</f>
        <v>12925395063.046991</v>
      </c>
      <c r="AU39" s="65">
        <f>AU7*Desagregacion_PKM!AO7/100</f>
        <v>12937087957.208721</v>
      </c>
      <c r="AV39" s="65">
        <f>AV7*Desagregacion_PKM!AP7/100</f>
        <v>12948809896.646599</v>
      </c>
      <c r="AW39" s="65">
        <f>AW7*Desagregacion_PKM!AQ7/100</f>
        <v>12960554553.216633</v>
      </c>
      <c r="AX39" s="65">
        <f>AX7*Desagregacion_PKM!AR7/100</f>
        <v>12972317865.484262</v>
      </c>
    </row>
    <row r="40" spans="1:50">
      <c r="A40" t="s">
        <v>34</v>
      </c>
      <c r="B40" t="s">
        <v>46</v>
      </c>
      <c r="C40" t="s">
        <v>357</v>
      </c>
      <c r="D40" s="70"/>
      <c r="E40" s="70"/>
      <c r="F40" s="70"/>
      <c r="G40" s="70"/>
      <c r="H40" s="70"/>
      <c r="I40" s="65">
        <f>I8*Desagregacion_PKM!C8/100</f>
        <v>8093651149.1133394</v>
      </c>
      <c r="J40" s="65">
        <f>J8*Desagregacion_PKM!D8/100</f>
        <v>5354456875.3404665</v>
      </c>
      <c r="K40" s="65">
        <f>K8*Desagregacion_PKM!E8/100</f>
        <v>5990870884.3723288</v>
      </c>
      <c r="L40" s="65">
        <f>L8*Desagregacion_PKM!F8/100</f>
        <v>6110739854.278842</v>
      </c>
      <c r="M40" s="65">
        <f>M8*Desagregacion_PKM!G8/100</f>
        <v>6095856208.3032036</v>
      </c>
      <c r="N40" s="65">
        <f>N8*Desagregacion_PKM!H8/100</f>
        <v>6251780305.5166483</v>
      </c>
      <c r="O40" s="65">
        <f>O8*Desagregacion_PKM!I8/100</f>
        <v>6370725292.1278553</v>
      </c>
      <c r="P40" s="65">
        <f>P8*Desagregacion_PKM!J8/100</f>
        <v>6482519122.1621571</v>
      </c>
      <c r="Q40" s="65">
        <f>Q8*Desagregacion_PKM!K8/100</f>
        <v>6608437974.6871214</v>
      </c>
      <c r="R40" s="65">
        <f>R8*Desagregacion_PKM!L8/100</f>
        <v>6757155379.4162245</v>
      </c>
      <c r="S40" s="65">
        <f>S8*Desagregacion_PKM!M8/100</f>
        <v>6889732049.4685249</v>
      </c>
      <c r="T40" s="65">
        <f>T8*Desagregacion_PKM!N8/100</f>
        <v>6992006590.1298189</v>
      </c>
      <c r="U40" s="65">
        <f>U8*Desagregacion_PKM!O8/100</f>
        <v>7092999661.6158876</v>
      </c>
      <c r="V40" s="65">
        <f>V8*Desagregacion_PKM!P8/100</f>
        <v>7180771707.1215086</v>
      </c>
      <c r="W40" s="65">
        <f>W8*Desagregacion_PKM!Q8/100</f>
        <v>7326465515.8502388</v>
      </c>
      <c r="X40" s="65">
        <f>X8*Desagregacion_PKM!R8/100</f>
        <v>7428370180.6129551</v>
      </c>
      <c r="Y40" s="65">
        <f>Y8*Desagregacion_PKM!S8/100</f>
        <v>7552952447.7115145</v>
      </c>
      <c r="Z40" s="65">
        <f>Z8*Desagregacion_PKM!T8/100</f>
        <v>7621701789.1324234</v>
      </c>
      <c r="AA40" s="65">
        <f>AA8*Desagregacion_PKM!U8/100</f>
        <v>7741628415.262455</v>
      </c>
      <c r="AB40" s="65">
        <f>AB8*Desagregacion_PKM!V8/100</f>
        <v>7841804511.6806679</v>
      </c>
      <c r="AC40" s="65">
        <f>AC8*Desagregacion_PKM!W8/100</f>
        <v>7923551104.9963598</v>
      </c>
      <c r="AD40" s="65">
        <f>AD8*Desagregacion_PKM!X8/100</f>
        <v>8017861961.604351</v>
      </c>
      <c r="AE40" s="65">
        <f>AE8*Desagregacion_PKM!Y8/100</f>
        <v>8114185952.6853523</v>
      </c>
      <c r="AF40" s="65">
        <f>AF8*Desagregacion_PKM!Z8/100</f>
        <v>8216724691.7622499</v>
      </c>
      <c r="AG40" s="65">
        <f>AG8*Desagregacion_PKM!AA8/100</f>
        <v>8303782072.6766319</v>
      </c>
      <c r="AH40" s="65">
        <f>AH8*Desagregacion_PKM!AB8/100</f>
        <v>8386293384.2090197</v>
      </c>
      <c r="AI40" s="65">
        <f>AI8*Desagregacion_PKM!AC8/100</f>
        <v>8460377193.1052027</v>
      </c>
      <c r="AJ40" s="65">
        <f>AJ8*Desagregacion_PKM!AD8/100</f>
        <v>8520101359.3370323</v>
      </c>
      <c r="AK40" s="65">
        <f>AK8*Desagregacion_PKM!AE8/100</f>
        <v>8542489439.0981531</v>
      </c>
      <c r="AL40" s="65">
        <f>AL8*Desagregacion_PKM!AF8/100</f>
        <v>8586321192.4840698</v>
      </c>
      <c r="AM40" s="65">
        <f>AM8*Desagregacion_PKM!AG8/100</f>
        <v>8600181062.4011173</v>
      </c>
      <c r="AN40" s="65">
        <f>AN8*Desagregacion_PKM!AH8/100</f>
        <v>8624955601.9009247</v>
      </c>
      <c r="AO40" s="65">
        <f>AO8*Desagregacion_PKM!AI8/100</f>
        <v>8672012716.3117619</v>
      </c>
      <c r="AP40" s="65">
        <f>AP8*Desagregacion_PKM!AJ8/100</f>
        <v>8719593108.4925079</v>
      </c>
      <c r="AQ40" s="65">
        <f>AQ8*Desagregacion_PKM!AK8/100</f>
        <v>8767680487.6915703</v>
      </c>
      <c r="AR40" s="65">
        <f>AR8*Desagregacion_PKM!AL8/100</f>
        <v>8816237138.2809296</v>
      </c>
      <c r="AS40" s="65">
        <f>AS8*Desagregacion_PKM!AM8/100</f>
        <v>8865222786.2233658</v>
      </c>
      <c r="AT40" s="65">
        <f>AT8*Desagregacion_PKM!AN8/100</f>
        <v>8914602382.2228928</v>
      </c>
      <c r="AU40" s="65">
        <f>AU8*Desagregacion_PKM!AO8/100</f>
        <v>8964348304.9291973</v>
      </c>
      <c r="AV40" s="65">
        <f>AV8*Desagregacion_PKM!AP8/100</f>
        <v>9014440079.9379864</v>
      </c>
      <c r="AW40" s="65">
        <f>AW8*Desagregacion_PKM!AQ8/100</f>
        <v>9064863201.6221962</v>
      </c>
      <c r="AX40" s="65">
        <f>AX8*Desagregacion_PKM!AR8/100</f>
        <v>9115607798.6474285</v>
      </c>
    </row>
    <row r="41" spans="1:50">
      <c r="A41" t="s">
        <v>35</v>
      </c>
      <c r="B41" t="s">
        <v>46</v>
      </c>
      <c r="C41" t="s">
        <v>357</v>
      </c>
      <c r="D41" s="70"/>
      <c r="E41" s="70"/>
      <c r="F41" s="70"/>
      <c r="G41" s="70"/>
      <c r="H41" s="70"/>
      <c r="I41" s="65">
        <f>I9*Desagregacion_PKM!C9/100</f>
        <v>7328743014.5560446</v>
      </c>
      <c r="J41" s="65">
        <f>J9*Desagregacion_PKM!D9/100</f>
        <v>5883887203.9351921</v>
      </c>
      <c r="K41" s="65">
        <f>K9*Desagregacion_PKM!E9/100</f>
        <v>8031542909.9208651</v>
      </c>
      <c r="L41" s="65">
        <f>L9*Desagregacion_PKM!F9/100</f>
        <v>8257904686.4241695</v>
      </c>
      <c r="M41" s="65">
        <f>M9*Desagregacion_PKM!G9/100</f>
        <v>7997455327.8146191</v>
      </c>
      <c r="N41" s="65">
        <f>N9*Desagregacion_PKM!H9/100</f>
        <v>8406786470.7720871</v>
      </c>
      <c r="O41" s="65">
        <f>O9*Desagregacion_PKM!I9/100</f>
        <v>8719615630.8597794</v>
      </c>
      <c r="P41" s="65">
        <f>P9*Desagregacion_PKM!J9/100</f>
        <v>8992808010.5081367</v>
      </c>
      <c r="Q41" s="65">
        <f>Q9*Desagregacion_PKM!K9/100</f>
        <v>9288382861.1969051</v>
      </c>
      <c r="R41" s="65">
        <f>R9*Desagregacion_PKM!L9/100</f>
        <v>9646174887.4696331</v>
      </c>
      <c r="S41" s="65">
        <f>S9*Desagregacion_PKM!M9/100</f>
        <v>9976056437.0447617</v>
      </c>
      <c r="T41" s="65">
        <f>T9*Desagregacion_PKM!N9/100</f>
        <v>10236623327.551365</v>
      </c>
      <c r="U41" s="65">
        <f>U9*Desagregacion_PKM!O9/100</f>
        <v>10490996854.429367</v>
      </c>
      <c r="V41" s="65">
        <f>V9*Desagregacion_PKM!P9/100</f>
        <v>10717633306.769209</v>
      </c>
      <c r="W41" s="65">
        <f>W9*Desagregacion_PKM!Q9/100</f>
        <v>11074350240.411177</v>
      </c>
      <c r="X41" s="65">
        <f>X9*Desagregacion_PKM!R9/100</f>
        <v>11335063637.104551</v>
      </c>
      <c r="Y41" s="65">
        <f>Y9*Desagregacion_PKM!S9/100</f>
        <v>11648199259.709307</v>
      </c>
      <c r="Z41" s="65">
        <f>Z9*Desagregacion_PKM!T9/100</f>
        <v>11834210482.818962</v>
      </c>
      <c r="AA41" s="65">
        <f>AA9*Desagregacion_PKM!U9/100</f>
        <v>12137993803.757874</v>
      </c>
      <c r="AB41" s="65">
        <f>AB9*Desagregacion_PKM!V9/100</f>
        <v>12396430455.739336</v>
      </c>
      <c r="AC41" s="65">
        <f>AC9*Desagregacion_PKM!W9/100</f>
        <v>12611362189.238928</v>
      </c>
      <c r="AD41" s="65">
        <f>AD9*Desagregacion_PKM!X9/100</f>
        <v>12855314722.923895</v>
      </c>
      <c r="AE41" s="65">
        <f>AE9*Desagregacion_PKM!Y9/100</f>
        <v>13103580439.523365</v>
      </c>
      <c r="AF41" s="65">
        <f>AF9*Desagregacion_PKM!Z9/100</f>
        <v>13366258942.789167</v>
      </c>
      <c r="AG41" s="65">
        <f>AG9*Desagregacion_PKM!AA9/100</f>
        <v>13590927051.680132</v>
      </c>
      <c r="AH41" s="65">
        <f>AH9*Desagregacion_PKM!AB9/100</f>
        <v>13803431749.814417</v>
      </c>
      <c r="AI41" s="65">
        <f>AI9*Desagregacion_PKM!AC9/100</f>
        <v>13993975764.19068</v>
      </c>
      <c r="AJ41" s="65">
        <f>AJ9*Desagregacion_PKM!AD9/100</f>
        <v>14147576246.210041</v>
      </c>
      <c r="AK41" s="65">
        <f>AK9*Desagregacion_PKM!AE9/100</f>
        <v>14161694618.683628</v>
      </c>
      <c r="AL41" s="65">
        <f>AL9*Desagregacion_PKM!AF9/100</f>
        <v>14252034758.41497</v>
      </c>
      <c r="AM41" s="65">
        <f>AM9*Desagregacion_PKM!AG9/100</f>
        <v>14284071504.113623</v>
      </c>
      <c r="AN41" s="65">
        <f>AN9*Desagregacion_PKM!AH9/100</f>
        <v>14351689038.439947</v>
      </c>
      <c r="AO41" s="65">
        <f>AO9*Desagregacion_PKM!AI9/100</f>
        <v>14479386405.95804</v>
      </c>
      <c r="AP41" s="65">
        <f>AP9*Desagregacion_PKM!AJ9/100</f>
        <v>14611640250.522942</v>
      </c>
      <c r="AQ41" s="65">
        <f>AQ9*Desagregacion_PKM!AK9/100</f>
        <v>14747269311.548738</v>
      </c>
      <c r="AR41" s="65">
        <f>AR9*Desagregacion_PKM!AL9/100</f>
        <v>14885541953.874172</v>
      </c>
      <c r="AS41" s="65">
        <f>AS9*Desagregacion_PKM!AM9/100</f>
        <v>15026001944.824148</v>
      </c>
      <c r="AT41" s="65">
        <f>AT9*Desagregacion_PKM!AN9/100</f>
        <v>15168364398.557234</v>
      </c>
      <c r="AU41" s="65">
        <f>AU9*Desagregacion_PKM!AO9/100</f>
        <v>15312452173.664675</v>
      </c>
      <c r="AV41" s="65">
        <f>AV9*Desagregacion_PKM!AP9/100</f>
        <v>15458156399.722427</v>
      </c>
      <c r="AW41" s="65">
        <f>AW9*Desagregacion_PKM!AQ9/100</f>
        <v>15605411726.850296</v>
      </c>
      <c r="AX41" s="65">
        <f>AX9*Desagregacion_PKM!AR9/100</f>
        <v>15754180694.629578</v>
      </c>
    </row>
    <row r="42" spans="1:50">
      <c r="A42" t="s">
        <v>36</v>
      </c>
      <c r="B42" t="s">
        <v>46</v>
      </c>
      <c r="C42" t="s">
        <v>357</v>
      </c>
      <c r="D42" s="70"/>
      <c r="E42" s="70"/>
      <c r="F42" s="70"/>
      <c r="G42" s="70"/>
      <c r="H42" s="70"/>
      <c r="I42" s="65">
        <f>I10*Desagregacion_PKM!C10/100</f>
        <v>15212454509.435257</v>
      </c>
      <c r="J42" s="65">
        <f>J10*Desagregacion_PKM!D10/100</f>
        <v>14704598571.95676</v>
      </c>
      <c r="K42" s="65">
        <f>K10*Desagregacion_PKM!E10/100</f>
        <v>12211377821.778553</v>
      </c>
      <c r="L42" s="65">
        <f>L10*Desagregacion_PKM!F10/100</f>
        <v>12345080035.880386</v>
      </c>
      <c r="M42" s="65">
        <f>M10*Desagregacion_PKM!G10/100</f>
        <v>12338459874.529898</v>
      </c>
      <c r="N42" s="65">
        <f>N10*Desagregacion_PKM!H10/100</f>
        <v>12458857239.239212</v>
      </c>
      <c r="O42" s="65">
        <f>O10*Desagregacion_PKM!I10/100</f>
        <v>12573063880.61697</v>
      </c>
      <c r="P42" s="65">
        <f>P10*Desagregacion_PKM!J10/100</f>
        <v>12676904617.35705</v>
      </c>
      <c r="Q42" s="65">
        <f>Q10*Desagregacion_PKM!K10/100</f>
        <v>12774268676.287647</v>
      </c>
      <c r="R42" s="65">
        <f>R10*Desagregacion_PKM!L10/100</f>
        <v>12873874384.530798</v>
      </c>
      <c r="S42" s="65">
        <f>S10*Desagregacion_PKM!M10/100</f>
        <v>12973173423.396107</v>
      </c>
      <c r="T42" s="65">
        <f>T10*Desagregacion_PKM!N10/100</f>
        <v>13068083819.405989</v>
      </c>
      <c r="U42" s="65">
        <f>U10*Desagregacion_PKM!O10/100</f>
        <v>13158416308.299131</v>
      </c>
      <c r="V42" s="65">
        <f>V10*Desagregacion_PKM!P10/100</f>
        <v>13245829307.90377</v>
      </c>
      <c r="W42" s="65">
        <f>W10*Desagregacion_PKM!Q10/100</f>
        <v>13330371157.12005</v>
      </c>
      <c r="X42" s="65">
        <f>X10*Desagregacion_PKM!R10/100</f>
        <v>13412005863.669462</v>
      </c>
      <c r="Y42" s="65">
        <f>Y10*Desagregacion_PKM!S10/100</f>
        <v>13490669296.425413</v>
      </c>
      <c r="Z42" s="65">
        <f>Z10*Desagregacion_PKM!T10/100</f>
        <v>13566290700.521385</v>
      </c>
      <c r="AA42" s="65">
        <f>AA10*Desagregacion_PKM!U10/100</f>
        <v>13638799788.359444</v>
      </c>
      <c r="AB42" s="65">
        <f>AB10*Desagregacion_PKM!V10/100</f>
        <v>13708128829.381559</v>
      </c>
      <c r="AC42" s="65">
        <f>AC10*Desagregacion_PKM!W10/100</f>
        <v>13774213141.172443</v>
      </c>
      <c r="AD42" s="65">
        <f>AD10*Desagregacion_PKM!X10/100</f>
        <v>13836991129.418858</v>
      </c>
      <c r="AE42" s="65">
        <f>AE10*Desagregacion_PKM!Y10/100</f>
        <v>13896404238.915264</v>
      </c>
      <c r="AF42" s="65">
        <f>AF10*Desagregacion_PKM!Z10/100</f>
        <v>13952396915.617329</v>
      </c>
      <c r="AG42" s="65">
        <f>AG10*Desagregacion_PKM!AA10/100</f>
        <v>14004916597.642956</v>
      </c>
      <c r="AH42" s="65">
        <f>AH10*Desagregacion_PKM!AB10/100</f>
        <v>14053913730.820379</v>
      </c>
      <c r="AI42" s="65">
        <f>AI10*Desagregacion_PKM!AC10/100</f>
        <v>14099341800.655767</v>
      </c>
      <c r="AJ42" s="65">
        <f>AJ10*Desagregacion_PKM!AD10/100</f>
        <v>14141157373.828403</v>
      </c>
      <c r="AK42" s="65">
        <f>AK10*Desagregacion_PKM!AE10/100</f>
        <v>14162599266.533667</v>
      </c>
      <c r="AL42" s="65">
        <f>AL10*Desagregacion_PKM!AF10/100</f>
        <v>14184615754.752346</v>
      </c>
      <c r="AM42" s="65">
        <f>AM10*Desagregacion_PKM!AG10/100</f>
        <v>14207906833.426914</v>
      </c>
      <c r="AN42" s="65">
        <f>AN10*Desagregacion_PKM!AH10/100</f>
        <v>14232367318.672493</v>
      </c>
      <c r="AO42" s="65">
        <f>AO10*Desagregacion_PKM!AI10/100</f>
        <v>14257713581.64739</v>
      </c>
      <c r="AP42" s="65">
        <f>AP10*Desagregacion_PKM!AJ10/100</f>
        <v>14283687322.69978</v>
      </c>
      <c r="AQ42" s="65">
        <f>AQ10*Desagregacion_PKM!AK10/100</f>
        <v>14310096880.323032</v>
      </c>
      <c r="AR42" s="65">
        <f>AR10*Desagregacion_PKM!AL10/100</f>
        <v>14336810812.055933</v>
      </c>
      <c r="AS42" s="65">
        <f>AS10*Desagregacion_PKM!AM10/100</f>
        <v>14363742174.871319</v>
      </c>
      <c r="AT42" s="65">
        <f>AT10*Desagregacion_PKM!AN10/100</f>
        <v>14390834454.683203</v>
      </c>
      <c r="AU42" s="65">
        <f>AU10*Desagregacion_PKM!AO10/100</f>
        <v>14418051215.682419</v>
      </c>
      <c r="AV42" s="65">
        <f>AV10*Desagregacion_PKM!AP10/100</f>
        <v>14445369044.885675</v>
      </c>
      <c r="AW42" s="65">
        <f>AW10*Desagregacion_PKM!AQ10/100</f>
        <v>14472772909.426189</v>
      </c>
      <c r="AX42" s="65">
        <f>AX10*Desagregacion_PKM!AR10/100</f>
        <v>14500253153.297531</v>
      </c>
    </row>
    <row r="43" spans="1:50">
      <c r="A43" t="s">
        <v>37</v>
      </c>
      <c r="B43" t="s">
        <v>46</v>
      </c>
      <c r="C43" t="s">
        <v>357</v>
      </c>
      <c r="D43" s="70"/>
      <c r="E43" s="70"/>
      <c r="F43" s="70"/>
      <c r="G43" s="70"/>
      <c r="H43" s="70"/>
      <c r="I43" s="65">
        <f>I11*Desagregacion_PKM!C11/100</f>
        <v>7492448423.2487955</v>
      </c>
      <c r="J43" s="65">
        <f>J11*Desagregacion_PKM!D11/100</f>
        <v>7367467682.9818888</v>
      </c>
      <c r="K43" s="65">
        <f>K11*Desagregacion_PKM!E11/100</f>
        <v>5390999247.2463608</v>
      </c>
      <c r="L43" s="65">
        <f>L11*Desagregacion_PKM!F11/100</f>
        <v>5444056429.7938051</v>
      </c>
      <c r="M43" s="65">
        <f>M11*Desagregacion_PKM!G11/100</f>
        <v>5444385933.9310732</v>
      </c>
      <c r="N43" s="65">
        <f>N11*Desagregacion_PKM!H11/100</f>
        <v>5490979666.8377504</v>
      </c>
      <c r="O43" s="65">
        <f>O11*Desagregacion_PKM!I11/100</f>
        <v>5534364185.0929689</v>
      </c>
      <c r="P43" s="65">
        <f>P11*Desagregacion_PKM!J11/100</f>
        <v>5574057112.8037024</v>
      </c>
      <c r="Q43" s="65">
        <f>Q11*Desagregacion_PKM!K11/100</f>
        <v>5612002432.7982597</v>
      </c>
      <c r="R43" s="65">
        <f>R11*Desagregacion_PKM!L11/100</f>
        <v>5651299587.465601</v>
      </c>
      <c r="S43" s="65">
        <f>S11*Desagregacion_PKM!M11/100</f>
        <v>5689684268.6623259</v>
      </c>
      <c r="T43" s="65">
        <f>T11*Desagregacion_PKM!N11/100</f>
        <v>5725351301.3546305</v>
      </c>
      <c r="U43" s="65">
        <f>U11*Desagregacion_PKM!O11/100</f>
        <v>5759336346.0832987</v>
      </c>
      <c r="V43" s="65">
        <f>V11*Desagregacion_PKM!P11/100</f>
        <v>5791725481.2929392</v>
      </c>
      <c r="W43" s="65">
        <f>W11*Desagregacion_PKM!Q11/100</f>
        <v>5825177161.876997</v>
      </c>
      <c r="X43" s="65">
        <f>X11*Desagregacion_PKM!R11/100</f>
        <v>5855937987.4289112</v>
      </c>
      <c r="Y43" s="65">
        <f>Y11*Desagregacion_PKM!S11/100</f>
        <v>5886432213.4128256</v>
      </c>
      <c r="Z43" s="65">
        <f>Z11*Desagregacion_PKM!T11/100</f>
        <v>5913829377.8419666</v>
      </c>
      <c r="AA43" s="65">
        <f>AA11*Desagregacion_PKM!U11/100</f>
        <v>5941945896.6658707</v>
      </c>
      <c r="AB43" s="65">
        <f>AB11*Desagregacion_PKM!V11/100</f>
        <v>5968236183.6326675</v>
      </c>
      <c r="AC43" s="65">
        <f>AC11*Desagregacion_PKM!W11/100</f>
        <v>5992750385.9872952</v>
      </c>
      <c r="AD43" s="65">
        <f>AD11*Desagregacion_PKM!X11/100</f>
        <v>6016559830.3977604</v>
      </c>
      <c r="AE43" s="65">
        <f>AE11*Desagregacion_PKM!Y11/100</f>
        <v>6039280930.9142857</v>
      </c>
      <c r="AF43" s="65">
        <f>AF11*Desagregacion_PKM!Z11/100</f>
        <v>6061042947.1398258</v>
      </c>
      <c r="AG43" s="65">
        <f>AG11*Desagregacion_PKM!AA11/100</f>
        <v>6081099005.9802494</v>
      </c>
      <c r="AH43" s="65">
        <f>AH11*Desagregacion_PKM!AB11/100</f>
        <v>6099816141.0587149</v>
      </c>
      <c r="AI43" s="65">
        <f>AI11*Desagregacion_PKM!AC11/100</f>
        <v>6117058457.8194313</v>
      </c>
      <c r="AJ43" s="65">
        <f>AJ11*Desagregacion_PKM!AD11/100</f>
        <v>6132625322.1132631</v>
      </c>
      <c r="AK43" s="65">
        <f>AK11*Desagregacion_PKM!AE11/100</f>
        <v>6140542255.3181381</v>
      </c>
      <c r="AL43" s="65">
        <f>AL11*Desagregacion_PKM!AF11/100</f>
        <v>6149186878.0947056</v>
      </c>
      <c r="AM43" s="65">
        <f>AM11*Desagregacion_PKM!AG11/100</f>
        <v>6157181525.0960083</v>
      </c>
      <c r="AN43" s="65">
        <f>AN11*Desagregacion_PKM!AH11/100</f>
        <v>6165882590.1596012</v>
      </c>
      <c r="AO43" s="65">
        <f>AO11*Desagregacion_PKM!AI11/100</f>
        <v>6175585853.3557081</v>
      </c>
      <c r="AP43" s="65">
        <f>AP11*Desagregacion_PKM!AJ11/100</f>
        <v>6185495562.9160881</v>
      </c>
      <c r="AQ43" s="65">
        <f>AQ11*Desagregacion_PKM!AK11/100</f>
        <v>6195550455.8552065</v>
      </c>
      <c r="AR43" s="65">
        <f>AR11*Desagregacion_PKM!AL11/100</f>
        <v>6205706795.4191809</v>
      </c>
      <c r="AS43" s="65">
        <f>AS11*Desagregacion_PKM!AM11/100</f>
        <v>6215934925.6814613</v>
      </c>
      <c r="AT43" s="65">
        <f>AT11*Desagregacion_PKM!AN11/100</f>
        <v>6226215258.7886019</v>
      </c>
      <c r="AU43" s="65">
        <f>AU11*Desagregacion_PKM!AO11/100</f>
        <v>6236535032.1354666</v>
      </c>
      <c r="AV43" s="65">
        <f>AV11*Desagregacion_PKM!AP11/100</f>
        <v>6246885986.5724926</v>
      </c>
      <c r="AW43" s="65">
        <f>AW11*Desagregacion_PKM!AQ11/100</f>
        <v>6257262793.1188107</v>
      </c>
      <c r="AX43" s="65">
        <f>AX11*Desagregacion_PKM!AR11/100</f>
        <v>6267662016.2927208</v>
      </c>
    </row>
    <row r="44" spans="1:50">
      <c r="A44" t="s">
        <v>38</v>
      </c>
      <c r="B44" t="s">
        <v>46</v>
      </c>
      <c r="C44" t="s">
        <v>357</v>
      </c>
      <c r="D44" s="70"/>
      <c r="E44" s="70"/>
      <c r="F44" s="70"/>
      <c r="G44" s="70"/>
      <c r="H44" s="70"/>
      <c r="I44" s="65">
        <f>I12*Desagregacion_PKM!C12/100</f>
        <v>8674968351.4514389</v>
      </c>
      <c r="J44" s="65">
        <f>J12*Desagregacion_PKM!D12/100</f>
        <v>7576801924.425602</v>
      </c>
      <c r="K44" s="65">
        <f>K12*Desagregacion_PKM!E12/100</f>
        <v>9039496786.6777344</v>
      </c>
      <c r="L44" s="65">
        <f>L12*Desagregacion_PKM!F12/100</f>
        <v>9376918059.1894035</v>
      </c>
      <c r="M44" s="65">
        <f>M12*Desagregacion_PKM!G12/100</f>
        <v>9389655970.9095783</v>
      </c>
      <c r="N44" s="65">
        <f>N12*Desagregacion_PKM!H12/100</f>
        <v>9806996034.7417336</v>
      </c>
      <c r="O44" s="65">
        <f>O12*Desagregacion_PKM!I12/100</f>
        <v>10140042290.692167</v>
      </c>
      <c r="P44" s="65">
        <f>P12*Desagregacion_PKM!J12/100</f>
        <v>10460321524.619085</v>
      </c>
      <c r="Q44" s="65">
        <f>Q12*Desagregacion_PKM!K12/100</f>
        <v>10821356243.968126</v>
      </c>
      <c r="R44" s="65">
        <f>R12*Desagregacion_PKM!L12/100</f>
        <v>11246642258.005104</v>
      </c>
      <c r="S44" s="65">
        <f>S12*Desagregacion_PKM!M12/100</f>
        <v>11634009613.89773</v>
      </c>
      <c r="T44" s="65">
        <f>T12*Desagregacion_PKM!N12/100</f>
        <v>11943130218.429087</v>
      </c>
      <c r="U44" s="65">
        <f>U12*Desagregacion_PKM!O12/100</f>
        <v>12251127307.831572</v>
      </c>
      <c r="V44" s="65">
        <f>V12*Desagregacion_PKM!P12/100</f>
        <v>12524059088.807354</v>
      </c>
      <c r="W44" s="65">
        <f>W12*Desagregacion_PKM!Q12/100</f>
        <v>12962049424.19936</v>
      </c>
      <c r="X44" s="65">
        <f>X12*Desagregacion_PKM!R12/100</f>
        <v>13279261842.244411</v>
      </c>
      <c r="Y44" s="65">
        <f>Y12*Desagregacion_PKM!S12/100</f>
        <v>13664091239.273405</v>
      </c>
      <c r="Z44" s="65">
        <f>Z12*Desagregacion_PKM!T12/100</f>
        <v>13888736601.00094</v>
      </c>
      <c r="AA44" s="65">
        <f>AA12*Desagregacion_PKM!U12/100</f>
        <v>14264525170.759808</v>
      </c>
      <c r="AB44" s="65">
        <f>AB12*Desagregacion_PKM!V12/100</f>
        <v>14584341648.982393</v>
      </c>
      <c r="AC44" s="65">
        <f>AC12*Desagregacion_PKM!W12/100</f>
        <v>14850515124.856749</v>
      </c>
      <c r="AD44" s="65">
        <f>AD12*Desagregacion_PKM!X12/100</f>
        <v>15155611173.16909</v>
      </c>
      <c r="AE44" s="65">
        <f>AE12*Desagregacion_PKM!Y12/100</f>
        <v>15468336534.224316</v>
      </c>
      <c r="AF44" s="65">
        <f>AF12*Desagregacion_PKM!Z12/100</f>
        <v>15801801815.431446</v>
      </c>
      <c r="AG44" s="65">
        <f>AG12*Desagregacion_PKM!AA12/100</f>
        <v>16089046669.193584</v>
      </c>
      <c r="AH44" s="65">
        <f>AH12*Desagregacion_PKM!AB12/100</f>
        <v>16363201121.701797</v>
      </c>
      <c r="AI44" s="65">
        <f>AI12*Desagregacion_PKM!AC12/100</f>
        <v>16611754311.093182</v>
      </c>
      <c r="AJ44" s="65">
        <f>AJ12*Desagregacion_PKM!AD12/100</f>
        <v>16815444320.467911</v>
      </c>
      <c r="AK44" s="65">
        <f>AK12*Desagregacion_PKM!AE12/100</f>
        <v>16903776374.338879</v>
      </c>
      <c r="AL44" s="65">
        <f>AL12*Desagregacion_PKM!AF12/100</f>
        <v>17057313145.826668</v>
      </c>
      <c r="AM44" s="65">
        <f>AM12*Desagregacion_PKM!AG12/100</f>
        <v>17113100960.647959</v>
      </c>
      <c r="AN44" s="65">
        <f>AN12*Desagregacion_PKM!AH12/100</f>
        <v>17201876773.916149</v>
      </c>
      <c r="AO44" s="65">
        <f>AO12*Desagregacion_PKM!AI12/100</f>
        <v>17360903505.477196</v>
      </c>
      <c r="AP44" s="65">
        <f>AP12*Desagregacion_PKM!AJ12/100</f>
        <v>17521233958.944427</v>
      </c>
      <c r="AQ44" s="65">
        <f>AQ12*Desagregacion_PKM!AK12/100</f>
        <v>17683128381.916862</v>
      </c>
      <c r="AR44" s="65">
        <f>AR12*Desagregacion_PKM!AL12/100</f>
        <v>17846686778.371056</v>
      </c>
      <c r="AS44" s="65">
        <f>AS12*Desagregacion_PKM!AM12/100</f>
        <v>18011932221.879379</v>
      </c>
      <c r="AT44" s="65">
        <f>AT12*Desagregacion_PKM!AN12/100</f>
        <v>18178855764.527332</v>
      </c>
      <c r="AU44" s="65">
        <f>AU12*Desagregacion_PKM!AO12/100</f>
        <v>18347438936.023735</v>
      </c>
      <c r="AV44" s="65">
        <f>AV12*Desagregacion_PKM!AP12/100</f>
        <v>18517663998.228756</v>
      </c>
      <c r="AW44" s="65">
        <f>AW12*Desagregacion_PKM!AQ12/100</f>
        <v>18689517889.325737</v>
      </c>
      <c r="AX44" s="65">
        <f>AX12*Desagregacion_PKM!AR12/100</f>
        <v>18862993132.978947</v>
      </c>
    </row>
    <row r="45" spans="1:50">
      <c r="A45" t="s">
        <v>39</v>
      </c>
      <c r="B45" t="s">
        <v>46</v>
      </c>
      <c r="C45" t="s">
        <v>357</v>
      </c>
      <c r="D45" s="70"/>
      <c r="E45" s="70"/>
      <c r="F45" s="70"/>
      <c r="G45" s="70"/>
      <c r="H45" s="70"/>
      <c r="I45" s="65">
        <f>I13*Desagregacion_PKM!C13/100</f>
        <v>1012967046.850903</v>
      </c>
      <c r="J45" s="65">
        <f>J13*Desagregacion_PKM!D13/100</f>
        <v>845214442.20518315</v>
      </c>
      <c r="K45" s="65">
        <f>K13*Desagregacion_PKM!E13/100</f>
        <v>1606605007.9616961</v>
      </c>
      <c r="L45" s="65">
        <f>L13*Desagregacion_PKM!F13/100</f>
        <v>1649640378.6919875</v>
      </c>
      <c r="M45" s="65">
        <f>M13*Desagregacion_PKM!G13/100</f>
        <v>1669472831.9558637</v>
      </c>
      <c r="N45" s="65">
        <f>N13*Desagregacion_PKM!H13/100</f>
        <v>1743928700.3248916</v>
      </c>
      <c r="O45" s="65">
        <f>O13*Desagregacion_PKM!I13/100</f>
        <v>1782095503.8569212</v>
      </c>
      <c r="P45" s="65">
        <f>P13*Desagregacion_PKM!J13/100</f>
        <v>1819154644.5047491</v>
      </c>
      <c r="Q45" s="65">
        <f>Q13*Desagregacion_PKM!K13/100</f>
        <v>1875446452.4392762</v>
      </c>
      <c r="R45" s="65">
        <f>R13*Desagregacion_PKM!L13/100</f>
        <v>1951868136.5985079</v>
      </c>
      <c r="S45" s="65">
        <f>S13*Desagregacion_PKM!M13/100</f>
        <v>2003508472.6316175</v>
      </c>
      <c r="T45" s="65">
        <f>T13*Desagregacion_PKM!N13/100</f>
        <v>2017335365.923986</v>
      </c>
      <c r="U45" s="65">
        <f>U13*Desagregacion_PKM!O13/100</f>
        <v>2031350449.2698927</v>
      </c>
      <c r="V45" s="65">
        <f>V13*Desagregacion_PKM!P13/100</f>
        <v>2028049468.9748132</v>
      </c>
      <c r="W45" s="65">
        <f>W13*Desagregacion_PKM!Q13/100</f>
        <v>2092452822.8776286</v>
      </c>
      <c r="X45" s="65">
        <f>X13*Desagregacion_PKM!R13/100</f>
        <v>2100976461.1177092</v>
      </c>
      <c r="Y45" s="65">
        <f>Y13*Desagregacion_PKM!S13/100</f>
        <v>2135045464.7421334</v>
      </c>
      <c r="Z45" s="65">
        <f>Z13*Desagregacion_PKM!T13/100</f>
        <v>2165636859.8801603</v>
      </c>
      <c r="AA45" s="65">
        <f>AA13*Desagregacion_PKM!U13/100</f>
        <v>2259203916.7842102</v>
      </c>
      <c r="AB45" s="65">
        <f>AB13*Desagregacion_PKM!V13/100</f>
        <v>2330107275.2382183</v>
      </c>
      <c r="AC45" s="65">
        <f>AC13*Desagregacion_PKM!W13/100</f>
        <v>2378937297.5621471</v>
      </c>
      <c r="AD45" s="65">
        <f>AD13*Desagregacion_PKM!X13/100</f>
        <v>2445146849.2828994</v>
      </c>
      <c r="AE45" s="65">
        <f>AE13*Desagregacion_PKM!Y13/100</f>
        <v>2515882068.1879959</v>
      </c>
      <c r="AF45" s="65">
        <f>AF13*Desagregacion_PKM!Z13/100</f>
        <v>2597240933.1075053</v>
      </c>
      <c r="AG45" s="65">
        <f>AG13*Desagregacion_PKM!AA13/100</f>
        <v>2660380570.9545851</v>
      </c>
      <c r="AH45" s="65">
        <f>AH13*Desagregacion_PKM!AB13/100</f>
        <v>2719786333.0310769</v>
      </c>
      <c r="AI45" s="65">
        <f>AI13*Desagregacion_PKM!AC13/100</f>
        <v>2770059417.9385195</v>
      </c>
      <c r="AJ45" s="65">
        <f>AJ13*Desagregacion_PKM!AD13/100</f>
        <v>2802789318.5290546</v>
      </c>
      <c r="AK45" s="65">
        <f>AK13*Desagregacion_PKM!AE13/100</f>
        <v>2813181351.3141084</v>
      </c>
      <c r="AL45" s="65">
        <f>AL13*Desagregacion_PKM!AF13/100</f>
        <v>2849622600.1101494</v>
      </c>
      <c r="AM45" s="65">
        <f>AM13*Desagregacion_PKM!AG13/100</f>
        <v>2839054727.5337663</v>
      </c>
      <c r="AN45" s="65">
        <f>AN13*Desagregacion_PKM!AH13/100</f>
        <v>2838641271.1396456</v>
      </c>
      <c r="AO45" s="65">
        <f>AO13*Desagregacion_PKM!AI13/100</f>
        <v>2884056275.5655074</v>
      </c>
      <c r="AP45" s="65">
        <f>AP13*Desagregacion_PKM!AJ13/100</f>
        <v>2929190950.4055133</v>
      </c>
      <c r="AQ45" s="65">
        <f>AQ13*Desagregacion_PKM!AK13/100</f>
        <v>2974240226.461215</v>
      </c>
      <c r="AR45" s="65">
        <f>AR13*Desagregacion_PKM!AL13/100</f>
        <v>3019366440.7366557</v>
      </c>
      <c r="AS45" s="65">
        <f>AS13*Desagregacion_PKM!AM13/100</f>
        <v>3064700989.7496476</v>
      </c>
      <c r="AT45" s="65">
        <f>AT13*Desagregacion_PKM!AN13/100</f>
        <v>3110348589.4426942</v>
      </c>
      <c r="AU45" s="65">
        <f>AU13*Desagregacion_PKM!AO13/100</f>
        <v>3156392050.2270174</v>
      </c>
      <c r="AV45" s="65">
        <f>AV13*Desagregacion_PKM!AP13/100</f>
        <v>3202896719.8673515</v>
      </c>
      <c r="AW45" s="65">
        <f>AW13*Desagregacion_PKM!AQ13/100</f>
        <v>3249914297.2250872</v>
      </c>
      <c r="AX45" s="65">
        <f>AX13*Desagregacion_PKM!AR13/100</f>
        <v>3297485964.5425377</v>
      </c>
    </row>
    <row r="46" spans="1:50">
      <c r="A46" t="s">
        <v>40</v>
      </c>
      <c r="B46" t="s">
        <v>46</v>
      </c>
      <c r="C46" t="s">
        <v>357</v>
      </c>
      <c r="D46" s="70"/>
      <c r="E46" s="70"/>
      <c r="F46" s="70"/>
      <c r="G46" s="70"/>
      <c r="H46" s="70"/>
      <c r="I46" s="65">
        <f>I14*Desagregacion_PKM!C14/100</f>
        <v>1402640070.8108063</v>
      </c>
      <c r="J46" s="65">
        <f>J14*Desagregacion_PKM!D14/100</f>
        <v>1357721103.8855963</v>
      </c>
      <c r="K46" s="65">
        <f>K14*Desagregacion_PKM!E14/100</f>
        <v>1518702005.72964</v>
      </c>
      <c r="L46" s="65">
        <f>L14*Desagregacion_PKM!F14/100</f>
        <v>1544823474.387918</v>
      </c>
      <c r="M46" s="65">
        <f>M14*Desagregacion_PKM!G14/100</f>
        <v>1554066500.3570876</v>
      </c>
      <c r="N46" s="65">
        <f>N14*Desagregacion_PKM!H14/100</f>
        <v>1602998194.677635</v>
      </c>
      <c r="O46" s="65">
        <f>O14*Desagregacion_PKM!I14/100</f>
        <v>1637847513.3059692</v>
      </c>
      <c r="P46" s="65">
        <f>P14*Desagregacion_PKM!J14/100</f>
        <v>1671275345.8046994</v>
      </c>
      <c r="Q46" s="65">
        <f>Q14*Desagregacion_PKM!K14/100</f>
        <v>1710813271.2346704</v>
      </c>
      <c r="R46" s="65">
        <f>R14*Desagregacion_PKM!L14/100</f>
        <v>1758042251.4634168</v>
      </c>
      <c r="S46" s="65">
        <f>S14*Desagregacion_PKM!M14/100</f>
        <v>1798466865.631391</v>
      </c>
      <c r="T46" s="65">
        <f>T14*Desagregacion_PKM!N14/100</f>
        <v>1827600439.17415</v>
      </c>
      <c r="U46" s="65">
        <f>U14*Desagregacion_PKM!O14/100</f>
        <v>1856473337.1801324</v>
      </c>
      <c r="V46" s="65">
        <f>V14*Desagregacion_PKM!P14/100</f>
        <v>1880309805.0171676</v>
      </c>
      <c r="W46" s="65">
        <f>W14*Desagregacion_PKM!Q14/100</f>
        <v>1924823062.8652308</v>
      </c>
      <c r="X46" s="65">
        <f>X14*Desagregacion_PKM!R14/100</f>
        <v>1952989942.9028327</v>
      </c>
      <c r="Y46" s="65">
        <f>Y14*Desagregacion_PKM!S14/100</f>
        <v>1989043710.2413688</v>
      </c>
      <c r="Z46" s="65">
        <f>Z14*Desagregacion_PKM!T14/100</f>
        <v>2007824957.4165373</v>
      </c>
      <c r="AA46" s="65">
        <f>AA14*Desagregacion_PKM!U14/100</f>
        <v>2045178635.2999716</v>
      </c>
      <c r="AB46" s="65">
        <f>AB14*Desagregacion_PKM!V14/100</f>
        <v>2074940234.4381192</v>
      </c>
      <c r="AC46" s="65">
        <f>AC14*Desagregacion_PKM!W14/100</f>
        <v>2097598948.5010703</v>
      </c>
      <c r="AD46" s="65">
        <f>AD14*Desagregacion_PKM!X14/100</f>
        <v>2124689805.0350676</v>
      </c>
      <c r="AE46" s="65">
        <f>AE14*Desagregacion_PKM!Y14/100</f>
        <v>2152362488.0632806</v>
      </c>
      <c r="AF46" s="65">
        <f>AF14*Desagregacion_PKM!Z14/100</f>
        <v>2182235074.4685874</v>
      </c>
      <c r="AG46" s="65">
        <f>AG14*Desagregacion_PKM!AA14/100</f>
        <v>2206281141.1278839</v>
      </c>
      <c r="AH46" s="65">
        <f>AH14*Desagregacion_PKM!AB14/100</f>
        <v>2228597865.3327222</v>
      </c>
      <c r="AI46" s="65">
        <f>AI14*Desagregacion_PKM!AC14/100</f>
        <v>2247750115.7194362</v>
      </c>
      <c r="AJ46" s="65">
        <f>AJ14*Desagregacion_PKM!AD14/100</f>
        <v>2261547670.6099391</v>
      </c>
      <c r="AK46" s="65">
        <f>AK14*Desagregacion_PKM!AE14/100</f>
        <v>2266137603.0280004</v>
      </c>
      <c r="AL46" s="65">
        <f>AL14*Desagregacion_PKM!AF14/100</f>
        <v>2278541771.7340531</v>
      </c>
      <c r="AM46" s="65">
        <f>AM14*Desagregacion_PKM!AG14/100</f>
        <v>2278743421.6227188</v>
      </c>
      <c r="AN46" s="65">
        <f>AN14*Desagregacion_PKM!AH14/100</f>
        <v>2281502297.0658665</v>
      </c>
      <c r="AO46" s="65">
        <f>AO14*Desagregacion_PKM!AI14/100</f>
        <v>2298602240.1463418</v>
      </c>
      <c r="AP46" s="65">
        <f>AP14*Desagregacion_PKM!AJ14/100</f>
        <v>2315618066.1900091</v>
      </c>
      <c r="AQ46" s="65">
        <f>AQ14*Desagregacion_PKM!AK14/100</f>
        <v>2332556669.3198833</v>
      </c>
      <c r="AR46" s="65">
        <f>AR14*Desagregacion_PKM!AL14/100</f>
        <v>2349440695.6388226</v>
      </c>
      <c r="AS46" s="65">
        <f>AS14*Desagregacion_PKM!AM14/100</f>
        <v>2366297901.7168269</v>
      </c>
      <c r="AT46" s="65">
        <f>AT14*Desagregacion_PKM!AN14/100</f>
        <v>2383155957.2674165</v>
      </c>
      <c r="AU46" s="65">
        <f>AU14*Desagregacion_PKM!AO14/100</f>
        <v>2400040090.5896382</v>
      </c>
      <c r="AV46" s="65">
        <f>AV14*Desagregacion_PKM!AP14/100</f>
        <v>2416972222.2878442</v>
      </c>
      <c r="AW46" s="65">
        <f>AW14*Desagregacion_PKM!AQ14/100</f>
        <v>2433970858.6697731</v>
      </c>
      <c r="AX46" s="65">
        <f>AX14*Desagregacion_PKM!AR14/100</f>
        <v>2451051347.6458931</v>
      </c>
    </row>
    <row r="47" spans="1:50">
      <c r="A47" t="s">
        <v>41</v>
      </c>
      <c r="B47" t="s">
        <v>46</v>
      </c>
      <c r="C47" t="s">
        <v>357</v>
      </c>
      <c r="D47" s="70"/>
      <c r="E47" s="70"/>
      <c r="F47" s="70"/>
      <c r="G47" s="70"/>
      <c r="H47" s="70"/>
      <c r="I47" s="65">
        <f>I15*Desagregacion_PKM!C15/100</f>
        <v>58663131296.454933</v>
      </c>
      <c r="J47" s="65">
        <f>J15*Desagregacion_PKM!D15/100</f>
        <v>49282867845.174171</v>
      </c>
      <c r="K47" s="65">
        <f>K15*Desagregacion_PKM!E15/100</f>
        <v>54716521132.344528</v>
      </c>
      <c r="L47" s="65">
        <f>L15*Desagregacion_PKM!F15/100</f>
        <v>55213473088.792236</v>
      </c>
      <c r="M47" s="65">
        <f>M15*Desagregacion_PKM!G15/100</f>
        <v>55343152485.860748</v>
      </c>
      <c r="N47" s="65">
        <f>N15*Desagregacion_PKM!H15/100</f>
        <v>55861329038.468216</v>
      </c>
      <c r="O47" s="65">
        <f>O15*Desagregacion_PKM!I15/100</f>
        <v>56345571521.542259</v>
      </c>
      <c r="P47" s="65">
        <f>P15*Desagregacion_PKM!J15/100</f>
        <v>56797472534.925751</v>
      </c>
      <c r="Q47" s="65">
        <f>Q15*Desagregacion_PKM!K15/100</f>
        <v>57229263411.614609</v>
      </c>
      <c r="R47" s="65">
        <f>R15*Desagregacion_PKM!L15/100</f>
        <v>57665521144.896614</v>
      </c>
      <c r="S47" s="65">
        <f>S15*Desagregacion_PKM!M15/100</f>
        <v>58097791911.256584</v>
      </c>
      <c r="T47" s="65">
        <f>T15*Desagregacion_PKM!N15/100</f>
        <v>58514043894.919281</v>
      </c>
      <c r="U47" s="65">
        <f>U15*Desagregacion_PKM!O15/100</f>
        <v>58913499142.088799</v>
      </c>
      <c r="V47" s="65">
        <f>V15*Desagregacion_PKM!P15/100</f>
        <v>59300482739.126579</v>
      </c>
      <c r="W47" s="65">
        <f>W15*Desagregacion_PKM!Q15/100</f>
        <v>59674664849.947067</v>
      </c>
      <c r="X47" s="65">
        <f>X15*Desagregacion_PKM!R15/100</f>
        <v>60035830666.148232</v>
      </c>
      <c r="Y47" s="65">
        <f>Y15*Desagregacion_PKM!S15/100</f>
        <v>60383789496.667648</v>
      </c>
      <c r="Z47" s="65">
        <f>Z15*Desagregacion_PKM!T15/100</f>
        <v>60718356280.944786</v>
      </c>
      <c r="AA47" s="65">
        <f>AA15*Desagregacion_PKM!U15/100</f>
        <v>61039348031.93158</v>
      </c>
      <c r="AB47" s="65">
        <f>AB15*Desagregacion_PKM!V15/100</f>
        <v>61346584139.138214</v>
      </c>
      <c r="AC47" s="65">
        <f>AC15*Desagregacion_PKM!W15/100</f>
        <v>61639887509.392097</v>
      </c>
      <c r="AD47" s="65">
        <f>AD15*Desagregacion_PKM!X15/100</f>
        <v>61919085692.342606</v>
      </c>
      <c r="AE47" s="65">
        <f>AE15*Desagregacion_PKM!Y15/100</f>
        <v>62184011800.557785</v>
      </c>
      <c r="AF47" s="65">
        <f>AF15*Desagregacion_PKM!Z15/100</f>
        <v>62434505226.223289</v>
      </c>
      <c r="AG47" s="65">
        <f>AG15*Desagregacion_PKM!AA15/100</f>
        <v>62670412199.327789</v>
      </c>
      <c r="AH47" s="65">
        <f>AH15*Desagregacion_PKM!AB15/100</f>
        <v>62891586231.453468</v>
      </c>
      <c r="AI47" s="65">
        <f>AI15*Desagregacion_PKM!AC15/100</f>
        <v>63097888478.798996</v>
      </c>
      <c r="AJ47" s="65">
        <f>AJ15*Desagregacion_PKM!AD15/100</f>
        <v>63289188047.812263</v>
      </c>
      <c r="AK47" s="65">
        <f>AK15*Desagregacion_PKM!AE15/100</f>
        <v>63415032807.7379</v>
      </c>
      <c r="AL47" s="65">
        <f>AL15*Desagregacion_PKM!AF15/100</f>
        <v>63536770295.463493</v>
      </c>
      <c r="AM47" s="65">
        <f>AM15*Desagregacion_PKM!AG15/100</f>
        <v>63654870620.107483</v>
      </c>
      <c r="AN47" s="65">
        <f>AN15*Desagregacion_PKM!AH15/100</f>
        <v>63770461602.506454</v>
      </c>
      <c r="AO47" s="65">
        <f>AO15*Desagregacion_PKM!AI15/100</f>
        <v>63884461666.588486</v>
      </c>
      <c r="AP47" s="65">
        <f>AP15*Desagregacion_PKM!AJ15/100</f>
        <v>63997512176.988098</v>
      </c>
      <c r="AQ47" s="65">
        <f>AQ15*Desagregacion_PKM!AK15/100</f>
        <v>64110034832.503708</v>
      </c>
      <c r="AR47" s="65">
        <f>AR15*Desagregacion_PKM!AL15/100</f>
        <v>64222298261.395706</v>
      </c>
      <c r="AS47" s="65">
        <f>AS15*Desagregacion_PKM!AM15/100</f>
        <v>64334470270.78846</v>
      </c>
      <c r="AT47" s="65">
        <f>AT15*Desagregacion_PKM!AN15/100</f>
        <v>64446654237.837776</v>
      </c>
      <c r="AU47" s="65">
        <f>AU15*Desagregacion_PKM!AO15/100</f>
        <v>64558913125.710594</v>
      </c>
      <c r="AV47" s="65">
        <f>AV15*Desagregacion_PKM!AP15/100</f>
        <v>64671284879.777161</v>
      </c>
      <c r="AW47" s="65">
        <f>AW15*Desagregacion_PKM!AQ15/100</f>
        <v>64783792124.822571</v>
      </c>
      <c r="AX47" s="65">
        <f>AX15*Desagregacion_PKM!AR15/100</f>
        <v>64896448198.502785</v>
      </c>
    </row>
    <row r="48" spans="1:50">
      <c r="A48" t="s">
        <v>42</v>
      </c>
      <c r="B48" t="s">
        <v>46</v>
      </c>
      <c r="C48" t="s">
        <v>357</v>
      </c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</row>
    <row r="49" spans="1:50">
      <c r="A49" t="s">
        <v>43</v>
      </c>
      <c r="B49" t="s">
        <v>46</v>
      </c>
      <c r="C49" t="s">
        <v>357</v>
      </c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</row>
    <row r="50" spans="1:50">
      <c r="A50" t="s">
        <v>44</v>
      </c>
      <c r="B50" t="s">
        <v>46</v>
      </c>
      <c r="C50" t="s">
        <v>357</v>
      </c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</row>
    <row r="51" spans="1:50"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</row>
    <row r="52" spans="1:50">
      <c r="A52" t="s">
        <v>828</v>
      </c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</row>
    <row r="53" spans="1:50">
      <c r="A53" t="s">
        <v>29</v>
      </c>
      <c r="B53" t="s">
        <v>47</v>
      </c>
      <c r="C53" t="s">
        <v>337</v>
      </c>
      <c r="J53" s="100">
        <f t="shared" ref="J53:AX53" si="0">(J19-I19)/I19</f>
        <v>-2.0331667214372615E-2</v>
      </c>
      <c r="K53" s="100">
        <f t="shared" si="0"/>
        <v>4.1110310609560177E-2</v>
      </c>
      <c r="L53" s="100">
        <f t="shared" si="0"/>
        <v>5.197996726917402E-3</v>
      </c>
      <c r="M53" s="100">
        <f t="shared" si="0"/>
        <v>-1.0619923817695822E-3</v>
      </c>
      <c r="N53" s="100">
        <f t="shared" si="0"/>
        <v>8.7260053070337407E-3</v>
      </c>
      <c r="O53" s="100">
        <f t="shared" si="0"/>
        <v>7.5615691847263806E-3</v>
      </c>
      <c r="P53" s="100">
        <f t="shared" si="0"/>
        <v>6.8093564878514588E-3</v>
      </c>
      <c r="Q53" s="100">
        <f t="shared" si="0"/>
        <v>6.4850186239484063E-3</v>
      </c>
      <c r="R53" s="100">
        <f t="shared" si="0"/>
        <v>6.686447314411796E-3</v>
      </c>
      <c r="S53" s="100">
        <f t="shared" si="0"/>
        <v>6.6491849687875292E-3</v>
      </c>
      <c r="T53" s="100">
        <f t="shared" si="0"/>
        <v>6.3690859076950901E-3</v>
      </c>
      <c r="U53" s="100">
        <f t="shared" si="0"/>
        <v>6.1097858862240069E-3</v>
      </c>
      <c r="V53" s="100">
        <f t="shared" si="0"/>
        <v>5.9514199861493431E-3</v>
      </c>
      <c r="W53" s="100">
        <f t="shared" si="0"/>
        <v>5.7775353698833257E-3</v>
      </c>
      <c r="X53" s="100">
        <f t="shared" si="0"/>
        <v>5.5940335301801376E-3</v>
      </c>
      <c r="Y53" s="100">
        <f t="shared" si="0"/>
        <v>5.4033837242706646E-3</v>
      </c>
      <c r="Z53" s="100">
        <f t="shared" si="0"/>
        <v>5.2069099635266647E-3</v>
      </c>
      <c r="AA53" s="100">
        <f t="shared" si="0"/>
        <v>5.0054236351729517E-3</v>
      </c>
      <c r="AB53" s="100">
        <f t="shared" si="0"/>
        <v>4.7994750486399151E-3</v>
      </c>
      <c r="AC53" s="100">
        <f t="shared" si="0"/>
        <v>4.5894698094752608E-3</v>
      </c>
      <c r="AD53" s="100">
        <f t="shared" si="0"/>
        <v>4.3757280772896649E-3</v>
      </c>
      <c r="AE53" s="100">
        <f t="shared" si="0"/>
        <v>4.1585170882352624E-3</v>
      </c>
      <c r="AF53" s="100">
        <f t="shared" si="0"/>
        <v>3.9380700536334285E-3</v>
      </c>
      <c r="AG53" s="100">
        <f t="shared" si="0"/>
        <v>3.7145976055760668E-3</v>
      </c>
      <c r="AH53" s="100">
        <f t="shared" si="0"/>
        <v>3.4882949376098889E-3</v>
      </c>
      <c r="AI53" s="100">
        <f t="shared" si="0"/>
        <v>3.2593463605422699E-3</v>
      </c>
      <c r="AJ53" s="100">
        <f t="shared" si="0"/>
        <v>3.0279282648074143E-3</v>
      </c>
      <c r="AK53" s="100">
        <f t="shared" si="0"/>
        <v>1.8568852284487551E-3</v>
      </c>
      <c r="AL53" s="100">
        <f t="shared" si="0"/>
        <v>1.9571270005987367E-3</v>
      </c>
      <c r="AM53" s="100">
        <f t="shared" si="0"/>
        <v>1.9623045193364352E-3</v>
      </c>
      <c r="AN53" s="100">
        <f t="shared" si="0"/>
        <v>1.9372743069205293E-3</v>
      </c>
      <c r="AO53" s="100">
        <f t="shared" si="0"/>
        <v>1.9048872926009537E-3</v>
      </c>
      <c r="AP53" s="100">
        <f t="shared" si="0"/>
        <v>1.87402283925612E-3</v>
      </c>
      <c r="AQ53" s="100">
        <f t="shared" si="0"/>
        <v>1.8478045824900813E-3</v>
      </c>
      <c r="AR53" s="100">
        <f t="shared" si="0"/>
        <v>1.826885597252328E-3</v>
      </c>
      <c r="AS53" s="100">
        <f t="shared" si="0"/>
        <v>1.8108978083641954E-3</v>
      </c>
      <c r="AT53" s="100">
        <f t="shared" si="0"/>
        <v>1.7991124384960924E-3</v>
      </c>
      <c r="AU53" s="100">
        <f t="shared" si="0"/>
        <v>1.7907388739661671E-3</v>
      </c>
      <c r="AV53" s="100">
        <f t="shared" si="0"/>
        <v>1.7850518751797743E-3</v>
      </c>
      <c r="AW53" s="100">
        <f t="shared" si="0"/>
        <v>1.7814364727821211E-3</v>
      </c>
      <c r="AX53" s="100">
        <f t="shared" si="0"/>
        <v>1.7793942695090953E-3</v>
      </c>
    </row>
    <row r="54" spans="1:50">
      <c r="A54" t="s">
        <v>30</v>
      </c>
      <c r="B54" t="s">
        <v>47</v>
      </c>
      <c r="C54" t="s">
        <v>337</v>
      </c>
      <c r="J54" s="100">
        <f t="shared" ref="J54:AX54" si="1">(J20-I20)/I20</f>
        <v>-0.21279288377614478</v>
      </c>
      <c r="K54" s="100">
        <f t="shared" si="1"/>
        <v>0.29812028085649062</v>
      </c>
      <c r="L54" s="100">
        <f t="shared" si="1"/>
        <v>1.8401774850979866E-2</v>
      </c>
      <c r="M54" s="100">
        <f t="shared" si="1"/>
        <v>-1.4884691897999822E-2</v>
      </c>
      <c r="N54" s="100">
        <f t="shared" si="1"/>
        <v>2.4458881484727406E-2</v>
      </c>
      <c r="O54" s="100">
        <f t="shared" si="1"/>
        <v>1.6184333356162827E-2</v>
      </c>
      <c r="P54" s="100">
        <f t="shared" si="1"/>
        <v>1.4277855669284028E-2</v>
      </c>
      <c r="Q54" s="100">
        <f t="shared" si="1"/>
        <v>1.7195554757606944E-2</v>
      </c>
      <c r="R54" s="100">
        <f t="shared" si="1"/>
        <v>2.1870628723798725E-2</v>
      </c>
      <c r="S54" s="100">
        <f t="shared" si="1"/>
        <v>1.8017730715126863E-2</v>
      </c>
      <c r="T54" s="100">
        <f t="shared" si="1"/>
        <v>1.1473649815864096E-2</v>
      </c>
      <c r="U54" s="100">
        <f t="shared" si="1"/>
        <v>1.1231711760913572E-2</v>
      </c>
      <c r="V54" s="100">
        <f t="shared" si="1"/>
        <v>8.6279779703502049E-3</v>
      </c>
      <c r="W54" s="100">
        <f t="shared" si="1"/>
        <v>2.0356936949375955E-2</v>
      </c>
      <c r="X54" s="100">
        <f t="shared" si="1"/>
        <v>1.1572158736056007E-2</v>
      </c>
      <c r="Y54" s="100">
        <f t="shared" si="1"/>
        <v>1.6040454485974426E-2</v>
      </c>
      <c r="Z54" s="100">
        <f t="shared" si="1"/>
        <v>5.3991081704803153E-3</v>
      </c>
      <c r="AA54" s="100">
        <f t="shared" si="1"/>
        <v>1.5255403009028947E-2</v>
      </c>
      <c r="AB54" s="100">
        <f t="shared" si="1"/>
        <v>1.1585172481440949E-2</v>
      </c>
      <c r="AC54" s="100">
        <f t="shared" si="1"/>
        <v>8.3133687680309286E-3</v>
      </c>
      <c r="AD54" s="100">
        <f t="shared" si="1"/>
        <v>1.0765903713658664E-2</v>
      </c>
      <c r="AE54" s="100">
        <f t="shared" si="1"/>
        <v>1.1254476488920105E-2</v>
      </c>
      <c r="AF54" s="100">
        <f t="shared" si="1"/>
        <v>1.2475856250007245E-2</v>
      </c>
      <c r="AG54" s="100">
        <f t="shared" si="1"/>
        <v>9.8665585372648586E-3</v>
      </c>
      <c r="AH54" s="100">
        <f t="shared" si="1"/>
        <v>9.2409762548551037E-3</v>
      </c>
      <c r="AI54" s="100">
        <f t="shared" si="1"/>
        <v>7.9751068929573253E-3</v>
      </c>
      <c r="AJ54" s="100">
        <f t="shared" si="1"/>
        <v>5.7425490797318544E-3</v>
      </c>
      <c r="AK54" s="100">
        <f t="shared" si="1"/>
        <v>-1.3521528889273295E-4</v>
      </c>
      <c r="AL54" s="100">
        <f t="shared" si="1"/>
        <v>3.9244796297470365E-3</v>
      </c>
      <c r="AM54" s="100">
        <f t="shared" si="1"/>
        <v>-6.3864273178284225E-4</v>
      </c>
      <c r="AN54" s="100">
        <f t="shared" si="1"/>
        <v>1.5149194302912117E-3</v>
      </c>
      <c r="AO54" s="100">
        <f t="shared" si="1"/>
        <v>5.4220769178578787E-3</v>
      </c>
      <c r="AP54" s="100">
        <f t="shared" si="1"/>
        <v>5.5893648294868007E-3</v>
      </c>
      <c r="AQ54" s="100">
        <f t="shared" si="1"/>
        <v>5.7001569699288148E-3</v>
      </c>
      <c r="AR54" s="100">
        <f t="shared" si="1"/>
        <v>5.7733700684160809E-3</v>
      </c>
      <c r="AS54" s="100">
        <f t="shared" si="1"/>
        <v>5.8221746620209895E-3</v>
      </c>
      <c r="AT54" s="100">
        <f t="shared" si="1"/>
        <v>5.8552878851642516E-3</v>
      </c>
      <c r="AU54" s="100">
        <f t="shared" si="1"/>
        <v>5.8783495293929433E-3</v>
      </c>
      <c r="AV54" s="100">
        <f t="shared" si="1"/>
        <v>5.8949720539030193E-3</v>
      </c>
      <c r="AW54" s="100">
        <f t="shared" si="1"/>
        <v>5.9074608747171527E-3</v>
      </c>
      <c r="AX54" s="100">
        <f t="shared" si="1"/>
        <v>5.9172867687096046E-3</v>
      </c>
    </row>
    <row r="55" spans="1:50">
      <c r="A55" t="s">
        <v>31</v>
      </c>
      <c r="B55" t="s">
        <v>47</v>
      </c>
      <c r="C55" t="s">
        <v>337</v>
      </c>
      <c r="J55" s="100">
        <f t="shared" ref="J55:AX55" si="2">(J21-I21)/I21</f>
        <v>-1.1779466667415516E-2</v>
      </c>
      <c r="K55" s="100">
        <f t="shared" si="2"/>
        <v>7.2000012194152224E-2</v>
      </c>
      <c r="L55" s="100">
        <f t="shared" si="2"/>
        <v>1.8155458554448927E-2</v>
      </c>
      <c r="M55" s="100">
        <f t="shared" si="2"/>
        <v>8.5856346220256861E-3</v>
      </c>
      <c r="N55" s="100">
        <f t="shared" si="2"/>
        <v>2.1508073675910983E-2</v>
      </c>
      <c r="O55" s="100">
        <f t="shared" si="2"/>
        <v>1.5365091410684532E-2</v>
      </c>
      <c r="P55" s="100">
        <f t="shared" si="2"/>
        <v>1.4134132037133438E-2</v>
      </c>
      <c r="Q55" s="100">
        <f t="shared" si="2"/>
        <v>1.594734529274712E-2</v>
      </c>
      <c r="R55" s="100">
        <f t="shared" si="2"/>
        <v>1.8072750435995839E-2</v>
      </c>
      <c r="S55" s="100">
        <f t="shared" si="2"/>
        <v>1.4723815849713023E-2</v>
      </c>
      <c r="T55" s="100">
        <f t="shared" si="2"/>
        <v>9.7672599903036051E-3</v>
      </c>
      <c r="U55" s="100">
        <f t="shared" si="2"/>
        <v>9.4374088592340723E-3</v>
      </c>
      <c r="V55" s="100">
        <f t="shared" si="2"/>
        <v>7.0809475019122945E-3</v>
      </c>
      <c r="W55" s="100">
        <f t="shared" si="2"/>
        <v>1.4474403287038683E-2</v>
      </c>
      <c r="X55" s="100">
        <f t="shared" si="2"/>
        <v>7.8124093416042763E-3</v>
      </c>
      <c r="Y55" s="100">
        <f t="shared" si="2"/>
        <v>1.0238346935593988E-2</v>
      </c>
      <c r="Z55" s="100">
        <f t="shared" si="2"/>
        <v>1.1630230403832782E-2</v>
      </c>
      <c r="AA55" s="100">
        <f t="shared" si="2"/>
        <v>1.7597005765355153E-2</v>
      </c>
      <c r="AB55" s="100">
        <f t="shared" si="2"/>
        <v>1.4388525996928274E-2</v>
      </c>
      <c r="AC55" s="100">
        <f t="shared" si="2"/>
        <v>1.1488920989014424E-2</v>
      </c>
      <c r="AD55" s="100">
        <f t="shared" si="2"/>
        <v>1.2521480824579125E-2</v>
      </c>
      <c r="AE55" s="100">
        <f t="shared" si="2"/>
        <v>1.2260287047243924E-2</v>
      </c>
      <c r="AF55" s="100">
        <f t="shared" si="2"/>
        <v>1.2533354981403951E-2</v>
      </c>
      <c r="AG55" s="100">
        <f t="shared" si="2"/>
        <v>1.02404267269349E-2</v>
      </c>
      <c r="AH55" s="100">
        <f t="shared" si="2"/>
        <v>9.3188742512710834E-3</v>
      </c>
      <c r="AI55" s="100">
        <f t="shared" si="2"/>
        <v>7.9768749980903952E-3</v>
      </c>
      <c r="AJ55" s="100">
        <f t="shared" si="2"/>
        <v>5.9936544304044345E-3</v>
      </c>
      <c r="AK55" s="100">
        <f t="shared" si="2"/>
        <v>3.0289719672084484E-3</v>
      </c>
      <c r="AL55" s="100">
        <f t="shared" si="2"/>
        <v>4.8675032284479433E-3</v>
      </c>
      <c r="AM55" s="100">
        <f t="shared" si="2"/>
        <v>7.6074709853172454E-4</v>
      </c>
      <c r="AN55" s="100">
        <f t="shared" si="2"/>
        <v>1.2843422246879871E-3</v>
      </c>
      <c r="AO55" s="100">
        <f t="shared" si="2"/>
        <v>6.4193420304404138E-3</v>
      </c>
      <c r="AP55" s="100">
        <f t="shared" si="2"/>
        <v>6.3559030804916407E-3</v>
      </c>
      <c r="AQ55" s="100">
        <f t="shared" si="2"/>
        <v>6.3095477124074217E-3</v>
      </c>
      <c r="AR55" s="100">
        <f t="shared" si="2"/>
        <v>6.2762522942244542E-3</v>
      </c>
      <c r="AS55" s="100">
        <f t="shared" si="2"/>
        <v>6.2526203612274954E-3</v>
      </c>
      <c r="AT55" s="100">
        <f t="shared" si="2"/>
        <v>6.2359974065593418E-3</v>
      </c>
      <c r="AU55" s="100">
        <f t="shared" si="2"/>
        <v>6.2243898990912584E-3</v>
      </c>
      <c r="AV55" s="100">
        <f t="shared" si="2"/>
        <v>6.2163360817266136E-3</v>
      </c>
      <c r="AW55" s="100">
        <f t="shared" si="2"/>
        <v>6.2107810660360016E-3</v>
      </c>
      <c r="AX55" s="100">
        <f t="shared" si="2"/>
        <v>6.2069722769709981E-3</v>
      </c>
    </row>
    <row r="56" spans="1:50">
      <c r="A56" t="s">
        <v>32</v>
      </c>
      <c r="B56" t="s">
        <v>47</v>
      </c>
      <c r="C56" t="s">
        <v>337</v>
      </c>
      <c r="J56" s="100">
        <f t="shared" ref="J56:AX56" si="3">(J22-I22)/I22</f>
        <v>-3.7145929391964372E-2</v>
      </c>
      <c r="K56" s="100">
        <f t="shared" si="3"/>
        <v>9.0255285684878714E-2</v>
      </c>
      <c r="L56" s="100">
        <f t="shared" si="3"/>
        <v>2.7271203322581181E-2</v>
      </c>
      <c r="M56" s="100">
        <f t="shared" si="3"/>
        <v>1.8570958433867329E-2</v>
      </c>
      <c r="N56" s="100">
        <f t="shared" si="3"/>
        <v>3.7043332815357731E-2</v>
      </c>
      <c r="O56" s="100">
        <f t="shared" si="3"/>
        <v>2.7152889200835171E-2</v>
      </c>
      <c r="P56" s="100">
        <f t="shared" si="3"/>
        <v>2.669049924222424E-2</v>
      </c>
      <c r="Q56" s="100">
        <f t="shared" si="3"/>
        <v>3.1330180126679957E-2</v>
      </c>
      <c r="R56" s="100">
        <f t="shared" si="3"/>
        <v>3.6009236085315546E-2</v>
      </c>
      <c r="S56" s="100">
        <f t="shared" si="3"/>
        <v>3.055034928384523E-2</v>
      </c>
      <c r="T56" s="100">
        <f t="shared" si="3"/>
        <v>2.2651093930227621E-2</v>
      </c>
      <c r="U56" s="100">
        <f t="shared" si="3"/>
        <v>2.2876042855514325E-2</v>
      </c>
      <c r="V56" s="100">
        <f t="shared" si="3"/>
        <v>1.9482797378411063E-2</v>
      </c>
      <c r="W56" s="100">
        <f t="shared" si="3"/>
        <v>3.4112797202423752E-2</v>
      </c>
      <c r="X56" s="100">
        <f t="shared" si="3"/>
        <v>2.2805402486521451E-2</v>
      </c>
      <c r="Y56" s="100">
        <f t="shared" si="3"/>
        <v>2.8275807907939775E-2</v>
      </c>
      <c r="Z56" s="100">
        <f t="shared" si="3"/>
        <v>3.6590180184330702E-3</v>
      </c>
      <c r="AA56" s="100">
        <f t="shared" si="3"/>
        <v>1.5858192394548488E-2</v>
      </c>
      <c r="AB56" s="100">
        <f t="shared" si="3"/>
        <v>1.1219033258536364E-2</v>
      </c>
      <c r="AC56" s="100">
        <f t="shared" si="3"/>
        <v>7.1095513301142957E-3</v>
      </c>
      <c r="AD56" s="100">
        <f t="shared" si="3"/>
        <v>1.0163818257914604E-2</v>
      </c>
      <c r="AE56" s="100">
        <f t="shared" si="3"/>
        <v>1.0802013574422599E-2</v>
      </c>
      <c r="AF56" s="100">
        <f t="shared" si="3"/>
        <v>1.2382168748979119E-2</v>
      </c>
      <c r="AG56" s="100">
        <f t="shared" si="3"/>
        <v>9.2102797859054137E-3</v>
      </c>
      <c r="AH56" s="100">
        <f t="shared" si="3"/>
        <v>8.5315797819028975E-3</v>
      </c>
      <c r="AI56" s="100">
        <f t="shared" si="3"/>
        <v>7.0670011357795324E-3</v>
      </c>
      <c r="AJ56" s="100">
        <f t="shared" si="3"/>
        <v>4.4104278960700877E-3</v>
      </c>
      <c r="AK56" s="100">
        <f t="shared" si="3"/>
        <v>6.7437177496333005E-4</v>
      </c>
      <c r="AL56" s="100">
        <f t="shared" si="3"/>
        <v>4.8335739346965024E-3</v>
      </c>
      <c r="AM56" s="100">
        <f t="shared" si="3"/>
        <v>-1.9174130058300567E-3</v>
      </c>
      <c r="AN56" s="100">
        <f t="shared" si="3"/>
        <v>-1.7482952794262762E-4</v>
      </c>
      <c r="AO56" s="100">
        <f t="shared" si="3"/>
        <v>5.9599912384361332E-3</v>
      </c>
      <c r="AP56" s="100">
        <f t="shared" si="3"/>
        <v>5.8756660453111566E-3</v>
      </c>
      <c r="AQ56" s="100">
        <f t="shared" si="3"/>
        <v>5.8140500344263032E-3</v>
      </c>
      <c r="AR56" s="100">
        <f t="shared" si="3"/>
        <v>5.76979401504256E-3</v>
      </c>
      <c r="AS56" s="100">
        <f t="shared" si="3"/>
        <v>5.7383829205582227E-3</v>
      </c>
      <c r="AT56" s="100">
        <f t="shared" si="3"/>
        <v>5.7162881661826145E-3</v>
      </c>
      <c r="AU56" s="100">
        <f t="shared" si="3"/>
        <v>5.700859871713761E-3</v>
      </c>
      <c r="AV56" s="100">
        <f t="shared" si="3"/>
        <v>5.6901550527958325E-3</v>
      </c>
      <c r="AW56" s="100">
        <f t="shared" si="3"/>
        <v>5.6827715597644211E-3</v>
      </c>
      <c r="AX56" s="100">
        <f t="shared" si="3"/>
        <v>5.6777090854148405E-3</v>
      </c>
    </row>
    <row r="57" spans="1:50">
      <c r="A57" t="s">
        <v>33</v>
      </c>
      <c r="B57" t="s">
        <v>47</v>
      </c>
      <c r="C57" t="s">
        <v>337</v>
      </c>
      <c r="J57" s="100">
        <f t="shared" ref="J57:AX57" si="4">(J23-I23)/I23</f>
        <v>-0.1133046898421739</v>
      </c>
      <c r="K57" s="100">
        <f t="shared" si="4"/>
        <v>-0.1299789019221349</v>
      </c>
      <c r="L57" s="100">
        <f t="shared" si="4"/>
        <v>4.2330316531346999E-3</v>
      </c>
      <c r="M57" s="100">
        <f t="shared" si="4"/>
        <v>-1.9025563030835124E-3</v>
      </c>
      <c r="N57" s="100">
        <f t="shared" si="4"/>
        <v>5.1628945506225644E-3</v>
      </c>
      <c r="O57" s="100">
        <f t="shared" si="4"/>
        <v>4.5843427162045201E-3</v>
      </c>
      <c r="P57" s="100">
        <f t="shared" si="4"/>
        <v>3.9558619550144536E-3</v>
      </c>
      <c r="Q57" s="100">
        <f t="shared" si="4"/>
        <v>3.6412377999907896E-3</v>
      </c>
      <c r="R57" s="100">
        <f t="shared" si="4"/>
        <v>3.7542239131024505E-3</v>
      </c>
      <c r="S57" s="100">
        <f t="shared" si="4"/>
        <v>3.712985883050586E-3</v>
      </c>
      <c r="T57" s="100">
        <f t="shared" si="4"/>
        <v>3.4859580673100104E-3</v>
      </c>
      <c r="U57" s="100">
        <f t="shared" si="4"/>
        <v>3.2746082185844184E-3</v>
      </c>
      <c r="V57" s="100">
        <f t="shared" si="4"/>
        <v>3.1500438660236863E-3</v>
      </c>
      <c r="W57" s="100">
        <f t="shared" si="4"/>
        <v>3.025645754800509E-3</v>
      </c>
      <c r="X57" s="100">
        <f t="shared" si="4"/>
        <v>2.9000300860229761E-3</v>
      </c>
      <c r="Y57" s="100">
        <f t="shared" si="4"/>
        <v>2.7736440406601294E-3</v>
      </c>
      <c r="Z57" s="100">
        <f t="shared" si="4"/>
        <v>2.6467871099402876E-3</v>
      </c>
      <c r="AA57" s="100">
        <f t="shared" si="4"/>
        <v>2.5196184566436877E-3</v>
      </c>
      <c r="AB57" s="100">
        <f t="shared" si="4"/>
        <v>2.3922245203195284E-3</v>
      </c>
      <c r="AC57" s="100">
        <f t="shared" si="4"/>
        <v>2.2646543892967594E-3</v>
      </c>
      <c r="AD57" s="100">
        <f t="shared" si="4"/>
        <v>2.1369371078220948E-3</v>
      </c>
      <c r="AE57" s="100">
        <f t="shared" si="4"/>
        <v>2.0090905232358299E-3</v>
      </c>
      <c r="AF57" s="100">
        <f t="shared" si="4"/>
        <v>1.8811260407119211E-3</v>
      </c>
      <c r="AG57" s="100">
        <f t="shared" si="4"/>
        <v>1.7530512807457353E-3</v>
      </c>
      <c r="AH57" s="100">
        <f t="shared" si="4"/>
        <v>1.6248716057033071E-3</v>
      </c>
      <c r="AI57" s="100">
        <f t="shared" si="4"/>
        <v>1.4965910132856872E-3</v>
      </c>
      <c r="AJ57" s="100">
        <f t="shared" si="4"/>
        <v>1.3682126660464367E-3</v>
      </c>
      <c r="AK57" s="100">
        <f t="shared" si="4"/>
        <v>5.4960722342804161E-4</v>
      </c>
      <c r="AL57" s="100">
        <f t="shared" si="4"/>
        <v>6.718528856226243E-4</v>
      </c>
      <c r="AM57" s="100">
        <f t="shared" si="4"/>
        <v>7.6178674842396492E-4</v>
      </c>
      <c r="AN57" s="100">
        <f t="shared" si="4"/>
        <v>8.1709027420523341E-4</v>
      </c>
      <c r="AO57" s="100">
        <f t="shared" si="4"/>
        <v>8.5102890377637295E-4</v>
      </c>
      <c r="AP57" s="100">
        <f t="shared" si="4"/>
        <v>8.7211029942426462E-4</v>
      </c>
      <c r="AQ57" s="100">
        <f t="shared" si="4"/>
        <v>8.8533947156891972E-4</v>
      </c>
      <c r="AR57" s="100">
        <f t="shared" si="4"/>
        <v>8.9370669855034764E-4</v>
      </c>
      <c r="AS57" s="100">
        <f t="shared" si="4"/>
        <v>8.9903363835001232E-4</v>
      </c>
      <c r="AT57" s="100">
        <f t="shared" si="4"/>
        <v>9.024457253691367E-4</v>
      </c>
      <c r="AU57" s="100">
        <f t="shared" si="4"/>
        <v>9.0464501121202039E-4</v>
      </c>
      <c r="AV57" s="100">
        <f t="shared" si="4"/>
        <v>9.0607248529563414E-4</v>
      </c>
      <c r="AW57" s="100">
        <f t="shared" si="4"/>
        <v>9.0700664105637446E-4</v>
      </c>
      <c r="AX57" s="100">
        <f t="shared" si="4"/>
        <v>9.0762414673912692E-4</v>
      </c>
    </row>
    <row r="58" spans="1:50">
      <c r="A58" t="s">
        <v>34</v>
      </c>
      <c r="B58" t="s">
        <v>47</v>
      </c>
      <c r="C58" t="s">
        <v>337</v>
      </c>
      <c r="J58" s="100">
        <f t="shared" ref="J58:AX58" si="5">(J24-I24)/I24</f>
        <v>-0.33843740276265222</v>
      </c>
      <c r="K58" s="100">
        <f t="shared" si="5"/>
        <v>0.11885687453433752</v>
      </c>
      <c r="L58" s="100">
        <f t="shared" si="5"/>
        <v>2.0008605129381241E-2</v>
      </c>
      <c r="M58" s="100">
        <f t="shared" si="5"/>
        <v>-2.435653673788269E-3</v>
      </c>
      <c r="N58" s="100">
        <f t="shared" si="5"/>
        <v>2.5578703283889729E-2</v>
      </c>
      <c r="O58" s="100">
        <f t="shared" si="5"/>
        <v>1.902577838607819E-2</v>
      </c>
      <c r="P58" s="100">
        <f t="shared" si="5"/>
        <v>1.7548053778498732E-2</v>
      </c>
      <c r="Q58" s="100">
        <f t="shared" si="5"/>
        <v>1.9424370395527135E-2</v>
      </c>
      <c r="R58" s="100">
        <f t="shared" si="5"/>
        <v>2.2504168957739719E-2</v>
      </c>
      <c r="S58" s="100">
        <f t="shared" si="5"/>
        <v>1.9620189652018043E-2</v>
      </c>
      <c r="T58" s="100">
        <f t="shared" si="5"/>
        <v>1.4844487409228694E-2</v>
      </c>
      <c r="U58" s="100">
        <f t="shared" si="5"/>
        <v>1.4444075557456439E-2</v>
      </c>
      <c r="V58" s="100">
        <f t="shared" si="5"/>
        <v>1.2374460692646531E-2</v>
      </c>
      <c r="W58" s="100">
        <f t="shared" si="5"/>
        <v>2.0289436103955075E-2</v>
      </c>
      <c r="X58" s="100">
        <f t="shared" si="5"/>
        <v>1.3909116823419493E-2</v>
      </c>
      <c r="Y58" s="100">
        <f t="shared" si="5"/>
        <v>1.6771144149991885E-2</v>
      </c>
      <c r="Z58" s="100">
        <f t="shared" si="5"/>
        <v>9.1023135518002538E-3</v>
      </c>
      <c r="AA58" s="100">
        <f t="shared" si="5"/>
        <v>1.5734888276661592E-2</v>
      </c>
      <c r="AB58" s="100">
        <f t="shared" si="5"/>
        <v>1.2939925690662038E-2</v>
      </c>
      <c r="AC58" s="100">
        <f t="shared" si="5"/>
        <v>1.0424462021965291E-2</v>
      </c>
      <c r="AD58" s="100">
        <f t="shared" si="5"/>
        <v>1.1902599649861722E-2</v>
      </c>
      <c r="AE58" s="100">
        <f t="shared" si="5"/>
        <v>1.2013675409014922E-2</v>
      </c>
      <c r="AF58" s="100">
        <f t="shared" si="5"/>
        <v>1.2636971801584551E-2</v>
      </c>
      <c r="AG58" s="100">
        <f t="shared" si="5"/>
        <v>1.0595143950929893E-2</v>
      </c>
      <c r="AH58" s="100">
        <f t="shared" si="5"/>
        <v>9.936594049582444E-3</v>
      </c>
      <c r="AI58" s="100">
        <f t="shared" si="5"/>
        <v>8.833915712474244E-3</v>
      </c>
      <c r="AJ58" s="100">
        <f t="shared" si="5"/>
        <v>7.0592793759245839E-3</v>
      </c>
      <c r="AK58" s="100">
        <f t="shared" si="5"/>
        <v>2.6276776316264288E-3</v>
      </c>
      <c r="AL58" s="100">
        <f t="shared" si="5"/>
        <v>5.1310281035061413E-3</v>
      </c>
      <c r="AM58" s="100">
        <f t="shared" si="5"/>
        <v>1.6141802299663357E-3</v>
      </c>
      <c r="AN58" s="100">
        <f t="shared" si="5"/>
        <v>2.8806997573712074E-3</v>
      </c>
      <c r="AO58" s="100">
        <f t="shared" si="5"/>
        <v>5.4559254079482467E-3</v>
      </c>
      <c r="AP58" s="100">
        <f t="shared" si="5"/>
        <v>5.4866607945867263E-3</v>
      </c>
      <c r="AQ58" s="100">
        <f t="shared" si="5"/>
        <v>5.5148650402308038E-3</v>
      </c>
      <c r="AR58" s="100">
        <f t="shared" si="5"/>
        <v>5.5381409778246455E-3</v>
      </c>
      <c r="AS58" s="100">
        <f t="shared" si="5"/>
        <v>5.5562988125327914E-3</v>
      </c>
      <c r="AT58" s="100">
        <f t="shared" si="5"/>
        <v>5.5700344131523038E-3</v>
      </c>
      <c r="AU58" s="100">
        <f t="shared" si="5"/>
        <v>5.580273866785803E-3</v>
      </c>
      <c r="AV58" s="100">
        <f t="shared" si="5"/>
        <v>5.5878880767322994E-3</v>
      </c>
      <c r="AW58" s="100">
        <f t="shared" si="5"/>
        <v>5.5935944148574543E-3</v>
      </c>
      <c r="AX58" s="100">
        <f t="shared" si="5"/>
        <v>5.5979440501819355E-3</v>
      </c>
    </row>
    <row r="59" spans="1:50">
      <c r="A59" t="s">
        <v>35</v>
      </c>
      <c r="B59" t="s">
        <v>47</v>
      </c>
      <c r="C59" t="s">
        <v>337</v>
      </c>
      <c r="J59" s="100">
        <f t="shared" ref="J59:AX59" si="6">(J25-I25)/I25</f>
        <v>-0.19714919840293754</v>
      </c>
      <c r="K59" s="100">
        <f t="shared" si="6"/>
        <v>0.36500626737869857</v>
      </c>
      <c r="L59" s="100">
        <f t="shared" si="6"/>
        <v>2.8184096012697019E-2</v>
      </c>
      <c r="M59" s="100">
        <f t="shared" si="6"/>
        <v>-3.1539399944604016E-2</v>
      </c>
      <c r="N59" s="100">
        <f t="shared" si="6"/>
        <v>5.1182673260311021E-2</v>
      </c>
      <c r="O59" s="100">
        <f t="shared" si="6"/>
        <v>3.721150301310807E-2</v>
      </c>
      <c r="P59" s="100">
        <f t="shared" si="6"/>
        <v>3.1330782366311809E-2</v>
      </c>
      <c r="Q59" s="100">
        <f t="shared" si="6"/>
        <v>3.2867915154353E-2</v>
      </c>
      <c r="R59" s="100">
        <f t="shared" si="6"/>
        <v>3.8520378802152866E-2</v>
      </c>
      <c r="S59" s="100">
        <f t="shared" si="6"/>
        <v>3.4198172169119863E-2</v>
      </c>
      <c r="T59" s="100">
        <f t="shared" si="6"/>
        <v>2.6119227788149173E-2</v>
      </c>
      <c r="U59" s="100">
        <f t="shared" si="6"/>
        <v>2.4849358889016453E-2</v>
      </c>
      <c r="V59" s="100">
        <f t="shared" si="6"/>
        <v>2.1602947316122324E-2</v>
      </c>
      <c r="W59" s="100">
        <f t="shared" si="6"/>
        <v>3.3283181410644666E-2</v>
      </c>
      <c r="X59" s="100">
        <f t="shared" si="6"/>
        <v>2.3542094211722733E-2</v>
      </c>
      <c r="Y59" s="100">
        <f t="shared" si="6"/>
        <v>2.7625396083329368E-2</v>
      </c>
      <c r="Z59" s="100">
        <f t="shared" si="6"/>
        <v>1.5969096936129905E-2</v>
      </c>
      <c r="AA59" s="100">
        <f t="shared" si="6"/>
        <v>2.5669927147226816E-2</v>
      </c>
      <c r="AB59" s="100">
        <f t="shared" si="6"/>
        <v>2.1291545881449669E-2</v>
      </c>
      <c r="AC59" s="100">
        <f t="shared" si="6"/>
        <v>1.7338195399634757E-2</v>
      </c>
      <c r="AD59" s="100">
        <f t="shared" si="6"/>
        <v>1.9343868649901081E-2</v>
      </c>
      <c r="AE59" s="100">
        <f t="shared" si="6"/>
        <v>1.931230171726224E-2</v>
      </c>
      <c r="AF59" s="100">
        <f t="shared" si="6"/>
        <v>2.0046315163869555E-2</v>
      </c>
      <c r="AG59" s="100">
        <f t="shared" si="6"/>
        <v>1.680860066025958E-2</v>
      </c>
      <c r="AH59" s="100">
        <f t="shared" si="6"/>
        <v>1.5635776524016723E-2</v>
      </c>
      <c r="AI59" s="100">
        <f t="shared" si="6"/>
        <v>1.3804104503130172E-2</v>
      </c>
      <c r="AJ59" s="100">
        <f t="shared" si="6"/>
        <v>1.09761860823292E-2</v>
      </c>
      <c r="AK59" s="100">
        <f t="shared" si="6"/>
        <v>9.9793577556212963E-4</v>
      </c>
      <c r="AL59" s="100">
        <f t="shared" si="6"/>
        <v>6.3791899319842992E-3</v>
      </c>
      <c r="AM59" s="100">
        <f t="shared" si="6"/>
        <v>2.2478717068617877E-3</v>
      </c>
      <c r="AN59" s="100">
        <f t="shared" si="6"/>
        <v>4.7337717615632833E-3</v>
      </c>
      <c r="AO59" s="100">
        <f t="shared" si="6"/>
        <v>8.8977239665704276E-3</v>
      </c>
      <c r="AP59" s="100">
        <f t="shared" si="6"/>
        <v>9.1339398546947132E-3</v>
      </c>
      <c r="AQ59" s="100">
        <f t="shared" si="6"/>
        <v>9.2822611767312702E-3</v>
      </c>
      <c r="AR59" s="100">
        <f t="shared" si="6"/>
        <v>9.3761522492271411E-3</v>
      </c>
      <c r="AS59" s="100">
        <f t="shared" si="6"/>
        <v>9.4360011469665651E-3</v>
      </c>
      <c r="AT59" s="100">
        <f t="shared" si="6"/>
        <v>9.4744067154951678E-3</v>
      </c>
      <c r="AU59" s="100">
        <f t="shared" si="6"/>
        <v>9.4992295359904808E-3</v>
      </c>
      <c r="AV59" s="100">
        <f t="shared" si="6"/>
        <v>9.5154077482340078E-3</v>
      </c>
      <c r="AW59" s="100">
        <f t="shared" si="6"/>
        <v>9.5260601148086359E-3</v>
      </c>
      <c r="AX59" s="100">
        <f t="shared" si="6"/>
        <v>9.53316518546647E-3</v>
      </c>
    </row>
    <row r="60" spans="1:50">
      <c r="A60" t="s">
        <v>36</v>
      </c>
      <c r="B60" t="s">
        <v>47</v>
      </c>
      <c r="C60" t="s">
        <v>337</v>
      </c>
      <c r="J60" s="100">
        <f t="shared" ref="J60:AX60" si="7">(J26-I26)/I26</f>
        <v>-3.3384220617620065E-2</v>
      </c>
      <c r="K60" s="100">
        <f t="shared" si="7"/>
        <v>-0.16955381256942617</v>
      </c>
      <c r="L60" s="100">
        <f t="shared" si="7"/>
        <v>1.0948986760804266E-2</v>
      </c>
      <c r="M60" s="100">
        <f t="shared" si="7"/>
        <v>-5.3625908712187263E-4</v>
      </c>
      <c r="N60" s="100">
        <f t="shared" si="7"/>
        <v>9.7578924706679393E-3</v>
      </c>
      <c r="O60" s="100">
        <f t="shared" si="7"/>
        <v>9.1667027869991174E-3</v>
      </c>
      <c r="P60" s="100">
        <f t="shared" si="7"/>
        <v>8.258984263984092E-3</v>
      </c>
      <c r="Q60" s="100">
        <f t="shared" si="7"/>
        <v>7.6804284539054935E-3</v>
      </c>
      <c r="R60" s="100">
        <f t="shared" si="7"/>
        <v>7.797370696300281E-3</v>
      </c>
      <c r="S60" s="100">
        <f t="shared" si="7"/>
        <v>7.7132210474746121E-3</v>
      </c>
      <c r="T60" s="100">
        <f t="shared" si="7"/>
        <v>7.3158966516797298E-3</v>
      </c>
      <c r="U60" s="100">
        <f t="shared" si="7"/>
        <v>6.9124509868078591E-3</v>
      </c>
      <c r="V60" s="100">
        <f t="shared" si="7"/>
        <v>6.6431246402735246E-3</v>
      </c>
      <c r="W60" s="100">
        <f t="shared" si="7"/>
        <v>6.3825259446635687E-3</v>
      </c>
      <c r="X60" s="100">
        <f t="shared" si="7"/>
        <v>6.1239635106341526E-3</v>
      </c>
      <c r="Y60" s="100">
        <f t="shared" si="7"/>
        <v>5.8651504894604916E-3</v>
      </c>
      <c r="Z60" s="100">
        <f t="shared" si="7"/>
        <v>5.6054597762626142E-3</v>
      </c>
      <c r="AA60" s="100">
        <f t="shared" si="7"/>
        <v>5.3447983268759157E-3</v>
      </c>
      <c r="AB60" s="100">
        <f t="shared" si="7"/>
        <v>5.0832215515977134E-3</v>
      </c>
      <c r="AC60" s="100">
        <f t="shared" si="7"/>
        <v>4.820811987792422E-3</v>
      </c>
      <c r="AD60" s="100">
        <f t="shared" si="7"/>
        <v>4.5576460595606475E-3</v>
      </c>
      <c r="AE60" s="100">
        <f t="shared" si="7"/>
        <v>4.2937882188915297E-3</v>
      </c>
      <c r="AF60" s="100">
        <f t="shared" si="7"/>
        <v>4.0292924514432876E-3</v>
      </c>
      <c r="AG60" s="100">
        <f t="shared" si="7"/>
        <v>3.7642049852266582E-3</v>
      </c>
      <c r="AH60" s="100">
        <f t="shared" si="7"/>
        <v>3.4985665809440067E-3</v>
      </c>
      <c r="AI60" s="100">
        <f t="shared" si="7"/>
        <v>3.2324141662948809E-3</v>
      </c>
      <c r="AJ60" s="100">
        <f t="shared" si="7"/>
        <v>2.965781932507734E-3</v>
      </c>
      <c r="AK60" s="100">
        <f t="shared" si="7"/>
        <v>1.5162756582389775E-3</v>
      </c>
      <c r="AL60" s="100">
        <f t="shared" si="7"/>
        <v>1.5545513789058318E-3</v>
      </c>
      <c r="AM60" s="100">
        <f t="shared" si="7"/>
        <v>1.641995742236702E-3</v>
      </c>
      <c r="AN60" s="100">
        <f t="shared" si="7"/>
        <v>1.7216107574713842E-3</v>
      </c>
      <c r="AO60" s="100">
        <f t="shared" si="7"/>
        <v>1.7808887592187768E-3</v>
      </c>
      <c r="AP60" s="100">
        <f t="shared" si="7"/>
        <v>1.8217325592669793E-3</v>
      </c>
      <c r="AQ60" s="100">
        <f t="shared" si="7"/>
        <v>1.848931373713414E-3</v>
      </c>
      <c r="AR60" s="100">
        <f t="shared" si="7"/>
        <v>1.8667890201102375E-3</v>
      </c>
      <c r="AS60" s="100">
        <f t="shared" si="7"/>
        <v>1.8784765432448031E-3</v>
      </c>
      <c r="AT60" s="100">
        <f t="shared" si="7"/>
        <v>1.8861574847314579E-3</v>
      </c>
      <c r="AU60" s="100">
        <f t="shared" si="7"/>
        <v>1.8912566248274472E-3</v>
      </c>
      <c r="AV60" s="100">
        <f t="shared" si="7"/>
        <v>1.8946963632327748E-3</v>
      </c>
      <c r="AW60" s="100">
        <f t="shared" si="7"/>
        <v>1.8970691891194407E-3</v>
      </c>
      <c r="AX60" s="100">
        <f t="shared" si="7"/>
        <v>1.8987545816768999E-3</v>
      </c>
    </row>
    <row r="61" spans="1:50">
      <c r="A61" t="s">
        <v>37</v>
      </c>
      <c r="B61" t="s">
        <v>47</v>
      </c>
      <c r="C61" t="s">
        <v>337</v>
      </c>
      <c r="J61" s="100">
        <f t="shared" ref="J61:AX61" si="8">(J27-I27)/I27</f>
        <v>-1.6680894309408605E-2</v>
      </c>
      <c r="K61" s="100">
        <f t="shared" si="8"/>
        <v>-0.26826971230575891</v>
      </c>
      <c r="L61" s="100">
        <f t="shared" si="8"/>
        <v>9.8418085616587322E-3</v>
      </c>
      <c r="M61" s="100">
        <f t="shared" si="8"/>
        <v>6.0525481599512705E-5</v>
      </c>
      <c r="N61" s="100">
        <f t="shared" si="8"/>
        <v>8.5581245473965364E-3</v>
      </c>
      <c r="O61" s="100">
        <f t="shared" si="8"/>
        <v>7.9010524328174125E-3</v>
      </c>
      <c r="P61" s="100">
        <f t="shared" si="8"/>
        <v>7.1720845219489047E-3</v>
      </c>
      <c r="Q61" s="100">
        <f t="shared" si="8"/>
        <v>6.8074867599392198E-3</v>
      </c>
      <c r="R61" s="100">
        <f t="shared" si="8"/>
        <v>7.0023409893189871E-3</v>
      </c>
      <c r="S61" s="100">
        <f t="shared" si="8"/>
        <v>6.7921865763160361E-3</v>
      </c>
      <c r="T61" s="100">
        <f t="shared" si="8"/>
        <v>6.2687191429500171E-3</v>
      </c>
      <c r="U61" s="100">
        <f t="shared" si="8"/>
        <v>5.9358881123378867E-3</v>
      </c>
      <c r="V61" s="100">
        <f t="shared" si="8"/>
        <v>5.6237617085287805E-3</v>
      </c>
      <c r="W61" s="100">
        <f t="shared" si="8"/>
        <v>5.7757710879261792E-3</v>
      </c>
      <c r="X61" s="100">
        <f t="shared" si="8"/>
        <v>5.2806678144021301E-3</v>
      </c>
      <c r="Y61" s="100">
        <f t="shared" si="8"/>
        <v>5.2074024775156389E-3</v>
      </c>
      <c r="Z61" s="100">
        <f t="shared" si="8"/>
        <v>4.6542903130205506E-3</v>
      </c>
      <c r="AA61" s="100">
        <f t="shared" si="8"/>
        <v>4.7543676064195472E-3</v>
      </c>
      <c r="AB61" s="100">
        <f t="shared" si="8"/>
        <v>4.4245247977684485E-3</v>
      </c>
      <c r="AC61" s="100">
        <f t="shared" si="8"/>
        <v>4.1074450809864887E-3</v>
      </c>
      <c r="AD61" s="100">
        <f t="shared" si="8"/>
        <v>3.9730412376491062E-3</v>
      </c>
      <c r="AE61" s="100">
        <f t="shared" si="8"/>
        <v>3.7764272536161079E-3</v>
      </c>
      <c r="AF61" s="100">
        <f t="shared" si="8"/>
        <v>3.6034118092012207E-3</v>
      </c>
      <c r="AG61" s="100">
        <f t="shared" si="8"/>
        <v>3.3090111743702072E-3</v>
      </c>
      <c r="AH61" s="100">
        <f t="shared" si="8"/>
        <v>3.0779198069393111E-3</v>
      </c>
      <c r="AI61" s="100">
        <f t="shared" si="8"/>
        <v>2.8266945038974201E-3</v>
      </c>
      <c r="AJ61" s="100">
        <f t="shared" si="8"/>
        <v>2.5448284336622908E-3</v>
      </c>
      <c r="AK61" s="100">
        <f t="shared" si="8"/>
        <v>1.2909533501627467E-3</v>
      </c>
      <c r="AL61" s="100">
        <f t="shared" si="8"/>
        <v>1.4077946893175622E-3</v>
      </c>
      <c r="AM61" s="100">
        <f t="shared" si="8"/>
        <v>1.3001144964031898E-3</v>
      </c>
      <c r="AN61" s="100">
        <f t="shared" si="8"/>
        <v>1.4131571447305966E-3</v>
      </c>
      <c r="AO61" s="100">
        <f t="shared" si="8"/>
        <v>1.5737022322793396E-3</v>
      </c>
      <c r="AP61" s="100">
        <f t="shared" si="8"/>
        <v>1.6046590227541352E-3</v>
      </c>
      <c r="AQ61" s="100">
        <f t="shared" si="8"/>
        <v>1.6255598014490737E-3</v>
      </c>
      <c r="AR61" s="100">
        <f t="shared" si="8"/>
        <v>1.6392957552911756E-3</v>
      </c>
      <c r="AS61" s="100">
        <f t="shared" si="8"/>
        <v>1.6481813594270216E-3</v>
      </c>
      <c r="AT61" s="100">
        <f t="shared" si="8"/>
        <v>1.6538675565389346E-3</v>
      </c>
      <c r="AU61" s="100">
        <f t="shared" si="8"/>
        <v>1.6574713397993802E-3</v>
      </c>
      <c r="AV61" s="100">
        <f t="shared" si="8"/>
        <v>1.6597284202990725E-3</v>
      </c>
      <c r="AW61" s="100">
        <f t="shared" si="8"/>
        <v>1.6611166857571228E-3</v>
      </c>
      <c r="AX61" s="100">
        <f t="shared" si="8"/>
        <v>1.6619444504306336E-3</v>
      </c>
    </row>
    <row r="62" spans="1:50">
      <c r="A62" t="s">
        <v>38</v>
      </c>
      <c r="B62" t="s">
        <v>47</v>
      </c>
      <c r="C62" t="s">
        <v>337</v>
      </c>
      <c r="J62" s="100">
        <f t="shared" ref="J62:AX62" si="9">(J28-I28)/I28</f>
        <v>-0.12659025169147706</v>
      </c>
      <c r="K62" s="100">
        <f t="shared" si="9"/>
        <v>0.19304910922071106</v>
      </c>
      <c r="L62" s="100">
        <f t="shared" si="9"/>
        <v>3.7327439842553677E-2</v>
      </c>
      <c r="M62" s="100">
        <f t="shared" si="9"/>
        <v>1.3584326576995328E-3</v>
      </c>
      <c r="N62" s="100">
        <f t="shared" si="9"/>
        <v>4.4446789650774261E-2</v>
      </c>
      <c r="O62" s="100">
        <f t="shared" si="9"/>
        <v>3.396006838083767E-2</v>
      </c>
      <c r="P62" s="100">
        <f t="shared" si="9"/>
        <v>3.1585591533568963E-2</v>
      </c>
      <c r="Q62" s="100">
        <f t="shared" si="9"/>
        <v>3.4514686618314867E-2</v>
      </c>
      <c r="R62" s="100">
        <f t="shared" si="9"/>
        <v>3.9300620407357365E-2</v>
      </c>
      <c r="S62" s="100">
        <f t="shared" si="9"/>
        <v>3.4442933900285369E-2</v>
      </c>
      <c r="T62" s="100">
        <f t="shared" si="9"/>
        <v>2.6570427117585529E-2</v>
      </c>
      <c r="U62" s="100">
        <f t="shared" si="9"/>
        <v>2.5788640312003234E-2</v>
      </c>
      <c r="V62" s="100">
        <f t="shared" si="9"/>
        <v>2.2278095241187165E-2</v>
      </c>
      <c r="W62" s="100">
        <f t="shared" si="9"/>
        <v>3.4971915437817941E-2</v>
      </c>
      <c r="X62" s="100">
        <f t="shared" si="9"/>
        <v>2.4472396892179338E-2</v>
      </c>
      <c r="Y62" s="100">
        <f t="shared" si="9"/>
        <v>2.8979728060242259E-2</v>
      </c>
      <c r="Z62" s="100">
        <f t="shared" si="9"/>
        <v>1.644056364918408E-2</v>
      </c>
      <c r="AA62" s="100">
        <f t="shared" si="9"/>
        <v>2.7057073696090349E-2</v>
      </c>
      <c r="AB62" s="100">
        <f t="shared" si="9"/>
        <v>2.2420408278164269E-2</v>
      </c>
      <c r="AC62" s="100">
        <f t="shared" si="9"/>
        <v>1.8250633609705941E-2</v>
      </c>
      <c r="AD62" s="100">
        <f t="shared" si="9"/>
        <v>2.0544475780619402E-2</v>
      </c>
      <c r="AE62" s="100">
        <f t="shared" si="9"/>
        <v>2.0634295607218106E-2</v>
      </c>
      <c r="AF62" s="100">
        <f t="shared" si="9"/>
        <v>2.1557927736400376E-2</v>
      </c>
      <c r="AG62" s="100">
        <f t="shared" si="9"/>
        <v>1.8177981037682998E-2</v>
      </c>
      <c r="AH62" s="100">
        <f t="shared" si="9"/>
        <v>1.7039819583166995E-2</v>
      </c>
      <c r="AI62" s="100">
        <f t="shared" si="9"/>
        <v>1.5189765593099015E-2</v>
      </c>
      <c r="AJ62" s="100">
        <f t="shared" si="9"/>
        <v>1.2261800021849942E-2</v>
      </c>
      <c r="AK62" s="100">
        <f t="shared" si="9"/>
        <v>5.2530312127077343E-3</v>
      </c>
      <c r="AL62" s="100">
        <f t="shared" si="9"/>
        <v>9.0829864337811043E-3</v>
      </c>
      <c r="AM62" s="100">
        <f t="shared" si="9"/>
        <v>3.2706097580755956E-3</v>
      </c>
      <c r="AN62" s="100">
        <f t="shared" si="9"/>
        <v>5.187593614525623E-3</v>
      </c>
      <c r="AO62" s="100">
        <f t="shared" si="9"/>
        <v>9.244731470358352E-3</v>
      </c>
      <c r="AP62" s="100">
        <f t="shared" si="9"/>
        <v>9.2351445543515653E-3</v>
      </c>
      <c r="AQ62" s="100">
        <f t="shared" si="9"/>
        <v>9.2398984770013272E-3</v>
      </c>
      <c r="AR62" s="100">
        <f t="shared" si="9"/>
        <v>9.2494038906289124E-3</v>
      </c>
      <c r="AS62" s="100">
        <f t="shared" si="9"/>
        <v>9.2591664525984215E-3</v>
      </c>
      <c r="AT62" s="100">
        <f t="shared" si="9"/>
        <v>9.2673867851438725E-3</v>
      </c>
      <c r="AU62" s="100">
        <f t="shared" si="9"/>
        <v>9.2735854049384499E-3</v>
      </c>
      <c r="AV62" s="100">
        <f t="shared" si="9"/>
        <v>9.277865036018745E-3</v>
      </c>
      <c r="AW62" s="100">
        <f t="shared" si="9"/>
        <v>9.2805383612867796E-3</v>
      </c>
      <c r="AX62" s="100">
        <f t="shared" si="9"/>
        <v>9.2819539102336115E-3</v>
      </c>
    </row>
    <row r="63" spans="1:50">
      <c r="A63" t="s">
        <v>39</v>
      </c>
      <c r="B63" t="s">
        <v>47</v>
      </c>
      <c r="C63" t="s">
        <v>337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</row>
    <row r="64" spans="1:50">
      <c r="A64" t="s">
        <v>40</v>
      </c>
      <c r="B64" t="s">
        <v>47</v>
      </c>
      <c r="C64" t="s">
        <v>337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100">
        <v>0</v>
      </c>
    </row>
    <row r="65" spans="1:50">
      <c r="A65" t="s">
        <v>41</v>
      </c>
      <c r="B65" t="s">
        <v>47</v>
      </c>
      <c r="C65" t="s">
        <v>337</v>
      </c>
      <c r="J65" s="100">
        <f t="shared" ref="J65:AX65" si="10">(J31-I31)/I31</f>
        <v>-0.15990049020529568</v>
      </c>
      <c r="K65" s="100">
        <f t="shared" si="10"/>
        <v>0.11025440532885766</v>
      </c>
      <c r="L65" s="100">
        <f t="shared" si="10"/>
        <v>9.0823017648676632E-3</v>
      </c>
      <c r="M65" s="100">
        <f t="shared" si="10"/>
        <v>2.3486911765171125E-3</v>
      </c>
      <c r="N65" s="100">
        <f t="shared" si="10"/>
        <v>9.3629749902636016E-3</v>
      </c>
      <c r="O65" s="100">
        <f t="shared" si="10"/>
        <v>8.6686530988293424E-3</v>
      </c>
      <c r="P65" s="100">
        <f t="shared" si="10"/>
        <v>8.0201691309620664E-3</v>
      </c>
      <c r="Q65" s="100">
        <f t="shared" si="10"/>
        <v>7.6022903382426069E-3</v>
      </c>
      <c r="R65" s="100">
        <f t="shared" si="10"/>
        <v>7.6229835450487742E-3</v>
      </c>
      <c r="S65" s="100">
        <f t="shared" si="10"/>
        <v>7.4961737582115578E-3</v>
      </c>
      <c r="T65" s="100">
        <f t="shared" si="10"/>
        <v>7.1646782083992899E-3</v>
      </c>
      <c r="U65" s="100">
        <f t="shared" si="10"/>
        <v>6.8266559714601476E-3</v>
      </c>
      <c r="V65" s="100">
        <f t="shared" si="10"/>
        <v>6.5686744578596253E-3</v>
      </c>
      <c r="W65" s="100">
        <f t="shared" si="10"/>
        <v>6.3099336385941769E-3</v>
      </c>
      <c r="X65" s="100">
        <f t="shared" si="10"/>
        <v>6.0522470818950951E-3</v>
      </c>
      <c r="Y65" s="100">
        <f t="shared" si="10"/>
        <v>5.7958526876120834E-3</v>
      </c>
      <c r="Z65" s="100">
        <f t="shared" si="10"/>
        <v>5.5406722079872029E-3</v>
      </c>
      <c r="AA65" s="100">
        <f t="shared" si="10"/>
        <v>5.2865685214131984E-3</v>
      </c>
      <c r="AB65" s="100">
        <f t="shared" si="10"/>
        <v>5.0334106951127611E-3</v>
      </c>
      <c r="AC65" s="100">
        <f t="shared" si="10"/>
        <v>4.7810872336210893E-3</v>
      </c>
      <c r="AD65" s="100">
        <f t="shared" si="10"/>
        <v>4.5295050693913604E-3</v>
      </c>
      <c r="AE65" s="100">
        <f t="shared" si="10"/>
        <v>4.2785855968789322E-3</v>
      </c>
      <c r="AF65" s="100">
        <f t="shared" si="10"/>
        <v>4.0282609373758901E-3</v>
      </c>
      <c r="AG65" s="100">
        <f t="shared" si="10"/>
        <v>3.7784710914216708E-3</v>
      </c>
      <c r="AH65" s="100">
        <f t="shared" si="10"/>
        <v>3.5291619181027907E-3</v>
      </c>
      <c r="AI65" s="100">
        <f t="shared" si="10"/>
        <v>3.2802837343981527E-3</v>
      </c>
      <c r="AJ65" s="100">
        <f t="shared" si="10"/>
        <v>3.0317903439437423E-3</v>
      </c>
      <c r="AK65" s="100">
        <f t="shared" si="10"/>
        <v>1.9884085071619072E-3</v>
      </c>
      <c r="AL65" s="100">
        <f t="shared" si="10"/>
        <v>1.9196944688915764E-3</v>
      </c>
      <c r="AM65" s="100">
        <f t="shared" si="10"/>
        <v>1.8587712925096183E-3</v>
      </c>
      <c r="AN65" s="100">
        <f t="shared" si="10"/>
        <v>1.8159016155861085E-3</v>
      </c>
      <c r="AO65" s="100">
        <f t="shared" si="10"/>
        <v>1.7876625198765695E-3</v>
      </c>
      <c r="AP65" s="100">
        <f t="shared" si="10"/>
        <v>1.7696088759362233E-3</v>
      </c>
      <c r="AQ65" s="100">
        <f t="shared" si="10"/>
        <v>1.7582348389487796E-3</v>
      </c>
      <c r="AR65" s="100">
        <f t="shared" si="10"/>
        <v>1.7511054109591541E-3</v>
      </c>
      <c r="AS65" s="100">
        <f t="shared" si="10"/>
        <v>1.7466209156235552E-3</v>
      </c>
      <c r="AT65" s="100">
        <f t="shared" si="10"/>
        <v>1.7437614171240607E-3</v>
      </c>
      <c r="AU65" s="100">
        <f t="shared" si="10"/>
        <v>1.7418885309164139E-3</v>
      </c>
      <c r="AV65" s="100">
        <f t="shared" si="10"/>
        <v>1.7406078979016288E-3</v>
      </c>
      <c r="AW65" s="100">
        <f t="shared" si="10"/>
        <v>1.739678518132977E-3</v>
      </c>
      <c r="AX65" s="100">
        <f t="shared" si="10"/>
        <v>1.7389546055463986E-3</v>
      </c>
    </row>
    <row r="66" spans="1:50">
      <c r="A66" t="s">
        <v>42</v>
      </c>
      <c r="B66" t="s">
        <v>47</v>
      </c>
      <c r="C66" t="s">
        <v>337</v>
      </c>
      <c r="J66" s="1">
        <f t="shared" ref="J66:AX66" si="11">J62</f>
        <v>-0.12659025169147706</v>
      </c>
      <c r="K66" s="1">
        <f t="shared" si="11"/>
        <v>0.19304910922071106</v>
      </c>
      <c r="L66" s="1">
        <f t="shared" si="11"/>
        <v>3.7327439842553677E-2</v>
      </c>
      <c r="M66" s="1">
        <f t="shared" si="11"/>
        <v>1.3584326576995328E-3</v>
      </c>
      <c r="N66" s="1">
        <f t="shared" si="11"/>
        <v>4.4446789650774261E-2</v>
      </c>
      <c r="O66" s="1">
        <f t="shared" si="11"/>
        <v>3.396006838083767E-2</v>
      </c>
      <c r="P66" s="1">
        <f t="shared" si="11"/>
        <v>3.1585591533568963E-2</v>
      </c>
      <c r="Q66" s="1">
        <f t="shared" si="11"/>
        <v>3.4514686618314867E-2</v>
      </c>
      <c r="R66" s="1">
        <f t="shared" si="11"/>
        <v>3.9300620407357365E-2</v>
      </c>
      <c r="S66" s="1">
        <f t="shared" si="11"/>
        <v>3.4442933900285369E-2</v>
      </c>
      <c r="T66" s="1">
        <f t="shared" si="11"/>
        <v>2.6570427117585529E-2</v>
      </c>
      <c r="U66" s="1">
        <f t="shared" si="11"/>
        <v>2.5788640312003234E-2</v>
      </c>
      <c r="V66" s="1">
        <f t="shared" si="11"/>
        <v>2.2278095241187165E-2</v>
      </c>
      <c r="W66" s="1">
        <f t="shared" si="11"/>
        <v>3.4971915437817941E-2</v>
      </c>
      <c r="X66" s="1">
        <f t="shared" si="11"/>
        <v>2.4472396892179338E-2</v>
      </c>
      <c r="Y66" s="1">
        <f t="shared" si="11"/>
        <v>2.8979728060242259E-2</v>
      </c>
      <c r="Z66" s="1">
        <f t="shared" si="11"/>
        <v>1.644056364918408E-2</v>
      </c>
      <c r="AA66" s="1">
        <f t="shared" si="11"/>
        <v>2.7057073696090349E-2</v>
      </c>
      <c r="AB66" s="1">
        <f t="shared" si="11"/>
        <v>2.2420408278164269E-2</v>
      </c>
      <c r="AC66" s="1">
        <f t="shared" si="11"/>
        <v>1.8250633609705941E-2</v>
      </c>
      <c r="AD66" s="1">
        <f t="shared" si="11"/>
        <v>2.0544475780619402E-2</v>
      </c>
      <c r="AE66" s="1">
        <f t="shared" si="11"/>
        <v>2.0634295607218106E-2</v>
      </c>
      <c r="AF66" s="1">
        <f t="shared" si="11"/>
        <v>2.1557927736400376E-2</v>
      </c>
      <c r="AG66" s="1">
        <f t="shared" si="11"/>
        <v>1.8177981037682998E-2</v>
      </c>
      <c r="AH66" s="1">
        <f t="shared" si="11"/>
        <v>1.7039819583166995E-2</v>
      </c>
      <c r="AI66" s="1">
        <f t="shared" si="11"/>
        <v>1.5189765593099015E-2</v>
      </c>
      <c r="AJ66" s="1">
        <f t="shared" si="11"/>
        <v>1.2261800021849942E-2</v>
      </c>
      <c r="AK66" s="1">
        <f t="shared" si="11"/>
        <v>5.2530312127077343E-3</v>
      </c>
      <c r="AL66" s="1">
        <f t="shared" si="11"/>
        <v>9.0829864337811043E-3</v>
      </c>
      <c r="AM66" s="1">
        <f t="shared" si="11"/>
        <v>3.2706097580755956E-3</v>
      </c>
      <c r="AN66" s="1">
        <f t="shared" si="11"/>
        <v>5.187593614525623E-3</v>
      </c>
      <c r="AO66" s="1">
        <f t="shared" si="11"/>
        <v>9.244731470358352E-3</v>
      </c>
      <c r="AP66" s="1">
        <f t="shared" si="11"/>
        <v>9.2351445543515653E-3</v>
      </c>
      <c r="AQ66" s="1">
        <f t="shared" si="11"/>
        <v>9.2398984770013272E-3</v>
      </c>
      <c r="AR66" s="1">
        <f t="shared" si="11"/>
        <v>9.2494038906289124E-3</v>
      </c>
      <c r="AS66" s="1">
        <f t="shared" si="11"/>
        <v>9.2591664525984215E-3</v>
      </c>
      <c r="AT66" s="1">
        <f t="shared" si="11"/>
        <v>9.2673867851438725E-3</v>
      </c>
      <c r="AU66" s="1">
        <f t="shared" si="11"/>
        <v>9.2735854049384499E-3</v>
      </c>
      <c r="AV66" s="1">
        <f t="shared" si="11"/>
        <v>9.277865036018745E-3</v>
      </c>
      <c r="AW66" s="1">
        <f t="shared" si="11"/>
        <v>9.2805383612867796E-3</v>
      </c>
      <c r="AX66" s="1">
        <f t="shared" si="11"/>
        <v>9.2819539102336115E-3</v>
      </c>
    </row>
    <row r="67" spans="1:50">
      <c r="A67" t="s">
        <v>43</v>
      </c>
      <c r="B67" t="s">
        <v>47</v>
      </c>
      <c r="C67" t="s">
        <v>337</v>
      </c>
      <c r="J67" s="1">
        <f t="shared" ref="J67:AX67" si="12">J53</f>
        <v>-2.0331667214372615E-2</v>
      </c>
      <c r="K67" s="1">
        <f t="shared" si="12"/>
        <v>4.1110310609560177E-2</v>
      </c>
      <c r="L67" s="1">
        <f t="shared" si="12"/>
        <v>5.197996726917402E-3</v>
      </c>
      <c r="M67" s="1">
        <f t="shared" si="12"/>
        <v>-1.0619923817695822E-3</v>
      </c>
      <c r="N67" s="1">
        <f t="shared" si="12"/>
        <v>8.7260053070337407E-3</v>
      </c>
      <c r="O67" s="1">
        <f t="shared" si="12"/>
        <v>7.5615691847263806E-3</v>
      </c>
      <c r="P67" s="1">
        <f t="shared" si="12"/>
        <v>6.8093564878514588E-3</v>
      </c>
      <c r="Q67" s="1">
        <f t="shared" si="12"/>
        <v>6.4850186239484063E-3</v>
      </c>
      <c r="R67" s="1">
        <f t="shared" si="12"/>
        <v>6.686447314411796E-3</v>
      </c>
      <c r="S67" s="1">
        <f t="shared" si="12"/>
        <v>6.6491849687875292E-3</v>
      </c>
      <c r="T67" s="1">
        <f t="shared" si="12"/>
        <v>6.3690859076950901E-3</v>
      </c>
      <c r="U67" s="1">
        <f t="shared" si="12"/>
        <v>6.1097858862240069E-3</v>
      </c>
      <c r="V67" s="1">
        <f t="shared" si="12"/>
        <v>5.9514199861493431E-3</v>
      </c>
      <c r="W67" s="1">
        <f t="shared" si="12"/>
        <v>5.7775353698833257E-3</v>
      </c>
      <c r="X67" s="1">
        <f t="shared" si="12"/>
        <v>5.5940335301801376E-3</v>
      </c>
      <c r="Y67" s="1">
        <f t="shared" si="12"/>
        <v>5.4033837242706646E-3</v>
      </c>
      <c r="Z67" s="1">
        <f t="shared" si="12"/>
        <v>5.2069099635266647E-3</v>
      </c>
      <c r="AA67" s="1">
        <f t="shared" si="12"/>
        <v>5.0054236351729517E-3</v>
      </c>
      <c r="AB67" s="1">
        <f t="shared" si="12"/>
        <v>4.7994750486399151E-3</v>
      </c>
      <c r="AC67" s="1">
        <f t="shared" si="12"/>
        <v>4.5894698094752608E-3</v>
      </c>
      <c r="AD67" s="1">
        <f t="shared" si="12"/>
        <v>4.3757280772896649E-3</v>
      </c>
      <c r="AE67" s="1">
        <f t="shared" si="12"/>
        <v>4.1585170882352624E-3</v>
      </c>
      <c r="AF67" s="1">
        <f t="shared" si="12"/>
        <v>3.9380700536334285E-3</v>
      </c>
      <c r="AG67" s="1">
        <f t="shared" si="12"/>
        <v>3.7145976055760668E-3</v>
      </c>
      <c r="AH67" s="1">
        <f t="shared" si="12"/>
        <v>3.4882949376098889E-3</v>
      </c>
      <c r="AI67" s="1">
        <f t="shared" si="12"/>
        <v>3.2593463605422699E-3</v>
      </c>
      <c r="AJ67" s="1">
        <f t="shared" si="12"/>
        <v>3.0279282648074143E-3</v>
      </c>
      <c r="AK67" s="1">
        <f t="shared" si="12"/>
        <v>1.8568852284487551E-3</v>
      </c>
      <c r="AL67" s="1">
        <f t="shared" si="12"/>
        <v>1.9571270005987367E-3</v>
      </c>
      <c r="AM67" s="1">
        <f t="shared" si="12"/>
        <v>1.9623045193364352E-3</v>
      </c>
      <c r="AN67" s="1">
        <f t="shared" si="12"/>
        <v>1.9372743069205293E-3</v>
      </c>
      <c r="AO67" s="1">
        <f t="shared" si="12"/>
        <v>1.9048872926009537E-3</v>
      </c>
      <c r="AP67" s="1">
        <f t="shared" si="12"/>
        <v>1.87402283925612E-3</v>
      </c>
      <c r="AQ67" s="1">
        <f t="shared" si="12"/>
        <v>1.8478045824900813E-3</v>
      </c>
      <c r="AR67" s="1">
        <f t="shared" si="12"/>
        <v>1.826885597252328E-3</v>
      </c>
      <c r="AS67" s="1">
        <f t="shared" si="12"/>
        <v>1.8108978083641954E-3</v>
      </c>
      <c r="AT67" s="1">
        <f t="shared" si="12"/>
        <v>1.7991124384960924E-3</v>
      </c>
      <c r="AU67" s="1">
        <f t="shared" si="12"/>
        <v>1.7907388739661671E-3</v>
      </c>
      <c r="AV67" s="1">
        <f t="shared" si="12"/>
        <v>1.7850518751797743E-3</v>
      </c>
      <c r="AW67" s="1">
        <f t="shared" si="12"/>
        <v>1.7814364727821211E-3</v>
      </c>
      <c r="AX67" s="1">
        <f t="shared" si="12"/>
        <v>1.7793942695090953E-3</v>
      </c>
    </row>
    <row r="68" spans="1:50">
      <c r="A68" t="s">
        <v>44</v>
      </c>
      <c r="B68" t="s">
        <v>47</v>
      </c>
      <c r="C68" t="s">
        <v>337</v>
      </c>
      <c r="J68" s="1">
        <f t="shared" ref="J68:AX68" si="13">J60</f>
        <v>-3.3384220617620065E-2</v>
      </c>
      <c r="K68" s="1">
        <f t="shared" si="13"/>
        <v>-0.16955381256942617</v>
      </c>
      <c r="L68" s="1">
        <f t="shared" si="13"/>
        <v>1.0948986760804266E-2</v>
      </c>
      <c r="M68" s="1">
        <f t="shared" si="13"/>
        <v>-5.3625908712187263E-4</v>
      </c>
      <c r="N68" s="1">
        <f t="shared" si="13"/>
        <v>9.7578924706679393E-3</v>
      </c>
      <c r="O68" s="1">
        <f t="shared" si="13"/>
        <v>9.1667027869991174E-3</v>
      </c>
      <c r="P68" s="1">
        <f t="shared" si="13"/>
        <v>8.258984263984092E-3</v>
      </c>
      <c r="Q68" s="1">
        <f t="shared" si="13"/>
        <v>7.6804284539054935E-3</v>
      </c>
      <c r="R68" s="1">
        <f t="shared" si="13"/>
        <v>7.797370696300281E-3</v>
      </c>
      <c r="S68" s="1">
        <f t="shared" si="13"/>
        <v>7.7132210474746121E-3</v>
      </c>
      <c r="T68" s="1">
        <f t="shared" si="13"/>
        <v>7.3158966516797298E-3</v>
      </c>
      <c r="U68" s="1">
        <f t="shared" si="13"/>
        <v>6.9124509868078591E-3</v>
      </c>
      <c r="V68" s="1">
        <f t="shared" si="13"/>
        <v>6.6431246402735246E-3</v>
      </c>
      <c r="W68" s="1">
        <f t="shared" si="13"/>
        <v>6.3825259446635687E-3</v>
      </c>
      <c r="X68" s="1">
        <f t="shared" si="13"/>
        <v>6.1239635106341526E-3</v>
      </c>
      <c r="Y68" s="1">
        <f t="shared" si="13"/>
        <v>5.8651504894604916E-3</v>
      </c>
      <c r="Z68" s="1">
        <f t="shared" si="13"/>
        <v>5.6054597762626142E-3</v>
      </c>
      <c r="AA68" s="1">
        <f t="shared" si="13"/>
        <v>5.3447983268759157E-3</v>
      </c>
      <c r="AB68" s="1">
        <f t="shared" si="13"/>
        <v>5.0832215515977134E-3</v>
      </c>
      <c r="AC68" s="1">
        <f t="shared" si="13"/>
        <v>4.820811987792422E-3</v>
      </c>
      <c r="AD68" s="1">
        <f t="shared" si="13"/>
        <v>4.5576460595606475E-3</v>
      </c>
      <c r="AE68" s="1">
        <f t="shared" si="13"/>
        <v>4.2937882188915297E-3</v>
      </c>
      <c r="AF68" s="1">
        <f t="shared" si="13"/>
        <v>4.0292924514432876E-3</v>
      </c>
      <c r="AG68" s="1">
        <f t="shared" si="13"/>
        <v>3.7642049852266582E-3</v>
      </c>
      <c r="AH68" s="1">
        <f t="shared" si="13"/>
        <v>3.4985665809440067E-3</v>
      </c>
      <c r="AI68" s="1">
        <f t="shared" si="13"/>
        <v>3.2324141662948809E-3</v>
      </c>
      <c r="AJ68" s="1">
        <f t="shared" si="13"/>
        <v>2.965781932507734E-3</v>
      </c>
      <c r="AK68" s="1">
        <f t="shared" si="13"/>
        <v>1.5162756582389775E-3</v>
      </c>
      <c r="AL68" s="1">
        <f t="shared" si="13"/>
        <v>1.5545513789058318E-3</v>
      </c>
      <c r="AM68" s="1">
        <f t="shared" si="13"/>
        <v>1.641995742236702E-3</v>
      </c>
      <c r="AN68" s="1">
        <f t="shared" si="13"/>
        <v>1.7216107574713842E-3</v>
      </c>
      <c r="AO68" s="1">
        <f t="shared" si="13"/>
        <v>1.7808887592187768E-3</v>
      </c>
      <c r="AP68" s="1">
        <f t="shared" si="13"/>
        <v>1.8217325592669793E-3</v>
      </c>
      <c r="AQ68" s="1">
        <f t="shared" si="13"/>
        <v>1.848931373713414E-3</v>
      </c>
      <c r="AR68" s="1">
        <f t="shared" si="13"/>
        <v>1.8667890201102375E-3</v>
      </c>
      <c r="AS68" s="1">
        <f t="shared" si="13"/>
        <v>1.8784765432448031E-3</v>
      </c>
      <c r="AT68" s="1">
        <f t="shared" si="13"/>
        <v>1.8861574847314579E-3</v>
      </c>
      <c r="AU68" s="1">
        <f t="shared" si="13"/>
        <v>1.8912566248274472E-3</v>
      </c>
      <c r="AV68" s="1">
        <f t="shared" si="13"/>
        <v>1.8946963632327748E-3</v>
      </c>
      <c r="AW68" s="1">
        <f t="shared" si="13"/>
        <v>1.8970691891194407E-3</v>
      </c>
      <c r="AX68" s="1">
        <f t="shared" si="13"/>
        <v>1.8987545816768999E-3</v>
      </c>
    </row>
    <row r="69" spans="1:50">
      <c r="A69" t="s">
        <v>29</v>
      </c>
      <c r="B69" t="s">
        <v>46</v>
      </c>
      <c r="C69" t="s">
        <v>337</v>
      </c>
      <c r="J69" s="1">
        <f t="shared" ref="J69:AX69" si="14">(J35-I35)/I35</f>
        <v>-2.0331667214372781E-2</v>
      </c>
      <c r="K69" s="1">
        <f t="shared" si="14"/>
        <v>4.1110310609560226E-2</v>
      </c>
      <c r="L69" s="1">
        <f t="shared" si="14"/>
        <v>5.1979967269172537E-3</v>
      </c>
      <c r="M69" s="1">
        <f t="shared" si="14"/>
        <v>-1.0619923817696598E-3</v>
      </c>
      <c r="N69" s="1">
        <f t="shared" si="14"/>
        <v>8.7260053070340009E-3</v>
      </c>
      <c r="O69" s="1">
        <f t="shared" si="14"/>
        <v>7.5615691847264223E-3</v>
      </c>
      <c r="P69" s="1">
        <f t="shared" si="14"/>
        <v>6.8093564878514241E-3</v>
      </c>
      <c r="Q69" s="1">
        <f t="shared" si="14"/>
        <v>6.4850186239483673E-3</v>
      </c>
      <c r="R69" s="1">
        <f t="shared" si="14"/>
        <v>6.6864473144119356E-3</v>
      </c>
      <c r="S69" s="1">
        <f t="shared" si="14"/>
        <v>6.649184968787308E-3</v>
      </c>
      <c r="T69" s="1">
        <f t="shared" si="14"/>
        <v>6.3690859076953356E-3</v>
      </c>
      <c r="U69" s="1">
        <f t="shared" si="14"/>
        <v>6.1097858862237493E-3</v>
      </c>
      <c r="V69" s="1">
        <f t="shared" si="14"/>
        <v>5.9514199861494116E-3</v>
      </c>
      <c r="W69" s="1">
        <f t="shared" si="14"/>
        <v>5.7775353698834167E-3</v>
      </c>
      <c r="X69" s="1">
        <f t="shared" si="14"/>
        <v>5.5940335301802183E-3</v>
      </c>
      <c r="Y69" s="1">
        <f t="shared" si="14"/>
        <v>5.4033837242705449E-3</v>
      </c>
      <c r="Z69" s="1">
        <f t="shared" si="14"/>
        <v>5.2069099635266083E-3</v>
      </c>
      <c r="AA69" s="1">
        <f t="shared" si="14"/>
        <v>5.0054236351731018E-3</v>
      </c>
      <c r="AB69" s="1">
        <f t="shared" si="14"/>
        <v>4.7994750486397173E-3</v>
      </c>
      <c r="AC69" s="1">
        <f t="shared" si="14"/>
        <v>4.5894698094752235E-3</v>
      </c>
      <c r="AD69" s="1">
        <f t="shared" si="14"/>
        <v>4.3757280772896007E-3</v>
      </c>
      <c r="AE69" s="1">
        <f t="shared" si="14"/>
        <v>4.1585170882353544E-3</v>
      </c>
      <c r="AF69" s="1">
        <f t="shared" si="14"/>
        <v>3.9380700536335656E-3</v>
      </c>
      <c r="AG69" s="1">
        <f t="shared" si="14"/>
        <v>3.7145976055760559E-3</v>
      </c>
      <c r="AH69" s="1">
        <f t="shared" si="14"/>
        <v>3.4882949376098143E-3</v>
      </c>
      <c r="AI69" s="1">
        <f t="shared" si="14"/>
        <v>3.259346360542436E-3</v>
      </c>
      <c r="AJ69" s="1">
        <f t="shared" si="14"/>
        <v>3.0279282648072001E-3</v>
      </c>
      <c r="AK69" s="1">
        <f t="shared" si="14"/>
        <v>1.8568852284486848E-3</v>
      </c>
      <c r="AL69" s="1">
        <f t="shared" si="14"/>
        <v>1.957127000598905E-3</v>
      </c>
      <c r="AM69" s="1">
        <f t="shared" si="14"/>
        <v>1.962304519336459E-3</v>
      </c>
      <c r="AN69" s="1">
        <f t="shared" si="14"/>
        <v>1.9372743069205622E-3</v>
      </c>
      <c r="AO69" s="1">
        <f t="shared" si="14"/>
        <v>1.9048872926007987E-3</v>
      </c>
      <c r="AP69" s="1">
        <f t="shared" si="14"/>
        <v>1.8740228392561708E-3</v>
      </c>
      <c r="AQ69" s="1">
        <f t="shared" si="14"/>
        <v>1.8478045824901854E-3</v>
      </c>
      <c r="AR69" s="1">
        <f t="shared" si="14"/>
        <v>1.826885597252205E-3</v>
      </c>
      <c r="AS69" s="1">
        <f t="shared" si="14"/>
        <v>1.8108978083641127E-3</v>
      </c>
      <c r="AT69" s="1">
        <f t="shared" si="14"/>
        <v>1.7991124384961386E-3</v>
      </c>
      <c r="AU69" s="1">
        <f t="shared" si="14"/>
        <v>1.7907388739662041E-3</v>
      </c>
      <c r="AV69" s="1">
        <f t="shared" si="14"/>
        <v>1.7850518751798201E-3</v>
      </c>
      <c r="AW69" s="1">
        <f t="shared" si="14"/>
        <v>1.7814364727822504E-3</v>
      </c>
      <c r="AX69" s="1">
        <f t="shared" si="14"/>
        <v>1.7793942695088286E-3</v>
      </c>
    </row>
    <row r="70" spans="1:50">
      <c r="A70" t="s">
        <v>30</v>
      </c>
      <c r="B70" t="s">
        <v>46</v>
      </c>
      <c r="C70" t="s">
        <v>337</v>
      </c>
      <c r="J70" s="1">
        <f t="shared" ref="J70:AX70" si="15">(J36-I36)/I36</f>
        <v>-0.21279288377614464</v>
      </c>
      <c r="K70" s="1">
        <f t="shared" si="15"/>
        <v>0.2981202808564905</v>
      </c>
      <c r="L70" s="1">
        <f t="shared" si="15"/>
        <v>1.8401774850979977E-2</v>
      </c>
      <c r="M70" s="1">
        <f t="shared" si="15"/>
        <v>-1.4884691898000006E-2</v>
      </c>
      <c r="N70" s="1">
        <f t="shared" si="15"/>
        <v>2.445888148472752E-2</v>
      </c>
      <c r="O70" s="1">
        <f t="shared" si="15"/>
        <v>1.6184333356162837E-2</v>
      </c>
      <c r="P70" s="1">
        <f t="shared" si="15"/>
        <v>1.4277855669283851E-2</v>
      </c>
      <c r="Q70" s="1">
        <f t="shared" si="15"/>
        <v>1.7195554757607215E-2</v>
      </c>
      <c r="R70" s="1">
        <f t="shared" si="15"/>
        <v>2.1870628723798635E-2</v>
      </c>
      <c r="S70" s="1">
        <f t="shared" si="15"/>
        <v>1.8017730715126801E-2</v>
      </c>
      <c r="T70" s="1">
        <f t="shared" si="15"/>
        <v>1.1473649815864089E-2</v>
      </c>
      <c r="U70" s="1">
        <f t="shared" si="15"/>
        <v>1.1231711760913499E-2</v>
      </c>
      <c r="V70" s="1">
        <f t="shared" si="15"/>
        <v>8.6279779703504322E-3</v>
      </c>
      <c r="W70" s="1">
        <f t="shared" si="15"/>
        <v>2.0356936949375827E-2</v>
      </c>
      <c r="X70" s="1">
        <f t="shared" si="15"/>
        <v>1.1572158736055944E-2</v>
      </c>
      <c r="Y70" s="1">
        <f t="shared" si="15"/>
        <v>1.6040454485974371E-2</v>
      </c>
      <c r="Z70" s="1">
        <f t="shared" si="15"/>
        <v>5.3991081704805157E-3</v>
      </c>
      <c r="AA70" s="1">
        <f t="shared" si="15"/>
        <v>1.5255403009028924E-2</v>
      </c>
      <c r="AB70" s="1">
        <f t="shared" si="15"/>
        <v>1.158517248144076E-2</v>
      </c>
      <c r="AC70" s="1">
        <f t="shared" si="15"/>
        <v>8.3133687680308366E-3</v>
      </c>
      <c r="AD70" s="1">
        <f t="shared" si="15"/>
        <v>1.0765903713658931E-2</v>
      </c>
      <c r="AE70" s="1">
        <f t="shared" si="15"/>
        <v>1.1254476488920086E-2</v>
      </c>
      <c r="AF70" s="1">
        <f t="shared" si="15"/>
        <v>1.2475856250007375E-2</v>
      </c>
      <c r="AG70" s="1">
        <f t="shared" si="15"/>
        <v>9.8665585372648672E-3</v>
      </c>
      <c r="AH70" s="1">
        <f t="shared" si="15"/>
        <v>9.2409762548549962E-3</v>
      </c>
      <c r="AI70" s="1">
        <f t="shared" si="15"/>
        <v>7.9751068929571952E-3</v>
      </c>
      <c r="AJ70" s="1">
        <f t="shared" si="15"/>
        <v>5.742549079732001E-3</v>
      </c>
      <c r="AK70" s="1">
        <f t="shared" si="15"/>
        <v>-1.3521528889277691E-4</v>
      </c>
      <c r="AL70" s="1">
        <f t="shared" si="15"/>
        <v>3.9244796297470304E-3</v>
      </c>
      <c r="AM70" s="1">
        <f t="shared" si="15"/>
        <v>-6.3864273178306289E-4</v>
      </c>
      <c r="AN70" s="1">
        <f t="shared" si="15"/>
        <v>1.5149194302913861E-3</v>
      </c>
      <c r="AO70" s="1">
        <f t="shared" si="15"/>
        <v>5.4220769178578545E-3</v>
      </c>
      <c r="AP70" s="1">
        <f t="shared" si="15"/>
        <v>5.5893648294869005E-3</v>
      </c>
      <c r="AQ70" s="1">
        <f t="shared" si="15"/>
        <v>5.7001569699286969E-3</v>
      </c>
      <c r="AR70" s="1">
        <f t="shared" si="15"/>
        <v>5.7733700684162005E-3</v>
      </c>
      <c r="AS70" s="1">
        <f t="shared" si="15"/>
        <v>5.8221746620210797E-3</v>
      </c>
      <c r="AT70" s="1">
        <f t="shared" si="15"/>
        <v>5.855287885164079E-3</v>
      </c>
      <c r="AU70" s="1">
        <f t="shared" si="15"/>
        <v>5.8783495293929632E-3</v>
      </c>
      <c r="AV70" s="1">
        <f t="shared" si="15"/>
        <v>5.8949720539030904E-3</v>
      </c>
      <c r="AW70" s="1">
        <f t="shared" si="15"/>
        <v>5.907460874717098E-3</v>
      </c>
      <c r="AX70" s="1">
        <f t="shared" si="15"/>
        <v>5.9172867687095794E-3</v>
      </c>
    </row>
    <row r="71" spans="1:50">
      <c r="A71" t="s">
        <v>31</v>
      </c>
      <c r="B71" t="s">
        <v>46</v>
      </c>
      <c r="C71" t="s">
        <v>337</v>
      </c>
      <c r="J71" s="1">
        <f t="shared" ref="J71:AX71" si="16">(J37-I37)/I37</f>
        <v>-1.1779466667415589E-2</v>
      </c>
      <c r="K71" s="1">
        <f t="shared" si="16"/>
        <v>7.2000012194152169E-2</v>
      </c>
      <c r="L71" s="1">
        <f t="shared" si="16"/>
        <v>1.8155458554448948E-2</v>
      </c>
      <c r="M71" s="1">
        <f t="shared" si="16"/>
        <v>8.5856346220257694E-3</v>
      </c>
      <c r="N71" s="1">
        <f t="shared" si="16"/>
        <v>2.150807367591101E-2</v>
      </c>
      <c r="O71" s="1">
        <f t="shared" si="16"/>
        <v>1.536509141068448E-2</v>
      </c>
      <c r="P71" s="1">
        <f t="shared" si="16"/>
        <v>1.4134132037133323E-2</v>
      </c>
      <c r="Q71" s="1">
        <f t="shared" si="16"/>
        <v>1.5947345292747106E-2</v>
      </c>
      <c r="R71" s="1">
        <f t="shared" si="16"/>
        <v>1.8072750435995925E-2</v>
      </c>
      <c r="S71" s="1">
        <f t="shared" si="16"/>
        <v>1.4723815849713011E-2</v>
      </c>
      <c r="T71" s="1">
        <f t="shared" si="16"/>
        <v>9.7672599903037161E-3</v>
      </c>
      <c r="U71" s="1">
        <f t="shared" si="16"/>
        <v>9.437408859233826E-3</v>
      </c>
      <c r="V71" s="1">
        <f t="shared" si="16"/>
        <v>7.0809475019123751E-3</v>
      </c>
      <c r="W71" s="1">
        <f t="shared" si="16"/>
        <v>1.4474403287038728E-2</v>
      </c>
      <c r="X71" s="1">
        <f t="shared" si="16"/>
        <v>7.812409341604259E-3</v>
      </c>
      <c r="Y71" s="1">
        <f t="shared" si="16"/>
        <v>1.0238346935593995E-2</v>
      </c>
      <c r="Z71" s="1">
        <f t="shared" si="16"/>
        <v>1.1630230403832766E-2</v>
      </c>
      <c r="AA71" s="1">
        <f t="shared" si="16"/>
        <v>1.759700576535516E-2</v>
      </c>
      <c r="AB71" s="1">
        <f t="shared" si="16"/>
        <v>1.438852599692844E-2</v>
      </c>
      <c r="AC71" s="1">
        <f t="shared" si="16"/>
        <v>1.1488920989014129E-2</v>
      </c>
      <c r="AD71" s="1">
        <f t="shared" si="16"/>
        <v>1.2521480824579349E-2</v>
      </c>
      <c r="AE71" s="1">
        <f t="shared" si="16"/>
        <v>1.2260287047244014E-2</v>
      </c>
      <c r="AF71" s="1">
        <f t="shared" si="16"/>
        <v>1.2533354981403642E-2</v>
      </c>
      <c r="AG71" s="1">
        <f t="shared" si="16"/>
        <v>1.0240426726935091E-2</v>
      </c>
      <c r="AH71" s="1">
        <f t="shared" si="16"/>
        <v>9.3188742512709949E-3</v>
      </c>
      <c r="AI71" s="1">
        <f t="shared" si="16"/>
        <v>7.9768749980904247E-3</v>
      </c>
      <c r="AJ71" s="1">
        <f t="shared" si="16"/>
        <v>5.9936544304043876E-3</v>
      </c>
      <c r="AK71" s="1">
        <f t="shared" si="16"/>
        <v>3.0289719672084484E-3</v>
      </c>
      <c r="AL71" s="1">
        <f t="shared" si="16"/>
        <v>4.867503228447965E-3</v>
      </c>
      <c r="AM71" s="1">
        <f t="shared" si="16"/>
        <v>7.6074709853174145E-4</v>
      </c>
      <c r="AN71" s="1">
        <f t="shared" si="16"/>
        <v>1.2843422246880353E-3</v>
      </c>
      <c r="AO71" s="1">
        <f t="shared" si="16"/>
        <v>6.4193420304403167E-3</v>
      </c>
      <c r="AP71" s="1">
        <f t="shared" si="16"/>
        <v>6.355903080491835E-3</v>
      </c>
      <c r="AQ71" s="1">
        <f t="shared" si="16"/>
        <v>6.3095477124072031E-3</v>
      </c>
      <c r="AR71" s="1">
        <f t="shared" si="16"/>
        <v>6.2762522942244195E-3</v>
      </c>
      <c r="AS71" s="1">
        <f t="shared" si="16"/>
        <v>6.2526203612277261E-3</v>
      </c>
      <c r="AT71" s="1">
        <f t="shared" si="16"/>
        <v>6.2359974065592906E-3</v>
      </c>
      <c r="AU71" s="1">
        <f t="shared" si="16"/>
        <v>6.2243898990913303E-3</v>
      </c>
      <c r="AV71" s="1">
        <f t="shared" si="16"/>
        <v>6.2163360817263759E-3</v>
      </c>
      <c r="AW71" s="1">
        <f t="shared" si="16"/>
        <v>6.210781066036038E-3</v>
      </c>
      <c r="AX71" s="1">
        <f t="shared" si="16"/>
        <v>6.2069722769710163E-3</v>
      </c>
    </row>
    <row r="72" spans="1:50">
      <c r="A72" t="s">
        <v>32</v>
      </c>
      <c r="B72" t="s">
        <v>46</v>
      </c>
      <c r="C72" t="s">
        <v>337</v>
      </c>
      <c r="J72" s="1">
        <f t="shared" ref="J72:AX72" si="17">(J38-I38)/I38</f>
        <v>-3.7145929391964344E-2</v>
      </c>
      <c r="K72" s="1">
        <f t="shared" si="17"/>
        <v>9.0255285684878825E-2</v>
      </c>
      <c r="L72" s="1">
        <f t="shared" si="17"/>
        <v>2.7271203322581053E-2</v>
      </c>
      <c r="M72" s="1">
        <f t="shared" si="17"/>
        <v>1.8570958433867413E-2</v>
      </c>
      <c r="N72" s="1">
        <f t="shared" si="17"/>
        <v>3.7043332815357488E-2</v>
      </c>
      <c r="O72" s="1">
        <f t="shared" si="17"/>
        <v>2.7152889200835268E-2</v>
      </c>
      <c r="P72" s="1">
        <f t="shared" si="17"/>
        <v>2.6690499242224202E-2</v>
      </c>
      <c r="Q72" s="1">
        <f t="shared" si="17"/>
        <v>3.133018012668002E-2</v>
      </c>
      <c r="R72" s="1">
        <f t="shared" si="17"/>
        <v>3.6009236085315484E-2</v>
      </c>
      <c r="S72" s="1">
        <f t="shared" si="17"/>
        <v>3.0550349283845209E-2</v>
      </c>
      <c r="T72" s="1">
        <f t="shared" si="17"/>
        <v>2.2651093930227725E-2</v>
      </c>
      <c r="U72" s="1">
        <f t="shared" si="17"/>
        <v>2.2876042855514294E-2</v>
      </c>
      <c r="V72" s="1">
        <f t="shared" si="17"/>
        <v>1.9482797378411045E-2</v>
      </c>
      <c r="W72" s="1">
        <f t="shared" si="17"/>
        <v>3.4112797202423779E-2</v>
      </c>
      <c r="X72" s="1">
        <f t="shared" si="17"/>
        <v>2.2805402486521419E-2</v>
      </c>
      <c r="Y72" s="1">
        <f t="shared" si="17"/>
        <v>2.8275807907939821E-2</v>
      </c>
      <c r="Z72" s="1">
        <f t="shared" si="17"/>
        <v>3.6590180184329617E-3</v>
      </c>
      <c r="AA72" s="1">
        <f t="shared" si="17"/>
        <v>1.5858192394548488E-2</v>
      </c>
      <c r="AB72" s="1">
        <f t="shared" si="17"/>
        <v>1.1219033258536536E-2</v>
      </c>
      <c r="AC72" s="1">
        <f t="shared" si="17"/>
        <v>7.1095513301142653E-3</v>
      </c>
      <c r="AD72" s="1">
        <f t="shared" si="17"/>
        <v>1.0163818257914462E-2</v>
      </c>
      <c r="AE72" s="1">
        <f t="shared" si="17"/>
        <v>1.0802013574422712E-2</v>
      </c>
      <c r="AF72" s="1">
        <f t="shared" si="17"/>
        <v>1.2382168748979103E-2</v>
      </c>
      <c r="AG72" s="1">
        <f t="shared" si="17"/>
        <v>9.2102797859052888E-3</v>
      </c>
      <c r="AH72" s="1">
        <f t="shared" si="17"/>
        <v>8.5315797819030415E-3</v>
      </c>
      <c r="AI72" s="1">
        <f t="shared" si="17"/>
        <v>7.0670011357793642E-3</v>
      </c>
      <c r="AJ72" s="1">
        <f t="shared" si="17"/>
        <v>4.4104278960702516E-3</v>
      </c>
      <c r="AK72" s="1">
        <f t="shared" si="17"/>
        <v>6.7437177496325849E-4</v>
      </c>
      <c r="AL72" s="1">
        <f t="shared" si="17"/>
        <v>4.8335739346964434E-3</v>
      </c>
      <c r="AM72" s="1">
        <f t="shared" si="17"/>
        <v>-1.917413005829963E-3</v>
      </c>
      <c r="AN72" s="1">
        <f t="shared" si="17"/>
        <v>-1.7482952794268131E-4</v>
      </c>
      <c r="AO72" s="1">
        <f t="shared" si="17"/>
        <v>5.9599912384361202E-3</v>
      </c>
      <c r="AP72" s="1">
        <f t="shared" si="17"/>
        <v>5.875666045311252E-3</v>
      </c>
      <c r="AQ72" s="1">
        <f t="shared" si="17"/>
        <v>5.8140500344262859E-3</v>
      </c>
      <c r="AR72" s="1">
        <f t="shared" si="17"/>
        <v>5.7697940150425574E-3</v>
      </c>
      <c r="AS72" s="1">
        <f t="shared" si="17"/>
        <v>5.7383829205582236E-3</v>
      </c>
      <c r="AT72" s="1">
        <f t="shared" si="17"/>
        <v>5.716288166182493E-3</v>
      </c>
      <c r="AU72" s="1">
        <f t="shared" si="17"/>
        <v>5.700859871713807E-3</v>
      </c>
      <c r="AV72" s="1">
        <f t="shared" si="17"/>
        <v>5.690155052795836E-3</v>
      </c>
      <c r="AW72" s="1">
        <f t="shared" si="17"/>
        <v>5.6827715597645191E-3</v>
      </c>
      <c r="AX72" s="1">
        <f t="shared" si="17"/>
        <v>5.6777090854148822E-3</v>
      </c>
    </row>
    <row r="73" spans="1:50">
      <c r="A73" t="s">
        <v>33</v>
      </c>
      <c r="B73" t="s">
        <v>46</v>
      </c>
      <c r="C73" t="s">
        <v>337</v>
      </c>
      <c r="J73" s="1">
        <f t="shared" ref="J73:AX73" si="18">(J39-I39)/I39</f>
        <v>-0.1133046898421739</v>
      </c>
      <c r="K73" s="1">
        <f t="shared" si="18"/>
        <v>-0.12997890192213482</v>
      </c>
      <c r="L73" s="1">
        <f t="shared" si="18"/>
        <v>4.2330316531345178E-3</v>
      </c>
      <c r="M73" s="1">
        <f t="shared" si="18"/>
        <v>-1.9025563030834187E-3</v>
      </c>
      <c r="N73" s="1">
        <f t="shared" si="18"/>
        <v>5.1628945506225722E-3</v>
      </c>
      <c r="O73" s="1">
        <f t="shared" si="18"/>
        <v>4.5843427162045609E-3</v>
      </c>
      <c r="P73" s="1">
        <f t="shared" si="18"/>
        <v>3.9558619550143399E-3</v>
      </c>
      <c r="Q73" s="1">
        <f t="shared" si="18"/>
        <v>3.6412377999907805E-3</v>
      </c>
      <c r="R73" s="1">
        <f t="shared" si="18"/>
        <v>3.7542239131025433E-3</v>
      </c>
      <c r="S73" s="1">
        <f t="shared" si="18"/>
        <v>3.712985883050472E-3</v>
      </c>
      <c r="T73" s="1">
        <f t="shared" si="18"/>
        <v>3.4859580673100498E-3</v>
      </c>
      <c r="U73" s="1">
        <f t="shared" si="18"/>
        <v>3.2746082185843698E-3</v>
      </c>
      <c r="V73" s="1">
        <f t="shared" si="18"/>
        <v>3.1500438660238789E-3</v>
      </c>
      <c r="W73" s="1">
        <f t="shared" si="18"/>
        <v>3.0256457548004248E-3</v>
      </c>
      <c r="X73" s="1">
        <f t="shared" si="18"/>
        <v>2.900030086023052E-3</v>
      </c>
      <c r="Y73" s="1">
        <f t="shared" si="18"/>
        <v>2.7736440406601051E-3</v>
      </c>
      <c r="Z73" s="1">
        <f t="shared" si="18"/>
        <v>2.6467871099402343E-3</v>
      </c>
      <c r="AA73" s="1">
        <f t="shared" si="18"/>
        <v>2.5196184566436794E-3</v>
      </c>
      <c r="AB73" s="1">
        <f t="shared" si="18"/>
        <v>2.3922245203196134E-3</v>
      </c>
      <c r="AC73" s="1">
        <f t="shared" si="18"/>
        <v>2.2646543892966926E-3</v>
      </c>
      <c r="AD73" s="1">
        <f t="shared" si="18"/>
        <v>2.1369371078220766E-3</v>
      </c>
      <c r="AE73" s="1">
        <f t="shared" si="18"/>
        <v>2.0090905232358056E-3</v>
      </c>
      <c r="AF73" s="1">
        <f t="shared" si="18"/>
        <v>1.8811260407119652E-3</v>
      </c>
      <c r="AG73" s="1">
        <f t="shared" si="18"/>
        <v>1.7530512807456353E-3</v>
      </c>
      <c r="AH73" s="1">
        <f t="shared" si="18"/>
        <v>1.6248716057033086E-3</v>
      </c>
      <c r="AI73" s="1">
        <f t="shared" si="18"/>
        <v>1.4965910132856894E-3</v>
      </c>
      <c r="AJ73" s="1">
        <f t="shared" si="18"/>
        <v>1.3682126660464261E-3</v>
      </c>
      <c r="AK73" s="1">
        <f t="shared" si="18"/>
        <v>5.4960722342811056E-4</v>
      </c>
      <c r="AL73" s="1">
        <f t="shared" si="18"/>
        <v>6.7185288562258841E-4</v>
      </c>
      <c r="AM73" s="1">
        <f t="shared" si="18"/>
        <v>7.6178674842408906E-4</v>
      </c>
      <c r="AN73" s="1">
        <f t="shared" si="18"/>
        <v>8.1709027420509821E-4</v>
      </c>
      <c r="AO73" s="1">
        <f t="shared" si="18"/>
        <v>8.5102890377641946E-4</v>
      </c>
      <c r="AP73" s="1">
        <f t="shared" si="18"/>
        <v>8.7211029942411988E-4</v>
      </c>
      <c r="AQ73" s="1">
        <f t="shared" si="18"/>
        <v>8.8533947156905492E-4</v>
      </c>
      <c r="AR73" s="1">
        <f t="shared" si="18"/>
        <v>8.9370669855043958E-4</v>
      </c>
      <c r="AS73" s="1">
        <f t="shared" si="18"/>
        <v>8.9903363834994174E-4</v>
      </c>
      <c r="AT73" s="1">
        <f t="shared" si="18"/>
        <v>9.0244572536910385E-4</v>
      </c>
      <c r="AU73" s="1">
        <f t="shared" si="18"/>
        <v>9.0464501121201063E-4</v>
      </c>
      <c r="AV73" s="1">
        <f t="shared" si="18"/>
        <v>9.0607248529573704E-4</v>
      </c>
      <c r="AW73" s="1">
        <f t="shared" si="18"/>
        <v>9.070066410563016E-4</v>
      </c>
      <c r="AX73" s="1">
        <f t="shared" si="18"/>
        <v>9.0762414673916324E-4</v>
      </c>
    </row>
    <row r="74" spans="1:50">
      <c r="A74" t="s">
        <v>34</v>
      </c>
      <c r="B74" t="s">
        <v>46</v>
      </c>
      <c r="C74" t="s">
        <v>337</v>
      </c>
      <c r="J74" s="1">
        <f t="shared" ref="J74:AX74" si="19">(J40-I40)/I40</f>
        <v>-0.33843740276265205</v>
      </c>
      <c r="K74" s="1">
        <f t="shared" si="19"/>
        <v>0.11885687453433744</v>
      </c>
      <c r="L74" s="1">
        <f t="shared" si="19"/>
        <v>2.0008605129381293E-2</v>
      </c>
      <c r="M74" s="1">
        <f t="shared" si="19"/>
        <v>-2.435653673788226E-3</v>
      </c>
      <c r="N74" s="1">
        <f t="shared" si="19"/>
        <v>2.5578703283889722E-2</v>
      </c>
      <c r="O74" s="1">
        <f t="shared" si="19"/>
        <v>1.9025778386078038E-2</v>
      </c>
      <c r="P74" s="1">
        <f t="shared" si="19"/>
        <v>1.7548053778498749E-2</v>
      </c>
      <c r="Q74" s="1">
        <f t="shared" si="19"/>
        <v>1.9424370395527007E-2</v>
      </c>
      <c r="R74" s="1">
        <f t="shared" si="19"/>
        <v>2.2504168957739844E-2</v>
      </c>
      <c r="S74" s="1">
        <f t="shared" si="19"/>
        <v>1.9620189652018071E-2</v>
      </c>
      <c r="T74" s="1">
        <f t="shared" si="19"/>
        <v>1.4844487409228557E-2</v>
      </c>
      <c r="U74" s="1">
        <f t="shared" si="19"/>
        <v>1.4444075557456477E-2</v>
      </c>
      <c r="V74" s="1">
        <f t="shared" si="19"/>
        <v>1.2374460692646532E-2</v>
      </c>
      <c r="W74" s="1">
        <f t="shared" si="19"/>
        <v>2.0289436103955068E-2</v>
      </c>
      <c r="X74" s="1">
        <f t="shared" si="19"/>
        <v>1.3909116823419625E-2</v>
      </c>
      <c r="Y74" s="1">
        <f t="shared" si="19"/>
        <v>1.6771144149991649E-2</v>
      </c>
      <c r="Z74" s="1">
        <f t="shared" si="19"/>
        <v>9.1023135518004533E-3</v>
      </c>
      <c r="AA74" s="1">
        <f t="shared" si="19"/>
        <v>1.5734888276661741E-2</v>
      </c>
      <c r="AB74" s="1">
        <f t="shared" si="19"/>
        <v>1.2939925690661909E-2</v>
      </c>
      <c r="AC74" s="1">
        <f t="shared" si="19"/>
        <v>1.0424462021965387E-2</v>
      </c>
      <c r="AD74" s="1">
        <f t="shared" si="19"/>
        <v>1.1902599649861732E-2</v>
      </c>
      <c r="AE74" s="1">
        <f t="shared" si="19"/>
        <v>1.201367540901479E-2</v>
      </c>
      <c r="AF74" s="1">
        <f t="shared" si="19"/>
        <v>1.2636971801584471E-2</v>
      </c>
      <c r="AG74" s="1">
        <f t="shared" si="19"/>
        <v>1.0595143950930001E-2</v>
      </c>
      <c r="AH74" s="1">
        <f t="shared" si="19"/>
        <v>9.9365940495824128E-3</v>
      </c>
      <c r="AI74" s="1">
        <f t="shared" si="19"/>
        <v>8.8339157124742631E-3</v>
      </c>
      <c r="AJ74" s="1">
        <f t="shared" si="19"/>
        <v>7.0592793759245093E-3</v>
      </c>
      <c r="AK74" s="1">
        <f t="shared" si="19"/>
        <v>2.6276776316265398E-3</v>
      </c>
      <c r="AL74" s="1">
        <f t="shared" si="19"/>
        <v>5.1310281035061031E-3</v>
      </c>
      <c r="AM74" s="1">
        <f t="shared" si="19"/>
        <v>1.6141802299661893E-3</v>
      </c>
      <c r="AN74" s="1">
        <f t="shared" si="19"/>
        <v>2.8806997573712083E-3</v>
      </c>
      <c r="AO74" s="1">
        <f t="shared" si="19"/>
        <v>5.4559254079482875E-3</v>
      </c>
      <c r="AP74" s="1">
        <f t="shared" si="19"/>
        <v>5.4866607945868173E-3</v>
      </c>
      <c r="AQ74" s="1">
        <f t="shared" si="19"/>
        <v>5.5148650402307552E-3</v>
      </c>
      <c r="AR74" s="1">
        <f t="shared" si="19"/>
        <v>5.5381409778247626E-3</v>
      </c>
      <c r="AS74" s="1">
        <f t="shared" si="19"/>
        <v>5.5562988125326092E-3</v>
      </c>
      <c r="AT74" s="1">
        <f t="shared" si="19"/>
        <v>5.5700344131524035E-3</v>
      </c>
      <c r="AU74" s="1">
        <f t="shared" si="19"/>
        <v>5.5802738667857666E-3</v>
      </c>
      <c r="AV74" s="1">
        <f t="shared" si="19"/>
        <v>5.5878880767322777E-3</v>
      </c>
      <c r="AW74" s="1">
        <f t="shared" si="19"/>
        <v>5.5935944148576226E-3</v>
      </c>
      <c r="AX74" s="1">
        <f t="shared" si="19"/>
        <v>5.5979440501817334E-3</v>
      </c>
    </row>
    <row r="75" spans="1:50">
      <c r="A75" t="s">
        <v>35</v>
      </c>
      <c r="B75" t="s">
        <v>46</v>
      </c>
      <c r="C75" t="s">
        <v>337</v>
      </c>
      <c r="J75" s="1">
        <f t="shared" ref="J75:AX75" si="20">(J41-I41)/I41</f>
        <v>-0.19714919840293757</v>
      </c>
      <c r="K75" s="1">
        <f t="shared" si="20"/>
        <v>0.36500626737869873</v>
      </c>
      <c r="L75" s="1">
        <f t="shared" si="20"/>
        <v>2.818409601269687E-2</v>
      </c>
      <c r="M75" s="1">
        <f t="shared" si="20"/>
        <v>-3.153939994460387E-2</v>
      </c>
      <c r="N75" s="1">
        <f t="shared" si="20"/>
        <v>5.1182673260310875E-2</v>
      </c>
      <c r="O75" s="1">
        <f t="shared" si="20"/>
        <v>3.721150301310814E-2</v>
      </c>
      <c r="P75" s="1">
        <f t="shared" si="20"/>
        <v>3.1330782366311691E-2</v>
      </c>
      <c r="Q75" s="1">
        <f t="shared" si="20"/>
        <v>3.2867915154353104E-2</v>
      </c>
      <c r="R75" s="1">
        <f t="shared" si="20"/>
        <v>3.8520378802152727E-2</v>
      </c>
      <c r="S75" s="1">
        <f t="shared" si="20"/>
        <v>3.4198172169120029E-2</v>
      </c>
      <c r="T75" s="1">
        <f t="shared" si="20"/>
        <v>2.61192277881491E-2</v>
      </c>
      <c r="U75" s="1">
        <f t="shared" si="20"/>
        <v>2.4849358889016498E-2</v>
      </c>
      <c r="V75" s="1">
        <f t="shared" si="20"/>
        <v>2.1602947316122247E-2</v>
      </c>
      <c r="W75" s="1">
        <f t="shared" si="20"/>
        <v>3.3283181410644735E-2</v>
      </c>
      <c r="X75" s="1">
        <f t="shared" si="20"/>
        <v>2.3542094211722771E-2</v>
      </c>
      <c r="Y75" s="1">
        <f t="shared" si="20"/>
        <v>2.7625396083329208E-2</v>
      </c>
      <c r="Z75" s="1">
        <f t="shared" si="20"/>
        <v>1.5969096936129978E-2</v>
      </c>
      <c r="AA75" s="1">
        <f t="shared" si="20"/>
        <v>2.5669927147226882E-2</v>
      </c>
      <c r="AB75" s="1">
        <f t="shared" si="20"/>
        <v>2.1291545881449662E-2</v>
      </c>
      <c r="AC75" s="1">
        <f t="shared" si="20"/>
        <v>1.7338195399634746E-2</v>
      </c>
      <c r="AD75" s="1">
        <f t="shared" si="20"/>
        <v>1.9343868649901102E-2</v>
      </c>
      <c r="AE75" s="1">
        <f t="shared" si="20"/>
        <v>1.9312301717262274E-2</v>
      </c>
      <c r="AF75" s="1">
        <f t="shared" si="20"/>
        <v>2.0046315163869604E-2</v>
      </c>
      <c r="AG75" s="1">
        <f t="shared" si="20"/>
        <v>1.680860066025943E-2</v>
      </c>
      <c r="AH75" s="1">
        <f t="shared" si="20"/>
        <v>1.5635776524016792E-2</v>
      </c>
      <c r="AI75" s="1">
        <f t="shared" si="20"/>
        <v>1.3804104503130134E-2</v>
      </c>
      <c r="AJ75" s="1">
        <f t="shared" si="20"/>
        <v>1.0976186082329174E-2</v>
      </c>
      <c r="AK75" s="1">
        <f t="shared" si="20"/>
        <v>9.9793577556220423E-4</v>
      </c>
      <c r="AL75" s="1">
        <f t="shared" si="20"/>
        <v>6.3791899319842627E-3</v>
      </c>
      <c r="AM75" s="1">
        <f t="shared" si="20"/>
        <v>2.2478717068618215E-3</v>
      </c>
      <c r="AN75" s="1">
        <f t="shared" si="20"/>
        <v>4.7337717615633266E-3</v>
      </c>
      <c r="AO75" s="1">
        <f t="shared" si="20"/>
        <v>8.8977239665704207E-3</v>
      </c>
      <c r="AP75" s="1">
        <f t="shared" si="20"/>
        <v>9.1339398546944617E-3</v>
      </c>
      <c r="AQ75" s="1">
        <f t="shared" si="20"/>
        <v>9.2822611767315322E-3</v>
      </c>
      <c r="AR75" s="1">
        <f t="shared" si="20"/>
        <v>9.3761522492269815E-3</v>
      </c>
      <c r="AS75" s="1">
        <f t="shared" si="20"/>
        <v>9.4360011469665894E-3</v>
      </c>
      <c r="AT75" s="1">
        <f t="shared" si="20"/>
        <v>9.4744067154951851E-3</v>
      </c>
      <c r="AU75" s="1">
        <f t="shared" si="20"/>
        <v>9.4992295359904531E-3</v>
      </c>
      <c r="AV75" s="1">
        <f t="shared" si="20"/>
        <v>9.5154077482340789E-3</v>
      </c>
      <c r="AW75" s="1">
        <f t="shared" si="20"/>
        <v>9.52606011480857E-3</v>
      </c>
      <c r="AX75" s="1">
        <f t="shared" si="20"/>
        <v>9.5331651854666105E-3</v>
      </c>
    </row>
    <row r="76" spans="1:50">
      <c r="A76" t="s">
        <v>36</v>
      </c>
      <c r="B76" t="s">
        <v>46</v>
      </c>
      <c r="C76" t="s">
        <v>337</v>
      </c>
      <c r="J76" s="1">
        <f t="shared" ref="J76:AX76" si="21">(J42-I42)/I42</f>
        <v>-3.3384220617620114E-2</v>
      </c>
      <c r="K76" s="1">
        <f t="shared" si="21"/>
        <v>-0.16955381256942612</v>
      </c>
      <c r="L76" s="1">
        <f t="shared" si="21"/>
        <v>1.0948986760804358E-2</v>
      </c>
      <c r="M76" s="1">
        <f t="shared" si="21"/>
        <v>-5.3625908712195297E-4</v>
      </c>
      <c r="N76" s="1">
        <f t="shared" si="21"/>
        <v>9.7578924706679861E-3</v>
      </c>
      <c r="O76" s="1">
        <f t="shared" si="21"/>
        <v>9.1667027869991018E-3</v>
      </c>
      <c r="P76" s="1">
        <f t="shared" si="21"/>
        <v>8.2589842639838977E-3</v>
      </c>
      <c r="Q76" s="1">
        <f t="shared" si="21"/>
        <v>7.6804284539056739E-3</v>
      </c>
      <c r="R76" s="1">
        <f t="shared" si="21"/>
        <v>7.797370696300189E-3</v>
      </c>
      <c r="S76" s="1">
        <f t="shared" si="21"/>
        <v>7.7132210474747318E-3</v>
      </c>
      <c r="T76" s="1">
        <f t="shared" si="21"/>
        <v>7.3158966516795711E-3</v>
      </c>
      <c r="U76" s="1">
        <f t="shared" si="21"/>
        <v>6.9124509868080091E-3</v>
      </c>
      <c r="V76" s="1">
        <f t="shared" si="21"/>
        <v>6.6431246402735324E-3</v>
      </c>
      <c r="W76" s="1">
        <f t="shared" si="21"/>
        <v>6.3825259446634993E-3</v>
      </c>
      <c r="X76" s="1">
        <f t="shared" si="21"/>
        <v>6.1239635106340486E-3</v>
      </c>
      <c r="Y76" s="1">
        <f t="shared" si="21"/>
        <v>5.8651504894607154E-3</v>
      </c>
      <c r="Z76" s="1">
        <f t="shared" si="21"/>
        <v>5.6054597762624919E-3</v>
      </c>
      <c r="AA76" s="1">
        <f t="shared" si="21"/>
        <v>5.3447983268758775E-3</v>
      </c>
      <c r="AB76" s="1">
        <f t="shared" si="21"/>
        <v>5.0832215515977611E-3</v>
      </c>
      <c r="AC76" s="1">
        <f t="shared" si="21"/>
        <v>4.8208119877923119E-3</v>
      </c>
      <c r="AD76" s="1">
        <f t="shared" si="21"/>
        <v>4.5576460595607281E-3</v>
      </c>
      <c r="AE76" s="1">
        <f t="shared" si="21"/>
        <v>4.2937882188916207E-3</v>
      </c>
      <c r="AF76" s="1">
        <f t="shared" si="21"/>
        <v>4.0292924514431965E-3</v>
      </c>
      <c r="AG76" s="1">
        <f t="shared" si="21"/>
        <v>3.764204985226611E-3</v>
      </c>
      <c r="AH76" s="1">
        <f t="shared" si="21"/>
        <v>3.4985665809441346E-3</v>
      </c>
      <c r="AI76" s="1">
        <f t="shared" si="21"/>
        <v>3.232414166294756E-3</v>
      </c>
      <c r="AJ76" s="1">
        <f t="shared" si="21"/>
        <v>2.965781932507741E-3</v>
      </c>
      <c r="AK76" s="1">
        <f t="shared" si="21"/>
        <v>1.5162756582390133E-3</v>
      </c>
      <c r="AL76" s="1">
        <f t="shared" si="21"/>
        <v>1.5545513789057468E-3</v>
      </c>
      <c r="AM76" s="1">
        <f t="shared" si="21"/>
        <v>1.6419957422367853E-3</v>
      </c>
      <c r="AN76" s="1">
        <f t="shared" si="21"/>
        <v>1.7216107574713701E-3</v>
      </c>
      <c r="AO76" s="1">
        <f t="shared" si="21"/>
        <v>1.7808887592188371E-3</v>
      </c>
      <c r="AP76" s="1">
        <f t="shared" si="21"/>
        <v>1.8217325592669144E-3</v>
      </c>
      <c r="AQ76" s="1">
        <f t="shared" si="21"/>
        <v>1.8489313737134621E-3</v>
      </c>
      <c r="AR76" s="1">
        <f t="shared" si="21"/>
        <v>1.8667890201102249E-3</v>
      </c>
      <c r="AS76" s="1">
        <f t="shared" si="21"/>
        <v>1.878476543244822E-3</v>
      </c>
      <c r="AT76" s="1">
        <f t="shared" si="21"/>
        <v>1.8861574847312823E-3</v>
      </c>
      <c r="AU76" s="1">
        <f t="shared" si="21"/>
        <v>1.8912566248275437E-3</v>
      </c>
      <c r="AV76" s="1">
        <f t="shared" si="21"/>
        <v>1.8946963632327221E-3</v>
      </c>
      <c r="AW76" s="1">
        <f t="shared" si="21"/>
        <v>1.8970691891195552E-3</v>
      </c>
      <c r="AX76" s="1">
        <f t="shared" si="21"/>
        <v>1.8987545816768591E-3</v>
      </c>
    </row>
    <row r="77" spans="1:50">
      <c r="A77" t="s">
        <v>37</v>
      </c>
      <c r="B77" t="s">
        <v>46</v>
      </c>
      <c r="C77" t="s">
        <v>337</v>
      </c>
      <c r="J77" s="1">
        <f t="shared" ref="J77:AX77" si="22">(J43-I43)/I43</f>
        <v>-1.6680894309408396E-2</v>
      </c>
      <c r="K77" s="1">
        <f t="shared" si="22"/>
        <v>-0.26826971230575897</v>
      </c>
      <c r="L77" s="1">
        <f t="shared" si="22"/>
        <v>9.8418085616586073E-3</v>
      </c>
      <c r="M77" s="1">
        <f t="shared" si="22"/>
        <v>6.0525481599489306E-5</v>
      </c>
      <c r="N77" s="1">
        <f t="shared" si="22"/>
        <v>8.5581245473967775E-3</v>
      </c>
      <c r="O77" s="1">
        <f t="shared" si="22"/>
        <v>7.9010524328172582E-3</v>
      </c>
      <c r="P77" s="1">
        <f t="shared" si="22"/>
        <v>7.172084521948863E-3</v>
      </c>
      <c r="Q77" s="1">
        <f t="shared" si="22"/>
        <v>6.8074867599394245E-3</v>
      </c>
      <c r="R77" s="1">
        <f t="shared" si="22"/>
        <v>7.0023409893190053E-3</v>
      </c>
      <c r="S77" s="1">
        <f t="shared" si="22"/>
        <v>6.7921865763161575E-3</v>
      </c>
      <c r="T77" s="1">
        <f t="shared" si="22"/>
        <v>6.268719142949933E-3</v>
      </c>
      <c r="U77" s="1">
        <f t="shared" si="22"/>
        <v>5.9358881123377141E-3</v>
      </c>
      <c r="V77" s="1">
        <f t="shared" si="22"/>
        <v>5.6237617085286391E-3</v>
      </c>
      <c r="W77" s="1">
        <f t="shared" si="22"/>
        <v>5.7757710879263024E-3</v>
      </c>
      <c r="X77" s="1">
        <f t="shared" si="22"/>
        <v>5.2806678144021318E-3</v>
      </c>
      <c r="Y77" s="1">
        <f t="shared" si="22"/>
        <v>5.2074024775154888E-3</v>
      </c>
      <c r="Z77" s="1">
        <f t="shared" si="22"/>
        <v>4.6542903130208247E-3</v>
      </c>
      <c r="AA77" s="1">
        <f t="shared" si="22"/>
        <v>4.754367606419535E-3</v>
      </c>
      <c r="AB77" s="1">
        <f t="shared" si="22"/>
        <v>4.424524797768491E-3</v>
      </c>
      <c r="AC77" s="1">
        <f t="shared" si="22"/>
        <v>4.1074450809864948E-3</v>
      </c>
      <c r="AD77" s="1">
        <f t="shared" si="22"/>
        <v>3.9730412376491261E-3</v>
      </c>
      <c r="AE77" s="1">
        <f t="shared" si="22"/>
        <v>3.7764272536159847E-3</v>
      </c>
      <c r="AF77" s="1">
        <f t="shared" si="22"/>
        <v>3.6034118092012012E-3</v>
      </c>
      <c r="AG77" s="1">
        <f t="shared" si="22"/>
        <v>3.309011174370235E-3</v>
      </c>
      <c r="AH77" s="1">
        <f t="shared" si="22"/>
        <v>3.0779198069392942E-3</v>
      </c>
      <c r="AI77" s="1">
        <f t="shared" si="22"/>
        <v>2.8266945038975836E-3</v>
      </c>
      <c r="AJ77" s="1">
        <f t="shared" si="22"/>
        <v>2.544828433662051E-3</v>
      </c>
      <c r="AK77" s="1">
        <f t="shared" si="22"/>
        <v>1.2909533501627437E-3</v>
      </c>
      <c r="AL77" s="1">
        <f t="shared" si="22"/>
        <v>1.4077946893176433E-3</v>
      </c>
      <c r="AM77" s="1">
        <f t="shared" si="22"/>
        <v>1.3001144964031113E-3</v>
      </c>
      <c r="AN77" s="1">
        <f t="shared" si="22"/>
        <v>1.413157144730638E-3</v>
      </c>
      <c r="AO77" s="1">
        <f t="shared" si="22"/>
        <v>1.5737022322794094E-3</v>
      </c>
      <c r="AP77" s="1">
        <f t="shared" si="22"/>
        <v>1.604659022754127E-3</v>
      </c>
      <c r="AQ77" s="1">
        <f t="shared" si="22"/>
        <v>1.6255598014491355E-3</v>
      </c>
      <c r="AR77" s="1">
        <f t="shared" si="22"/>
        <v>1.6392957552909548E-3</v>
      </c>
      <c r="AS77" s="1">
        <f t="shared" si="22"/>
        <v>1.6481813594271784E-3</v>
      </c>
      <c r="AT77" s="1">
        <f t="shared" si="22"/>
        <v>1.6538675565387284E-3</v>
      </c>
      <c r="AU77" s="1">
        <f t="shared" si="22"/>
        <v>1.6574713397995427E-3</v>
      </c>
      <c r="AV77" s="1">
        <f t="shared" si="22"/>
        <v>1.6597284202990725E-3</v>
      </c>
      <c r="AW77" s="1">
        <f t="shared" si="22"/>
        <v>1.6611166857571453E-3</v>
      </c>
      <c r="AX77" s="1">
        <f t="shared" si="22"/>
        <v>1.6619444504306733E-3</v>
      </c>
    </row>
    <row r="78" spans="1:50">
      <c r="A78" t="s">
        <v>38</v>
      </c>
      <c r="B78" t="s">
        <v>46</v>
      </c>
      <c r="C78" t="s">
        <v>337</v>
      </c>
      <c r="J78" s="1">
        <f t="shared" ref="J78:AX78" si="23">(J44-I44)/I44</f>
        <v>-0.12659025169147722</v>
      </c>
      <c r="K78" s="1">
        <f t="shared" si="23"/>
        <v>0.19304910922071114</v>
      </c>
      <c r="L78" s="1">
        <f t="shared" si="23"/>
        <v>3.7327439842553538E-2</v>
      </c>
      <c r="M78" s="1">
        <f t="shared" si="23"/>
        <v>1.3584326576994671E-3</v>
      </c>
      <c r="N78" s="1">
        <f t="shared" si="23"/>
        <v>4.4446789650774331E-2</v>
      </c>
      <c r="O78" s="1">
        <f t="shared" si="23"/>
        <v>3.3960068380837725E-2</v>
      </c>
      <c r="P78" s="1">
        <f t="shared" si="23"/>
        <v>3.1585591533568991E-2</v>
      </c>
      <c r="Q78" s="1">
        <f t="shared" si="23"/>
        <v>3.4514686618314833E-2</v>
      </c>
      <c r="R78" s="1">
        <f t="shared" si="23"/>
        <v>3.9300620407357365E-2</v>
      </c>
      <c r="S78" s="1">
        <f t="shared" si="23"/>
        <v>3.4442933900285355E-2</v>
      </c>
      <c r="T78" s="1">
        <f t="shared" si="23"/>
        <v>2.6570427117585341E-2</v>
      </c>
      <c r="U78" s="1">
        <f t="shared" si="23"/>
        <v>2.5788640312003282E-2</v>
      </c>
      <c r="V78" s="1">
        <f t="shared" si="23"/>
        <v>2.2278095241187307E-2</v>
      </c>
      <c r="W78" s="1">
        <f t="shared" si="23"/>
        <v>3.4971915437817934E-2</v>
      </c>
      <c r="X78" s="1">
        <f t="shared" si="23"/>
        <v>2.4472396892179352E-2</v>
      </c>
      <c r="Y78" s="1">
        <f t="shared" si="23"/>
        <v>2.8979728060242179E-2</v>
      </c>
      <c r="Z78" s="1">
        <f t="shared" si="23"/>
        <v>1.6440563649184246E-2</v>
      </c>
      <c r="AA78" s="1">
        <f t="shared" si="23"/>
        <v>2.7057073696090166E-2</v>
      </c>
      <c r="AB78" s="1">
        <f t="shared" si="23"/>
        <v>2.2420408278164262E-2</v>
      </c>
      <c r="AC78" s="1">
        <f t="shared" si="23"/>
        <v>1.8250633609706152E-2</v>
      </c>
      <c r="AD78" s="1">
        <f t="shared" si="23"/>
        <v>2.0544475780619409E-2</v>
      </c>
      <c r="AE78" s="1">
        <f t="shared" si="23"/>
        <v>2.0634295607217891E-2</v>
      </c>
      <c r="AF78" s="1">
        <f t="shared" si="23"/>
        <v>2.1557927736400428E-2</v>
      </c>
      <c r="AG78" s="1">
        <f t="shared" si="23"/>
        <v>1.8177981037683047E-2</v>
      </c>
      <c r="AH78" s="1">
        <f t="shared" si="23"/>
        <v>1.7039819583167026E-2</v>
      </c>
      <c r="AI78" s="1">
        <f t="shared" si="23"/>
        <v>1.5189765593098951E-2</v>
      </c>
      <c r="AJ78" s="1">
        <f t="shared" si="23"/>
        <v>1.2261800021849997E-2</v>
      </c>
      <c r="AK78" s="1">
        <f t="shared" si="23"/>
        <v>5.2530312127077898E-3</v>
      </c>
      <c r="AL78" s="1">
        <f t="shared" si="23"/>
        <v>9.08298643378108E-3</v>
      </c>
      <c r="AM78" s="1">
        <f t="shared" si="23"/>
        <v>3.2706097580755449E-3</v>
      </c>
      <c r="AN78" s="1">
        <f t="shared" si="23"/>
        <v>5.1875936145256655E-3</v>
      </c>
      <c r="AO78" s="1">
        <f t="shared" si="23"/>
        <v>9.2447314703582115E-3</v>
      </c>
      <c r="AP78" s="1">
        <f t="shared" si="23"/>
        <v>9.2351445543516243E-3</v>
      </c>
      <c r="AQ78" s="1">
        <f t="shared" si="23"/>
        <v>9.2398984770013532E-3</v>
      </c>
      <c r="AR78" s="1">
        <f t="shared" si="23"/>
        <v>9.2494038906289541E-3</v>
      </c>
      <c r="AS78" s="1">
        <f t="shared" si="23"/>
        <v>9.2591664525983417E-3</v>
      </c>
      <c r="AT78" s="1">
        <f t="shared" si="23"/>
        <v>9.2673867851439263E-3</v>
      </c>
      <c r="AU78" s="1">
        <f t="shared" si="23"/>
        <v>9.2735854049384968E-3</v>
      </c>
      <c r="AV78" s="1">
        <f t="shared" si="23"/>
        <v>9.2778650360185993E-3</v>
      </c>
      <c r="AW78" s="1">
        <f t="shared" si="23"/>
        <v>9.2805383612867779E-3</v>
      </c>
      <c r="AX78" s="1">
        <f t="shared" si="23"/>
        <v>9.2819539102336982E-3</v>
      </c>
    </row>
    <row r="79" spans="1:50">
      <c r="A79" t="s">
        <v>39</v>
      </c>
      <c r="B79" t="s">
        <v>46</v>
      </c>
      <c r="C79" t="s">
        <v>337</v>
      </c>
      <c r="J79" s="1">
        <f t="shared" ref="J79:AX79" si="24">(J45-I45)/I45</f>
        <v>-0.16560519433206311</v>
      </c>
      <c r="K79" s="1">
        <f t="shared" si="24"/>
        <v>0.9008253145438786</v>
      </c>
      <c r="L79" s="1">
        <f t="shared" si="24"/>
        <v>2.6786528435443165E-2</v>
      </c>
      <c r="M79" s="1">
        <f t="shared" si="24"/>
        <v>1.202228893039191E-2</v>
      </c>
      <c r="N79" s="1">
        <f t="shared" si="24"/>
        <v>4.4598430680539675E-2</v>
      </c>
      <c r="O79" s="1">
        <f t="shared" si="24"/>
        <v>2.1885529795409184E-2</v>
      </c>
      <c r="P79" s="1">
        <f t="shared" si="24"/>
        <v>2.0795260729642256E-2</v>
      </c>
      <c r="Q79" s="1">
        <f t="shared" si="24"/>
        <v>3.0943937671583811E-2</v>
      </c>
      <c r="R79" s="1">
        <f t="shared" si="24"/>
        <v>4.0748529002166252E-2</v>
      </c>
      <c r="S79" s="1">
        <f t="shared" si="24"/>
        <v>2.6456877421598021E-2</v>
      </c>
      <c r="T79" s="1">
        <f t="shared" si="24"/>
        <v>6.9013400648147618E-3</v>
      </c>
      <c r="U79" s="1">
        <f t="shared" si="24"/>
        <v>6.9473244670389765E-3</v>
      </c>
      <c r="V79" s="1">
        <f t="shared" si="24"/>
        <v>-1.6250176311359307E-3</v>
      </c>
      <c r="W79" s="1">
        <f t="shared" si="24"/>
        <v>3.1756303230301125E-2</v>
      </c>
      <c r="X79" s="1">
        <f t="shared" si="24"/>
        <v>4.0735151334779108E-3</v>
      </c>
      <c r="Y79" s="1">
        <f t="shared" si="24"/>
        <v>1.6215795014809294E-2</v>
      </c>
      <c r="Z79" s="1">
        <f t="shared" si="24"/>
        <v>1.4328217194064165E-2</v>
      </c>
      <c r="AA79" s="1">
        <f t="shared" si="24"/>
        <v>4.3205330790882263E-2</v>
      </c>
      <c r="AB79" s="1">
        <f t="shared" si="24"/>
        <v>3.1384222525133176E-2</v>
      </c>
      <c r="AC79" s="1">
        <f t="shared" si="24"/>
        <v>2.0956126287763596E-2</v>
      </c>
      <c r="AD79" s="1">
        <f t="shared" si="24"/>
        <v>2.783156655225907E-2</v>
      </c>
      <c r="AE79" s="1">
        <f t="shared" si="24"/>
        <v>2.892882238375229E-2</v>
      </c>
      <c r="AF79" s="1">
        <f t="shared" si="24"/>
        <v>3.2338107556093121E-2</v>
      </c>
      <c r="AG79" s="1">
        <f t="shared" si="24"/>
        <v>2.4310273660878835E-2</v>
      </c>
      <c r="AH79" s="1">
        <f t="shared" si="24"/>
        <v>2.2329798497654846E-2</v>
      </c>
      <c r="AI79" s="1">
        <f t="shared" si="24"/>
        <v>1.8484203812957442E-2</v>
      </c>
      <c r="AJ79" s="1">
        <f t="shared" si="24"/>
        <v>1.1815595137989056E-2</v>
      </c>
      <c r="AK79" s="1">
        <f t="shared" si="24"/>
        <v>3.7077466780512862E-3</v>
      </c>
      <c r="AL79" s="1">
        <f t="shared" si="24"/>
        <v>1.2953750307998587E-2</v>
      </c>
      <c r="AM79" s="1">
        <f t="shared" si="24"/>
        <v>-3.7085165509196283E-3</v>
      </c>
      <c r="AN79" s="1">
        <f t="shared" si="24"/>
        <v>-1.4563170977681541E-4</v>
      </c>
      <c r="AO79" s="1">
        <f t="shared" si="24"/>
        <v>1.5998853003228834E-2</v>
      </c>
      <c r="AP79" s="1">
        <f t="shared" si="24"/>
        <v>1.5649720576674891E-2</v>
      </c>
      <c r="AQ79" s="1">
        <f t="shared" si="24"/>
        <v>1.5379426202810428E-2</v>
      </c>
      <c r="AR79" s="1">
        <f t="shared" si="24"/>
        <v>1.5172350193492064E-2</v>
      </c>
      <c r="AS79" s="1">
        <f t="shared" si="24"/>
        <v>1.5014589948854079E-2</v>
      </c>
      <c r="AT79" s="1">
        <f t="shared" si="24"/>
        <v>1.4894634042838703E-2</v>
      </c>
      <c r="AU79" s="1">
        <f t="shared" si="24"/>
        <v>1.4803312059814231E-2</v>
      </c>
      <c r="AV79" s="1">
        <f t="shared" si="24"/>
        <v>1.4733489661713402E-2</v>
      </c>
      <c r="AW79" s="1">
        <f t="shared" si="24"/>
        <v>1.4679704489404477E-2</v>
      </c>
      <c r="AX79" s="1">
        <f t="shared" si="24"/>
        <v>1.4637822098284008E-2</v>
      </c>
    </row>
    <row r="80" spans="1:50">
      <c r="A80" t="s">
        <v>40</v>
      </c>
      <c r="B80" t="s">
        <v>46</v>
      </c>
      <c r="C80" t="s">
        <v>337</v>
      </c>
      <c r="J80" s="1">
        <f t="shared" ref="J80:AX80" si="25">(J46-I46)/I46</f>
        <v>-3.2024585536932694E-2</v>
      </c>
      <c r="K80" s="1">
        <f t="shared" si="25"/>
        <v>0.11856698800905451</v>
      </c>
      <c r="L80" s="1">
        <f t="shared" si="25"/>
        <v>1.7199864463027608E-2</v>
      </c>
      <c r="M80" s="1">
        <f t="shared" si="25"/>
        <v>5.9832247000466124E-3</v>
      </c>
      <c r="N80" s="1">
        <f t="shared" si="25"/>
        <v>3.1486229391923706E-2</v>
      </c>
      <c r="O80" s="1">
        <f t="shared" si="25"/>
        <v>2.1740086011352324E-2</v>
      </c>
      <c r="P80" s="1">
        <f t="shared" si="25"/>
        <v>2.0409612144696325E-2</v>
      </c>
      <c r="Q80" s="1">
        <f t="shared" si="25"/>
        <v>2.3657337810445551E-2</v>
      </c>
      <c r="R80" s="1">
        <f t="shared" si="25"/>
        <v>2.7606157272010119E-2</v>
      </c>
      <c r="S80" s="1">
        <f t="shared" si="25"/>
        <v>2.2994108437566996E-2</v>
      </c>
      <c r="T80" s="1">
        <f t="shared" si="25"/>
        <v>1.6199116091322019E-2</v>
      </c>
      <c r="U80" s="1">
        <f t="shared" si="25"/>
        <v>1.5798255125737105E-2</v>
      </c>
      <c r="V80" s="1">
        <f t="shared" si="25"/>
        <v>1.2839649974850322E-2</v>
      </c>
      <c r="W80" s="1">
        <f t="shared" si="25"/>
        <v>2.3673363681500782E-2</v>
      </c>
      <c r="X80" s="1">
        <f t="shared" si="25"/>
        <v>1.4633490517135439E-2</v>
      </c>
      <c r="Y80" s="1">
        <f t="shared" si="25"/>
        <v>1.8460805427880183E-2</v>
      </c>
      <c r="Z80" s="1">
        <f t="shared" si="25"/>
        <v>9.4423501497055713E-3</v>
      </c>
      <c r="AA80" s="1">
        <f t="shared" si="25"/>
        <v>1.8604050988337732E-2</v>
      </c>
      <c r="AB80" s="1">
        <f t="shared" si="25"/>
        <v>1.4552078055412691E-2</v>
      </c>
      <c r="AC80" s="1">
        <f t="shared" si="25"/>
        <v>1.0920176729373088E-2</v>
      </c>
      <c r="AD80" s="1">
        <f t="shared" si="25"/>
        <v>1.2915174539611701E-2</v>
      </c>
      <c r="AE80" s="1">
        <f t="shared" si="25"/>
        <v>1.3024340288466859E-2</v>
      </c>
      <c r="AF80" s="1">
        <f t="shared" si="25"/>
        <v>1.3878975577290653E-2</v>
      </c>
      <c r="AG80" s="1">
        <f t="shared" si="25"/>
        <v>1.1019008419682811E-2</v>
      </c>
      <c r="AH80" s="1">
        <f t="shared" si="25"/>
        <v>1.0115086327316215E-2</v>
      </c>
      <c r="AI80" s="1">
        <f t="shared" si="25"/>
        <v>8.5938565609523336E-3</v>
      </c>
      <c r="AJ80" s="1">
        <f t="shared" si="25"/>
        <v>6.1383846869858816E-3</v>
      </c>
      <c r="AK80" s="1">
        <f t="shared" si="25"/>
        <v>2.0295536891439267E-3</v>
      </c>
      <c r="AL80" s="1">
        <f t="shared" si="25"/>
        <v>5.4737049901464061E-3</v>
      </c>
      <c r="AM80" s="1">
        <f t="shared" si="25"/>
        <v>8.8499535609660215E-5</v>
      </c>
      <c r="AN80" s="1">
        <f t="shared" si="25"/>
        <v>1.2107003434300792E-3</v>
      </c>
      <c r="AO80" s="1">
        <f t="shared" si="25"/>
        <v>7.4950365390675996E-3</v>
      </c>
      <c r="AP80" s="1">
        <f t="shared" si="25"/>
        <v>7.402684007905602E-3</v>
      </c>
      <c r="AQ80" s="1">
        <f t="shared" si="25"/>
        <v>7.3149382349327052E-3</v>
      </c>
      <c r="AR80" s="1">
        <f t="shared" si="25"/>
        <v>7.2384206313247596E-3</v>
      </c>
      <c r="AS80" s="1">
        <f t="shared" si="25"/>
        <v>7.1749868423134711E-3</v>
      </c>
      <c r="AT80" s="1">
        <f t="shared" si="25"/>
        <v>7.1242321342374045E-3</v>
      </c>
      <c r="AU80" s="1">
        <f t="shared" si="25"/>
        <v>7.0847790178119553E-3</v>
      </c>
      <c r="AV80" s="1">
        <f t="shared" si="25"/>
        <v>7.0549370256753037E-3</v>
      </c>
      <c r="AW80" s="1">
        <f t="shared" si="25"/>
        <v>7.033029269090418E-3</v>
      </c>
      <c r="AX80" s="1">
        <f t="shared" si="25"/>
        <v>7.0175404587444062E-3</v>
      </c>
    </row>
    <row r="81" spans="1:50">
      <c r="A81" t="s">
        <v>41</v>
      </c>
      <c r="B81" t="s">
        <v>46</v>
      </c>
      <c r="C81" t="s">
        <v>337</v>
      </c>
      <c r="J81" s="1">
        <f t="shared" ref="J81:AX81" si="26">(J47-I47)/I47</f>
        <v>-0.15990049020529559</v>
      </c>
      <c r="K81" s="1">
        <f t="shared" si="26"/>
        <v>0.11025440532885761</v>
      </c>
      <c r="L81" s="1">
        <f t="shared" si="26"/>
        <v>9.0823017648676025E-3</v>
      </c>
      <c r="M81" s="1">
        <f t="shared" si="26"/>
        <v>2.3486911765171234E-3</v>
      </c>
      <c r="N81" s="1">
        <f t="shared" si="26"/>
        <v>9.362974990263756E-3</v>
      </c>
      <c r="O81" s="1">
        <f t="shared" si="26"/>
        <v>8.6686530988293476E-3</v>
      </c>
      <c r="P81" s="1">
        <f t="shared" si="26"/>
        <v>8.0201691309621185E-3</v>
      </c>
      <c r="Q81" s="1">
        <f t="shared" si="26"/>
        <v>7.602290338242469E-3</v>
      </c>
      <c r="R81" s="1">
        <f t="shared" si="26"/>
        <v>7.6229835450488661E-3</v>
      </c>
      <c r="S81" s="1">
        <f t="shared" si="26"/>
        <v>7.4961737582115995E-3</v>
      </c>
      <c r="T81" s="1">
        <f t="shared" si="26"/>
        <v>7.1646782083992942E-3</v>
      </c>
      <c r="U81" s="1">
        <f t="shared" si="26"/>
        <v>6.8266559714599022E-3</v>
      </c>
      <c r="V81" s="1">
        <f t="shared" si="26"/>
        <v>6.5686744578597458E-3</v>
      </c>
      <c r="W81" s="1">
        <f t="shared" si="26"/>
        <v>6.3099336385941734E-3</v>
      </c>
      <c r="X81" s="1">
        <f t="shared" si="26"/>
        <v>6.052247081895167E-3</v>
      </c>
      <c r="Y81" s="1">
        <f t="shared" si="26"/>
        <v>5.7958526876120443E-3</v>
      </c>
      <c r="Z81" s="1">
        <f t="shared" si="26"/>
        <v>5.5406722079872316E-3</v>
      </c>
      <c r="AA81" s="1">
        <f t="shared" si="26"/>
        <v>5.2865685214131897E-3</v>
      </c>
      <c r="AB81" s="1">
        <f t="shared" si="26"/>
        <v>5.0334106951127619E-3</v>
      </c>
      <c r="AC81" s="1">
        <f t="shared" si="26"/>
        <v>4.7810872336208881E-3</v>
      </c>
      <c r="AD81" s="1">
        <f t="shared" si="26"/>
        <v>4.5295050693914159E-3</v>
      </c>
      <c r="AE81" s="1">
        <f t="shared" si="26"/>
        <v>4.2785855968790936E-3</v>
      </c>
      <c r="AF81" s="1">
        <f t="shared" si="26"/>
        <v>4.0282609373758277E-3</v>
      </c>
      <c r="AG81" s="1">
        <f t="shared" si="26"/>
        <v>3.7784710914216691E-3</v>
      </c>
      <c r="AH81" s="1">
        <f t="shared" si="26"/>
        <v>3.5291619181028995E-3</v>
      </c>
      <c r="AI81" s="1">
        <f t="shared" si="26"/>
        <v>3.2802837343980261E-3</v>
      </c>
      <c r="AJ81" s="1">
        <f t="shared" si="26"/>
        <v>3.0317903439438312E-3</v>
      </c>
      <c r="AK81" s="1">
        <f t="shared" si="26"/>
        <v>1.9884085071618547E-3</v>
      </c>
      <c r="AL81" s="1">
        <f t="shared" si="26"/>
        <v>1.9196944688915963E-3</v>
      </c>
      <c r="AM81" s="1">
        <f t="shared" si="26"/>
        <v>1.8587712925096837E-3</v>
      </c>
      <c r="AN81" s="1">
        <f t="shared" si="26"/>
        <v>1.815901615586009E-3</v>
      </c>
      <c r="AO81" s="1">
        <f t="shared" si="26"/>
        <v>1.7876625198766094E-3</v>
      </c>
      <c r="AP81" s="1">
        <f t="shared" si="26"/>
        <v>1.7696088759363803E-3</v>
      </c>
      <c r="AQ81" s="1">
        <f t="shared" si="26"/>
        <v>1.7582348389484752E-3</v>
      </c>
      <c r="AR81" s="1">
        <f t="shared" si="26"/>
        <v>1.7511054109594847E-3</v>
      </c>
      <c r="AS81" s="1">
        <f t="shared" si="26"/>
        <v>1.7466209156233306E-3</v>
      </c>
      <c r="AT81" s="1">
        <f t="shared" si="26"/>
        <v>1.7437614171240696E-3</v>
      </c>
      <c r="AU81" s="1">
        <f t="shared" si="26"/>
        <v>1.7418885309163001E-3</v>
      </c>
      <c r="AV81" s="1">
        <f t="shared" si="26"/>
        <v>1.7406078979017756E-3</v>
      </c>
      <c r="AW81" s="1">
        <f t="shared" si="26"/>
        <v>1.7396785181330362E-3</v>
      </c>
      <c r="AX81" s="1">
        <f t="shared" si="26"/>
        <v>1.7389546055462939E-3</v>
      </c>
    </row>
    <row r="82" spans="1:50">
      <c r="A82" t="s">
        <v>42</v>
      </c>
      <c r="B82" t="s">
        <v>46</v>
      </c>
      <c r="C82" t="s">
        <v>337</v>
      </c>
      <c r="J82" s="1">
        <f t="shared" ref="J82:AX82" si="27">J78</f>
        <v>-0.12659025169147722</v>
      </c>
      <c r="K82" s="1">
        <f t="shared" si="27"/>
        <v>0.19304910922071114</v>
      </c>
      <c r="L82" s="1">
        <f t="shared" si="27"/>
        <v>3.7327439842553538E-2</v>
      </c>
      <c r="M82" s="1">
        <f t="shared" si="27"/>
        <v>1.3584326576994671E-3</v>
      </c>
      <c r="N82" s="1">
        <f t="shared" si="27"/>
        <v>4.4446789650774331E-2</v>
      </c>
      <c r="O82" s="1">
        <f t="shared" si="27"/>
        <v>3.3960068380837725E-2</v>
      </c>
      <c r="P82" s="1">
        <f t="shared" si="27"/>
        <v>3.1585591533568991E-2</v>
      </c>
      <c r="Q82" s="1">
        <f t="shared" si="27"/>
        <v>3.4514686618314833E-2</v>
      </c>
      <c r="R82" s="1">
        <f t="shared" si="27"/>
        <v>3.9300620407357365E-2</v>
      </c>
      <c r="S82" s="1">
        <f t="shared" si="27"/>
        <v>3.4442933900285355E-2</v>
      </c>
      <c r="T82" s="1">
        <f t="shared" si="27"/>
        <v>2.6570427117585341E-2</v>
      </c>
      <c r="U82" s="1">
        <f t="shared" si="27"/>
        <v>2.5788640312003282E-2</v>
      </c>
      <c r="V82" s="1">
        <f t="shared" si="27"/>
        <v>2.2278095241187307E-2</v>
      </c>
      <c r="W82" s="1">
        <f t="shared" si="27"/>
        <v>3.4971915437817934E-2</v>
      </c>
      <c r="X82" s="1">
        <f t="shared" si="27"/>
        <v>2.4472396892179352E-2</v>
      </c>
      <c r="Y82" s="1">
        <f t="shared" si="27"/>
        <v>2.8979728060242179E-2</v>
      </c>
      <c r="Z82" s="1">
        <f t="shared" si="27"/>
        <v>1.6440563649184246E-2</v>
      </c>
      <c r="AA82" s="1">
        <f t="shared" si="27"/>
        <v>2.7057073696090166E-2</v>
      </c>
      <c r="AB82" s="1">
        <f t="shared" si="27"/>
        <v>2.2420408278164262E-2</v>
      </c>
      <c r="AC82" s="1">
        <f t="shared" si="27"/>
        <v>1.8250633609706152E-2</v>
      </c>
      <c r="AD82" s="1">
        <f t="shared" si="27"/>
        <v>2.0544475780619409E-2</v>
      </c>
      <c r="AE82" s="1">
        <f t="shared" si="27"/>
        <v>2.0634295607217891E-2</v>
      </c>
      <c r="AF82" s="1">
        <f t="shared" si="27"/>
        <v>2.1557927736400428E-2</v>
      </c>
      <c r="AG82" s="1">
        <f t="shared" si="27"/>
        <v>1.8177981037683047E-2</v>
      </c>
      <c r="AH82" s="1">
        <f t="shared" si="27"/>
        <v>1.7039819583167026E-2</v>
      </c>
      <c r="AI82" s="1">
        <f t="shared" si="27"/>
        <v>1.5189765593098951E-2</v>
      </c>
      <c r="AJ82" s="1">
        <f t="shared" si="27"/>
        <v>1.2261800021849997E-2</v>
      </c>
      <c r="AK82" s="1">
        <f t="shared" si="27"/>
        <v>5.2530312127077898E-3</v>
      </c>
      <c r="AL82" s="1">
        <f t="shared" si="27"/>
        <v>9.08298643378108E-3</v>
      </c>
      <c r="AM82" s="1">
        <f t="shared" si="27"/>
        <v>3.2706097580755449E-3</v>
      </c>
      <c r="AN82" s="1">
        <f t="shared" si="27"/>
        <v>5.1875936145256655E-3</v>
      </c>
      <c r="AO82" s="1">
        <f t="shared" si="27"/>
        <v>9.2447314703582115E-3</v>
      </c>
      <c r="AP82" s="1">
        <f t="shared" si="27"/>
        <v>9.2351445543516243E-3</v>
      </c>
      <c r="AQ82" s="1">
        <f t="shared" si="27"/>
        <v>9.2398984770013532E-3</v>
      </c>
      <c r="AR82" s="1">
        <f t="shared" si="27"/>
        <v>9.2494038906289541E-3</v>
      </c>
      <c r="AS82" s="1">
        <f t="shared" si="27"/>
        <v>9.2591664525983417E-3</v>
      </c>
      <c r="AT82" s="1">
        <f t="shared" si="27"/>
        <v>9.2673867851439263E-3</v>
      </c>
      <c r="AU82" s="1">
        <f t="shared" si="27"/>
        <v>9.2735854049384968E-3</v>
      </c>
      <c r="AV82" s="1">
        <f t="shared" si="27"/>
        <v>9.2778650360185993E-3</v>
      </c>
      <c r="AW82" s="1">
        <f t="shared" si="27"/>
        <v>9.2805383612867779E-3</v>
      </c>
      <c r="AX82" s="1">
        <f t="shared" si="27"/>
        <v>9.2819539102336982E-3</v>
      </c>
    </row>
    <row r="83" spans="1:50">
      <c r="A83" t="s">
        <v>43</v>
      </c>
      <c r="B83" t="s">
        <v>46</v>
      </c>
      <c r="C83" t="s">
        <v>337</v>
      </c>
      <c r="J83" s="1">
        <f t="shared" ref="J83:AX83" si="28">J69</f>
        <v>-2.0331667214372781E-2</v>
      </c>
      <c r="K83" s="1">
        <f t="shared" si="28"/>
        <v>4.1110310609560226E-2</v>
      </c>
      <c r="L83" s="1">
        <f t="shared" si="28"/>
        <v>5.1979967269172537E-3</v>
      </c>
      <c r="M83" s="1">
        <f t="shared" si="28"/>
        <v>-1.0619923817696598E-3</v>
      </c>
      <c r="N83" s="1">
        <f t="shared" si="28"/>
        <v>8.7260053070340009E-3</v>
      </c>
      <c r="O83" s="1">
        <f t="shared" si="28"/>
        <v>7.5615691847264223E-3</v>
      </c>
      <c r="P83" s="1">
        <f t="shared" si="28"/>
        <v>6.8093564878514241E-3</v>
      </c>
      <c r="Q83" s="1">
        <f t="shared" si="28"/>
        <v>6.4850186239483673E-3</v>
      </c>
      <c r="R83" s="1">
        <f t="shared" si="28"/>
        <v>6.6864473144119356E-3</v>
      </c>
      <c r="S83" s="1">
        <f t="shared" si="28"/>
        <v>6.649184968787308E-3</v>
      </c>
      <c r="T83" s="1">
        <f t="shared" si="28"/>
        <v>6.3690859076953356E-3</v>
      </c>
      <c r="U83" s="1">
        <f t="shared" si="28"/>
        <v>6.1097858862237493E-3</v>
      </c>
      <c r="V83" s="1">
        <f t="shared" si="28"/>
        <v>5.9514199861494116E-3</v>
      </c>
      <c r="W83" s="1">
        <f t="shared" si="28"/>
        <v>5.7775353698834167E-3</v>
      </c>
      <c r="X83" s="1">
        <f t="shared" si="28"/>
        <v>5.5940335301802183E-3</v>
      </c>
      <c r="Y83" s="1">
        <f t="shared" si="28"/>
        <v>5.4033837242705449E-3</v>
      </c>
      <c r="Z83" s="1">
        <f t="shared" si="28"/>
        <v>5.2069099635266083E-3</v>
      </c>
      <c r="AA83" s="1">
        <f t="shared" si="28"/>
        <v>5.0054236351731018E-3</v>
      </c>
      <c r="AB83" s="1">
        <f t="shared" si="28"/>
        <v>4.7994750486397173E-3</v>
      </c>
      <c r="AC83" s="1">
        <f t="shared" si="28"/>
        <v>4.5894698094752235E-3</v>
      </c>
      <c r="AD83" s="1">
        <f t="shared" si="28"/>
        <v>4.3757280772896007E-3</v>
      </c>
      <c r="AE83" s="1">
        <f t="shared" si="28"/>
        <v>4.1585170882353544E-3</v>
      </c>
      <c r="AF83" s="1">
        <f t="shared" si="28"/>
        <v>3.9380700536335656E-3</v>
      </c>
      <c r="AG83" s="1">
        <f t="shared" si="28"/>
        <v>3.7145976055760559E-3</v>
      </c>
      <c r="AH83" s="1">
        <f t="shared" si="28"/>
        <v>3.4882949376098143E-3</v>
      </c>
      <c r="AI83" s="1">
        <f t="shared" si="28"/>
        <v>3.259346360542436E-3</v>
      </c>
      <c r="AJ83" s="1">
        <f t="shared" si="28"/>
        <v>3.0279282648072001E-3</v>
      </c>
      <c r="AK83" s="1">
        <f t="shared" si="28"/>
        <v>1.8568852284486848E-3</v>
      </c>
      <c r="AL83" s="1">
        <f t="shared" si="28"/>
        <v>1.957127000598905E-3</v>
      </c>
      <c r="AM83" s="1">
        <f t="shared" si="28"/>
        <v>1.962304519336459E-3</v>
      </c>
      <c r="AN83" s="1">
        <f t="shared" si="28"/>
        <v>1.9372743069205622E-3</v>
      </c>
      <c r="AO83" s="1">
        <f t="shared" si="28"/>
        <v>1.9048872926007987E-3</v>
      </c>
      <c r="AP83" s="1">
        <f t="shared" si="28"/>
        <v>1.8740228392561708E-3</v>
      </c>
      <c r="AQ83" s="1">
        <f t="shared" si="28"/>
        <v>1.8478045824901854E-3</v>
      </c>
      <c r="AR83" s="1">
        <f t="shared" si="28"/>
        <v>1.826885597252205E-3</v>
      </c>
      <c r="AS83" s="1">
        <f t="shared" si="28"/>
        <v>1.8108978083641127E-3</v>
      </c>
      <c r="AT83" s="1">
        <f t="shared" si="28"/>
        <v>1.7991124384961386E-3</v>
      </c>
      <c r="AU83" s="1">
        <f t="shared" si="28"/>
        <v>1.7907388739662041E-3</v>
      </c>
      <c r="AV83" s="1">
        <f t="shared" si="28"/>
        <v>1.7850518751798201E-3</v>
      </c>
      <c r="AW83" s="1">
        <f t="shared" si="28"/>
        <v>1.7814364727822504E-3</v>
      </c>
      <c r="AX83" s="1">
        <f t="shared" si="28"/>
        <v>1.7793942695088286E-3</v>
      </c>
    </row>
    <row r="84" spans="1:50">
      <c r="A84" t="s">
        <v>44</v>
      </c>
      <c r="B84" t="s">
        <v>46</v>
      </c>
      <c r="C84" t="s">
        <v>337</v>
      </c>
      <c r="J84" s="1">
        <f t="shared" ref="J84:AX84" si="29">J76</f>
        <v>-3.3384220617620114E-2</v>
      </c>
      <c r="K84" s="1">
        <f t="shared" si="29"/>
        <v>-0.16955381256942612</v>
      </c>
      <c r="L84" s="1">
        <f t="shared" si="29"/>
        <v>1.0948986760804358E-2</v>
      </c>
      <c r="M84" s="1">
        <f t="shared" si="29"/>
        <v>-5.3625908712195297E-4</v>
      </c>
      <c r="N84" s="1">
        <f t="shared" si="29"/>
        <v>9.7578924706679861E-3</v>
      </c>
      <c r="O84" s="1">
        <f t="shared" si="29"/>
        <v>9.1667027869991018E-3</v>
      </c>
      <c r="P84" s="1">
        <f t="shared" si="29"/>
        <v>8.2589842639838977E-3</v>
      </c>
      <c r="Q84" s="1">
        <f t="shared" si="29"/>
        <v>7.6804284539056739E-3</v>
      </c>
      <c r="R84" s="1">
        <f t="shared" si="29"/>
        <v>7.797370696300189E-3</v>
      </c>
      <c r="S84" s="1">
        <f t="shared" si="29"/>
        <v>7.7132210474747318E-3</v>
      </c>
      <c r="T84" s="1">
        <f t="shared" si="29"/>
        <v>7.3158966516795711E-3</v>
      </c>
      <c r="U84" s="1">
        <f t="shared" si="29"/>
        <v>6.9124509868080091E-3</v>
      </c>
      <c r="V84" s="1">
        <f t="shared" si="29"/>
        <v>6.6431246402735324E-3</v>
      </c>
      <c r="W84" s="1">
        <f t="shared" si="29"/>
        <v>6.3825259446634993E-3</v>
      </c>
      <c r="X84" s="1">
        <f t="shared" si="29"/>
        <v>6.1239635106340486E-3</v>
      </c>
      <c r="Y84" s="1">
        <f t="shared" si="29"/>
        <v>5.8651504894607154E-3</v>
      </c>
      <c r="Z84" s="1">
        <f t="shared" si="29"/>
        <v>5.6054597762624919E-3</v>
      </c>
      <c r="AA84" s="1">
        <f t="shared" si="29"/>
        <v>5.3447983268758775E-3</v>
      </c>
      <c r="AB84" s="1">
        <f t="shared" si="29"/>
        <v>5.0832215515977611E-3</v>
      </c>
      <c r="AC84" s="1">
        <f t="shared" si="29"/>
        <v>4.8208119877923119E-3</v>
      </c>
      <c r="AD84" s="1">
        <f t="shared" si="29"/>
        <v>4.5576460595607281E-3</v>
      </c>
      <c r="AE84" s="1">
        <f t="shared" si="29"/>
        <v>4.2937882188916207E-3</v>
      </c>
      <c r="AF84" s="1">
        <f t="shared" si="29"/>
        <v>4.0292924514431965E-3</v>
      </c>
      <c r="AG84" s="1">
        <f t="shared" si="29"/>
        <v>3.764204985226611E-3</v>
      </c>
      <c r="AH84" s="1">
        <f t="shared" si="29"/>
        <v>3.4985665809441346E-3</v>
      </c>
      <c r="AI84" s="1">
        <f t="shared" si="29"/>
        <v>3.232414166294756E-3</v>
      </c>
      <c r="AJ84" s="1">
        <f t="shared" si="29"/>
        <v>2.965781932507741E-3</v>
      </c>
      <c r="AK84" s="1">
        <f t="shared" si="29"/>
        <v>1.5162756582390133E-3</v>
      </c>
      <c r="AL84" s="1">
        <f t="shared" si="29"/>
        <v>1.5545513789057468E-3</v>
      </c>
      <c r="AM84" s="1">
        <f t="shared" si="29"/>
        <v>1.6419957422367853E-3</v>
      </c>
      <c r="AN84" s="1">
        <f t="shared" si="29"/>
        <v>1.7216107574713701E-3</v>
      </c>
      <c r="AO84" s="1">
        <f t="shared" si="29"/>
        <v>1.7808887592188371E-3</v>
      </c>
      <c r="AP84" s="1">
        <f t="shared" si="29"/>
        <v>1.8217325592669144E-3</v>
      </c>
      <c r="AQ84" s="1">
        <f t="shared" si="29"/>
        <v>1.8489313737134621E-3</v>
      </c>
      <c r="AR84" s="1">
        <f t="shared" si="29"/>
        <v>1.8667890201102249E-3</v>
      </c>
      <c r="AS84" s="1">
        <f t="shared" si="29"/>
        <v>1.878476543244822E-3</v>
      </c>
      <c r="AT84" s="1">
        <f t="shared" si="29"/>
        <v>1.8861574847312823E-3</v>
      </c>
      <c r="AU84" s="1">
        <f t="shared" si="29"/>
        <v>1.8912566248275437E-3</v>
      </c>
      <c r="AV84" s="1">
        <f t="shared" si="29"/>
        <v>1.8946963632327221E-3</v>
      </c>
      <c r="AW84" s="1">
        <f t="shared" si="29"/>
        <v>1.8970691891195552E-3</v>
      </c>
      <c r="AX84" s="1">
        <f t="shared" si="29"/>
        <v>1.8987545816768591E-3</v>
      </c>
    </row>
    <row r="86" spans="1:50">
      <c r="A86" t="s">
        <v>29</v>
      </c>
      <c r="B86" t="s">
        <v>47</v>
      </c>
      <c r="C86" t="s">
        <v>357</v>
      </c>
      <c r="D86" s="65">
        <f>datos_pkm!D2</f>
        <v>578394685.42853105</v>
      </c>
      <c r="E86" s="65">
        <f>datos_pkm!E2</f>
        <v>826098846.43427324</v>
      </c>
      <c r="F86" s="65">
        <f>datos_pkm!F2</f>
        <v>589384464.6196872</v>
      </c>
      <c r="G86" s="65">
        <f>datos_pkm!G2</f>
        <v>422063680.24740511</v>
      </c>
      <c r="H86" s="65">
        <f>datos_pkm!H2</f>
        <v>607444220.85807574</v>
      </c>
      <c r="I86" s="65">
        <f>datos_pkm!I2</f>
        <v>468463720.79374301</v>
      </c>
      <c r="J86" s="70">
        <f t="shared" ref="J86:AX86" si="30">I86*(1+J53)</f>
        <v>458939072.32055783</v>
      </c>
      <c r="K86" s="70">
        <f t="shared" si="30"/>
        <v>477806200.1345194</v>
      </c>
      <c r="L86" s="70">
        <f t="shared" si="30"/>
        <v>480289835.19891942</v>
      </c>
      <c r="M86" s="70">
        <f t="shared" si="30"/>
        <v>479779771.0528968</v>
      </c>
      <c r="N86" s="70">
        <f t="shared" si="30"/>
        <v>483966331.88131177</v>
      </c>
      <c r="O86" s="70">
        <f t="shared" si="30"/>
        <v>487625876.78291059</v>
      </c>
      <c r="P86" s="70">
        <f t="shared" si="30"/>
        <v>490946295.2106266</v>
      </c>
      <c r="Q86" s="70">
        <f t="shared" si="30"/>
        <v>494130091.078426</v>
      </c>
      <c r="R86" s="70">
        <f t="shared" si="30"/>
        <v>497434065.89888734</v>
      </c>
      <c r="S86" s="70">
        <f t="shared" si="30"/>
        <v>500741597.01282507</v>
      </c>
      <c r="T86" s="70">
        <f t="shared" si="30"/>
        <v>503930863.26175618</v>
      </c>
      <c r="U86" s="70">
        <f t="shared" si="30"/>
        <v>507009772.93774557</v>
      </c>
      <c r="V86" s="70">
        <f t="shared" si="30"/>
        <v>510027201.03358036</v>
      </c>
      <c r="W86" s="70">
        <f t="shared" si="30"/>
        <v>512973901.22715443</v>
      </c>
      <c r="X86" s="70">
        <f t="shared" si="30"/>
        <v>515843494.43072641</v>
      </c>
      <c r="Y86" s="70">
        <f t="shared" si="30"/>
        <v>518630794.77280426</v>
      </c>
      <c r="Z86" s="70">
        <f t="shared" si="30"/>
        <v>521331258.62549847</v>
      </c>
      <c r="AA86" s="70">
        <f t="shared" si="30"/>
        <v>523940742.42917699</v>
      </c>
      <c r="AB86" s="70">
        <f t="shared" si="30"/>
        <v>526455382.94943172</v>
      </c>
      <c r="AC86" s="70">
        <f t="shared" si="30"/>
        <v>528871534.03551388</v>
      </c>
      <c r="AD86" s="70">
        <f t="shared" si="30"/>
        <v>531185732.05627227</v>
      </c>
      <c r="AE86" s="70">
        <f t="shared" si="30"/>
        <v>533394677.00005502</v>
      </c>
      <c r="AF86" s="70">
        <f t="shared" si="30"/>
        <v>535495222.60431635</v>
      </c>
      <c r="AG86" s="70">
        <f t="shared" si="30"/>
        <v>537484371.87599981</v>
      </c>
      <c r="AH86" s="70">
        <f t="shared" si="30"/>
        <v>539359275.88945925</v>
      </c>
      <c r="AI86" s="70">
        <f t="shared" si="30"/>
        <v>541117234.58235431</v>
      </c>
      <c r="AJ86" s="70">
        <f t="shared" si="30"/>
        <v>542755698.75152063</v>
      </c>
      <c r="AK86" s="70">
        <f t="shared" si="30"/>
        <v>543763533.79118872</v>
      </c>
      <c r="AL86" s="70">
        <f t="shared" si="30"/>
        <v>544827748.08511245</v>
      </c>
      <c r="AM86" s="70">
        <f t="shared" si="30"/>
        <v>545896866.0374397</v>
      </c>
      <c r="AN86" s="70">
        <f t="shared" si="30"/>
        <v>546954418.01024246</v>
      </c>
      <c r="AO86" s="70">
        <f t="shared" si="30"/>
        <v>547996304.53074205</v>
      </c>
      <c r="AP86" s="70">
        <f t="shared" si="30"/>
        <v>549023262.12126064</v>
      </c>
      <c r="AQ86" s="70">
        <f t="shared" si="30"/>
        <v>550037749.82090199</v>
      </c>
      <c r="AR86" s="70">
        <f t="shared" si="30"/>
        <v>551042605.86399484</v>
      </c>
      <c r="AS86" s="70">
        <f t="shared" si="30"/>
        <v>552040487.71126926</v>
      </c>
      <c r="AT86" s="70">
        <f t="shared" si="30"/>
        <v>553033670.61926413</v>
      </c>
      <c r="AU86" s="70">
        <f t="shared" si="30"/>
        <v>554024009.51185429</v>
      </c>
      <c r="AV86" s="70">
        <f t="shared" si="30"/>
        <v>555012971.10892808</v>
      </c>
      <c r="AW86" s="70">
        <f t="shared" si="30"/>
        <v>556001691.45852876</v>
      </c>
      <c r="AX86" s="70">
        <f t="shared" si="30"/>
        <v>556991037.68214738</v>
      </c>
    </row>
    <row r="87" spans="1:50">
      <c r="A87" t="s">
        <v>30</v>
      </c>
      <c r="B87" t="s">
        <v>47</v>
      </c>
      <c r="C87" t="s">
        <v>357</v>
      </c>
      <c r="D87" s="65">
        <f>datos_pkm!D3</f>
        <v>43178140.116807833</v>
      </c>
      <c r="E87" s="65">
        <f>datos_pkm!E3</f>
        <v>126493452.0882365</v>
      </c>
      <c r="F87" s="65">
        <f>datos_pkm!F3</f>
        <v>59626378.960453764</v>
      </c>
      <c r="G87" s="65">
        <f>datos_pkm!G3</f>
        <v>36491983.380643323</v>
      </c>
      <c r="H87" s="65">
        <f>datos_pkm!H3</f>
        <v>37573299.179274067</v>
      </c>
      <c r="I87" s="65">
        <f>datos_pkm!I3</f>
        <v>52691823.935251117</v>
      </c>
      <c r="J87" s="70">
        <f t="shared" ref="J87:AX87" si="31">I87*(1+J54)</f>
        <v>41479378.768644139</v>
      </c>
      <c r="K87" s="70">
        <f t="shared" si="31"/>
        <v>53845222.816905089</v>
      </c>
      <c r="L87" s="70">
        <f t="shared" si="31"/>
        <v>54836070.483982623</v>
      </c>
      <c r="M87" s="70">
        <f t="shared" si="31"/>
        <v>54019852.469931543</v>
      </c>
      <c r="N87" s="70">
        <f t="shared" si="31"/>
        <v>55341117.639316052</v>
      </c>
      <c r="O87" s="70">
        <f t="shared" si="31"/>
        <v>56236776.735493369</v>
      </c>
      <c r="P87" s="70">
        <f t="shared" si="31"/>
        <v>57039717.317028493</v>
      </c>
      <c r="Q87" s="70">
        <f t="shared" si="31"/>
        <v>58020546.899511881</v>
      </c>
      <c r="R87" s="70">
        <f t="shared" si="31"/>
        <v>59289492.739102848</v>
      </c>
      <c r="S87" s="70">
        <f t="shared" si="31"/>
        <v>60357754.853512466</v>
      </c>
      <c r="T87" s="70">
        <f t="shared" si="31"/>
        <v>61050278.596373439</v>
      </c>
      <c r="U87" s="70">
        <f t="shared" si="31"/>
        <v>61735977.728491373</v>
      </c>
      <c r="V87" s="70">
        <f t="shared" si="31"/>
        <v>62268634.384310827</v>
      </c>
      <c r="W87" s="70">
        <f t="shared" si="31"/>
        <v>63536233.048395984</v>
      </c>
      <c r="X87" s="70">
        <f t="shared" si="31"/>
        <v>64271484.42272307</v>
      </c>
      <c r="Y87" s="70">
        <f t="shared" si="31"/>
        <v>65302428.243351772</v>
      </c>
      <c r="Z87" s="70">
        <f t="shared" si="31"/>
        <v>65655003.117232658</v>
      </c>
      <c r="AA87" s="70">
        <f t="shared" si="31"/>
        <v>66656596.6493451</v>
      </c>
      <c r="AB87" s="70">
        <f t="shared" si="31"/>
        <v>67428824.818553597</v>
      </c>
      <c r="AC87" s="70">
        <f t="shared" si="31"/>
        <v>67989385.504865199</v>
      </c>
      <c r="AD87" s="70">
        <f t="shared" si="31"/>
        <v>68721352.682761401</v>
      </c>
      <c r="AE87" s="70">
        <f t="shared" si="31"/>
        <v>69494775.530816332</v>
      </c>
      <c r="AF87" s="70">
        <f t="shared" si="31"/>
        <v>70361782.360465303</v>
      </c>
      <c r="AG87" s="70">
        <f t="shared" si="31"/>
        <v>71056011.004911125</v>
      </c>
      <c r="AH87" s="70">
        <f t="shared" si="31"/>
        <v>71712637.915372238</v>
      </c>
      <c r="AI87" s="70">
        <f t="shared" si="31"/>
        <v>72284553.868323267</v>
      </c>
      <c r="AJ87" s="70">
        <f t="shared" si="31"/>
        <v>72699651.466618627</v>
      </c>
      <c r="AK87" s="70">
        <f t="shared" si="31"/>
        <v>72689821.362243176</v>
      </c>
      <c r="AL87" s="70">
        <f t="shared" si="31"/>
        <v>72975091.085469246</v>
      </c>
      <c r="AM87" s="70">
        <f t="shared" si="31"/>
        <v>72928486.073946327</v>
      </c>
      <c r="AN87" s="70">
        <f t="shared" si="31"/>
        <v>73038966.854521468</v>
      </c>
      <c r="AO87" s="70">
        <f t="shared" si="31"/>
        <v>73434989.750807554</v>
      </c>
      <c r="AP87" s="70">
        <f t="shared" si="31"/>
        <v>73845444.699774444</v>
      </c>
      <c r="AQ87" s="70">
        <f t="shared" si="31"/>
        <v>74266375.326077357</v>
      </c>
      <c r="AR87" s="70">
        <f t="shared" si="31"/>
        <v>74695142.594474688</v>
      </c>
      <c r="AS87" s="70">
        <f t="shared" si="31"/>
        <v>75130030.761064291</v>
      </c>
      <c r="AT87" s="70">
        <f t="shared" si="31"/>
        <v>75569938.71999158</v>
      </c>
      <c r="AU87" s="70">
        <f t="shared" si="31"/>
        <v>76014165.233702496</v>
      </c>
      <c r="AV87" s="70">
        <f t="shared" si="31"/>
        <v>76462266.613455936</v>
      </c>
      <c r="AW87" s="70">
        <f t="shared" si="31"/>
        <v>76913964.461867124</v>
      </c>
      <c r="AX87" s="70">
        <f t="shared" si="31"/>
        <v>77369086.44610633</v>
      </c>
    </row>
    <row r="88" spans="1:50">
      <c r="A88" t="s">
        <v>31</v>
      </c>
      <c r="B88" t="s">
        <v>47</v>
      </c>
      <c r="C88" t="s">
        <v>357</v>
      </c>
      <c r="D88" s="65">
        <f>datos_pkm!D4</f>
        <v>27827331.275041789</v>
      </c>
      <c r="E88" s="65">
        <f>datos_pkm!E4</f>
        <v>43109738.000588857</v>
      </c>
      <c r="F88" s="65">
        <f>datos_pkm!F4</f>
        <v>35136883.573471852</v>
      </c>
      <c r="G88" s="65">
        <f>datos_pkm!G4</f>
        <v>33124997.70483768</v>
      </c>
      <c r="H88" s="65">
        <f>datos_pkm!H4</f>
        <v>33226268.080214828</v>
      </c>
      <c r="I88" s="65">
        <f>datos_pkm!I4</f>
        <v>35572273.100668468</v>
      </c>
      <c r="J88" s="70">
        <f t="shared" ref="J88:AX88" si="32">I88*(1+J55)</f>
        <v>35153250.695394941</v>
      </c>
      <c r="K88" s="70">
        <f t="shared" si="32"/>
        <v>37684285.174127467</v>
      </c>
      <c r="L88" s="70">
        <f t="shared" si="32"/>
        <v>38368460.651760377</v>
      </c>
      <c r="M88" s="70">
        <f t="shared" si="32"/>
        <v>38697878.235925958</v>
      </c>
      <c r="N88" s="70">
        <f t="shared" si="32"/>
        <v>39530195.052125685</v>
      </c>
      <c r="O88" s="70">
        <f t="shared" si="32"/>
        <v>40137580.112583779</v>
      </c>
      <c r="P88" s="70">
        <f t="shared" si="32"/>
        <v>40704889.969546065</v>
      </c>
      <c r="Q88" s="70">
        <f t="shared" si="32"/>
        <v>41354024.904993698</v>
      </c>
      <c r="R88" s="70">
        <f t="shared" si="32"/>
        <v>42101405.876625605</v>
      </c>
      <c r="S88" s="70">
        <f t="shared" si="32"/>
        <v>42721299.223767065</v>
      </c>
      <c r="T88" s="70">
        <f t="shared" si="32"/>
        <v>43138569.260409154</v>
      </c>
      <c r="U88" s="70">
        <f t="shared" si="32"/>
        <v>43545685.576122023</v>
      </c>
      <c r="V88" s="70">
        <f t="shared" si="32"/>
        <v>43854030.289621323</v>
      </c>
      <c r="W88" s="70">
        <f t="shared" si="32"/>
        <v>44488791.209795319</v>
      </c>
      <c r="X88" s="70">
        <f t="shared" si="32"/>
        <v>44836355.857839406</v>
      </c>
      <c r="Y88" s="70">
        <f t="shared" si="32"/>
        <v>45295406.024439715</v>
      </c>
      <c r="Z88" s="70">
        <f t="shared" si="32"/>
        <v>45822202.032739103</v>
      </c>
      <c r="AA88" s="70">
        <f t="shared" si="32"/>
        <v>46628535.586090483</v>
      </c>
      <c r="AB88" s="70">
        <f t="shared" si="32"/>
        <v>47299451.482569642</v>
      </c>
      <c r="AC88" s="70">
        <f t="shared" si="32"/>
        <v>47842871.143476598</v>
      </c>
      <c r="AD88" s="70">
        <f t="shared" si="32"/>
        <v>48441934.737092443</v>
      </c>
      <c r="AE88" s="70">
        <f t="shared" si="32"/>
        <v>49035846.762093052</v>
      </c>
      <c r="AF88" s="70">
        <f t="shared" si="32"/>
        <v>49650430.436376095</v>
      </c>
      <c r="AG88" s="70">
        <f t="shared" si="32"/>
        <v>50158872.031220585</v>
      </c>
      <c r="AH88" s="70">
        <f t="shared" si="32"/>
        <v>50626296.252265126</v>
      </c>
      <c r="AI88" s="70">
        <f t="shared" si="32"/>
        <v>51030135.88908574</v>
      </c>
      <c r="AJ88" s="70">
        <f t="shared" si="32"/>
        <v>51335992.8891415</v>
      </c>
      <c r="AK88" s="70">
        <f t="shared" si="32"/>
        <v>51491488.172511525</v>
      </c>
      <c r="AL88" s="70">
        <f t="shared" si="32"/>
        <v>51742123.157428816</v>
      </c>
      <c r="AM88" s="70">
        <f t="shared" si="32"/>
        <v>51781485.827492706</v>
      </c>
      <c r="AN88" s="70">
        <f t="shared" si="32"/>
        <v>51847990.97619804</v>
      </c>
      <c r="AO88" s="70">
        <f t="shared" si="32"/>
        <v>52180820.963865444</v>
      </c>
      <c r="AP88" s="70">
        <f t="shared" si="32"/>
        <v>52512477.20457226</v>
      </c>
      <c r="AQ88" s="70">
        <f t="shared" si="32"/>
        <v>52843807.184991211</v>
      </c>
      <c r="AR88" s="70">
        <f t="shared" si="32"/>
        <v>53175468.251071557</v>
      </c>
      <c r="AS88" s="70">
        <f t="shared" si="32"/>
        <v>53507954.266576007</v>
      </c>
      <c r="AT88" s="70">
        <f t="shared" si="32"/>
        <v>53841629.730612673</v>
      </c>
      <c r="AU88" s="70">
        <f t="shared" si="32"/>
        <v>54176761.026858509</v>
      </c>
      <c r="AV88" s="70">
        <f t="shared" si="32"/>
        <v>54513541.981220849</v>
      </c>
      <c r="AW88" s="70">
        <f t="shared" si="32"/>
        <v>54852113.655600369</v>
      </c>
      <c r="AX88" s="70">
        <f t="shared" si="32"/>
        <v>55192579.204393946</v>
      </c>
    </row>
    <row r="89" spans="1:50">
      <c r="A89" t="s">
        <v>32</v>
      </c>
      <c r="B89" t="s">
        <v>47</v>
      </c>
      <c r="C89" t="s">
        <v>357</v>
      </c>
      <c r="D89" s="65">
        <f>datos_pkm!D5</f>
        <v>435392777.37980789</v>
      </c>
      <c r="E89" s="65">
        <f>datos_pkm!E5</f>
        <v>627162757.71729231</v>
      </c>
      <c r="F89" s="65">
        <f>datos_pkm!F5</f>
        <v>820122952.68646812</v>
      </c>
      <c r="G89" s="65">
        <f>datos_pkm!G5</f>
        <v>923504738.63207114</v>
      </c>
      <c r="H89" s="65">
        <f>datos_pkm!H5</f>
        <v>956841274.45703316</v>
      </c>
      <c r="I89" s="65">
        <f>datos_pkm!I5</f>
        <v>868976334.50354898</v>
      </c>
      <c r="J89" s="70">
        <f t="shared" ref="J89:AX89" si="33">I89*(1+J56)</f>
        <v>836697400.93879211</v>
      </c>
      <c r="K89" s="70">
        <f t="shared" si="33"/>
        <v>912213763.89231825</v>
      </c>
      <c r="L89" s="70">
        <f t="shared" si="33"/>
        <v>937090930.92108285</v>
      </c>
      <c r="M89" s="70">
        <f t="shared" si="33"/>
        <v>954493607.64797235</v>
      </c>
      <c r="N89" s="70">
        <f t="shared" si="33"/>
        <v>989851232.02620757</v>
      </c>
      <c r="O89" s="70">
        <f t="shared" si="33"/>
        <v>1016728552.8547255</v>
      </c>
      <c r="P89" s="70">
        <f t="shared" si="33"/>
        <v>1043865545.5242424</v>
      </c>
      <c r="Q89" s="70">
        <f t="shared" si="33"/>
        <v>1076570041.0935519</v>
      </c>
      <c r="R89" s="70">
        <f t="shared" si="33"/>
        <v>1115336505.8656673</v>
      </c>
      <c r="S89" s="70">
        <f t="shared" si="33"/>
        <v>1149410425.6888871</v>
      </c>
      <c r="T89" s="70">
        <f t="shared" si="33"/>
        <v>1175445829.205549</v>
      </c>
      <c r="U89" s="70">
        <f t="shared" si="33"/>
        <v>1202335378.3687909</v>
      </c>
      <c r="V89" s="70">
        <f t="shared" si="33"/>
        <v>1225760234.9264452</v>
      </c>
      <c r="W89" s="70">
        <f t="shared" si="33"/>
        <v>1267574345.2392864</v>
      </c>
      <c r="X89" s="70">
        <f t="shared" si="33"/>
        <v>1296481888.3640573</v>
      </c>
      <c r="Y89" s="70">
        <f t="shared" si="33"/>
        <v>1333140961.1955624</v>
      </c>
      <c r="Z89" s="70">
        <f t="shared" si="33"/>
        <v>1338018947.9936881</v>
      </c>
      <c r="AA89" s="70">
        <f t="shared" si="33"/>
        <v>1359237509.8985233</v>
      </c>
      <c r="AB89" s="70">
        <f t="shared" si="33"/>
        <v>1374486840.7283251</v>
      </c>
      <c r="AC89" s="70">
        <f t="shared" si="33"/>
        <v>1384258825.4750497</v>
      </c>
      <c r="AD89" s="70">
        <f t="shared" si="33"/>
        <v>1398328180.5990925</v>
      </c>
      <c r="AE89" s="70">
        <f t="shared" si="33"/>
        <v>1413432940.5874217</v>
      </c>
      <c r="AF89" s="70">
        <f t="shared" si="33"/>
        <v>1430934305.7731409</v>
      </c>
      <c r="AG89" s="70">
        <f t="shared" si="33"/>
        <v>1444113611.0845621</v>
      </c>
      <c r="AH89" s="70">
        <f t="shared" si="33"/>
        <v>1456434181.5716619</v>
      </c>
      <c r="AI89" s="70">
        <f t="shared" si="33"/>
        <v>1466726803.5870171</v>
      </c>
      <c r="AJ89" s="70">
        <f t="shared" si="33"/>
        <v>1473195696.397471</v>
      </c>
      <c r="AK89" s="70">
        <f t="shared" si="33"/>
        <v>1474189177.9941189</v>
      </c>
      <c r="AL89" s="70">
        <f t="shared" si="33"/>
        <v>1481314780.379683</v>
      </c>
      <c r="AM89" s="70">
        <f t="shared" si="33"/>
        <v>1478474488.1540546</v>
      </c>
      <c r="AN89" s="70">
        <f t="shared" si="33"/>
        <v>1478216007.1572154</v>
      </c>
      <c r="AO89" s="70">
        <f t="shared" si="33"/>
        <v>1487026161.6083882</v>
      </c>
      <c r="AP89" s="70">
        <f t="shared" si="33"/>
        <v>1495763430.7346401</v>
      </c>
      <c r="AQ89" s="70">
        <f t="shared" si="33"/>
        <v>1504459874.1605966</v>
      </c>
      <c r="AR89" s="70">
        <f t="shared" si="33"/>
        <v>1513140297.7384</v>
      </c>
      <c r="AS89" s="70">
        <f t="shared" si="33"/>
        <v>1521823276.1793504</v>
      </c>
      <c r="AT89" s="70">
        <f t="shared" si="33"/>
        <v>1530522456.5639956</v>
      </c>
      <c r="AU89" s="70">
        <f t="shared" si="33"/>
        <v>1539247750.6193783</v>
      </c>
      <c r="AV89" s="70">
        <f t="shared" si="33"/>
        <v>1548006308.98507</v>
      </c>
      <c r="AW89" s="70">
        <f t="shared" si="33"/>
        <v>1556803275.2121062</v>
      </c>
      <c r="AX89" s="70">
        <f t="shared" si="33"/>
        <v>1565642351.3119814</v>
      </c>
    </row>
    <row r="90" spans="1:50">
      <c r="A90" t="s">
        <v>33</v>
      </c>
      <c r="B90" t="s">
        <v>47</v>
      </c>
      <c r="C90" t="s">
        <v>357</v>
      </c>
      <c r="D90" s="65">
        <f>datos_pkm!D6</f>
        <v>517976617.4921155</v>
      </c>
      <c r="E90" s="65">
        <f>datos_pkm!E6</f>
        <v>333721149.23036218</v>
      </c>
      <c r="F90" s="65">
        <f>datos_pkm!F6</f>
        <v>445578055.59021968</v>
      </c>
      <c r="G90" s="65">
        <f>datos_pkm!G6</f>
        <v>587018196.86126828</v>
      </c>
      <c r="H90" s="65">
        <f>datos_pkm!H6</f>
        <v>541472034.53694522</v>
      </c>
      <c r="I90" s="65">
        <f>datos_pkm!I6</f>
        <v>534014938.20687252</v>
      </c>
      <c r="J90" s="70">
        <f t="shared" ref="J90:AX90" si="34">I90*(1+J57)</f>
        <v>473508541.26225519</v>
      </c>
      <c r="K90" s="70">
        <f t="shared" si="34"/>
        <v>411962421.01823539</v>
      </c>
      <c r="L90" s="70">
        <f t="shared" si="34"/>
        <v>413706270.98630756</v>
      </c>
      <c r="M90" s="70">
        <f t="shared" si="34"/>
        <v>412919171.51281738</v>
      </c>
      <c r="N90" s="70">
        <f t="shared" si="34"/>
        <v>415051029.65326852</v>
      </c>
      <c r="O90" s="70">
        <f t="shared" si="34"/>
        <v>416953765.81791264</v>
      </c>
      <c r="P90" s="70">
        <f t="shared" si="34"/>
        <v>418603177.35711169</v>
      </c>
      <c r="Q90" s="70">
        <f t="shared" si="34"/>
        <v>420127411.06970066</v>
      </c>
      <c r="R90" s="70">
        <f t="shared" si="34"/>
        <v>421704663.44288838</v>
      </c>
      <c r="S90" s="70">
        <f t="shared" si="34"/>
        <v>423270446.90506846</v>
      </c>
      <c r="T90" s="70">
        <f t="shared" si="34"/>
        <v>424745949.93411112</v>
      </c>
      <c r="U90" s="70">
        <f t="shared" si="34"/>
        <v>426136826.51257581</v>
      </c>
      <c r="V90" s="70">
        <f t="shared" si="34"/>
        <v>427479176.20901853</v>
      </c>
      <c r="W90" s="70">
        <f t="shared" si="34"/>
        <v>428772576.76378101</v>
      </c>
      <c r="X90" s="70">
        <f t="shared" si="34"/>
        <v>430016030.13645756</v>
      </c>
      <c r="Y90" s="70">
        <f t="shared" si="34"/>
        <v>431208741.53583384</v>
      </c>
      <c r="Z90" s="70">
        <f t="shared" si="34"/>
        <v>432350059.27462447</v>
      </c>
      <c r="AA90" s="70">
        <f t="shared" si="34"/>
        <v>433439416.46370375</v>
      </c>
      <c r="AB90" s="70">
        <f t="shared" si="34"/>
        <v>434476300.86384124</v>
      </c>
      <c r="AC90" s="70">
        <f t="shared" si="34"/>
        <v>435460239.52563798</v>
      </c>
      <c r="AD90" s="70">
        <f t="shared" si="34"/>
        <v>436390790.67046142</v>
      </c>
      <c r="AE90" s="70">
        <f t="shared" si="34"/>
        <v>437267539.27242476</v>
      </c>
      <c r="AF90" s="70">
        <f t="shared" si="34"/>
        <v>438090094.62730813</v>
      </c>
      <c r="AG90" s="70">
        <f t="shared" si="34"/>
        <v>438858089.02877659</v>
      </c>
      <c r="AH90" s="70">
        <f t="shared" si="34"/>
        <v>439571177.07657266</v>
      </c>
      <c r="AI90" s="70">
        <f t="shared" si="34"/>
        <v>440229035.34988481</v>
      </c>
      <c r="AJ90" s="70">
        <f t="shared" si="34"/>
        <v>440831362.29201192</v>
      </c>
      <c r="AK90" s="70">
        <f t="shared" si="34"/>
        <v>441073646.39304125</v>
      </c>
      <c r="AL90" s="70">
        <f t="shared" si="34"/>
        <v>441369982.99514252</v>
      </c>
      <c r="AM90" s="70">
        <f t="shared" si="34"/>
        <v>441706212.79934031</v>
      </c>
      <c r="AN90" s="70">
        <f t="shared" si="34"/>
        <v>442067126.64987469</v>
      </c>
      <c r="AO90" s="70">
        <f t="shared" si="34"/>
        <v>442443338.55206311</v>
      </c>
      <c r="AP90" s="70">
        <f t="shared" si="34"/>
        <v>442829197.94452602</v>
      </c>
      <c r="AQ90" s="70">
        <f t="shared" si="34"/>
        <v>443221252.11262947</v>
      </c>
      <c r="AR90" s="70">
        <f t="shared" si="34"/>
        <v>443617361.91458243</v>
      </c>
      <c r="AS90" s="70">
        <f t="shared" si="34"/>
        <v>444016188.84549975</v>
      </c>
      <c r="AT90" s="70">
        <f t="shared" si="34"/>
        <v>444416889.35711813</v>
      </c>
      <c r="AU90" s="70">
        <f t="shared" si="34"/>
        <v>444818928.87897342</v>
      </c>
      <c r="AV90" s="70">
        <f t="shared" si="34"/>
        <v>445221967.07136935</v>
      </c>
      <c r="AW90" s="70">
        <f t="shared" si="34"/>
        <v>445625786.35224724</v>
      </c>
      <c r="AX90" s="70">
        <f t="shared" si="34"/>
        <v>446030247.07635015</v>
      </c>
    </row>
    <row r="91" spans="1:50">
      <c r="A91" t="s">
        <v>34</v>
      </c>
      <c r="B91" t="s">
        <v>47</v>
      </c>
      <c r="C91" t="s">
        <v>357</v>
      </c>
      <c r="D91" s="65">
        <f>datos_pkm!D7</f>
        <v>1136282767.33375</v>
      </c>
      <c r="E91" s="65">
        <f>datos_pkm!E7</f>
        <v>804797435.53123212</v>
      </c>
      <c r="F91" s="65">
        <f>datos_pkm!F7</f>
        <v>1274550111.5830221</v>
      </c>
      <c r="G91" s="65">
        <f>datos_pkm!G7</f>
        <v>683867312.49862075</v>
      </c>
      <c r="H91" s="65">
        <f>datos_pkm!H7</f>
        <v>773893964.76360416</v>
      </c>
      <c r="I91" s="65">
        <f>datos_pkm!I7</f>
        <v>729790844.71423078</v>
      </c>
      <c r="J91" s="70">
        <f t="shared" ref="J91:AX91" si="35">I91*(1+J58)</f>
        <v>482802326.66918445</v>
      </c>
      <c r="K91" s="70">
        <f t="shared" si="35"/>
        <v>540186702.23498988</v>
      </c>
      <c r="L91" s="70">
        <f t="shared" si="35"/>
        <v>550995084.65615249</v>
      </c>
      <c r="M91" s="70">
        <f t="shared" si="35"/>
        <v>549653051.45397043</v>
      </c>
      <c r="N91" s="70">
        <f t="shared" si="35"/>
        <v>563712463.76619613</v>
      </c>
      <c r="O91" s="70">
        <f t="shared" si="35"/>
        <v>574437532.17528188</v>
      </c>
      <c r="P91" s="70">
        <f t="shared" si="35"/>
        <v>584517792.88228178</v>
      </c>
      <c r="Q91" s="70">
        <f t="shared" si="35"/>
        <v>595871682.99400318</v>
      </c>
      <c r="R91" s="70">
        <f t="shared" si="35"/>
        <v>609281280.02523291</v>
      </c>
      <c r="S91" s="70">
        <f t="shared" si="35"/>
        <v>621235494.29075229</v>
      </c>
      <c r="T91" s="70">
        <f t="shared" si="35"/>
        <v>630457416.76391733</v>
      </c>
      <c r="U91" s="70">
        <f t="shared" si="35"/>
        <v>639563791.32741416</v>
      </c>
      <c r="V91" s="70">
        <f t="shared" si="35"/>
        <v>647478048.32363522</v>
      </c>
      <c r="W91" s="70">
        <f t="shared" si="35"/>
        <v>660615012.81381118</v>
      </c>
      <c r="X91" s="70">
        <f t="shared" si="35"/>
        <v>669803584.20234334</v>
      </c>
      <c r="Y91" s="70">
        <f t="shared" si="35"/>
        <v>681036956.66518199</v>
      </c>
      <c r="Z91" s="70">
        <f t="shared" si="35"/>
        <v>687235968.58511233</v>
      </c>
      <c r="AA91" s="70">
        <f t="shared" si="35"/>
        <v>698049549.77050245</v>
      </c>
      <c r="AB91" s="70">
        <f t="shared" si="35"/>
        <v>707082259.07293272</v>
      </c>
      <c r="AC91" s="70">
        <f t="shared" si="35"/>
        <v>714453211.22904396</v>
      </c>
      <c r="AD91" s="70">
        <f t="shared" si="35"/>
        <v>722957061.77086127</v>
      </c>
      <c r="AE91" s="70">
        <f t="shared" si="35"/>
        <v>731642433.24563158</v>
      </c>
      <c r="AF91" s="70">
        <f t="shared" si="35"/>
        <v>740888178.04339933</v>
      </c>
      <c r="AG91" s="70">
        <f t="shared" si="35"/>
        <v>748737994.94131136</v>
      </c>
      <c r="AH91" s="70">
        <f t="shared" si="35"/>
        <v>756177900.44654143</v>
      </c>
      <c r="AI91" s="70">
        <f t="shared" si="35"/>
        <v>762857912.28272188</v>
      </c>
      <c r="AJ91" s="70">
        <f t="shared" si="35"/>
        <v>768243139.4096601</v>
      </c>
      <c r="AK91" s="70">
        <f t="shared" si="35"/>
        <v>770261834.72273743</v>
      </c>
      <c r="AL91" s="70">
        <f t="shared" si="35"/>
        <v>774214069.84375799</v>
      </c>
      <c r="AM91" s="70">
        <f t="shared" si="35"/>
        <v>775463790.88906157</v>
      </c>
      <c r="AN91" s="70">
        <f t="shared" si="35"/>
        <v>777697669.24332583</v>
      </c>
      <c r="AO91" s="70">
        <f t="shared" si="35"/>
        <v>781940729.71665263</v>
      </c>
      <c r="AP91" s="70">
        <f t="shared" si="35"/>
        <v>786230973.26207948</v>
      </c>
      <c r="AQ91" s="70">
        <f t="shared" si="35"/>
        <v>790566930.97006917</v>
      </c>
      <c r="AR91" s="70">
        <f t="shared" si="35"/>
        <v>794945202.08618748</v>
      </c>
      <c r="AS91" s="70">
        <f t="shared" si="35"/>
        <v>799362155.16856766</v>
      </c>
      <c r="AT91" s="70">
        <f t="shared" si="35"/>
        <v>803814629.88142824</v>
      </c>
      <c r="AU91" s="70">
        <f t="shared" si="35"/>
        <v>808300135.65429568</v>
      </c>
      <c r="AV91" s="70">
        <f t="shared" si="35"/>
        <v>812816826.34473944</v>
      </c>
      <c r="AW91" s="70">
        <f t="shared" si="35"/>
        <v>817363394.00488353</v>
      </c>
      <c r="AX91" s="70">
        <f t="shared" si="35"/>
        <v>821938948.55318964</v>
      </c>
    </row>
    <row r="92" spans="1:50">
      <c r="A92" t="s">
        <v>35</v>
      </c>
      <c r="B92" t="s">
        <v>47</v>
      </c>
      <c r="C92" t="s">
        <v>357</v>
      </c>
      <c r="D92" s="65">
        <f>datos_pkm!D8</f>
        <v>96855121.384701341</v>
      </c>
      <c r="E92" s="65">
        <f>datos_pkm!E8</f>
        <v>77210017.013418138</v>
      </c>
      <c r="F92" s="65">
        <f>datos_pkm!F8</f>
        <v>216714657.04931939</v>
      </c>
      <c r="G92" s="65">
        <f>datos_pkm!G8</f>
        <v>257220356.4921391</v>
      </c>
      <c r="H92" s="65">
        <f>datos_pkm!H8</f>
        <v>317040189.3668831</v>
      </c>
      <c r="I92" s="65">
        <f>datos_pkm!I8</f>
        <v>317418025.08617228</v>
      </c>
      <c r="J92" s="70">
        <f t="shared" ref="J92:AX92" si="36">I92*(1+J59)</f>
        <v>254839315.88178989</v>
      </c>
      <c r="K92" s="70">
        <f t="shared" si="36"/>
        <v>347857263.3531431</v>
      </c>
      <c r="L92" s="70">
        <f t="shared" si="36"/>
        <v>357661305.86220217</v>
      </c>
      <c r="M92" s="70">
        <f t="shared" si="36"/>
        <v>346380882.89190483</v>
      </c>
      <c r="N92" s="70">
        <f t="shared" si="36"/>
        <v>364109582.4445793</v>
      </c>
      <c r="O92" s="70">
        <f t="shared" si="36"/>
        <v>377658647.26881731</v>
      </c>
      <c r="P92" s="70">
        <f t="shared" si="36"/>
        <v>389490988.15515232</v>
      </c>
      <c r="Q92" s="70">
        <f t="shared" si="36"/>
        <v>402292744.90722096</v>
      </c>
      <c r="R92" s="70">
        <f t="shared" si="36"/>
        <v>417789213.83040494</v>
      </c>
      <c r="S92" s="70">
        <f t="shared" si="36"/>
        <v>432076841.29537833</v>
      </c>
      <c r="T92" s="70">
        <f t="shared" si="36"/>
        <v>443362354.7351563</v>
      </c>
      <c r="U92" s="70">
        <f t="shared" si="36"/>
        <v>454379625.0058496</v>
      </c>
      <c r="V92" s="70">
        <f t="shared" si="36"/>
        <v>464195564.10637039</v>
      </c>
      <c r="W92" s="70">
        <f t="shared" si="36"/>
        <v>479645469.27653927</v>
      </c>
      <c r="X92" s="70">
        <f t="shared" si="36"/>
        <v>490937328.10247356</v>
      </c>
      <c r="Y92" s="70">
        <f t="shared" si="36"/>
        <v>504499666.24339575</v>
      </c>
      <c r="Z92" s="70">
        <f t="shared" si="36"/>
        <v>512556070.3178817</v>
      </c>
      <c r="AA92" s="70">
        <f t="shared" si="36"/>
        <v>525713347.30181056</v>
      </c>
      <c r="AB92" s="70">
        <f t="shared" si="36"/>
        <v>536906597.15637755</v>
      </c>
      <c r="AC92" s="70">
        <f t="shared" si="36"/>
        <v>546215588.64922786</v>
      </c>
      <c r="AD92" s="70">
        <f t="shared" si="36"/>
        <v>556781511.25058687</v>
      </c>
      <c r="AE92" s="70">
        <f t="shared" si="36"/>
        <v>567534243.78645146</v>
      </c>
      <c r="AF92" s="70">
        <f t="shared" si="36"/>
        <v>578911214.10368299</v>
      </c>
      <c r="AG92" s="70">
        <f t="shared" si="36"/>
        <v>588641901.51929796</v>
      </c>
      <c r="AH92" s="70">
        <f t="shared" si="36"/>
        <v>597845774.74412596</v>
      </c>
      <c r="AI92" s="70">
        <f t="shared" si="36"/>
        <v>606098500.29544866</v>
      </c>
      <c r="AJ92" s="70">
        <f t="shared" si="36"/>
        <v>612751150.21891212</v>
      </c>
      <c r="AK92" s="70">
        <f t="shared" si="36"/>
        <v>613362636.51323235</v>
      </c>
      <c r="AL92" s="70">
        <f t="shared" si="36"/>
        <v>617275393.26873291</v>
      </c>
      <c r="AM92" s="70">
        <f t="shared" si="36"/>
        <v>618662949.16060364</v>
      </c>
      <c r="AN92" s="70">
        <f t="shared" si="36"/>
        <v>621591558.35926557</v>
      </c>
      <c r="AO92" s="70">
        <f t="shared" si="36"/>
        <v>627122308.46549666</v>
      </c>
      <c r="AP92" s="70">
        <f t="shared" si="36"/>
        <v>632850405.91255784</v>
      </c>
      <c r="AQ92" s="70">
        <f t="shared" si="36"/>
        <v>638724688.66603863</v>
      </c>
      <c r="AR92" s="70">
        <f t="shared" si="36"/>
        <v>644713468.5923115</v>
      </c>
      <c r="AS92" s="70">
        <f t="shared" si="36"/>
        <v>650796985.62141335</v>
      </c>
      <c r="AT92" s="70">
        <f t="shared" si="36"/>
        <v>656962900.95240891</v>
      </c>
      <c r="AU92" s="70">
        <f t="shared" si="36"/>
        <v>663203542.34518611</v>
      </c>
      <c r="AV92" s="70">
        <f t="shared" si="36"/>
        <v>669514194.47067368</v>
      </c>
      <c r="AW92" s="70">
        <f t="shared" si="36"/>
        <v>675892026.934919</v>
      </c>
      <c r="AX92" s="70">
        <f t="shared" si="36"/>
        <v>682335417.27522933</v>
      </c>
    </row>
    <row r="93" spans="1:50">
      <c r="A93" t="s">
        <v>36</v>
      </c>
      <c r="B93" t="s">
        <v>47</v>
      </c>
      <c r="C93" t="s">
        <v>357</v>
      </c>
      <c r="D93" s="65">
        <f>datos_pkm!D9</f>
        <v>514715796.12746042</v>
      </c>
      <c r="E93" s="65">
        <f>datos_pkm!E9</f>
        <v>375450311.65584248</v>
      </c>
      <c r="F93" s="65">
        <f>datos_pkm!F9</f>
        <v>620458520.99862015</v>
      </c>
      <c r="G93" s="65">
        <f>datos_pkm!G9</f>
        <v>882198461.3320961</v>
      </c>
      <c r="H93" s="65">
        <f>datos_pkm!H9</f>
        <v>601499055.06311274</v>
      </c>
      <c r="I93" s="65">
        <f>datos_pkm!I9</f>
        <v>603192382.80523407</v>
      </c>
      <c r="J93" s="70">
        <f t="shared" ref="J93:AX93" si="37">I93*(1+J60)</f>
        <v>583055275.2227962</v>
      </c>
      <c r="K93" s="70">
        <f t="shared" si="37"/>
        <v>484196030.37005502</v>
      </c>
      <c r="L93" s="70">
        <f t="shared" si="37"/>
        <v>489497486.29621077</v>
      </c>
      <c r="M93" s="70">
        <f t="shared" si="37"/>
        <v>489234988.82106113</v>
      </c>
      <c r="N93" s="70">
        <f t="shared" si="37"/>
        <v>494008891.23486555</v>
      </c>
      <c r="O93" s="70">
        <f t="shared" si="37"/>
        <v>498537323.91495049</v>
      </c>
      <c r="P93" s="70">
        <f t="shared" si="37"/>
        <v>502654735.82817286</v>
      </c>
      <c r="Q93" s="70">
        <f t="shared" si="37"/>
        <v>506515339.56371796</v>
      </c>
      <c r="R93" s="70">
        <f t="shared" si="37"/>
        <v>510464827.42965871</v>
      </c>
      <c r="S93" s="70">
        <f t="shared" si="37"/>
        <v>514402155.48058468</v>
      </c>
      <c r="T93" s="70">
        <f t="shared" si="37"/>
        <v>518165468.48748195</v>
      </c>
      <c r="U93" s="70">
        <f t="shared" si="37"/>
        <v>521747261.89145803</v>
      </c>
      <c r="V93" s="70">
        <f t="shared" si="37"/>
        <v>525213293.98292446</v>
      </c>
      <c r="W93" s="70">
        <f t="shared" si="37"/>
        <v>528565481.45825267</v>
      </c>
      <c r="X93" s="70">
        <f t="shared" si="37"/>
        <v>531802397.17968374</v>
      </c>
      <c r="Y93" s="70">
        <f t="shared" si="37"/>
        <v>534921498.2697984</v>
      </c>
      <c r="Z93" s="70">
        <f t="shared" si="37"/>
        <v>537919979.21180797</v>
      </c>
      <c r="AA93" s="70">
        <f t="shared" si="37"/>
        <v>540795053.0166924</v>
      </c>
      <c r="AB93" s="70">
        <f t="shared" si="37"/>
        <v>543544034.08518422</v>
      </c>
      <c r="AC93" s="70">
        <f t="shared" si="37"/>
        <v>546164357.68059516</v>
      </c>
      <c r="AD93" s="70">
        <f t="shared" si="37"/>
        <v>548653581.51325059</v>
      </c>
      <c r="AE93" s="70">
        <f t="shared" si="37"/>
        <v>551009383.79780483</v>
      </c>
      <c r="AF93" s="70">
        <f t="shared" si="37"/>
        <v>553229561.74861574</v>
      </c>
      <c r="AG93" s="70">
        <f t="shared" si="37"/>
        <v>555312031.22292459</v>
      </c>
      <c r="AH93" s="70">
        <f t="shared" si="37"/>
        <v>557254827.33735716</v>
      </c>
      <c r="AI93" s="70">
        <f t="shared" si="37"/>
        <v>559056105.73547864</v>
      </c>
      <c r="AJ93" s="70">
        <f t="shared" si="37"/>
        <v>560714144.23312712</v>
      </c>
      <c r="AK93" s="70">
        <f t="shared" si="37"/>
        <v>561564341.44125807</v>
      </c>
      <c r="AL93" s="70">
        <f t="shared" si="37"/>
        <v>562437322.06259</v>
      </c>
      <c r="AM93" s="70">
        <f t="shared" si="37"/>
        <v>563360841.75069177</v>
      </c>
      <c r="AN93" s="70">
        <f t="shared" si="37"/>
        <v>564330729.83618784</v>
      </c>
      <c r="AO93" s="70">
        <f t="shared" si="37"/>
        <v>565335740.08943486</v>
      </c>
      <c r="AP93" s="70">
        <f t="shared" si="37"/>
        <v>566365630.61407304</v>
      </c>
      <c r="AQ93" s="70">
        <f t="shared" si="37"/>
        <v>567412801.79750836</v>
      </c>
      <c r="AR93" s="70">
        <f t="shared" si="37"/>
        <v>568472041.78577399</v>
      </c>
      <c r="AS93" s="70">
        <f t="shared" si="37"/>
        <v>569539903.18175912</v>
      </c>
      <c r="AT93" s="70">
        <f t="shared" si="37"/>
        <v>570614145.1329987</v>
      </c>
      <c r="AU93" s="70">
        <f t="shared" si="37"/>
        <v>571693322.91520178</v>
      </c>
      <c r="AV93" s="70">
        <f t="shared" si="37"/>
        <v>572776508.17501366</v>
      </c>
      <c r="AW93" s="70">
        <f t="shared" si="37"/>
        <v>573863104.84092391</v>
      </c>
      <c r="AX93" s="70">
        <f t="shared" si="37"/>
        <v>574952730.04049587</v>
      </c>
    </row>
    <row r="94" spans="1:50">
      <c r="A94" t="s">
        <v>37</v>
      </c>
      <c r="B94" t="s">
        <v>47</v>
      </c>
      <c r="C94" t="s">
        <v>357</v>
      </c>
      <c r="D94" s="65">
        <f>datos_pkm!D10</f>
        <v>101063457.9892879</v>
      </c>
      <c r="E94" s="65">
        <f>datos_pkm!E10</f>
        <v>293953604.38777822</v>
      </c>
      <c r="F94" s="65">
        <f>datos_pkm!F10</f>
        <v>173604971.9158538</v>
      </c>
      <c r="G94" s="65">
        <f>datos_pkm!G10</f>
        <v>213837403.39719489</v>
      </c>
      <c r="H94" s="65">
        <f>datos_pkm!H10</f>
        <v>314669510.42302698</v>
      </c>
      <c r="I94" s="65">
        <f>datos_pkm!I10</f>
        <v>293154621.61834711</v>
      </c>
      <c r="J94" s="70">
        <f t="shared" ref="J94:AX94" si="38">I94*(1+J61)</f>
        <v>288264540.3588168</v>
      </c>
      <c r="K94" s="70">
        <f t="shared" si="38"/>
        <v>210931895.04880518</v>
      </c>
      <c r="L94" s="70">
        <f t="shared" si="38"/>
        <v>213007846.37942341</v>
      </c>
      <c r="M94" s="70">
        <f t="shared" si="38"/>
        <v>213020738.78191</v>
      </c>
      <c r="N94" s="70">
        <f t="shared" si="38"/>
        <v>214843796.79558399</v>
      </c>
      <c r="O94" s="70">
        <f t="shared" si="38"/>
        <v>216541288.89893147</v>
      </c>
      <c r="P94" s="70">
        <f t="shared" si="38"/>
        <v>218094341.32540637</v>
      </c>
      <c r="Q94" s="70">
        <f t="shared" si="38"/>
        <v>219579015.66639674</v>
      </c>
      <c r="R94" s="70">
        <f t="shared" si="38"/>
        <v>221116582.80819187</v>
      </c>
      <c r="S94" s="70">
        <f t="shared" si="38"/>
        <v>222618447.89374256</v>
      </c>
      <c r="T94" s="70">
        <f t="shared" si="38"/>
        <v>224013980.41962788</v>
      </c>
      <c r="U94" s="70">
        <f t="shared" si="38"/>
        <v>225343702.34299824</v>
      </c>
      <c r="V94" s="70">
        <f t="shared" si="38"/>
        <v>226610981.6274929</v>
      </c>
      <c r="W94" s="70">
        <f t="shared" si="38"/>
        <v>227919834.78338358</v>
      </c>
      <c r="X94" s="70">
        <f t="shared" si="38"/>
        <v>229123403.71918806</v>
      </c>
      <c r="Y94" s="70">
        <f t="shared" si="38"/>
        <v>230316541.49937218</v>
      </c>
      <c r="Z94" s="70">
        <f t="shared" si="38"/>
        <v>231388501.54740107</v>
      </c>
      <c r="AA94" s="70">
        <f t="shared" si="38"/>
        <v>232488607.54365596</v>
      </c>
      <c r="AB94" s="70">
        <f t="shared" si="38"/>
        <v>233517259.15293154</v>
      </c>
      <c r="AC94" s="70">
        <f t="shared" si="38"/>
        <v>234476418.47036472</v>
      </c>
      <c r="AD94" s="70">
        <f t="shared" si="38"/>
        <v>235408002.95020375</v>
      </c>
      <c r="AE94" s="70">
        <f t="shared" si="38"/>
        <v>236297004.14826423</v>
      </c>
      <c r="AF94" s="70">
        <f t="shared" si="38"/>
        <v>237148479.56349096</v>
      </c>
      <c r="AG94" s="70">
        <f t="shared" si="38"/>
        <v>237933206.53235143</v>
      </c>
      <c r="AH94" s="70">
        <f t="shared" si="38"/>
        <v>238665545.86146593</v>
      </c>
      <c r="AI94" s="70">
        <f t="shared" si="38"/>
        <v>239340180.44822222</v>
      </c>
      <c r="AJ94" s="70">
        <f t="shared" si="38"/>
        <v>239949260.14474469</v>
      </c>
      <c r="AK94" s="70">
        <f t="shared" si="38"/>
        <v>240259023.44599766</v>
      </c>
      <c r="AL94" s="70">
        <f t="shared" si="38"/>
        <v>240597258.82326558</v>
      </c>
      <c r="AM94" s="70">
        <f t="shared" si="38"/>
        <v>240910062.80725655</v>
      </c>
      <c r="AN94" s="70">
        <f t="shared" si="38"/>
        <v>241250506.58375013</v>
      </c>
      <c r="AO94" s="70">
        <f t="shared" si="38"/>
        <v>241630163.04449949</v>
      </c>
      <c r="AP94" s="70">
        <f t="shared" si="38"/>
        <v>242017897.06579837</v>
      </c>
      <c r="AQ94" s="70">
        <f t="shared" si="38"/>
        <v>242411311.63049981</v>
      </c>
      <c r="AR94" s="70">
        <f t="shared" si="38"/>
        <v>242808695.46469024</v>
      </c>
      <c r="AS94" s="70">
        <f t="shared" si="38"/>
        <v>243208888.23046196</v>
      </c>
      <c r="AT94" s="70">
        <f t="shared" si="38"/>
        <v>243611123.52016822</v>
      </c>
      <c r="AU94" s="70">
        <f t="shared" si="38"/>
        <v>244014901.97545925</v>
      </c>
      <c r="AV94" s="70">
        <f t="shared" si="38"/>
        <v>244419900.4432444</v>
      </c>
      <c r="AW94" s="70">
        <f t="shared" si="38"/>
        <v>244825910.41820177</v>
      </c>
      <c r="AX94" s="70">
        <f t="shared" si="38"/>
        <v>245232797.48134294</v>
      </c>
    </row>
    <row r="95" spans="1:50">
      <c r="A95" t="s">
        <v>38</v>
      </c>
      <c r="B95" t="s">
        <v>47</v>
      </c>
      <c r="C95" t="s">
        <v>357</v>
      </c>
      <c r="D95" s="65">
        <f>datos_pkm!D11</f>
        <v>220407172.76906359</v>
      </c>
      <c r="E95" s="65">
        <f>datos_pkm!E11</f>
        <v>203729038.81493729</v>
      </c>
      <c r="F95" s="65">
        <f>datos_pkm!F11</f>
        <v>183513142.02359071</v>
      </c>
      <c r="G95" s="65">
        <f>datos_pkm!G11</f>
        <v>215475936.27945739</v>
      </c>
      <c r="H95" s="65">
        <f>datos_pkm!H11</f>
        <v>255432091.95238039</v>
      </c>
      <c r="I95" s="65">
        <f>datos_pkm!I11</f>
        <v>217319910.3030481</v>
      </c>
      <c r="J95" s="70">
        <f t="shared" ref="J95:AX95" si="39">I95*(1+J62)</f>
        <v>189809328.16021603</v>
      </c>
      <c r="K95" s="70">
        <f t="shared" si="39"/>
        <v>226451849.88332734</v>
      </c>
      <c r="L95" s="70">
        <f t="shared" si="39"/>
        <v>234904717.6870822</v>
      </c>
      <c r="M95" s="70">
        <f t="shared" si="39"/>
        <v>235223819.92703605</v>
      </c>
      <c r="N95" s="70">
        <f t="shared" si="39"/>
        <v>245678763.57218462</v>
      </c>
      <c r="O95" s="70">
        <f t="shared" si="39"/>
        <v>254022031.18281567</v>
      </c>
      <c r="P95" s="70">
        <f t="shared" si="39"/>
        <v>262045467.30028361</v>
      </c>
      <c r="Q95" s="70">
        <f t="shared" si="39"/>
        <v>271089884.48390275</v>
      </c>
      <c r="R95" s="70">
        <f t="shared" si="39"/>
        <v>281743885.130279</v>
      </c>
      <c r="S95" s="70">
        <f t="shared" si="39"/>
        <v>291447971.14263082</v>
      </c>
      <c r="T95" s="70">
        <f t="shared" si="39"/>
        <v>299191868.21844423</v>
      </c>
      <c r="U95" s="70">
        <f t="shared" si="39"/>
        <v>306907619.69220597</v>
      </c>
      <c r="V95" s="70">
        <f t="shared" si="39"/>
        <v>313744936.87395501</v>
      </c>
      <c r="W95" s="70">
        <f t="shared" si="39"/>
        <v>324717198.27535444</v>
      </c>
      <c r="X95" s="70">
        <f t="shared" si="39"/>
        <v>332663806.42926544</v>
      </c>
      <c r="Y95" s="70">
        <f t="shared" si="39"/>
        <v>342304313.07507062</v>
      </c>
      <c r="Z95" s="70">
        <f t="shared" si="39"/>
        <v>347931988.92157155</v>
      </c>
      <c r="AA95" s="70">
        <f t="shared" si="39"/>
        <v>357346010.38704985</v>
      </c>
      <c r="AB95" s="70">
        <f t="shared" si="39"/>
        <v>365357853.83650064</v>
      </c>
      <c r="AC95" s="70">
        <f t="shared" si="39"/>
        <v>372025866.16329908</v>
      </c>
      <c r="AD95" s="70">
        <f t="shared" si="39"/>
        <v>379668942.56045496</v>
      </c>
      <c r="AE95" s="70">
        <f t="shared" si="39"/>
        <v>387503143.75412726</v>
      </c>
      <c r="AF95" s="70">
        <f t="shared" si="39"/>
        <v>395856908.52480674</v>
      </c>
      <c r="AG95" s="70">
        <f t="shared" si="39"/>
        <v>403052787.9016065</v>
      </c>
      <c r="AH95" s="70">
        <f t="shared" si="39"/>
        <v>409920734.6899423</v>
      </c>
      <c r="AI95" s="70">
        <f t="shared" si="39"/>
        <v>416147334.56163347</v>
      </c>
      <c r="AJ95" s="70">
        <f t="shared" si="39"/>
        <v>421250049.95765412</v>
      </c>
      <c r="AK95" s="70">
        <f t="shared" si="39"/>
        <v>423462889.61843634</v>
      </c>
      <c r="AL95" s="70">
        <f t="shared" si="39"/>
        <v>427309197.30005038</v>
      </c>
      <c r="AM95" s="70">
        <f t="shared" si="39"/>
        <v>428706758.93045539</v>
      </c>
      <c r="AN95" s="70">
        <f t="shared" si="39"/>
        <v>430930715.37558699</v>
      </c>
      <c r="AO95" s="70">
        <f t="shared" si="39"/>
        <v>434914554.12156367</v>
      </c>
      <c r="AP95" s="70">
        <f t="shared" si="39"/>
        <v>438931052.89766765</v>
      </c>
      <c r="AQ95" s="70">
        <f t="shared" si="39"/>
        <v>442986731.26484537</v>
      </c>
      <c r="AR95" s="70">
        <f t="shared" si="39"/>
        <v>447084094.46050346</v>
      </c>
      <c r="AS95" s="70">
        <f t="shared" si="39"/>
        <v>451223720.50942254</v>
      </c>
      <c r="AT95" s="70">
        <f t="shared" si="39"/>
        <v>455405385.25401497</v>
      </c>
      <c r="AU95" s="70">
        <f t="shared" si="39"/>
        <v>459628625.98803693</v>
      </c>
      <c r="AV95" s="70">
        <f t="shared" si="39"/>
        <v>463892998.3466447</v>
      </c>
      <c r="AW95" s="70">
        <f t="shared" si="39"/>
        <v>468198175.11333311</v>
      </c>
      <c r="AX95" s="70">
        <f t="shared" si="39"/>
        <v>472543968.99559051</v>
      </c>
    </row>
    <row r="96" spans="1:50">
      <c r="A96" t="s">
        <v>39</v>
      </c>
      <c r="B96" t="s">
        <v>47</v>
      </c>
      <c r="C96" t="s">
        <v>357</v>
      </c>
      <c r="D96" s="65">
        <f>datos_pkm!D12</f>
        <v>0</v>
      </c>
      <c r="E96" s="65">
        <f>datos_pkm!E12</f>
        <v>0</v>
      </c>
      <c r="F96" s="65">
        <f>datos_pkm!F12</f>
        <v>0</v>
      </c>
      <c r="G96" s="65">
        <f>datos_pkm!G12</f>
        <v>0</v>
      </c>
      <c r="H96" s="65">
        <f>datos_pkm!H12</f>
        <v>0</v>
      </c>
      <c r="I96" s="65">
        <f>datos_pkm!I12</f>
        <v>0</v>
      </c>
      <c r="J96" s="70">
        <f t="shared" ref="J96:AX96" si="40">I96*(1+J63)</f>
        <v>0</v>
      </c>
      <c r="K96" s="70">
        <f t="shared" si="40"/>
        <v>0</v>
      </c>
      <c r="L96" s="70">
        <f t="shared" si="40"/>
        <v>0</v>
      </c>
      <c r="M96" s="70">
        <f t="shared" si="40"/>
        <v>0</v>
      </c>
      <c r="N96" s="70">
        <f t="shared" si="40"/>
        <v>0</v>
      </c>
      <c r="O96" s="70">
        <f t="shared" si="40"/>
        <v>0</v>
      </c>
      <c r="P96" s="70">
        <f t="shared" si="40"/>
        <v>0</v>
      </c>
      <c r="Q96" s="70">
        <f t="shared" si="40"/>
        <v>0</v>
      </c>
      <c r="R96" s="70">
        <f t="shared" si="40"/>
        <v>0</v>
      </c>
      <c r="S96" s="70">
        <f t="shared" si="40"/>
        <v>0</v>
      </c>
      <c r="T96" s="70">
        <f t="shared" si="40"/>
        <v>0</v>
      </c>
      <c r="U96" s="70">
        <f t="shared" si="40"/>
        <v>0</v>
      </c>
      <c r="V96" s="70">
        <f t="shared" si="40"/>
        <v>0</v>
      </c>
      <c r="W96" s="70">
        <f t="shared" si="40"/>
        <v>0</v>
      </c>
      <c r="X96" s="70">
        <f t="shared" si="40"/>
        <v>0</v>
      </c>
      <c r="Y96" s="70">
        <f t="shared" si="40"/>
        <v>0</v>
      </c>
      <c r="Z96" s="70">
        <f t="shared" si="40"/>
        <v>0</v>
      </c>
      <c r="AA96" s="70">
        <f t="shared" si="40"/>
        <v>0</v>
      </c>
      <c r="AB96" s="70">
        <f t="shared" si="40"/>
        <v>0</v>
      </c>
      <c r="AC96" s="70">
        <f t="shared" si="40"/>
        <v>0</v>
      </c>
      <c r="AD96" s="70">
        <f t="shared" si="40"/>
        <v>0</v>
      </c>
      <c r="AE96" s="70">
        <f t="shared" si="40"/>
        <v>0</v>
      </c>
      <c r="AF96" s="70">
        <f t="shared" si="40"/>
        <v>0</v>
      </c>
      <c r="AG96" s="70">
        <f t="shared" si="40"/>
        <v>0</v>
      </c>
      <c r="AH96" s="70">
        <f t="shared" si="40"/>
        <v>0</v>
      </c>
      <c r="AI96" s="70">
        <f t="shared" si="40"/>
        <v>0</v>
      </c>
      <c r="AJ96" s="70">
        <f t="shared" si="40"/>
        <v>0</v>
      </c>
      <c r="AK96" s="70">
        <f t="shared" si="40"/>
        <v>0</v>
      </c>
      <c r="AL96" s="70">
        <f t="shared" si="40"/>
        <v>0</v>
      </c>
      <c r="AM96" s="70">
        <f t="shared" si="40"/>
        <v>0</v>
      </c>
      <c r="AN96" s="70">
        <f t="shared" si="40"/>
        <v>0</v>
      </c>
      <c r="AO96" s="70">
        <f t="shared" si="40"/>
        <v>0</v>
      </c>
      <c r="AP96" s="70">
        <f t="shared" si="40"/>
        <v>0</v>
      </c>
      <c r="AQ96" s="70">
        <f t="shared" si="40"/>
        <v>0</v>
      </c>
      <c r="AR96" s="70">
        <f t="shared" si="40"/>
        <v>0</v>
      </c>
      <c r="AS96" s="70">
        <f t="shared" si="40"/>
        <v>0</v>
      </c>
      <c r="AT96" s="70">
        <f t="shared" si="40"/>
        <v>0</v>
      </c>
      <c r="AU96" s="70">
        <f t="shared" si="40"/>
        <v>0</v>
      </c>
      <c r="AV96" s="70">
        <f t="shared" si="40"/>
        <v>0</v>
      </c>
      <c r="AW96" s="70">
        <f t="shared" si="40"/>
        <v>0</v>
      </c>
      <c r="AX96" s="70">
        <f t="shared" si="40"/>
        <v>0</v>
      </c>
    </row>
    <row r="97" spans="1:50">
      <c r="A97" t="s">
        <v>40</v>
      </c>
      <c r="B97" t="s">
        <v>47</v>
      </c>
      <c r="C97" t="s">
        <v>357</v>
      </c>
      <c r="D97" s="65">
        <f>datos_pkm!D13</f>
        <v>183979648.1598922</v>
      </c>
      <c r="E97" s="65">
        <f>datos_pkm!E13</f>
        <v>174264194.72032079</v>
      </c>
      <c r="F97" s="65">
        <f>datos_pkm!F13</f>
        <v>125674913.2491823</v>
      </c>
      <c r="G97" s="65">
        <f>datos_pkm!G13</f>
        <v>92550403.223178893</v>
      </c>
      <c r="H97" s="65">
        <f>datos_pkm!H13</f>
        <v>106223541.70537139</v>
      </c>
      <c r="I97" s="65">
        <f>datos_pkm!I13</f>
        <v>116098519.4126804</v>
      </c>
      <c r="J97" s="70">
        <f t="shared" ref="J97:AX97" si="41">I97*(1+J64)</f>
        <v>116098519.4126804</v>
      </c>
      <c r="K97" s="70">
        <f t="shared" si="41"/>
        <v>116098519.4126804</v>
      </c>
      <c r="L97" s="70">
        <f t="shared" si="41"/>
        <v>116098519.4126804</v>
      </c>
      <c r="M97" s="70">
        <f t="shared" si="41"/>
        <v>116098519.4126804</v>
      </c>
      <c r="N97" s="70">
        <f t="shared" si="41"/>
        <v>116098519.4126804</v>
      </c>
      <c r="O97" s="70">
        <f t="shared" si="41"/>
        <v>116098519.4126804</v>
      </c>
      <c r="P97" s="70">
        <f t="shared" si="41"/>
        <v>116098519.4126804</v>
      </c>
      <c r="Q97" s="70">
        <f t="shared" si="41"/>
        <v>116098519.4126804</v>
      </c>
      <c r="R97" s="70">
        <f t="shared" si="41"/>
        <v>116098519.4126804</v>
      </c>
      <c r="S97" s="70">
        <f t="shared" si="41"/>
        <v>116098519.4126804</v>
      </c>
      <c r="T97" s="70">
        <f t="shared" si="41"/>
        <v>116098519.4126804</v>
      </c>
      <c r="U97" s="70">
        <f t="shared" si="41"/>
        <v>116098519.4126804</v>
      </c>
      <c r="V97" s="70">
        <f t="shared" si="41"/>
        <v>116098519.4126804</v>
      </c>
      <c r="W97" s="70">
        <f t="shared" si="41"/>
        <v>116098519.4126804</v>
      </c>
      <c r="X97" s="70">
        <f t="shared" si="41"/>
        <v>116098519.4126804</v>
      </c>
      <c r="Y97" s="70">
        <f t="shared" si="41"/>
        <v>116098519.4126804</v>
      </c>
      <c r="Z97" s="70">
        <f t="shared" si="41"/>
        <v>116098519.4126804</v>
      </c>
      <c r="AA97" s="70">
        <f t="shared" si="41"/>
        <v>116098519.4126804</v>
      </c>
      <c r="AB97" s="70">
        <f t="shared" si="41"/>
        <v>116098519.4126804</v>
      </c>
      <c r="AC97" s="70">
        <f t="shared" si="41"/>
        <v>116098519.4126804</v>
      </c>
      <c r="AD97" s="70">
        <f t="shared" si="41"/>
        <v>116098519.4126804</v>
      </c>
      <c r="AE97" s="70">
        <f t="shared" si="41"/>
        <v>116098519.4126804</v>
      </c>
      <c r="AF97" s="70">
        <f t="shared" si="41"/>
        <v>116098519.4126804</v>
      </c>
      <c r="AG97" s="70">
        <f t="shared" si="41"/>
        <v>116098519.4126804</v>
      </c>
      <c r="AH97" s="70">
        <f t="shared" si="41"/>
        <v>116098519.4126804</v>
      </c>
      <c r="AI97" s="70">
        <f t="shared" si="41"/>
        <v>116098519.4126804</v>
      </c>
      <c r="AJ97" s="70">
        <f t="shared" si="41"/>
        <v>116098519.4126804</v>
      </c>
      <c r="AK97" s="70">
        <f t="shared" si="41"/>
        <v>116098519.4126804</v>
      </c>
      <c r="AL97" s="70">
        <f t="shared" si="41"/>
        <v>116098519.4126804</v>
      </c>
      <c r="AM97" s="70">
        <f t="shared" si="41"/>
        <v>116098519.4126804</v>
      </c>
      <c r="AN97" s="70">
        <f t="shared" si="41"/>
        <v>116098519.4126804</v>
      </c>
      <c r="AO97" s="70">
        <f t="shared" si="41"/>
        <v>116098519.4126804</v>
      </c>
      <c r="AP97" s="70">
        <f t="shared" si="41"/>
        <v>116098519.4126804</v>
      </c>
      <c r="AQ97" s="70">
        <f t="shared" si="41"/>
        <v>116098519.4126804</v>
      </c>
      <c r="AR97" s="70">
        <f t="shared" si="41"/>
        <v>116098519.4126804</v>
      </c>
      <c r="AS97" s="70">
        <f t="shared" si="41"/>
        <v>116098519.4126804</v>
      </c>
      <c r="AT97" s="70">
        <f t="shared" si="41"/>
        <v>116098519.4126804</v>
      </c>
      <c r="AU97" s="70">
        <f t="shared" si="41"/>
        <v>116098519.4126804</v>
      </c>
      <c r="AV97" s="70">
        <f t="shared" si="41"/>
        <v>116098519.4126804</v>
      </c>
      <c r="AW97" s="70">
        <f t="shared" si="41"/>
        <v>116098519.4126804</v>
      </c>
      <c r="AX97" s="70">
        <f t="shared" si="41"/>
        <v>116098519.4126804</v>
      </c>
    </row>
    <row r="98" spans="1:50">
      <c r="A98" t="s">
        <v>41</v>
      </c>
      <c r="B98" t="s">
        <v>47</v>
      </c>
      <c r="C98" t="s">
        <v>357</v>
      </c>
      <c r="D98" s="65">
        <f>datos_pkm!D14</f>
        <v>6673601873.9548254</v>
      </c>
      <c r="E98" s="65">
        <f>datos_pkm!E14</f>
        <v>6734339397.8535614</v>
      </c>
      <c r="F98" s="65">
        <f>datos_pkm!F14</f>
        <v>7534037254.1771994</v>
      </c>
      <c r="G98" s="65">
        <f>datos_pkm!G14</f>
        <v>8655616493.347086</v>
      </c>
      <c r="H98" s="65">
        <f>datos_pkm!H14</f>
        <v>7746211741.0819454</v>
      </c>
      <c r="I98" s="65">
        <f>datos_pkm!I14</f>
        <v>7226219515.0227261</v>
      </c>
      <c r="J98" s="70">
        <f t="shared" ref="J98:AX98" si="42">I98*(1+J65)</f>
        <v>6070743472.2395182</v>
      </c>
      <c r="K98" s="70">
        <f t="shared" si="42"/>
        <v>6740069683.6753311</v>
      </c>
      <c r="L98" s="70">
        <f t="shared" si="42"/>
        <v>6801285030.4587059</v>
      </c>
      <c r="M98" s="70">
        <f t="shared" si="42"/>
        <v>6817259148.5987225</v>
      </c>
      <c r="N98" s="70">
        <f t="shared" si="42"/>
        <v>6881088975.5091972</v>
      </c>
      <c r="O98" s="70">
        <f t="shared" si="42"/>
        <v>6940738748.7800655</v>
      </c>
      <c r="P98" s="70">
        <f t="shared" si="42"/>
        <v>6996404647.4391031</v>
      </c>
      <c r="Q98" s="70">
        <f t="shared" si="42"/>
        <v>7049593346.892765</v>
      </c>
      <c r="R98" s="70">
        <f t="shared" si="42"/>
        <v>7103332280.9754133</v>
      </c>
      <c r="S98" s="70">
        <f t="shared" si="42"/>
        <v>7156580094.0159178</v>
      </c>
      <c r="T98" s="70">
        <f t="shared" si="42"/>
        <v>7207854687.4621782</v>
      </c>
      <c r="U98" s="70">
        <f t="shared" si="42"/>
        <v>7257060231.7057581</v>
      </c>
      <c r="V98" s="70">
        <f t="shared" si="42"/>
        <v>7304729497.8889132</v>
      </c>
      <c r="W98" s="70">
        <f t="shared" si="42"/>
        <v>7350821856.2684727</v>
      </c>
      <c r="X98" s="70">
        <f t="shared" si="42"/>
        <v>7395310846.397604</v>
      </c>
      <c r="Y98" s="70">
        <f t="shared" si="42"/>
        <v>7438172978.6424246</v>
      </c>
      <c r="Z98" s="70">
        <f t="shared" si="42"/>
        <v>7479385456.9433899</v>
      </c>
      <c r="AA98" s="70">
        <f t="shared" si="42"/>
        <v>7518925740.6595821</v>
      </c>
      <c r="AB98" s="70">
        <f t="shared" si="42"/>
        <v>7556771581.8983755</v>
      </c>
      <c r="AC98" s="70">
        <f t="shared" si="42"/>
        <v>7592901166.0359812</v>
      </c>
      <c r="AD98" s="70">
        <f t="shared" si="42"/>
        <v>7627293250.3589296</v>
      </c>
      <c r="AE98" s="70">
        <f t="shared" si="42"/>
        <v>7659927277.4030876</v>
      </c>
      <c r="AF98" s="70">
        <f t="shared" si="42"/>
        <v>7690783463.2377901</v>
      </c>
      <c r="AG98" s="70">
        <f t="shared" si="42"/>
        <v>7719842866.2240181</v>
      </c>
      <c r="AH98" s="70">
        <f t="shared" si="42"/>
        <v>7747087441.6812334</v>
      </c>
      <c r="AI98" s="70">
        <f t="shared" si="42"/>
        <v>7772500086.6051407</v>
      </c>
      <c r="AJ98" s="70">
        <f t="shared" si="42"/>
        <v>7796064677.3160133</v>
      </c>
      <c r="AK98" s="70">
        <f t="shared" si="42"/>
        <v>7811566438.6427736</v>
      </c>
      <c r="AL98" s="70">
        <f t="shared" si="42"/>
        <v>7826562259.5284147</v>
      </c>
      <c r="AM98" s="70">
        <f t="shared" si="42"/>
        <v>7841110048.775465</v>
      </c>
      <c r="AN98" s="70">
        <f t="shared" si="42"/>
        <v>7855348733.1810246</v>
      </c>
      <c r="AO98" s="70">
        <f t="shared" si="42"/>
        <v>7869391445.6918917</v>
      </c>
      <c r="AP98" s="70">
        <f t="shared" si="42"/>
        <v>7883317190.6424046</v>
      </c>
      <c r="AQ98" s="70">
        <f t="shared" si="42"/>
        <v>7897177913.5734768</v>
      </c>
      <c r="AR98" s="70">
        <f t="shared" si="42"/>
        <v>7911006704.549242</v>
      </c>
      <c r="AS98" s="70">
        <f t="shared" si="42"/>
        <v>7924824234.3230467</v>
      </c>
      <c r="AT98" s="70">
        <f t="shared" si="42"/>
        <v>7938643237.0603495</v>
      </c>
      <c r="AU98" s="70">
        <f t="shared" si="42"/>
        <v>7952471468.6660223</v>
      </c>
      <c r="AV98" s="70">
        <f t="shared" si="42"/>
        <v>7966313603.3122196</v>
      </c>
      <c r="AW98" s="70">
        <f t="shared" si="42"/>
        <v>7980172427.9566126</v>
      </c>
      <c r="AX98" s="70">
        <f t="shared" si="42"/>
        <v>7994049585.5532618</v>
      </c>
    </row>
    <row r="99" spans="1:50">
      <c r="A99" t="s">
        <v>42</v>
      </c>
      <c r="B99" t="s">
        <v>47</v>
      </c>
      <c r="C99" t="s">
        <v>357</v>
      </c>
      <c r="D99" s="65">
        <f>datos_pkm!D15</f>
        <v>67763173.436208531</v>
      </c>
      <c r="E99" s="65">
        <f>datos_pkm!E15</f>
        <v>71930790.855066478</v>
      </c>
      <c r="F99" s="65">
        <f>datos_pkm!F15</f>
        <v>139620371.54706889</v>
      </c>
      <c r="G99" s="65">
        <f>datos_pkm!G15</f>
        <v>72639309.189011484</v>
      </c>
      <c r="H99" s="65">
        <f>datos_pkm!H15</f>
        <v>66785233.239844598</v>
      </c>
      <c r="I99" s="65">
        <f>datos_pkm!I15</f>
        <v>74225632.947784692</v>
      </c>
      <c r="J99" s="70">
        <f t="shared" ref="J99:AX99" si="43">I99*(1+J66)</f>
        <v>64829391.390965432</v>
      </c>
      <c r="K99" s="70">
        <f t="shared" si="43"/>
        <v>77344647.650312141</v>
      </c>
      <c r="L99" s="70">
        <f t="shared" si="43"/>
        <v>80231725.332622677</v>
      </c>
      <c r="M99" s="70">
        <f t="shared" si="43"/>
        <v>80340714.728498101</v>
      </c>
      <c r="N99" s="70">
        <f t="shared" si="43"/>
        <v>83911601.576428518</v>
      </c>
      <c r="O99" s="70">
        <f t="shared" si="43"/>
        <v>86761245.30390963</v>
      </c>
      <c r="P99" s="70">
        <f t="shared" si="43"/>
        <v>89501650.559022695</v>
      </c>
      <c r="Q99" s="70">
        <f t="shared" si="43"/>
        <v>92590771.979889289</v>
      </c>
      <c r="R99" s="70">
        <f t="shared" si="43"/>
        <v>96229646.762695104</v>
      </c>
      <c r="S99" s="70">
        <f t="shared" si="43"/>
        <v>99544078.125390425</v>
      </c>
      <c r="T99" s="70">
        <f t="shared" si="43"/>
        <v>102189006.79820836</v>
      </c>
      <c r="U99" s="70">
        <f t="shared" si="43"/>
        <v>104824322.33836822</v>
      </c>
      <c r="V99" s="70">
        <f t="shared" si="43"/>
        <v>107159608.57501529</v>
      </c>
      <c r="W99" s="70">
        <f t="shared" si="43"/>
        <v>110907185.34445038</v>
      </c>
      <c r="X99" s="70">
        <f t="shared" si="43"/>
        <v>113621350.00239427</v>
      </c>
      <c r="Y99" s="70">
        <f t="shared" si="43"/>
        <v>116914065.82730126</v>
      </c>
      <c r="Z99" s="70">
        <f t="shared" si="43"/>
        <v>118836198.9680199</v>
      </c>
      <c r="AA99" s="70">
        <f t="shared" si="43"/>
        <v>122051558.76126088</v>
      </c>
      <c r="AB99" s="70">
        <f t="shared" si="43"/>
        <v>124788004.53967471</v>
      </c>
      <c r="AC99" s="70">
        <f t="shared" si="43"/>
        <v>127065464.68941464</v>
      </c>
      <c r="AD99" s="70">
        <f t="shared" si="43"/>
        <v>129675958.05127947</v>
      </c>
      <c r="AE99" s="70">
        <f t="shared" si="43"/>
        <v>132351730.10285878</v>
      </c>
      <c r="AF99" s="70">
        <f t="shared" si="43"/>
        <v>135204959.1362038</v>
      </c>
      <c r="AG99" s="70">
        <f t="shared" si="43"/>
        <v>137662712.3195824</v>
      </c>
      <c r="AH99" s="70">
        <f t="shared" si="43"/>
        <v>140008460.1008375</v>
      </c>
      <c r="AI99" s="70">
        <f t="shared" si="43"/>
        <v>142135155.79081997</v>
      </c>
      <c r="AJ99" s="70">
        <f t="shared" si="43"/>
        <v>143877988.64720151</v>
      </c>
      <c r="AK99" s="70">
        <f t="shared" si="43"/>
        <v>144633784.21238688</v>
      </c>
      <c r="AL99" s="70">
        <f t="shared" si="43"/>
        <v>145947490.91225442</v>
      </c>
      <c r="AM99" s="70">
        <f t="shared" si="43"/>
        <v>146424828.20019871</v>
      </c>
      <c r="AN99" s="70">
        <f t="shared" si="43"/>
        <v>147184420.70397806</v>
      </c>
      <c r="AO99" s="70">
        <f t="shared" si="43"/>
        <v>148545101.15000659</v>
      </c>
      <c r="AP99" s="70">
        <f t="shared" si="43"/>
        <v>149916936.63196766</v>
      </c>
      <c r="AQ99" s="70">
        <f t="shared" si="43"/>
        <v>151302153.90643007</v>
      </c>
      <c r="AR99" s="70">
        <f t="shared" si="43"/>
        <v>152701608.63743275</v>
      </c>
      <c r="AS99" s="70">
        <f t="shared" si="43"/>
        <v>154115498.24938631</v>
      </c>
      <c r="AT99" s="70">
        <f t="shared" si="43"/>
        <v>155543746.18124852</v>
      </c>
      <c r="AU99" s="70">
        <f t="shared" si="43"/>
        <v>156986194.39566439</v>
      </c>
      <c r="AV99" s="70">
        <f t="shared" si="43"/>
        <v>158442691.11978558</v>
      </c>
      <c r="AW99" s="70">
        <f t="shared" si="43"/>
        <v>159913124.59278828</v>
      </c>
      <c r="AX99" s="70">
        <f t="shared" si="43"/>
        <v>161397430.84489998</v>
      </c>
    </row>
    <row r="100" spans="1:50">
      <c r="A100" t="s">
        <v>43</v>
      </c>
      <c r="B100" t="s">
        <v>47</v>
      </c>
      <c r="C100" t="s">
        <v>357</v>
      </c>
      <c r="D100" s="65">
        <f>datos_pkm!D16</f>
        <v>320547265.34481931</v>
      </c>
      <c r="E100" s="65">
        <f>datos_pkm!E16</f>
        <v>289150612.32543671</v>
      </c>
      <c r="F100" s="65">
        <f>datos_pkm!F16</f>
        <v>288736276.13849229</v>
      </c>
      <c r="G100" s="65">
        <f>datos_pkm!G16</f>
        <v>116400786.7170219</v>
      </c>
      <c r="H100" s="65">
        <f>datos_pkm!H16</f>
        <v>116560617.95755529</v>
      </c>
      <c r="I100" s="65">
        <f>datos_pkm!I16</f>
        <v>130957459.4044349</v>
      </c>
      <c r="J100" s="70">
        <f t="shared" ref="J100:AX100" si="44">I100*(1+J67)</f>
        <v>128294875.92058422</v>
      </c>
      <c r="K100" s="70">
        <f t="shared" si="44"/>
        <v>133569118.11929443</v>
      </c>
      <c r="L100" s="70">
        <f t="shared" si="44"/>
        <v>134263409.95809576</v>
      </c>
      <c r="M100" s="70">
        <f t="shared" si="44"/>
        <v>134120823.23956984</v>
      </c>
      <c r="N100" s="70">
        <f t="shared" si="44"/>
        <v>135291162.25494206</v>
      </c>
      <c r="O100" s="70">
        <f t="shared" si="44"/>
        <v>136314175.73841485</v>
      </c>
      <c r="P100" s="70">
        <f t="shared" si="44"/>
        <v>137242387.55536535</v>
      </c>
      <c r="Q100" s="70">
        <f t="shared" si="44"/>
        <v>138132406.99465704</v>
      </c>
      <c r="R100" s="70">
        <f t="shared" si="44"/>
        <v>139056022.0564397</v>
      </c>
      <c r="S100" s="70">
        <f t="shared" si="44"/>
        <v>139980631.26811677</v>
      </c>
      <c r="T100" s="70">
        <f t="shared" si="44"/>
        <v>140872179.93407679</v>
      </c>
      <c r="U100" s="70">
        <f t="shared" si="44"/>
        <v>141732878.79079962</v>
      </c>
      <c r="V100" s="70">
        <f t="shared" si="44"/>
        <v>142576390.67832968</v>
      </c>
      <c r="W100" s="70">
        <f t="shared" si="44"/>
        <v>143400130.81838402</v>
      </c>
      <c r="X100" s="70">
        <f t="shared" si="44"/>
        <v>144202315.95841426</v>
      </c>
      <c r="Y100" s="70">
        <f t="shared" si="44"/>
        <v>144981496.40546608</v>
      </c>
      <c r="Z100" s="70">
        <f t="shared" si="44"/>
        <v>145736402.0036267</v>
      </c>
      <c r="AA100" s="70">
        <f t="shared" si="44"/>
        <v>146465874.43472072</v>
      </c>
      <c r="AB100" s="70">
        <f t="shared" si="44"/>
        <v>147168833.7445474</v>
      </c>
      <c r="AC100" s="70">
        <f t="shared" si="44"/>
        <v>147844260.6639137</v>
      </c>
      <c r="AD100" s="70">
        <f t="shared" si="44"/>
        <v>148491186.94636691</v>
      </c>
      <c r="AE100" s="70">
        <f t="shared" si="44"/>
        <v>149108690.08473569</v>
      </c>
      <c r="AF100" s="70">
        <f t="shared" si="44"/>
        <v>149695890.55189487</v>
      </c>
      <c r="AG100" s="70">
        <f t="shared" si="44"/>
        <v>150251950.54850352</v>
      </c>
      <c r="AH100" s="70">
        <f t="shared" si="44"/>
        <v>150776073.66696787</v>
      </c>
      <c r="AI100" s="70">
        <f t="shared" si="44"/>
        <v>151267505.11393118</v>
      </c>
      <c r="AJ100" s="70">
        <f t="shared" si="44"/>
        <v>151725532.26821256</v>
      </c>
      <c r="AK100" s="70">
        <f t="shared" si="44"/>
        <v>152007269.16785994</v>
      </c>
      <c r="AL100" s="70">
        <f t="shared" si="44"/>
        <v>152304766.69863564</v>
      </c>
      <c r="AM100" s="70">
        <f t="shared" si="44"/>
        <v>152603635.03064486</v>
      </c>
      <c r="AN100" s="70">
        <f t="shared" si="44"/>
        <v>152899270.13193241</v>
      </c>
      <c r="AO100" s="70">
        <f t="shared" si="44"/>
        <v>153190526.00865468</v>
      </c>
      <c r="AP100" s="70">
        <f t="shared" si="44"/>
        <v>153477608.55315256</v>
      </c>
      <c r="AQ100" s="70">
        <f t="shared" si="44"/>
        <v>153761205.18154669</v>
      </c>
      <c r="AR100" s="70">
        <f t="shared" si="44"/>
        <v>154042109.312709</v>
      </c>
      <c r="AS100" s="70">
        <f t="shared" si="44"/>
        <v>154321063.83085918</v>
      </c>
      <c r="AT100" s="70">
        <f t="shared" si="44"/>
        <v>154598704.77631924</v>
      </c>
      <c r="AU100" s="70">
        <f t="shared" si="44"/>
        <v>154875550.686827</v>
      </c>
      <c r="AV100" s="70">
        <f t="shared" si="44"/>
        <v>155152011.57900003</v>
      </c>
      <c r="AW100" s="70">
        <f t="shared" si="44"/>
        <v>155428405.03125238</v>
      </c>
      <c r="AX100" s="70">
        <f t="shared" si="44"/>
        <v>155704973.44448394</v>
      </c>
    </row>
    <row r="101" spans="1:50">
      <c r="A101" t="s">
        <v>44</v>
      </c>
      <c r="B101" t="s">
        <v>47</v>
      </c>
      <c r="C101" t="s">
        <v>357</v>
      </c>
      <c r="D101" s="65">
        <f>datos_pkm!D17</f>
        <v>0</v>
      </c>
      <c r="E101" s="65">
        <f>datos_pkm!E17</f>
        <v>0</v>
      </c>
      <c r="F101" s="65">
        <f>datos_pkm!F17</f>
        <v>0</v>
      </c>
      <c r="G101" s="65">
        <f>datos_pkm!G17</f>
        <v>0</v>
      </c>
      <c r="H101" s="65">
        <f>datos_pkm!H17</f>
        <v>199939470.51238561</v>
      </c>
      <c r="I101" s="65">
        <f>datos_pkm!I17</f>
        <v>262824087.0690375</v>
      </c>
      <c r="J101" s="70">
        <f t="shared" ref="J101:AX101" si="45">I101*(1+J68)</f>
        <v>254049909.76270017</v>
      </c>
      <c r="K101" s="70">
        <f t="shared" si="45"/>
        <v>210974778.97951567</v>
      </c>
      <c r="L101" s="70">
        <f t="shared" si="45"/>
        <v>213284739.041426</v>
      </c>
      <c r="M101" s="70">
        <f t="shared" si="45"/>
        <v>213170363.16197062</v>
      </c>
      <c r="N101" s="70">
        <f t="shared" si="45"/>
        <v>215250456.64363837</v>
      </c>
      <c r="O101" s="70">
        <f t="shared" si="45"/>
        <v>217223593.60445642</v>
      </c>
      <c r="P101" s="70">
        <f t="shared" si="45"/>
        <v>219017639.84580174</v>
      </c>
      <c r="Q101" s="70">
        <f t="shared" si="45"/>
        <v>220699789.15878069</v>
      </c>
      <c r="R101" s="70">
        <f t="shared" si="45"/>
        <v>222420667.22744703</v>
      </c>
      <c r="S101" s="70">
        <f t="shared" si="45"/>
        <v>224136246.99929914</v>
      </c>
      <c r="T101" s="70">
        <f t="shared" si="45"/>
        <v>225776004.61824137</v>
      </c>
      <c r="U101" s="70">
        <f t="shared" si="45"/>
        <v>227336670.18416229</v>
      </c>
      <c r="V101" s="70">
        <f t="shared" si="45"/>
        <v>228846896.01950046</v>
      </c>
      <c r="W101" s="70">
        <f t="shared" si="45"/>
        <v>230307517.27070063</v>
      </c>
      <c r="X101" s="70">
        <f t="shared" si="45"/>
        <v>231717912.10269111</v>
      </c>
      <c r="Y101" s="70">
        <f t="shared" si="45"/>
        <v>233076972.52827698</v>
      </c>
      <c r="Z101" s="70">
        <f t="shared" si="45"/>
        <v>234383476.12255731</v>
      </c>
      <c r="AA101" s="70">
        <f t="shared" si="45"/>
        <v>235636208.53358454</v>
      </c>
      <c r="AB101" s="70">
        <f t="shared" si="45"/>
        <v>236833999.58713922</v>
      </c>
      <c r="AC101" s="70">
        <f t="shared" si="45"/>
        <v>237975731.77146572</v>
      </c>
      <c r="AD101" s="70">
        <f t="shared" si="45"/>
        <v>239060340.927645</v>
      </c>
      <c r="AE101" s="70">
        <f t="shared" si="45"/>
        <v>240086815.40312433</v>
      </c>
      <c r="AF101" s="70">
        <f t="shared" si="45"/>
        <v>241054195.39611921</v>
      </c>
      <c r="AG101" s="70">
        <f t="shared" si="45"/>
        <v>241961572.80013907</v>
      </c>
      <c r="AH101" s="70">
        <f t="shared" si="45"/>
        <v>242808091.47261027</v>
      </c>
      <c r="AI101" s="70">
        <f t="shared" si="45"/>
        <v>243592947.78717735</v>
      </c>
      <c r="AJ101" s="70">
        <f t="shared" si="45"/>
        <v>244315391.35061085</v>
      </c>
      <c r="AK101" s="70">
        <f t="shared" si="45"/>
        <v>244685840.83144891</v>
      </c>
      <c r="AL101" s="70">
        <f t="shared" si="45"/>
        <v>245066217.54271218</v>
      </c>
      <c r="AM101" s="70">
        <f t="shared" si="45"/>
        <v>245468615.22848335</v>
      </c>
      <c r="AN101" s="70">
        <f t="shared" si="45"/>
        <v>245891216.63708231</v>
      </c>
      <c r="AO101" s="70">
        <f t="shared" si="45"/>
        <v>246329121.54078192</v>
      </c>
      <c r="AP101" s="70">
        <f t="shared" si="45"/>
        <v>246777867.32178837</v>
      </c>
      <c r="AQ101" s="70">
        <f t="shared" si="45"/>
        <v>247234142.66301769</v>
      </c>
      <c r="AR101" s="70">
        <f t="shared" si="45"/>
        <v>247695676.64593738</v>
      </c>
      <c r="AS101" s="70">
        <f t="shared" si="45"/>
        <v>248160967.16437995</v>
      </c>
      <c r="AT101" s="70">
        <f t="shared" si="45"/>
        <v>248629037.83001527</v>
      </c>
      <c r="AU101" s="70">
        <f t="shared" si="45"/>
        <v>249099259.14493576</v>
      </c>
      <c r="AV101" s="70">
        <f t="shared" si="45"/>
        <v>249571226.60532162</v>
      </c>
      <c r="AW101" s="70">
        <f t="shared" si="45"/>
        <v>250044680.48980531</v>
      </c>
      <c r="AX101" s="70">
        <f t="shared" si="45"/>
        <v>250519453.97250926</v>
      </c>
    </row>
    <row r="102" spans="1:50">
      <c r="A102" t="s">
        <v>29</v>
      </c>
      <c r="B102" t="s">
        <v>46</v>
      </c>
      <c r="C102" t="s">
        <v>357</v>
      </c>
      <c r="D102" s="65">
        <f>datos_pkm!D18</f>
        <v>4363960256.853404</v>
      </c>
      <c r="E102" s="65">
        <f>datos_pkm!E18</f>
        <v>5902034738.3731327</v>
      </c>
      <c r="F102" s="65">
        <f>datos_pkm!F18</f>
        <v>4318840683.864706</v>
      </c>
      <c r="G102" s="65">
        <f>datos_pkm!G18</f>
        <v>4928687186.4584665</v>
      </c>
      <c r="H102" s="65">
        <f>datos_pkm!H18</f>
        <v>5669775258.9551697</v>
      </c>
      <c r="I102" s="65">
        <f>datos_pkm!I18</f>
        <v>5431224377.5978317</v>
      </c>
      <c r="J102" s="70">
        <f t="shared" ref="J102:AX102" si="46">I102*(1+J69)</f>
        <v>5320798530.9859238</v>
      </c>
      <c r="K102" s="70">
        <f t="shared" si="46"/>
        <v>5539538211.2856474</v>
      </c>
      <c r="L102" s="70">
        <f t="shared" si="46"/>
        <v>5568332712.7765436</v>
      </c>
      <c r="M102" s="70">
        <f t="shared" si="46"/>
        <v>5562419185.8564167</v>
      </c>
      <c r="N102" s="70">
        <f t="shared" si="46"/>
        <v>5610956885.1921473</v>
      </c>
      <c r="O102" s="70">
        <f t="shared" si="46"/>
        <v>5653384523.8720446</v>
      </c>
      <c r="P102" s="70">
        <f t="shared" si="46"/>
        <v>5691880434.4579926</v>
      </c>
      <c r="Q102" s="70">
        <f t="shared" si="46"/>
        <v>5728792385.0807409</v>
      </c>
      <c r="R102" s="70">
        <f t="shared" si="46"/>
        <v>5767097653.5387878</v>
      </c>
      <c r="S102" s="70">
        <f t="shared" si="46"/>
        <v>5805444152.5702267</v>
      </c>
      <c r="T102" s="70">
        <f t="shared" si="46"/>
        <v>5842419525.1102734</v>
      </c>
      <c r="U102" s="70">
        <f t="shared" si="46"/>
        <v>5878115457.4661903</v>
      </c>
      <c r="V102" s="70">
        <f t="shared" si="46"/>
        <v>5913098591.2806482</v>
      </c>
      <c r="W102" s="70">
        <f t="shared" si="46"/>
        <v>5947261727.5373802</v>
      </c>
      <c r="X102" s="70">
        <f t="shared" si="46"/>
        <v>5980530909.0539827</v>
      </c>
      <c r="Y102" s="70">
        <f t="shared" si="46"/>
        <v>6012846012.4304628</v>
      </c>
      <c r="Z102" s="70">
        <f t="shared" si="46"/>
        <v>6044154360.2417383</v>
      </c>
      <c r="AA102" s="70">
        <f t="shared" si="46"/>
        <v>6074407913.3311272</v>
      </c>
      <c r="AB102" s="70">
        <f t="shared" si="46"/>
        <v>6103561882.5464201</v>
      </c>
      <c r="AC102" s="70">
        <f t="shared" si="46"/>
        <v>6131573995.5366306</v>
      </c>
      <c r="AD102" s="70">
        <f t="shared" si="46"/>
        <v>6158404096.0268793</v>
      </c>
      <c r="AE102" s="70">
        <f t="shared" si="46"/>
        <v>6184013924.6964664</v>
      </c>
      <c r="AF102" s="70">
        <f t="shared" si="46"/>
        <v>6208367004.7445669</v>
      </c>
      <c r="AG102" s="70">
        <f t="shared" si="46"/>
        <v>6231428589.9549294</v>
      </c>
      <c r="AH102" s="70">
        <f t="shared" si="46"/>
        <v>6253165650.759346</v>
      </c>
      <c r="AI102" s="70">
        <f t="shared" si="46"/>
        <v>6273546883.4650173</v>
      </c>
      <c r="AJ102" s="70">
        <f t="shared" si="46"/>
        <v>6292542733.3940535</v>
      </c>
      <c r="AK102" s="70">
        <f t="shared" si="46"/>
        <v>6304227263.0450745</v>
      </c>
      <c r="AL102" s="70">
        <f t="shared" si="46"/>
        <v>6316565436.4394922</v>
      </c>
      <c r="AM102" s="70">
        <f t="shared" si="46"/>
        <v>6328960461.3421021</v>
      </c>
      <c r="AN102" s="70">
        <f t="shared" si="46"/>
        <v>6341221393.8333759</v>
      </c>
      <c r="AO102" s="70">
        <f t="shared" si="46"/>
        <v>6353300705.8860579</v>
      </c>
      <c r="AP102" s="70">
        <f t="shared" si="46"/>
        <v>6365206936.5135508</v>
      </c>
      <c r="AQ102" s="70">
        <f t="shared" si="46"/>
        <v>6376968595.0593386</v>
      </c>
      <c r="AR102" s="70">
        <f t="shared" si="46"/>
        <v>6388618587.1397829</v>
      </c>
      <c r="AS102" s="70">
        <f t="shared" si="46"/>
        <v>6400187722.5377092</v>
      </c>
      <c r="AT102" s="70">
        <f t="shared" si="46"/>
        <v>6411702379.8780375</v>
      </c>
      <c r="AU102" s="70">
        <f t="shared" si="46"/>
        <v>6423184064.5779867</v>
      </c>
      <c r="AV102" s="70">
        <f t="shared" si="46"/>
        <v>6434649781.3370867</v>
      </c>
      <c r="AW102" s="70">
        <f t="shared" si="46"/>
        <v>6446112701.1471405</v>
      </c>
      <c r="AX102" s="70">
        <f t="shared" si="46"/>
        <v>6457582877.1481695</v>
      </c>
    </row>
    <row r="103" spans="1:50">
      <c r="A103" t="s">
        <v>30</v>
      </c>
      <c r="B103" t="s">
        <v>46</v>
      </c>
      <c r="C103" t="s">
        <v>357</v>
      </c>
      <c r="D103" s="65">
        <f>datos_pkm!D19</f>
        <v>5720704369.3901443</v>
      </c>
      <c r="E103" s="65">
        <f>datos_pkm!E19</f>
        <v>12376836988.138149</v>
      </c>
      <c r="F103" s="65">
        <f>datos_pkm!F19</f>
        <v>6415776974.1921225</v>
      </c>
      <c r="G103" s="65">
        <f>datos_pkm!G19</f>
        <v>5669253484.6737337</v>
      </c>
      <c r="H103" s="65">
        <f>datos_pkm!H19</f>
        <v>6568118175.0936613</v>
      </c>
      <c r="I103" s="65">
        <f>datos_pkm!I19</f>
        <v>6787159997.8141022</v>
      </c>
      <c r="J103" s="70">
        <f t="shared" ref="J103:AX103" si="47">I103*(1+J70)</f>
        <v>5342900649.2291479</v>
      </c>
      <c r="K103" s="70">
        <f t="shared" si="47"/>
        <v>6935727691.3656664</v>
      </c>
      <c r="L103" s="70">
        <f t="shared" si="47"/>
        <v>7063357390.7698841</v>
      </c>
      <c r="M103" s="70">
        <f t="shared" si="47"/>
        <v>6958221492.2428131</v>
      </c>
      <c r="N103" s="70">
        <f t="shared" si="47"/>
        <v>7128411807.0660639</v>
      </c>
      <c r="O103" s="70">
        <f t="shared" si="47"/>
        <v>7243780400.0516281</v>
      </c>
      <c r="P103" s="70">
        <f t="shared" si="47"/>
        <v>7347206051.1035519</v>
      </c>
      <c r="Q103" s="70">
        <f t="shared" si="47"/>
        <v>7473545335.0707264</v>
      </c>
      <c r="R103" s="70">
        <f t="shared" si="47"/>
        <v>7636996470.3445358</v>
      </c>
      <c r="S103" s="70">
        <f t="shared" si="47"/>
        <v>7774597816.2195778</v>
      </c>
      <c r="T103" s="70">
        <f t="shared" si="47"/>
        <v>7863800829.0220623</v>
      </c>
      <c r="U103" s="70">
        <f t="shared" si="47"/>
        <v>7952124773.2788706</v>
      </c>
      <c r="V103" s="70">
        <f t="shared" si="47"/>
        <v>8020735530.6401987</v>
      </c>
      <c r="W103" s="70">
        <f t="shared" si="47"/>
        <v>8184013138.1250601</v>
      </c>
      <c r="X103" s="70">
        <f t="shared" si="47"/>
        <v>8278719837.257411</v>
      </c>
      <c r="Y103" s="70">
        <f t="shared" si="47"/>
        <v>8411514266.0090723</v>
      </c>
      <c r="Z103" s="70">
        <f t="shared" si="47"/>
        <v>8456928941.4087954</v>
      </c>
      <c r="AA103" s="70">
        <f t="shared" si="47"/>
        <v>8585942800.628706</v>
      </c>
      <c r="AB103" s="70">
        <f t="shared" si="47"/>
        <v>8685412428.8897743</v>
      </c>
      <c r="AC103" s="70">
        <f t="shared" si="47"/>
        <v>8757617465.3135738</v>
      </c>
      <c r="AD103" s="70">
        <f t="shared" si="47"/>
        <v>8851901131.7061977</v>
      </c>
      <c r="AE103" s="70">
        <f t="shared" si="47"/>
        <v>8951524644.8752308</v>
      </c>
      <c r="AF103" s="70">
        <f t="shared" si="47"/>
        <v>9063202579.5630932</v>
      </c>
      <c r="AG103" s="70">
        <f t="shared" si="47"/>
        <v>9152625198.3494415</v>
      </c>
      <c r="AH103" s="70">
        <f t="shared" si="47"/>
        <v>9237204390.4769764</v>
      </c>
      <c r="AI103" s="70">
        <f t="shared" si="47"/>
        <v>9310872082.8831234</v>
      </c>
      <c r="AJ103" s="70">
        <f t="shared" si="47"/>
        <v>9364340222.7941875</v>
      </c>
      <c r="AK103" s="70">
        <f t="shared" si="47"/>
        <v>9363074020.8256721</v>
      </c>
      <c r="AL103" s="70">
        <f t="shared" si="47"/>
        <v>9399819214.0922165</v>
      </c>
      <c r="AM103" s="70">
        <f t="shared" si="47"/>
        <v>9393816087.8710613</v>
      </c>
      <c r="AN103" s="70">
        <f t="shared" si="47"/>
        <v>9408046962.3871613</v>
      </c>
      <c r="AO103" s="70">
        <f t="shared" si="47"/>
        <v>9459058116.6640434</v>
      </c>
      <c r="AP103" s="70">
        <f t="shared" si="47"/>
        <v>9511928243.4213982</v>
      </c>
      <c r="AQ103" s="70">
        <f t="shared" si="47"/>
        <v>9566147727.4955978</v>
      </c>
      <c r="AR103" s="70">
        <f t="shared" si="47"/>
        <v>9621376638.4555683</v>
      </c>
      <c r="AS103" s="70">
        <f t="shared" si="47"/>
        <v>9677393973.7337456</v>
      </c>
      <c r="AT103" s="70">
        <f t="shared" si="47"/>
        <v>9734057901.4281082</v>
      </c>
      <c r="AU103" s="70">
        <f t="shared" si="47"/>
        <v>9791278096.1120529</v>
      </c>
      <c r="AV103" s="70">
        <f t="shared" si="47"/>
        <v>9848997406.8606262</v>
      </c>
      <c r="AW103" s="70">
        <f t="shared" si="47"/>
        <v>9907179973.696846</v>
      </c>
      <c r="AX103" s="70">
        <f t="shared" si="47"/>
        <v>9965803598.6704273</v>
      </c>
    </row>
    <row r="104" spans="1:50">
      <c r="A104" t="s">
        <v>31</v>
      </c>
      <c r="B104" t="s">
        <v>46</v>
      </c>
      <c r="C104" t="s">
        <v>357</v>
      </c>
      <c r="D104" s="65">
        <f>datos_pkm!D20</f>
        <v>2090508923.721554</v>
      </c>
      <c r="E104" s="65">
        <f>datos_pkm!E20</f>
        <v>3323846262.5513959</v>
      </c>
      <c r="F104" s="65">
        <f>datos_pkm!F20</f>
        <v>2834173465.3895011</v>
      </c>
      <c r="G104" s="65">
        <f>datos_pkm!G20</f>
        <v>2506245272.8276458</v>
      </c>
      <c r="H104" s="65">
        <f>datos_pkm!H20</f>
        <v>2548435967.840704</v>
      </c>
      <c r="I104" s="65">
        <f>datos_pkm!I20</f>
        <v>2783752509.8234849</v>
      </c>
      <c r="J104" s="70">
        <f t="shared" ref="J104:AX104" si="48">I104*(1+J71)</f>
        <v>2750961389.9236846</v>
      </c>
      <c r="K104" s="70">
        <f t="shared" si="48"/>
        <v>2949030643.5438318</v>
      </c>
      <c r="L104" s="70">
        <f t="shared" si="48"/>
        <v>3002571647.1684918</v>
      </c>
      <c r="M104" s="70">
        <f t="shared" si="48"/>
        <v>3028350630.257534</v>
      </c>
      <c r="N104" s="70">
        <f t="shared" si="48"/>
        <v>3093484618.7296047</v>
      </c>
      <c r="O104" s="70">
        <f t="shared" si="48"/>
        <v>3141016292.6739316</v>
      </c>
      <c r="P104" s="70">
        <f t="shared" si="48"/>
        <v>3185411831.6853719</v>
      </c>
      <c r="Q104" s="70">
        <f t="shared" si="48"/>
        <v>3236210694.0648603</v>
      </c>
      <c r="R104" s="70">
        <f t="shared" si="48"/>
        <v>3294697922.2969956</v>
      </c>
      <c r="S104" s="70">
        <f t="shared" si="48"/>
        <v>3343208447.7853284</v>
      </c>
      <c r="T104" s="70">
        <f t="shared" si="48"/>
        <v>3375862433.8966279</v>
      </c>
      <c r="U104" s="70">
        <f t="shared" si="48"/>
        <v>3407721827.9378381</v>
      </c>
      <c r="V104" s="70">
        <f t="shared" si="48"/>
        <v>3431851727.302587</v>
      </c>
      <c r="W104" s="70">
        <f t="shared" si="48"/>
        <v>3481525733.224885</v>
      </c>
      <c r="X104" s="70">
        <f t="shared" si="48"/>
        <v>3508724837.386167</v>
      </c>
      <c r="Y104" s="70">
        <f t="shared" si="48"/>
        <v>3544648379.5728621</v>
      </c>
      <c r="Z104" s="70">
        <f t="shared" si="48"/>
        <v>3585873456.9278669</v>
      </c>
      <c r="AA104" s="70">
        <f t="shared" si="48"/>
        <v>3648974092.8232608</v>
      </c>
      <c r="AB104" s="70">
        <f t="shared" si="48"/>
        <v>3701477451.4199672</v>
      </c>
      <c r="AC104" s="70">
        <f t="shared" si="48"/>
        <v>3744003433.4019485</v>
      </c>
      <c r="AD104" s="70">
        <f t="shared" si="48"/>
        <v>3790883900.60045</v>
      </c>
      <c r="AE104" s="70">
        <f t="shared" si="48"/>
        <v>3837361225.3845873</v>
      </c>
      <c r="AF104" s="70">
        <f t="shared" si="48"/>
        <v>3885456235.8142066</v>
      </c>
      <c r="AG104" s="70">
        <f t="shared" si="48"/>
        <v>3925244965.6977754</v>
      </c>
      <c r="AH104" s="70">
        <f t="shared" si="48"/>
        <v>3961823829.9385476</v>
      </c>
      <c r="AI104" s="70">
        <f t="shared" si="48"/>
        <v>3993426803.394423</v>
      </c>
      <c r="AJ104" s="70">
        <f t="shared" si="48"/>
        <v>4017362023.6470838</v>
      </c>
      <c r="AK104" s="70">
        <f t="shared" si="48"/>
        <v>4029530500.5988388</v>
      </c>
      <c r="AL104" s="70">
        <f t="shared" si="48"/>
        <v>4049144253.3196335</v>
      </c>
      <c r="AM104" s="70">
        <f t="shared" si="48"/>
        <v>4052224628.061883</v>
      </c>
      <c r="AN104" s="70">
        <f t="shared" si="48"/>
        <v>4057429071.2556233</v>
      </c>
      <c r="AO104" s="70">
        <f t="shared" si="48"/>
        <v>4083475096.2282653</v>
      </c>
      <c r="AP104" s="70">
        <f t="shared" si="48"/>
        <v>4109429268.171494</v>
      </c>
      <c r="AQ104" s="70">
        <f t="shared" si="48"/>
        <v>4135357908.209784</v>
      </c>
      <c r="AR104" s="70">
        <f t="shared" si="48"/>
        <v>4161312457.7686243</v>
      </c>
      <c r="AS104" s="70">
        <f t="shared" si="48"/>
        <v>4187331564.7714987</v>
      </c>
      <c r="AT104" s="70">
        <f t="shared" si="48"/>
        <v>4213443753.5498176</v>
      </c>
      <c r="AU104" s="70">
        <f t="shared" si="48"/>
        <v>4239669870.2898021</v>
      </c>
      <c r="AV104" s="70">
        <f t="shared" si="48"/>
        <v>4266025083.079093</v>
      </c>
      <c r="AW104" s="70">
        <f t="shared" si="48"/>
        <v>4292520430.8923159</v>
      </c>
      <c r="AX104" s="70">
        <f t="shared" si="48"/>
        <v>4319163986.2051964</v>
      </c>
    </row>
    <row r="105" spans="1:50">
      <c r="A105" t="s">
        <v>32</v>
      </c>
      <c r="B105" t="s">
        <v>46</v>
      </c>
      <c r="C105" t="s">
        <v>357</v>
      </c>
      <c r="D105" s="65">
        <f>datos_pkm!D21</f>
        <v>4254050078.0594301</v>
      </c>
      <c r="E105" s="65">
        <f>datos_pkm!E21</f>
        <v>5374927758.6252518</v>
      </c>
      <c r="F105" s="65">
        <f>datos_pkm!F21</f>
        <v>6411404854.5872364</v>
      </c>
      <c r="G105" s="65">
        <f>datos_pkm!G21</f>
        <v>7239262575.4831095</v>
      </c>
      <c r="H105" s="65">
        <f>datos_pkm!H21</f>
        <v>7791712023.7462368</v>
      </c>
      <c r="I105" s="65">
        <f>datos_pkm!I21</f>
        <v>7809433112.5742292</v>
      </c>
      <c r="J105" s="70">
        <f t="shared" ref="J105:AX105" si="49">I105*(1+J72)</f>
        <v>7519344461.5832787</v>
      </c>
      <c r="K105" s="70">
        <f t="shared" si="49"/>
        <v>8198005044.1264887</v>
      </c>
      <c r="L105" s="70">
        <f t="shared" si="49"/>
        <v>8421574506.5244074</v>
      </c>
      <c r="M105" s="70">
        <f t="shared" si="49"/>
        <v>8577971216.6327896</v>
      </c>
      <c r="N105" s="70">
        <f t="shared" si="49"/>
        <v>8895727859.2910748</v>
      </c>
      <c r="O105" s="70">
        <f t="shared" si="49"/>
        <v>9137272572.215189</v>
      </c>
      <c r="P105" s="70">
        <f t="shared" si="49"/>
        <v>9381150938.8798943</v>
      </c>
      <c r="Q105" s="70">
        <f t="shared" si="49"/>
        <v>9675064087.5905762</v>
      </c>
      <c r="R105" s="70">
        <f t="shared" si="49"/>
        <v>10023455754.461184</v>
      </c>
      <c r="S105" s="70">
        <f t="shared" si="49"/>
        <v>10329675828.791142</v>
      </c>
      <c r="T105" s="70">
        <f t="shared" si="49"/>
        <v>10563654286.257893</v>
      </c>
      <c r="U105" s="70">
        <f t="shared" si="49"/>
        <v>10805308894.421165</v>
      </c>
      <c r="V105" s="70">
        <f t="shared" si="49"/>
        <v>11015826538.222317</v>
      </c>
      <c r="W105" s="70">
        <f t="shared" si="49"/>
        <v>11391607194.937773</v>
      </c>
      <c r="X105" s="70">
        <f t="shared" si="49"/>
        <v>11651397381.986681</v>
      </c>
      <c r="Y105" s="70">
        <f t="shared" si="49"/>
        <v>11980850056.218811</v>
      </c>
      <c r="Z105" s="70">
        <f t="shared" si="49"/>
        <v>12024688202.450661</v>
      </c>
      <c r="AA105" s="70">
        <f t="shared" si="49"/>
        <v>12215378021.449579</v>
      </c>
      <c r="AB105" s="70">
        <f t="shared" si="49"/>
        <v>12352422753.737818</v>
      </c>
      <c r="AC105" s="70">
        <f t="shared" si="49"/>
        <v>12440242937.356789</v>
      </c>
      <c r="AD105" s="70">
        <f t="shared" si="49"/>
        <v>12566683305.656387</v>
      </c>
      <c r="AE105" s="70">
        <f t="shared" si="49"/>
        <v>12702428789.309559</v>
      </c>
      <c r="AF105" s="70">
        <f t="shared" si="49"/>
        <v>12859712406.100681</v>
      </c>
      <c r="AG105" s="70">
        <f t="shared" si="49"/>
        <v>12978153955.327147</v>
      </c>
      <c r="AH105" s="70">
        <f t="shared" si="49"/>
        <v>13088878111.21884</v>
      </c>
      <c r="AI105" s="70">
        <f t="shared" si="49"/>
        <v>13181377227.696901</v>
      </c>
      <c r="AJ105" s="70">
        <f t="shared" si="49"/>
        <v>13239512741.53056</v>
      </c>
      <c r="AK105" s="70">
        <f t="shared" si="49"/>
        <v>13248441095.237715</v>
      </c>
      <c r="AL105" s="70">
        <f t="shared" si="49"/>
        <v>13312478414.791018</v>
      </c>
      <c r="AM105" s="70">
        <f t="shared" si="49"/>
        <v>13286952895.538668</v>
      </c>
      <c r="AN105" s="70">
        <f t="shared" si="49"/>
        <v>13284629943.836143</v>
      </c>
      <c r="AO105" s="70">
        <f t="shared" si="49"/>
        <v>13363806221.907272</v>
      </c>
      <c r="AP105" s="70">
        <f t="shared" si="49"/>
        <v>13442327484.361452</v>
      </c>
      <c r="AQ105" s="70">
        <f t="shared" si="49"/>
        <v>13520481848.934675</v>
      </c>
      <c r="AR105" s="70">
        <f t="shared" si="49"/>
        <v>13598492244.187149</v>
      </c>
      <c r="AS105" s="70">
        <f t="shared" si="49"/>
        <v>13676525599.826536</v>
      </c>
      <c r="AT105" s="70">
        <f t="shared" si="49"/>
        <v>13754704561.267317</v>
      </c>
      <c r="AU105" s="70">
        <f t="shared" si="49"/>
        <v>13833118204.547926</v>
      </c>
      <c r="AV105" s="70">
        <f t="shared" si="49"/>
        <v>13911830791.995457</v>
      </c>
      <c r="AW105" s="70">
        <f t="shared" si="49"/>
        <v>13990888548.364464</v>
      </c>
      <c r="AX105" s="70">
        <f t="shared" si="49"/>
        <v>14070324743.38854</v>
      </c>
    </row>
    <row r="106" spans="1:50">
      <c r="A106" t="s">
        <v>33</v>
      </c>
      <c r="B106" t="s">
        <v>46</v>
      </c>
      <c r="C106" t="s">
        <v>357</v>
      </c>
      <c r="D106" s="65">
        <f>datos_pkm!D22</f>
        <v>15763816315.3158</v>
      </c>
      <c r="E106" s="65">
        <f>datos_pkm!E22</f>
        <v>11004514150.015791</v>
      </c>
      <c r="F106" s="65">
        <f>datos_pkm!F22</f>
        <v>14107385464.688931</v>
      </c>
      <c r="G106" s="65">
        <f>datos_pkm!G22</f>
        <v>17008766038.773951</v>
      </c>
      <c r="H106" s="65">
        <f>datos_pkm!H22</f>
        <v>16497644909.47382</v>
      </c>
      <c r="I106" s="65">
        <f>datos_pkm!I22</f>
        <v>16575169845.30719</v>
      </c>
      <c r="J106" s="70">
        <f t="shared" ref="J106:AX106" si="50">I106*(1+J73)</f>
        <v>14697125366.903305</v>
      </c>
      <c r="K106" s="70">
        <f t="shared" si="50"/>
        <v>12786809150.301262</v>
      </c>
      <c r="L106" s="70">
        <f t="shared" si="50"/>
        <v>12840936118.177076</v>
      </c>
      <c r="M106" s="70">
        <f t="shared" si="50"/>
        <v>12816505514.227947</v>
      </c>
      <c r="N106" s="70">
        <f t="shared" si="50"/>
        <v>12882675780.705379</v>
      </c>
      <c r="O106" s="70">
        <f t="shared" si="50"/>
        <v>12941734381.585882</v>
      </c>
      <c r="P106" s="70">
        <f t="shared" si="50"/>
        <v>12992930096.2579</v>
      </c>
      <c r="Q106" s="70">
        <f t="shared" si="50"/>
        <v>13040240444.457033</v>
      </c>
      <c r="R106" s="70">
        <f t="shared" si="50"/>
        <v>13089196426.966221</v>
      </c>
      <c r="S106" s="70">
        <f t="shared" si="50"/>
        <v>13137796428.520021</v>
      </c>
      <c r="T106" s="70">
        <f t="shared" si="50"/>
        <v>13183594235.9667</v>
      </c>
      <c r="U106" s="70">
        <f t="shared" si="50"/>
        <v>13226765342.002277</v>
      </c>
      <c r="V106" s="70">
        <f t="shared" si="50"/>
        <v>13268430233.035189</v>
      </c>
      <c r="W106" s="70">
        <f t="shared" si="50"/>
        <v>13308575802.642635</v>
      </c>
      <c r="X106" s="70">
        <f t="shared" si="50"/>
        <v>13347171072.872419</v>
      </c>
      <c r="Y106" s="70">
        <f t="shared" si="50"/>
        <v>13384191374.378363</v>
      </c>
      <c r="Z106" s="70">
        <f t="shared" si="50"/>
        <v>13419616479.585041</v>
      </c>
      <c r="AA106" s="70">
        <f t="shared" si="50"/>
        <v>13453428792.948082</v>
      </c>
      <c r="AB106" s="70">
        <f t="shared" si="50"/>
        <v>13485612415.188946</v>
      </c>
      <c r="AC106" s="70">
        <f t="shared" si="50"/>
        <v>13516152666.537359</v>
      </c>
      <c r="AD106" s="70">
        <f t="shared" si="50"/>
        <v>13545035834.725471</v>
      </c>
      <c r="AE106" s="70">
        <f t="shared" si="50"/>
        <v>13572249037.857906</v>
      </c>
      <c r="AF106" s="70">
        <f t="shared" si="50"/>
        <v>13597780148.954048</v>
      </c>
      <c r="AG106" s="70">
        <f t="shared" si="50"/>
        <v>13621617754.859468</v>
      </c>
      <c r="AH106" s="70">
        <f t="shared" si="50"/>
        <v>13643751134.773083</v>
      </c>
      <c r="AI106" s="70">
        <f t="shared" si="50"/>
        <v>13664170250.108889</v>
      </c>
      <c r="AJ106" s="70">
        <f t="shared" si="50"/>
        <v>13682865740.916101</v>
      </c>
      <c r="AK106" s="70">
        <f t="shared" si="50"/>
        <v>13690385942.764505</v>
      </c>
      <c r="AL106" s="70">
        <f t="shared" si="50"/>
        <v>13699583868.065439</v>
      </c>
      <c r="AM106" s="70">
        <f t="shared" si="50"/>
        <v>13710020029.515057</v>
      </c>
      <c r="AN106" s="70">
        <f t="shared" si="50"/>
        <v>13721222353.540331</v>
      </c>
      <c r="AO106" s="70">
        <f t="shared" si="50"/>
        <v>13732899510.358337</v>
      </c>
      <c r="AP106" s="70">
        <f t="shared" si="50"/>
        <v>13744876113.462276</v>
      </c>
      <c r="AQ106" s="70">
        <f t="shared" si="50"/>
        <v>13757044994.817352</v>
      </c>
      <c r="AR106" s="70">
        <f t="shared" si="50"/>
        <v>13769339758.08148</v>
      </c>
      <c r="AS106" s="70">
        <f t="shared" si="50"/>
        <v>13781718857.701864</v>
      </c>
      <c r="AT106" s="70">
        <f t="shared" si="50"/>
        <v>13794156110.973234</v>
      </c>
      <c r="AU106" s="70">
        <f t="shared" si="50"/>
        <v>13806634925.482906</v>
      </c>
      <c r="AV106" s="70">
        <f t="shared" si="50"/>
        <v>13819144737.50341</v>
      </c>
      <c r="AW106" s="70">
        <f t="shared" si="50"/>
        <v>13831678793.554045</v>
      </c>
      <c r="AX106" s="70">
        <f t="shared" si="50"/>
        <v>13844232759.217014</v>
      </c>
    </row>
    <row r="107" spans="1:50">
      <c r="A107" t="s">
        <v>34</v>
      </c>
      <c r="B107" t="s">
        <v>46</v>
      </c>
      <c r="C107" t="s">
        <v>357</v>
      </c>
      <c r="D107" s="65">
        <f>datos_pkm!D23</f>
        <v>8057625548.8704433</v>
      </c>
      <c r="E107" s="65">
        <f>datos_pkm!E23</f>
        <v>6825143265.962698</v>
      </c>
      <c r="F107" s="65">
        <f>datos_pkm!F23</f>
        <v>8870260967.1824417</v>
      </c>
      <c r="G107" s="65">
        <f>datos_pkm!G23</f>
        <v>6189230493.0765429</v>
      </c>
      <c r="H107" s="65">
        <f>datos_pkm!H23</f>
        <v>6711225727.229002</v>
      </c>
      <c r="I107" s="65">
        <f>datos_pkm!I23</f>
        <v>6696407605.3323669</v>
      </c>
      <c r="J107" s="70">
        <f t="shared" ref="J107:AX107" si="51">I107*(1+J74)</f>
        <v>4430092807.5436106</v>
      </c>
      <c r="K107" s="70">
        <f t="shared" si="51"/>
        <v>4956639792.5452919</v>
      </c>
      <c r="L107" s="70">
        <f t="shared" si="51"/>
        <v>5055815240.9229088</v>
      </c>
      <c r="M107" s="70">
        <f t="shared" si="51"/>
        <v>5043501025.9573603</v>
      </c>
      <c r="N107" s="70">
        <f t="shared" si="51"/>
        <v>5172507242.2123165</v>
      </c>
      <c r="O107" s="70">
        <f t="shared" si="51"/>
        <v>5270918218.7030325</v>
      </c>
      <c r="P107" s="70">
        <f t="shared" si="51"/>
        <v>5363412575.0669012</v>
      </c>
      <c r="Q107" s="70">
        <f t="shared" si="51"/>
        <v>5467593487.5090284</v>
      </c>
      <c r="R107" s="70">
        <f t="shared" si="51"/>
        <v>5590637135.1441698</v>
      </c>
      <c r="S107" s="70">
        <f t="shared" si="51"/>
        <v>5700326496.0113134</v>
      </c>
      <c r="T107" s="70">
        <f t="shared" si="51"/>
        <v>5784944920.9098454</v>
      </c>
      <c r="U107" s="70">
        <f t="shared" si="51"/>
        <v>5868503102.4431906</v>
      </c>
      <c r="V107" s="70">
        <f t="shared" si="51"/>
        <v>5941122663.4090481</v>
      </c>
      <c r="W107" s="70">
        <f t="shared" si="51"/>
        <v>6061664692.0740461</v>
      </c>
      <c r="X107" s="70">
        <f t="shared" si="51"/>
        <v>6145977094.4205017</v>
      </c>
      <c r="Y107" s="70">
        <f t="shared" si="51"/>
        <v>6249052162.2135744</v>
      </c>
      <c r="Z107" s="70">
        <f t="shared" si="51"/>
        <v>6305932994.3955994</v>
      </c>
      <c r="AA107" s="70">
        <f t="shared" si="51"/>
        <v>6405156145.5425291</v>
      </c>
      <c r="AB107" s="70">
        <f t="shared" si="51"/>
        <v>6488038390.1029358</v>
      </c>
      <c r="AC107" s="70">
        <f t="shared" si="51"/>
        <v>6555672699.8976173</v>
      </c>
      <c r="AD107" s="70">
        <f t="shared" si="51"/>
        <v>6633702247.4800262</v>
      </c>
      <c r="AE107" s="70">
        <f t="shared" si="51"/>
        <v>6713397393.0413027</v>
      </c>
      <c r="AF107" s="70">
        <f t="shared" si="51"/>
        <v>6798234406.5899963</v>
      </c>
      <c r="AG107" s="70">
        <f t="shared" si="51"/>
        <v>6870262678.7399826</v>
      </c>
      <c r="AH107" s="70">
        <f t="shared" si="51"/>
        <v>6938529689.9926176</v>
      </c>
      <c r="AI107" s="70">
        <f t="shared" si="51"/>
        <v>6999824076.4425116</v>
      </c>
      <c r="AJ107" s="70">
        <f t="shared" si="51"/>
        <v>7049237790.1804419</v>
      </c>
      <c r="AK107" s="70">
        <f t="shared" si="51"/>
        <v>7067760914.641715</v>
      </c>
      <c r="AL107" s="70">
        <f t="shared" si="51"/>
        <v>7104025794.5236044</v>
      </c>
      <c r="AM107" s="70">
        <f t="shared" si="51"/>
        <v>7115492972.5142946</v>
      </c>
      <c r="AN107" s="70">
        <f t="shared" si="51"/>
        <v>7135990571.3937931</v>
      </c>
      <c r="AO107" s="70">
        <f t="shared" si="51"/>
        <v>7174924003.6631393</v>
      </c>
      <c r="AP107" s="70">
        <f t="shared" si="51"/>
        <v>7214290377.8981781</v>
      </c>
      <c r="AQ107" s="70">
        <f t="shared" si="51"/>
        <v>7254076215.6933222</v>
      </c>
      <c r="AR107" s="70">
        <f t="shared" si="51"/>
        <v>7294250312.4397173</v>
      </c>
      <c r="AS107" s="70">
        <f t="shared" si="51"/>
        <v>7334779346.7890415</v>
      </c>
      <c r="AT107" s="70">
        <f t="shared" si="51"/>
        <v>7375634320.1635361</v>
      </c>
      <c r="AU107" s="70">
        <f t="shared" si="51"/>
        <v>7416792379.6113138</v>
      </c>
      <c r="AV107" s="70">
        <f t="shared" si="51"/>
        <v>7458236585.3169432</v>
      </c>
      <c r="AW107" s="70">
        <f t="shared" si="51"/>
        <v>7499954935.8252583</v>
      </c>
      <c r="AX107" s="70">
        <f t="shared" si="51"/>
        <v>7541939263.9348917</v>
      </c>
    </row>
    <row r="108" spans="1:50">
      <c r="A108" t="s">
        <v>35</v>
      </c>
      <c r="B108" t="s">
        <v>46</v>
      </c>
      <c r="C108" t="s">
        <v>357</v>
      </c>
      <c r="D108" s="65">
        <f>datos_pkm!D24</f>
        <v>1947658309.987488</v>
      </c>
      <c r="E108" s="65">
        <f>datos_pkm!E24</f>
        <v>1690134353.8760719</v>
      </c>
      <c r="F108" s="65">
        <f>datos_pkm!F24</f>
        <v>5135726554.1972618</v>
      </c>
      <c r="G108" s="65">
        <f>datos_pkm!G24</f>
        <v>6235038595.0662546</v>
      </c>
      <c r="H108" s="65">
        <f>datos_pkm!H24</f>
        <v>7564719265.6856556</v>
      </c>
      <c r="I108" s="65">
        <f>datos_pkm!I24</f>
        <v>7559492979.9964447</v>
      </c>
      <c r="J108" s="70">
        <f t="shared" ref="J108:AX108" si="52">I108*(1+J75)</f>
        <v>6069144998.6575117</v>
      </c>
      <c r="K108" s="70">
        <f t="shared" si="52"/>
        <v>8284420960.7975874</v>
      </c>
      <c r="L108" s="70">
        <f t="shared" si="52"/>
        <v>8517909876.5663052</v>
      </c>
      <c r="M108" s="70">
        <f t="shared" si="52"/>
        <v>8249260110.2771893</v>
      </c>
      <c r="N108" s="70">
        <f t="shared" si="52"/>
        <v>8671479295.1408234</v>
      </c>
      <c r="O108" s="70">
        <f t="shared" si="52"/>
        <v>8994158073.0600605</v>
      </c>
      <c r="P108" s="70">
        <f t="shared" si="52"/>
        <v>9275952082.2153091</v>
      </c>
      <c r="Q108" s="70">
        <f t="shared" si="52"/>
        <v>9580833288.2294083</v>
      </c>
      <c r="R108" s="70">
        <f t="shared" si="52"/>
        <v>9949890615.7322788</v>
      </c>
      <c r="S108" s="70">
        <f t="shared" si="52"/>
        <v>10290158688.073004</v>
      </c>
      <c r="T108" s="70">
        <f t="shared" si="52"/>
        <v>10558929686.822983</v>
      </c>
      <c r="U108" s="70">
        <f t="shared" si="52"/>
        <v>10821312320.094736</v>
      </c>
      <c r="V108" s="70">
        <f t="shared" si="52"/>
        <v>11055084560.037048</v>
      </c>
      <c r="W108" s="70">
        <f t="shared" si="52"/>
        <v>11423032944.958778</v>
      </c>
      <c r="X108" s="70">
        <f t="shared" si="52"/>
        <v>11691955062.732611</v>
      </c>
      <c r="Y108" s="70">
        <f t="shared" si="52"/>
        <v>12014949952.329086</v>
      </c>
      <c r="Z108" s="70">
        <f t="shared" si="52"/>
        <v>12206817852.800579</v>
      </c>
      <c r="AA108" s="70">
        <f t="shared" si="52"/>
        <v>12520165977.781439</v>
      </c>
      <c r="AB108" s="70">
        <f t="shared" si="52"/>
        <v>12786739666.140739</v>
      </c>
      <c r="AC108" s="70">
        <f t="shared" si="52"/>
        <v>13008438656.996548</v>
      </c>
      <c r="AD108" s="70">
        <f t="shared" si="52"/>
        <v>13260072185.717783</v>
      </c>
      <c r="AE108" s="70">
        <f t="shared" si="52"/>
        <v>13516154700.561043</v>
      </c>
      <c r="AF108" s="70">
        <f t="shared" si="52"/>
        <v>13787103797.492107</v>
      </c>
      <c r="AG108" s="70">
        <f t="shared" si="52"/>
        <v>14018845719.485699</v>
      </c>
      <c r="AH108" s="70">
        <f t="shared" si="52"/>
        <v>14238041258.280245</v>
      </c>
      <c r="AI108" s="70">
        <f t="shared" si="52"/>
        <v>14434584667.729424</v>
      </c>
      <c r="AJ108" s="70">
        <f t="shared" si="52"/>
        <v>14593021355.063559</v>
      </c>
      <c r="AK108" s="70">
        <f t="shared" si="52"/>
        <v>14607584253.147322</v>
      </c>
      <c r="AL108" s="70">
        <f t="shared" si="52"/>
        <v>14700768807.54561</v>
      </c>
      <c r="AM108" s="70">
        <f t="shared" si="52"/>
        <v>14733814249.817211</v>
      </c>
      <c r="AN108" s="70">
        <f t="shared" si="52"/>
        <v>14803560763.653116</v>
      </c>
      <c r="AO108" s="70">
        <f t="shared" si="52"/>
        <v>14935278761.050453</v>
      </c>
      <c r="AP108" s="70">
        <f t="shared" si="52"/>
        <v>15071696698.966982</v>
      </c>
      <c r="AQ108" s="70">
        <f t="shared" si="52"/>
        <v>15211596124.103277</v>
      </c>
      <c r="AR108" s="70">
        <f t="shared" si="52"/>
        <v>15354222365.316622</v>
      </c>
      <c r="AS108" s="70">
        <f t="shared" si="52"/>
        <v>15499104825.166529</v>
      </c>
      <c r="AT108" s="70">
        <f t="shared" si="52"/>
        <v>15645949648.006252</v>
      </c>
      <c r="AU108" s="70">
        <f t="shared" si="52"/>
        <v>15794574115.021212</v>
      </c>
      <c r="AV108" s="70">
        <f t="shared" si="52"/>
        <v>15944865927.935341</v>
      </c>
      <c r="AW108" s="70">
        <f t="shared" si="52"/>
        <v>16096757679.287416</v>
      </c>
      <c r="AX108" s="70">
        <f t="shared" si="52"/>
        <v>16250210729.194492</v>
      </c>
    </row>
    <row r="109" spans="1:50">
      <c r="A109" t="s">
        <v>36</v>
      </c>
      <c r="B109" t="s">
        <v>46</v>
      </c>
      <c r="C109" t="s">
        <v>357</v>
      </c>
      <c r="D109" s="65">
        <f>datos_pkm!D25</f>
        <v>12404244188.59231</v>
      </c>
      <c r="E109" s="65">
        <f>datos_pkm!E25</f>
        <v>8310383315.2031393</v>
      </c>
      <c r="F109" s="65">
        <f>datos_pkm!F25</f>
        <v>14346611810.278851</v>
      </c>
      <c r="G109" s="65">
        <f>datos_pkm!G25</f>
        <v>18619377303.937809</v>
      </c>
      <c r="H109" s="65">
        <f>datos_pkm!H25</f>
        <v>13133132745.28298</v>
      </c>
      <c r="I109" s="65">
        <f>datos_pkm!I25</f>
        <v>13651050750.15727</v>
      </c>
      <c r="J109" s="70">
        <f t="shared" ref="J109:AX109" si="53">I109*(1+J76)</f>
        <v>13195321060.251692</v>
      </c>
      <c r="K109" s="70">
        <f t="shared" si="53"/>
        <v>10958004066.408375</v>
      </c>
      <c r="L109" s="70">
        <f t="shared" si="53"/>
        <v>11077983107.856321</v>
      </c>
      <c r="M109" s="70">
        <f t="shared" si="53"/>
        <v>11072042438.747749</v>
      </c>
      <c r="N109" s="70">
        <f t="shared" si="53"/>
        <v>11180082238.295723</v>
      </c>
      <c r="O109" s="70">
        <f t="shared" si="53"/>
        <v>11282566729.308388</v>
      </c>
      <c r="P109" s="70">
        <f t="shared" si="53"/>
        <v>11375749270.383095</v>
      </c>
      <c r="Q109" s="70">
        <f t="shared" si="53"/>
        <v>11463119898.763842</v>
      </c>
      <c r="R109" s="70">
        <f t="shared" si="53"/>
        <v>11552502093.950638</v>
      </c>
      <c r="S109" s="70">
        <f t="shared" si="53"/>
        <v>11641609096.252693</v>
      </c>
      <c r="T109" s="70">
        <f t="shared" si="53"/>
        <v>11726777905.26013</v>
      </c>
      <c r="U109" s="70">
        <f t="shared" si="53"/>
        <v>11807838682.763422</v>
      </c>
      <c r="V109" s="70">
        <f t="shared" si="53"/>
        <v>11886279626.865263</v>
      </c>
      <c r="W109" s="70">
        <f t="shared" si="53"/>
        <v>11962144114.969255</v>
      </c>
      <c r="X109" s="70">
        <f t="shared" si="53"/>
        <v>12035399849.038273</v>
      </c>
      <c r="Y109" s="70">
        <f t="shared" si="53"/>
        <v>12105989280.353714</v>
      </c>
      <c r="Z109" s="70">
        <f t="shared" si="53"/>
        <v>12173848916.316601</v>
      </c>
      <c r="AA109" s="70">
        <f t="shared" si="53"/>
        <v>12238915683.636171</v>
      </c>
      <c r="AB109" s="70">
        <f t="shared" si="53"/>
        <v>12301128803.607418</v>
      </c>
      <c r="AC109" s="70">
        <f t="shared" si="53"/>
        <v>12360430232.807226</v>
      </c>
      <c r="AD109" s="70">
        <f t="shared" si="53"/>
        <v>12416764698.952255</v>
      </c>
      <c r="AE109" s="70">
        <f t="shared" si="53"/>
        <v>12470079656.933365</v>
      </c>
      <c r="AF109" s="70">
        <f t="shared" si="53"/>
        <v>12520325254.763941</v>
      </c>
      <c r="AG109" s="70">
        <f t="shared" si="53"/>
        <v>12567454325.504583</v>
      </c>
      <c r="AH109" s="70">
        <f t="shared" si="53"/>
        <v>12611422401.215336</v>
      </c>
      <c r="AI109" s="70">
        <f t="shared" si="53"/>
        <v>12652187741.642151</v>
      </c>
      <c r="AJ109" s="70">
        <f t="shared" si="53"/>
        <v>12689711371.453009</v>
      </c>
      <c r="AK109" s="70">
        <f t="shared" si="53"/>
        <v>12708952471.915621</v>
      </c>
      <c r="AL109" s="70">
        <f t="shared" si="53"/>
        <v>12728709191.505283</v>
      </c>
      <c r="AM109" s="70">
        <f t="shared" si="53"/>
        <v>12749609677.801907</v>
      </c>
      <c r="AN109" s="70">
        <f t="shared" si="53"/>
        <v>12771559542.97677</v>
      </c>
      <c r="AO109" s="70">
        <f t="shared" si="53"/>
        <v>12794304269.80455</v>
      </c>
      <c r="AP109" s="70">
        <f t="shared" si="53"/>
        <v>12817612070.466021</v>
      </c>
      <c r="AQ109" s="70">
        <f t="shared" si="53"/>
        <v>12841310955.559195</v>
      </c>
      <c r="AR109" s="70">
        <f t="shared" si="53"/>
        <v>12865282973.854855</v>
      </c>
      <c r="AS109" s="70">
        <f t="shared" si="53"/>
        <v>12889450106.14345</v>
      </c>
      <c r="AT109" s="70">
        <f t="shared" si="53"/>
        <v>12913761638.935223</v>
      </c>
      <c r="AU109" s="70">
        <f t="shared" si="53"/>
        <v>12938184876.186302</v>
      </c>
      <c r="AV109" s="70">
        <f t="shared" si="53"/>
        <v>12962698808.018045</v>
      </c>
      <c r="AW109" s="70">
        <f t="shared" si="53"/>
        <v>12987289944.534575</v>
      </c>
      <c r="AX109" s="70">
        <f t="shared" si="53"/>
        <v>13011949620.820326</v>
      </c>
    </row>
    <row r="110" spans="1:50">
      <c r="A110" t="s">
        <v>37</v>
      </c>
      <c r="B110" t="s">
        <v>46</v>
      </c>
      <c r="C110" t="s">
        <v>357</v>
      </c>
      <c r="D110" s="65">
        <f>datos_pkm!D26</f>
        <v>1511536757.568558</v>
      </c>
      <c r="E110" s="65">
        <f>datos_pkm!E26</f>
        <v>5850966116.5647964</v>
      </c>
      <c r="F110" s="65">
        <f>datos_pkm!F26</f>
        <v>3578304036.7881651</v>
      </c>
      <c r="G110" s="65">
        <f>datos_pkm!G26</f>
        <v>4560052543.4959049</v>
      </c>
      <c r="H110" s="65">
        <f>datos_pkm!H26</f>
        <v>6228114029.1078739</v>
      </c>
      <c r="I110" s="65">
        <f>datos_pkm!I26</f>
        <v>6165234855.3248348</v>
      </c>
      <c r="J110" s="70">
        <f t="shared" ref="J110:AX110" si="54">I110*(1+J77)</f>
        <v>6062393224.3104801</v>
      </c>
      <c r="K110" s="70">
        <f t="shared" si="54"/>
        <v>4436036738.1403255</v>
      </c>
      <c r="L110" s="70">
        <f t="shared" si="54"/>
        <v>4479695362.4895868</v>
      </c>
      <c r="M110" s="70">
        <f t="shared" si="54"/>
        <v>4479966498.2088203</v>
      </c>
      <c r="N110" s="70">
        <f t="shared" si="54"/>
        <v>4518306609.4686556</v>
      </c>
      <c r="O110" s="70">
        <f t="shared" si="54"/>
        <v>4554005986.8976126</v>
      </c>
      <c r="P110" s="70">
        <f t="shared" si="54"/>
        <v>4586667702.7491035</v>
      </c>
      <c r="Q110" s="70">
        <f t="shared" si="54"/>
        <v>4617891382.4078102</v>
      </c>
      <c r="R110" s="70">
        <f t="shared" si="54"/>
        <v>4650227432.5190668</v>
      </c>
      <c r="S110" s="70">
        <f t="shared" si="54"/>
        <v>4681812644.86304</v>
      </c>
      <c r="T110" s="70">
        <f t="shared" si="54"/>
        <v>4711161613.4135981</v>
      </c>
      <c r="U110" s="70">
        <f t="shared" si="54"/>
        <v>4739126541.629962</v>
      </c>
      <c r="V110" s="70">
        <f t="shared" si="54"/>
        <v>4765778260.0066519</v>
      </c>
      <c r="W110" s="70">
        <f t="shared" si="54"/>
        <v>4793304304.2922659</v>
      </c>
      <c r="X110" s="70">
        <f t="shared" si="54"/>
        <v>4818616152.0565777</v>
      </c>
      <c r="Y110" s="70">
        <f t="shared" si="54"/>
        <v>4843708625.7449932</v>
      </c>
      <c r="Z110" s="70">
        <f t="shared" si="54"/>
        <v>4866252651.8808937</v>
      </c>
      <c r="AA110" s="70">
        <f t="shared" si="54"/>
        <v>4889388605.8536491</v>
      </c>
      <c r="AB110" s="70">
        <f t="shared" si="54"/>
        <v>4911021826.9861755</v>
      </c>
      <c r="AC110" s="70">
        <f t="shared" si="54"/>
        <v>4931193579.4320478</v>
      </c>
      <c r="AD110" s="70">
        <f t="shared" si="54"/>
        <v>4950785414.8739614</v>
      </c>
      <c r="AE110" s="70">
        <f t="shared" si="54"/>
        <v>4969481695.8414965</v>
      </c>
      <c r="AF110" s="70">
        <f t="shared" si="54"/>
        <v>4987388784.8699007</v>
      </c>
      <c r="AG110" s="70">
        <f t="shared" si="54"/>
        <v>5003892110.0899649</v>
      </c>
      <c r="AH110" s="70">
        <f t="shared" si="54"/>
        <v>5019293688.7273979</v>
      </c>
      <c r="AI110" s="70">
        <f t="shared" si="54"/>
        <v>5033481698.6107712</v>
      </c>
      <c r="AJ110" s="70">
        <f t="shared" si="54"/>
        <v>5046291045.9577131</v>
      </c>
      <c r="AK110" s="70">
        <f t="shared" si="54"/>
        <v>5052805572.2893887</v>
      </c>
      <c r="AL110" s="70">
        <f t="shared" si="54"/>
        <v>5059918885.1402121</v>
      </c>
      <c r="AM110" s="70">
        <f t="shared" si="54"/>
        <v>5066497359.0334063</v>
      </c>
      <c r="AN110" s="70">
        <f t="shared" si="54"/>
        <v>5073657115.9750834</v>
      </c>
      <c r="AO110" s="70">
        <f t="shared" si="54"/>
        <v>5081641541.5043144</v>
      </c>
      <c r="AP110" s="70">
        <f t="shared" si="54"/>
        <v>5089795843.4542913</v>
      </c>
      <c r="AQ110" s="70">
        <f t="shared" si="54"/>
        <v>5098069610.9749937</v>
      </c>
      <c r="AR110" s="70">
        <f t="shared" si="54"/>
        <v>5106426854.8484421</v>
      </c>
      <c r="AS110" s="70">
        <f t="shared" si="54"/>
        <v>5114843172.4038811</v>
      </c>
      <c r="AT110" s="70">
        <f t="shared" si="54"/>
        <v>5123302445.5835037</v>
      </c>
      <c r="AU110" s="70">
        <f t="shared" si="54"/>
        <v>5131794172.5521832</v>
      </c>
      <c r="AV110" s="70">
        <f t="shared" si="54"/>
        <v>5140311557.1874933</v>
      </c>
      <c r="AW110" s="70">
        <f t="shared" si="54"/>
        <v>5148850214.4851284</v>
      </c>
      <c r="AX110" s="70">
        <f t="shared" si="54"/>
        <v>5157407317.5251904</v>
      </c>
    </row>
    <row r="111" spans="1:50">
      <c r="A111" t="s">
        <v>38</v>
      </c>
      <c r="B111" t="s">
        <v>46</v>
      </c>
      <c r="C111" t="s">
        <v>357</v>
      </c>
      <c r="D111" s="65">
        <f>datos_pkm!D27</f>
        <v>5097448456.9987049</v>
      </c>
      <c r="E111" s="65">
        <f>datos_pkm!E27</f>
        <v>5548624758.0149813</v>
      </c>
      <c r="F111" s="65">
        <f>datos_pkm!F27</f>
        <v>5256714810.5758057</v>
      </c>
      <c r="G111" s="65">
        <f>datos_pkm!G27</f>
        <v>5886248555.7090826</v>
      </c>
      <c r="H111" s="65">
        <f>datos_pkm!H27</f>
        <v>6825364031.7819214</v>
      </c>
      <c r="I111" s="65">
        <f>datos_pkm!I27</f>
        <v>6645473672.5390263</v>
      </c>
      <c r="J111" s="70">
        <f t="shared" ref="J111:AX111" si="55">I111*(1+J78)</f>
        <v>5804221487.7232256</v>
      </c>
      <c r="K111" s="70">
        <f t="shared" si="55"/>
        <v>6924721275.6479053</v>
      </c>
      <c r="L111" s="70">
        <f t="shared" si="55"/>
        <v>7183203392.4911032</v>
      </c>
      <c r="M111" s="70">
        <f t="shared" si="55"/>
        <v>7192961290.5663605</v>
      </c>
      <c r="N111" s="70">
        <f t="shared" si="55"/>
        <v>7512665328.0143251</v>
      </c>
      <c r="O111" s="70">
        <f t="shared" si="55"/>
        <v>7767795956.2760401</v>
      </c>
      <c r="P111" s="70">
        <f t="shared" si="55"/>
        <v>8013146386.4670839</v>
      </c>
      <c r="Q111" s="70">
        <f t="shared" si="55"/>
        <v>8289717622.8226767</v>
      </c>
      <c r="R111" s="70">
        <f t="shared" si="55"/>
        <v>8615508668.4014111</v>
      </c>
      <c r="S111" s="70">
        <f t="shared" si="55"/>
        <v>8912252063.9844971</v>
      </c>
      <c r="T111" s="70">
        <f t="shared" si="55"/>
        <v>9149054407.9041462</v>
      </c>
      <c r="U111" s="70">
        <f t="shared" si="55"/>
        <v>9384996081.224535</v>
      </c>
      <c r="V111" s="70">
        <f t="shared" si="55"/>
        <v>9594075917.7602253</v>
      </c>
      <c r="W111" s="70">
        <f t="shared" si="55"/>
        <v>9929599129.4601402</v>
      </c>
      <c r="X111" s="70">
        <f t="shared" si="55"/>
        <v>10172600220.336527</v>
      </c>
      <c r="Y111" s="70">
        <f t="shared" si="55"/>
        <v>10467399408.38744</v>
      </c>
      <c r="Z111" s="70">
        <f t="shared" si="55"/>
        <v>10639489354.602467</v>
      </c>
      <c r="AA111" s="70">
        <f t="shared" si="55"/>
        <v>10927362802.158712</v>
      </c>
      <c r="AB111" s="70">
        <f t="shared" si="55"/>
        <v>11172358737.586737</v>
      </c>
      <c r="AC111" s="70">
        <f t="shared" si="55"/>
        <v>11376261363.462631</v>
      </c>
      <c r="AD111" s="70">
        <f t="shared" si="55"/>
        <v>11609980689.518286</v>
      </c>
      <c r="AE111" s="70">
        <f t="shared" si="55"/>
        <v>11849544463.059896</v>
      </c>
      <c r="AF111" s="70">
        <f t="shared" si="55"/>
        <v>12104996086.303806</v>
      </c>
      <c r="AG111" s="70">
        <f t="shared" si="55"/>
        <v>12325040475.621864</v>
      </c>
      <c r="AH111" s="70">
        <f t="shared" si="55"/>
        <v>12535056941.681694</v>
      </c>
      <c r="AI111" s="70">
        <f t="shared" si="55"/>
        <v>12725461518.321987</v>
      </c>
      <c r="AJ111" s="70">
        <f t="shared" si="55"/>
        <v>12881498582.645399</v>
      </c>
      <c r="AK111" s="70">
        <f t="shared" si="55"/>
        <v>12949165496.766485</v>
      </c>
      <c r="AL111" s="70">
        <f t="shared" si="55"/>
        <v>13066782591.302402</v>
      </c>
      <c r="AM111" s="70">
        <f t="shared" si="55"/>
        <v>13109518937.952168</v>
      </c>
      <c r="AN111" s="70">
        <f t="shared" si="55"/>
        <v>13177525794.684191</v>
      </c>
      <c r="AO111" s="70">
        <f t="shared" si="55"/>
        <v>13299348482.099766</v>
      </c>
      <c r="AP111" s="70">
        <f t="shared" si="55"/>
        <v>13422169887.810656</v>
      </c>
      <c r="AQ111" s="70">
        <f t="shared" si="55"/>
        <v>13546189374.915092</v>
      </c>
      <c r="AR111" s="70">
        <f t="shared" si="55"/>
        <v>13671483551.622629</v>
      </c>
      <c r="AS111" s="70">
        <f t="shared" si="55"/>
        <v>13798070093.481062</v>
      </c>
      <c r="AT111" s="70">
        <f t="shared" si="55"/>
        <v>13925942145.925877</v>
      </c>
      <c r="AU111" s="70">
        <f t="shared" si="55"/>
        <v>14055085559.760351</v>
      </c>
      <c r="AV111" s="70">
        <f t="shared" si="55"/>
        <v>14185486746.653502</v>
      </c>
      <c r="AW111" s="70">
        <f t="shared" si="55"/>
        <v>14317135700.579346</v>
      </c>
      <c r="AX111" s="70">
        <f t="shared" si="55"/>
        <v>14450026694.278687</v>
      </c>
    </row>
    <row r="112" spans="1:50">
      <c r="A112" t="s">
        <v>39</v>
      </c>
      <c r="B112" t="s">
        <v>46</v>
      </c>
      <c r="C112" t="s">
        <v>357</v>
      </c>
      <c r="D112" s="65">
        <f>datos_pkm!D28</f>
        <v>1517026927.8410709</v>
      </c>
      <c r="E112" s="65">
        <f>datos_pkm!E28</f>
        <v>1865862990.5439179</v>
      </c>
      <c r="F112" s="65">
        <f>datos_pkm!F28</f>
        <v>1561703748.368541</v>
      </c>
      <c r="G112" s="65">
        <f>datos_pkm!G28</f>
        <v>1096694419.0104771</v>
      </c>
      <c r="H112" s="65">
        <f>datos_pkm!H28</f>
        <v>1018627188.014493</v>
      </c>
      <c r="I112" s="65">
        <f>datos_pkm!I28</f>
        <v>1033174654.11033</v>
      </c>
      <c r="J112" s="70">
        <f t="shared" ref="J112:AX112" si="56">I112*(1+J79)</f>
        <v>862075564.73742676</v>
      </c>
      <c r="K112" s="70">
        <f t="shared" si="56"/>
        <v>1638655056.5026112</v>
      </c>
      <c r="L112" s="70">
        <f t="shared" si="56"/>
        <v>1682548936.769501</v>
      </c>
      <c r="M112" s="70">
        <f t="shared" si="56"/>
        <v>1702777026.2268674</v>
      </c>
      <c r="N112" s="70">
        <f t="shared" si="56"/>
        <v>1778718209.3954618</v>
      </c>
      <c r="O112" s="70">
        <f t="shared" si="56"/>
        <v>1817646399.7648232</v>
      </c>
      <c r="P112" s="70">
        <f t="shared" si="56"/>
        <v>1855444830.5622282</v>
      </c>
      <c r="Q112" s="70">
        <f t="shared" si="56"/>
        <v>1912859599.7522082</v>
      </c>
      <c r="R112" s="70">
        <f t="shared" si="56"/>
        <v>1990805814.6297834</v>
      </c>
      <c r="S112" s="70">
        <f t="shared" si="56"/>
        <v>2043476320.0376482</v>
      </c>
      <c r="T112" s="70">
        <f t="shared" si="56"/>
        <v>2057579045.0366244</v>
      </c>
      <c r="U112" s="70">
        <f t="shared" si="56"/>
        <v>2071873714.2790742</v>
      </c>
      <c r="V112" s="70">
        <f t="shared" si="56"/>
        <v>2068506882.9638834</v>
      </c>
      <c r="W112" s="70">
        <f t="shared" si="56"/>
        <v>2134195014.7732496</v>
      </c>
      <c r="X112" s="70">
        <f t="shared" si="56"/>
        <v>2142888690.4637215</v>
      </c>
      <c r="Y112" s="70">
        <f t="shared" si="56"/>
        <v>2177637334.2078342</v>
      </c>
      <c r="Z112" s="70">
        <f t="shared" si="56"/>
        <v>2208838994.902267</v>
      </c>
      <c r="AA112" s="70">
        <f t="shared" si="56"/>
        <v>2304272614.3408194</v>
      </c>
      <c r="AB112" s="70">
        <f t="shared" si="56"/>
        <v>2376590418.8278618</v>
      </c>
      <c r="AC112" s="70">
        <f t="shared" si="56"/>
        <v>2426394547.7791076</v>
      </c>
      <c r="AD112" s="70">
        <f t="shared" si="56"/>
        <v>2493924909.1176605</v>
      </c>
      <c r="AE112" s="70">
        <f t="shared" si="56"/>
        <v>2566071219.8519406</v>
      </c>
      <c r="AF112" s="70">
        <f t="shared" si="56"/>
        <v>2649053106.9561076</v>
      </c>
      <c r="AG112" s="70">
        <f t="shared" si="56"/>
        <v>2713452312.928412</v>
      </c>
      <c r="AH112" s="70">
        <f t="shared" si="56"/>
        <v>2774043156.3090992</v>
      </c>
      <c r="AI112" s="70">
        <f t="shared" si="56"/>
        <v>2825319135.396256</v>
      </c>
      <c r="AJ112" s="70">
        <f t="shared" si="56"/>
        <v>2858701962.4357114</v>
      </c>
      <c r="AK112" s="70">
        <f t="shared" si="56"/>
        <v>2869301305.140471</v>
      </c>
      <c r="AL112" s="70">
        <f t="shared" si="56"/>
        <v>2906469517.805675</v>
      </c>
      <c r="AM112" s="70">
        <f t="shared" si="56"/>
        <v>2895690827.4941492</v>
      </c>
      <c r="AN112" s="70">
        <f t="shared" si="56"/>
        <v>2895269123.0879564</v>
      </c>
      <c r="AO112" s="70">
        <f t="shared" si="56"/>
        <v>2941590108.193028</v>
      </c>
      <c r="AP112" s="70">
        <f t="shared" si="56"/>
        <v>2987625171.4373593</v>
      </c>
      <c r="AQ112" s="70">
        <f t="shared" si="56"/>
        <v>3033573132.2831392</v>
      </c>
      <c r="AR112" s="70">
        <f t="shared" si="56"/>
        <v>3079599566.1837082</v>
      </c>
      <c r="AS112" s="70">
        <f t="shared" si="56"/>
        <v>3125838490.8766255</v>
      </c>
      <c r="AT112" s="70">
        <f t="shared" si="56"/>
        <v>3172396711.2752519</v>
      </c>
      <c r="AU112" s="70">
        <f t="shared" si="56"/>
        <v>3219358689.7697883</v>
      </c>
      <c r="AV112" s="70">
        <f t="shared" si="56"/>
        <v>3266791077.7428589</v>
      </c>
      <c r="AW112" s="70">
        <f t="shared" si="56"/>
        <v>3314746605.3927474</v>
      </c>
      <c r="AX112" s="70">
        <f t="shared" si="56"/>
        <v>3363267276.503377</v>
      </c>
    </row>
    <row r="113" spans="1:50">
      <c r="A113" t="s">
        <v>40</v>
      </c>
      <c r="B113" t="s">
        <v>46</v>
      </c>
      <c r="C113" t="s">
        <v>357</v>
      </c>
      <c r="D113" s="65">
        <f>datos_pkm!D29</f>
        <v>2225973676.8562722</v>
      </c>
      <c r="E113" s="65">
        <f>datos_pkm!E29</f>
        <v>1754666769.9336619</v>
      </c>
      <c r="F113" s="65">
        <f>datos_pkm!F29</f>
        <v>1910111210.8508241</v>
      </c>
      <c r="G113" s="65">
        <f>datos_pkm!G29</f>
        <v>1118164430.2493</v>
      </c>
      <c r="H113" s="65">
        <f>datos_pkm!H29</f>
        <v>1386352829.91062</v>
      </c>
      <c r="I113" s="65">
        <f>datos_pkm!I29</f>
        <v>1467252387.839951</v>
      </c>
      <c r="J113" s="70">
        <f t="shared" ref="J113:AX113" si="57">I113*(1+J80)</f>
        <v>1420264238.2413018</v>
      </c>
      <c r="K113" s="70">
        <f t="shared" si="57"/>
        <v>1588660691.1465471</v>
      </c>
      <c r="L113" s="70">
        <f t="shared" si="57"/>
        <v>1615985439.7120073</v>
      </c>
      <c r="M113" s="70">
        <f t="shared" si="57"/>
        <v>1625654243.7098079</v>
      </c>
      <c r="N113" s="70">
        <f t="shared" si="57"/>
        <v>1676839966.1392093</v>
      </c>
      <c r="O113" s="70">
        <f t="shared" si="57"/>
        <v>1713294611.2303488</v>
      </c>
      <c r="P113" s="70">
        <f t="shared" si="57"/>
        <v>1748262289.7351587</v>
      </c>
      <c r="Q113" s="70">
        <f t="shared" si="57"/>
        <v>1789621521.3046865</v>
      </c>
      <c r="R113" s="70">
        <f t="shared" si="57"/>
        <v>1839026094.4791977</v>
      </c>
      <c r="S113" s="70">
        <f t="shared" si="57"/>
        <v>1881312859.915168</v>
      </c>
      <c r="T113" s="70">
        <f t="shared" si="57"/>
        <v>1911788465.3370309</v>
      </c>
      <c r="U113" s="70">
        <f t="shared" si="57"/>
        <v>1941991387.2588668</v>
      </c>
      <c r="V113" s="70">
        <f t="shared" si="57"/>
        <v>1966925876.9254448</v>
      </c>
      <c r="W113" s="70">
        <f t="shared" si="57"/>
        <v>2013489628.5444558</v>
      </c>
      <c r="X113" s="70">
        <f t="shared" si="57"/>
        <v>2042954009.9301116</v>
      </c>
      <c r="Y113" s="70">
        <f t="shared" si="57"/>
        <v>2080668586.4055388</v>
      </c>
      <c r="Z113" s="70">
        <f t="shared" si="57"/>
        <v>2100314987.7438729</v>
      </c>
      <c r="AA113" s="70">
        <f t="shared" si="57"/>
        <v>2139389354.86743</v>
      </c>
      <c r="AB113" s="70">
        <f t="shared" si="57"/>
        <v>2170521915.75038</v>
      </c>
      <c r="AC113" s="70">
        <f t="shared" si="57"/>
        <v>2194224398.6653519</v>
      </c>
      <c r="AD113" s="70">
        <f t="shared" si="57"/>
        <v>2222563189.7531896</v>
      </c>
      <c r="AE113" s="70">
        <f t="shared" si="57"/>
        <v>2251510609.0491557</v>
      </c>
      <c r="AF113" s="70">
        <f t="shared" si="57"/>
        <v>2282759269.8041596</v>
      </c>
      <c r="AG113" s="70">
        <f t="shared" si="57"/>
        <v>2307913013.4182405</v>
      </c>
      <c r="AH113" s="70">
        <f t="shared" si="57"/>
        <v>2331257752.7849026</v>
      </c>
      <c r="AI113" s="70">
        <f t="shared" si="57"/>
        <v>2351292247.5189438</v>
      </c>
      <c r="AJ113" s="70">
        <f t="shared" si="57"/>
        <v>2365725383.8457427</v>
      </c>
      <c r="AK113" s="70">
        <f t="shared" si="57"/>
        <v>2370526750.5260282</v>
      </c>
      <c r="AL113" s="70">
        <f t="shared" si="57"/>
        <v>2383502314.6296577</v>
      </c>
      <c r="AM113" s="70">
        <f t="shared" si="57"/>
        <v>2383713253.4776268</v>
      </c>
      <c r="AN113" s="70">
        <f t="shared" si="57"/>
        <v>2386599215.932251</v>
      </c>
      <c r="AO113" s="70">
        <f t="shared" si="57"/>
        <v>2404486864.2597733</v>
      </c>
      <c r="AP113" s="70">
        <f t="shared" si="57"/>
        <v>2422286520.7170482</v>
      </c>
      <c r="AQ113" s="70">
        <f t="shared" si="57"/>
        <v>2440005397.0034032</v>
      </c>
      <c r="AR113" s="70">
        <f t="shared" si="57"/>
        <v>2457667182.4096165</v>
      </c>
      <c r="AS113" s="70">
        <f t="shared" si="57"/>
        <v>2475300912.1061912</v>
      </c>
      <c r="AT113" s="70">
        <f t="shared" si="57"/>
        <v>2492935530.4061251</v>
      </c>
      <c r="AU113" s="70">
        <f t="shared" si="57"/>
        <v>2510597427.7447042</v>
      </c>
      <c r="AV113" s="70">
        <f t="shared" si="57"/>
        <v>2528309534.4942656</v>
      </c>
      <c r="AW113" s="70">
        <f t="shared" si="57"/>
        <v>2546091209.451684</v>
      </c>
      <c r="AX113" s="70">
        <f t="shared" si="57"/>
        <v>2563958507.5256648</v>
      </c>
    </row>
    <row r="114" spans="1:50">
      <c r="A114" t="s">
        <v>41</v>
      </c>
      <c r="B114" t="s">
        <v>46</v>
      </c>
      <c r="C114" t="s">
        <v>357</v>
      </c>
      <c r="D114" s="65">
        <f>datos_pkm!D30</f>
        <v>54437543898.665024</v>
      </c>
      <c r="E114" s="65">
        <f>datos_pkm!E30</f>
        <v>55750111103.265343</v>
      </c>
      <c r="F114" s="65">
        <f>datos_pkm!F30</f>
        <v>61325735339.269386</v>
      </c>
      <c r="G114" s="65">
        <f>datos_pkm!G30</f>
        <v>67208887541.839279</v>
      </c>
      <c r="H114" s="65">
        <f>datos_pkm!H30</f>
        <v>62156347937.274261</v>
      </c>
      <c r="I114" s="65">
        <f>datos_pkm!I30</f>
        <v>62258477038.98011</v>
      </c>
      <c r="J114" s="70">
        <f t="shared" ref="J114:AX114" si="58">I114*(1+J81)</f>
        <v>52303316041.012047</v>
      </c>
      <c r="K114" s="70">
        <f t="shared" si="58"/>
        <v>58069987047.841133</v>
      </c>
      <c r="L114" s="70">
        <f t="shared" si="58"/>
        <v>58597396193.691574</v>
      </c>
      <c r="M114" s="70">
        <f t="shared" si="58"/>
        <v>58735023381.098579</v>
      </c>
      <c r="N114" s="70">
        <f t="shared" si="58"/>
        <v>59284957936.068359</v>
      </c>
      <c r="O114" s="70">
        <f t="shared" si="58"/>
        <v>59798878670.394829</v>
      </c>
      <c r="P114" s="70">
        <f t="shared" si="58"/>
        <v>60278475791.173271</v>
      </c>
      <c r="Q114" s="70">
        <f t="shared" si="58"/>
        <v>60736730265.284492</v>
      </c>
      <c r="R114" s="70">
        <f t="shared" si="58"/>
        <v>61199725360.676819</v>
      </c>
      <c r="S114" s="70">
        <f t="shared" si="58"/>
        <v>61658489135.93528</v>
      </c>
      <c r="T114" s="70">
        <f t="shared" si="58"/>
        <v>62100252369.410347</v>
      </c>
      <c r="U114" s="70">
        <f t="shared" si="58"/>
        <v>62524189428.077141</v>
      </c>
      <c r="V114" s="70">
        <f t="shared" si="58"/>
        <v>62934890474.17173</v>
      </c>
      <c r="W114" s="70">
        <f t="shared" si="58"/>
        <v>63332005456.615944</v>
      </c>
      <c r="X114" s="70">
        <f t="shared" si="58"/>
        <v>63715306401.831314</v>
      </c>
      <c r="Y114" s="70">
        <f t="shared" si="58"/>
        <v>64084590931.682396</v>
      </c>
      <c r="Z114" s="70">
        <f t="shared" si="58"/>
        <v>64439662643.617798</v>
      </c>
      <c r="AA114" s="70">
        <f t="shared" si="58"/>
        <v>64780327335.680031</v>
      </c>
      <c r="AB114" s="70">
        <f t="shared" si="58"/>
        <v>65106393328.124359</v>
      </c>
      <c r="AC114" s="70">
        <f t="shared" si="58"/>
        <v>65417672674.09256</v>
      </c>
      <c r="AD114" s="70">
        <f t="shared" si="58"/>
        <v>65713982354.097649</v>
      </c>
      <c r="AE114" s="70">
        <f t="shared" si="58"/>
        <v>65995145252.511452</v>
      </c>
      <c r="AF114" s="70">
        <f t="shared" si="58"/>
        <v>66260990918.188591</v>
      </c>
      <c r="AG114" s="70">
        <f t="shared" si="58"/>
        <v>66511356156.861923</v>
      </c>
      <c r="AH114" s="70">
        <f t="shared" si="58"/>
        <v>66746085502.132095</v>
      </c>
      <c r="AI114" s="70">
        <f t="shared" si="58"/>
        <v>66965031600.739471</v>
      </c>
      <c r="AJ114" s="70">
        <f t="shared" si="58"/>
        <v>67168055536.92849</v>
      </c>
      <c r="AK114" s="70">
        <f t="shared" si="58"/>
        <v>67301613069.967628</v>
      </c>
      <c r="AL114" s="70">
        <f t="shared" si="58"/>
        <v>67430811604.325523</v>
      </c>
      <c r="AM114" s="70">
        <f t="shared" si="58"/>
        <v>67556150061.166275</v>
      </c>
      <c r="AN114" s="70">
        <f t="shared" si="58"/>
        <v>67678825383.205124</v>
      </c>
      <c r="AO114" s="70">
        <f t="shared" si="58"/>
        <v>67799812282.731949</v>
      </c>
      <c r="AP114" s="70">
        <f t="shared" si="58"/>
        <v>67919791432.334297</v>
      </c>
      <c r="AQ114" s="70">
        <f t="shared" si="58"/>
        <v>68039210375.884735</v>
      </c>
      <c r="AR114" s="70">
        <f t="shared" si="58"/>
        <v>68158354205.331367</v>
      </c>
      <c r="AS114" s="70">
        <f t="shared" si="58"/>
        <v>68277401012.360863</v>
      </c>
      <c r="AT114" s="70">
        <f t="shared" si="58"/>
        <v>68396460509.907722</v>
      </c>
      <c r="AU114" s="70">
        <f t="shared" si="58"/>
        <v>68515599520.025208</v>
      </c>
      <c r="AV114" s="70">
        <f t="shared" si="58"/>
        <v>68634858313.679245</v>
      </c>
      <c r="AW114" s="70">
        <f t="shared" si="58"/>
        <v>68754260902.282654</v>
      </c>
      <c r="AX114" s="70">
        <f t="shared" si="58"/>
        <v>68873821440.929596</v>
      </c>
    </row>
    <row r="115" spans="1:50">
      <c r="A115" t="s">
        <v>42</v>
      </c>
      <c r="B115" t="s">
        <v>46</v>
      </c>
      <c r="C115" t="s">
        <v>357</v>
      </c>
      <c r="D115" s="65">
        <f>datos_pkm!D31</f>
        <v>1995305859.4325199</v>
      </c>
      <c r="E115" s="65">
        <f>datos_pkm!E31</f>
        <v>2028511771.834296</v>
      </c>
      <c r="F115" s="65">
        <f>datos_pkm!F31</f>
        <v>3641479294.179976</v>
      </c>
      <c r="G115" s="65">
        <f>datos_pkm!G31</f>
        <v>2016920312.0497601</v>
      </c>
      <c r="H115" s="65">
        <f>datos_pkm!H31</f>
        <v>1895256325.1360271</v>
      </c>
      <c r="I115" s="65">
        <f>datos_pkm!I31</f>
        <v>2187041941.2365422</v>
      </c>
      <c r="J115" s="70">
        <f t="shared" ref="J115:AX115" si="59">I115*(1+J82)</f>
        <v>1910183751.4355915</v>
      </c>
      <c r="K115" s="70">
        <f t="shared" si="59"/>
        <v>2278943023.0981088</v>
      </c>
      <c r="L115" s="70">
        <f t="shared" si="59"/>
        <v>2364010131.6974106</v>
      </c>
      <c r="M115" s="70">
        <f t="shared" si="59"/>
        <v>2367221480.2634406</v>
      </c>
      <c r="N115" s="70">
        <f t="shared" si="59"/>
        <v>2472436875.4535046</v>
      </c>
      <c r="O115" s="70">
        <f t="shared" si="59"/>
        <v>2556401000.8112102</v>
      </c>
      <c r="P115" s="70">
        <f t="shared" si="59"/>
        <v>2637146438.6188402</v>
      </c>
      <c r="Q115" s="70">
        <f t="shared" si="59"/>
        <v>2728166721.5143743</v>
      </c>
      <c r="R115" s="70">
        <f t="shared" si="59"/>
        <v>2835385366.2445955</v>
      </c>
      <c r="S115" s="70">
        <f t="shared" si="59"/>
        <v>2933044356.9959946</v>
      </c>
      <c r="T115" s="70">
        <f t="shared" si="59"/>
        <v>3010976598.3162012</v>
      </c>
      <c r="U115" s="70">
        <f t="shared" si="59"/>
        <v>3088625590.7980371</v>
      </c>
      <c r="V115" s="70">
        <f t="shared" si="59"/>
        <v>3157434285.8742046</v>
      </c>
      <c r="W115" s="70">
        <f t="shared" si="59"/>
        <v>3267855810.720264</v>
      </c>
      <c r="X115" s="70">
        <f t="shared" si="59"/>
        <v>3347828075.1066251</v>
      </c>
      <c r="Y115" s="70">
        <f t="shared" si="59"/>
        <v>3444847222.315659</v>
      </c>
      <c r="Z115" s="70">
        <f t="shared" si="59"/>
        <v>3501482452.335855</v>
      </c>
      <c r="AA115" s="70">
        <f t="shared" si="59"/>
        <v>3596222321.0942731</v>
      </c>
      <c r="AB115" s="70">
        <f t="shared" si="59"/>
        <v>3676851093.7922544</v>
      </c>
      <c r="AC115" s="70">
        <f t="shared" si="59"/>
        <v>3743955955.9425039</v>
      </c>
      <c r="AD115" s="70">
        <f t="shared" si="59"/>
        <v>3820873568.4030709</v>
      </c>
      <c r="AE115" s="70">
        <f t="shared" si="59"/>
        <v>3899714603.0913053</v>
      </c>
      <c r="AF115" s="70">
        <f t="shared" si="59"/>
        <v>3983784368.6973329</v>
      </c>
      <c r="AG115" s="70">
        <f t="shared" si="59"/>
        <v>4056201525.4097309</v>
      </c>
      <c r="AH115" s="70">
        <f t="shared" si="59"/>
        <v>4125318467.5956802</v>
      </c>
      <c r="AI115" s="70">
        <f t="shared" si="59"/>
        <v>4187981088.1153412</v>
      </c>
      <c r="AJ115" s="70">
        <f t="shared" si="59"/>
        <v>4239333274.7131009</v>
      </c>
      <c r="AK115" s="70">
        <f t="shared" si="59"/>
        <v>4261602624.7262392</v>
      </c>
      <c r="AL115" s="70">
        <f t="shared" si="59"/>
        <v>4300310703.5527935</v>
      </c>
      <c r="AM115" s="70">
        <f t="shared" si="59"/>
        <v>4314375341.70259</v>
      </c>
      <c r="AN115" s="70">
        <f t="shared" si="59"/>
        <v>4336756567.6758728</v>
      </c>
      <c r="AO115" s="70">
        <f t="shared" si="59"/>
        <v>4376848717.5963488</v>
      </c>
      <c r="AP115" s="70">
        <f t="shared" si="59"/>
        <v>4417269548.1958799</v>
      </c>
      <c r="AQ115" s="70">
        <f t="shared" si="59"/>
        <v>4458084670.3667603</v>
      </c>
      <c r="AR115" s="70">
        <f t="shared" si="59"/>
        <v>4499319296.0616045</v>
      </c>
      <c r="AS115" s="70">
        <f t="shared" si="59"/>
        <v>4540979242.3472261</v>
      </c>
      <c r="AT115" s="70">
        <f t="shared" si="59"/>
        <v>4583062253.3693676</v>
      </c>
      <c r="AU115" s="70">
        <f t="shared" si="59"/>
        <v>4625563672.5921373</v>
      </c>
      <c r="AV115" s="70">
        <f t="shared" si="59"/>
        <v>4668479028.0619574</v>
      </c>
      <c r="AW115" s="70">
        <f t="shared" si="59"/>
        <v>4711805026.7707491</v>
      </c>
      <c r="AX115" s="70">
        <f t="shared" si="59"/>
        <v>4755539783.8632431</v>
      </c>
    </row>
    <row r="116" spans="1:50">
      <c r="A116" t="s">
        <v>43</v>
      </c>
      <c r="B116" t="s">
        <v>46</v>
      </c>
      <c r="C116" t="s">
        <v>357</v>
      </c>
      <c r="D116" s="65">
        <f>datos_pkm!D32</f>
        <v>4050848898.4601331</v>
      </c>
      <c r="E116" s="65">
        <f>datos_pkm!E32</f>
        <v>4701419061.2915516</v>
      </c>
      <c r="F116" s="65">
        <f>datos_pkm!F32</f>
        <v>2837259151.2905989</v>
      </c>
      <c r="G116" s="65">
        <f>datos_pkm!G32</f>
        <v>1641649341.9224319</v>
      </c>
      <c r="H116" s="65">
        <f>datos_pkm!H32</f>
        <v>1696064636.6921649</v>
      </c>
      <c r="I116" s="65">
        <f>datos_pkm!I32</f>
        <v>1875318730.6496229</v>
      </c>
      <c r="J116" s="70">
        <f t="shared" ref="J116:AX116" si="60">I116*(1+J83)</f>
        <v>1837190374.2971749</v>
      </c>
      <c r="K116" s="70">
        <f t="shared" si="60"/>
        <v>1912717841.2334261</v>
      </c>
      <c r="L116" s="70">
        <f t="shared" si="60"/>
        <v>1922660142.3116739</v>
      </c>
      <c r="M116" s="70">
        <f t="shared" si="60"/>
        <v>1920618291.8878069</v>
      </c>
      <c r="N116" s="70">
        <f t="shared" si="60"/>
        <v>1937377617.2956064</v>
      </c>
      <c r="O116" s="70">
        <f t="shared" si="60"/>
        <v>1952027232.1857274</v>
      </c>
      <c r="P116" s="70">
        <f t="shared" si="60"/>
        <v>1965319281.483674</v>
      </c>
      <c r="Q116" s="70">
        <f t="shared" si="60"/>
        <v>1978064413.6261008</v>
      </c>
      <c r="R116" s="70">
        <f t="shared" si="60"/>
        <v>1991290637.1123247</v>
      </c>
      <c r="S116" s="70">
        <f t="shared" si="60"/>
        <v>2004531096.8850989</v>
      </c>
      <c r="T116" s="70">
        <f t="shared" si="60"/>
        <v>2017298127.6458068</v>
      </c>
      <c r="U116" s="70">
        <f t="shared" si="60"/>
        <v>2029623387.2744029</v>
      </c>
      <c r="V116" s="70">
        <f t="shared" si="60"/>
        <v>2041702528.4657841</v>
      </c>
      <c r="W116" s="70">
        <f t="shared" si="60"/>
        <v>2053498537.0387757</v>
      </c>
      <c r="X116" s="70">
        <f t="shared" si="60"/>
        <v>2064985876.7091467</v>
      </c>
      <c r="Y116" s="70">
        <f t="shared" si="60"/>
        <v>2076143787.7862058</v>
      </c>
      <c r="Z116" s="70">
        <f t="shared" si="60"/>
        <v>2086954081.5605435</v>
      </c>
      <c r="AA116" s="70">
        <f t="shared" si="60"/>
        <v>2097400170.8459077</v>
      </c>
      <c r="AB116" s="70">
        <f t="shared" si="60"/>
        <v>2107466590.6328955</v>
      </c>
      <c r="AC116" s="70">
        <f t="shared" si="60"/>
        <v>2117138744.9250829</v>
      </c>
      <c r="AD116" s="70">
        <f t="shared" si="60"/>
        <v>2126402768.3747692</v>
      </c>
      <c r="AE116" s="70">
        <f t="shared" si="60"/>
        <v>2135245450.6235268</v>
      </c>
      <c r="AF116" s="70">
        <f t="shared" si="60"/>
        <v>2143654196.7897847</v>
      </c>
      <c r="AG116" s="70">
        <f t="shared" si="60"/>
        <v>2151617009.5363631</v>
      </c>
      <c r="AH116" s="70">
        <f t="shared" si="60"/>
        <v>2159122484.2584038</v>
      </c>
      <c r="AI116" s="70">
        <f t="shared" si="60"/>
        <v>2166159812.2694368</v>
      </c>
      <c r="AJ116" s="70">
        <f t="shared" si="60"/>
        <v>2172718788.7910967</v>
      </c>
      <c r="AK116" s="70">
        <f t="shared" si="60"/>
        <v>2176753278.2155757</v>
      </c>
      <c r="AL116" s="70">
        <f t="shared" si="60"/>
        <v>2181013460.8300138</v>
      </c>
      <c r="AM116" s="70">
        <f t="shared" si="60"/>
        <v>2185293273.4009342</v>
      </c>
      <c r="AN116" s="70">
        <f t="shared" si="60"/>
        <v>2189526785.91258</v>
      </c>
      <c r="AO116" s="70">
        <f t="shared" si="60"/>
        <v>2193697587.6638741</v>
      </c>
      <c r="AP116" s="70">
        <f t="shared" si="60"/>
        <v>2197808627.0455775</v>
      </c>
      <c r="AQ116" s="70">
        <f t="shared" si="60"/>
        <v>2201869747.8980684</v>
      </c>
      <c r="AR116" s="70">
        <f t="shared" si="60"/>
        <v>2205892312.0275288</v>
      </c>
      <c r="AS116" s="70">
        <f t="shared" si="60"/>
        <v>2209886957.5808668</v>
      </c>
      <c r="AT116" s="70">
        <f t="shared" si="60"/>
        <v>2213862792.6939211</v>
      </c>
      <c r="AU116" s="70">
        <f t="shared" si="60"/>
        <v>2217827242.8584256</v>
      </c>
      <c r="AV116" s="70">
        <f t="shared" si="60"/>
        <v>2221786179.5371151</v>
      </c>
      <c r="AW116" s="70">
        <f t="shared" si="60"/>
        <v>2225744150.4720659</v>
      </c>
      <c r="AX116" s="70">
        <f t="shared" si="60"/>
        <v>2229704626.8588085</v>
      </c>
    </row>
    <row r="117" spans="1:50">
      <c r="A117" t="s">
        <v>44</v>
      </c>
      <c r="B117" t="s">
        <v>46</v>
      </c>
      <c r="C117" t="s">
        <v>357</v>
      </c>
      <c r="D117" s="65">
        <f>datos_pkm!D33</f>
        <v>0</v>
      </c>
      <c r="E117" s="65">
        <f>datos_pkm!E33</f>
        <v>0</v>
      </c>
      <c r="F117" s="65">
        <f>datos_pkm!F33</f>
        <v>0</v>
      </c>
      <c r="G117" s="65">
        <f>datos_pkm!G33</f>
        <v>0</v>
      </c>
      <c r="H117" s="65">
        <f>datos_pkm!H33</f>
        <v>2282598624.1495042</v>
      </c>
      <c r="I117" s="65">
        <f>datos_pkm!I33</f>
        <v>2953950882.9363642</v>
      </c>
      <c r="J117" s="70">
        <f t="shared" ref="J117:AX117" si="61">I117*(1+J84)</f>
        <v>2855335534.9668026</v>
      </c>
      <c r="K117" s="70">
        <f t="shared" si="61"/>
        <v>2371202508.8482194</v>
      </c>
      <c r="L117" s="70">
        <f t="shared" si="61"/>
        <v>2397164773.7247849</v>
      </c>
      <c r="M117" s="70">
        <f t="shared" si="61"/>
        <v>2395879272.3315463</v>
      </c>
      <c r="N117" s="70">
        <f t="shared" si="61"/>
        <v>2419258004.6436601</v>
      </c>
      <c r="O117" s="70">
        <f t="shared" si="61"/>
        <v>2441434623.7372971</v>
      </c>
      <c r="P117" s="70">
        <f t="shared" si="61"/>
        <v>2461598393.8762889</v>
      </c>
      <c r="Q117" s="70">
        <f t="shared" si="61"/>
        <v>2480504524.2227049</v>
      </c>
      <c r="R117" s="70">
        <f t="shared" si="61"/>
        <v>2499845937.511919</v>
      </c>
      <c r="S117" s="70">
        <f t="shared" si="61"/>
        <v>2519127801.8125801</v>
      </c>
      <c r="T117" s="70">
        <f t="shared" si="61"/>
        <v>2537557480.4630136</v>
      </c>
      <c r="U117" s="70">
        <f t="shared" si="61"/>
        <v>2555098222.1729221</v>
      </c>
      <c r="V117" s="70">
        <f t="shared" si="61"/>
        <v>2572072058.1309586</v>
      </c>
      <c r="W117" s="70">
        <f t="shared" si="61"/>
        <v>2588488374.7735233</v>
      </c>
      <c r="X117" s="70">
        <f t="shared" si="61"/>
        <v>2604340183.1283369</v>
      </c>
      <c r="Y117" s="70">
        <f t="shared" si="61"/>
        <v>2619615030.2281342</v>
      </c>
      <c r="Z117" s="70">
        <f t="shared" si="61"/>
        <v>2634299176.9093704</v>
      </c>
      <c r="AA117" s="70">
        <f t="shared" si="61"/>
        <v>2648378974.7426062</v>
      </c>
      <c r="AB117" s="70">
        <f t="shared" si="61"/>
        <v>2661841271.8238158</v>
      </c>
      <c r="AC117" s="70">
        <f t="shared" si="61"/>
        <v>2674673508.1366248</v>
      </c>
      <c r="AD117" s="70">
        <f t="shared" si="61"/>
        <v>2686863723.311595</v>
      </c>
      <c r="AE117" s="70">
        <f t="shared" si="61"/>
        <v>2698400547.1125174</v>
      </c>
      <c r="AF117" s="70">
        <f t="shared" si="61"/>
        <v>2709273192.0679679</v>
      </c>
      <c r="AG117" s="70">
        <f t="shared" si="61"/>
        <v>2719471451.7238913</v>
      </c>
      <c r="AH117" s="70">
        <f t="shared" si="61"/>
        <v>2728985703.662724</v>
      </c>
      <c r="AI117" s="70">
        <f t="shared" si="61"/>
        <v>2737806915.7108593</v>
      </c>
      <c r="AJ117" s="70">
        <f t="shared" si="61"/>
        <v>2745926653.9961691</v>
      </c>
      <c r="AK117" s="70">
        <f t="shared" si="61"/>
        <v>2750090235.7409329</v>
      </c>
      <c r="AL117" s="70">
        <f t="shared" si="61"/>
        <v>2754365392.3090191</v>
      </c>
      <c r="AM117" s="70">
        <f t="shared" si="61"/>
        <v>2758888048.5557551</v>
      </c>
      <c r="AN117" s="70">
        <f t="shared" si="61"/>
        <v>2763637779.898808</v>
      </c>
      <c r="AO117" s="70">
        <f t="shared" si="61"/>
        <v>2768559511.3555822</v>
      </c>
      <c r="AP117" s="70">
        <f t="shared" si="61"/>
        <v>2773603086.3596869</v>
      </c>
      <c r="AQ117" s="70">
        <f t="shared" si="61"/>
        <v>2778731288.1242862</v>
      </c>
      <c r="AR117" s="70">
        <f t="shared" si="61"/>
        <v>2783918593.1827936</v>
      </c>
      <c r="AS117" s="70">
        <f t="shared" si="61"/>
        <v>2789148118.9583907</v>
      </c>
      <c r="AT117" s="70">
        <f t="shared" si="61"/>
        <v>2794408891.5589886</v>
      </c>
      <c r="AU117" s="70">
        <f t="shared" si="61"/>
        <v>2799693835.8876262</v>
      </c>
      <c r="AV117" s="70">
        <f t="shared" si="61"/>
        <v>2804998405.6166472</v>
      </c>
      <c r="AW117" s="70">
        <f t="shared" si="61"/>
        <v>2810319681.6674724</v>
      </c>
      <c r="AX117" s="70">
        <f t="shared" si="61"/>
        <v>2815655789.0390153</v>
      </c>
    </row>
    <row r="120" spans="1:50">
      <c r="A120" t="s">
        <v>819</v>
      </c>
    </row>
    <row r="121" spans="1:50">
      <c r="A121" t="s">
        <v>688</v>
      </c>
      <c r="C121" t="s">
        <v>357</v>
      </c>
      <c r="I121" s="70">
        <f t="shared" ref="I121:AX121" si="62">I2</f>
        <v>167095382142.20279</v>
      </c>
      <c r="J121" s="70">
        <f t="shared" si="62"/>
        <v>152342365651.23389</v>
      </c>
      <c r="K121" s="70">
        <f t="shared" si="62"/>
        <v>174861623980.96072</v>
      </c>
      <c r="L121" s="70">
        <f t="shared" si="62"/>
        <v>179327772224.5079</v>
      </c>
      <c r="M121" s="70">
        <f t="shared" si="62"/>
        <v>179242403837.84695</v>
      </c>
      <c r="N121" s="70">
        <f t="shared" si="62"/>
        <v>185182000592.06744</v>
      </c>
      <c r="O121" s="70">
        <f t="shared" si="62"/>
        <v>189645424348.76883</v>
      </c>
      <c r="P121" s="70">
        <f t="shared" si="62"/>
        <v>193876824907.5408</v>
      </c>
      <c r="Q121" s="70">
        <f t="shared" si="62"/>
        <v>198768840488.02686</v>
      </c>
      <c r="R121" s="70">
        <f t="shared" si="62"/>
        <v>204619252963.88147</v>
      </c>
      <c r="S121" s="70">
        <f t="shared" si="62"/>
        <v>209750798842.15439</v>
      </c>
      <c r="T121" s="70">
        <f t="shared" si="62"/>
        <v>213568149094.54874</v>
      </c>
      <c r="U121" s="70">
        <f t="shared" si="62"/>
        <v>217363485983.43063</v>
      </c>
      <c r="V121" s="70">
        <f t="shared" si="62"/>
        <v>220578650651.62857</v>
      </c>
      <c r="W121" s="70">
        <f t="shared" si="62"/>
        <v>226382730722.84836</v>
      </c>
      <c r="X121" s="70">
        <f t="shared" si="62"/>
        <v>230243555716.25754</v>
      </c>
      <c r="Y121" s="70">
        <f t="shared" si="62"/>
        <v>235131131090.05634</v>
      </c>
      <c r="Z121" s="70">
        <f t="shared" si="62"/>
        <v>237513388250.37329</v>
      </c>
      <c r="AA121" s="70">
        <f t="shared" si="62"/>
        <v>242212145139.58023</v>
      </c>
      <c r="AB121" s="70">
        <f t="shared" si="62"/>
        <v>246030405596.24527</v>
      </c>
      <c r="AC121" s="70">
        <f t="shared" si="62"/>
        <v>249023509682.06848</v>
      </c>
      <c r="AD121" s="70">
        <f t="shared" si="62"/>
        <v>252601997550.56232</v>
      </c>
      <c r="AE121" s="70">
        <f t="shared" si="62"/>
        <v>256291097152.5564</v>
      </c>
      <c r="AF121" s="70">
        <f t="shared" si="62"/>
        <v>260287422667.30109</v>
      </c>
      <c r="AG121" s="70">
        <f t="shared" si="62"/>
        <v>263599390456.0155</v>
      </c>
      <c r="AH121" s="70">
        <f t="shared" si="62"/>
        <v>266728403437.89835</v>
      </c>
      <c r="AI121" s="70">
        <f t="shared" si="62"/>
        <v>269496346654.95157</v>
      </c>
      <c r="AJ121" s="70">
        <f t="shared" si="62"/>
        <v>271629734924.62125</v>
      </c>
      <c r="AK121" s="70">
        <f t="shared" si="62"/>
        <v>272321048633.66211</v>
      </c>
      <c r="AL121" s="70">
        <f t="shared" si="62"/>
        <v>273995882898.48553</v>
      </c>
      <c r="AM121" s="70">
        <f t="shared" si="62"/>
        <v>274260938734.79059</v>
      </c>
      <c r="AN121" s="70">
        <f t="shared" si="62"/>
        <v>274985777583.71753</v>
      </c>
      <c r="AO121" s="70">
        <f t="shared" si="62"/>
        <v>276912662411.09235</v>
      </c>
      <c r="AP121" s="70">
        <f t="shared" si="62"/>
        <v>278853049337.26776</v>
      </c>
      <c r="AQ121" s="70">
        <f t="shared" si="62"/>
        <v>280807032974.37177</v>
      </c>
      <c r="AR121" s="70">
        <f t="shared" si="62"/>
        <v>282774708597.50104</v>
      </c>
      <c r="AS121" s="70">
        <f t="shared" si="62"/>
        <v>284756172149.35944</v>
      </c>
      <c r="AT121" s="70">
        <f t="shared" si="62"/>
        <v>286751520244.94818</v>
      </c>
      <c r="AU121" s="70">
        <f t="shared" si="62"/>
        <v>288760850176.27057</v>
      </c>
      <c r="AV121" s="70">
        <f t="shared" si="62"/>
        <v>290784259917.07111</v>
      </c>
      <c r="AW121" s="70">
        <f t="shared" si="62"/>
        <v>292821848127.62152</v>
      </c>
      <c r="AX121" s="70">
        <f t="shared" si="62"/>
        <v>294873714159.52527</v>
      </c>
    </row>
    <row r="122" spans="1:50">
      <c r="A122" t="s">
        <v>820</v>
      </c>
      <c r="C122" t="s">
        <v>357</v>
      </c>
      <c r="I122" s="70">
        <f>SUM(datos_pkm!I2:I33)</f>
        <v>163810535431.14349</v>
      </c>
      <c r="J122" s="70">
        <f>SUM(datos_pkm!J2:J33)</f>
        <v>142659234080.80707</v>
      </c>
      <c r="K122" s="70">
        <f>SUM(datos_pkm!K2:K33)</f>
        <v>150810292124.59598</v>
      </c>
      <c r="L122" s="70">
        <f>SUM(datos_pkm!L2:L33)</f>
        <v>152906666406.97626</v>
      </c>
      <c r="M122" s="70">
        <f>SUM(datos_pkm!M2:M33)</f>
        <v>152862786430.4299</v>
      </c>
      <c r="N122" s="70">
        <f>SUM(datos_pkm!N2:N33)</f>
        <v>155533620392.5744</v>
      </c>
      <c r="O122" s="70">
        <f>SUM(datos_pkm!O2:O33)</f>
        <v>157702331331.35202</v>
      </c>
      <c r="P122" s="70">
        <f>SUM(datos_pkm!P2:P33)</f>
        <v>159725982190.39746</v>
      </c>
      <c r="Q122" s="70">
        <f>SUM(datos_pkm!Q2:Q33)</f>
        <v>161901621288.80148</v>
      </c>
      <c r="R122" s="70">
        <f>SUM(datos_pkm!R2:R33)</f>
        <v>164379688443.49158</v>
      </c>
      <c r="S122" s="70">
        <f>SUM(datos_pkm!S2:S33)</f>
        <v>166651485238.26117</v>
      </c>
      <c r="T122" s="70">
        <f>SUM(datos_pkm!T2:T33)</f>
        <v>168511944907.8815</v>
      </c>
      <c r="U122" s="70">
        <f>SUM(datos_pkm!U2:U33)</f>
        <v>170338973016.93805</v>
      </c>
      <c r="V122" s="70">
        <f>SUM(datos_pkm!V2:V33)</f>
        <v>171979858769.42297</v>
      </c>
      <c r="W122" s="70">
        <f>SUM(datos_pkm!W2:W33)</f>
        <v>174362605657.8989</v>
      </c>
      <c r="X122" s="70">
        <f>SUM(datos_pkm!X2:X33)</f>
        <v>176156126371.02893</v>
      </c>
      <c r="Y122" s="70">
        <f>SUM(datos_pkm!Y2:Y33)</f>
        <v>178234553750.6051</v>
      </c>
      <c r="Z122" s="70">
        <f>SUM(datos_pkm!Z2:Z33)</f>
        <v>179509805580.75775</v>
      </c>
      <c r="AA122" s="70">
        <f>SUM(datos_pkm!AA2:AA33)</f>
        <v>181448584878.57272</v>
      </c>
      <c r="AB122" s="70">
        <f>SUM(datos_pkm!AB2:AB33)</f>
        <v>183105654718.48758</v>
      </c>
      <c r="AC122" s="70">
        <f>SUM(datos_pkm!AC2:AC33)</f>
        <v>184495290300.73413</v>
      </c>
      <c r="AD122" s="70">
        <f>SUM(datos_pkm!AD2:AD33)</f>
        <v>186035980364.80356</v>
      </c>
      <c r="AE122" s="70">
        <f>SUM(datos_pkm!AE2:AE33)</f>
        <v>187586508234.09232</v>
      </c>
      <c r="AF122" s="70">
        <f>SUM(datos_pkm!AF2:AF33)</f>
        <v>189205484963.22058</v>
      </c>
      <c r="AG122" s="70">
        <f>SUM(datos_pkm!AG2:AG33)</f>
        <v>190595743741.95728</v>
      </c>
      <c r="AH122" s="70">
        <f>SUM(datos_pkm!AH2:AH33)</f>
        <v>191906327101.92603</v>
      </c>
      <c r="AI122" s="70">
        <f>SUM(datos_pkm!AI2:AI33)</f>
        <v>193083005761.35541</v>
      </c>
      <c r="AJ122" s="70">
        <f>SUM(datos_pkm!AJ2:AJ33)</f>
        <v>194042653463.048</v>
      </c>
      <c r="AK122" s="70">
        <f>SUM(datos_pkm!AK2:AK33)</f>
        <v>194412925041.27112</v>
      </c>
      <c r="AL122" s="70">
        <f>SUM(datos_pkm!AL2:AL33)</f>
        <v>195094311671.27353</v>
      </c>
      <c r="AM122" s="70">
        <f>SUM(datos_pkm!AM2:AM33)</f>
        <v>195360615694.32291</v>
      </c>
      <c r="AN122" s="70">
        <f>SUM(datos_pkm!AN2:AN33)</f>
        <v>195770806218.36102</v>
      </c>
      <c r="AO122" s="70">
        <f>SUM(datos_pkm!AO2:AO33)</f>
        <v>196550611605.61429</v>
      </c>
      <c r="AP122" s="70">
        <f>SUM(datos_pkm!AP2:AP33)</f>
        <v>197337675205.63507</v>
      </c>
      <c r="AQ122" s="70">
        <f>SUM(datos_pkm!AQ2:AQ33)</f>
        <v>198131223424.99435</v>
      </c>
      <c r="AR122" s="70">
        <f>SUM(datos_pkm!AR2:AR33)</f>
        <v>198930795896.2215</v>
      </c>
      <c r="AS122" s="70">
        <f>SUM(datos_pkm!AS2:AS33)</f>
        <v>199736129870.24124</v>
      </c>
      <c r="AT122" s="70">
        <f>SUM(datos_pkm!AT2:AT33)</f>
        <v>200547087609.91489</v>
      </c>
      <c r="AU122" s="70">
        <f>SUM(datos_pkm!AU2:AU33)</f>
        <v>201363609789.47501</v>
      </c>
      <c r="AV122" s="70">
        <f>SUM(datos_pkm!AV2:AV33)</f>
        <v>202185685500.58844</v>
      </c>
      <c r="AW122" s="70">
        <f>SUM(datos_pkm!AW2:AW33)</f>
        <v>203013333098.33969</v>
      </c>
      <c r="AX122" s="70">
        <f>SUM(datos_pkm!AX2:AX33)</f>
        <v>203846588142.39728</v>
      </c>
    </row>
    <row r="123" spans="1:50">
      <c r="A123" t="s">
        <v>821</v>
      </c>
      <c r="C123" t="s">
        <v>337</v>
      </c>
      <c r="I123" s="71">
        <f t="shared" ref="I123:AX123" si="63">(I122-I121)/I121</f>
        <v>-1.9658512814338582E-2</v>
      </c>
      <c r="J123" s="71">
        <f t="shared" si="63"/>
        <v>-6.3561646355124665E-2</v>
      </c>
      <c r="K123" s="71">
        <f t="shared" si="63"/>
        <v>-0.1375449415875464</v>
      </c>
      <c r="L123" s="71">
        <f t="shared" si="63"/>
        <v>-0.14733415516060705</v>
      </c>
      <c r="M123" s="71">
        <f t="shared" si="63"/>
        <v>-0.14717286112320599</v>
      </c>
      <c r="N123" s="71">
        <f t="shared" si="63"/>
        <v>-0.16010400635429292</v>
      </c>
      <c r="O123" s="71">
        <f t="shared" si="63"/>
        <v>-0.16843587514493166</v>
      </c>
      <c r="P123" s="71">
        <f t="shared" si="63"/>
        <v>-0.17614711161805832</v>
      </c>
      <c r="Q123" s="71">
        <f t="shared" si="63"/>
        <v>-0.18547786015507861</v>
      </c>
      <c r="R123" s="71">
        <f t="shared" si="63"/>
        <v>-0.19665580798251087</v>
      </c>
      <c r="S123" s="71">
        <f t="shared" si="63"/>
        <v>-0.20547866249761998</v>
      </c>
      <c r="T123" s="71">
        <f t="shared" si="63"/>
        <v>-0.21096874406454871</v>
      </c>
      <c r="U123" s="71">
        <f t="shared" si="63"/>
        <v>-0.21634044353740817</v>
      </c>
      <c r="V123" s="71">
        <f t="shared" si="63"/>
        <v>-0.22032409636488445</v>
      </c>
      <c r="W123" s="71">
        <f t="shared" si="63"/>
        <v>-0.22978839816468022</v>
      </c>
      <c r="X123" s="71">
        <f t="shared" si="63"/>
        <v>-0.23491397697090674</v>
      </c>
      <c r="Y123" s="71">
        <f t="shared" si="63"/>
        <v>-0.24197807017591208</v>
      </c>
      <c r="Z123" s="71">
        <f t="shared" si="63"/>
        <v>-0.24421184463282303</v>
      </c>
      <c r="AA123" s="71">
        <f t="shared" si="63"/>
        <v>-0.25086917184103685</v>
      </c>
      <c r="AB123" s="71">
        <f t="shared" si="63"/>
        <v>-0.25576005829548576</v>
      </c>
      <c r="AC123" s="71">
        <f t="shared" si="63"/>
        <v>-0.25912500977806618</v>
      </c>
      <c r="AD123" s="71">
        <f t="shared" si="63"/>
        <v>-0.26352134120568271</v>
      </c>
      <c r="AE123" s="71">
        <f t="shared" si="63"/>
        <v>-0.26807247571915427</v>
      </c>
      <c r="AF123" s="71">
        <f t="shared" si="63"/>
        <v>-0.2730901746064669</v>
      </c>
      <c r="AG123" s="71">
        <f t="shared" si="63"/>
        <v>-0.27694922430497693</v>
      </c>
      <c r="AH123" s="71">
        <f t="shared" si="63"/>
        <v>-0.28051784276282726</v>
      </c>
      <c r="AI123" s="71">
        <f t="shared" si="63"/>
        <v>-0.28354128670779954</v>
      </c>
      <c r="AJ123" s="71">
        <f t="shared" si="63"/>
        <v>-0.28563544960607529</v>
      </c>
      <c r="AK123" s="71">
        <f t="shared" si="63"/>
        <v>-0.28608924643646011</v>
      </c>
      <c r="AL123" s="71">
        <f t="shared" si="63"/>
        <v>-0.28796626574292267</v>
      </c>
      <c r="AM123" s="71">
        <f t="shared" si="63"/>
        <v>-0.28768341348369714</v>
      </c>
      <c r="AN123" s="71">
        <f t="shared" si="63"/>
        <v>-0.28806933966335785</v>
      </c>
      <c r="AO123" s="71">
        <f t="shared" si="63"/>
        <v>-0.29020720867641686</v>
      </c>
      <c r="AP123" s="71">
        <f t="shared" si="63"/>
        <v>-0.29232376811143029</v>
      </c>
      <c r="AQ123" s="71">
        <f t="shared" si="63"/>
        <v>-0.29442214702978231</v>
      </c>
      <c r="AR123" s="71">
        <f t="shared" si="63"/>
        <v>-0.29650428469054568</v>
      </c>
      <c r="AS123" s="71">
        <f t="shared" si="63"/>
        <v>-0.29857137647757021</v>
      </c>
      <c r="AT123" s="71">
        <f t="shared" si="63"/>
        <v>-0.30062415209305937</v>
      </c>
      <c r="AU123" s="71">
        <f t="shared" si="63"/>
        <v>-0.30266305260372023</v>
      </c>
      <c r="AV123" s="71">
        <f t="shared" si="63"/>
        <v>-0.30468834331593508</v>
      </c>
      <c r="AW123" s="71">
        <f t="shared" si="63"/>
        <v>-0.3067001851246437</v>
      </c>
      <c r="AX123" s="71">
        <f t="shared" si="63"/>
        <v>-0.30869867894661762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X122"/>
  <sheetViews>
    <sheetView zoomScale="90" zoomScaleNormal="90" workbookViewId="0">
      <pane xSplit="3" ySplit="1" topLeftCell="D86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baseColWidth="10" defaultColWidth="11.42578125" defaultRowHeight="15"/>
  <cols>
    <col min="1" max="1" width="10.140625" bestFit="1" customWidth="1"/>
    <col min="2" max="2" width="12.85546875" bestFit="1" customWidth="1"/>
    <col min="3" max="3" width="10.28515625" bestFit="1" customWidth="1"/>
    <col min="4" max="8" width="14.5703125" bestFit="1" customWidth="1"/>
    <col min="9" max="50" width="15.7109375" bestFit="1" customWidth="1"/>
  </cols>
  <sheetData>
    <row r="1" spans="1:50">
      <c r="A1" s="76" t="s">
        <v>28</v>
      </c>
      <c r="B1" s="76" t="s">
        <v>45</v>
      </c>
      <c r="C1" s="76" t="s">
        <v>335</v>
      </c>
      <c r="D1" s="67">
        <v>2014</v>
      </c>
      <c r="E1" s="67">
        <v>2015</v>
      </c>
      <c r="F1" s="67">
        <v>2016</v>
      </c>
      <c r="G1" s="67">
        <v>2017</v>
      </c>
      <c r="H1" s="67">
        <v>2018</v>
      </c>
      <c r="I1" s="49">
        <v>2019</v>
      </c>
      <c r="J1" s="49">
        <v>2020</v>
      </c>
      <c r="K1" s="49">
        <v>2021</v>
      </c>
      <c r="L1" s="49">
        <v>2022</v>
      </c>
      <c r="M1" s="49">
        <v>2023</v>
      </c>
      <c r="N1" s="49">
        <v>2024</v>
      </c>
      <c r="O1" s="49">
        <v>2025</v>
      </c>
      <c r="P1" s="49">
        <v>2026</v>
      </c>
      <c r="Q1" s="49">
        <v>2027</v>
      </c>
      <c r="R1" s="49">
        <v>2028</v>
      </c>
      <c r="S1" s="49">
        <v>2029</v>
      </c>
      <c r="T1" s="49">
        <v>2030</v>
      </c>
      <c r="U1" s="49">
        <v>2031</v>
      </c>
      <c r="V1" s="49">
        <v>2032</v>
      </c>
      <c r="W1" s="49">
        <v>2033</v>
      </c>
      <c r="X1" s="49">
        <v>2034</v>
      </c>
      <c r="Y1" s="49">
        <v>2035</v>
      </c>
      <c r="Z1" s="49">
        <v>2036</v>
      </c>
      <c r="AA1" s="49">
        <v>2037</v>
      </c>
      <c r="AB1" s="49">
        <v>2038</v>
      </c>
      <c r="AC1" s="49">
        <v>2039</v>
      </c>
      <c r="AD1" s="49">
        <v>2040</v>
      </c>
      <c r="AE1" s="49">
        <v>2041</v>
      </c>
      <c r="AF1" s="49">
        <v>2042</v>
      </c>
      <c r="AG1" s="49">
        <v>2043</v>
      </c>
      <c r="AH1" s="49">
        <v>2044</v>
      </c>
      <c r="AI1" s="49">
        <v>2045</v>
      </c>
      <c r="AJ1" s="49">
        <v>2046</v>
      </c>
      <c r="AK1" s="49">
        <v>2047</v>
      </c>
      <c r="AL1" s="49">
        <v>2048</v>
      </c>
      <c r="AM1" s="49">
        <v>2049</v>
      </c>
      <c r="AN1" s="49">
        <v>2050</v>
      </c>
      <c r="AO1" s="49">
        <v>2051</v>
      </c>
      <c r="AP1" s="49">
        <v>2052</v>
      </c>
      <c r="AQ1" s="49">
        <v>2053</v>
      </c>
      <c r="AR1" s="49">
        <v>2054</v>
      </c>
      <c r="AS1" s="49">
        <v>2055</v>
      </c>
      <c r="AT1" s="49">
        <v>2056</v>
      </c>
      <c r="AU1" s="49">
        <v>2057</v>
      </c>
      <c r="AV1" s="49">
        <v>2058</v>
      </c>
      <c r="AW1" s="49">
        <v>2059</v>
      </c>
      <c r="AX1" s="49">
        <v>2060</v>
      </c>
    </row>
    <row r="2" spans="1:50">
      <c r="A2" s="76" t="s">
        <v>688</v>
      </c>
      <c r="B2" s="76"/>
      <c r="C2" s="76"/>
      <c r="D2" s="67"/>
      <c r="E2" s="67"/>
      <c r="F2" s="67"/>
      <c r="G2" s="67"/>
      <c r="H2" s="67"/>
      <c r="I2" s="101">
        <f>EXP(datos_econometria!$D$566+datos_econometria!$D$561*LN(datos_driver!C2))</f>
        <v>92760330357.119476</v>
      </c>
      <c r="J2" s="101">
        <f>EXP(datos_econometria!$D$566+datos_econometria!$D$561*LN(datos_driver!D2))</f>
        <v>84529778735.257889</v>
      </c>
      <c r="K2" s="101">
        <f>EXP(datos_econometria!$D$566+datos_econometria!$D$561*LN(datos_driver!E2))</f>
        <v>100549837825.00345</v>
      </c>
      <c r="L2" s="101">
        <f>EXP(datos_econometria!$D$566+datos_econometria!$D$561*LN(datos_driver!F2))</f>
        <v>104600562315.80582</v>
      </c>
      <c r="M2" s="101">
        <f>EXP(datos_econometria!$D$566+datos_econometria!$D$561*LN(datos_driver!G2))</f>
        <v>104959731264.0016</v>
      </c>
      <c r="N2" s="101">
        <f>EXP(datos_econometria!$D$566+datos_econometria!$D$561*LN(datos_driver!H2))</f>
        <v>109399251266.44725</v>
      </c>
      <c r="O2" s="101">
        <f>EXP(datos_econometria!$D$566+datos_econometria!$D$561*LN(datos_driver!I2))</f>
        <v>113647888458.26668</v>
      </c>
      <c r="P2" s="101">
        <f>EXP(datos_econometria!$D$566+datos_econometria!$D$561*LN(datos_driver!J2))</f>
        <v>117663760930.50938</v>
      </c>
      <c r="Q2" s="101">
        <f>EXP(datos_econometria!$D$566+datos_econometria!$D$561*LN(datos_driver!K2))</f>
        <v>121575578396.67436</v>
      </c>
      <c r="R2" s="101">
        <f>EXP(datos_econometria!$D$566+datos_econometria!$D$561*LN(datos_driver!L2))</f>
        <v>125661032800.55698</v>
      </c>
      <c r="S2" s="101">
        <f>EXP(datos_econometria!$D$566+datos_econometria!$D$561*LN(datos_driver!M2))</f>
        <v>129824765385.56461</v>
      </c>
      <c r="T2" s="101">
        <f>EXP(datos_econometria!$D$566+datos_econometria!$D$561*LN(datos_driver!N2))</f>
        <v>133920468152.41344</v>
      </c>
      <c r="U2" s="101">
        <f>EXP(datos_econometria!$D$566+datos_econometria!$D$561*LN(datos_driver!O2))</f>
        <v>137933008016.37857</v>
      </c>
      <c r="V2" s="101">
        <f>EXP(datos_econometria!$D$566+datos_econometria!$D$561*LN(datos_driver!P2))</f>
        <v>141910907131.46851</v>
      </c>
      <c r="W2" s="101">
        <f>EXP(datos_econometria!$D$566+datos_econometria!$D$561*LN(datos_driver!Q2))</f>
        <v>145844258175.3436</v>
      </c>
      <c r="X2" s="101">
        <f>EXP(datos_econometria!$D$566+datos_econometria!$D$561*LN(datos_driver!R2))</f>
        <v>149723012288.67529</v>
      </c>
      <c r="Y2" s="101">
        <f>EXP(datos_econometria!$D$566+datos_econometria!$D$561*LN(datos_driver!S2))</f>
        <v>153537019820.67975</v>
      </c>
      <c r="Z2" s="101">
        <f>EXP(datos_econometria!$D$566+datos_econometria!$D$561*LN(datos_driver!T2))</f>
        <v>157276072816.15317</v>
      </c>
      <c r="AA2" s="101">
        <f>EXP(datos_econometria!$D$566+datos_econometria!$D$561*LN(datos_driver!U2))</f>
        <v>160929949009.5632</v>
      </c>
      <c r="AB2" s="101">
        <f>EXP(datos_econometria!$D$566+datos_econometria!$D$561*LN(datos_driver!V2))</f>
        <v>164488457073.27197</v>
      </c>
      <c r="AC2" s="101">
        <f>EXP(datos_econometria!$D$566+datos_econometria!$D$561*LN(datos_driver!W2))</f>
        <v>167941482850.27515</v>
      </c>
      <c r="AD2" s="101">
        <f>EXP(datos_econometria!$D$566+datos_econometria!$D$561*LN(datos_driver!X2))</f>
        <v>171279036287.03</v>
      </c>
      <c r="AE2" s="101">
        <f>EXP(datos_econometria!$D$566+datos_econometria!$D$561*LN(datos_driver!Y2))</f>
        <v>174491298769.36047</v>
      </c>
      <c r="AF2" s="101">
        <f>EXP(datos_econometria!$D$566+datos_econometria!$D$561*LN(datos_driver!Z2))</f>
        <v>177568670554.10339</v>
      </c>
      <c r="AG2" s="101">
        <f>EXP(datos_econometria!$D$566+datos_econometria!$D$561*LN(datos_driver!AA2))</f>
        <v>180501817981.40707</v>
      </c>
      <c r="AH2" s="101">
        <f>EXP(datos_econometria!$D$566+datos_econometria!$D$561*LN(datos_driver!AB2))</f>
        <v>183281720147.40396</v>
      </c>
      <c r="AI2" s="101">
        <f>EXP(datos_econometria!$D$566+datos_econometria!$D$561*LN(datos_driver!AC2))</f>
        <v>185899714714.58252</v>
      </c>
      <c r="AJ2" s="101">
        <f>EXP(datos_econometria!$D$566+datos_econometria!$D$561*LN(datos_driver!AD2))</f>
        <v>188347542537.58267</v>
      </c>
      <c r="AK2" s="101">
        <f>EXP(datos_econometria!$D$566+datos_econometria!$D$561*LN(datos_driver!AE2))</f>
        <v>189826760717.2399</v>
      </c>
      <c r="AL2" s="101">
        <f>EXP(datos_econometria!$D$566+datos_econometria!$D$561*LN(datos_driver!AF2))</f>
        <v>191317596178.4046</v>
      </c>
      <c r="AM2" s="101">
        <f>EXP(datos_econometria!$D$566+datos_econometria!$D$561*LN(datos_driver!AG2))</f>
        <v>192820140159.29541</v>
      </c>
      <c r="AN2" s="101">
        <f>EXP(datos_econometria!$D$566+datos_econometria!$D$561*LN(datos_driver!AH2))</f>
        <v>194334484614.68307</v>
      </c>
      <c r="AO2" s="101">
        <f>EXP(datos_econometria!$D$566+datos_econometria!$D$561*LN(datos_driver!AI2))</f>
        <v>195860722221.52097</v>
      </c>
      <c r="AP2" s="101">
        <f>EXP(datos_econometria!$D$566+datos_econometria!$D$561*LN(datos_driver!AJ2))</f>
        <v>197398946384.61523</v>
      </c>
      <c r="AQ2" s="101">
        <f>EXP(datos_econometria!$D$566+datos_econometria!$D$561*LN(datos_driver!AK2))</f>
        <v>198949251242.34409</v>
      </c>
      <c r="AR2" s="101">
        <f>EXP(datos_econometria!$D$566+datos_econometria!$D$561*LN(datos_driver!AL2))</f>
        <v>200511731672.41473</v>
      </c>
      <c r="AS2" s="101">
        <f>EXP(datos_econometria!$D$566+datos_econometria!$D$561*LN(datos_driver!AM2))</f>
        <v>202086483297.67261</v>
      </c>
      <c r="AT2" s="101">
        <f>EXP(datos_econometria!$D$566+datos_econometria!$D$561*LN(datos_driver!AN2))</f>
        <v>203673602491.95215</v>
      </c>
      <c r="AU2" s="101">
        <f>EXP(datos_econometria!$D$566+datos_econometria!$D$561*LN(datos_driver!AO2))</f>
        <v>205273186385.97751</v>
      </c>
      <c r="AV2" s="101">
        <f>EXP(datos_econometria!$D$566+datos_econometria!$D$561*LN(datos_driver!AP2))</f>
        <v>206885332873.30276</v>
      </c>
      <c r="AW2" s="101">
        <f>EXP(datos_econometria!$D$566+datos_econometria!$D$561*LN(datos_driver!AQ2))</f>
        <v>208510140616.30563</v>
      </c>
      <c r="AX2" s="101">
        <f>EXP(datos_econometria!$D$566+datos_econometria!$D$561*LN(datos_driver!AR2))</f>
        <v>210147709052.22424</v>
      </c>
    </row>
    <row r="3" spans="1:50">
      <c r="A3" t="s">
        <v>29</v>
      </c>
      <c r="B3" t="s">
        <v>827</v>
      </c>
      <c r="C3" t="s">
        <v>389</v>
      </c>
      <c r="D3" s="70"/>
      <c r="E3" s="70"/>
      <c r="F3" s="70"/>
      <c r="G3" s="70"/>
      <c r="H3" s="70"/>
      <c r="I3" s="65">
        <f>EXP(datos_econometria!$D$15+datos_econometria!$D$11*LN(datos_driver!C3)+datos_econometria!$D$13*LN(datos_driver!C52)+datos_econometria!$D$14*LN(datos_driver!C21)+IF(datos_tkm_auxiliar!I1=2019,datos_econometria!$D$18,0)+IF(datos_tkm_auxiliar!I1=2020,datos_econometria!$D$19,0))</f>
        <v>3174271408.5936823</v>
      </c>
      <c r="J3" s="65">
        <f>EXP(datos_econometria!$D$15+datos_econometria!$D$11*LN(datos_driver!D3)+datos_econometria!$D$13*LN(datos_driver!D52)+datos_econometria!$D$14*LN(datos_driver!D21)+IF(datos_tkm_auxiliar!J1=2019,datos_econometria!$D$18,0)+IF(datos_tkm_auxiliar!J1=2020,datos_econometria!$D$19,0))</f>
        <v>2993515589.4724374</v>
      </c>
      <c r="K3" s="65">
        <f>EXP(datos_econometria!$D$15+datos_econometria!$D$11*LN(datos_driver!E3)+datos_econometria!$D$13*LN(datos_driver!E52)+datos_econometria!$D$14*LN(datos_driver!E21)+IF(datos_tkm_auxiliar!K1=2019,datos_econometria!$D$18,0)+IF(datos_tkm_auxiliar!K1=2020,datos_econometria!$D$19,0))</f>
        <v>5506407265.4130001</v>
      </c>
      <c r="L3" s="65">
        <f>EXP(datos_econometria!$D$15+datos_econometria!$D$11*LN(datos_driver!F3)+datos_econometria!$D$13*LN(datos_driver!F52)+datos_econometria!$D$14*LN(datos_driver!F21)+IF(datos_tkm_auxiliar!L1=2019,datos_econometria!$D$18,0)+IF(datos_tkm_auxiliar!L1=2020,datos_econometria!$D$19,0))</f>
        <v>5721638628.2826958</v>
      </c>
      <c r="M3" s="65">
        <f>EXP(datos_econometria!$D$15+datos_econometria!$D$11*LN(datos_driver!G3)+datos_econometria!$D$13*LN(datos_driver!G52)+datos_econometria!$D$14*LN(datos_driver!G21)+IF(datos_tkm_auxiliar!M1=2019,datos_econometria!$D$18,0)+IF(datos_tkm_auxiliar!M1=2020,datos_econometria!$D$19,0))</f>
        <v>5901561959.5708008</v>
      </c>
      <c r="N3" s="65">
        <f>EXP(datos_econometria!$D$15+datos_econometria!$D$11*LN(datos_driver!H3)+datos_econometria!$D$13*LN(datos_driver!H52)+datos_econometria!$D$14*LN(datos_driver!H21)+IF(datos_tkm_auxiliar!N1=2019,datos_econometria!$D$18,0)+IF(datos_tkm_auxiliar!N1=2020,datos_econometria!$D$19,0))</f>
        <v>6165421260.4917154</v>
      </c>
      <c r="O3" s="65">
        <f>EXP(datos_econometria!$D$15+datos_econometria!$D$11*LN(datos_driver!I3)+datos_econometria!$D$13*LN(datos_driver!I52)+datos_econometria!$D$14*LN(datos_driver!I21)+IF(datos_tkm_auxiliar!O1=2019,datos_econometria!$D$18,0)+IF(datos_tkm_auxiliar!O1=2020,datos_econometria!$D$19,0))</f>
        <v>6373651785.5946913</v>
      </c>
      <c r="P3" s="65">
        <f>EXP(datos_econometria!$D$15+datos_econometria!$D$11*LN(datos_driver!J3)+datos_econometria!$D$13*LN(datos_driver!J52)+datos_econometria!$D$14*LN(datos_driver!J21)+IF(datos_tkm_auxiliar!P1=2019,datos_econometria!$D$18,0)+IF(datos_tkm_auxiliar!P1=2020,datos_econometria!$D$19,0))</f>
        <v>6585700316.2112989</v>
      </c>
      <c r="Q3" s="65">
        <f>EXP(datos_econometria!$D$15+datos_econometria!$D$11*LN(datos_driver!K3)+datos_econometria!$D$13*LN(datos_driver!K52)+datos_econometria!$D$14*LN(datos_driver!K21)+IF(datos_tkm_auxiliar!Q1=2019,datos_econometria!$D$18,0)+IF(datos_tkm_auxiliar!Q1=2020,datos_econometria!$D$19,0))</f>
        <v>6836751849.7331514</v>
      </c>
      <c r="R3" s="65">
        <f>EXP(datos_econometria!$D$15+datos_econometria!$D$11*LN(datos_driver!L3)+datos_econometria!$D$13*LN(datos_driver!L52)+datos_econometria!$D$14*LN(datos_driver!L21)+IF(datos_tkm_auxiliar!R1=2019,datos_econometria!$D$18,0)+IF(datos_tkm_auxiliar!R1=2020,datos_econometria!$D$19,0))</f>
        <v>7128640259.7899742</v>
      </c>
      <c r="S3" s="65">
        <f>EXP(datos_econometria!$D$15+datos_econometria!$D$11*LN(datos_driver!M3)+datos_econometria!$D$13*LN(datos_driver!M52)+datos_econometria!$D$14*LN(datos_driver!M21)+IF(datos_tkm_auxiliar!S1=2019,datos_econometria!$D$18,0)+IF(datos_tkm_auxiliar!S1=2020,datos_econometria!$D$19,0))</f>
        <v>7389207617.6852293</v>
      </c>
      <c r="T3" s="65">
        <f>EXP(datos_econometria!$D$15+datos_econometria!$D$11*LN(datos_driver!N3)+datos_econometria!$D$13*LN(datos_driver!N52)+datos_econometria!$D$14*LN(datos_driver!N21)+IF(datos_tkm_auxiliar!T1=2019,datos_econometria!$D$18,0)+IF(datos_tkm_auxiliar!T1=2020,datos_econometria!$D$19,0))</f>
        <v>7594839214.6782618</v>
      </c>
      <c r="U3" s="65">
        <f>EXP(datos_econometria!$D$15+datos_econometria!$D$11*LN(datos_driver!O3)+datos_econometria!$D$13*LN(datos_driver!O52)+datos_econometria!$D$14*LN(datos_driver!O21)+IF(datos_tkm_auxiliar!U1=2019,datos_econometria!$D$18,0)+IF(datos_tkm_auxiliar!U1=2020,datos_econometria!$D$19,0))</f>
        <v>7809558944.3476839</v>
      </c>
      <c r="V3" s="65">
        <f>EXP(datos_econometria!$D$15+datos_econometria!$D$11*LN(datos_driver!P3)+datos_econometria!$D$13*LN(datos_driver!P52)+datos_econometria!$D$14*LN(datos_driver!P21)+IF(datos_tkm_auxiliar!V1=2019,datos_econometria!$D$18,0)+IF(datos_tkm_auxiliar!V1=2020,datos_econometria!$D$19,0))</f>
        <v>8002564573.4132242</v>
      </c>
      <c r="W3" s="65">
        <f>EXP(datos_econometria!$D$15+datos_econometria!$D$11*LN(datos_driver!Q3)+datos_econometria!$D$13*LN(datos_driver!Q52)+datos_econometria!$D$14*LN(datos_driver!Q21)+IF(datos_tkm_auxiliar!W1=2019,datos_econometria!$D$18,0)+IF(datos_tkm_auxiliar!W1=2020,datos_econometria!$D$19,0))</f>
        <v>8326342481.3455877</v>
      </c>
      <c r="X3" s="65">
        <f>EXP(datos_econometria!$D$15+datos_econometria!$D$11*LN(datos_driver!R3)+datos_econometria!$D$13*LN(datos_driver!R52)+datos_econometria!$D$14*LN(datos_driver!R21)+IF(datos_tkm_auxiliar!X1=2019,datos_econometria!$D$18,0)+IF(datos_tkm_auxiliar!X1=2020,datos_econometria!$D$19,0))</f>
        <v>8563148607.1510725</v>
      </c>
      <c r="Y3" s="65">
        <f>EXP(datos_econometria!$D$15+datos_econometria!$D$11*LN(datos_driver!S3)+datos_econometria!$D$13*LN(datos_driver!S52)+datos_econometria!$D$14*LN(datos_driver!S21)+IF(datos_tkm_auxiliar!Y1=2019,datos_econometria!$D$18,0)+IF(datos_tkm_auxiliar!Y1=2020,datos_econometria!$D$19,0))</f>
        <v>8856605311.812912</v>
      </c>
      <c r="Z3" s="65">
        <f>EXP(datos_econometria!$D$15+datos_econometria!$D$11*LN(datos_driver!T3)+datos_econometria!$D$13*LN(datos_driver!T52)+datos_econometria!$D$14*LN(datos_driver!T21)+IF(datos_tkm_auxiliar!Z1=2019,datos_econometria!$D$18,0)+IF(datos_tkm_auxiliar!Z1=2020,datos_econometria!$D$19,0))</f>
        <v>8882840614.2529545</v>
      </c>
      <c r="AA3" s="65">
        <f>EXP(datos_econometria!$D$15+datos_econometria!$D$11*LN(datos_driver!U3)+datos_econometria!$D$13*LN(datos_driver!U52)+datos_econometria!$D$14*LN(datos_driver!U21)+IF(datos_tkm_auxiliar!AA1=2019,datos_econometria!$D$18,0)+IF(datos_tkm_auxiliar!AA1=2020,datos_econometria!$D$19,0))</f>
        <v>9022956960.2096729</v>
      </c>
      <c r="AB3" s="65">
        <f>EXP(datos_econometria!$D$15+datos_econometria!$D$11*LN(datos_driver!V3)+datos_econometria!$D$13*LN(datos_driver!V52)+datos_econometria!$D$14*LN(datos_driver!V21)+IF(datos_tkm_auxiliar!AB1=2019,datos_econometria!$D$18,0)+IF(datos_tkm_auxiliar!AB1=2020,datos_econometria!$D$19,0))</f>
        <v>9119406439.7823048</v>
      </c>
      <c r="AC3" s="65">
        <f>EXP(datos_econometria!$D$15+datos_econometria!$D$11*LN(datos_driver!W3)+datos_econometria!$D$13*LN(datos_driver!W52)+datos_econometria!$D$14*LN(datos_driver!W21)+IF(datos_tkm_auxiliar!AC1=2019,datos_econometria!$D$18,0)+IF(datos_tkm_auxiliar!AC1=2020,datos_econometria!$D$19,0))</f>
        <v>9175805756.8980141</v>
      </c>
      <c r="AD3" s="65">
        <f>EXP(datos_econometria!$D$15+datos_econometria!$D$11*LN(datos_driver!X3)+datos_econometria!$D$13*LN(datos_driver!X52)+datos_econometria!$D$14*LN(datos_driver!X21)+IF(datos_tkm_auxiliar!AD1=2019,datos_econometria!$D$18,0)+IF(datos_tkm_auxiliar!AD1=2020,datos_econometria!$D$19,0))</f>
        <v>9261237241.54002</v>
      </c>
      <c r="AE3" s="65">
        <f>EXP(datos_econometria!$D$15+datos_econometria!$D$11*LN(datos_driver!Y3)+datos_econometria!$D$13*LN(datos_driver!Y52)+datos_econometria!$D$14*LN(datos_driver!Y21)+IF(datos_tkm_auxiliar!AE1=2019,datos_econometria!$D$18,0)+IF(datos_tkm_auxiliar!AE1=2020,datos_econometria!$D$19,0))</f>
        <v>9352794995.1334667</v>
      </c>
      <c r="AF3" s="65">
        <f>EXP(datos_econometria!$D$15+datos_econometria!$D$11*LN(datos_driver!Z3)+datos_econometria!$D$13*LN(datos_driver!Z52)+datos_econometria!$D$14*LN(datos_driver!Z21)+IF(datos_tkm_auxiliar!AF1=2019,datos_econometria!$D$18,0)+IF(datos_tkm_auxiliar!AF1=2020,datos_econometria!$D$19,0))</f>
        <v>9460150510.8962784</v>
      </c>
      <c r="AG3" s="65">
        <f>EXP(datos_econometria!$D$15+datos_econometria!$D$11*LN(datos_driver!AA3)+datos_econometria!$D$13*LN(datos_driver!AA52)+datos_econometria!$D$14*LN(datos_driver!AA21)+IF(datos_tkm_auxiliar!AG1=2019,datos_econometria!$D$18,0)+IF(datos_tkm_auxiliar!AG1=2020,datos_econometria!$D$19,0))</f>
        <v>9536147306.5544949</v>
      </c>
      <c r="AH3" s="65">
        <f>EXP(datos_econometria!$D$15+datos_econometria!$D$11*LN(datos_driver!AB3)+datos_econometria!$D$13*LN(datos_driver!AB52)+datos_econometria!$D$14*LN(datos_driver!AB21)+IF(datos_tkm_auxiliar!AH1=2019,datos_econometria!$D$18,0)+IF(datos_tkm_auxiliar!AH1=2020,datos_econometria!$D$19,0))</f>
        <v>9605259701.7326469</v>
      </c>
      <c r="AI3" s="65">
        <f>EXP(datos_econometria!$D$15+datos_econometria!$D$11*LN(datos_driver!AC3)+datos_econometria!$D$13*LN(datos_driver!AC52)+datos_econometria!$D$14*LN(datos_driver!AC21)+IF(datos_tkm_auxiliar!AI1=2019,datos_econometria!$D$18,0)+IF(datos_tkm_auxiliar!AI1=2020,datos_econometria!$D$19,0))</f>
        <v>9659330942.3894768</v>
      </c>
      <c r="AJ3" s="65">
        <f>EXP(datos_econometria!$D$15+datos_econometria!$D$11*LN(datos_driver!AD3)+datos_econometria!$D$13*LN(datos_driver!AD52)+datos_econometria!$D$14*LN(datos_driver!AD21)+IF(datos_tkm_auxiliar!AJ1=2019,datos_econometria!$D$18,0)+IF(datos_tkm_auxiliar!AJ1=2020,datos_econometria!$D$19,0))</f>
        <v>9685883357.4460926</v>
      </c>
      <c r="AK3" s="65">
        <f>EXP(datos_econometria!$D$15+datos_econometria!$D$11*LN(datos_driver!AE3)+datos_econometria!$D$13*LN(datos_driver!AE52)+datos_econometria!$D$14*LN(datos_driver!AE21)+IF(datos_tkm_auxiliar!AK1=2019,datos_econometria!$D$18,0)+IF(datos_tkm_auxiliar!AK1=2020,datos_econometria!$D$19,0))</f>
        <v>9680094714.4734459</v>
      </c>
      <c r="AL3" s="65">
        <f>EXP(datos_econometria!$D$15+datos_econometria!$D$11*LN(datos_driver!AF3)+datos_econometria!$D$13*LN(datos_driver!AF52)+datos_econometria!$D$14*LN(datos_driver!AF21)+IF(datos_tkm_auxiliar!AL1=2019,datos_econometria!$D$18,0)+IF(datos_tkm_auxiliar!AL1=2020,datos_econometria!$D$19,0))</f>
        <v>9716154447.6999779</v>
      </c>
      <c r="AM3" s="65">
        <f>EXP(datos_econometria!$D$15+datos_econometria!$D$11*LN(datos_driver!AG3)+datos_econometria!$D$13*LN(datos_driver!AG52)+datos_econometria!$D$14*LN(datos_driver!AG21)+IF(datos_tkm_auxiliar!AM1=2019,datos_econometria!$D$18,0)+IF(datos_tkm_auxiliar!AM1=2020,datos_econometria!$D$19,0))</f>
        <v>9680955777.5943146</v>
      </c>
      <c r="AN3" s="65">
        <f>EXP(datos_econometria!$D$15+datos_econometria!$D$11*LN(datos_driver!AH3)+datos_econometria!$D$13*LN(datos_driver!AH52)+datos_econometria!$D$14*LN(datos_driver!AH21)+IF(datos_tkm_auxiliar!AN1=2019,datos_econometria!$D$18,0)+IF(datos_tkm_auxiliar!AN1=2020,datos_econometria!$D$19,0))</f>
        <v>9661509010.4511223</v>
      </c>
      <c r="AO3" s="65">
        <f>EXP(datos_econometria!$D$15+datos_econometria!$D$11*LN(datos_driver!AI3)+datos_econometria!$D$13*LN(datos_driver!AI52)+datos_econometria!$D$14*LN(datos_driver!AI21)+IF(datos_tkm_auxiliar!AO1=2019,datos_econometria!$D$18,0)+IF(datos_tkm_auxiliar!AO1=2020,datos_econometria!$D$19,0))</f>
        <v>9721403777.0726032</v>
      </c>
      <c r="AP3" s="65">
        <f>EXP(datos_econometria!$D$15+datos_econometria!$D$11*LN(datos_driver!AJ3)+datos_econometria!$D$13*LN(datos_driver!AJ52)+datos_econometria!$D$14*LN(datos_driver!AJ21)+IF(datos_tkm_auxiliar!AP1=2019,datos_econometria!$D$18,0)+IF(datos_tkm_auxiliar!AP1=2020,datos_econometria!$D$19,0))</f>
        <v>9781238957.4021664</v>
      </c>
      <c r="AQ3" s="65">
        <f>EXP(datos_econometria!$D$15+datos_econometria!$D$11*LN(datos_driver!AK3)+datos_econometria!$D$13*LN(datos_driver!AK52)+datos_econometria!$D$14*LN(datos_driver!AK21)+IF(datos_tkm_auxiliar!AQ1=2019,datos_econometria!$D$18,0)+IF(datos_tkm_auxiliar!AQ1=2020,datos_econometria!$D$19,0))</f>
        <v>9841074146.212759</v>
      </c>
      <c r="AR3" s="65">
        <f>EXP(datos_econometria!$D$15+datos_econometria!$D$11*LN(datos_driver!AL3)+datos_econometria!$D$13*LN(datos_driver!AL52)+datos_econometria!$D$14*LN(datos_driver!AL21)+IF(datos_tkm_auxiliar!AR1=2019,datos_econometria!$D$18,0)+IF(datos_tkm_auxiliar!AR1=2020,datos_econometria!$D$19,0))</f>
        <v>9900979732.7618675</v>
      </c>
      <c r="AS3" s="65">
        <f>EXP(datos_econometria!$D$15+datos_econometria!$D$11*LN(datos_driver!AM3)+datos_econometria!$D$13*LN(datos_driver!AM52)+datos_econometria!$D$14*LN(datos_driver!AM21)+IF(datos_tkm_auxiliar!AS1=2019,datos_econometria!$D$18,0)+IF(datos_tkm_auxiliar!AS1=2020,datos_econometria!$D$19,0))</f>
        <v>9961022663.9197369</v>
      </c>
      <c r="AT3" s="65">
        <f>EXP(datos_econometria!$D$15+datos_econometria!$D$11*LN(datos_driver!AN3)+datos_econometria!$D$13*LN(datos_driver!AN52)+datos_econometria!$D$14*LN(datos_driver!AN21)+IF(datos_tkm_auxiliar!AT1=2019,datos_econometria!$D$18,0)+IF(datos_tkm_auxiliar!AT1=2020,datos_econometria!$D$19,0))</f>
        <v>10021261133.168562</v>
      </c>
      <c r="AU3" s="65">
        <f>EXP(datos_econometria!$D$15+datos_econometria!$D$11*LN(datos_driver!AO3)+datos_econometria!$D$13*LN(datos_driver!AO52)+datos_econometria!$D$14*LN(datos_driver!AO21)+IF(datos_tkm_auxiliar!AU1=2019,datos_econometria!$D$18,0)+IF(datos_tkm_auxiliar!AU1=2020,datos_econometria!$D$19,0))</f>
        <v>10081743386.869333</v>
      </c>
      <c r="AV3" s="65">
        <f>EXP(datos_econometria!$D$15+datos_econometria!$D$11*LN(datos_driver!AP3)+datos_econometria!$D$13*LN(datos_driver!AP52)+datos_econometria!$D$14*LN(datos_driver!AP21)+IF(datos_tkm_auxiliar!AV1=2019,datos_econometria!$D$18,0)+IF(datos_tkm_auxiliar!AV1=2020,datos_econometria!$D$19,0))</f>
        <v>10142508340.294615</v>
      </c>
      <c r="AW3" s="65">
        <f>EXP(datos_econometria!$D$15+datos_econometria!$D$11*LN(datos_driver!AQ3)+datos_econometria!$D$13*LN(datos_driver!AQ52)+datos_econometria!$D$14*LN(datos_driver!AQ21)+IF(datos_tkm_auxiliar!AW1=2019,datos_econometria!$D$18,0)+IF(datos_tkm_auxiliar!AW1=2020,datos_econometria!$D$19,0))</f>
        <v>10203586879.906292</v>
      </c>
      <c r="AX3" s="65">
        <f>EXP(datos_econometria!$D$15+datos_econometria!$D$11*LN(datos_driver!AR3)+datos_econometria!$D$13*LN(datos_driver!AR52)+datos_econometria!$D$14*LN(datos_driver!AR21)+IF(datos_tkm_auxiliar!AX1=2019,datos_econometria!$D$18,0)+IF(datos_tkm_auxiliar!AX1=2020,datos_econometria!$D$19,0))</f>
        <v>10265003313.049833</v>
      </c>
    </row>
    <row r="4" spans="1:50">
      <c r="A4" t="s">
        <v>30</v>
      </c>
      <c r="B4" t="s">
        <v>827</v>
      </c>
      <c r="C4" t="s">
        <v>389</v>
      </c>
      <c r="D4" s="70"/>
      <c r="E4" s="70"/>
      <c r="F4" s="70"/>
      <c r="G4" s="70"/>
      <c r="H4" s="70"/>
      <c r="I4" s="65">
        <f>EXP(datos_econometria!$D$50+datos_econometria!$D$46*LN(datos_driver!C4)+datos_econometria!$D$48*LN(datos_driver!C53)+datos_econometria!$D$49*LN(datos_driver!C22))</f>
        <v>9524473443.3732128</v>
      </c>
      <c r="J4" s="65">
        <f>EXP(datos_econometria!$D$50+datos_econometria!$D$46*LN(datos_driver!D4)+datos_econometria!$D$48*LN(datos_driver!D53)+datos_econometria!$D$49*LN(datos_driver!D22))</f>
        <v>8787074012.1745644</v>
      </c>
      <c r="K4" s="65">
        <f>EXP(datos_econometria!$D$50+datos_econometria!$D$46*LN(datos_driver!E4)+datos_econometria!$D$48*LN(datos_driver!E53)+datos_econometria!$D$49*LN(datos_driver!E22))</f>
        <v>11158988435.216007</v>
      </c>
      <c r="L4" s="65">
        <f>EXP(datos_econometria!$D$50+datos_econometria!$D$46*LN(datos_driver!F4)+datos_econometria!$D$48*LN(datos_driver!F53)+datos_econometria!$D$49*LN(datos_driver!F22))</f>
        <v>11773640408.345697</v>
      </c>
      <c r="M4" s="65">
        <f>EXP(datos_econometria!$D$50+datos_econometria!$D$46*LN(datos_driver!G4)+datos_econometria!$D$48*LN(datos_driver!G53)+datos_econometria!$D$49*LN(datos_driver!G22))</f>
        <v>11781663367.668262</v>
      </c>
      <c r="N4" s="65">
        <f>EXP(datos_econometria!$D$50+datos_econometria!$D$46*LN(datos_driver!H4)+datos_econometria!$D$48*LN(datos_driver!H53)+datos_econometria!$D$49*LN(datos_driver!H22))</f>
        <v>12372868163.243923</v>
      </c>
      <c r="O4" s="65">
        <f>EXP(datos_econometria!$D$50+datos_econometria!$D$46*LN(datos_driver!I4)+datos_econometria!$D$48*LN(datos_driver!I53)+datos_econometria!$D$49*LN(datos_driver!I22))</f>
        <v>12947529104.067833</v>
      </c>
      <c r="P4" s="65">
        <f>EXP(datos_econometria!$D$50+datos_econometria!$D$46*LN(datos_driver!J4)+datos_econometria!$D$48*LN(datos_driver!J53)+datos_econometria!$D$49*LN(datos_driver!J22))</f>
        <v>13488214971.464178</v>
      </c>
      <c r="Q4" s="65">
        <f>EXP(datos_econometria!$D$50+datos_econometria!$D$46*LN(datos_driver!K4)+datos_econometria!$D$48*LN(datos_driver!K53)+datos_econometria!$D$49*LN(datos_driver!K22))</f>
        <v>14012602803.775414</v>
      </c>
      <c r="R4" s="65">
        <f>EXP(datos_econometria!$D$50+datos_econometria!$D$46*LN(datos_driver!L4)+datos_econometria!$D$48*LN(datos_driver!L53)+datos_econometria!$D$49*LN(datos_driver!L22))</f>
        <v>14563262528.306894</v>
      </c>
      <c r="S4" s="65">
        <f>EXP(datos_econometria!$D$50+datos_econometria!$D$46*LN(datos_driver!M4)+datos_econometria!$D$48*LN(datos_driver!M53)+datos_econometria!$D$49*LN(datos_driver!M22))</f>
        <v>15126793690.268572</v>
      </c>
      <c r="T4" s="65">
        <f>EXP(datos_econometria!$D$50+datos_econometria!$D$46*LN(datos_driver!N4)+datos_econometria!$D$48*LN(datos_driver!N53)+datos_econometria!$D$49*LN(datos_driver!N22))</f>
        <v>15680493007.932308</v>
      </c>
      <c r="U4" s="65">
        <f>EXP(datos_econometria!$D$50+datos_econometria!$D$46*LN(datos_driver!O4)+datos_econometria!$D$48*LN(datos_driver!O53)+datos_econometria!$D$49*LN(datos_driver!O22))</f>
        <v>16229534620.016531</v>
      </c>
      <c r="V4" s="65">
        <f>EXP(datos_econometria!$D$50+datos_econometria!$D$46*LN(datos_driver!P4)+datos_econometria!$D$48*LN(datos_driver!P53)+datos_econometria!$D$49*LN(datos_driver!P22))</f>
        <v>16769603123.780117</v>
      </c>
      <c r="W4" s="65">
        <f>EXP(datos_econometria!$D$50+datos_econometria!$D$46*LN(datos_driver!Q4)+datos_econometria!$D$48*LN(datos_driver!Q53)+datos_econometria!$D$49*LN(datos_driver!Q22))</f>
        <v>17304519807.918949</v>
      </c>
      <c r="X4" s="65">
        <f>EXP(datos_econometria!$D$50+datos_econometria!$D$46*LN(datos_driver!R4)+datos_econometria!$D$48*LN(datos_driver!R53)+datos_econometria!$D$49*LN(datos_driver!R22))</f>
        <v>17832087904.056309</v>
      </c>
      <c r="Y4" s="65">
        <f>EXP(datos_econometria!$D$50+datos_econometria!$D$46*LN(datos_driver!S4)+datos_econometria!$D$48*LN(datos_driver!S53)+datos_econometria!$D$49*LN(datos_driver!S22))</f>
        <v>18350379891.862118</v>
      </c>
      <c r="Z4" s="65">
        <f>EXP(datos_econometria!$D$50+datos_econometria!$D$46*LN(datos_driver!T4)+datos_econometria!$D$48*LN(datos_driver!T53)+datos_econometria!$D$49*LN(datos_driver!T22))</f>
        <v>18864679151.127949</v>
      </c>
      <c r="AA4" s="65">
        <f>EXP(datos_econometria!$D$50+datos_econometria!$D$46*LN(datos_driver!U4)+datos_econometria!$D$48*LN(datos_driver!U53)+datos_econometria!$D$49*LN(datos_driver!U22))</f>
        <v>19366180679.852852</v>
      </c>
      <c r="AB4" s="65">
        <f>EXP(datos_econometria!$D$50+datos_econometria!$D$46*LN(datos_driver!V4)+datos_econometria!$D$48*LN(datos_driver!V53)+datos_econometria!$D$49*LN(datos_driver!V22))</f>
        <v>19853140810.053104</v>
      </c>
      <c r="AC4" s="65">
        <f>EXP(datos_econometria!$D$50+datos_econometria!$D$46*LN(datos_driver!W4)+datos_econometria!$D$48*LN(datos_driver!W53)+datos_econometria!$D$49*LN(datos_driver!W22))</f>
        <v>20323867467.72361</v>
      </c>
      <c r="AD4" s="65">
        <f>EXP(datos_econometria!$D$50+datos_econometria!$D$46*LN(datos_driver!X4)+datos_econometria!$D$48*LN(datos_driver!X53)+datos_econometria!$D$49*LN(datos_driver!X22))</f>
        <v>20776731083.917393</v>
      </c>
      <c r="AE4" s="65">
        <f>EXP(datos_econometria!$D$50+datos_econometria!$D$46*LN(datos_driver!Y4)+datos_econometria!$D$48*LN(datos_driver!Y53)+datos_econometria!$D$49*LN(datos_driver!Y22))</f>
        <v>21210196494.922504</v>
      </c>
      <c r="AF4" s="65">
        <f>EXP(datos_econometria!$D$50+datos_econometria!$D$46*LN(datos_driver!Z4)+datos_econometria!$D$48*LN(datos_driver!Z53)+datos_econometria!$D$49*LN(datos_driver!Z22))</f>
        <v>21622757696.95023</v>
      </c>
      <c r="AG4" s="65">
        <f>EXP(datos_econometria!$D$50+datos_econometria!$D$46*LN(datos_driver!AA4)+datos_econometria!$D$48*LN(datos_driver!AA53)+datos_econometria!$D$49*LN(datos_driver!AA22))</f>
        <v>22012945266.856461</v>
      </c>
      <c r="AH4" s="65">
        <f>EXP(datos_econometria!$D$50+datos_econometria!$D$46*LN(datos_driver!AB4)+datos_econometria!$D$48*LN(datos_driver!AB53)+datos_econometria!$D$49*LN(datos_driver!AB22))</f>
        <v>22379304318.894772</v>
      </c>
      <c r="AI4" s="65">
        <f>EXP(datos_econometria!$D$50+datos_econometria!$D$46*LN(datos_driver!AC4)+datos_econometria!$D$48*LN(datos_driver!AC53)+datos_econometria!$D$49*LN(datos_driver!AC22))</f>
        <v>22720362979.901028</v>
      </c>
      <c r="AJ4" s="65">
        <f>EXP(datos_econometria!$D$50+datos_econometria!$D$46*LN(datos_driver!AD4)+datos_econometria!$D$48*LN(datos_driver!AD53)+datos_econometria!$D$49*LN(datos_driver!AD22))</f>
        <v>23034747348.92144</v>
      </c>
      <c r="AK4" s="65">
        <f>EXP(datos_econometria!$D$50+datos_econometria!$D$46*LN(datos_driver!AE4)+datos_econometria!$D$48*LN(datos_driver!AE53)+datos_econometria!$D$49*LN(datos_driver!AE22))</f>
        <v>23193234082.467133</v>
      </c>
      <c r="AL4" s="65">
        <f>EXP(datos_econometria!$D$50+datos_econometria!$D$46*LN(datos_driver!AF4)+datos_econometria!$D$48*LN(datos_driver!AF53)+datos_econometria!$D$49*LN(datos_driver!AF22))</f>
        <v>23357254013.377922</v>
      </c>
      <c r="AM4" s="65">
        <f>EXP(datos_econometria!$D$50+datos_econometria!$D$46*LN(datos_driver!AG4)+datos_econometria!$D$48*LN(datos_driver!AG53)+datos_econometria!$D$49*LN(datos_driver!AG22))</f>
        <v>23529561933.708111</v>
      </c>
      <c r="AN4" s="65">
        <f>EXP(datos_econometria!$D$50+datos_econometria!$D$46*LN(datos_driver!AH4)+datos_econometria!$D$48*LN(datos_driver!AH53)+datos_econometria!$D$49*LN(datos_driver!AH22))</f>
        <v>23707905132.190796</v>
      </c>
      <c r="AO4" s="65">
        <f>EXP(datos_econometria!$D$50+datos_econometria!$D$46*LN(datos_driver!AI4)+datos_econometria!$D$48*LN(datos_driver!AI53)+datos_econometria!$D$49*LN(datos_driver!AI22))</f>
        <v>23921805326.923668</v>
      </c>
      <c r="AP4" s="65">
        <f>EXP(datos_econometria!$D$50+datos_econometria!$D$46*LN(datos_driver!AJ4)+datos_econometria!$D$48*LN(datos_driver!AJ53)+datos_econometria!$D$49*LN(datos_driver!AJ22))</f>
        <v>24142786051.641727</v>
      </c>
      <c r="AQ4" s="65">
        <f>EXP(datos_econometria!$D$50+datos_econometria!$D$46*LN(datos_driver!AK4)+datos_econometria!$D$48*LN(datos_driver!AK53)+datos_econometria!$D$49*LN(datos_driver!AK22))</f>
        <v>24369250957.198345</v>
      </c>
      <c r="AR4" s="65">
        <f>EXP(datos_econometria!$D$50+datos_econometria!$D$46*LN(datos_driver!AL4)+datos_econometria!$D$48*LN(datos_driver!AL53)+datos_econometria!$D$49*LN(datos_driver!AL22))</f>
        <v>24600136638.123669</v>
      </c>
      <c r="AS4" s="65">
        <f>EXP(datos_econometria!$D$50+datos_econometria!$D$46*LN(datos_driver!AM4)+datos_econometria!$D$48*LN(datos_driver!AM53)+datos_econometria!$D$49*LN(datos_driver!AM22))</f>
        <v>24834755226.889648</v>
      </c>
      <c r="AT4" s="65">
        <f>EXP(datos_econometria!$D$50+datos_econometria!$D$46*LN(datos_driver!AN4)+datos_econometria!$D$48*LN(datos_driver!AN53)+datos_econometria!$D$49*LN(datos_driver!AN22))</f>
        <v>25072669977.385014</v>
      </c>
      <c r="AU4" s="65">
        <f>EXP(datos_econometria!$D$50+datos_econometria!$D$46*LN(datos_driver!AO4)+datos_econometria!$D$48*LN(datos_driver!AO53)+datos_econometria!$D$49*LN(datos_driver!AO22))</f>
        <v>25313608214.349426</v>
      </c>
      <c r="AV4" s="65">
        <f>EXP(datos_econometria!$D$50+datos_econometria!$D$46*LN(datos_driver!AP4)+datos_econometria!$D$48*LN(datos_driver!AP53)+datos_econometria!$D$49*LN(datos_driver!AP22))</f>
        <v>25557403398.933506</v>
      </c>
      <c r="AW4" s="65">
        <f>EXP(datos_econometria!$D$50+datos_econometria!$D$46*LN(datos_driver!AQ4)+datos_econometria!$D$48*LN(datos_driver!AQ53)+datos_econometria!$D$49*LN(datos_driver!AQ22))</f>
        <v>25803957429.922405</v>
      </c>
      <c r="AX4" s="65">
        <f>EXP(datos_econometria!$D$50+datos_econometria!$D$46*LN(datos_driver!AR4)+datos_econometria!$D$48*LN(datos_driver!AR53)+datos_econometria!$D$49*LN(datos_driver!AR22))</f>
        <v>26053216355.914898</v>
      </c>
    </row>
    <row r="5" spans="1:50">
      <c r="A5" t="s">
        <v>31</v>
      </c>
      <c r="B5" t="s">
        <v>827</v>
      </c>
      <c r="C5" t="s">
        <v>389</v>
      </c>
      <c r="D5" s="70"/>
      <c r="E5" s="70"/>
      <c r="F5" s="70"/>
      <c r="G5" s="70"/>
      <c r="H5" s="70"/>
      <c r="I5" s="65">
        <f>EXP(datos_econometria!$D$82+datos_econometria!$D$78*LN(datos_driver!C5)+LN(datos_driver!C54)*datos_econometria!$D$80+datos_econometria!$D$81*LN(datos_driver!C23)+IF(datos_tkm_auxiliar!I1=2019,datos_econometria!$D$85,0)+IF(datos_tkm_auxiliar!I1=2020,datos_econometria!$D$86,0))</f>
        <v>5224191249.8740788</v>
      </c>
      <c r="J5" s="65">
        <f>EXP(datos_econometria!$D$82+datos_econometria!$D$78*LN(datos_driver!D5)+LN(datos_driver!D54)*datos_econometria!$D$80+datos_econometria!$D$81*LN(datos_driver!D23)+IF(datos_tkm_auxiliar!J1=2019,datos_econometria!$D$85,0)+IF(datos_tkm_auxiliar!J1=2020,datos_econometria!$D$86,0))</f>
        <v>6484546904.5484772</v>
      </c>
      <c r="K5" s="65">
        <f>EXP(datos_econometria!$D$82+datos_econometria!$D$78*LN(datos_driver!E5)+LN(datos_driver!E54)*datos_econometria!$D$80+datos_econometria!$D$81*LN(datos_driver!E23)+IF(datos_tkm_auxiliar!K1=2019,datos_econometria!$D$85,0)+IF(datos_tkm_auxiliar!K1=2020,datos_econometria!$D$86,0))</f>
        <v>5706555468.1083994</v>
      </c>
      <c r="L5" s="65">
        <f>EXP(datos_econometria!$D$82+datos_econometria!$D$78*LN(datos_driver!F5)+LN(datos_driver!F54)*datos_econometria!$D$80+datos_econometria!$D$81*LN(datos_driver!F23)+IF(datos_tkm_auxiliar!L1=2019,datos_econometria!$D$85,0)+IF(datos_tkm_auxiliar!L1=2020,datos_econometria!$D$86,0))</f>
        <v>5942263386.8221912</v>
      </c>
      <c r="M5" s="65">
        <f>EXP(datos_econometria!$D$82+datos_econometria!$D$78*LN(datos_driver!G5)+LN(datos_driver!G54)*datos_econometria!$D$80+datos_econometria!$D$81*LN(datos_driver!G23)+IF(datos_tkm_auxiliar!M1=2019,datos_econometria!$D$85,0)+IF(datos_tkm_auxiliar!M1=2020,datos_econometria!$D$86,0))</f>
        <v>6001017989.8224277</v>
      </c>
      <c r="N5" s="65">
        <f>EXP(datos_econometria!$D$82+datos_econometria!$D$78*LN(datos_driver!H5)+LN(datos_driver!H54)*datos_econometria!$D$80+datos_econometria!$D$81*LN(datos_driver!H23)+IF(datos_tkm_auxiliar!N1=2019,datos_econometria!$D$85,0)+IF(datos_tkm_auxiliar!N1=2020,datos_econometria!$D$86,0))</f>
        <v>6286531837.1012745</v>
      </c>
      <c r="O5" s="65">
        <f>EXP(datos_econometria!$D$82+datos_econometria!$D$78*LN(datos_driver!I5)+LN(datos_driver!I54)*datos_econometria!$D$80+datos_econometria!$D$81*LN(datos_driver!I23)+IF(datos_tkm_auxiliar!O1=2019,datos_econometria!$D$85,0)+IF(datos_tkm_auxiliar!O1=2020,datos_econometria!$D$86,0))</f>
        <v>6559947669.2061749</v>
      </c>
      <c r="P5" s="65">
        <f>EXP(datos_econometria!$D$82+datos_econometria!$D$78*LN(datos_driver!J5)+LN(datos_driver!J54)*datos_econometria!$D$80+datos_econometria!$D$81*LN(datos_driver!J23)+IF(datos_tkm_auxiliar!P1=2019,datos_econometria!$D$85,0)+IF(datos_tkm_auxiliar!P1=2020,datos_econometria!$D$86,0))</f>
        <v>6823543614.3922863</v>
      </c>
      <c r="Q5" s="65">
        <f>EXP(datos_econometria!$D$82+datos_econometria!$D$78*LN(datos_driver!K5)+LN(datos_driver!K54)*datos_econometria!$D$80+datos_econometria!$D$81*LN(datos_driver!K23)+IF(datos_tkm_auxiliar!Q1=2019,datos_econometria!$D$85,0)+IF(datos_tkm_auxiliar!Q1=2020,datos_econometria!$D$86,0))</f>
        <v>7084526912.4132614</v>
      </c>
      <c r="R5" s="65">
        <f>EXP(datos_econometria!$D$82+datos_econometria!$D$78*LN(datos_driver!L5)+LN(datos_driver!L54)*datos_econometria!$D$80+datos_econometria!$D$81*LN(datos_driver!L23)+IF(datos_tkm_auxiliar!R1=2019,datos_econometria!$D$85,0)+IF(datos_tkm_auxiliar!R1=2020,datos_econometria!$D$86,0))</f>
        <v>7357587332.7337694</v>
      </c>
      <c r="S5" s="65">
        <f>EXP(datos_econometria!$D$82+datos_econometria!$D$78*LN(datos_driver!M5)+LN(datos_driver!M54)*datos_econometria!$D$80+datos_econometria!$D$81*LN(datos_driver!M23)+IF(datos_tkm_auxiliar!S1=2019,datos_econometria!$D$85,0)+IF(datos_tkm_auxiliar!S1=2020,datos_econometria!$D$86,0))</f>
        <v>7637067471.6809006</v>
      </c>
      <c r="T5" s="65">
        <f>EXP(datos_econometria!$D$82+datos_econometria!$D$78*LN(datos_driver!N5)+LN(datos_driver!N54)*datos_econometria!$D$80+datos_econometria!$D$81*LN(datos_driver!N23)+IF(datos_tkm_auxiliar!T1=2019,datos_econometria!$D$85,0)+IF(datos_tkm_auxiliar!T1=2020,datos_econometria!$D$86,0))</f>
        <v>7914844607.2385759</v>
      </c>
      <c r="U5" s="65">
        <f>EXP(datos_econometria!$D$82+datos_econometria!$D$78*LN(datos_driver!O5)+LN(datos_driver!O54)*datos_econometria!$D$80+datos_econometria!$D$81*LN(datos_driver!O23)+IF(datos_tkm_auxiliar!U1=2019,datos_econometria!$D$85,0)+IF(datos_tkm_auxiliar!U1=2020,datos_econometria!$D$86,0))</f>
        <v>8189919104.5917845</v>
      </c>
      <c r="V5" s="65">
        <f>EXP(datos_econometria!$D$82+datos_econometria!$D$78*LN(datos_driver!P5)+LN(datos_driver!P54)*datos_econometria!$D$80+datos_econometria!$D$81*LN(datos_driver!P23)+IF(datos_tkm_auxiliar!V1=2019,datos_econometria!$D$85,0)+IF(datos_tkm_auxiliar!V1=2020,datos_econometria!$D$86,0))</f>
        <v>8464629804.4092932</v>
      </c>
      <c r="W5" s="65">
        <f>EXP(datos_econometria!$D$82+datos_econometria!$D$78*LN(datos_driver!Q5)+LN(datos_driver!Q54)*datos_econometria!$D$80+datos_econometria!$D$81*LN(datos_driver!Q23)+IF(datos_tkm_auxiliar!W1=2019,datos_econometria!$D$85,0)+IF(datos_tkm_auxiliar!W1=2020,datos_econometria!$D$86,0))</f>
        <v>8738036906.8453712</v>
      </c>
      <c r="X5" s="65">
        <f>EXP(datos_econometria!$D$82+datos_econometria!$D$78*LN(datos_driver!R5)+LN(datos_driver!R54)*datos_econometria!$D$80+datos_econometria!$D$81*LN(datos_driver!R23)+IF(datos_tkm_auxiliar!X1=2019,datos_econometria!$D$85,0)+IF(datos_tkm_auxiliar!X1=2020,datos_econometria!$D$86,0))</f>
        <v>9009309348.0072651</v>
      </c>
      <c r="Y5" s="65">
        <f>EXP(datos_econometria!$D$82+datos_econometria!$D$78*LN(datos_driver!S5)+LN(datos_driver!S54)*datos_econometria!$D$80+datos_econometria!$D$81*LN(datos_driver!S23)+IF(datos_tkm_auxiliar!Y1=2019,datos_econometria!$D$85,0)+IF(datos_tkm_auxiliar!Y1=2020,datos_econometria!$D$86,0))</f>
        <v>9277645664.9282398</v>
      </c>
      <c r="Z5" s="65">
        <f>EXP(datos_econometria!$D$82+datos_econometria!$D$78*LN(datos_driver!T5)+LN(datos_driver!T54)*datos_econometria!$D$80+datos_econometria!$D$81*LN(datos_driver!T23)+IF(datos_tkm_auxiliar!Z1=2019,datos_econometria!$D$85,0)+IF(datos_tkm_auxiliar!Z1=2020,datos_econometria!$D$86,0))</f>
        <v>9542252182.8380127</v>
      </c>
      <c r="AA5" s="65">
        <f>EXP(datos_econometria!$D$82+datos_econometria!$D$78*LN(datos_driver!U5)+LN(datos_driver!U54)*datos_econometria!$D$80+datos_econometria!$D$81*LN(datos_driver!U23)+IF(datos_tkm_auxiliar!AA1=2019,datos_econometria!$D$85,0)+IF(datos_tkm_auxiliar!AA1=2020,datos_econometria!$D$86,0))</f>
        <v>9802336185.7475414</v>
      </c>
      <c r="AB5" s="65">
        <f>EXP(datos_econometria!$D$82+datos_econometria!$D$78*LN(datos_driver!V5)+LN(datos_driver!V54)*datos_econometria!$D$80+datos_econometria!$D$81*LN(datos_driver!V23)+IF(datos_tkm_auxiliar!AB1=2019,datos_econometria!$D$85,0)+IF(datos_tkm_auxiliar!AB1=2020,datos_econometria!$D$86,0))</f>
        <v>10057104799.084076</v>
      </c>
      <c r="AC5" s="65">
        <f>EXP(datos_econometria!$D$82+datos_econometria!$D$78*LN(datos_driver!W5)+LN(datos_driver!W54)*datos_econometria!$D$80+datos_econometria!$D$81*LN(datos_driver!W23)+IF(datos_tkm_auxiliar!AC1=2019,datos_econometria!$D$85,0)+IF(datos_tkm_auxiliar!AC1=2020,datos_econometria!$D$86,0))</f>
        <v>10305766413.183744</v>
      </c>
      <c r="AD5" s="65">
        <f>EXP(datos_econometria!$D$82+datos_econometria!$D$78*LN(datos_driver!X5)+LN(datos_driver!X54)*datos_econometria!$D$80+datos_econometria!$D$81*LN(datos_driver!X23)+IF(datos_tkm_auxiliar!AD1=2019,datos_econometria!$D$85,0)+IF(datos_tkm_auxiliar!AD1=2020,datos_econometria!$D$86,0))</f>
        <v>10547533352.915834</v>
      </c>
      <c r="AE5" s="65">
        <f>EXP(datos_econometria!$D$82+datos_econometria!$D$78*LN(datos_driver!Y5)+LN(datos_driver!Y54)*datos_econometria!$D$80+datos_econometria!$D$81*LN(datos_driver!Y23)+IF(datos_tkm_auxiliar!AE1=2019,datos_econometria!$D$85,0)+IF(datos_tkm_auxiliar!AE1=2020,datos_econometria!$D$86,0))</f>
        <v>10781625208.206947</v>
      </c>
      <c r="AF5" s="65">
        <f>EXP(datos_econometria!$D$82+datos_econometria!$D$78*LN(datos_driver!Z5)+LN(datos_driver!Z54)*datos_econometria!$D$80+datos_econometria!$D$81*LN(datos_driver!Z23)+IF(datos_tkm_auxiliar!AF1=2019,datos_econometria!$D$85,0)+IF(datos_tkm_auxiliar!AF1=2020,datos_econometria!$D$86,0))</f>
        <v>11007272532.920641</v>
      </c>
      <c r="AG5" s="65">
        <f>EXP(datos_econometria!$D$82+datos_econometria!$D$78*LN(datos_driver!AA5)+LN(datos_driver!AA54)*datos_econometria!$D$80+datos_econometria!$D$81*LN(datos_driver!AA23)+IF(datos_tkm_auxiliar!AG1=2019,datos_econometria!$D$85,0)+IF(datos_tkm_auxiliar!AG1=2020,datos_econometria!$D$86,0))</f>
        <v>11223720748.705492</v>
      </c>
      <c r="AH5" s="65">
        <f>EXP(datos_econometria!$D$82+datos_econometria!$D$78*LN(datos_driver!AB5)+LN(datos_driver!AB54)*datos_econometria!$D$80+datos_econometria!$D$81*LN(datos_driver!AB23)+IF(datos_tkm_auxiliar!AH1=2019,datos_econometria!$D$85,0)+IF(datos_tkm_auxiliar!AH1=2020,datos_econometria!$D$86,0))</f>
        <v>11430234151.408731</v>
      </c>
      <c r="AI5" s="65">
        <f>EXP(datos_econometria!$D$82+datos_econometria!$D$78*LN(datos_driver!AC5)+LN(datos_driver!AC54)*datos_econometria!$D$80+datos_econometria!$D$81*LN(datos_driver!AC23)+IF(datos_tkm_auxiliar!AI1=2019,datos_econometria!$D$85,0)+IF(datos_tkm_auxiliar!AI1=2020,datos_econometria!$D$86,0))</f>
        <v>11626099948.420732</v>
      </c>
      <c r="AJ5" s="65">
        <f>EXP(datos_econometria!$D$82+datos_econometria!$D$78*LN(datos_driver!AD5)+LN(datos_driver!AD54)*datos_econometria!$D$80+datos_econometria!$D$81*LN(datos_driver!AD23)+IF(datos_tkm_auxiliar!AJ1=2019,datos_econometria!$D$85,0)+IF(datos_tkm_auxiliar!AJ1=2020,datos_econometria!$D$86,0))</f>
        <v>11810632271.820175</v>
      </c>
      <c r="AK5" s="65">
        <f>EXP(datos_econometria!$D$82+datos_econometria!$D$78*LN(datos_driver!AE5)+LN(datos_driver!AE54)*datos_econometria!$D$80+datos_econometria!$D$81*LN(datos_driver!AE23)+IF(datos_tkm_auxiliar!AK1=2019,datos_econometria!$D$85,0)+IF(datos_tkm_auxiliar!AK1=2020,datos_econometria!$D$86,0))</f>
        <v>11935949477.169708</v>
      </c>
      <c r="AL5" s="65">
        <f>EXP(datos_econometria!$D$82+datos_econometria!$D$78*LN(datos_driver!AF5)+LN(datos_driver!AF54)*datos_econometria!$D$80+datos_econometria!$D$81*LN(datos_driver!AF23)+IF(datos_tkm_auxiliar!AL1=2019,datos_econometria!$D$85,0)+IF(datos_tkm_auxiliar!AL1=2020,datos_econometria!$D$86,0))</f>
        <v>12059840988.942528</v>
      </c>
      <c r="AM5" s="65">
        <f>EXP(datos_econometria!$D$82+datos_econometria!$D$78*LN(datos_driver!AG5)+LN(datos_driver!AG54)*datos_econometria!$D$80+datos_econometria!$D$81*LN(datos_driver!AG23)+IF(datos_tkm_auxiliar!AM1=2019,datos_econometria!$D$85,0)+IF(datos_tkm_auxiliar!AM1=2020,datos_econometria!$D$86,0))</f>
        <v>12180978731.17557</v>
      </c>
      <c r="AN5" s="65">
        <f>EXP(datos_econometria!$D$82+datos_econometria!$D$78*LN(datos_driver!AH5)+LN(datos_driver!AH54)*datos_econometria!$D$80+datos_econometria!$D$81*LN(datos_driver!AH23)+IF(datos_tkm_auxiliar!AN1=2019,datos_econometria!$D$85,0)+IF(datos_tkm_auxiliar!AN1=2020,datos_econometria!$D$86,0))</f>
        <v>12299714342.298403</v>
      </c>
      <c r="AO5" s="65">
        <f>EXP(datos_econometria!$D$82+datos_econometria!$D$78*LN(datos_driver!AI5)+LN(datos_driver!AI54)*datos_econometria!$D$80+datos_econometria!$D$81*LN(datos_driver!AI23)+IF(datos_tkm_auxiliar!AO1=2019,datos_econometria!$D$85,0)+IF(datos_tkm_auxiliar!AO1=2020,datos_econometria!$D$86,0))</f>
        <v>12416721155.497114</v>
      </c>
      <c r="AP5" s="65">
        <f>EXP(datos_econometria!$D$82+datos_econometria!$D$78*LN(datos_driver!AJ5)+LN(datos_driver!AJ54)*datos_econometria!$D$80+datos_econometria!$D$81*LN(datos_driver!AJ23)+IF(datos_tkm_auxiliar!AP1=2019,datos_econometria!$D$85,0)+IF(datos_tkm_auxiliar!AP1=2020,datos_econometria!$D$86,0))</f>
        <v>12532652931.641865</v>
      </c>
      <c r="AQ5" s="65">
        <f>EXP(datos_econometria!$D$82+datos_econometria!$D$78*LN(datos_driver!AK5)+LN(datos_driver!AK54)*datos_econometria!$D$80+datos_econometria!$D$81*LN(datos_driver!AK23)+IF(datos_tkm_auxiliar!AQ1=2019,datos_econometria!$D$85,0)+IF(datos_tkm_auxiliar!AQ1=2020,datos_econometria!$D$86,0))</f>
        <v>12648053483.83267</v>
      </c>
      <c r="AR5" s="65">
        <f>EXP(datos_econometria!$D$82+datos_econometria!$D$78*LN(datos_driver!AL5)+LN(datos_driver!AL54)*datos_econometria!$D$80+datos_econometria!$D$81*LN(datos_driver!AL23)+IF(datos_tkm_auxiliar!AR1=2019,datos_econometria!$D$85,0)+IF(datos_tkm_auxiliar!AR1=2020,datos_econometria!$D$86,0))</f>
        <v>12763347025.552753</v>
      </c>
      <c r="AS5" s="65">
        <f>EXP(datos_econometria!$D$82+datos_econometria!$D$78*LN(datos_driver!AM5)+LN(datos_driver!AM54)*datos_econometria!$D$80+datos_econometria!$D$81*LN(datos_driver!AM23)+IF(datos_tkm_auxiliar!AS1=2019,datos_econometria!$D$85,0)+IF(datos_tkm_auxiliar!AS1=2020,datos_econometria!$D$86,0))</f>
        <v>12878853848.047165</v>
      </c>
      <c r="AT5" s="65">
        <f>EXP(datos_econometria!$D$82+datos_econometria!$D$78*LN(datos_driver!AN5)+LN(datos_driver!AN54)*datos_econometria!$D$80+datos_econometria!$D$81*LN(datos_driver!AN23)+IF(datos_tkm_auxiliar!AT1=2019,datos_econometria!$D$85,0)+IF(datos_tkm_auxiliar!AT1=2020,datos_econometria!$D$86,0))</f>
        <v>12994811449.881523</v>
      </c>
      <c r="AU5" s="65">
        <f>EXP(datos_econometria!$D$82+datos_econometria!$D$78*LN(datos_driver!AO5)+LN(datos_driver!AO54)*datos_econometria!$D$80+datos_econometria!$D$81*LN(datos_driver!AO23)+IF(datos_tkm_auxiliar!AU1=2019,datos_econometria!$D$85,0)+IF(datos_tkm_auxiliar!AU1=2020,datos_econometria!$D$86,0))</f>
        <v>13111394214.62056</v>
      </c>
      <c r="AV5" s="65">
        <f>EXP(datos_econometria!$D$82+datos_econometria!$D$78*LN(datos_driver!AP5)+LN(datos_driver!AP54)*datos_econometria!$D$80+datos_econometria!$D$81*LN(datos_driver!AP23)+IF(datos_tkm_auxiliar!AV1=2019,datos_econometria!$D$85,0)+IF(datos_tkm_auxiliar!AV1=2020,datos_econometria!$D$86,0))</f>
        <v>13228729654.693306</v>
      </c>
      <c r="AW5" s="65">
        <f>EXP(datos_econometria!$D$82+datos_econometria!$D$78*LN(datos_driver!AQ5)+LN(datos_driver!AQ54)*datos_econometria!$D$80+datos_econometria!$D$81*LN(datos_driver!AQ23)+IF(datos_tkm_auxiliar!AW1=2019,datos_econometria!$D$85,0)+IF(datos_tkm_auxiliar!AW1=2020,datos_econometria!$D$86,0))</f>
        <v>13346911073.964733</v>
      </c>
      <c r="AX5" s="65">
        <f>EXP(datos_econometria!$D$82+datos_econometria!$D$78*LN(datos_driver!AR5)+LN(datos_driver!AR54)*datos_econometria!$D$80+datos_econometria!$D$81*LN(datos_driver!AR23)+IF(datos_tkm_auxiliar!AX1=2019,datos_econometria!$D$85,0)+IF(datos_tkm_auxiliar!AX1=2020,datos_econometria!$D$86,0))</f>
        <v>13466007120.860352</v>
      </c>
    </row>
    <row r="6" spans="1:50">
      <c r="A6" t="s">
        <v>32</v>
      </c>
      <c r="B6" t="s">
        <v>827</v>
      </c>
      <c r="C6" t="s">
        <v>389</v>
      </c>
      <c r="D6" s="70"/>
      <c r="E6" s="70"/>
      <c r="G6" s="70"/>
      <c r="H6" s="70"/>
      <c r="I6" s="65">
        <f>EXP(datos_econometria!$D$116+datos_econometria!$D$112*LN(datos_driver!C6)+datos_econometria!$D$114*LN(datos_driver!C55)+datos_econometria!$D$115*LN(datos_driver!C24)+IF(I1=2019,datos_econometria!$D$119,0)+IF(datos_tkm_auxiliar!I1=2020,datos_econometria!$D$120,0))</f>
        <v>4400769927.5934801</v>
      </c>
      <c r="J6" s="65">
        <f>EXP(datos_econometria!$D$116+datos_econometria!$D$112*LN(datos_driver!D6)+datos_econometria!$D$114*LN(datos_driver!D55)+datos_econometria!$D$115*LN(datos_driver!D24)+IF(J1=2019,datos_econometria!$D$119,0)+IF(datos_tkm_auxiliar!J1=2020,datos_econometria!$D$120,0))</f>
        <v>3952381582.5616698</v>
      </c>
      <c r="K6" s="65">
        <f>EXP(datos_econometria!$D$116+datos_econometria!$D$112*LN(datos_driver!E6)+datos_econometria!$D$114*LN(datos_driver!E55)+datos_econometria!$D$115*LN(datos_driver!E24)+IF(K1=2019,datos_econometria!$D$119,0)+IF(datos_tkm_auxiliar!K1=2020,datos_econometria!$D$120,0))</f>
        <v>3587654720.6651955</v>
      </c>
      <c r="L6" s="65">
        <f>EXP(datos_econometria!$D$116+datos_econometria!$D$112*LN(datos_driver!F6)+datos_econometria!$D$114*LN(datos_driver!F55)+datos_econometria!$D$115*LN(datos_driver!F24)+IF(L1=2019,datos_econometria!$D$119,0)+IF(datos_tkm_auxiliar!L1=2020,datos_econometria!$D$120,0))</f>
        <v>3688164412.7958665</v>
      </c>
      <c r="M6" s="65">
        <f>EXP(datos_econometria!$D$116+datos_econometria!$D$112*LN(datos_driver!G6)+datos_econometria!$D$114*LN(datos_driver!G55)+datos_econometria!$D$115*LN(datos_driver!G24)+IF(M1=2019,datos_econometria!$D$119,0)+IF(datos_tkm_auxiliar!M1=2020,datos_econometria!$D$120,0))</f>
        <v>3713019966.3123212</v>
      </c>
      <c r="N6" s="65">
        <f>EXP(datos_econometria!$D$116+datos_econometria!$D$112*LN(datos_driver!H6)+datos_econometria!$D$114*LN(datos_driver!H55)+datos_econometria!$D$115*LN(datos_driver!H24)+IF(N1=2019,datos_econometria!$D$119,0)+IF(datos_tkm_auxiliar!N1=2020,datos_econometria!$D$120,0))</f>
        <v>3832723725.6259985</v>
      </c>
      <c r="O6" s="65">
        <f>EXP(datos_econometria!$D$116+datos_econometria!$D$112*LN(datos_driver!I6)+datos_econometria!$D$114*LN(datos_driver!I55)+datos_econometria!$D$115*LN(datos_driver!I24)+IF(O1=2019,datos_econometria!$D$119,0)+IF(datos_tkm_auxiliar!O1=2020,datos_econometria!$D$120,0))</f>
        <v>3945747792.4678159</v>
      </c>
      <c r="P6" s="65">
        <f>EXP(datos_econometria!$D$116+datos_econometria!$D$112*LN(datos_driver!J6)+datos_econometria!$D$114*LN(datos_driver!J55)+datos_econometria!$D$115*LN(datos_driver!J24)+IF(P1=2019,datos_econometria!$D$119,0)+IF(datos_tkm_auxiliar!P1=2020,datos_econometria!$D$120,0))</f>
        <v>4053305113.672029</v>
      </c>
      <c r="Q6" s="65">
        <f>EXP(datos_econometria!$D$116+datos_econometria!$D$112*LN(datos_driver!K6)+datos_econometria!$D$114*LN(datos_driver!K55)+datos_econometria!$D$115*LN(datos_driver!K24)+IF(Q1=2019,datos_econometria!$D$119,0)+IF(datos_tkm_auxiliar!Q1=2020,datos_econometria!$D$120,0))</f>
        <v>4158504704.0329556</v>
      </c>
      <c r="R6" s="65">
        <f>EXP(datos_econometria!$D$116+datos_econometria!$D$112*LN(datos_driver!L6)+datos_econometria!$D$114*LN(datos_driver!L55)+datos_econometria!$D$115*LN(datos_driver!L24)+IF(R1=2019,datos_econometria!$D$119,0)+IF(datos_tkm_auxiliar!R1=2020,datos_econometria!$D$120,0))</f>
        <v>4267264221.6584711</v>
      </c>
      <c r="S6" s="65">
        <f>EXP(datos_econometria!$D$116+datos_econometria!$D$112*LN(datos_driver!M6)+datos_econometria!$D$114*LN(datos_driver!M55)+datos_econometria!$D$115*LN(datos_driver!M24)+IF(S1=2019,datos_econometria!$D$119,0)+IF(datos_tkm_auxiliar!S1=2020,datos_econometria!$D$120,0))</f>
        <v>4377262187.4990129</v>
      </c>
      <c r="T6" s="65">
        <f>EXP(datos_econometria!$D$116+datos_econometria!$D$112*LN(datos_driver!N6)+datos_econometria!$D$114*LN(datos_driver!N55)+datos_econometria!$D$115*LN(datos_driver!N24)+IF(T1=2019,datos_econometria!$D$119,0)+IF(datos_tkm_auxiliar!T1=2020,datos_econometria!$D$120,0))</f>
        <v>4485330978.4906673</v>
      </c>
      <c r="U6" s="65">
        <f>EXP(datos_econometria!$D$116+datos_econometria!$D$112*LN(datos_driver!O6)+datos_econometria!$D$114*LN(datos_driver!O55)+datos_econometria!$D$115*LN(datos_driver!O24)+IF(U1=2019,datos_econometria!$D$119,0)+IF(datos_tkm_auxiliar!U1=2020,datos_econometria!$D$120,0))</f>
        <v>4591168343.0240927</v>
      </c>
      <c r="V6" s="65">
        <f>EXP(datos_econometria!$D$116+datos_econometria!$D$112*LN(datos_driver!P6)+datos_econometria!$D$114*LN(datos_driver!P55)+datos_econometria!$D$115*LN(datos_driver!P24)+IF(V1=2019,datos_econometria!$D$119,0)+IF(datos_tkm_auxiliar!V1=2020,datos_econometria!$D$120,0))</f>
        <v>4695745605.4010744</v>
      </c>
      <c r="W6" s="65">
        <f>EXP(datos_econometria!$D$116+datos_econometria!$D$112*LN(datos_driver!Q6)+datos_econometria!$D$114*LN(datos_driver!Q55)+datos_econometria!$D$115*LN(datos_driver!Q24)+IF(W1=2019,datos_econometria!$D$119,0)+IF(datos_tkm_auxiliar!W1=2020,datos_econometria!$D$120,0))</f>
        <v>4798762421.5579453</v>
      </c>
      <c r="X6" s="65">
        <f>EXP(datos_econometria!$D$116+datos_econometria!$D$112*LN(datos_driver!R6)+datos_econometria!$D$114*LN(datos_driver!R55)+datos_econometria!$D$115*LN(datos_driver!R24)+IF(X1=2019,datos_econometria!$D$119,0)+IF(datos_tkm_auxiliar!X1=2020,datos_econometria!$D$120,0))</f>
        <v>4899968674.5634851</v>
      </c>
      <c r="Y6" s="65">
        <f>EXP(datos_econometria!$D$116+datos_econometria!$D$112*LN(datos_driver!S6)+datos_econometria!$D$114*LN(datos_driver!S55)+datos_econometria!$D$115*LN(datos_driver!S24)+IF(Y1=2019,datos_econometria!$D$119,0)+IF(datos_tkm_auxiliar!Y1=2020,datos_econometria!$D$120,0))</f>
        <v>4999132340.1653051</v>
      </c>
      <c r="Z6" s="65">
        <f>EXP(datos_econometria!$D$116+datos_econometria!$D$112*LN(datos_driver!T6)+datos_econometria!$D$114*LN(datos_driver!T55)+datos_econometria!$D$115*LN(datos_driver!T24)+IF(Z1=2019,datos_econometria!$D$119,0)+IF(datos_tkm_auxiliar!Z1=2020,datos_econometria!$D$120,0))</f>
        <v>5096030155.3001347</v>
      </c>
      <c r="AA6" s="65">
        <f>EXP(datos_econometria!$D$116+datos_econometria!$D$112*LN(datos_driver!U6)+datos_econometria!$D$114*LN(datos_driver!U55)+datos_econometria!$D$115*LN(datos_driver!U24)+IF(AA1=2019,datos_econometria!$D$119,0)+IF(datos_tkm_auxiliar!AA1=2020,datos_econometria!$D$120,0))</f>
        <v>5190444239.2937937</v>
      </c>
      <c r="AB6" s="65">
        <f>EXP(datos_econometria!$D$116+datos_econometria!$D$112*LN(datos_driver!V6)+datos_econometria!$D$114*LN(datos_driver!V55)+datos_econometria!$D$115*LN(datos_driver!V24)+IF(AB1=2019,datos_econometria!$D$119,0)+IF(datos_tkm_auxiliar!AB1=2020,datos_econometria!$D$120,0))</f>
        <v>5282160949.8093662</v>
      </c>
      <c r="AC6" s="65">
        <f>EXP(datos_econometria!$D$116+datos_econometria!$D$112*LN(datos_driver!W6)+datos_econometria!$D$114*LN(datos_driver!W55)+datos_econometria!$D$115*LN(datos_driver!W24)+IF(AC1=2019,datos_econometria!$D$119,0)+IF(datos_tkm_auxiliar!AC1=2020,datos_econometria!$D$120,0))</f>
        <v>5370970704.1240416</v>
      </c>
      <c r="AD6" s="65">
        <f>EXP(datos_econometria!$D$116+datos_econometria!$D$112*LN(datos_driver!X6)+datos_econometria!$D$114*LN(datos_driver!X55)+datos_econometria!$D$115*LN(datos_driver!X24)+IF(AD1=2019,datos_econometria!$D$119,0)+IF(datos_tkm_auxiliar!AD1=2020,datos_econometria!$D$120,0))</f>
        <v>5456668252.236413</v>
      </c>
      <c r="AE6" s="65">
        <f>EXP(datos_econometria!$D$116+datos_econometria!$D$112*LN(datos_driver!Y6)+datos_econometria!$D$114*LN(datos_driver!Y55)+datos_econometria!$D$115*LN(datos_driver!Y24)+IF(AE1=2019,datos_econometria!$D$119,0)+IF(datos_tkm_auxiliar!AE1=2020,datos_econometria!$D$120,0))</f>
        <v>5539053174.047307</v>
      </c>
      <c r="AF6" s="65">
        <f>EXP(datos_econometria!$D$116+datos_econometria!$D$112*LN(datos_driver!Z6)+datos_econometria!$D$114*LN(datos_driver!Z55)+datos_econometria!$D$115*LN(datos_driver!Z24)+IF(AF1=2019,datos_econometria!$D$119,0)+IF(datos_tkm_auxiliar!AF1=2020,datos_econometria!$D$120,0))</f>
        <v>5617930490.8930912</v>
      </c>
      <c r="AG6" s="65">
        <f>EXP(datos_econometria!$D$116+datos_econometria!$D$112*LN(datos_driver!AA6)+datos_econometria!$D$114*LN(datos_driver!AA55)+datos_econometria!$D$115*LN(datos_driver!AA24)+IF(AG1=2019,datos_econometria!$D$119,0)+IF(datos_tkm_auxiliar!AG1=2020,datos_econometria!$D$120,0))</f>
        <v>5693111334.0236902</v>
      </c>
      <c r="AH6" s="65">
        <f>EXP(datos_econometria!$D$116+datos_econometria!$D$112*LN(datos_driver!AB6)+datos_econometria!$D$114*LN(datos_driver!AB55)+datos_econometria!$D$115*LN(datos_driver!AB24)+IF(AH1=2019,datos_econometria!$D$119,0)+IF(datos_tkm_auxiliar!AH1=2020,datos_econometria!$D$120,0))</f>
        <v>5764413637.4871798</v>
      </c>
      <c r="AI6" s="65">
        <f>EXP(datos_econometria!$D$116+datos_econometria!$D$112*LN(datos_driver!AC6)+datos_econometria!$D$114*LN(datos_driver!AC55)+datos_econometria!$D$115*LN(datos_driver!AC24)+IF(AI1=2019,datos_econometria!$D$119,0)+IF(datos_tkm_auxiliar!AI1=2020,datos_econometria!$D$120,0))</f>
        <v>5831662835.5184984</v>
      </c>
      <c r="AJ6" s="65">
        <f>EXP(datos_econometria!$D$116+datos_econometria!$D$112*LN(datos_driver!AD6)+datos_econometria!$D$114*LN(datos_driver!AD55)+datos_econometria!$D$115*LN(datos_driver!AD24)+IF(AJ1=2019,datos_econometria!$D$119,0)+IF(datos_tkm_auxiliar!AJ1=2020,datos_econometria!$D$120,0))</f>
        <v>5894692551.3377161</v>
      </c>
      <c r="AK6" s="65">
        <f>EXP(datos_econometria!$D$116+datos_econometria!$D$112*LN(datos_driver!AE6)+datos_econometria!$D$114*LN(datos_driver!AE55)+datos_econometria!$D$115*LN(datos_driver!AE24)+IF(AK1=2019,datos_econometria!$D$119,0)+IF(datos_tkm_auxiliar!AK1=2020,datos_econometria!$D$120,0))</f>
        <v>5937318339.7203293</v>
      </c>
      <c r="AL6" s="65">
        <f>EXP(datos_econometria!$D$116+datos_econometria!$D$112*LN(datos_driver!AF6)+datos_econometria!$D$114*LN(datos_driver!AF55)+datos_econometria!$D$115*LN(datos_driver!AF24)+IF(AL1=2019,datos_econometria!$D$119,0)+IF(datos_tkm_auxiliar!AL1=2020,datos_econometria!$D$120,0))</f>
        <v>5979319802.5856104</v>
      </c>
      <c r="AM6" s="65">
        <f>EXP(datos_econometria!$D$116+datos_econometria!$D$112*LN(datos_driver!AG6)+datos_econometria!$D$114*LN(datos_driver!AG55)+datos_econometria!$D$115*LN(datos_driver!AG24)+IF(AM1=2019,datos_econometria!$D$119,0)+IF(datos_tkm_auxiliar!AM1=2020,datos_econometria!$D$120,0))</f>
        <v>6020255490.3651743</v>
      </c>
      <c r="AN6" s="65">
        <f>EXP(datos_econometria!$D$116+datos_econometria!$D$112*LN(datos_driver!AH6)+datos_econometria!$D$114*LN(datos_driver!AH55)+datos_econometria!$D$115*LN(datos_driver!AH24)+IF(AN1=2019,datos_econometria!$D$119,0)+IF(datos_tkm_auxiliar!AN1=2020,datos_econometria!$D$120,0))</f>
        <v>6060254245.3703051</v>
      </c>
      <c r="AO6" s="65">
        <f>EXP(datos_econometria!$D$116+datos_econometria!$D$112*LN(datos_driver!AI6)+datos_econometria!$D$114*LN(datos_driver!AI55)+datos_econometria!$D$115*LN(datos_driver!AI24)+IF(AO1=2019,datos_econometria!$D$119,0)+IF(datos_tkm_auxiliar!AO1=2020,datos_econometria!$D$120,0))</f>
        <v>6099550917.5250788</v>
      </c>
      <c r="AP6" s="65">
        <f>EXP(datos_econometria!$D$116+datos_econometria!$D$112*LN(datos_driver!AJ6)+datos_econometria!$D$114*LN(datos_driver!AJ55)+datos_econometria!$D$115*LN(datos_driver!AJ24)+IF(AP1=2019,datos_econometria!$D$119,0)+IF(datos_tkm_auxiliar!AP1=2020,datos_econometria!$D$120,0))</f>
        <v>6138370806.3763475</v>
      </c>
      <c r="AQ6" s="65">
        <f>EXP(datos_econometria!$D$116+datos_econometria!$D$112*LN(datos_driver!AK6)+datos_econometria!$D$114*LN(datos_driver!AK55)+datos_econometria!$D$115*LN(datos_driver!AK24)+IF(AQ1=2019,datos_econometria!$D$119,0)+IF(datos_tkm_auxiliar!AQ1=2020,datos_econometria!$D$120,0))</f>
        <v>6176899800.655776</v>
      </c>
      <c r="AR6" s="65">
        <f>EXP(datos_econometria!$D$116+datos_econometria!$D$112*LN(datos_driver!AL6)+datos_econometria!$D$114*LN(datos_driver!AL55)+datos_econometria!$D$115*LN(datos_driver!AL24)+IF(AR1=2019,datos_econometria!$D$119,0)+IF(datos_tkm_auxiliar!AR1=2020,datos_econometria!$D$120,0))</f>
        <v>6215281822.9457178</v>
      </c>
      <c r="AS6" s="65">
        <f>EXP(datos_econometria!$D$116+datos_econometria!$D$112*LN(datos_driver!AM6)+datos_econometria!$D$114*LN(datos_driver!AM55)+datos_econometria!$D$115*LN(datos_driver!AM24)+IF(AS1=2019,datos_econometria!$D$119,0)+IF(datos_tkm_auxiliar!AS1=2020,datos_econometria!$D$120,0))</f>
        <v>6253624672.747509</v>
      </c>
      <c r="AT6" s="65">
        <f>EXP(datos_econometria!$D$116+datos_econometria!$D$112*LN(datos_driver!AN6)+datos_econometria!$D$114*LN(datos_driver!AN55)+datos_econometria!$D$115*LN(datos_driver!AN24)+IF(AT1=2019,datos_econometria!$D$119,0)+IF(datos_tkm_auxiliar!AT1=2020,datos_econometria!$D$120,0))</f>
        <v>6292007546.39501</v>
      </c>
      <c r="AU6" s="65">
        <f>EXP(datos_econometria!$D$116+datos_econometria!$D$112*LN(datos_driver!AO6)+datos_econometria!$D$114*LN(datos_driver!AO55)+datos_econometria!$D$115*LN(datos_driver!AO24)+IF(AU1=2019,datos_econometria!$D$119,0)+IF(datos_tkm_auxiliar!AU1=2020,datos_econometria!$D$120,0))</f>
        <v>6330487937.1544743</v>
      </c>
      <c r="AV6" s="65">
        <f>EXP(datos_econometria!$D$116+datos_econometria!$D$112*LN(datos_driver!AP6)+datos_econometria!$D$114*LN(datos_driver!AP55)+datos_econometria!$D$115*LN(datos_driver!AP24)+IF(AV1=2019,datos_econometria!$D$119,0)+IF(datos_tkm_auxiliar!AV1=2020,datos_econometria!$D$120,0))</f>
        <v>6369107283.5103998</v>
      </c>
      <c r="AW6" s="65">
        <f>EXP(datos_econometria!$D$116+datos_econometria!$D$112*LN(datos_driver!AQ6)+datos_econometria!$D$114*LN(datos_driver!AQ55)+datos_econometria!$D$115*LN(datos_driver!AQ24)+IF(AW1=2019,datos_econometria!$D$119,0)+IF(datos_tkm_auxiliar!AW1=2020,datos_econometria!$D$120,0))</f>
        <v>6407895345.6600542</v>
      </c>
      <c r="AX6" s="65">
        <f>EXP(datos_econometria!$D$116+datos_econometria!$D$112*LN(datos_driver!AR6)+datos_econometria!$D$114*LN(datos_driver!AR55)+datos_econometria!$D$115*LN(datos_driver!AR24)+IF(AX1=2019,datos_econometria!$D$119,0)+IF(datos_tkm_auxiliar!AX1=2020,datos_econometria!$D$120,0))</f>
        <v>6446873491.146018</v>
      </c>
    </row>
    <row r="7" spans="1:50">
      <c r="A7" t="s">
        <v>33</v>
      </c>
      <c r="B7" t="s">
        <v>827</v>
      </c>
      <c r="C7" t="s">
        <v>389</v>
      </c>
      <c r="D7" s="70"/>
      <c r="E7" s="70"/>
      <c r="F7" s="70"/>
      <c r="G7" s="70"/>
      <c r="H7" s="70"/>
      <c r="I7" s="65">
        <f>EXP(datos_econometria!$D$152+datos_econometria!$D$148*LN(datos_driver!C7)+datos_econometria!$D$150*LN(datos_driver!C56)+datos_econometria!$D$151*LN(datos_driver!C25)+IF(I1=2019,datos_econometria!$D$155,0)*IF(I1=2020,datos_econometria!$D$156,0))</f>
        <v>5418070501.5541897</v>
      </c>
      <c r="J7" s="65">
        <f>EXP(datos_econometria!$D$152+datos_econometria!$D$148*LN(datos_driver!D7)+datos_econometria!$D$150*LN(datos_driver!D56)+datos_econometria!$D$151*LN(datos_driver!D25)+IF(J1=2019,datos_econometria!$D$155,0)*IF(J1=2020,datos_econometria!$D$156,0))</f>
        <v>5015624855.723176</v>
      </c>
      <c r="K7" s="65">
        <f>EXP(datos_econometria!$D$152+datos_econometria!$D$148*LN(datos_driver!E7)+datos_econometria!$D$150*LN(datos_driver!E56)+datos_econometria!$D$151*LN(datos_driver!E25)+IF(K1=2019,datos_econometria!$D$155,0)*IF(K1=2020,datos_econometria!$D$156,0))</f>
        <v>5729275480.6899023</v>
      </c>
      <c r="L7" s="65">
        <f>EXP(datos_econometria!$D$152+datos_econometria!$D$148*LN(datos_driver!F7)+datos_econometria!$D$150*LN(datos_driver!F56)+datos_econometria!$D$151*LN(datos_driver!F25)+IF(L1=2019,datos_econometria!$D$155,0)*IF(L1=2020,datos_econometria!$D$156,0))</f>
        <v>5840861304.4215107</v>
      </c>
      <c r="M7" s="65">
        <f>EXP(datos_econometria!$D$152+datos_econometria!$D$148*LN(datos_driver!G7)+datos_econometria!$D$150*LN(datos_driver!G56)+datos_econometria!$D$151*LN(datos_driver!G25)+IF(M1=2019,datos_econometria!$D$155,0)*IF(M1=2020,datos_econometria!$D$156,0))</f>
        <v>5790288046.7015696</v>
      </c>
      <c r="N7" s="65">
        <f>EXP(datos_econometria!$D$152+datos_econometria!$D$148*LN(datos_driver!H7)+datos_econometria!$D$150*LN(datos_driver!H56)+datos_econometria!$D$151*LN(datos_driver!H25)+IF(N1=2019,datos_econometria!$D$155,0)*IF(N1=2020,datos_econometria!$D$156,0))</f>
        <v>5928063264.5171528</v>
      </c>
      <c r="O7" s="65">
        <f>EXP(datos_econometria!$D$152+datos_econometria!$D$148*LN(datos_driver!I7)+datos_econometria!$D$150*LN(datos_driver!I56)+datos_econometria!$D$151*LN(datos_driver!I25)+IF(O1=2019,datos_econometria!$D$155,0)*IF(O1=2020,datos_econometria!$D$156,0))</f>
        <v>6053181235.5763321</v>
      </c>
      <c r="P7" s="65">
        <f>EXP(datos_econometria!$D$152+datos_econometria!$D$148*LN(datos_driver!J7)+datos_econometria!$D$150*LN(datos_driver!J56)+datos_econometria!$D$151*LN(datos_driver!J25)+IF(P1=2019,datos_econometria!$D$155,0)*IF(P1=2020,datos_econometria!$D$156,0))</f>
        <v>6163301696.1932735</v>
      </c>
      <c r="Q7" s="65">
        <f>EXP(datos_econometria!$D$152+datos_econometria!$D$148*LN(datos_driver!K7)+datos_econometria!$D$150*LN(datos_driver!K56)+datos_econometria!$D$151*LN(datos_driver!K25)+IF(Q1=2019,datos_econometria!$D$155,0)*IF(Q1=2020,datos_econometria!$D$156,0))</f>
        <v>6266450000.3486605</v>
      </c>
      <c r="R7" s="65">
        <f>EXP(datos_econometria!$D$152+datos_econometria!$D$148*LN(datos_driver!L7)+datos_econometria!$D$150*LN(datos_driver!L56)+datos_econometria!$D$151*LN(datos_driver!L25)+IF(R1=2019,datos_econometria!$D$155,0)*IF(R1=2020,datos_econometria!$D$156,0))</f>
        <v>6374600579.889966</v>
      </c>
      <c r="S7" s="65">
        <f>EXP(datos_econometria!$D$152+datos_econometria!$D$148*LN(datos_driver!M7)+datos_econometria!$D$150*LN(datos_driver!M56)+datos_econometria!$D$151*LN(datos_driver!M25)+IF(S1=2019,datos_econometria!$D$155,0)*IF(S1=2020,datos_econometria!$D$156,0))</f>
        <v>6483401219.5188894</v>
      </c>
      <c r="T7" s="65">
        <f>EXP(datos_econometria!$D$152+datos_econometria!$D$148*LN(datos_driver!N7)+datos_econometria!$D$150*LN(datos_driver!N56)+datos_econometria!$D$151*LN(datos_driver!N25)+IF(T1=2019,datos_econometria!$D$155,0)*IF(T1=2020,datos_econometria!$D$156,0))</f>
        <v>6587250730.3185139</v>
      </c>
      <c r="U7" s="65">
        <f>EXP(datos_econometria!$D$152+datos_econometria!$D$148*LN(datos_driver!O7)+datos_econometria!$D$150*LN(datos_driver!O56)+datos_econometria!$D$151*LN(datos_driver!O25)+IF(U1=2019,datos_econometria!$D$155,0)*IF(U1=2020,datos_econometria!$D$156,0))</f>
        <v>6686329202.5132017</v>
      </c>
      <c r="V7" s="65">
        <f>EXP(datos_econometria!$D$152+datos_econometria!$D$148*LN(datos_driver!P7)+datos_econometria!$D$150*LN(datos_driver!P56)+datos_econometria!$D$151*LN(datos_driver!P25)+IF(V1=2019,datos_econometria!$D$155,0)*IF(V1=2020,datos_econometria!$D$156,0))</f>
        <v>6783050846.6753426</v>
      </c>
      <c r="W7" s="65">
        <f>EXP(datos_econometria!$D$152+datos_econometria!$D$148*LN(datos_driver!Q7)+datos_econometria!$D$150*LN(datos_driver!Q56)+datos_econometria!$D$151*LN(datos_driver!Q25)+IF(W1=2019,datos_econometria!$D$155,0)*IF(W1=2020,datos_econometria!$D$156,0))</f>
        <v>6877275846.9088974</v>
      </c>
      <c r="X7" s="65">
        <f>EXP(datos_econometria!$D$152+datos_econometria!$D$148*LN(datos_driver!R7)+datos_econometria!$D$150*LN(datos_driver!R56)+datos_econometria!$D$151*LN(datos_driver!R25)+IF(X1=2019,datos_econometria!$D$155,0)*IF(X1=2020,datos_econometria!$D$156,0))</f>
        <v>6968822965.9064922</v>
      </c>
      <c r="Y7" s="65">
        <f>EXP(datos_econometria!$D$152+datos_econometria!$D$148*LN(datos_driver!S7)+datos_econometria!$D$150*LN(datos_driver!S56)+datos_econometria!$D$151*LN(datos_driver!S25)+IF(Y1=2019,datos_econometria!$D$155,0)*IF(Y1=2020,datos_econometria!$D$156,0))</f>
        <v>7057525909.3540201</v>
      </c>
      <c r="Z7" s="65">
        <f>EXP(datos_econometria!$D$152+datos_econometria!$D$148*LN(datos_driver!T7)+datos_econometria!$D$150*LN(datos_driver!T56)+datos_econometria!$D$151*LN(datos_driver!T25)+IF(Z1=2019,datos_econometria!$D$155,0)*IF(Z1=2020,datos_econometria!$D$156,0))</f>
        <v>7143229919.3200274</v>
      </c>
      <c r="AA7" s="65">
        <f>EXP(datos_econometria!$D$152+datos_econometria!$D$148*LN(datos_driver!U7)+datos_econometria!$D$150*LN(datos_driver!U56)+datos_econometria!$D$151*LN(datos_driver!U25)+IF(AA1=2019,datos_econometria!$D$155,0)*IF(AA1=2020,datos_econometria!$D$156,0))</f>
        <v>7225788191.1496964</v>
      </c>
      <c r="AB7" s="65">
        <f>EXP(datos_econometria!$D$152+datos_econometria!$D$148*LN(datos_driver!V7)+datos_econometria!$D$150*LN(datos_driver!V56)+datos_econometria!$D$151*LN(datos_driver!V25)+IF(AB1=2019,datos_econometria!$D$155,0)*IF(AB1=2020,datos_econometria!$D$156,0))</f>
        <v>7305060171.1430521</v>
      </c>
      <c r="AC7" s="65">
        <f>EXP(datos_econometria!$D$152+datos_econometria!$D$148*LN(datos_driver!W7)+datos_econometria!$D$150*LN(datos_driver!W56)+datos_econometria!$D$151*LN(datos_driver!W25)+IF(AC1=2019,datos_econometria!$D$155,0)*IF(AC1=2020,datos_econometria!$D$156,0))</f>
        <v>7380910853.5822859</v>
      </c>
      <c r="AD7" s="65">
        <f>EXP(datos_econometria!$D$152+datos_econometria!$D$148*LN(datos_driver!X7)+datos_econometria!$D$150*LN(datos_driver!X56)+datos_econometria!$D$151*LN(datos_driver!X25)+IF(AD1=2019,datos_econometria!$D$155,0)*IF(AD1=2020,datos_econometria!$D$156,0))</f>
        <v>7453210565.6584711</v>
      </c>
      <c r="AE7" s="65">
        <f>EXP(datos_econometria!$D$152+datos_econometria!$D$148*LN(datos_driver!Y7)+datos_econometria!$D$150*LN(datos_driver!Y56)+datos_econometria!$D$151*LN(datos_driver!Y25)+IF(AE1=2019,datos_econometria!$D$155,0)*IF(AE1=2020,datos_econometria!$D$156,0))</f>
        <v>7521834998.4306755</v>
      </c>
      <c r="AF7" s="65">
        <f>EXP(datos_econometria!$D$152+datos_econometria!$D$148*LN(datos_driver!Z7)+datos_econometria!$D$150*LN(datos_driver!Z56)+datos_econometria!$D$151*LN(datos_driver!Z25)+IF(AF1=2019,datos_econometria!$D$155,0)*IF(AF1=2020,datos_econometria!$D$156,0))</f>
        <v>7586665365.674468</v>
      </c>
      <c r="AG7" s="65">
        <f>EXP(datos_econometria!$D$152+datos_econometria!$D$148*LN(datos_driver!AA7)+datos_econometria!$D$150*LN(datos_driver!AA56)+datos_econometria!$D$151*LN(datos_driver!AA25)+IF(AG1=2019,datos_econometria!$D$155,0)*IF(AG1=2020,datos_econometria!$D$156,0))</f>
        <v>7647588629.0982037</v>
      </c>
      <c r="AH7" s="65">
        <f>EXP(datos_econometria!$D$152+datos_econometria!$D$148*LN(datos_driver!AB7)+datos_econometria!$D$150*LN(datos_driver!AB56)+datos_econometria!$D$151*LN(datos_driver!AB25)+IF(AH1=2019,datos_econometria!$D$155,0)*IF(AH1=2020,datos_econometria!$D$156,0))</f>
        <v>7704497755.8963594</v>
      </c>
      <c r="AI7" s="65">
        <f>EXP(datos_econometria!$D$152+datos_econometria!$D$148*LN(datos_driver!AC7)+datos_econometria!$D$150*LN(datos_driver!AC56)+datos_econometria!$D$151*LN(datos_driver!AC25)+IF(AI1=2019,datos_econometria!$D$155,0)*IF(AI1=2020,datos_econometria!$D$156,0))</f>
        <v>7757291988.8403635</v>
      </c>
      <c r="AJ7" s="65">
        <f>EXP(datos_econometria!$D$152+datos_econometria!$D$148*LN(datos_driver!AD7)+datos_econometria!$D$150*LN(datos_driver!AD56)+datos_econometria!$D$151*LN(datos_driver!AD25)+IF(AJ1=2019,datos_econometria!$D$155,0)*IF(AJ1=2020,datos_econometria!$D$156,0))</f>
        <v>7805877116.8899632</v>
      </c>
      <c r="AK7" s="65">
        <f>EXP(datos_econometria!$D$152+datos_econometria!$D$148*LN(datos_driver!AE7)+datos_econometria!$D$150*LN(datos_driver!AE56)+datos_econometria!$D$151*LN(datos_driver!AE25)+IF(AK1=2019,datos_econometria!$D$155,0)*IF(AK1=2020,datos_econometria!$D$156,0))</f>
        <v>7825487217.6612396</v>
      </c>
      <c r="AL7" s="65">
        <f>EXP(datos_econometria!$D$152+datos_econometria!$D$148*LN(datos_driver!AF7)+datos_econometria!$D$150*LN(datos_driver!AF56)+datos_econometria!$D$151*LN(datos_driver!AF25)+IF(AL1=2019,datos_econometria!$D$155,0)*IF(AL1=2020,datos_econometria!$D$156,0))</f>
        <v>7849524531.0221558</v>
      </c>
      <c r="AM7" s="65">
        <f>EXP(datos_econometria!$D$152+datos_econometria!$D$148*LN(datos_driver!AG7)+datos_econometria!$D$150*LN(datos_driver!AG56)+datos_econometria!$D$151*LN(datos_driver!AG25)+IF(AM1=2019,datos_econometria!$D$155,0)*IF(AM1=2020,datos_econometria!$D$156,0))</f>
        <v>7876867568.77701</v>
      </c>
      <c r="AN7" s="65">
        <f>EXP(datos_econometria!$D$152+datos_econometria!$D$148*LN(datos_driver!AH7)+datos_econometria!$D$150*LN(datos_driver!AH56)+datos_econometria!$D$151*LN(datos_driver!AH25)+IF(AN1=2019,datos_econometria!$D$155,0)*IF(AN1=2020,datos_econometria!$D$156,0))</f>
        <v>7906300696.1375999</v>
      </c>
      <c r="AO7" s="65">
        <f>EXP(datos_econometria!$D$152+datos_econometria!$D$148*LN(datos_driver!AI7)+datos_econometria!$D$150*LN(datos_driver!AI56)+datos_econometria!$D$151*LN(datos_driver!AI25)+IF(AO1=2019,datos_econometria!$D$155,0)*IF(AO1=2020,datos_econometria!$D$156,0))</f>
        <v>7937072768.4835787</v>
      </c>
      <c r="AP7" s="65">
        <f>EXP(datos_econometria!$D$152+datos_econometria!$D$148*LN(datos_driver!AJ7)+datos_econometria!$D$150*LN(datos_driver!AJ56)+datos_econometria!$D$151*LN(datos_driver!AJ25)+IF(AP1=2019,datos_econometria!$D$155,0)*IF(AP1=2020,datos_econometria!$D$156,0))</f>
        <v>7968731040.7400723</v>
      </c>
      <c r="AQ7" s="65">
        <f>EXP(datos_econometria!$D$152+datos_econometria!$D$148*LN(datos_driver!AK7)+datos_econometria!$D$150*LN(datos_driver!AK56)+datos_econometria!$D$151*LN(datos_driver!AK25)+IF(AQ1=2019,datos_econometria!$D$155,0)*IF(AQ1=2020,datos_econometria!$D$156,0))</f>
        <v>8000998492.7425604</v>
      </c>
      <c r="AR7" s="65">
        <f>EXP(datos_econometria!$D$152+datos_econometria!$D$148*LN(datos_driver!AL7)+datos_econometria!$D$150*LN(datos_driver!AL56)+datos_econometria!$D$151*LN(datos_driver!AL25)+IF(AR1=2019,datos_econometria!$D$155,0)*IF(AR1=2020,datos_econometria!$D$156,0))</f>
        <v>8033703282.2342501</v>
      </c>
      <c r="AS7" s="65">
        <f>EXP(datos_econometria!$D$152+datos_econometria!$D$148*LN(datos_driver!AM7)+datos_econometria!$D$150*LN(datos_driver!AM56)+datos_econometria!$D$151*LN(datos_driver!AM25)+IF(AS1=2019,datos_econometria!$D$155,0)*IF(AS1=2020,datos_econometria!$D$156,0))</f>
        <v>8066737802.9835701</v>
      </c>
      <c r="AT7" s="65">
        <f>EXP(datos_econometria!$D$152+datos_econometria!$D$148*LN(datos_driver!AN7)+datos_econometria!$D$150*LN(datos_driver!AN56)+datos_econometria!$D$151*LN(datos_driver!AN25)+IF(AT1=2019,datos_econometria!$D$155,0)*IF(AT1=2020,datos_econometria!$D$156,0))</f>
        <v>8100034254.8809595</v>
      </c>
      <c r="AU7" s="65">
        <f>EXP(datos_econometria!$D$152+datos_econometria!$D$148*LN(datos_driver!AO7)+datos_econometria!$D$150*LN(datos_driver!AO56)+datos_econometria!$D$151*LN(datos_driver!AO25)+IF(AU1=2019,datos_econometria!$D$155,0)*IF(AU1=2020,datos_econometria!$D$156,0))</f>
        <v>8133549752.7415199</v>
      </c>
      <c r="AV7" s="65">
        <f>EXP(datos_econometria!$D$152+datos_econometria!$D$148*LN(datos_driver!AP7)+datos_econometria!$D$150*LN(datos_driver!AP56)+datos_econometria!$D$151*LN(datos_driver!AP25)+IF(AV1=2019,datos_econometria!$D$155,0)*IF(AV1=2020,datos_econometria!$D$156,0))</f>
        <v>8167257117.631506</v>
      </c>
      <c r="AW7" s="65">
        <f>EXP(datos_econometria!$D$152+datos_econometria!$D$148*LN(datos_driver!AQ7)+datos_econometria!$D$150*LN(datos_driver!AQ56)+datos_econometria!$D$151*LN(datos_driver!AQ25)+IF(AW1=2019,datos_econometria!$D$155,0)*IF(AW1=2020,datos_econometria!$D$156,0))</f>
        <v>8201139126.4259768</v>
      </c>
      <c r="AX7" s="65">
        <f>EXP(datos_econometria!$D$152+datos_econometria!$D$148*LN(datos_driver!AR7)+datos_econometria!$D$150*LN(datos_driver!AR56)+datos_econometria!$D$151*LN(datos_driver!AR25)+IF(AX1=2019,datos_econometria!$D$155,0)*IF(AX1=2020,datos_econometria!$D$156,0))</f>
        <v>8235184895.9617386</v>
      </c>
    </row>
    <row r="8" spans="1:50">
      <c r="A8" t="s">
        <v>34</v>
      </c>
      <c r="B8" t="s">
        <v>827</v>
      </c>
      <c r="C8" t="s">
        <v>389</v>
      </c>
      <c r="D8" s="70"/>
      <c r="E8" s="70"/>
      <c r="F8" s="70"/>
      <c r="G8" s="70"/>
      <c r="H8" s="70"/>
      <c r="I8" s="65">
        <f>EXP(datos_econometria!$D$188+datos_econometria!$D$184*LN(datos_driver!C8)+datos_econometria!$D$186*LN(datos_driver!C57)+datos_econometria!$D$187*LN(datos_driver!C26))</f>
        <v>5362897434.0005608</v>
      </c>
      <c r="J8" s="65">
        <f>EXP(datos_econometria!$D$188+datos_econometria!$D$184*LN(datos_driver!D8)+datos_econometria!$D$186*LN(datos_driver!D57)+datos_econometria!$D$187*LN(datos_driver!D26))</f>
        <v>4618997874.6016064</v>
      </c>
      <c r="K8" s="65">
        <f>EXP(datos_econometria!$D$188+datos_econometria!$D$184*LN(datos_driver!E8)+datos_econometria!$D$186*LN(datos_driver!E57)+datos_econometria!$D$187*LN(datos_driver!E26))</f>
        <v>5737556494.0701475</v>
      </c>
      <c r="L8" s="65">
        <f>EXP(datos_econometria!$D$188+datos_econometria!$D$184*LN(datos_driver!F8)+datos_econometria!$D$186*LN(datos_driver!F57)+datos_econometria!$D$187*LN(datos_driver!F26))</f>
        <v>5992752759.0249758</v>
      </c>
      <c r="M8" s="65">
        <f>EXP(datos_econometria!$D$188+datos_econometria!$D$184*LN(datos_driver!G8)+datos_econometria!$D$186*LN(datos_driver!G57)+datos_econometria!$D$187*LN(datos_driver!G26))</f>
        <v>5990444495.6675415</v>
      </c>
      <c r="N8" s="65">
        <f>EXP(datos_econometria!$D$188+datos_econometria!$D$184*LN(datos_driver!H8)+datos_econometria!$D$186*LN(datos_driver!H57)+datos_econometria!$D$187*LN(datos_driver!H26))</f>
        <v>6300165372.7540159</v>
      </c>
      <c r="O8" s="65">
        <f>EXP(datos_econometria!$D$188+datos_econometria!$D$184*LN(datos_driver!I8)+datos_econometria!$D$186*LN(datos_driver!I57)+datos_econometria!$D$187*LN(datos_driver!I26))</f>
        <v>6565284222.8571072</v>
      </c>
      <c r="P8" s="65">
        <f>EXP(datos_econometria!$D$188+datos_econometria!$D$184*LN(datos_driver!J8)+datos_econometria!$D$186*LN(datos_driver!J57)+datos_econometria!$D$187*LN(datos_driver!J26))</f>
        <v>6818914182.8550091</v>
      </c>
      <c r="Q8" s="65">
        <f>EXP(datos_econometria!$D$188+datos_econometria!$D$184*LN(datos_driver!K8)+datos_econometria!$D$186*LN(datos_driver!K57)+datos_econometria!$D$187*LN(datos_driver!K26))</f>
        <v>7090609663.3493528</v>
      </c>
      <c r="R8" s="65">
        <f>EXP(datos_econometria!$D$188+datos_econometria!$D$184*LN(datos_driver!L8)+datos_econometria!$D$186*LN(datos_driver!L57)+datos_econometria!$D$187*LN(datos_driver!L26))</f>
        <v>7400485200.4629784</v>
      </c>
      <c r="S8" s="65">
        <f>EXP(datos_econometria!$D$188+datos_econometria!$D$184*LN(datos_driver!M8)+datos_econometria!$D$186*LN(datos_driver!M57)+datos_econometria!$D$187*LN(datos_driver!M26))</f>
        <v>7696650517.3720627</v>
      </c>
      <c r="T8" s="65">
        <f>EXP(datos_econometria!$D$188+datos_econometria!$D$184*LN(datos_driver!N8)+datos_econometria!$D$186*LN(datos_driver!N57)+datos_econometria!$D$187*LN(datos_driver!N26))</f>
        <v>7954684690.6837282</v>
      </c>
      <c r="U8" s="65">
        <f>EXP(datos_econometria!$D$188+datos_econometria!$D$184*LN(datos_driver!O8)+datos_econometria!$D$186*LN(datos_driver!O57)+datos_econometria!$D$187*LN(datos_driver!O26))</f>
        <v>8211287734.6524515</v>
      </c>
      <c r="V8" s="65">
        <f>EXP(datos_econometria!$D$188+datos_econometria!$D$184*LN(datos_driver!P8)+datos_econometria!$D$186*LN(datos_driver!P57)+datos_econometria!$D$187*LN(datos_driver!P26))</f>
        <v>8451233441.8519506</v>
      </c>
      <c r="W8" s="65">
        <f>EXP(datos_econometria!$D$188+datos_econometria!$D$184*LN(datos_driver!Q8)+datos_econometria!$D$186*LN(datos_driver!Q57)+datos_econometria!$D$187*LN(datos_driver!Q26))</f>
        <v>8773287170.1366501</v>
      </c>
      <c r="X8" s="65">
        <f>EXP(datos_econometria!$D$188+datos_econometria!$D$184*LN(datos_driver!R8)+datos_econometria!$D$186*LN(datos_driver!R57)+datos_econometria!$D$187*LN(datos_driver!R26))</f>
        <v>9035846563.7383652</v>
      </c>
      <c r="Y8" s="65">
        <f>EXP(datos_econometria!$D$188+datos_econometria!$D$184*LN(datos_driver!S8)+datos_econometria!$D$186*LN(datos_driver!S57)+datos_econometria!$D$187*LN(datos_driver!S26))</f>
        <v>9332021712.9778614</v>
      </c>
      <c r="Z8" s="65">
        <f>EXP(datos_econometria!$D$188+datos_econometria!$D$184*LN(datos_driver!T8)+datos_econometria!$D$186*LN(datos_driver!T57)+datos_econometria!$D$187*LN(datos_driver!T26))</f>
        <v>9547394918.2726593</v>
      </c>
      <c r="AA8" s="65">
        <f>EXP(datos_econometria!$D$188+datos_econometria!$D$184*LN(datos_driver!U8)+datos_econometria!$D$186*LN(datos_driver!U57)+datos_econometria!$D$187*LN(datos_driver!U26))</f>
        <v>9837772929.381773</v>
      </c>
      <c r="AB8" s="65">
        <f>EXP(datos_econometria!$D$188+datos_econometria!$D$184*LN(datos_driver!V8)+datos_econometria!$D$186*LN(datos_driver!V57)+datos_econometria!$D$187*LN(datos_driver!V26))</f>
        <v>10098694255.34359</v>
      </c>
      <c r="AC8" s="65">
        <f>EXP(datos_econometria!$D$188+datos_econometria!$D$184*LN(datos_driver!W8)+datos_econometria!$D$186*LN(datos_driver!W57)+datos_econometria!$D$187*LN(datos_driver!W26))</f>
        <v>10330626730.011881</v>
      </c>
      <c r="AD8" s="65">
        <f>EXP(datos_econometria!$D$188+datos_econometria!$D$184*LN(datos_driver!X8)+datos_econometria!$D$186*LN(datos_driver!X57)+datos_econometria!$D$187*LN(datos_driver!X26))</f>
        <v>10580195286.111544</v>
      </c>
      <c r="AE8" s="65">
        <f>EXP(datos_econometria!$D$188+datos_econometria!$D$184*LN(datos_driver!Y8)+datos_econometria!$D$186*LN(datos_driver!Y57)+datos_econometria!$D$187*LN(datos_driver!Y26))</f>
        <v>10831189562.855766</v>
      </c>
      <c r="AF8" s="65">
        <f>EXP(datos_econometria!$D$188+datos_econometria!$D$184*LN(datos_driver!Z8)+datos_econometria!$D$186*LN(datos_driver!Z57)+datos_econometria!$D$187*LN(datos_driver!Z26))</f>
        <v>11089996739.40637</v>
      </c>
      <c r="AG8" s="65">
        <f>EXP(datos_econometria!$D$188+datos_econometria!$D$184*LN(datos_driver!AA8)+datos_econometria!$D$186*LN(datos_driver!AA57)+datos_econometria!$D$187*LN(datos_driver!AA26))</f>
        <v>11321805513.982897</v>
      </c>
      <c r="AH8" s="65">
        <f>EXP(datos_econometria!$D$188+datos_econometria!$D$184*LN(datos_driver!AB8)+datos_econometria!$D$186*LN(datos_driver!AB57)+datos_econometria!$D$187*LN(datos_driver!AB26))</f>
        <v>11543172387.677917</v>
      </c>
      <c r="AI8" s="65">
        <f>EXP(datos_econometria!$D$188+datos_econometria!$D$184*LN(datos_driver!AC8)+datos_econometria!$D$186*LN(datos_driver!AC57)+datos_econometria!$D$187*LN(datos_driver!AC26))</f>
        <v>11747208471.15078</v>
      </c>
      <c r="AJ8" s="65">
        <f>EXP(datos_econometria!$D$188+datos_econometria!$D$184*LN(datos_driver!AD8)+datos_econometria!$D$186*LN(datos_driver!AD57)+datos_econometria!$D$187*LN(datos_driver!AD26))</f>
        <v>11923476646.76742</v>
      </c>
      <c r="AK8" s="65">
        <f>EXP(datos_econometria!$D$188+datos_econometria!$D$184*LN(datos_driver!AE8)+datos_econometria!$D$186*LN(datos_driver!AE57)+datos_econometria!$D$187*LN(datos_driver!AE26))</f>
        <v>12007996148.157574</v>
      </c>
      <c r="AL8" s="65">
        <f>EXP(datos_econometria!$D$188+datos_econometria!$D$184*LN(datos_driver!AF8)+datos_econometria!$D$186*LN(datos_driver!AF57)+datos_econometria!$D$187*LN(datos_driver!AF26))</f>
        <v>12127843138.78302</v>
      </c>
      <c r="AM8" s="65">
        <f>EXP(datos_econometria!$D$188+datos_econometria!$D$184*LN(datos_driver!AG8)+datos_econometria!$D$186*LN(datos_driver!AG57)+datos_econometria!$D$187*LN(datos_driver!AG26))</f>
        <v>12198273009.893614</v>
      </c>
      <c r="AN8" s="65">
        <f>EXP(datos_econometria!$D$188+datos_econometria!$D$184*LN(datos_driver!AH8)+datos_econometria!$D$186*LN(datos_driver!AH57)+datos_econometria!$D$187*LN(datos_driver!AH26))</f>
        <v>12287385190.173134</v>
      </c>
      <c r="AO8" s="65">
        <f>EXP(datos_econometria!$D$188+datos_econometria!$D$184*LN(datos_driver!AI8)+datos_econometria!$D$186*LN(datos_driver!AI57)+datos_econometria!$D$187*LN(datos_driver!AI26))</f>
        <v>12414691800.246304</v>
      </c>
      <c r="AP8" s="65">
        <f>EXP(datos_econometria!$D$188+datos_econometria!$D$184*LN(datos_driver!AJ8)+datos_econometria!$D$186*LN(datos_driver!AJ57)+datos_econometria!$D$187*LN(datos_driver!AJ26))</f>
        <v>12544026212.596411</v>
      </c>
      <c r="AQ8" s="65">
        <f>EXP(datos_econometria!$D$188+datos_econometria!$D$184*LN(datos_driver!AK8)+datos_econometria!$D$186*LN(datos_driver!AK57)+datos_econometria!$D$187*LN(datos_driver!AK26))</f>
        <v>12675365241.216787</v>
      </c>
      <c r="AR8" s="65">
        <f>EXP(datos_econometria!$D$188+datos_econometria!$D$184*LN(datos_driver!AL8)+datos_econometria!$D$186*LN(datos_driver!AL57)+datos_econometria!$D$187*LN(datos_driver!AL26))</f>
        <v>12808627500.166239</v>
      </c>
      <c r="AS8" s="65">
        <f>EXP(datos_econometria!$D$188+datos_econometria!$D$184*LN(datos_driver!AM8)+datos_econometria!$D$186*LN(datos_driver!AM57)+datos_econometria!$D$187*LN(datos_driver!AM26))</f>
        <v>12943722875.10792</v>
      </c>
      <c r="AT8" s="65">
        <f>EXP(datos_econometria!$D$188+datos_econometria!$D$184*LN(datos_driver!AN8)+datos_econometria!$D$186*LN(datos_driver!AN57)+datos_econometria!$D$187*LN(datos_driver!AN26))</f>
        <v>13080573420.284008</v>
      </c>
      <c r="AU8" s="65">
        <f>EXP(datos_econometria!$D$188+datos_econometria!$D$184*LN(datos_driver!AO8)+datos_econometria!$D$186*LN(datos_driver!AO57)+datos_econometria!$D$187*LN(datos_driver!AO26))</f>
        <v>13219119676.366552</v>
      </c>
      <c r="AV8" s="65">
        <f>EXP(datos_econometria!$D$188+datos_econometria!$D$184*LN(datos_driver!AP8)+datos_econometria!$D$186*LN(datos_driver!AP57)+datos_econometria!$D$187*LN(datos_driver!AP26))</f>
        <v>13359320372.980846</v>
      </c>
      <c r="AW8" s="65">
        <f>EXP(datos_econometria!$D$188+datos_econometria!$D$184*LN(datos_driver!AQ8)+datos_econometria!$D$186*LN(datos_driver!AQ57)+datos_econometria!$D$187*LN(datos_driver!AQ26))</f>
        <v>13501149649.731436</v>
      </c>
      <c r="AX8" s="65">
        <f>EXP(datos_econometria!$D$188+datos_econometria!$D$184*LN(datos_driver!AR8)+datos_econometria!$D$186*LN(datos_driver!AR57)+datos_econometria!$D$187*LN(datos_driver!AR26))</f>
        <v>13644593757.385479</v>
      </c>
    </row>
    <row r="9" spans="1:50">
      <c r="A9" t="s">
        <v>35</v>
      </c>
      <c r="B9" t="s">
        <v>827</v>
      </c>
      <c r="C9" t="s">
        <v>389</v>
      </c>
      <c r="D9" s="70"/>
      <c r="E9" s="70"/>
      <c r="F9" s="70"/>
      <c r="G9" s="70"/>
      <c r="H9" s="70"/>
      <c r="I9" s="65">
        <f>EXP(datos_econometria!$D$220+datos_econometria!$D$216*LN(datos_driver!C9)+datos_econometria!$D$218*LN(datos_driver!C58)+datos_econometria!$D$219*LN(datos_driver!C27)+datos_econometria!$D$223*IF(datos_tkm_auxiliar!I$1=2019,1,0)+datos_econometria!$D$224*IF(datos_tkm_auxiliar!I$1=2020,1,0))</f>
        <v>7012333726.0196953</v>
      </c>
      <c r="J9" s="65">
        <f>EXP(datos_econometria!$D$220+datos_econometria!$D$216*LN(datos_driver!D9)+datos_econometria!$D$218*LN(datos_driver!D58)+datos_econometria!$D$219*LN(datos_driver!D27)+datos_econometria!$D$223*IF(datos_tkm_auxiliar!J$1=2019,1,0)+datos_econometria!$D$224*IF(datos_tkm_auxiliar!J$1=2020,1,0))</f>
        <v>6729752694.8086863</v>
      </c>
      <c r="K9" s="65">
        <f>EXP(datos_econometria!$D$220+datos_econometria!$D$216*LN(datos_driver!E9)+datos_econometria!$D$218*LN(datos_driver!E58)+datos_econometria!$D$219*LN(datos_driver!E27)+datos_econometria!$D$223*IF(datos_tkm_auxiliar!K$1=2019,1,0)+datos_econometria!$D$224*IF(datos_tkm_auxiliar!K$1=2020,1,0))</f>
        <v>6316536858.9726849</v>
      </c>
      <c r="L9" s="65">
        <f>EXP(datos_econometria!$D$220+datos_econometria!$D$216*LN(datos_driver!F9)+datos_econometria!$D$218*LN(datos_driver!F58)+datos_econometria!$D$219*LN(datos_driver!F27)+datos_econometria!$D$223*IF(datos_tkm_auxiliar!L$1=2019,1,0)+datos_econometria!$D$224*IF(datos_tkm_auxiliar!L$1=2020,1,0))</f>
        <v>6461060059.338131</v>
      </c>
      <c r="M9" s="65">
        <f>EXP(datos_econometria!$D$220+datos_econometria!$D$216*LN(datos_driver!G9)+datos_econometria!$D$218*LN(datos_driver!G58)+datos_econometria!$D$219*LN(datos_driver!G27)+datos_econometria!$D$223*IF(datos_tkm_auxiliar!M$1=2019,1,0)+datos_econometria!$D$224*IF(datos_tkm_auxiliar!M$1=2020,1,0))</f>
        <v>6383243953.3001232</v>
      </c>
      <c r="N9" s="65">
        <f>EXP(datos_econometria!$D$220+datos_econometria!$D$216*LN(datos_driver!H9)+datos_econometria!$D$218*LN(datos_driver!H58)+datos_econometria!$D$219*LN(datos_driver!H27)+datos_econometria!$D$223*IF(datos_tkm_auxiliar!N$1=2019,1,0)+datos_econometria!$D$224*IF(datos_tkm_auxiliar!N$1=2020,1,0))</f>
        <v>6581631269.7968769</v>
      </c>
      <c r="O9" s="65">
        <f>EXP(datos_econometria!$D$220+datos_econometria!$D$216*LN(datos_driver!I9)+datos_econometria!$D$218*LN(datos_driver!I58)+datos_econometria!$D$219*LN(datos_driver!I27)+datos_econometria!$D$223*IF(datos_tkm_auxiliar!O$1=2019,1,0)+datos_econometria!$D$224*IF(datos_tkm_auxiliar!O$1=2020,1,0))</f>
        <v>6759268821.9852905</v>
      </c>
      <c r="P9" s="65">
        <f>EXP(datos_econometria!$D$220+datos_econometria!$D$216*LN(datos_driver!J9)+datos_econometria!$D$218*LN(datos_driver!J58)+datos_econometria!$D$219*LN(datos_driver!J27)+datos_econometria!$D$223*IF(datos_tkm_auxiliar!P$1=2019,1,0)+datos_econometria!$D$224*IF(datos_tkm_auxiliar!P$1=2020,1,0))</f>
        <v>6915869466.1708231</v>
      </c>
      <c r="Q9" s="65">
        <f>EXP(datos_econometria!$D$220+datos_econometria!$D$216*LN(datos_driver!K9)+datos_econometria!$D$218*LN(datos_driver!K58)+datos_econometria!$D$219*LN(datos_driver!K27)+datos_econometria!$D$223*IF(datos_tkm_auxiliar!Q$1=2019,1,0)+datos_econometria!$D$224*IF(datos_tkm_auxiliar!Q$1=2020,1,0))</f>
        <v>7063334716.472517</v>
      </c>
      <c r="R9" s="65">
        <f>EXP(datos_econometria!$D$220+datos_econometria!$D$216*LN(datos_driver!L9)+datos_econometria!$D$218*LN(datos_driver!L58)+datos_econometria!$D$219*LN(datos_driver!L27)+datos_econometria!$D$223*IF(datos_tkm_auxiliar!R$1=2019,1,0)+datos_econometria!$D$224*IF(datos_tkm_auxiliar!R$1=2020,1,0))</f>
        <v>7219058985.9404469</v>
      </c>
      <c r="S9" s="65">
        <f>EXP(datos_econometria!$D$220+datos_econometria!$D$216*LN(datos_driver!M9)+datos_econometria!$D$218*LN(datos_driver!M58)+datos_econometria!$D$219*LN(datos_driver!M27)+datos_econometria!$D$223*IF(datos_tkm_auxiliar!S$1=2019,1,0)+datos_econometria!$D$224*IF(datos_tkm_auxiliar!S$1=2020,1,0))</f>
        <v>7376399749.5855026</v>
      </c>
      <c r="T9" s="65">
        <f>EXP(datos_econometria!$D$220+datos_econometria!$D$216*LN(datos_driver!N9)+datos_econometria!$D$218*LN(datos_driver!N58)+datos_econometria!$D$219*LN(datos_driver!N27)+datos_econometria!$D$223*IF(datos_tkm_auxiliar!T$1=2019,1,0)+datos_econometria!$D$224*IF(datos_tkm_auxiliar!T$1=2020,1,0))</f>
        <v>7527086259.9309149</v>
      </c>
      <c r="U9" s="65">
        <f>EXP(datos_econometria!$D$220+datos_econometria!$D$216*LN(datos_driver!O9)+datos_econometria!$D$218*LN(datos_driver!O58)+datos_econometria!$D$219*LN(datos_driver!O27)+datos_econometria!$D$223*IF(datos_tkm_auxiliar!U$1=2019,1,0)+datos_econometria!$D$224*IF(datos_tkm_auxiliar!U$1=2020,1,0))</f>
        <v>7671424064.0684614</v>
      </c>
      <c r="V9" s="65">
        <f>EXP(datos_econometria!$D$220+datos_econometria!$D$216*LN(datos_driver!P9)+datos_econometria!$D$218*LN(datos_driver!P58)+datos_econometria!$D$219*LN(datos_driver!P27)+datos_econometria!$D$223*IF(datos_tkm_auxiliar!V$1=2019,1,0)+datos_econometria!$D$224*IF(datos_tkm_auxiliar!V$1=2020,1,0))</f>
        <v>7812960186.7418098</v>
      </c>
      <c r="W9" s="65">
        <f>EXP(datos_econometria!$D$220+datos_econometria!$D$216*LN(datos_driver!Q9)+datos_econometria!$D$218*LN(datos_driver!Q58)+datos_econometria!$D$219*LN(datos_driver!Q27)+datos_econometria!$D$223*IF(datos_tkm_auxiliar!W$1=2019,1,0)+datos_econometria!$D$224*IF(datos_tkm_auxiliar!W$1=2020,1,0))</f>
        <v>7951385076.7980623</v>
      </c>
      <c r="X9" s="65">
        <f>EXP(datos_econometria!$D$220+datos_econometria!$D$216*LN(datos_driver!R9)+datos_econometria!$D$218*LN(datos_driver!R58)+datos_econometria!$D$219*LN(datos_driver!R27)+datos_econometria!$D$223*IF(datos_tkm_auxiliar!X$1=2019,1,0)+datos_econometria!$D$224*IF(datos_tkm_auxiliar!X$1=2020,1,0))</f>
        <v>8086375220.051033</v>
      </c>
      <c r="Y9" s="65">
        <f>EXP(datos_econometria!$D$220+datos_econometria!$D$216*LN(datos_driver!S9)+datos_econometria!$D$218*LN(datos_driver!S58)+datos_econometria!$D$219*LN(datos_driver!S27)+datos_econometria!$D$223*IF(datos_tkm_auxiliar!Y$1=2019,1,0)+datos_econometria!$D$224*IF(datos_tkm_auxiliar!Y$1=2020,1,0))</f>
        <v>8217634248.016675</v>
      </c>
      <c r="Z9" s="65">
        <f>EXP(datos_econometria!$D$220+datos_econometria!$D$216*LN(datos_driver!T9)+datos_econometria!$D$218*LN(datos_driver!T58)+datos_econometria!$D$219*LN(datos_driver!T27)+datos_econometria!$D$223*IF(datos_tkm_auxiliar!Z$1=2019,1,0)+datos_econometria!$D$224*IF(datos_tkm_auxiliar!Z$1=2020,1,0))</f>
        <v>8344882545.7099543</v>
      </c>
      <c r="AA9" s="65">
        <f>EXP(datos_econometria!$D$220+datos_econometria!$D$216*LN(datos_driver!U9)+datos_econometria!$D$218*LN(datos_driver!U58)+datos_econometria!$D$219*LN(datos_driver!U27)+datos_econometria!$D$223*IF(datos_tkm_auxiliar!AA$1=2019,1,0)+datos_econometria!$D$224*IF(datos_tkm_auxiliar!AA$1=2020,1,0))</f>
        <v>8467851816.2426796</v>
      </c>
      <c r="AB9" s="65">
        <f>EXP(datos_econometria!$D$220+datos_econometria!$D$216*LN(datos_driver!V9)+datos_econometria!$D$218*LN(datos_driver!V58)+datos_econometria!$D$219*LN(datos_driver!V27)+datos_econometria!$D$223*IF(datos_tkm_auxiliar!AB$1=2019,1,0)+datos_econometria!$D$224*IF(datos_tkm_auxiliar!AB$1=2020,1,0))</f>
        <v>8586282886.7166271</v>
      </c>
      <c r="AC9" s="65">
        <f>EXP(datos_econometria!$D$220+datos_econometria!$D$216*LN(datos_driver!W9)+datos_econometria!$D$218*LN(datos_driver!W58)+datos_econometria!$D$219*LN(datos_driver!W27)+datos_econometria!$D$223*IF(datos_tkm_auxiliar!AC$1=2019,1,0)+datos_econometria!$D$224*IF(datos_tkm_auxiliar!AC$1=2020,1,0))</f>
        <v>8699925005.8849812</v>
      </c>
      <c r="AD9" s="65">
        <f>EXP(datos_econometria!$D$220+datos_econometria!$D$216*LN(datos_driver!X9)+datos_econometria!$D$218*LN(datos_driver!X58)+datos_econometria!$D$219*LN(datos_driver!X27)+datos_econometria!$D$223*IF(datos_tkm_auxiliar!AD$1=2019,1,0)+datos_econometria!$D$224*IF(datos_tkm_auxiliar!AD$1=2020,1,0))</f>
        <v>8808535851.4452381</v>
      </c>
      <c r="AE9" s="65">
        <f>EXP(datos_econometria!$D$220+datos_econometria!$D$216*LN(datos_driver!Y9)+datos_econometria!$D$218*LN(datos_driver!Y58)+datos_econometria!$D$219*LN(datos_driver!Y27)+datos_econometria!$D$223*IF(datos_tkm_auxiliar!AE$1=2019,1,0)+datos_econometria!$D$224*IF(datos_tkm_auxiliar!AE$1=2020,1,0))</f>
        <v>8911881892.3561916</v>
      </c>
      <c r="AF9" s="65">
        <f>EXP(datos_econometria!$D$220+datos_econometria!$D$216*LN(datos_driver!Z9)+datos_econometria!$D$218*LN(datos_driver!Z58)+datos_econometria!$D$219*LN(datos_driver!Z27)+datos_econometria!$D$223*IF(datos_tkm_auxiliar!AF$1=2019,1,0)+datos_econometria!$D$224*IF(datos_tkm_auxiliar!AF$1=2020,1,0))</f>
        <v>9009738933.2467575</v>
      </c>
      <c r="AG9" s="65">
        <f>EXP(datos_econometria!$D$220+datos_econometria!$D$216*LN(datos_driver!AA9)+datos_econometria!$D$218*LN(datos_driver!AA58)+datos_econometria!$D$219*LN(datos_driver!AA27)+datos_econometria!$D$223*IF(datos_tkm_auxiliar!AG$1=2019,1,0)+datos_econometria!$D$224*IF(datos_tkm_auxiliar!AG$1=2020,1,0))</f>
        <v>9101892749.8951588</v>
      </c>
      <c r="AH9" s="65">
        <f>EXP(datos_econometria!$D$220+datos_econometria!$D$216*LN(datos_driver!AB9)+datos_econometria!$D$218*LN(datos_driver!AB58)+datos_econometria!$D$219*LN(datos_driver!AB27)+datos_econometria!$D$223*IF(datos_tkm_auxiliar!AH$1=2019,1,0)+datos_econometria!$D$224*IF(datos_tkm_auxiliar!AH$1=2020,1,0))</f>
        <v>9188139764.4373512</v>
      </c>
      <c r="AI9" s="65">
        <f>EXP(datos_econometria!$D$220+datos_econometria!$D$216*LN(datos_driver!AC9)+datos_econometria!$D$218*LN(datos_driver!AC58)+datos_econometria!$D$219*LN(datos_driver!AC27)+datos_econometria!$D$223*IF(datos_tkm_auxiliar!AI$1=2019,1,0)+datos_econometria!$D$224*IF(datos_tkm_auxiliar!AI$1=2020,1,0))</f>
        <v>9268287729.5343075</v>
      </c>
      <c r="AJ9" s="65">
        <f>EXP(datos_econometria!$D$220+datos_econometria!$D$216*LN(datos_driver!AD9)+datos_econometria!$D$218*LN(datos_driver!AD58)+datos_econometria!$D$219*LN(datos_driver!AD27)+datos_econometria!$D$223*IF(datos_tkm_auxiliar!AJ$1=2019,1,0)+datos_econometria!$D$224*IF(datos_tkm_auxiliar!AJ$1=2020,1,0))</f>
        <v>9342156402.0265083</v>
      </c>
      <c r="AK9" s="65">
        <f>EXP(datos_econometria!$D$220+datos_econometria!$D$216*LN(datos_driver!AE9)+datos_econometria!$D$218*LN(datos_driver!AE58)+datos_econometria!$D$219*LN(datos_driver!AE27)+datos_econometria!$D$223*IF(datos_tkm_auxiliar!AK$1=2019,1,0)+datos_econometria!$D$224*IF(datos_tkm_auxiliar!AK$1=2020,1,0))</f>
        <v>9371021923.4458256</v>
      </c>
      <c r="AL9" s="65">
        <f>EXP(datos_econometria!$D$220+datos_econometria!$D$216*LN(datos_driver!AF9)+datos_econometria!$D$218*LN(datos_driver!AF58)+datos_econometria!$D$219*LN(datos_driver!AF27)+datos_econometria!$D$223*IF(datos_tkm_auxiliar!AL$1=2019,1,0)+datos_econometria!$D$224*IF(datos_tkm_auxiliar!AL$1=2020,1,0))</f>
        <v>9407590689.5227489</v>
      </c>
      <c r="AM9" s="65">
        <f>EXP(datos_econometria!$D$220+datos_econometria!$D$216*LN(datos_driver!AG9)+datos_econometria!$D$218*LN(datos_driver!AG58)+datos_econometria!$D$219*LN(datos_driver!AG27)+datos_econometria!$D$223*IF(datos_tkm_auxiliar!AM$1=2019,1,0)+datos_econometria!$D$224*IF(datos_tkm_auxiliar!AM$1=2020,1,0))</f>
        <v>9449384627.18894</v>
      </c>
      <c r="AN9" s="65">
        <f>EXP(datos_econometria!$D$220+datos_econometria!$D$216*LN(datos_driver!AH9)+datos_econometria!$D$218*LN(datos_driver!AH58)+datos_econometria!$D$219*LN(datos_driver!AH27)+datos_econometria!$D$223*IF(datos_tkm_auxiliar!AN$1=2019,1,0)+datos_econometria!$D$224*IF(datos_tkm_auxiliar!AN$1=2020,1,0))</f>
        <v>9494445575.3173332</v>
      </c>
      <c r="AO9" s="65">
        <f>EXP(datos_econometria!$D$220+datos_econometria!$D$216*LN(datos_driver!AI9)+datos_econometria!$D$218*LN(datos_driver!AI58)+datos_econometria!$D$219*LN(datos_driver!AI27)+datos_econometria!$D$223*IF(datos_tkm_auxiliar!AO$1=2019,1,0)+datos_econometria!$D$224*IF(datos_tkm_auxiliar!AO$1=2020,1,0))</f>
        <v>9541616342.8372002</v>
      </c>
      <c r="AP9" s="65">
        <f>EXP(datos_econometria!$D$220+datos_econometria!$D$216*LN(datos_driver!AJ9)+datos_econometria!$D$218*LN(datos_driver!AJ58)+datos_econometria!$D$219*LN(datos_driver!AJ27)+datos_econometria!$D$223*IF(datos_tkm_auxiliar!AP$1=2019,1,0)+datos_econometria!$D$224*IF(datos_tkm_auxiliar!AP$1=2020,1,0))</f>
        <v>9590204388.7295189</v>
      </c>
      <c r="AQ9" s="65">
        <f>EXP(datos_econometria!$D$220+datos_econometria!$D$216*LN(datos_driver!AK9)+datos_econometria!$D$218*LN(datos_driver!AK58)+datos_econometria!$D$219*LN(datos_driver!AK27)+datos_econometria!$D$223*IF(datos_tkm_auxiliar!AQ$1=2019,1,0)+datos_econometria!$D$224*IF(datos_tkm_auxiliar!AQ$1=2020,1,0))</f>
        <v>9639786334.585844</v>
      </c>
      <c r="AR9" s="65">
        <f>EXP(datos_econometria!$D$220+datos_econometria!$D$216*LN(datos_driver!AL9)+datos_econometria!$D$218*LN(datos_driver!AL58)+datos_econometria!$D$219*LN(datos_driver!AL27)+datos_econometria!$D$223*IF(datos_tkm_auxiliar!AR$1=2019,1,0)+datos_econometria!$D$224*IF(datos_tkm_auxiliar!AR$1=2020,1,0))</f>
        <v>9690099577.7981777</v>
      </c>
      <c r="AS9" s="65">
        <f>EXP(datos_econometria!$D$220+datos_econometria!$D$216*LN(datos_driver!AM9)+datos_econometria!$D$218*LN(datos_driver!AM58)+datos_econometria!$D$219*LN(datos_driver!AM27)+datos_econometria!$D$223*IF(datos_tkm_auxiliar!AS$1=2019,1,0)+datos_econometria!$D$224*IF(datos_tkm_auxiliar!AS$1=2020,1,0))</f>
        <v>9740979742.2428436</v>
      </c>
      <c r="AT9" s="65">
        <f>EXP(datos_econometria!$D$220+datos_econometria!$D$216*LN(datos_driver!AN9)+datos_econometria!$D$218*LN(datos_driver!AN58)+datos_econometria!$D$219*LN(datos_driver!AN27)+datos_econometria!$D$223*IF(datos_tkm_auxiliar!AT$1=2019,1,0)+datos_econometria!$D$224*IF(datos_tkm_auxiliar!AT$1=2020,1,0))</f>
        <v>9792323370.5838261</v>
      </c>
      <c r="AU9" s="65">
        <f>EXP(datos_econometria!$D$220+datos_econometria!$D$216*LN(datos_driver!AO9)+datos_econometria!$D$218*LN(datos_driver!AO58)+datos_econometria!$D$219*LN(datos_driver!AO27)+datos_econometria!$D$223*IF(datos_tkm_auxiliar!AU$1=2019,1,0)+datos_econometria!$D$224*IF(datos_tkm_auxiliar!AU$1=2020,1,0))</f>
        <v>9844065171.3134499</v>
      </c>
      <c r="AV9" s="65">
        <f>EXP(datos_econometria!$D$220+datos_econometria!$D$216*LN(datos_driver!AP9)+datos_econometria!$D$218*LN(datos_driver!AP58)+datos_econometria!$D$219*LN(datos_driver!AP27)+datos_econometria!$D$223*IF(datos_tkm_auxiliar!AV$1=2019,1,0)+datos_econometria!$D$224*IF(datos_tkm_auxiliar!AV$1=2020,1,0))</f>
        <v>9896163937.3955956</v>
      </c>
      <c r="AW9" s="65">
        <f>EXP(datos_econometria!$D$220+datos_econometria!$D$216*LN(datos_driver!AQ9)+datos_econometria!$D$218*LN(datos_driver!AQ58)+datos_econometria!$D$219*LN(datos_driver!AQ27)+datos_econometria!$D$223*IF(datos_tkm_auxiliar!AW$1=2019,1,0)+datos_econometria!$D$224*IF(datos_tkm_auxiliar!AW$1=2020,1,0))</f>
        <v>9948593745.2120476</v>
      </c>
      <c r="AX9" s="65">
        <f>EXP(datos_econometria!$D$220+datos_econometria!$D$216*LN(datos_driver!AR9)+datos_econometria!$D$218*LN(datos_driver!AR58)+datos_econometria!$D$219*LN(datos_driver!AR27)+datos_econometria!$D$223*IF(datos_tkm_auxiliar!AX$1=2019,1,0)+datos_econometria!$D$224*IF(datos_tkm_auxiliar!AX$1=2020,1,0))</f>
        <v>10001338415.258863</v>
      </c>
    </row>
    <row r="10" spans="1:50">
      <c r="A10" t="s">
        <v>36</v>
      </c>
      <c r="B10" t="s">
        <v>827</v>
      </c>
      <c r="C10" t="s">
        <v>389</v>
      </c>
      <c r="D10" s="70"/>
      <c r="E10" s="70"/>
      <c r="F10" s="70"/>
      <c r="G10" s="70"/>
      <c r="H10" s="70"/>
      <c r="I10" s="65">
        <f>EXP(datos_econometria!$D$256+datos_econometria!$D$252*LN(datos_driver!C10)+datos_econometria!$D$254*LN(datos_driver!C59)+datos_econometria!$D$255*LN(datos_driver!C28))</f>
        <v>12814022167.451706</v>
      </c>
      <c r="J10" s="65">
        <f>EXP(datos_econometria!$D$256+datos_econometria!$D$252*LN(datos_driver!D10)+datos_econometria!$D$254*LN(datos_driver!D59)+datos_econometria!$D$255*LN(datos_driver!D28))</f>
        <v>11301923309.879602</v>
      </c>
      <c r="K10" s="65">
        <f>EXP(datos_econometria!$D$256+datos_econometria!$D$252*LN(datos_driver!E10)+datos_econometria!$D$254*LN(datos_driver!E59)+datos_econometria!$D$255*LN(datos_driver!E28))</f>
        <v>13684916418.014736</v>
      </c>
      <c r="L10" s="65">
        <f>EXP(datos_econometria!$D$256+datos_econometria!$D$252*LN(datos_driver!F10)+datos_econometria!$D$254*LN(datos_driver!F59)+datos_econometria!$D$255*LN(datos_driver!F28))</f>
        <v>14253748881.641645</v>
      </c>
      <c r="M10" s="65">
        <f>EXP(datos_econometria!$D$256+datos_econometria!$D$252*LN(datos_driver!G10)+datos_econometria!$D$254*LN(datos_driver!G59)+datos_econometria!$D$255*LN(datos_driver!G28))</f>
        <v>14177898290.318428</v>
      </c>
      <c r="N10" s="65">
        <f>EXP(datos_econometria!$D$256+datos_econometria!$D$252*LN(datos_driver!H10)+datos_econometria!$D$254*LN(datos_driver!H59)+datos_econometria!$D$255*LN(datos_driver!H28))</f>
        <v>14728916496.504862</v>
      </c>
      <c r="O10" s="65">
        <f>EXP(datos_econometria!$D$256+datos_econometria!$D$252*LN(datos_driver!I10)+datos_econometria!$D$254*LN(datos_driver!I59)+datos_econometria!$D$255*LN(datos_driver!I28))</f>
        <v>15233395886.445955</v>
      </c>
      <c r="P10" s="65">
        <f>EXP(datos_econometria!$D$256+datos_econometria!$D$252*LN(datos_driver!J10)+datos_econometria!$D$254*LN(datos_driver!J59)+datos_econometria!$D$255*LN(datos_driver!J28))</f>
        <v>15702958442.14341</v>
      </c>
      <c r="Q10" s="65">
        <f>EXP(datos_econometria!$D$256+datos_econometria!$D$252*LN(datos_driver!K10)+datos_econometria!$D$254*LN(datos_driver!K59)+datos_econometria!$D$255*LN(datos_driver!K28))</f>
        <v>16174903381.894323</v>
      </c>
      <c r="R10" s="65">
        <f>EXP(datos_econometria!$D$256+datos_econometria!$D$252*LN(datos_driver!L10)+datos_econometria!$D$254*LN(datos_driver!L59)+datos_econometria!$D$255*LN(datos_driver!L28))</f>
        <v>16692492489.149324</v>
      </c>
      <c r="S10" s="65">
        <f>EXP(datos_econometria!$D$256+datos_econometria!$D$252*LN(datos_driver!M10)+datos_econometria!$D$254*LN(datos_driver!M59)+datos_econometria!$D$255*LN(datos_driver!M28))</f>
        <v>17198927188.996059</v>
      </c>
      <c r="T10" s="65">
        <f>EXP(datos_econometria!$D$256+datos_econometria!$D$252*LN(datos_driver!N10)+datos_econometria!$D$254*LN(datos_driver!N59)+datos_econometria!$D$255*LN(datos_driver!N28))</f>
        <v>17659466343.826412</v>
      </c>
      <c r="U10" s="65">
        <f>EXP(datos_econometria!$D$256+datos_econometria!$D$252*LN(datos_driver!O10)+datos_econometria!$D$254*LN(datos_driver!O59)+datos_econometria!$D$255*LN(datos_driver!O28))</f>
        <v>18108486981.417236</v>
      </c>
      <c r="V10" s="65">
        <f>EXP(datos_econometria!$D$256+datos_econometria!$D$252*LN(datos_driver!P10)+datos_econometria!$D$254*LN(datos_driver!P59)+datos_econometria!$D$255*LN(datos_driver!P28))</f>
        <v>18536540947.482433</v>
      </c>
      <c r="W10" s="65">
        <f>EXP(datos_econometria!$D$256+datos_econometria!$D$252*LN(datos_driver!Q10)+datos_econometria!$D$254*LN(datos_driver!Q59)+datos_econometria!$D$255*LN(datos_driver!Q28))</f>
        <v>19036231094.261757</v>
      </c>
      <c r="X10" s="65">
        <f>EXP(datos_econometria!$D$256+datos_econometria!$D$252*LN(datos_driver!R10)+datos_econometria!$D$254*LN(datos_driver!R59)+datos_econometria!$D$255*LN(datos_driver!R28))</f>
        <v>19474621233.430988</v>
      </c>
      <c r="Y10" s="65">
        <f>EXP(datos_econometria!$D$256+datos_econometria!$D$252*LN(datos_driver!S10)+datos_econometria!$D$254*LN(datos_driver!S59)+datos_econometria!$D$255*LN(datos_driver!S28))</f>
        <v>19937893210.610172</v>
      </c>
      <c r="Z10" s="65">
        <f>EXP(datos_econometria!$D$256+datos_econometria!$D$252*LN(datos_driver!T10)+datos_econometria!$D$254*LN(datos_driver!T59)+datos_econometria!$D$255*LN(datos_driver!T28))</f>
        <v>20320739329.368359</v>
      </c>
      <c r="AA10" s="65">
        <f>EXP(datos_econometria!$D$256+datos_econometria!$D$252*LN(datos_driver!U10)+datos_econometria!$D$254*LN(datos_driver!U59)+datos_econometria!$D$255*LN(datos_driver!U28))</f>
        <v>20765132549.756996</v>
      </c>
      <c r="AB10" s="65">
        <f>EXP(datos_econometria!$D$256+datos_econometria!$D$252*LN(datos_driver!V10)+datos_econometria!$D$254*LN(datos_driver!V59)+datos_econometria!$D$255*LN(datos_driver!V28))</f>
        <v>21175299111.024822</v>
      </c>
      <c r="AC10" s="65">
        <f>EXP(datos_econometria!$D$256+datos_econometria!$D$252*LN(datos_driver!W10)+datos_econometria!$D$254*LN(datos_driver!W59)+datos_econometria!$D$255*LN(datos_driver!W28))</f>
        <v>21551709249.195271</v>
      </c>
      <c r="AD10" s="65">
        <f>EXP(datos_econometria!$D$256+datos_econometria!$D$252*LN(datos_driver!X10)+datos_econometria!$D$254*LN(datos_driver!X59)+datos_econometria!$D$255*LN(datos_driver!X28))</f>
        <v>21935782233.956715</v>
      </c>
      <c r="AE10" s="65">
        <f>EXP(datos_econometria!$D$256+datos_econometria!$D$252*LN(datos_driver!Y10)+datos_econometria!$D$254*LN(datos_driver!Y59)+datos_econometria!$D$255*LN(datos_driver!Y28))</f>
        <v>22312457122.419189</v>
      </c>
      <c r="AF10" s="65">
        <f>EXP(datos_econometria!$D$256+datos_econometria!$D$252*LN(datos_driver!Z10)+datos_econometria!$D$254*LN(datos_driver!Z59)+datos_econometria!$D$255*LN(datos_driver!Z28))</f>
        <v>22686856047.161274</v>
      </c>
      <c r="AG10" s="65">
        <f>EXP(datos_econometria!$D$256+datos_econometria!$D$252*LN(datos_driver!AA10)+datos_econometria!$D$254*LN(datos_driver!AA59)+datos_econometria!$D$255*LN(datos_driver!AA28))</f>
        <v>23028065020.845455</v>
      </c>
      <c r="AH10" s="65">
        <f>EXP(datos_econometria!$D$256+datos_econometria!$D$252*LN(datos_driver!AB10)+datos_econometria!$D$254*LN(datos_driver!AB59)+datos_econometria!$D$255*LN(datos_driver!AB28))</f>
        <v>23350423767.637642</v>
      </c>
      <c r="AI10" s="65">
        <f>EXP(datos_econometria!$D$256+datos_econometria!$D$252*LN(datos_driver!AC10)+datos_econometria!$D$254*LN(datos_driver!AC59)+datos_econometria!$D$255*LN(datos_driver!AC28))</f>
        <v>23647723730.590179</v>
      </c>
      <c r="AJ10" s="65">
        <f>EXP(datos_econometria!$D$256+datos_econometria!$D$252*LN(datos_driver!AD10)+datos_econometria!$D$254*LN(datos_driver!AD59)+datos_econometria!$D$255*LN(datos_driver!AD28))</f>
        <v>23910823283.864033</v>
      </c>
      <c r="AK10" s="65">
        <f>EXP(datos_econometria!$D$256+datos_econometria!$D$252*LN(datos_driver!AE10)+datos_econometria!$D$254*LN(datos_driver!AE59)+datos_econometria!$D$255*LN(datos_driver!AE28))</f>
        <v>24024225737.177113</v>
      </c>
      <c r="AL10" s="65">
        <f>EXP(datos_econometria!$D$256+datos_econometria!$D$252*LN(datos_driver!AF10)+datos_econometria!$D$254*LN(datos_driver!AF59)+datos_econometria!$D$255*LN(datos_driver!AF28))</f>
        <v>24173453793.75198</v>
      </c>
      <c r="AM10" s="65">
        <f>EXP(datos_econometria!$D$256+datos_econometria!$D$252*LN(datos_driver!AG10)+datos_econometria!$D$254*LN(datos_driver!AG59)+datos_econometria!$D$255*LN(datos_driver!AG28))</f>
        <v>24290133144.177666</v>
      </c>
      <c r="AN10" s="65">
        <f>EXP(datos_econometria!$D$256+datos_econometria!$D$252*LN(datos_driver!AH10)+datos_econometria!$D$254*LN(datos_driver!AH59)+datos_econometria!$D$255*LN(datos_driver!AH28))</f>
        <v>24430997173.928535</v>
      </c>
      <c r="AO10" s="65">
        <f>EXP(datos_econometria!$D$256+datos_econometria!$D$252*LN(datos_driver!AI10)+datos_econometria!$D$254*LN(datos_driver!AI59)+datos_econometria!$D$255*LN(datos_driver!AI28))</f>
        <v>24610221373.53894</v>
      </c>
      <c r="AP10" s="65">
        <f>EXP(datos_econometria!$D$256+datos_econometria!$D$252*LN(datos_driver!AJ10)+datos_econometria!$D$254*LN(datos_driver!AJ59)+datos_econometria!$D$255*LN(datos_driver!AJ28))</f>
        <v>24795018283.420269</v>
      </c>
      <c r="AQ10" s="65">
        <f>EXP(datos_econometria!$D$256+datos_econometria!$D$252*LN(datos_driver!AK10)+datos_econometria!$D$254*LN(datos_driver!AK59)+datos_econometria!$D$255*LN(datos_driver!AK28))</f>
        <v>24984059881.407391</v>
      </c>
      <c r="AR10" s="65">
        <f>EXP(datos_econometria!$D$256+datos_econometria!$D$252*LN(datos_driver!AL10)+datos_econometria!$D$254*LN(datos_driver!AL59)+datos_econometria!$D$255*LN(datos_driver!AL28))</f>
        <v>25176433032.985092</v>
      </c>
      <c r="AS10" s="65">
        <f>EXP(datos_econometria!$D$256+datos_econometria!$D$252*LN(datos_driver!AM10)+datos_econometria!$D$254*LN(datos_driver!AM59)+datos_econometria!$D$255*LN(datos_driver!AM28))</f>
        <v>25371534158.42765</v>
      </c>
      <c r="AT10" s="65">
        <f>EXP(datos_econometria!$D$256+datos_econometria!$D$252*LN(datos_driver!AN10)+datos_econometria!$D$254*LN(datos_driver!AN59)+datos_econometria!$D$255*LN(datos_driver!AN28))</f>
        <v>25568972908.724701</v>
      </c>
      <c r="AU10" s="65">
        <f>EXP(datos_econometria!$D$256+datos_econometria!$D$252*LN(datos_driver!AO10)+datos_econometria!$D$254*LN(datos_driver!AO59)+datos_econometria!$D$255*LN(datos_driver!AO28))</f>
        <v>25768500552.789433</v>
      </c>
      <c r="AV10" s="65">
        <f>EXP(datos_econometria!$D$256+datos_econometria!$D$252*LN(datos_driver!AP10)+datos_econometria!$D$254*LN(datos_driver!AP59)+datos_econometria!$D$255*LN(datos_driver!AP28))</f>
        <v>25969960789.458759</v>
      </c>
      <c r="AW10" s="65">
        <f>EXP(datos_econometria!$D$256+datos_econometria!$D$252*LN(datos_driver!AQ10)+datos_econometria!$D$254*LN(datos_driver!AQ59)+datos_econometria!$D$255*LN(datos_driver!AQ28))</f>
        <v>26173257170.200733</v>
      </c>
      <c r="AX10" s="65">
        <f>EXP(datos_econometria!$D$256+datos_econometria!$D$252*LN(datos_driver!AR10)+datos_econometria!$D$254*LN(datos_driver!AR59)+datos_econometria!$D$255*LN(datos_driver!AR28))</f>
        <v>26378331900.379494</v>
      </c>
    </row>
    <row r="11" spans="1:50">
      <c r="A11" t="s">
        <v>37</v>
      </c>
      <c r="B11" t="s">
        <v>827</v>
      </c>
      <c r="C11" t="s">
        <v>389</v>
      </c>
      <c r="D11" s="70"/>
      <c r="E11" s="70"/>
      <c r="F11" s="70"/>
      <c r="G11" s="70"/>
      <c r="H11" s="70"/>
      <c r="I11" s="65">
        <f>EXP(datos_econometria!$D$291+datos_econometria!$D$287*LN(datos_driver!C11)+datos_econometria!$D$289*LN(datos_driver!C60)+datos_econometria!$D$290*LN(datos_driver!C29))</f>
        <v>5090235445.795229</v>
      </c>
      <c r="J11" s="65">
        <f>EXP(datos_econometria!$D$291+datos_econometria!$D$287*LN(datos_driver!D11)+datos_econometria!$D$289*LN(datos_driver!D60)+datos_econometria!$D$290*LN(datos_driver!D29))</f>
        <v>4449894223.127861</v>
      </c>
      <c r="K11" s="65">
        <f>EXP(datos_econometria!$D$291+datos_econometria!$D$287*LN(datos_driver!E11)+datos_econometria!$D$289*LN(datos_driver!E60)+datos_econometria!$D$290*LN(datos_driver!E29))</f>
        <v>5386845498.5285645</v>
      </c>
      <c r="L11" s="65">
        <f>EXP(datos_econometria!$D$291+datos_econometria!$D$287*LN(datos_driver!F11)+datos_econometria!$D$289*LN(datos_driver!F60)+datos_econometria!$D$290*LN(datos_driver!F29))</f>
        <v>5623722779.5784245</v>
      </c>
      <c r="M11" s="65">
        <f>EXP(datos_econometria!$D$291+datos_econometria!$D$287*LN(datos_driver!G11)+datos_econometria!$D$289*LN(datos_driver!G60)+datos_econometria!$D$290*LN(datos_driver!G29))</f>
        <v>5603334151.7161341</v>
      </c>
      <c r="N11" s="65">
        <f>EXP(datos_econometria!$D$291+datos_econometria!$D$287*LN(datos_driver!H11)+datos_econometria!$D$289*LN(datos_driver!H60)+datos_econometria!$D$290*LN(datos_driver!H29))</f>
        <v>5829806135.451128</v>
      </c>
      <c r="O11" s="65">
        <f>EXP(datos_econometria!$D$291+datos_econometria!$D$287*LN(datos_driver!I11)+datos_econometria!$D$289*LN(datos_driver!I60)+datos_econometria!$D$290*LN(datos_driver!I29))</f>
        <v>6030098859.6344023</v>
      </c>
      <c r="P11" s="65">
        <f>EXP(datos_econometria!$D$291+datos_econometria!$D$287*LN(datos_driver!J11)+datos_econometria!$D$289*LN(datos_driver!J60)+datos_econometria!$D$290*LN(datos_driver!J29))</f>
        <v>6218208555.474906</v>
      </c>
      <c r="Q11" s="65">
        <f>EXP(datos_econometria!$D$291+datos_econometria!$D$287*LN(datos_driver!K11)+datos_econometria!$D$289*LN(datos_driver!K60)+datos_econometria!$D$290*LN(datos_driver!K29))</f>
        <v>6414139249.7596197</v>
      </c>
      <c r="R11" s="65">
        <f>EXP(datos_econometria!$D$291+datos_econometria!$D$287*LN(datos_driver!L11)+datos_econometria!$D$289*LN(datos_driver!L60)+datos_econometria!$D$290*LN(datos_driver!L29))</f>
        <v>6634596289.2069454</v>
      </c>
      <c r="S11" s="65">
        <f>EXP(datos_econometria!$D$291+datos_econometria!$D$287*LN(datos_driver!M11)+datos_econometria!$D$289*LN(datos_driver!M60)+datos_econometria!$D$290*LN(datos_driver!M29))</f>
        <v>6844339231.5865927</v>
      </c>
      <c r="T11" s="65">
        <f>EXP(datos_econometria!$D$291+datos_econometria!$D$287*LN(datos_driver!N11)+datos_econometria!$D$289*LN(datos_driver!N60)+datos_econometria!$D$290*LN(datos_driver!N29))</f>
        <v>7025904575.2135706</v>
      </c>
      <c r="U11" s="65">
        <f>EXP(datos_econometria!$D$291+datos_econometria!$D$287*LN(datos_driver!O11)+datos_econometria!$D$289*LN(datos_driver!O60)+datos_econometria!$D$290*LN(datos_driver!O29))</f>
        <v>7203631281.423893</v>
      </c>
      <c r="V11" s="65">
        <f>EXP(datos_econometria!$D$291+datos_econometria!$D$287*LN(datos_driver!P11)+datos_econometria!$D$289*LN(datos_driver!P60)+datos_econometria!$D$290*LN(datos_driver!P29))</f>
        <v>7368410832.8194618</v>
      </c>
      <c r="W11" s="65">
        <f>EXP(datos_econometria!$D$291+datos_econometria!$D$287*LN(datos_driver!Q11)+datos_econometria!$D$289*LN(datos_driver!Q60)+datos_econometria!$D$290*LN(datos_driver!Q29))</f>
        <v>7584643761.3419132</v>
      </c>
      <c r="X11" s="65">
        <f>EXP(datos_econometria!$D$291+datos_econometria!$D$287*LN(datos_driver!R11)+datos_econometria!$D$289*LN(datos_driver!R60)+datos_econometria!$D$290*LN(datos_driver!R29))</f>
        <v>7760399799.6150198</v>
      </c>
      <c r="Y11" s="65">
        <f>EXP(datos_econometria!$D$291+datos_econometria!$D$287*LN(datos_driver!S11)+datos_econometria!$D$289*LN(datos_driver!S60)+datos_econometria!$D$290*LN(datos_driver!S29))</f>
        <v>7955872286.2293291</v>
      </c>
      <c r="Z11" s="65">
        <f>EXP(datos_econometria!$D$291+datos_econometria!$D$287*LN(datos_driver!T11)+datos_econometria!$D$289*LN(datos_driver!T60)+datos_econometria!$D$290*LN(datos_driver!T29))</f>
        <v>8098198484.5742817</v>
      </c>
      <c r="AA11" s="65">
        <f>EXP(datos_econometria!$D$291+datos_econometria!$D$287*LN(datos_driver!U11)+datos_econometria!$D$289*LN(datos_driver!U60)+datos_econometria!$D$290*LN(datos_driver!U29))</f>
        <v>8286453215.2703657</v>
      </c>
      <c r="AB11" s="65">
        <f>EXP(datos_econometria!$D$291+datos_econometria!$D$287*LN(datos_driver!V11)+datos_econometria!$D$289*LN(datos_driver!V60)+datos_econometria!$D$290*LN(datos_driver!V29))</f>
        <v>8454407568.3318005</v>
      </c>
      <c r="AC11" s="65">
        <f>EXP(datos_econometria!$D$291+datos_econometria!$D$287*LN(datos_driver!W11)+datos_econometria!$D$289*LN(datos_driver!W60)+datos_econometria!$D$290*LN(datos_driver!W29))</f>
        <v>8602716125.4246178</v>
      </c>
      <c r="AD11" s="65">
        <f>EXP(datos_econometria!$D$291+datos_econometria!$D$287*LN(datos_driver!X11)+datos_econometria!$D$289*LN(datos_driver!X60)+datos_econometria!$D$290*LN(datos_driver!X29))</f>
        <v>8760555536.8811874</v>
      </c>
      <c r="AE11" s="65">
        <f>EXP(datos_econometria!$D$291+datos_econometria!$D$287*LN(datos_driver!Y11)+datos_econometria!$D$289*LN(datos_driver!Y60)+datos_econometria!$D$290*LN(datos_driver!Y29))</f>
        <v>8917789750.2990246</v>
      </c>
      <c r="AF11" s="65">
        <f>EXP(datos_econometria!$D$291+datos_econometria!$D$287*LN(datos_driver!Z11)+datos_econometria!$D$289*LN(datos_driver!Z60)+datos_econometria!$D$290*LN(datos_driver!Z29))</f>
        <v>9078335002.6206722</v>
      </c>
      <c r="AG11" s="65">
        <f>EXP(datos_econometria!$D$291+datos_econometria!$D$287*LN(datos_driver!AA11)+datos_econometria!$D$289*LN(datos_driver!AA60)+datos_econometria!$D$290*LN(datos_driver!AA29))</f>
        <v>9220952480.9271545</v>
      </c>
      <c r="AH11" s="65">
        <f>EXP(datos_econometria!$D$291+datos_econometria!$D$287*LN(datos_driver!AB11)+datos_econometria!$D$289*LN(datos_driver!AB60)+datos_econometria!$D$290*LN(datos_driver!AB29))</f>
        <v>9355944542.4493389</v>
      </c>
      <c r="AI11" s="65">
        <f>EXP(datos_econometria!$D$291+datos_econometria!$D$287*LN(datos_driver!AC11)+datos_econometria!$D$289*LN(datos_driver!AC60)+datos_econometria!$D$290*LN(datos_driver!AC29))</f>
        <v>9479266369.7364292</v>
      </c>
      <c r="AJ11" s="65">
        <f>EXP(datos_econometria!$D$291+datos_econometria!$D$287*LN(datos_driver!AD11)+datos_econometria!$D$289*LN(datos_driver!AD60)+datos_econometria!$D$290*LN(datos_driver!AD29))</f>
        <v>9584802709.2160587</v>
      </c>
      <c r="AK11" s="65">
        <f>EXP(datos_econometria!$D$291+datos_econometria!$D$287*LN(datos_driver!AE11)+datos_econometria!$D$289*LN(datos_driver!AE60)+datos_econometria!$D$290*LN(datos_driver!AE29))</f>
        <v>9627289728.2376652</v>
      </c>
      <c r="AL11" s="65">
        <f>EXP(datos_econometria!$D$291+datos_econometria!$D$287*LN(datos_driver!AF11)+datos_econometria!$D$289*LN(datos_driver!AF60)+datos_econometria!$D$290*LN(datos_driver!AF29))</f>
        <v>9691800785.0053253</v>
      </c>
      <c r="AM11" s="65">
        <f>EXP(datos_econometria!$D$291+datos_econometria!$D$287*LN(datos_driver!AG11)+datos_econometria!$D$289*LN(datos_driver!AG60)+datos_econometria!$D$290*LN(datos_driver!AG29))</f>
        <v>9729666567.361454</v>
      </c>
      <c r="AN11" s="65">
        <f>EXP(datos_econometria!$D$291+datos_econometria!$D$287*LN(datos_driver!AH11)+datos_econometria!$D$289*LN(datos_driver!AH60)+datos_econometria!$D$290*LN(datos_driver!AH29))</f>
        <v>9781187295.9278774</v>
      </c>
      <c r="AO11" s="65">
        <f>EXP(datos_econometria!$D$291+datos_econometria!$D$287*LN(datos_driver!AI11)+datos_econometria!$D$289*LN(datos_driver!AI60)+datos_econometria!$D$290*LN(datos_driver!AI29))</f>
        <v>9857079831.0341568</v>
      </c>
      <c r="AP11" s="65">
        <f>EXP(datos_econometria!$D$291+datos_econometria!$D$287*LN(datos_driver!AJ11)+datos_econometria!$D$289*LN(datos_driver!AJ60)+datos_econometria!$D$290*LN(datos_driver!AJ29))</f>
        <v>9935116927.357235</v>
      </c>
      <c r="AQ11" s="65">
        <f>EXP(datos_econometria!$D$291+datos_econometria!$D$287*LN(datos_driver!AK11)+datos_econometria!$D$289*LN(datos_driver!AK60)+datos_econometria!$D$290*LN(datos_driver!AK29))</f>
        <v>10014830611.071203</v>
      </c>
      <c r="AR11" s="65">
        <f>EXP(datos_econometria!$D$291+datos_econometria!$D$287*LN(datos_driver!AL11)+datos_econometria!$D$289*LN(datos_driver!AL60)+datos_econometria!$D$290*LN(datos_driver!AL29))</f>
        <v>10095885331.455498</v>
      </c>
      <c r="AS11" s="65">
        <f>EXP(datos_econometria!$D$291+datos_econometria!$D$287*LN(datos_driver!AM11)+datos_econometria!$D$289*LN(datos_driver!AM60)+datos_econometria!$D$290*LN(datos_driver!AM29))</f>
        <v>10178053524.14246</v>
      </c>
      <c r="AT11" s="65">
        <f>EXP(datos_econometria!$D$291+datos_econometria!$D$287*LN(datos_driver!AN11)+datos_econometria!$D$289*LN(datos_driver!AN60)+datos_econometria!$D$290*LN(datos_driver!AN29))</f>
        <v>10261185600.050798</v>
      </c>
      <c r="AU11" s="65">
        <f>EXP(datos_econometria!$D$291+datos_econometria!$D$287*LN(datos_driver!AO11)+datos_econometria!$D$289*LN(datos_driver!AO60)+datos_econometria!$D$290*LN(datos_driver!AO29))</f>
        <v>10345185261.072803</v>
      </c>
      <c r="AV11" s="65">
        <f>EXP(datos_econometria!$D$291+datos_econometria!$D$287*LN(datos_driver!AP11)+datos_econometria!$D$289*LN(datos_driver!AP60)+datos_econometria!$D$290*LN(datos_driver!AP29))</f>
        <v>10429991634.456427</v>
      </c>
      <c r="AW11" s="65">
        <f>EXP(datos_econometria!$D$291+datos_econometria!$D$287*LN(datos_driver!AQ11)+datos_econometria!$D$289*LN(datos_driver!AQ60)+datos_econometria!$D$290*LN(datos_driver!AQ29))</f>
        <v>10515567064.625448</v>
      </c>
      <c r="AX11" s="65">
        <f>EXP(datos_econometria!$D$291+datos_econometria!$D$287*LN(datos_driver!AR11)+datos_econometria!$D$289*LN(datos_driver!AR60)+datos_econometria!$D$290*LN(datos_driver!AR29))</f>
        <v>10601889010.069101</v>
      </c>
    </row>
    <row r="12" spans="1:50">
      <c r="A12" t="s">
        <v>38</v>
      </c>
      <c r="B12" t="s">
        <v>827</v>
      </c>
      <c r="C12" t="s">
        <v>389</v>
      </c>
      <c r="D12" s="70"/>
      <c r="E12" s="70"/>
      <c r="F12" s="70"/>
      <c r="G12" s="70"/>
      <c r="H12" s="70"/>
      <c r="I12" s="65">
        <f>EXP(datos_econometria!$D$325+datos_econometria!$D$321*LN(datos_driver!C12)+datos_econometria!$D$323*LN(datos_driver!C61)+datos_econometria!$D$324*LN(datos_driver!C30))</f>
        <v>8424487308.5894127</v>
      </c>
      <c r="J12" s="65">
        <f>EXP(datos_econometria!$D$325+datos_econometria!$D$321*LN(datos_driver!D12)+datos_econometria!$D$323*LN(datos_driver!D61)+datos_econometria!$D$324*LN(datos_driver!D30))</f>
        <v>7733311446.1500807</v>
      </c>
      <c r="K12" s="65">
        <f>EXP(datos_econometria!$D$325+datos_econometria!$D$321*LN(datos_driver!E12)+datos_econometria!$D$323*LN(datos_driver!E61)+datos_econometria!$D$324*LN(datos_driver!E30))</f>
        <v>9096215296.285162</v>
      </c>
      <c r="L12" s="65">
        <f>EXP(datos_econometria!$D$325+datos_econometria!$D$321*LN(datos_driver!F12)+datos_econometria!$D$323*LN(datos_driver!F61)+datos_econometria!$D$324*LN(datos_driver!F30))</f>
        <v>9499434303.3262291</v>
      </c>
      <c r="M12" s="65">
        <f>EXP(datos_econometria!$D$325+datos_econometria!$D$321*LN(datos_driver!G12)+datos_econometria!$D$323*LN(datos_driver!G61)+datos_econometria!$D$324*LN(datos_driver!G30))</f>
        <v>9586513674.5539112</v>
      </c>
      <c r="N12" s="65">
        <f>EXP(datos_econometria!$D$325+datos_econometria!$D$321*LN(datos_driver!H12)+datos_econometria!$D$323*LN(datos_driver!H61)+datos_econometria!$D$324*LN(datos_driver!H30))</f>
        <v>10005679783.734707</v>
      </c>
      <c r="O12" s="65">
        <f>EXP(datos_econometria!$D$325+datos_econometria!$D$321*LN(datos_driver!I12)+datos_econometria!$D$323*LN(datos_driver!I61)+datos_econometria!$D$324*LN(datos_driver!I30))</f>
        <v>10411028555.181515</v>
      </c>
      <c r="P12" s="65">
        <f>EXP(datos_econometria!$D$325+datos_econometria!$D$321*LN(datos_driver!J12)+datos_econometria!$D$323*LN(datos_driver!J61)+datos_econometria!$D$324*LN(datos_driver!J30))</f>
        <v>10799156390.694181</v>
      </c>
      <c r="Q12" s="65">
        <f>EXP(datos_econometria!$D$325+datos_econometria!$D$321*LN(datos_driver!K12)+datos_econometria!$D$323*LN(datos_driver!K61)+datos_econometria!$D$324*LN(datos_driver!K30))</f>
        <v>11178992528.737995</v>
      </c>
      <c r="R12" s="65">
        <f>EXP(datos_econometria!$D$325+datos_econometria!$D$321*LN(datos_driver!L12)+datos_econometria!$D$323*LN(datos_driver!L61)+datos_econometria!$D$324*LN(datos_driver!L30))</f>
        <v>11573725739.162329</v>
      </c>
      <c r="S12" s="65">
        <f>EXP(datos_econometria!$D$325+datos_econometria!$D$321*LN(datos_driver!M12)+datos_econometria!$D$323*LN(datos_driver!M61)+datos_econometria!$D$324*LN(datos_driver!M30))</f>
        <v>11975784117.692633</v>
      </c>
      <c r="T12" s="65">
        <f>EXP(datos_econometria!$D$325+datos_econometria!$D$321*LN(datos_driver!N12)+datos_econometria!$D$323*LN(datos_driver!N61)+datos_econometria!$D$324*LN(datos_driver!N30))</f>
        <v>12372584480.281672</v>
      </c>
      <c r="U12" s="65">
        <f>EXP(datos_econometria!$D$325+datos_econometria!$D$321*LN(datos_driver!O12)+datos_econometria!$D$323*LN(datos_driver!O61)+datos_econometria!$D$324*LN(datos_driver!O30))</f>
        <v>12762220712.160585</v>
      </c>
      <c r="V12" s="65">
        <f>EXP(datos_econometria!$D$325+datos_econometria!$D$321*LN(datos_driver!P12)+datos_econometria!$D$323*LN(datos_driver!P61)+datos_econometria!$D$324*LN(datos_driver!P30))</f>
        <v>13148451257.209879</v>
      </c>
      <c r="W12" s="65">
        <f>EXP(datos_econometria!$D$325+datos_econometria!$D$321*LN(datos_driver!Q12)+datos_econometria!$D$323*LN(datos_driver!Q61)+datos_econometria!$D$324*LN(datos_driver!Q30))</f>
        <v>13530345294.03322</v>
      </c>
      <c r="X12" s="65">
        <f>EXP(datos_econometria!$D$325+datos_econometria!$D$321*LN(datos_driver!R12)+datos_econometria!$D$323*LN(datos_driver!R61)+datos_econometria!$D$324*LN(datos_driver!R30))</f>
        <v>13906994169.131681</v>
      </c>
      <c r="Y12" s="65">
        <f>EXP(datos_econometria!$D$325+datos_econometria!$D$321*LN(datos_driver!S12)+datos_econometria!$D$323*LN(datos_driver!S61)+datos_econometria!$D$324*LN(datos_driver!S30))</f>
        <v>14277460641.204699</v>
      </c>
      <c r="Z12" s="65">
        <f>EXP(datos_econometria!$D$325+datos_econometria!$D$321*LN(datos_driver!T12)+datos_econometria!$D$323*LN(datos_driver!T61)+datos_econometria!$D$324*LN(datos_driver!T30))</f>
        <v>14640782427.890202</v>
      </c>
      <c r="AA12" s="65">
        <f>EXP(datos_econometria!$D$325+datos_econometria!$D$321*LN(datos_driver!U12)+datos_econometria!$D$323*LN(datos_driver!U61)+datos_econometria!$D$324*LN(datos_driver!U30))</f>
        <v>14995982096.84206</v>
      </c>
      <c r="AB12" s="65">
        <f>EXP(datos_econometria!$D$325+datos_econometria!$D$321*LN(datos_driver!V12)+datos_econometria!$D$323*LN(datos_driver!V61)+datos_econometria!$D$324*LN(datos_driver!V30))</f>
        <v>15342076436.155016</v>
      </c>
      <c r="AC12" s="65">
        <f>EXP(datos_econometria!$D$325+datos_econometria!$D$321*LN(datos_driver!W12)+datos_econometria!$D$323*LN(datos_driver!W61)+datos_econometria!$D$324*LN(datos_driver!W30))</f>
        <v>15678084384.501671</v>
      </c>
      <c r="AD12" s="65">
        <f>EXP(datos_econometria!$D$325+datos_econometria!$D$321*LN(datos_driver!X12)+datos_econometria!$D$323*LN(datos_driver!X61)+datos_econometria!$D$324*LN(datos_driver!X30))</f>
        <v>16003033757.896891</v>
      </c>
      <c r="AE12" s="65">
        <f>EXP(datos_econometria!$D$325+datos_econometria!$D$321*LN(datos_driver!Y12)+datos_econometria!$D$323*LN(datos_driver!Y61)+datos_econometria!$D$324*LN(datos_driver!Y30))</f>
        <v>16315967151.896238</v>
      </c>
      <c r="AF12" s="65">
        <f>EXP(datos_econometria!$D$325+datos_econometria!$D$321*LN(datos_driver!Z12)+datos_econometria!$D$323*LN(datos_driver!Z61)+datos_econometria!$D$324*LN(datos_driver!Z30))</f>
        <v>16615947312.760521</v>
      </c>
      <c r="AG12" s="65">
        <f>EXP(datos_econometria!$D$325+datos_econometria!$D$321*LN(datos_driver!AA12)+datos_econometria!$D$323*LN(datos_driver!AA61)+datos_econometria!$D$324*LN(datos_driver!AA30))</f>
        <v>16902062163.79269</v>
      </c>
      <c r="AH12" s="65">
        <f>EXP(datos_econometria!$D$325+datos_econometria!$D$321*LN(datos_driver!AB12)+datos_econometria!$D$323*LN(datos_driver!AB61)+datos_econometria!$D$324*LN(datos_driver!AB30))</f>
        <v>17173429590.732306</v>
      </c>
      <c r="AI12" s="65">
        <f>EXP(datos_econometria!$D$325+datos_econometria!$D$321*LN(datos_driver!AC12)+datos_econometria!$D$323*LN(datos_driver!AC61)+datos_econometria!$D$324*LN(datos_driver!AC30))</f>
        <v>17429202035.646999</v>
      </c>
      <c r="AJ12" s="65">
        <f>EXP(datos_econometria!$D$325+datos_econometria!$D$321*LN(datos_driver!AD12)+datos_econometria!$D$323*LN(datos_driver!AD61)+datos_econometria!$D$324*LN(datos_driver!AD30))</f>
        <v>17668570915.229301</v>
      </c>
      <c r="AK12" s="65">
        <f>EXP(datos_econometria!$D$325+datos_econometria!$D$321*LN(datos_driver!AE12)+datos_econometria!$D$323*LN(datos_driver!AE61)+datos_econometria!$D$324*LN(datos_driver!AE30))</f>
        <v>17820918739.596409</v>
      </c>
      <c r="AL12" s="65">
        <f>EXP(datos_econometria!$D$325+datos_econometria!$D$321*LN(datos_driver!AF12)+datos_econometria!$D$323*LN(datos_driver!AF61)+datos_econometria!$D$324*LN(datos_driver!AF30))</f>
        <v>17969599512.855339</v>
      </c>
      <c r="AM12" s="65">
        <f>EXP(datos_econometria!$D$325+datos_econometria!$D$321*LN(datos_driver!AG12)+datos_econometria!$D$323*LN(datos_driver!AG61)+datos_econometria!$D$324*LN(datos_driver!AG30))</f>
        <v>18116307326.394947</v>
      </c>
      <c r="AN12" s="65">
        <f>EXP(datos_econometria!$D$325+datos_econometria!$D$321*LN(datos_driver!AH12)+datos_econometria!$D$323*LN(datos_driver!AH61)+datos_econometria!$D$324*LN(datos_driver!AH30))</f>
        <v>18262623072.298218</v>
      </c>
      <c r="AO12" s="65">
        <f>EXP(datos_econometria!$D$325+datos_econometria!$D$321*LN(datos_driver!AI12)+datos_econometria!$D$323*LN(datos_driver!AI61)+datos_econometria!$D$324*LN(datos_driver!AI30))</f>
        <v>18409487876.980251</v>
      </c>
      <c r="AP12" s="65">
        <f>EXP(datos_econometria!$D$325+datos_econometria!$D$321*LN(datos_driver!AJ12)+datos_econometria!$D$323*LN(datos_driver!AJ61)+datos_econometria!$D$324*LN(datos_driver!AJ30))</f>
        <v>18557389589.041298</v>
      </c>
      <c r="AQ12" s="65">
        <f>EXP(datos_econometria!$D$325+datos_econometria!$D$321*LN(datos_driver!AK12)+datos_econometria!$D$323*LN(datos_driver!AK61)+datos_econometria!$D$324*LN(datos_driver!AK30))</f>
        <v>18706551599.17445</v>
      </c>
      <c r="AR12" s="65">
        <f>EXP(datos_econometria!$D$325+datos_econometria!$D$321*LN(datos_driver!AL12)+datos_econometria!$D$323*LN(datos_driver!AL61)+datos_econometria!$D$324*LN(datos_driver!AL30))</f>
        <v>18857057789.442421</v>
      </c>
      <c r="AS12" s="65">
        <f>EXP(datos_econometria!$D$325+datos_econometria!$D$321*LN(datos_driver!AM12)+datos_econometria!$D$323*LN(datos_driver!AM61)+datos_econometria!$D$324*LN(datos_driver!AM30))</f>
        <v>19008925261.553108</v>
      </c>
      <c r="AT12" s="65">
        <f>EXP(datos_econometria!$D$325+datos_econometria!$D$321*LN(datos_driver!AN12)+datos_econometria!$D$323*LN(datos_driver!AN61)+datos_econometria!$D$324*LN(datos_driver!AN30))</f>
        <v>19162143444.874073</v>
      </c>
      <c r="AU12" s="65">
        <f>EXP(datos_econometria!$D$325+datos_econometria!$D$321*LN(datos_driver!AO12)+datos_econometria!$D$323*LN(datos_driver!AO61)+datos_econometria!$D$324*LN(datos_driver!AO30))</f>
        <v>19316693632.667152</v>
      </c>
      <c r="AV12" s="65">
        <f>EXP(datos_econometria!$D$325+datos_econometria!$D$321*LN(datos_driver!AP12)+datos_econometria!$D$323*LN(datos_driver!AP61)+datos_econometria!$D$324*LN(datos_driver!AP30))</f>
        <v>19472557849.566231</v>
      </c>
      <c r="AW12" s="65">
        <f>EXP(datos_econometria!$D$325+datos_econometria!$D$321*LN(datos_driver!AQ12)+datos_econometria!$D$323*LN(datos_driver!AQ61)+datos_econometria!$D$324*LN(datos_driver!AQ30))</f>
        <v>19629722235.567078</v>
      </c>
      <c r="AX12" s="65">
        <f>EXP(datos_econometria!$D$325+datos_econometria!$D$321*LN(datos_driver!AR12)+datos_econometria!$D$323*LN(datos_driver!AR61)+datos_econometria!$D$324*LN(datos_driver!AR30))</f>
        <v>19788177801.939861</v>
      </c>
    </row>
    <row r="13" spans="1:50">
      <c r="A13" t="s">
        <v>39</v>
      </c>
      <c r="B13" t="s">
        <v>827</v>
      </c>
      <c r="C13" t="s">
        <v>389</v>
      </c>
      <c r="D13" s="70"/>
      <c r="E13" s="70"/>
      <c r="F13" s="70"/>
      <c r="G13" s="70"/>
      <c r="H13" s="70"/>
      <c r="I13" s="65">
        <f>EXP(datos_econometria!$D$359+datos_econometria!$D$355*LN(datos_driver!C13)+datos_econometria!$D$357*LN(datos_driver!C62)+datos_econometria!$D$358*LN(datos_driver!C31)+datos_econometria!$D$362*IF(datos_tkm_auxiliar!I$1=2019,1,0)+IF(I1=2020,datos_econometria!$D$363,0))</f>
        <v>597118337.2920965</v>
      </c>
      <c r="J13" s="65">
        <f>EXP(datos_econometria!$D$359+datos_econometria!$D$355*LN(datos_driver!D13)+datos_econometria!$D$357*LN(datos_driver!D62)+datos_econometria!$D$358*LN(datos_driver!D31)+datos_econometria!$D$362*IF(datos_tkm_auxiliar!J$1=2019,1,0)+IF(J1=2020,datos_econometria!$D$363,0))</f>
        <v>731254708.03503966</v>
      </c>
      <c r="K13" s="65">
        <f>EXP(datos_econometria!$D$359+datos_econometria!$D$355*LN(datos_driver!E13)+datos_econometria!$D$357*LN(datos_driver!E62)+datos_econometria!$D$358*LN(datos_driver!E31)+datos_econometria!$D$362*IF(datos_tkm_auxiliar!K$1=2019,1,0)+IF(K1=2020,datos_econometria!$D$363,0))</f>
        <v>1159107984.7710006</v>
      </c>
      <c r="L13" s="65">
        <f>EXP(datos_econometria!$D$359+datos_econometria!$D$355*LN(datos_driver!F13)+datos_econometria!$D$357*LN(datos_driver!F62)+datos_econometria!$D$358*LN(datos_driver!F31)+datos_econometria!$D$362*IF(datos_tkm_auxiliar!L$1=2019,1,0)+IF(L1=2020,datos_econometria!$D$363,0))</f>
        <v>1228785636.6321771</v>
      </c>
      <c r="M13" s="65">
        <f>EXP(datos_econometria!$D$359+datos_econometria!$D$355*LN(datos_driver!G13)+datos_econometria!$D$357*LN(datos_driver!G62)+datos_econometria!$D$358*LN(datos_driver!G31)+datos_econometria!$D$362*IF(datos_tkm_auxiliar!M$1=2019,1,0)+IF(M1=2020,datos_econometria!$D$363,0))</f>
        <v>1259769861.5619361</v>
      </c>
      <c r="N13" s="65">
        <f>EXP(datos_econometria!$D$359+datos_econometria!$D$355*LN(datos_driver!H13)+datos_econometria!$D$357*LN(datos_driver!H62)+datos_econometria!$D$358*LN(datos_driver!H31)+datos_econometria!$D$362*IF(datos_tkm_auxiliar!N$1=2019,1,0)+IF(N1=2020,datos_econometria!$D$363,0))</f>
        <v>1339079388.9252295</v>
      </c>
      <c r="O13" s="65">
        <f>EXP(datos_econometria!$D$359+datos_econometria!$D$355*LN(datos_driver!I13)+datos_econometria!$D$357*LN(datos_driver!I62)+datos_econometria!$D$358*LN(datos_driver!I31)+datos_econometria!$D$362*IF(datos_tkm_auxiliar!O$1=2019,1,0)+IF(O1=2020,datos_econometria!$D$363,0))</f>
        <v>1417510172.1839302</v>
      </c>
      <c r="P13" s="65">
        <f>EXP(datos_econometria!$D$359+datos_econometria!$D$355*LN(datos_driver!J13)+datos_econometria!$D$357*LN(datos_driver!J62)+datos_econometria!$D$358*LN(datos_driver!J31)+datos_econometria!$D$362*IF(datos_tkm_auxiliar!P$1=2019,1,0)+IF(P1=2020,datos_econometria!$D$363,0))</f>
        <v>1495075178.2582741</v>
      </c>
      <c r="Q13" s="65">
        <f>EXP(datos_econometria!$D$359+datos_econometria!$D$355*LN(datos_driver!K13)+datos_econometria!$D$357*LN(datos_driver!K62)+datos_econometria!$D$358*LN(datos_driver!K31)+datos_econometria!$D$362*IF(datos_tkm_auxiliar!Q$1=2019,1,0)+IF(Q1=2020,datos_econometria!$D$363,0))</f>
        <v>1573024900.6352689</v>
      </c>
      <c r="R13" s="65">
        <f>EXP(datos_econometria!$D$359+datos_econometria!$D$355*LN(datos_driver!L13)+datos_econometria!$D$357*LN(datos_driver!L62)+datos_econometria!$D$358*LN(datos_driver!L31)+datos_econometria!$D$362*IF(datos_tkm_auxiliar!R$1=2019,1,0)+IF(R1=2020,datos_econometria!$D$363,0))</f>
        <v>1654599853.1134677</v>
      </c>
      <c r="S13" s="65">
        <f>EXP(datos_econometria!$D$359+datos_econometria!$D$355*LN(datos_driver!M13)+datos_econometria!$D$357*LN(datos_driver!M62)+datos_econometria!$D$358*LN(datos_driver!M31)+datos_econometria!$D$362*IF(datos_tkm_auxiliar!S$1=2019,1,0)+IF(S1=2020,datos_econometria!$D$363,0))</f>
        <v>1738568945.2920463</v>
      </c>
      <c r="T13" s="65">
        <f>EXP(datos_econometria!$D$359+datos_econometria!$D$355*LN(datos_driver!N13)+datos_econometria!$D$357*LN(datos_driver!N62)+datos_econometria!$D$358*LN(datos_driver!N31)+datos_econometria!$D$362*IF(datos_tkm_auxiliar!T$1=2019,1,0)+IF(T1=2020,datos_econometria!$D$363,0))</f>
        <v>1822977707.7220776</v>
      </c>
      <c r="U13" s="65">
        <f>EXP(datos_econometria!$D$359+datos_econometria!$D$355*LN(datos_driver!O13)+datos_econometria!$D$357*LN(datos_driver!O62)+datos_econometria!$D$358*LN(datos_driver!O31)+datos_econometria!$D$362*IF(datos_tkm_auxiliar!U$1=2019,1,0)+IF(U1=2020,datos_econometria!$D$363,0))</f>
        <v>1907426144.3613029</v>
      </c>
      <c r="V13" s="65">
        <f>EXP(datos_econometria!$D$359+datos_econometria!$D$355*LN(datos_driver!P13)+datos_econometria!$D$357*LN(datos_driver!P62)+datos_econometria!$D$358*LN(datos_driver!P31)+datos_econometria!$D$362*IF(datos_tkm_auxiliar!V$1=2019,1,0)+IF(V1=2020,datos_econometria!$D$363,0))</f>
        <v>1992331464.4246576</v>
      </c>
      <c r="W13" s="65">
        <f>EXP(datos_econometria!$D$359+datos_econometria!$D$355*LN(datos_driver!Q13)+datos_econometria!$D$357*LN(datos_driver!Q62)+datos_econometria!$D$358*LN(datos_driver!Q31)+datos_econometria!$D$362*IF(datos_tkm_auxiliar!W$1=2019,1,0)+IF(W1=2020,datos_econometria!$D$363,0))</f>
        <v>2077377294.1833613</v>
      </c>
      <c r="X13" s="65">
        <f>EXP(datos_econometria!$D$359+datos_econometria!$D$355*LN(datos_driver!R13)+datos_econometria!$D$357*LN(datos_driver!R62)+datos_econometria!$D$358*LN(datos_driver!R31)+datos_econometria!$D$362*IF(datos_tkm_auxiliar!X$1=2019,1,0)+IF(X1=2020,datos_econometria!$D$363,0))</f>
        <v>2162274640.3850746</v>
      </c>
      <c r="Y13" s="65">
        <f>EXP(datos_econometria!$D$359+datos_econometria!$D$355*LN(datos_driver!S13)+datos_econometria!$D$357*LN(datos_driver!S62)+datos_econometria!$D$358*LN(datos_driver!S31)+datos_econometria!$D$362*IF(datos_tkm_auxiliar!Y$1=2019,1,0)+IF(Y1=2020,datos_econometria!$D$363,0))</f>
        <v>2246743053.2709656</v>
      </c>
      <c r="Z13" s="65">
        <f>EXP(datos_econometria!$D$359+datos_econometria!$D$355*LN(datos_driver!T13)+datos_econometria!$D$357*LN(datos_driver!T62)+datos_econometria!$D$358*LN(datos_driver!T31)+datos_econometria!$D$362*IF(datos_tkm_auxiliar!Z$1=2019,1,0)+IF(Z1=2020,datos_econometria!$D$363,0))</f>
        <v>2330504904.7958245</v>
      </c>
      <c r="AA13" s="65">
        <f>EXP(datos_econometria!$D$359+datos_econometria!$D$355*LN(datos_driver!U13)+datos_econometria!$D$357*LN(datos_driver!U62)+datos_econometria!$D$358*LN(datos_driver!U31)+datos_econometria!$D$362*IF(datos_tkm_auxiliar!AA$1=2019,1,0)+IF(AA1=2020,datos_econometria!$D$363,0))</f>
        <v>2413283319.0455809</v>
      </c>
      <c r="AB13" s="65">
        <f>EXP(datos_econometria!$D$359+datos_econometria!$D$355*LN(datos_driver!V13)+datos_econometria!$D$357*LN(datos_driver!V62)+datos_econometria!$D$358*LN(datos_driver!V31)+datos_econometria!$D$362*IF(datos_tkm_auxiliar!AB$1=2019,1,0)+IF(AB1=2020,datos_econometria!$D$363,0))</f>
        <v>2494801637.5810561</v>
      </c>
      <c r="AC13" s="65">
        <f>EXP(datos_econometria!$D$359+datos_econometria!$D$355*LN(datos_driver!W13)+datos_econometria!$D$357*LN(datos_driver!W62)+datos_econometria!$D$358*LN(datos_driver!W31)+datos_econometria!$D$362*IF(datos_tkm_auxiliar!AC$1=2019,1,0)+IF(AC1=2020,datos_econometria!$D$363,0))</f>
        <v>2574783658.9284439</v>
      </c>
      <c r="AD13" s="65">
        <f>EXP(datos_econometria!$D$359+datos_econometria!$D$355*LN(datos_driver!X13)+datos_econometria!$D$357*LN(datos_driver!X62)+datos_econometria!$D$358*LN(datos_driver!X31)+datos_econometria!$D$362*IF(datos_tkm_auxiliar!AD$1=2019,1,0)+IF(AD1=2020,datos_econometria!$D$363,0))</f>
        <v>2652954316.9330616</v>
      </c>
      <c r="AE13" s="65">
        <f>EXP(datos_econometria!$D$359+datos_econometria!$D$355*LN(datos_driver!Y13)+datos_econometria!$D$357*LN(datos_driver!Y62)+datos_econometria!$D$358*LN(datos_driver!Y31)+datos_econometria!$D$362*IF(datos_tkm_auxiliar!AE$1=2019,1,0)+IF(AE1=2020,datos_econometria!$D$363,0))</f>
        <v>2729040629.8154321</v>
      </c>
      <c r="AF13" s="65">
        <f>EXP(datos_econometria!$D$359+datos_econometria!$D$355*LN(datos_driver!Z13)+datos_econometria!$D$357*LN(datos_driver!Z62)+datos_econometria!$D$358*LN(datos_driver!Z31)+datos_econometria!$D$362*IF(datos_tkm_auxiliar!AF$1=2019,1,0)+IF(AF1=2020,datos_econometria!$D$363,0))</f>
        <v>2802772824.8281841</v>
      </c>
      <c r="AG13" s="65">
        <f>EXP(datos_econometria!$D$359+datos_econometria!$D$355*LN(datos_driver!AA13)+datos_econometria!$D$357*LN(datos_driver!AA62)+datos_econometria!$D$358*LN(datos_driver!AA31)+datos_econometria!$D$362*IF(datos_tkm_auxiliar!AG$1=2019,1,0)+IF(AG1=2020,datos_econometria!$D$363,0))</f>
        <v>2873885578.3919473</v>
      </c>
      <c r="AH13" s="65">
        <f>EXP(datos_econometria!$D$359+datos_econometria!$D$355*LN(datos_driver!AB13)+datos_econometria!$D$357*LN(datos_driver!AB62)+datos_econometria!$D$358*LN(datos_driver!AB31)+datos_econometria!$D$362*IF(datos_tkm_auxiliar!AH$1=2019,1,0)+IF(AH1=2020,datos_econometria!$D$363,0))</f>
        <v>2942119329.9355488</v>
      </c>
      <c r="AI13" s="65">
        <f>EXP(datos_econometria!$D$359+datos_econometria!$D$355*LN(datos_driver!AC13)+datos_econometria!$D$357*LN(datos_driver!AC62)+datos_econometria!$D$358*LN(datos_driver!AC31)+datos_econometria!$D$362*IF(datos_tkm_auxiliar!AI$1=2019,1,0)+IF(AI1=2020,datos_econometria!$D$363,0))</f>
        <v>3007221638.1336651</v>
      </c>
      <c r="AJ13" s="65">
        <f>EXP(datos_econometria!$D$359+datos_econometria!$D$355*LN(datos_driver!AD13)+datos_econometria!$D$357*LN(datos_driver!AD62)+datos_econometria!$D$358*LN(datos_driver!AD31)+datos_econometria!$D$362*IF(datos_tkm_auxiliar!AJ$1=2019,1,0)+IF(AJ1=2020,datos_econometria!$D$363,0))</f>
        <v>3068948554.6461062</v>
      </c>
      <c r="AK13" s="65">
        <f>EXP(datos_econometria!$D$359+datos_econometria!$D$355*LN(datos_driver!AE13)+datos_econometria!$D$357*LN(datos_driver!AE62)+datos_econometria!$D$358*LN(datos_driver!AE31)+datos_econometria!$D$362*IF(datos_tkm_auxiliar!AK$1=2019,1,0)+IF(AK1=2020,datos_econometria!$D$363,0))</f>
        <v>3114615416.4610825</v>
      </c>
      <c r="AL13" s="65">
        <f>EXP(datos_econometria!$D$359+datos_econometria!$D$355*LN(datos_driver!AF13)+datos_econometria!$D$357*LN(datos_driver!AF62)+datos_econometria!$D$358*LN(datos_driver!AF31)+datos_econometria!$D$362*IF(datos_tkm_auxiliar!AL$1=2019,1,0)+IF(AL1=2020,datos_econometria!$D$363,0))</f>
        <v>3158915880.1337008</v>
      </c>
      <c r="AM13" s="65">
        <f>EXP(datos_econometria!$D$359+datos_econometria!$D$355*LN(datos_driver!AG13)+datos_econometria!$D$357*LN(datos_driver!AG62)+datos_econometria!$D$358*LN(datos_driver!AG31)+datos_econometria!$D$362*IF(datos_tkm_auxiliar!AM$1=2019,1,0)+IF(AM1=2020,datos_econometria!$D$363,0))</f>
        <v>3201563740.2589421</v>
      </c>
      <c r="AN13" s="65">
        <f>EXP(datos_econometria!$D$359+datos_econometria!$D$355*LN(datos_driver!AH13)+datos_econometria!$D$357*LN(datos_driver!AH62)+datos_econometria!$D$358*LN(datos_driver!AH31)+datos_econometria!$D$362*IF(datos_tkm_auxiliar!AN$1=2019,1,0)+IF(AN1=2020,datos_econometria!$D$363,0))</f>
        <v>3242761854.1395783</v>
      </c>
      <c r="AO13" s="65">
        <f>EXP(datos_econometria!$D$359+datos_econometria!$D$355*LN(datos_driver!AI13)+datos_econometria!$D$357*LN(datos_driver!AI62)+datos_econometria!$D$358*LN(datos_driver!AI31)+datos_econometria!$D$362*IF(datos_tkm_auxiliar!AO$1=2019,1,0)+IF(AO1=2020,datos_econometria!$D$363,0))</f>
        <v>3282817269.7394586</v>
      </c>
      <c r="AP13" s="65">
        <f>EXP(datos_econometria!$D$359+datos_econometria!$D$355*LN(datos_driver!AJ13)+datos_econometria!$D$357*LN(datos_driver!AJ62)+datos_econometria!$D$358*LN(datos_driver!AJ31)+datos_econometria!$D$362*IF(datos_tkm_auxiliar!AP$1=2019,1,0)+IF(AP1=2020,datos_econometria!$D$363,0))</f>
        <v>3322032164.3865285</v>
      </c>
      <c r="AQ13" s="65">
        <f>EXP(datos_econometria!$D$359+datos_econometria!$D$355*LN(datos_driver!AK13)+datos_econometria!$D$357*LN(datos_driver!AK62)+datos_econometria!$D$358*LN(datos_driver!AK31)+datos_econometria!$D$362*IF(datos_tkm_auxiliar!AQ$1=2019,1,0)+IF(AQ1=2020,datos_econometria!$D$363,0))</f>
        <v>3360669434.9201503</v>
      </c>
      <c r="AR13" s="65">
        <f>EXP(datos_econometria!$D$359+datos_econometria!$D$355*LN(datos_driver!AL13)+datos_econometria!$D$357*LN(datos_driver!AL62)+datos_econometria!$D$358*LN(datos_driver!AL31)+datos_econometria!$D$362*IF(datos_tkm_auxiliar!AR$1=2019,1,0)+IF(AR1=2020,datos_econometria!$D$363,0))</f>
        <v>3398945387.6303945</v>
      </c>
      <c r="AS13" s="65">
        <f>EXP(datos_econometria!$D$359+datos_econometria!$D$355*LN(datos_driver!AM13)+datos_econometria!$D$357*LN(datos_driver!AM62)+datos_econometria!$D$358*LN(datos_driver!AM31)+datos_econometria!$D$362*IF(datos_tkm_auxiliar!AS$1=2019,1,0)+IF(AS1=2020,datos_econometria!$D$363,0))</f>
        <v>3437032640.4485159</v>
      </c>
      <c r="AT13" s="65">
        <f>EXP(datos_econometria!$D$359+datos_econometria!$D$355*LN(datos_driver!AN13)+datos_econometria!$D$357*LN(datos_driver!AN62)+datos_econometria!$D$358*LN(datos_driver!AN31)+datos_econometria!$D$362*IF(datos_tkm_auxiliar!AT$1=2019,1,0)+IF(AT1=2020,datos_econometria!$D$363,0))</f>
        <v>3475066417.0162058</v>
      </c>
      <c r="AU13" s="65">
        <f>EXP(datos_econometria!$D$359+datos_econometria!$D$355*LN(datos_driver!AO13)+datos_econometria!$D$357*LN(datos_driver!AO62)+datos_econometria!$D$358*LN(datos_driver!AO31)+datos_econometria!$D$362*IF(datos_tkm_auxiliar!AU$1=2019,1,0)+IF(AU1=2020,datos_econometria!$D$363,0))</f>
        <v>3513151405.6233554</v>
      </c>
      <c r="AV13" s="65">
        <f>EXP(datos_econometria!$D$359+datos_econometria!$D$355*LN(datos_driver!AP13)+datos_econometria!$D$357*LN(datos_driver!AP62)+datos_econometria!$D$358*LN(datos_driver!AP31)+datos_econometria!$D$362*IF(datos_tkm_auxiliar!AV$1=2019,1,0)+IF(AV1=2020,datos_econometria!$D$363,0))</f>
        <v>3551368056.7400312</v>
      </c>
      <c r="AW13" s="65">
        <f>EXP(datos_econometria!$D$359+datos_econometria!$D$355*LN(datos_driver!AQ13)+datos_econometria!$D$357*LN(datos_driver!AQ62)+datos_econometria!$D$358*LN(datos_driver!AQ31)+datos_econometria!$D$362*IF(datos_tkm_auxiliar!AW$1=2019,1,0)+IF(AW1=2020,datos_econometria!$D$363,0))</f>
        <v>3589777941.2458782</v>
      </c>
      <c r="AX13" s="65">
        <f>EXP(datos_econometria!$D$359+datos_econometria!$D$355*LN(datos_driver!AR13)+datos_econometria!$D$357*LN(datos_driver!AR62)+datos_econometria!$D$358*LN(datos_driver!AR31)+datos_econometria!$D$362*IF(datos_tkm_auxiliar!AX$1=2019,1,0)+IF(AX1=2020,datos_econometria!$D$363,0))</f>
        <v>3628428120.7080808</v>
      </c>
    </row>
    <row r="14" spans="1:50">
      <c r="A14" t="s">
        <v>40</v>
      </c>
      <c r="B14" t="s">
        <v>827</v>
      </c>
      <c r="C14" t="s">
        <v>389</v>
      </c>
      <c r="D14" s="70"/>
      <c r="E14" s="70"/>
      <c r="F14" s="70"/>
      <c r="G14" s="70"/>
      <c r="H14" s="70"/>
      <c r="I14" s="65">
        <f>EXP(datos_econometria!$D$393+datos_econometria!$D$389*LN(datos_driver!C14)+datos_econometria!$D$391*LN(datos_driver!C63)+datos_econometria!$D$392*LN(datos_driver!C32))</f>
        <v>1226560046.7183366</v>
      </c>
      <c r="J14" s="65">
        <f>EXP(datos_econometria!$D$393+datos_econometria!$D$389*LN(datos_driver!D14)+datos_econometria!$D$391*LN(datos_driver!D63)+datos_econometria!$D$392*LN(datos_driver!D32))</f>
        <v>1102547469.2688999</v>
      </c>
      <c r="K14" s="65">
        <f>EXP(datos_econometria!$D$393+datos_econometria!$D$389*LN(datos_driver!E14)+datos_econometria!$D$391*LN(datos_driver!E63)+datos_econometria!$D$392*LN(datos_driver!E32))</f>
        <v>1443930625.6442719</v>
      </c>
      <c r="L14" s="65">
        <f>EXP(datos_econometria!$D$393+datos_econometria!$D$389*LN(datos_driver!F14)+datos_econometria!$D$391*LN(datos_driver!F63)+datos_econometria!$D$392*LN(datos_driver!F32))</f>
        <v>1494246210.661556</v>
      </c>
      <c r="M14" s="65">
        <f>EXP(datos_econometria!$D$393+datos_econometria!$D$389*LN(datos_driver!G14)+datos_econometria!$D$391*LN(datos_driver!G63)+datos_econometria!$D$392*LN(datos_driver!G32))</f>
        <v>1484007744.8860211</v>
      </c>
      <c r="N14" s="65">
        <f>EXP(datos_econometria!$D$393+datos_econometria!$D$389*LN(datos_driver!H14)+datos_econometria!$D$391*LN(datos_driver!H63)+datos_econometria!$D$392*LN(datos_driver!H32))</f>
        <v>1569546984.0089509</v>
      </c>
      <c r="O14" s="65">
        <f>EXP(datos_econometria!$D$393+datos_econometria!$D$389*LN(datos_driver!I14)+datos_econometria!$D$391*LN(datos_driver!I63)+datos_econometria!$D$392*LN(datos_driver!I32))</f>
        <v>1654528111.5140452</v>
      </c>
      <c r="P14" s="65">
        <f>EXP(datos_econometria!$D$393+datos_econometria!$D$389*LN(datos_driver!J14)+datos_econometria!$D$391*LN(datos_driver!J63)+datos_econometria!$D$392*LN(datos_driver!J32))</f>
        <v>1733912200.4424434</v>
      </c>
      <c r="Q14" s="65">
        <f>EXP(datos_econometria!$D$393+datos_econometria!$D$389*LN(datos_driver!K14)+datos_econometria!$D$391*LN(datos_driver!K63)+datos_econometria!$D$392*LN(datos_driver!K32))</f>
        <v>1806776287.1108754</v>
      </c>
      <c r="R14" s="65">
        <f>EXP(datos_econometria!$D$393+datos_econometria!$D$389*LN(datos_driver!L14)+datos_econometria!$D$391*LN(datos_driver!L63)+datos_econometria!$D$392*LN(datos_driver!L32))</f>
        <v>1879378040.2366829</v>
      </c>
      <c r="S14" s="65">
        <f>EXP(datos_econometria!$D$393+datos_econometria!$D$389*LN(datos_driver!M14)+datos_econometria!$D$391*LN(datos_driver!M63)+datos_econometria!$D$392*LN(datos_driver!M32))</f>
        <v>1960546496.5724771</v>
      </c>
      <c r="T14" s="65">
        <f>EXP(datos_econometria!$D$393+datos_econometria!$D$389*LN(datos_driver!N14)+datos_econometria!$D$391*LN(datos_driver!N63)+datos_econometria!$D$392*LN(datos_driver!N32))</f>
        <v>2050696172.25525</v>
      </c>
      <c r="U14" s="65">
        <f>EXP(datos_econometria!$D$393+datos_econometria!$D$389*LN(datos_driver!O14)+datos_econometria!$D$391*LN(datos_driver!O63)+datos_econometria!$D$392*LN(datos_driver!O32))</f>
        <v>2140208159.9557345</v>
      </c>
      <c r="V14" s="65">
        <f>EXP(datos_econometria!$D$393+datos_econometria!$D$389*LN(datos_driver!P14)+datos_econometria!$D$391*LN(datos_driver!P63)+datos_econometria!$D$392*LN(datos_driver!P32))</f>
        <v>2235295504.8919001</v>
      </c>
      <c r="W14" s="65">
        <f>EXP(datos_econometria!$D$393+datos_econometria!$D$389*LN(datos_driver!Q14)+datos_econometria!$D$391*LN(datos_driver!Q63)+datos_econometria!$D$392*LN(datos_driver!Q32))</f>
        <v>2309071770.4782605</v>
      </c>
      <c r="X14" s="65">
        <f>EXP(datos_econometria!$D$393+datos_econometria!$D$389*LN(datos_driver!R14)+datos_econometria!$D$391*LN(datos_driver!R63)+datos_econometria!$D$392*LN(datos_driver!R32))</f>
        <v>2398602817.1017137</v>
      </c>
      <c r="Y14" s="65">
        <f>EXP(datos_econometria!$D$393+datos_econometria!$D$389*LN(datos_driver!S14)+datos_econometria!$D$391*LN(datos_driver!S63)+datos_econometria!$D$392*LN(datos_driver!S32))</f>
        <v>2478569874.883698</v>
      </c>
      <c r="Z14" s="65">
        <f>EXP(datos_econometria!$D$393+datos_econometria!$D$389*LN(datos_driver!T14)+datos_econometria!$D$391*LN(datos_driver!T63)+datos_econometria!$D$392*LN(datos_driver!T32))</f>
        <v>2579197272.2308149</v>
      </c>
      <c r="AA14" s="65">
        <f>EXP(datos_econometria!$D$393+datos_econometria!$D$389*LN(datos_driver!U14)+datos_econometria!$D$391*LN(datos_driver!U63)+datos_econometria!$D$392*LN(datos_driver!U32))</f>
        <v>2657865174.7016068</v>
      </c>
      <c r="AB14" s="65">
        <f>EXP(datos_econometria!$D$393+datos_econometria!$D$389*LN(datos_driver!V14)+datos_econometria!$D$391*LN(datos_driver!V63)+datos_econometria!$D$392*LN(datos_driver!V32))</f>
        <v>2742284468.3529816</v>
      </c>
      <c r="AC14" s="65">
        <f>EXP(datos_econometria!$D$393+datos_econometria!$D$389*LN(datos_driver!W14)+datos_econometria!$D$391*LN(datos_driver!W63)+datos_econometria!$D$392*LN(datos_driver!W32))</f>
        <v>2831847337.7160234</v>
      </c>
      <c r="AD14" s="65">
        <f>EXP(datos_econometria!$D$393+datos_econometria!$D$389*LN(datos_driver!X14)+datos_econometria!$D$391*LN(datos_driver!X63)+datos_econometria!$D$392*LN(datos_driver!X32))</f>
        <v>2913144036.4985623</v>
      </c>
      <c r="AE14" s="65">
        <f>EXP(datos_econometria!$D$393+datos_econometria!$D$389*LN(datos_driver!Y14)+datos_econometria!$D$391*LN(datos_driver!Y63)+datos_econometria!$D$392*LN(datos_driver!Y32))</f>
        <v>2989996337.5538459</v>
      </c>
      <c r="AF14" s="65">
        <f>EXP(datos_econometria!$D$393+datos_econometria!$D$389*LN(datos_driver!Z14)+datos_econometria!$D$391*LN(datos_driver!Z63)+datos_econometria!$D$392*LN(datos_driver!Z32))</f>
        <v>3060016433.7758107</v>
      </c>
      <c r="AG14" s="65">
        <f>EXP(datos_econometria!$D$393+datos_econometria!$D$389*LN(datos_driver!AA14)+datos_econometria!$D$391*LN(datos_driver!AA63)+datos_econometria!$D$392*LN(datos_driver!AA32))</f>
        <v>3132301241.5521088</v>
      </c>
      <c r="AH14" s="65">
        <f>EXP(datos_econometria!$D$393+datos_econometria!$D$389*LN(datos_driver!AB14)+datos_econometria!$D$391*LN(datos_driver!AB63)+datos_econometria!$D$392*LN(datos_driver!AB32))</f>
        <v>3201673300.3753219</v>
      </c>
      <c r="AI14" s="65">
        <f>EXP(datos_econometria!$D$393+datos_econometria!$D$389*LN(datos_driver!AC14)+datos_econometria!$D$391*LN(datos_driver!AC63)+datos_econometria!$D$392*LN(datos_driver!AC32))</f>
        <v>3269494629.8999071</v>
      </c>
      <c r="AJ14" s="65">
        <f>EXP(datos_econometria!$D$393+datos_econometria!$D$389*LN(datos_driver!AD14)+datos_econometria!$D$391*LN(datos_driver!AD63)+datos_econometria!$D$392*LN(datos_driver!AD32))</f>
        <v>3338169489.6812439</v>
      </c>
      <c r="AK14" s="65">
        <f>EXP(datos_econometria!$D$393+datos_econometria!$D$389*LN(datos_driver!AE14)+datos_econometria!$D$391*LN(datos_driver!AE63)+datos_econometria!$D$392*LN(datos_driver!AE32))</f>
        <v>3386349648.8391232</v>
      </c>
      <c r="AL14" s="65">
        <f>EXP(datos_econometria!$D$393+datos_econometria!$D$389*LN(datos_driver!AF14)+datos_econometria!$D$391*LN(datos_driver!AF63)+datos_econometria!$D$392*LN(datos_driver!AF32))</f>
        <v>3428418638.9344392</v>
      </c>
      <c r="AM14" s="65">
        <f>EXP(datos_econometria!$D$393+datos_econometria!$D$389*LN(datos_driver!AG14)+datos_econometria!$D$391*LN(datos_driver!AG63)+datos_econometria!$D$392*LN(datos_driver!AG32))</f>
        <v>3486125156.946918</v>
      </c>
      <c r="AN14" s="65">
        <f>EXP(datos_econometria!$D$393+datos_econometria!$D$389*LN(datos_driver!AH14)+datos_econometria!$D$391*LN(datos_driver!AH63)+datos_econometria!$D$392*LN(datos_driver!AH32))</f>
        <v>3539250511.326745</v>
      </c>
      <c r="AO14" s="65">
        <f>EXP(datos_econometria!$D$393+datos_econometria!$D$389*LN(datos_driver!AI14)+datos_econometria!$D$391*LN(datos_driver!AI63)+datos_econometria!$D$392*LN(datos_driver!AI32))</f>
        <v>3581690231.9458609</v>
      </c>
      <c r="AP14" s="65">
        <f>EXP(datos_econometria!$D$393+datos_econometria!$D$389*LN(datos_driver!AJ14)+datos_econometria!$D$391*LN(datos_driver!AJ63)+datos_econometria!$D$392*LN(datos_driver!AJ32))</f>
        <v>3623805401.0916691</v>
      </c>
      <c r="AQ14" s="65">
        <f>EXP(datos_econometria!$D$393+datos_econometria!$D$389*LN(datos_driver!AK14)+datos_econometria!$D$391*LN(datos_driver!AK63)+datos_econometria!$D$392*LN(datos_driver!AK32))</f>
        <v>3665614698.219378</v>
      </c>
      <c r="AR14" s="65">
        <f>EXP(datos_econometria!$D$393+datos_econometria!$D$389*LN(datos_driver!AL14)+datos_econometria!$D$391*LN(datos_driver!AL63)+datos_econometria!$D$392*LN(datos_driver!AL32))</f>
        <v>3707199819.9582615</v>
      </c>
      <c r="AS14" s="65">
        <f>EXP(datos_econometria!$D$393+datos_econometria!$D$389*LN(datos_driver!AM14)+datos_econometria!$D$391*LN(datos_driver!AM63)+datos_econometria!$D$392*LN(datos_driver!AM32))</f>
        <v>3748664394.4823136</v>
      </c>
      <c r="AT14" s="65">
        <f>EXP(datos_econometria!$D$393+datos_econometria!$D$389*LN(datos_driver!AN14)+datos_econometria!$D$391*LN(datos_driver!AN63)+datos_econometria!$D$392*LN(datos_driver!AN32))</f>
        <v>3790113560.9436421</v>
      </c>
      <c r="AU14" s="65">
        <f>EXP(datos_econometria!$D$393+datos_econometria!$D$389*LN(datos_driver!AO14)+datos_econometria!$D$391*LN(datos_driver!AO63)+datos_econometria!$D$392*LN(datos_driver!AO32))</f>
        <v>3831644455.8515954</v>
      </c>
      <c r="AV14" s="65">
        <f>EXP(datos_econometria!$D$393+datos_econometria!$D$389*LN(datos_driver!AP14)+datos_econometria!$D$391*LN(datos_driver!AP63)+datos_econometria!$D$392*LN(datos_driver!AP32))</f>
        <v>3873342487.6857181</v>
      </c>
      <c r="AW14" s="65">
        <f>EXP(datos_econometria!$D$393+datos_econometria!$D$389*LN(datos_driver!AQ14)+datos_econometria!$D$391*LN(datos_driver!AQ63)+datos_econometria!$D$392*LN(datos_driver!AQ32))</f>
        <v>3915280619.6913128</v>
      </c>
      <c r="AX14" s="65">
        <f>EXP(datos_econometria!$D$393+datos_econometria!$D$389*LN(datos_driver!AR14)+datos_econometria!$D$391*LN(datos_driver!AR63)+datos_econometria!$D$392*LN(datos_driver!AR32))</f>
        <v>3957520127.834569</v>
      </c>
    </row>
    <row r="15" spans="1:50">
      <c r="A15" t="s">
        <v>41</v>
      </c>
      <c r="B15" t="s">
        <v>827</v>
      </c>
      <c r="C15" t="s">
        <v>389</v>
      </c>
      <c r="D15" s="70"/>
      <c r="E15" s="70"/>
      <c r="F15" s="70"/>
      <c r="G15" s="70"/>
      <c r="H15" s="70"/>
      <c r="I15" s="65">
        <f>EXP(datos_econometria!$D$427+datos_econometria!$D$423*LN(datos_driver!C15)+datos_econometria!$D$425*LN(datos_driver!C64)+datos_econometria!$D$426*LN(datos_driver!C33)+datos_econometria!$D$430*IF(datos_tkm_auxiliar!I$1=2020,1,0))</f>
        <v>18605356718.447876</v>
      </c>
      <c r="J15" s="65">
        <f>EXP(datos_econometria!$D$427+datos_econometria!$D$423*LN(datos_driver!D15)+datos_econometria!$D$425*LN(datos_driver!D64)+datos_econometria!$D$426*LN(datos_driver!D33)+datos_econometria!$D$430*IF(datos_tkm_auxiliar!J$1=2020,1,0))</f>
        <v>12282943190.0124</v>
      </c>
      <c r="K15" s="65">
        <f>EXP(datos_econometria!$D$427+datos_econometria!$D$423*LN(datos_driver!E15)+datos_econometria!$D$425*LN(datos_driver!E64)+datos_econometria!$D$426*LN(datos_driver!E33)+datos_econometria!$D$430*IF(datos_tkm_auxiliar!K$1=2020,1,0))</f>
        <v>19507290767.839378</v>
      </c>
      <c r="L15" s="65">
        <f>EXP(datos_econometria!$D$427+datos_econometria!$D$423*LN(datos_driver!F15)+datos_econometria!$D$425*LN(datos_driver!F64)+datos_econometria!$D$426*LN(datos_driver!F33)+datos_econometria!$D$430*IF(datos_tkm_auxiliar!L$1=2020,1,0))</f>
        <v>20011495054.300381</v>
      </c>
      <c r="M15" s="65">
        <f>EXP(datos_econometria!$D$427+datos_econometria!$D$423*LN(datos_driver!G15)+datos_econometria!$D$425*LN(datos_driver!G64)+datos_econometria!$D$426*LN(datos_driver!G33)+datos_econometria!$D$430*IF(datos_tkm_auxiliar!M$1=2020,1,0))</f>
        <v>20144436339.653206</v>
      </c>
      <c r="N15" s="65">
        <f>EXP(datos_econometria!$D$427+datos_econometria!$D$423*LN(datos_driver!H15)+datos_econometria!$D$425*LN(datos_driver!H64)+datos_econometria!$D$426*LN(datos_driver!H33)+datos_econometria!$D$430*IF(datos_tkm_auxiliar!N$1=2020,1,0))</f>
        <v>20681336252.803448</v>
      </c>
      <c r="O15" s="65">
        <f>EXP(datos_econometria!$D$427+datos_econometria!$D$423*LN(datos_driver!I15)+datos_econometria!$D$425*LN(datos_driver!I64)+datos_econometria!$D$426*LN(datos_driver!I33)+datos_econometria!$D$430*IF(datos_tkm_auxiliar!O$1=2020,1,0))</f>
        <v>21191348608.995281</v>
      </c>
      <c r="P15" s="65">
        <f>EXP(datos_econometria!$D$427+datos_econometria!$D$423*LN(datos_driver!J15)+datos_econometria!$D$425*LN(datos_driver!J64)+datos_econometria!$D$426*LN(datos_driver!J33)+datos_econometria!$D$430*IF(datos_tkm_auxiliar!P$1=2020,1,0))</f>
        <v>21674559536.959198</v>
      </c>
      <c r="Q15" s="65">
        <f>EXP(datos_econometria!$D$427+datos_econometria!$D$423*LN(datos_driver!K15)+datos_econometria!$D$425*LN(datos_driver!K64)+datos_econometria!$D$426*LN(datos_driver!K33)+datos_econometria!$D$430*IF(datos_tkm_auxiliar!Q$1=2020,1,0))</f>
        <v>22142859856.921227</v>
      </c>
      <c r="R15" s="65">
        <f>EXP(datos_econometria!$D$427+datos_econometria!$D$423*LN(datos_driver!L15)+datos_econometria!$D$425*LN(datos_driver!L64)+datos_econometria!$D$426*LN(datos_driver!L33)+datos_econometria!$D$430*IF(datos_tkm_auxiliar!R$1=2020,1,0))</f>
        <v>22622589530.367329</v>
      </c>
      <c r="S15" s="65">
        <f>EXP(datos_econometria!$D$427+datos_econometria!$D$423*LN(datos_driver!M15)+datos_econometria!$D$425*LN(datos_driver!M64)+datos_econometria!$D$426*LN(datos_driver!M33)+datos_econometria!$D$430*IF(datos_tkm_auxiliar!S$1=2020,1,0))</f>
        <v>23104503818.868385</v>
      </c>
      <c r="T15" s="65">
        <f>EXP(datos_econometria!$D$427+datos_econometria!$D$423*LN(datos_driver!N15)+datos_econometria!$D$425*LN(datos_driver!N64)+datos_econometria!$D$426*LN(datos_driver!N33)+datos_econometria!$D$430*IF(datos_tkm_auxiliar!T$1=2020,1,0))</f>
        <v>23574777139.758579</v>
      </c>
      <c r="U15" s="65">
        <f>EXP(datos_econometria!$D$427+datos_econometria!$D$423*LN(datos_driver!O15)+datos_econometria!$D$425*LN(datos_driver!O64)+datos_econometria!$D$426*LN(datos_driver!O33)+datos_econometria!$D$430*IF(datos_tkm_auxiliar!U$1=2020,1,0))</f>
        <v>24031843427.370155</v>
      </c>
      <c r="V15" s="65">
        <f>EXP(datos_econometria!$D$427+datos_econometria!$D$423*LN(datos_driver!P15)+datos_econometria!$D$425*LN(datos_driver!P64)+datos_econometria!$D$426*LN(datos_driver!P33)+datos_econometria!$D$430*IF(datos_tkm_auxiliar!V$1=2020,1,0))</f>
        <v>24480058602.186924</v>
      </c>
      <c r="W15" s="65">
        <f>EXP(datos_econometria!$D$427+datos_econometria!$D$423*LN(datos_driver!Q15)+datos_econometria!$D$425*LN(datos_driver!Q64)+datos_econometria!$D$426*LN(datos_driver!Q33)+datos_econometria!$D$430*IF(datos_tkm_auxiliar!W$1=2020,1,0))</f>
        <v>24918545702.523327</v>
      </c>
      <c r="X15" s="65">
        <f>EXP(datos_econometria!$D$427+datos_econometria!$D$423*LN(datos_driver!R15)+datos_econometria!$D$425*LN(datos_driver!R64)+datos_econometria!$D$426*LN(datos_driver!R33)+datos_econometria!$D$430*IF(datos_tkm_auxiliar!X$1=2020,1,0))</f>
        <v>25346558910.273678</v>
      </c>
      <c r="Y15" s="65">
        <f>EXP(datos_econometria!$D$427+datos_econometria!$D$423*LN(datos_driver!S15)+datos_econometria!$D$425*LN(datos_driver!S64)+datos_econometria!$D$426*LN(datos_driver!S33)+datos_econometria!$D$430*IF(datos_tkm_auxiliar!Y$1=2020,1,0))</f>
        <v>25763383112.060001</v>
      </c>
      <c r="Z15" s="65">
        <f>EXP(datos_econometria!$D$427+datos_econometria!$D$423*LN(datos_driver!T15)+datos_econometria!$D$425*LN(datos_driver!T64)+datos_econometria!$D$426*LN(datos_driver!T33)+datos_econometria!$D$430*IF(datos_tkm_auxiliar!Z$1=2020,1,0))</f>
        <v>26168314231.025219</v>
      </c>
      <c r="AA15" s="65">
        <f>EXP(datos_econometria!$D$427+datos_econometria!$D$423*LN(datos_driver!U15)+datos_econometria!$D$425*LN(datos_driver!U64)+datos_econometria!$D$426*LN(datos_driver!U33)+datos_econometria!$D$430*IF(datos_tkm_auxiliar!AA$1=2020,1,0))</f>
        <v>26560656459.852154</v>
      </c>
      <c r="AB15" s="65">
        <f>EXP(datos_econometria!$D$427+datos_econometria!$D$423*LN(datos_driver!V15)+datos_econometria!$D$425*LN(datos_driver!V64)+datos_econometria!$D$426*LN(datos_driver!V33)+datos_econometria!$D$430*IF(datos_tkm_auxiliar!AB$1=2020,1,0))</f>
        <v>26939724018.663727</v>
      </c>
      <c r="AC15" s="65">
        <f>EXP(datos_econometria!$D$427+datos_econometria!$D$423*LN(datos_driver!W15)+datos_econometria!$D$425*LN(datos_driver!W64)+datos_econometria!$D$426*LN(datos_driver!W33)+datos_econometria!$D$430*IF(datos_tkm_auxiliar!AC$1=2020,1,0))</f>
        <v>27304843982.577782</v>
      </c>
      <c r="AD15" s="65">
        <f>EXP(datos_econometria!$D$427+datos_econometria!$D$423*LN(datos_driver!X15)+datos_econometria!$D$425*LN(datos_driver!X64)+datos_econometria!$D$426*LN(datos_driver!X33)+datos_econometria!$D$430*IF(datos_tkm_auxiliar!AD$1=2020,1,0))</f>
        <v>27655359158.951256</v>
      </c>
      <c r="AE15" s="65">
        <f>EXP(datos_econometria!$D$427+datos_econometria!$D$423*LN(datos_driver!Y15)+datos_econometria!$D$425*LN(datos_driver!Y64)+datos_econometria!$D$426*LN(datos_driver!Y33)+datos_econometria!$D$430*IF(datos_tkm_auxiliar!AE$1=2020,1,0))</f>
        <v>27990630757.423306</v>
      </c>
      <c r="AF15" s="65">
        <f>EXP(datos_econometria!$D$427+datos_econometria!$D$423*LN(datos_driver!Z15)+datos_econometria!$D$425*LN(datos_driver!Z64)+datos_econometria!$D$426*LN(datos_driver!Z33)+datos_econometria!$D$430*IF(datos_tkm_auxiliar!AF$1=2020,1,0))</f>
        <v>28310040827.034813</v>
      </c>
      <c r="AG15" s="65">
        <f>EXP(datos_econometria!$D$427+datos_econometria!$D$423*LN(datos_driver!AA15)+datos_econometria!$D$425*LN(datos_driver!AA64)+datos_econometria!$D$426*LN(datos_driver!AA33)+datos_econometria!$D$430*IF(datos_tkm_auxiliar!AG$1=2020,1,0))</f>
        <v>28612994492.362488</v>
      </c>
      <c r="AH15" s="65">
        <f>EXP(datos_econometria!$D$427+datos_econometria!$D$423*LN(datos_driver!AB15)+datos_econometria!$D$425*LN(datos_driver!AB64)+datos_econometria!$D$426*LN(datos_driver!AB33)+datos_econometria!$D$430*IF(datos_tkm_auxiliar!AH$1=2020,1,0))</f>
        <v>28898922025.079548</v>
      </c>
      <c r="AI15" s="65">
        <f>EXP(datos_econometria!$D$427+datos_econometria!$D$423*LN(datos_driver!AC15)+datos_econometria!$D$425*LN(datos_driver!AC64)+datos_econometria!$D$426*LN(datos_driver!AC33)+datos_econometria!$D$430*IF(datos_tkm_auxiliar!AI$1=2020,1,0))</f>
        <v>29167280778.475353</v>
      </c>
      <c r="AJ15" s="65">
        <f>EXP(datos_econometria!$D$427+datos_econometria!$D$423*LN(datos_driver!AD15)+datos_econometria!$D$425*LN(datos_driver!AD64)+datos_econometria!$D$426*LN(datos_driver!AD33)+datos_econometria!$D$430*IF(datos_tkm_auxiliar!AJ$1=2020,1,0))</f>
        <v>29417557002.514065</v>
      </c>
      <c r="AK15" s="65">
        <f>EXP(datos_econometria!$D$427+datos_econometria!$D$423*LN(datos_driver!AE15)+datos_econometria!$D$425*LN(datos_driver!AE64)+datos_econometria!$D$426*LN(datos_driver!AE33)+datos_econometria!$D$430*IF(datos_tkm_auxiliar!AK$1=2020,1,0))</f>
        <v>29582952686.312851</v>
      </c>
      <c r="AL15" s="65">
        <f>EXP(datos_econometria!$D$427+datos_econometria!$D$423*LN(datos_driver!AF15)+datos_econometria!$D$425*LN(datos_driver!AF64)+datos_econometria!$D$426*LN(datos_driver!AF33)+datos_econometria!$D$430*IF(datos_tkm_auxiliar!AL$1=2020,1,0))</f>
        <v>29743520470.68187</v>
      </c>
      <c r="AM15" s="65">
        <f>EXP(datos_econometria!$D$427+datos_econometria!$D$423*LN(datos_driver!AG15)+datos_econometria!$D$425*LN(datos_driver!AG64)+datos_econometria!$D$426*LN(datos_driver!AG33)+datos_econometria!$D$430*IF(datos_tkm_auxiliar!AM$1=2020,1,0))</f>
        <v>29899827682.488773</v>
      </c>
      <c r="AN15" s="65">
        <f>EXP(datos_econometria!$D$427+datos_econometria!$D$423*LN(datos_driver!AH15)+datos_econometria!$D$425*LN(datos_driver!AH64)+datos_econometria!$D$426*LN(datos_driver!AH33)+datos_econometria!$D$430*IF(datos_tkm_auxiliar!AN$1=2020,1,0))</f>
        <v>30053326394.465729</v>
      </c>
      <c r="AO15" s="65">
        <f>EXP(datos_econometria!$D$427+datos_econometria!$D$423*LN(datos_driver!AI15)+datos_econometria!$D$425*LN(datos_driver!AI64)+datos_econometria!$D$426*LN(datos_driver!AI33)+datos_econometria!$D$430*IF(datos_tkm_auxiliar!AO$1=2020,1,0))</f>
        <v>30205209913.209129</v>
      </c>
      <c r="AP15" s="65">
        <f>EXP(datos_econometria!$D$427+datos_econometria!$D$423*LN(datos_driver!AJ15)+datos_econometria!$D$425*LN(datos_driver!AJ64)+datos_econometria!$D$426*LN(datos_driver!AJ33)+datos_econometria!$D$430*IF(datos_tkm_auxiliar!AP$1=2020,1,0))</f>
        <v>30356316909.744843</v>
      </c>
      <c r="AQ15" s="65">
        <f>EXP(datos_econometria!$D$427+datos_econometria!$D$423*LN(datos_driver!AK15)+datos_econometria!$D$425*LN(datos_driver!AK64)+datos_econometria!$D$426*LN(datos_driver!AK33)+datos_econometria!$D$430*IF(datos_tkm_auxiliar!AQ$1=2020,1,0))</f>
        <v>30507202195.013699</v>
      </c>
      <c r="AR15" s="65">
        <f>EXP(datos_econometria!$D$427+datos_econometria!$D$423*LN(datos_driver!AL15)+datos_econometria!$D$425*LN(datos_driver!AL64)+datos_econometria!$D$426*LN(datos_driver!AL33)+datos_econometria!$D$430*IF(datos_tkm_auxiliar!AR$1=2020,1,0))</f>
        <v>30658221608.716606</v>
      </c>
      <c r="AS15" s="65">
        <f>EXP(datos_econometria!$D$427+datos_econometria!$D$423*LN(datos_driver!AM15)+datos_econometria!$D$425*LN(datos_driver!AM64)+datos_econometria!$D$426*LN(datos_driver!AM33)+datos_econometria!$D$430*IF(datos_tkm_auxiliar!AS$1=2020,1,0))</f>
        <v>30809599325.827343</v>
      </c>
      <c r="AT15" s="65">
        <f>EXP(datos_econometria!$D$427+datos_econometria!$D$423*LN(datos_driver!AN15)+datos_econometria!$D$425*LN(datos_driver!AN64)+datos_econometria!$D$426*LN(datos_driver!AN33)+datos_econometria!$D$430*IF(datos_tkm_auxiliar!AT$1=2020,1,0))</f>
        <v>30961475035.224823</v>
      </c>
      <c r="AU15" s="65">
        <f>EXP(datos_econometria!$D$427+datos_econometria!$D$423*LN(datos_driver!AO15)+datos_econometria!$D$425*LN(datos_driver!AO64)+datos_econometria!$D$426*LN(datos_driver!AO33)+datos_econometria!$D$430*IF(datos_tkm_auxiliar!AU$1=2020,1,0))</f>
        <v>31113935228.717598</v>
      </c>
      <c r="AV15" s="65">
        <f>EXP(datos_econometria!$D$427+datos_econometria!$D$423*LN(datos_driver!AP15)+datos_econometria!$D$425*LN(datos_driver!AP64)+datos_econometria!$D$426*LN(datos_driver!AP33)+datos_econometria!$D$430*IF(datos_tkm_auxiliar!AV$1=2020,1,0))</f>
        <v>31267033346.286674</v>
      </c>
      <c r="AW15" s="65">
        <f>EXP(datos_econometria!$D$427+datos_econometria!$D$423*LN(datos_driver!AQ15)+datos_econometria!$D$425*LN(datos_driver!AQ64)+datos_econometria!$D$426*LN(datos_driver!AQ33)+datos_econometria!$D$430*IF(datos_tkm_auxiliar!AW$1=2020,1,0))</f>
        <v>31420802515.434948</v>
      </c>
      <c r="AX15" s="65">
        <f>EXP(datos_econometria!$D$427+datos_econometria!$D$423*LN(datos_driver!AR15)+datos_econometria!$D$425*LN(datos_driver!AR64)+datos_econometria!$D$426*LN(datos_driver!AR33)+datos_econometria!$D$430*IF(datos_tkm_auxiliar!AX$1=2020,1,0))</f>
        <v>31575263508.309387</v>
      </c>
    </row>
    <row r="16" spans="1:50">
      <c r="A16" t="s">
        <v>42</v>
      </c>
      <c r="B16" t="s">
        <v>827</v>
      </c>
      <c r="C16" t="s">
        <v>389</v>
      </c>
      <c r="D16" s="70"/>
      <c r="E16" s="70"/>
      <c r="F16" s="70"/>
      <c r="G16" s="70"/>
      <c r="H16" s="70"/>
      <c r="I16" s="115"/>
      <c r="J16" s="115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</row>
    <row r="17" spans="1:50">
      <c r="A17" t="s">
        <v>43</v>
      </c>
      <c r="B17" t="s">
        <v>827</v>
      </c>
      <c r="C17" t="s">
        <v>389</v>
      </c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</row>
    <row r="18" spans="1:50">
      <c r="A18" t="s">
        <v>44</v>
      </c>
      <c r="B18" t="s">
        <v>827</v>
      </c>
      <c r="C18" t="s">
        <v>389</v>
      </c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>
      <c r="A19" t="s">
        <v>29</v>
      </c>
      <c r="B19" t="s">
        <v>47</v>
      </c>
      <c r="C19" t="s">
        <v>389</v>
      </c>
      <c r="D19" s="70"/>
      <c r="E19" s="70"/>
      <c r="F19" s="70"/>
      <c r="G19" s="70"/>
      <c r="H19" s="70"/>
      <c r="I19" s="65">
        <f>I3*(1-Desagregacion_TKM!C3/100)</f>
        <v>3139354423.0991516</v>
      </c>
      <c r="J19" s="65">
        <f>J3*(1-Desagregacion_TKM!D3/100)</f>
        <v>2960586917.9882407</v>
      </c>
      <c r="K19" s="65">
        <f>K3*(1-Desagregacion_TKM!E3/100)</f>
        <v>5445836785.4934568</v>
      </c>
      <c r="L19" s="65">
        <f>L3*(1-Desagregacion_TKM!F3/100)</f>
        <v>5658700603.3715858</v>
      </c>
      <c r="M19" s="65">
        <f>M3*(1-Desagregacion_TKM!G3/100)</f>
        <v>5836644778.015522</v>
      </c>
      <c r="N19" s="65">
        <f>N3*(1-Desagregacion_TKM!H3/100)</f>
        <v>6097601626.6263065</v>
      </c>
      <c r="O19" s="65">
        <f>O3*(1-Desagregacion_TKM!I3/100)</f>
        <v>6303541615.9531498</v>
      </c>
      <c r="P19" s="65">
        <f>P3*(1-Desagregacion_TKM!J3/100)</f>
        <v>6513257612.732975</v>
      </c>
      <c r="Q19" s="65">
        <f>Q3*(1-Desagregacion_TKM!K3/100)</f>
        <v>6761547579.3860865</v>
      </c>
      <c r="R19" s="65">
        <f>R3*(1-Desagregacion_TKM!L3/100)</f>
        <v>7050225216.9322844</v>
      </c>
      <c r="S19" s="65">
        <f>S3*(1-Desagregacion_TKM!M3/100)</f>
        <v>7307926333.8906918</v>
      </c>
      <c r="T19" s="65">
        <f>T3*(1-Desagregacion_TKM!N3/100)</f>
        <v>7511295983.3168011</v>
      </c>
      <c r="U19" s="65">
        <f>U3*(1-Desagregacion_TKM!O3/100)</f>
        <v>7723653795.9598589</v>
      </c>
      <c r="V19" s="65">
        <f>V3*(1-Desagregacion_TKM!P3/100)</f>
        <v>7914536363.1056786</v>
      </c>
      <c r="W19" s="65">
        <f>W3*(1-Desagregacion_TKM!Q3/100)</f>
        <v>8234752714.050786</v>
      </c>
      <c r="X19" s="65">
        <f>X3*(1-Desagregacion_TKM!R3/100)</f>
        <v>8468953972.4724102</v>
      </c>
      <c r="Y19" s="65">
        <f>Y3*(1-Desagregacion_TKM!S3/100)</f>
        <v>8759182653.3829708</v>
      </c>
      <c r="Z19" s="65">
        <f>Z3*(1-Desagregacion_TKM!T3/100)</f>
        <v>8785129367.496172</v>
      </c>
      <c r="AA19" s="65">
        <f>AA3*(1-Desagregacion_TKM!U3/100)</f>
        <v>8923704433.6473656</v>
      </c>
      <c r="AB19" s="65">
        <f>AB3*(1-Desagregacion_TKM!V3/100)</f>
        <v>9019092968.9447002</v>
      </c>
      <c r="AC19" s="65">
        <f>AC3*(1-Desagregacion_TKM!W3/100)</f>
        <v>9074871893.5721359</v>
      </c>
      <c r="AD19" s="65">
        <f>AD3*(1-Desagregacion_TKM!X3/100)</f>
        <v>9159363631.8830795</v>
      </c>
      <c r="AE19" s="65">
        <f>AE3*(1-Desagregacion_TKM!Y3/100)</f>
        <v>9249914250.1869984</v>
      </c>
      <c r="AF19" s="65">
        <f>AF3*(1-Desagregacion_TKM!Z3/100)</f>
        <v>9356088855.2764187</v>
      </c>
      <c r="AG19" s="65">
        <f>AG3*(1-Desagregacion_TKM!AA3/100)</f>
        <v>9431249686.1823959</v>
      </c>
      <c r="AH19" s="65">
        <f>AH3*(1-Desagregacion_TKM!AB3/100)</f>
        <v>9499601845.013588</v>
      </c>
      <c r="AI19" s="65">
        <f>AI3*(1-Desagregacion_TKM!AC3/100)</f>
        <v>9553078302.0231934</v>
      </c>
      <c r="AJ19" s="65">
        <f>AJ3*(1-Desagregacion_TKM!AD3/100)</f>
        <v>9579338640.514185</v>
      </c>
      <c r="AK19" s="65">
        <f>AK3*(1-Desagregacion_TKM!AE3/100)</f>
        <v>9573613672.6142387</v>
      </c>
      <c r="AL19" s="65">
        <f>AL3*(1-Desagregacion_TKM!AF3/100)</f>
        <v>9609276748.7752781</v>
      </c>
      <c r="AM19" s="65">
        <f>AM3*(1-Desagregacion_TKM!AG3/100)</f>
        <v>9574465264.0407772</v>
      </c>
      <c r="AN19" s="65">
        <f>AN3*(1-Desagregacion_TKM!AH3/100)</f>
        <v>9555232411.3361607</v>
      </c>
      <c r="AO19" s="65">
        <f>AO3*(1-Desagregacion_TKM!AI3/100)</f>
        <v>9614468335.5248051</v>
      </c>
      <c r="AP19" s="65">
        <f>AP3*(1-Desagregacion_TKM!AJ3/100)</f>
        <v>9673645328.8707428</v>
      </c>
      <c r="AQ19" s="65">
        <f>AQ3*(1-Desagregacion_TKM!AK3/100)</f>
        <v>9732822330.6044178</v>
      </c>
      <c r="AR19" s="65">
        <f>AR3*(1-Desagregacion_TKM!AL3/100)</f>
        <v>9792068955.7014866</v>
      </c>
      <c r="AS19" s="65">
        <f>AS3*(1-Desagregacion_TKM!AM3/100)</f>
        <v>9851451414.6166191</v>
      </c>
      <c r="AT19" s="65">
        <f>AT3*(1-Desagregacion_TKM!AN3/100)</f>
        <v>9911027260.7037067</v>
      </c>
      <c r="AU19" s="65">
        <f>AU3*(1-Desagregacion_TKM!AO3/100)</f>
        <v>9970844209.6137714</v>
      </c>
      <c r="AV19" s="65">
        <f>AV3*(1-Desagregacion_TKM!AP3/100)</f>
        <v>10030940748.551374</v>
      </c>
      <c r="AW19" s="65">
        <f>AW3*(1-Desagregacion_TKM!AQ3/100)</f>
        <v>10091347424.227324</v>
      </c>
      <c r="AX19" s="65">
        <f>AX3*(1-Desagregacion_TKM!AR3/100)</f>
        <v>10152088276.606285</v>
      </c>
    </row>
    <row r="20" spans="1:50">
      <c r="A20" t="s">
        <v>30</v>
      </c>
      <c r="B20" t="s">
        <v>47</v>
      </c>
      <c r="C20" t="s">
        <v>389</v>
      </c>
      <c r="D20" s="70"/>
      <c r="E20" s="70"/>
      <c r="F20" s="70"/>
      <c r="G20" s="70"/>
      <c r="H20" s="70"/>
      <c r="I20" s="65">
        <f>I4*(1-Desagregacion_TKM!C4/100)</f>
        <v>6390921680.5034266</v>
      </c>
      <c r="J20" s="65">
        <f>J4*(1-Desagregacion_TKM!D4/100)</f>
        <v>5896126662.1691332</v>
      </c>
      <c r="K20" s="65">
        <f>K4*(1-Desagregacion_TKM!E4/100)</f>
        <v>7487681240.0299416</v>
      </c>
      <c r="L20" s="65">
        <f>L4*(1-Desagregacion_TKM!F4/100)</f>
        <v>7900112713.9999638</v>
      </c>
      <c r="M20" s="65">
        <f>M4*(1-Desagregacion_TKM!G4/100)</f>
        <v>7905496119.7054043</v>
      </c>
      <c r="N20" s="65">
        <f>N4*(1-Desagregacion_TKM!H4/100)</f>
        <v>8302194537.5366726</v>
      </c>
      <c r="O20" s="65">
        <f>O4*(1-Desagregacion_TKM!I4/100)</f>
        <v>8687792028.8295174</v>
      </c>
      <c r="P20" s="65">
        <f>P4*(1-Desagregacion_TKM!J4/100)</f>
        <v>9050592245.8524647</v>
      </c>
      <c r="Q20" s="65">
        <f>Q4*(1-Desagregacion_TKM!K4/100)</f>
        <v>9402456481.3333035</v>
      </c>
      <c r="R20" s="65">
        <f>R4*(1-Desagregacion_TKM!L4/100)</f>
        <v>9771949156.493927</v>
      </c>
      <c r="S20" s="65">
        <f>S4*(1-Desagregacion_TKM!M4/100)</f>
        <v>10150078566.170212</v>
      </c>
      <c r="T20" s="65">
        <f>T4*(1-Desagregacion_TKM!N4/100)</f>
        <v>10521610808.32258</v>
      </c>
      <c r="U20" s="65">
        <f>U4*(1-Desagregacion_TKM!O4/100)</f>
        <v>10890017730.031094</v>
      </c>
      <c r="V20" s="65">
        <f>V4*(1-Desagregacion_TKM!P4/100)</f>
        <v>11252403696.056459</v>
      </c>
      <c r="W20" s="65">
        <f>W4*(1-Desagregacion_TKM!Q4/100)</f>
        <v>11611332791.113615</v>
      </c>
      <c r="X20" s="65">
        <f>X4*(1-Desagregacion_TKM!R4/100)</f>
        <v>11965330983.621784</v>
      </c>
      <c r="Y20" s="65">
        <f>Y4*(1-Desagregacion_TKM!S4/100)</f>
        <v>12313104907.439482</v>
      </c>
      <c r="Z20" s="65">
        <f>Z4*(1-Desagregacion_TKM!T4/100)</f>
        <v>12658199710.406855</v>
      </c>
      <c r="AA20" s="65">
        <f>AA4*(1-Desagregacion_TKM!U4/100)</f>
        <v>12994707236.181265</v>
      </c>
      <c r="AB20" s="65">
        <f>AB4*(1-Desagregacion_TKM!V4/100)</f>
        <v>13321457483.545633</v>
      </c>
      <c r="AC20" s="65">
        <f>AC4*(1-Desagregacion_TKM!W4/100)</f>
        <v>13637315070.842543</v>
      </c>
      <c r="AD20" s="65">
        <f>AD4*(1-Desagregacion_TKM!X4/100)</f>
        <v>13941186557.308571</v>
      </c>
      <c r="AE20" s="65">
        <f>AE4*(1-Desagregacion_TKM!Y4/100)</f>
        <v>14232041848.093</v>
      </c>
      <c r="AF20" s="65">
        <f>AF4*(1-Desagregacion_TKM!Z4/100)</f>
        <v>14508870414.653605</v>
      </c>
      <c r="AG20" s="65">
        <f>AG4*(1-Desagregacion_TKM!AA4/100)</f>
        <v>14770686274.060686</v>
      </c>
      <c r="AH20" s="65">
        <f>AH4*(1-Desagregacion_TKM!AB4/100)</f>
        <v>15016513197.978394</v>
      </c>
      <c r="AI20" s="65">
        <f>AI4*(1-Desagregacion_TKM!AC4/100)</f>
        <v>15245363559.51359</v>
      </c>
      <c r="AJ20" s="65">
        <f>AJ4*(1-Desagregacion_TKM!AD4/100)</f>
        <v>15456315471.126287</v>
      </c>
      <c r="AK20" s="65">
        <f>AK4*(1-Desagregacion_TKM!AE4/100)</f>
        <v>15562660069.335447</v>
      </c>
      <c r="AL20" s="65">
        <f>AL4*(1-Desagregacion_TKM!AF4/100)</f>
        <v>15672717442.976587</v>
      </c>
      <c r="AM20" s="65">
        <f>AM4*(1-Desagregacion_TKM!AG4/100)</f>
        <v>15788336057.518143</v>
      </c>
      <c r="AN20" s="65">
        <f>AN4*(1-Desagregacion_TKM!AH4/100)</f>
        <v>15908004343.700026</v>
      </c>
      <c r="AO20" s="65">
        <f>AO4*(1-Desagregacion_TKM!AI4/100)</f>
        <v>16051531374.365782</v>
      </c>
      <c r="AP20" s="65">
        <f>AP4*(1-Desagregacion_TKM!AJ4/100)</f>
        <v>16199809440.6516</v>
      </c>
      <c r="AQ20" s="65">
        <f>AQ4*(1-Desagregacion_TKM!AK4/100)</f>
        <v>16351767392.28009</v>
      </c>
      <c r="AR20" s="65">
        <f>AR4*(1-Desagregacion_TKM!AL4/100)</f>
        <v>16506691684.180983</v>
      </c>
      <c r="AS20" s="65">
        <f>AS4*(1-Desagregacion_TKM!AM4/100)</f>
        <v>16664120757.242954</v>
      </c>
      <c r="AT20" s="65">
        <f>AT4*(1-Desagregacion_TKM!AN4/100)</f>
        <v>16823761554.825346</v>
      </c>
      <c r="AU20" s="65">
        <f>AU4*(1-Desagregacion_TKM!AO4/100)</f>
        <v>16985431111.828466</v>
      </c>
      <c r="AV20" s="65">
        <f>AV4*(1-Desagregacion_TKM!AP4/100)</f>
        <v>17149017680.684383</v>
      </c>
      <c r="AW20" s="65">
        <f>AW4*(1-Desagregacion_TKM!AQ4/100)</f>
        <v>17314455435.477936</v>
      </c>
      <c r="AX20" s="65">
        <f>AX4*(1-Desagregacion_TKM!AR4/100)</f>
        <v>17481708174.818897</v>
      </c>
    </row>
    <row r="21" spans="1:50">
      <c r="A21" t="s">
        <v>31</v>
      </c>
      <c r="B21" t="s">
        <v>47</v>
      </c>
      <c r="C21" t="s">
        <v>389</v>
      </c>
      <c r="D21" s="70"/>
      <c r="E21" s="70"/>
      <c r="F21" s="70"/>
      <c r="G21" s="70"/>
      <c r="H21" s="70"/>
      <c r="I21" s="65">
        <f>I5*(1-Desagregacion_TKM!C5/100)</f>
        <v>4983878452.3798714</v>
      </c>
      <c r="J21" s="65">
        <f>J5*(1-Desagregacion_TKM!D5/100)</f>
        <v>6186257746.9392471</v>
      </c>
      <c r="K21" s="65">
        <f>K5*(1-Desagregacion_TKM!E5/100)</f>
        <v>5444053916.5754128</v>
      </c>
      <c r="L21" s="65">
        <f>L5*(1-Desagregacion_TKM!F5/100)</f>
        <v>5668919271.0283699</v>
      </c>
      <c r="M21" s="65">
        <f>M5*(1-Desagregacion_TKM!G5/100)</f>
        <v>5724971162.290596</v>
      </c>
      <c r="N21" s="65">
        <f>N5*(1-Desagregacion_TKM!H5/100)</f>
        <v>5997351372.5946159</v>
      </c>
      <c r="O21" s="65">
        <f>O5*(1-Desagregacion_TKM!I5/100)</f>
        <v>6258190076.4226904</v>
      </c>
      <c r="P21" s="65">
        <f>P5*(1-Desagregacion_TKM!J5/100)</f>
        <v>6509660608.1302404</v>
      </c>
      <c r="Q21" s="65">
        <f>Q5*(1-Desagregacion_TKM!K5/100)</f>
        <v>6758638674.4422512</v>
      </c>
      <c r="R21" s="65">
        <f>R5*(1-Desagregacion_TKM!L5/100)</f>
        <v>7019138315.4280157</v>
      </c>
      <c r="S21" s="65">
        <f>S5*(1-Desagregacion_TKM!M5/100)</f>
        <v>7285762367.9835787</v>
      </c>
      <c r="T21" s="65">
        <f>T5*(1-Desagregacion_TKM!N5/100)</f>
        <v>7550761755.3056011</v>
      </c>
      <c r="U21" s="65">
        <f>U5*(1-Desagregacion_TKM!O5/100)</f>
        <v>7813182825.7805624</v>
      </c>
      <c r="V21" s="65">
        <f>V5*(1-Desagregacion_TKM!P5/100)</f>
        <v>8075256833.4064655</v>
      </c>
      <c r="W21" s="65">
        <f>W5*(1-Desagregacion_TKM!Q5/100)</f>
        <v>8336087209.1304836</v>
      </c>
      <c r="X21" s="65">
        <f>X5*(1-Desagregacion_TKM!R5/100)</f>
        <v>8594881117.99893</v>
      </c>
      <c r="Y21" s="65">
        <f>Y5*(1-Desagregacion_TKM!S5/100)</f>
        <v>8850873964.3415413</v>
      </c>
      <c r="Z21" s="65">
        <f>Z5*(1-Desagregacion_TKM!T5/100)</f>
        <v>9103308582.4274635</v>
      </c>
      <c r="AA21" s="65">
        <f>AA5*(1-Desagregacion_TKM!U5/100)</f>
        <v>9351428721.2031536</v>
      </c>
      <c r="AB21" s="65">
        <f>AB5*(1-Desagregacion_TKM!V5/100)</f>
        <v>9594477978.3262081</v>
      </c>
      <c r="AC21" s="65">
        <f>AC5*(1-Desagregacion_TKM!W5/100)</f>
        <v>9831701158.1772919</v>
      </c>
      <c r="AD21" s="65">
        <f>AD5*(1-Desagregacion_TKM!X5/100)</f>
        <v>10062346818.681705</v>
      </c>
      <c r="AE21" s="65">
        <f>AE5*(1-Desagregacion_TKM!Y5/100)</f>
        <v>10285670448.629427</v>
      </c>
      <c r="AF21" s="65">
        <f>AF5*(1-Desagregacion_TKM!Z5/100)</f>
        <v>10500937996.406292</v>
      </c>
      <c r="AG21" s="65">
        <f>AG5*(1-Desagregacion_TKM!AA5/100)</f>
        <v>10707429594.265039</v>
      </c>
      <c r="AH21" s="65">
        <f>AH5*(1-Desagregacion_TKM!AB5/100)</f>
        <v>10904443380.44393</v>
      </c>
      <c r="AI21" s="65">
        <f>AI5*(1-Desagregacion_TKM!AC5/100)</f>
        <v>11091299350.793379</v>
      </c>
      <c r="AJ21" s="65">
        <f>AJ5*(1-Desagregacion_TKM!AD5/100)</f>
        <v>11267343187.316446</v>
      </c>
      <c r="AK21" s="65">
        <f>AK5*(1-Desagregacion_TKM!AE5/100)</f>
        <v>11386895801.219902</v>
      </c>
      <c r="AL21" s="65">
        <f>AL5*(1-Desagregacion_TKM!AF5/100)</f>
        <v>11505088303.451172</v>
      </c>
      <c r="AM21" s="65">
        <f>AM5*(1-Desagregacion_TKM!AG5/100)</f>
        <v>11620653709.541492</v>
      </c>
      <c r="AN21" s="65">
        <f>AN5*(1-Desagregacion_TKM!AH5/100)</f>
        <v>11733927482.552675</v>
      </c>
      <c r="AO21" s="65">
        <f>AO5*(1-Desagregacion_TKM!AI5/100)</f>
        <v>11845551982.344246</v>
      </c>
      <c r="AP21" s="65">
        <f>AP5*(1-Desagregacion_TKM!AJ5/100)</f>
        <v>11956150896.786339</v>
      </c>
      <c r="AQ21" s="65">
        <f>AQ5*(1-Desagregacion_TKM!AK5/100)</f>
        <v>12066243023.576366</v>
      </c>
      <c r="AR21" s="65">
        <f>AR5*(1-Desagregacion_TKM!AL5/100)</f>
        <v>12176233062.377327</v>
      </c>
      <c r="AS21" s="65">
        <f>AS5*(1-Desagregacion_TKM!AM5/100)</f>
        <v>12286426571.036995</v>
      </c>
      <c r="AT21" s="65">
        <f>AT5*(1-Desagregacion_TKM!AN5/100)</f>
        <v>12397050123.186972</v>
      </c>
      <c r="AU21" s="65">
        <f>AU5*(1-Desagregacion_TKM!AO5/100)</f>
        <v>12508270080.748013</v>
      </c>
      <c r="AV21" s="65">
        <f>AV5*(1-Desagregacion_TKM!AP5/100)</f>
        <v>12620208090.577414</v>
      </c>
      <c r="AW21" s="65">
        <f>AW5*(1-Desagregacion_TKM!AQ5/100)</f>
        <v>12732953164.562355</v>
      </c>
      <c r="AX21" s="65">
        <f>AX5*(1-Desagregacion_TKM!AR5/100)</f>
        <v>12846570793.300776</v>
      </c>
    </row>
    <row r="22" spans="1:50">
      <c r="A22" t="s">
        <v>32</v>
      </c>
      <c r="B22" t="s">
        <v>47</v>
      </c>
      <c r="C22" t="s">
        <v>389</v>
      </c>
      <c r="D22" s="70"/>
      <c r="E22" s="70"/>
      <c r="F22" s="70"/>
      <c r="G22" s="70"/>
      <c r="H22" s="70"/>
      <c r="I22" s="65">
        <f>I6*(1-Desagregacion_TKM!C6/100)</f>
        <v>4009101404.0376606</v>
      </c>
      <c r="J22" s="65">
        <f>J6*(1-Desagregacion_TKM!D6/100)</f>
        <v>3600619621.7136812</v>
      </c>
      <c r="K22" s="65">
        <f>K6*(1-Desagregacion_TKM!E6/100)</f>
        <v>3268353450.5259933</v>
      </c>
      <c r="L22" s="65">
        <f>L6*(1-Desagregacion_TKM!F6/100)</f>
        <v>3359917780.0570345</v>
      </c>
      <c r="M22" s="65">
        <f>M6*(1-Desagregacion_TKM!G6/100)</f>
        <v>3382561189.3105249</v>
      </c>
      <c r="N22" s="65">
        <f>N6*(1-Desagregacion_TKM!H6/100)</f>
        <v>3491611314.0452847</v>
      </c>
      <c r="O22" s="65">
        <f>O6*(1-Desagregacion_TKM!I6/100)</f>
        <v>3594576238.9381804</v>
      </c>
      <c r="P22" s="65">
        <f>P6*(1-Desagregacion_TKM!J6/100)</f>
        <v>3692560958.5552187</v>
      </c>
      <c r="Q22" s="65">
        <f>Q6*(1-Desagregacion_TKM!K6/100)</f>
        <v>3788397785.374023</v>
      </c>
      <c r="R22" s="65">
        <f>R6*(1-Desagregacion_TKM!L6/100)</f>
        <v>3887477705.9308672</v>
      </c>
      <c r="S22" s="65">
        <f>S6*(1-Desagregacion_TKM!M6/100)</f>
        <v>3987685852.8116012</v>
      </c>
      <c r="T22" s="65">
        <f>T6*(1-Desagregacion_TKM!N6/100)</f>
        <v>4086136521.4049983</v>
      </c>
      <c r="U22" s="65">
        <f>U6*(1-Desagregacion_TKM!O6/100)</f>
        <v>4182554360.4949484</v>
      </c>
      <c r="V22" s="65">
        <f>V6*(1-Desagregacion_TKM!P6/100)</f>
        <v>4277824246.5203791</v>
      </c>
      <c r="W22" s="65">
        <f>W6*(1-Desagregacion_TKM!Q6/100)</f>
        <v>4371672566.0392885</v>
      </c>
      <c r="X22" s="65">
        <f>X6*(1-Desagregacion_TKM!R6/100)</f>
        <v>4463871462.5273352</v>
      </c>
      <c r="Y22" s="65">
        <f>Y6*(1-Desagregacion_TKM!S6/100)</f>
        <v>4554209561.8905935</v>
      </c>
      <c r="Z22" s="65">
        <f>Z6*(1-Desagregacion_TKM!T6/100)</f>
        <v>4642483471.4784231</v>
      </c>
      <c r="AA22" s="65">
        <f>AA6*(1-Desagregacion_TKM!U6/100)</f>
        <v>4728494701.9966459</v>
      </c>
      <c r="AB22" s="65">
        <f>AB6*(1-Desagregacion_TKM!V6/100)</f>
        <v>4812048625.2763329</v>
      </c>
      <c r="AC22" s="65">
        <f>AC6*(1-Desagregacion_TKM!W6/100)</f>
        <v>4892954311.4570017</v>
      </c>
      <c r="AD22" s="65">
        <f>AD6*(1-Desagregacion_TKM!X6/100)</f>
        <v>4971024777.7873726</v>
      </c>
      <c r="AE22" s="65">
        <f>AE6*(1-Desagregacion_TKM!Y6/100)</f>
        <v>5046077441.5570965</v>
      </c>
      <c r="AF22" s="65">
        <f>AF6*(1-Desagregacion_TKM!Z6/100)</f>
        <v>5117934677.2036066</v>
      </c>
      <c r="AG22" s="65">
        <f>AG6*(1-Desagregacion_TKM!AA6/100)</f>
        <v>5186424425.2955818</v>
      </c>
      <c r="AH22" s="65">
        <f>AH6*(1-Desagregacion_TKM!AB6/100)</f>
        <v>5251380823.7508211</v>
      </c>
      <c r="AI22" s="65">
        <f>AI6*(1-Desagregacion_TKM!AC6/100)</f>
        <v>5312644843.1573524</v>
      </c>
      <c r="AJ22" s="65">
        <f>AJ6*(1-Desagregacion_TKM!AD6/100)</f>
        <v>5370064914.2686596</v>
      </c>
      <c r="AK22" s="65">
        <f>AK6*(1-Desagregacion_TKM!AE6/100)</f>
        <v>5408897007.48522</v>
      </c>
      <c r="AL22" s="65">
        <f>AL6*(1-Desagregacion_TKM!AF6/100)</f>
        <v>5447160340.1554909</v>
      </c>
      <c r="AM22" s="65">
        <f>AM6*(1-Desagregacion_TKM!AG6/100)</f>
        <v>5484452751.7226744</v>
      </c>
      <c r="AN22" s="65">
        <f>AN6*(1-Desagregacion_TKM!AH6/100)</f>
        <v>5520891617.5323477</v>
      </c>
      <c r="AO22" s="65">
        <f>AO6*(1-Desagregacion_TKM!AI6/100)</f>
        <v>5556690885.8653469</v>
      </c>
      <c r="AP22" s="65">
        <f>AP6*(1-Desagregacion_TKM!AJ6/100)</f>
        <v>5592055804.6088524</v>
      </c>
      <c r="AQ22" s="65">
        <f>AQ6*(1-Desagregacion_TKM!AK6/100)</f>
        <v>5627155718.3974123</v>
      </c>
      <c r="AR22" s="65">
        <f>AR6*(1-Desagregacion_TKM!AL6/100)</f>
        <v>5662121740.7035494</v>
      </c>
      <c r="AS22" s="65">
        <f>AS6*(1-Desagregacion_TKM!AM6/100)</f>
        <v>5697052076.8729811</v>
      </c>
      <c r="AT22" s="65">
        <f>AT6*(1-Desagregacion_TKM!AN6/100)</f>
        <v>5732018874.7658539</v>
      </c>
      <c r="AU22" s="65">
        <f>AU6*(1-Desagregacion_TKM!AO6/100)</f>
        <v>5767074510.7477264</v>
      </c>
      <c r="AV22" s="65">
        <f>AV6*(1-Desagregacion_TKM!AP6/100)</f>
        <v>5802256735.2779741</v>
      </c>
      <c r="AW22" s="65">
        <f>AW6*(1-Desagregacion_TKM!AQ6/100)</f>
        <v>5837592659.8963099</v>
      </c>
      <c r="AX22" s="65">
        <f>AX6*(1-Desagregacion_TKM!AR6/100)</f>
        <v>5873101750.4340229</v>
      </c>
    </row>
    <row r="23" spans="1:50">
      <c r="A23" t="s">
        <v>33</v>
      </c>
      <c r="B23" t="s">
        <v>47</v>
      </c>
      <c r="C23" t="s">
        <v>389</v>
      </c>
      <c r="D23" s="70"/>
      <c r="E23" s="70"/>
      <c r="F23" s="70"/>
      <c r="G23" s="70"/>
      <c r="H23" s="70"/>
      <c r="I23" s="65">
        <f>I7*(1-Desagregacion_TKM!C7/100)</f>
        <v>4589105714.8163986</v>
      </c>
      <c r="J23" s="65">
        <f>J7*(1-Desagregacion_TKM!D7/100)</f>
        <v>4248234252.7975302</v>
      </c>
      <c r="K23" s="65">
        <f>K7*(1-Desagregacion_TKM!E7/100)</f>
        <v>4852696332.1443472</v>
      </c>
      <c r="L23" s="65">
        <f>L7*(1-Desagregacion_TKM!F7/100)</f>
        <v>4947209524.8450193</v>
      </c>
      <c r="M23" s="65">
        <f>M7*(1-Desagregacion_TKM!G7/100)</f>
        <v>4904373975.5562296</v>
      </c>
      <c r="N23" s="65">
        <f>N7*(1-Desagregacion_TKM!H7/100)</f>
        <v>5021069585.0460281</v>
      </c>
      <c r="O23" s="65">
        <f>O7*(1-Desagregacion_TKM!I7/100)</f>
        <v>5127044506.5331535</v>
      </c>
      <c r="P23" s="65">
        <f>P7*(1-Desagregacion_TKM!J7/100)</f>
        <v>5220316536.6757021</v>
      </c>
      <c r="Q23" s="65">
        <f>Q7*(1-Desagregacion_TKM!K7/100)</f>
        <v>5307683150.2953148</v>
      </c>
      <c r="R23" s="65">
        <f>R7*(1-Desagregacion_TKM!L7/100)</f>
        <v>5399286691.1668015</v>
      </c>
      <c r="S23" s="65">
        <f>S7*(1-Desagregacion_TKM!M7/100)</f>
        <v>5491440832.9324989</v>
      </c>
      <c r="T23" s="65">
        <f>T7*(1-Desagregacion_TKM!N7/100)</f>
        <v>5579401368.5797815</v>
      </c>
      <c r="U23" s="65">
        <f>U7*(1-Desagregacion_TKM!O7/100)</f>
        <v>5663320834.5286818</v>
      </c>
      <c r="V23" s="65">
        <f>V7*(1-Desagregacion_TKM!P7/100)</f>
        <v>5745244067.1340151</v>
      </c>
      <c r="W23" s="65">
        <f>W7*(1-Desagregacion_TKM!Q7/100)</f>
        <v>5825052642.3318357</v>
      </c>
      <c r="X23" s="65">
        <f>X7*(1-Desagregacion_TKM!R7/100)</f>
        <v>5902593052.1227989</v>
      </c>
      <c r="Y23" s="65">
        <f>Y7*(1-Desagregacion_TKM!S7/100)</f>
        <v>5977724445.2228546</v>
      </c>
      <c r="Z23" s="65">
        <f>Z7*(1-Desagregacion_TKM!T7/100)</f>
        <v>6050315741.6640635</v>
      </c>
      <c r="AA23" s="65">
        <f>AA7*(1-Desagregacion_TKM!U7/100)</f>
        <v>6120242597.9037924</v>
      </c>
      <c r="AB23" s="65">
        <f>AB7*(1-Desagregacion_TKM!V7/100)</f>
        <v>6187385964.9581652</v>
      </c>
      <c r="AC23" s="65">
        <f>AC7*(1-Desagregacion_TKM!W7/100)</f>
        <v>6251631492.9841957</v>
      </c>
      <c r="AD23" s="65">
        <f>AD7*(1-Desagregacion_TKM!X7/100)</f>
        <v>6312869349.1127253</v>
      </c>
      <c r="AE23" s="65">
        <f>AE7*(1-Desagregacion_TKM!Y7/100)</f>
        <v>6370994243.6707821</v>
      </c>
      <c r="AF23" s="65">
        <f>AF7*(1-Desagregacion_TKM!Z7/100)</f>
        <v>6425905564.7262745</v>
      </c>
      <c r="AG23" s="65">
        <f>AG7*(1-Desagregacion_TKM!AA7/100)</f>
        <v>6477507568.8461781</v>
      </c>
      <c r="AH23" s="65">
        <f>AH7*(1-Desagregacion_TKM!AB7/100)</f>
        <v>6525709599.244216</v>
      </c>
      <c r="AI23" s="65">
        <f>AI7*(1-Desagregacion_TKM!AC7/100)</f>
        <v>6570426314.5477877</v>
      </c>
      <c r="AJ23" s="65">
        <f>AJ7*(1-Desagregacion_TKM!AD7/100)</f>
        <v>6611577918.0057983</v>
      </c>
      <c r="AK23" s="65">
        <f>AK7*(1-Desagregacion_TKM!AE7/100)</f>
        <v>6628187673.3590698</v>
      </c>
      <c r="AL23" s="65">
        <f>AL7*(1-Desagregacion_TKM!AF7/100)</f>
        <v>6648547277.7757654</v>
      </c>
      <c r="AM23" s="65">
        <f>AM7*(1-Desagregacion_TKM!AG7/100)</f>
        <v>6671706830.7541275</v>
      </c>
      <c r="AN23" s="65">
        <f>AN7*(1-Desagregacion_TKM!AH7/100)</f>
        <v>6696636689.6285467</v>
      </c>
      <c r="AO23" s="65">
        <f>AO7*(1-Desagregacion_TKM!AI7/100)</f>
        <v>6722700634.905591</v>
      </c>
      <c r="AP23" s="65">
        <f>AP7*(1-Desagregacion_TKM!AJ7/100)</f>
        <v>6749515191.5068407</v>
      </c>
      <c r="AQ23" s="65">
        <f>AQ7*(1-Desagregacion_TKM!AK7/100)</f>
        <v>6776845723.3529482</v>
      </c>
      <c r="AR23" s="65">
        <f>AR7*(1-Desagregacion_TKM!AL7/100)</f>
        <v>6804546680.0524092</v>
      </c>
      <c r="AS23" s="65">
        <f>AS7*(1-Desagregacion_TKM!AM7/100)</f>
        <v>6832526919.1270838</v>
      </c>
      <c r="AT23" s="65">
        <f>AT7*(1-Desagregacion_TKM!AN7/100)</f>
        <v>6860729013.8841724</v>
      </c>
      <c r="AU23" s="65">
        <f>AU7*(1-Desagregacion_TKM!AO7/100)</f>
        <v>6889116640.5720673</v>
      </c>
      <c r="AV23" s="65">
        <f>AV7*(1-Desagregacion_TKM!AP7/100)</f>
        <v>6917666778.6338854</v>
      </c>
      <c r="AW23" s="65">
        <f>AW7*(1-Desagregacion_TKM!AQ7/100)</f>
        <v>6946364840.0828018</v>
      </c>
      <c r="AX23" s="65">
        <f>AX7*(1-Desagregacion_TKM!AR7/100)</f>
        <v>6975201606.8795919</v>
      </c>
    </row>
    <row r="24" spans="1:50">
      <c r="A24" t="s">
        <v>34</v>
      </c>
      <c r="B24" t="s">
        <v>47</v>
      </c>
      <c r="C24" t="s">
        <v>389</v>
      </c>
      <c r="D24" s="70"/>
      <c r="E24" s="70"/>
      <c r="F24" s="70"/>
      <c r="G24" s="70"/>
      <c r="H24" s="70"/>
      <c r="I24" s="65">
        <f>I8*(1-Desagregacion_TKM!C8/100)</f>
        <v>4976768818.7525196</v>
      </c>
      <c r="J24" s="65">
        <f>J8*(1-Desagregacion_TKM!D8/100)</f>
        <v>4286430027.6302905</v>
      </c>
      <c r="K24" s="65">
        <f>K8*(1-Desagregacion_TKM!E8/100)</f>
        <v>5324452426.4970961</v>
      </c>
      <c r="L24" s="65">
        <f>L8*(1-Desagregacion_TKM!F8/100)</f>
        <v>5561274560.3751774</v>
      </c>
      <c r="M24" s="65">
        <f>M8*(1-Desagregacion_TKM!G8/100)</f>
        <v>5559132491.9794779</v>
      </c>
      <c r="N24" s="65">
        <f>N8*(1-Desagregacion_TKM!H8/100)</f>
        <v>5846553465.9157267</v>
      </c>
      <c r="O24" s="65">
        <f>O8*(1-Desagregacion_TKM!I8/100)</f>
        <v>6092583758.8113947</v>
      </c>
      <c r="P24" s="65">
        <f>P8*(1-Desagregacion_TKM!J8/100)</f>
        <v>6327952361.6894484</v>
      </c>
      <c r="Q24" s="65">
        <f>Q8*(1-Desagregacion_TKM!K8/100)</f>
        <v>6580085767.5881987</v>
      </c>
      <c r="R24" s="65">
        <f>R8*(1-Desagregacion_TKM!L8/100)</f>
        <v>6867650266.0296431</v>
      </c>
      <c r="S24" s="65">
        <f>S8*(1-Desagregacion_TKM!M8/100)</f>
        <v>7142491680.121274</v>
      </c>
      <c r="T24" s="65">
        <f>T8*(1-Desagregacion_TKM!N8/100)</f>
        <v>7381947392.9544992</v>
      </c>
      <c r="U24" s="65">
        <f>U8*(1-Desagregacion_TKM!O8/100)</f>
        <v>7620075017.7574749</v>
      </c>
      <c r="V24" s="65">
        <f>V8*(1-Desagregacion_TKM!P8/100)</f>
        <v>7842744634.0386095</v>
      </c>
      <c r="W24" s="65">
        <f>W8*(1-Desagregacion_TKM!Q8/100)</f>
        <v>8141610493.8868103</v>
      </c>
      <c r="X24" s="65">
        <f>X8*(1-Desagregacion_TKM!R8/100)</f>
        <v>8385265611.1492023</v>
      </c>
      <c r="Y24" s="65">
        <f>Y8*(1-Desagregacion_TKM!S8/100)</f>
        <v>8660116149.6434555</v>
      </c>
      <c r="Z24" s="65">
        <f>Z8*(1-Desagregacion_TKM!T8/100)</f>
        <v>8859982484.1570263</v>
      </c>
      <c r="AA24" s="65">
        <f>AA8*(1-Desagregacion_TKM!U8/100)</f>
        <v>9129453278.4662838</v>
      </c>
      <c r="AB24" s="65">
        <f>AB8*(1-Desagregacion_TKM!V8/100)</f>
        <v>9371588268.9588509</v>
      </c>
      <c r="AC24" s="65">
        <f>AC8*(1-Desagregacion_TKM!W8/100)</f>
        <v>9586821605.451025</v>
      </c>
      <c r="AD24" s="65">
        <f>AD8*(1-Desagregacion_TKM!X8/100)</f>
        <v>9818421225.5115128</v>
      </c>
      <c r="AE24" s="65">
        <f>AE8*(1-Desagregacion_TKM!Y8/100)</f>
        <v>10051343914.330151</v>
      </c>
      <c r="AF24" s="65">
        <f>AF8*(1-Desagregacion_TKM!Z8/100)</f>
        <v>10291516974.169111</v>
      </c>
      <c r="AG24" s="65">
        <f>AG8*(1-Desagregacion_TKM!AA8/100)</f>
        <v>10506635516.976128</v>
      </c>
      <c r="AH24" s="65">
        <f>AH8*(1-Desagregacion_TKM!AB8/100)</f>
        <v>10712063975.765106</v>
      </c>
      <c r="AI24" s="65">
        <f>AI8*(1-Desagregacion_TKM!AC8/100)</f>
        <v>10901409461.227922</v>
      </c>
      <c r="AJ24" s="65">
        <f>AJ8*(1-Desagregacion_TKM!AD8/100)</f>
        <v>11064986328.200165</v>
      </c>
      <c r="AK24" s="65">
        <f>AK8*(1-Desagregacion_TKM!AE8/100)</f>
        <v>11143420425.490227</v>
      </c>
      <c r="AL24" s="65">
        <f>AL8*(1-Desagregacion_TKM!AF8/100)</f>
        <v>11254638432.790642</v>
      </c>
      <c r="AM24" s="65">
        <f>AM8*(1-Desagregacion_TKM!AG8/100)</f>
        <v>11319997353.181273</v>
      </c>
      <c r="AN24" s="65">
        <f>AN8*(1-Desagregacion_TKM!AH8/100)</f>
        <v>11402693456.480667</v>
      </c>
      <c r="AO24" s="65">
        <f>AO8*(1-Desagregacion_TKM!AI8/100)</f>
        <v>11520833990.628569</v>
      </c>
      <c r="AP24" s="65">
        <f>AP8*(1-Desagregacion_TKM!AJ8/100)</f>
        <v>11640856325.289469</v>
      </c>
      <c r="AQ24" s="65">
        <f>AQ8*(1-Desagregacion_TKM!AK8/100)</f>
        <v>11762738943.849178</v>
      </c>
      <c r="AR24" s="65">
        <f>AR8*(1-Desagregacion_TKM!AL8/100)</f>
        <v>11886406320.154268</v>
      </c>
      <c r="AS24" s="65">
        <f>AS8*(1-Desagregacion_TKM!AM8/100)</f>
        <v>12011774828.100149</v>
      </c>
      <c r="AT24" s="65">
        <f>AT8*(1-Desagregacion_TKM!AN8/100)</f>
        <v>12138772134.023558</v>
      </c>
      <c r="AU24" s="65">
        <f>AU8*(1-Desagregacion_TKM!AO8/100)</f>
        <v>12267343059.668159</v>
      </c>
      <c r="AV24" s="65">
        <f>AV8*(1-Desagregacion_TKM!AP8/100)</f>
        <v>12397449306.126225</v>
      </c>
      <c r="AW24" s="65">
        <f>AW8*(1-Desagregacion_TKM!AQ8/100)</f>
        <v>12529066874.950771</v>
      </c>
      <c r="AX24" s="65">
        <f>AX8*(1-Desagregacion_TKM!AR8/100)</f>
        <v>12662183006.853724</v>
      </c>
    </row>
    <row r="25" spans="1:50">
      <c r="A25" t="s">
        <v>35</v>
      </c>
      <c r="B25" t="s">
        <v>47</v>
      </c>
      <c r="C25" t="s">
        <v>389</v>
      </c>
      <c r="D25" s="70"/>
      <c r="E25" s="70"/>
      <c r="F25" s="70"/>
      <c r="G25" s="70"/>
      <c r="H25" s="70"/>
      <c r="I25" s="65">
        <f>I9*(1-Desagregacion_TKM!C9/100)</f>
        <v>5925421998.4866419</v>
      </c>
      <c r="J25" s="65">
        <f>J9*(1-Desagregacion_TKM!D9/100)</f>
        <v>5686641027.1133394</v>
      </c>
      <c r="K25" s="65">
        <f>K9*(1-Desagregacion_TKM!E9/100)</f>
        <v>5337473645.8319187</v>
      </c>
      <c r="L25" s="65">
        <f>L9*(1-Desagregacion_TKM!F9/100)</f>
        <v>5459595750.1407204</v>
      </c>
      <c r="M25" s="65">
        <f>M9*(1-Desagregacion_TKM!G9/100)</f>
        <v>5393841140.5386038</v>
      </c>
      <c r="N25" s="65">
        <f>N9*(1-Desagregacion_TKM!H9/100)</f>
        <v>5561478422.9783611</v>
      </c>
      <c r="O25" s="65">
        <f>O9*(1-Desagregacion_TKM!I9/100)</f>
        <v>5711582154.57757</v>
      </c>
      <c r="P25" s="65">
        <f>P9*(1-Desagregacion_TKM!J9/100)</f>
        <v>5843909698.9143457</v>
      </c>
      <c r="Q25" s="65">
        <f>Q9*(1-Desagregacion_TKM!K9/100)</f>
        <v>5968517835.4192762</v>
      </c>
      <c r="R25" s="65">
        <f>R9*(1-Desagregacion_TKM!L9/100)</f>
        <v>6100104843.1196775</v>
      </c>
      <c r="S25" s="65">
        <f>S9*(1-Desagregacion_TKM!M9/100)</f>
        <v>6233057788.3997498</v>
      </c>
      <c r="T25" s="65">
        <f>T9*(1-Desagregacion_TKM!N9/100)</f>
        <v>6360387889.6416225</v>
      </c>
      <c r="U25" s="65">
        <f>U9*(1-Desagregacion_TKM!O9/100)</f>
        <v>6482353334.1378498</v>
      </c>
      <c r="V25" s="65">
        <f>V9*(1-Desagregacion_TKM!P9/100)</f>
        <v>6601951357.7968292</v>
      </c>
      <c r="W25" s="65">
        <f>W9*(1-Desagregacion_TKM!Q9/100)</f>
        <v>6718920389.8943624</v>
      </c>
      <c r="X25" s="65">
        <f>X9*(1-Desagregacion_TKM!R9/100)</f>
        <v>6832987060.9431229</v>
      </c>
      <c r="Y25" s="65">
        <f>Y9*(1-Desagregacion_TKM!S9/100)</f>
        <v>6943900939.57409</v>
      </c>
      <c r="Z25" s="65">
        <f>Z9*(1-Desagregacion_TKM!T9/100)</f>
        <v>7051425751.1249113</v>
      </c>
      <c r="AA25" s="65">
        <f>AA9*(1-Desagregacion_TKM!U9/100)</f>
        <v>7155334784.7250643</v>
      </c>
      <c r="AB25" s="65">
        <f>AB9*(1-Desagregacion_TKM!V9/100)</f>
        <v>7255409039.2755499</v>
      </c>
      <c r="AC25" s="65">
        <f>AC9*(1-Desagregacion_TKM!W9/100)</f>
        <v>7351436629.9728088</v>
      </c>
      <c r="AD25" s="65">
        <f>AD9*(1-Desagregacion_TKM!X9/100)</f>
        <v>7443212794.4712257</v>
      </c>
      <c r="AE25" s="65">
        <f>AE9*(1-Desagregacion_TKM!Y9/100)</f>
        <v>7530540199.0409813</v>
      </c>
      <c r="AF25" s="65">
        <f>AF9*(1-Desagregacion_TKM!Z9/100)</f>
        <v>7613229398.5935097</v>
      </c>
      <c r="AG25" s="65">
        <f>AG9*(1-Desagregacion_TKM!AA9/100)</f>
        <v>7691099373.6614094</v>
      </c>
      <c r="AH25" s="65">
        <f>AH9*(1-Desagregacion_TKM!AB9/100)</f>
        <v>7763978100.9495611</v>
      </c>
      <c r="AI25" s="65">
        <f>AI9*(1-Desagregacion_TKM!AC9/100)</f>
        <v>7831703131.4564896</v>
      </c>
      <c r="AJ25" s="65">
        <f>AJ9*(1-Desagregacion_TKM!AD9/100)</f>
        <v>7894122159.7123995</v>
      </c>
      <c r="AK25" s="65">
        <f>AK9*(1-Desagregacion_TKM!AE9/100)</f>
        <v>7918513525.3117228</v>
      </c>
      <c r="AL25" s="65">
        <f>AL9*(1-Desagregacion_TKM!AF9/100)</f>
        <v>7949414132.6467228</v>
      </c>
      <c r="AM25" s="65">
        <f>AM9*(1-Desagregacion_TKM!AG9/100)</f>
        <v>7984730009.9746542</v>
      </c>
      <c r="AN25" s="65">
        <f>AN9*(1-Desagregacion_TKM!AH9/100)</f>
        <v>8022806511.1431465</v>
      </c>
      <c r="AO25" s="65">
        <f>AO9*(1-Desagregacion_TKM!AI9/100)</f>
        <v>8062665809.6974335</v>
      </c>
      <c r="AP25" s="65">
        <f>AP9*(1-Desagregacion_TKM!AJ9/100)</f>
        <v>8103722708.4764433</v>
      </c>
      <c r="AQ25" s="65">
        <f>AQ9*(1-Desagregacion_TKM!AK9/100)</f>
        <v>8145619452.7250376</v>
      </c>
      <c r="AR25" s="65">
        <f>AR9*(1-Desagregacion_TKM!AL9/100)</f>
        <v>8188134143.23946</v>
      </c>
      <c r="AS25" s="65">
        <f>AS9*(1-Desagregacion_TKM!AM9/100)</f>
        <v>8231127882.1952028</v>
      </c>
      <c r="AT25" s="65">
        <f>AT9*(1-Desagregacion_TKM!AN9/100)</f>
        <v>8274513248.1433325</v>
      </c>
      <c r="AU25" s="65">
        <f>AU9*(1-Desagregacion_TKM!AO9/100)</f>
        <v>8318235069.7598648</v>
      </c>
      <c r="AV25" s="65">
        <f>AV9*(1-Desagregacion_TKM!AP9/100)</f>
        <v>8362258527.0992785</v>
      </c>
      <c r="AW25" s="65">
        <f>AW9*(1-Desagregacion_TKM!AQ9/100)</f>
        <v>8406561714.7041798</v>
      </c>
      <c r="AX25" s="65">
        <f>AX9*(1-Desagregacion_TKM!AR9/100)</f>
        <v>8451130960.8937397</v>
      </c>
    </row>
    <row r="26" spans="1:50">
      <c r="A26" t="s">
        <v>36</v>
      </c>
      <c r="B26" t="s">
        <v>47</v>
      </c>
      <c r="C26" t="s">
        <v>389</v>
      </c>
      <c r="D26" s="70"/>
      <c r="E26" s="70"/>
      <c r="F26" s="70"/>
      <c r="G26" s="70"/>
      <c r="H26" s="70"/>
      <c r="I26" s="65">
        <f>I10*(1-Desagregacion_TKM!C10/100)</f>
        <v>10148705556.621752</v>
      </c>
      <c r="J26" s="65">
        <f>J10*(1-Desagregacion_TKM!D10/100)</f>
        <v>8951123261.4246464</v>
      </c>
      <c r="K26" s="65">
        <f>K10*(1-Desagregacion_TKM!E10/100)</f>
        <v>10838453803.067671</v>
      </c>
      <c r="L26" s="65">
        <f>L10*(1-Desagregacion_TKM!F10/100)</f>
        <v>11288969114.260183</v>
      </c>
      <c r="M26" s="65">
        <f>M10*(1-Desagregacion_TKM!G10/100)</f>
        <v>11228895445.932196</v>
      </c>
      <c r="N26" s="65">
        <f>N10*(1-Desagregacion_TKM!H10/100)</f>
        <v>11665301865.231852</v>
      </c>
      <c r="O26" s="65">
        <f>O10*(1-Desagregacion_TKM!I10/100)</f>
        <v>12064849542.065197</v>
      </c>
      <c r="P26" s="65">
        <f>P10*(1-Desagregacion_TKM!J10/100)</f>
        <v>12436743086.177582</v>
      </c>
      <c r="Q26" s="65">
        <f>Q10*(1-Desagregacion_TKM!K10/100)</f>
        <v>12810523478.460304</v>
      </c>
      <c r="R26" s="65">
        <f>R10*(1-Desagregacion_TKM!L10/100)</f>
        <v>13220454051.406265</v>
      </c>
      <c r="S26" s="65">
        <f>S10*(1-Desagregacion_TKM!M10/100)</f>
        <v>13621550333.684879</v>
      </c>
      <c r="T26" s="65">
        <f>T10*(1-Desagregacion_TKM!N10/100)</f>
        <v>13986297344.310518</v>
      </c>
      <c r="U26" s="65">
        <f>U10*(1-Desagregacion_TKM!O10/100)</f>
        <v>14341921689.282452</v>
      </c>
      <c r="V26" s="65">
        <f>V10*(1-Desagregacion_TKM!P10/100)</f>
        <v>14680940430.406088</v>
      </c>
      <c r="W26" s="65">
        <f>W10*(1-Desagregacion_TKM!Q10/100)</f>
        <v>15076695026.655312</v>
      </c>
      <c r="X26" s="65">
        <f>X10*(1-Desagregacion_TKM!R10/100)</f>
        <v>15423900016.877344</v>
      </c>
      <c r="Y26" s="65">
        <f>Y10*(1-Desagregacion_TKM!S10/100)</f>
        <v>15790811422.803257</v>
      </c>
      <c r="Z26" s="65">
        <f>Z10*(1-Desagregacion_TKM!T10/100)</f>
        <v>16094025548.859741</v>
      </c>
      <c r="AA26" s="65">
        <f>AA10*(1-Desagregacion_TKM!U10/100)</f>
        <v>16445984979.407541</v>
      </c>
      <c r="AB26" s="65">
        <f>AB10*(1-Desagregacion_TKM!V10/100)</f>
        <v>16770836895.93166</v>
      </c>
      <c r="AC26" s="65">
        <f>AC10*(1-Desagregacion_TKM!W10/100)</f>
        <v>17068953725.362656</v>
      </c>
      <c r="AD26" s="65">
        <f>AD10*(1-Desagregacion_TKM!X10/100)</f>
        <v>17373139529.29372</v>
      </c>
      <c r="AE26" s="65">
        <f>AE10*(1-Desagregacion_TKM!Y10/100)</f>
        <v>17671466040.955997</v>
      </c>
      <c r="AF26" s="65">
        <f>AF10*(1-Desagregacion_TKM!Z10/100)</f>
        <v>17967989989.35173</v>
      </c>
      <c r="AG26" s="65">
        <f>AG10*(1-Desagregacion_TKM!AA10/100)</f>
        <v>18238227496.509602</v>
      </c>
      <c r="AH26" s="65">
        <f>AH10*(1-Desagregacion_TKM!AB10/100)</f>
        <v>18493535623.969013</v>
      </c>
      <c r="AI26" s="65">
        <f>AI10*(1-Desagregacion_TKM!AC10/100)</f>
        <v>18728997194.627422</v>
      </c>
      <c r="AJ26" s="65">
        <f>AJ10*(1-Desagregacion_TKM!AD10/100)</f>
        <v>18937372040.820316</v>
      </c>
      <c r="AK26" s="65">
        <f>AK10*(1-Desagregacion_TKM!AE10/100)</f>
        <v>19027186783.844273</v>
      </c>
      <c r="AL26" s="65">
        <f>AL10*(1-Desagregacion_TKM!AF10/100)</f>
        <v>19145375404.651569</v>
      </c>
      <c r="AM26" s="65">
        <f>AM10*(1-Desagregacion_TKM!AG10/100)</f>
        <v>19237785450.188713</v>
      </c>
      <c r="AN26" s="65">
        <f>AN10*(1-Desagregacion_TKM!AH10/100)</f>
        <v>19349349761.7514</v>
      </c>
      <c r="AO26" s="65">
        <f>AO10*(1-Desagregacion_TKM!AI10/100)</f>
        <v>19491295327.842842</v>
      </c>
      <c r="AP26" s="65">
        <f>AP10*(1-Desagregacion_TKM!AJ10/100)</f>
        <v>19637654480.468853</v>
      </c>
      <c r="AQ26" s="65">
        <f>AQ10*(1-Desagregacion_TKM!AK10/100)</f>
        <v>19787375426.074654</v>
      </c>
      <c r="AR26" s="65">
        <f>AR10*(1-Desagregacion_TKM!AL10/100)</f>
        <v>19939734962.124195</v>
      </c>
      <c r="AS26" s="65">
        <f>AS10*(1-Desagregacion_TKM!AM10/100)</f>
        <v>20094255053.474701</v>
      </c>
      <c r="AT26" s="65">
        <f>AT10*(1-Desagregacion_TKM!AN10/100)</f>
        <v>20250626543.709965</v>
      </c>
      <c r="AU26" s="65">
        <f>AU10*(1-Desagregacion_TKM!AO10/100)</f>
        <v>20408652437.809231</v>
      </c>
      <c r="AV26" s="65">
        <f>AV10*(1-Desagregacion_TKM!AP10/100)</f>
        <v>20568208945.251339</v>
      </c>
      <c r="AW26" s="65">
        <f>AW10*(1-Desagregacion_TKM!AQ10/100)</f>
        <v>20729219678.798981</v>
      </c>
      <c r="AX26" s="65">
        <f>AX10*(1-Desagregacion_TKM!AR10/100)</f>
        <v>20891638865.100559</v>
      </c>
    </row>
    <row r="27" spans="1:50">
      <c r="A27" t="s">
        <v>37</v>
      </c>
      <c r="B27" t="s">
        <v>47</v>
      </c>
      <c r="C27" t="s">
        <v>389</v>
      </c>
      <c r="D27" s="70"/>
      <c r="E27" s="70"/>
      <c r="F27" s="70"/>
      <c r="G27" s="70"/>
      <c r="H27" s="70"/>
      <c r="I27" s="65">
        <f>I11*(1-Desagregacion_TKM!C11/100)</f>
        <v>3980564118.6118693</v>
      </c>
      <c r="J27" s="65">
        <f>J11*(1-Desagregacion_TKM!D11/100)</f>
        <v>3479817282.4859877</v>
      </c>
      <c r="K27" s="65">
        <f>K11*(1-Desagregacion_TKM!E11/100)</f>
        <v>4212513179.8493376</v>
      </c>
      <c r="L27" s="65">
        <f>L11*(1-Desagregacion_TKM!F11/100)</f>
        <v>4397751213.6303282</v>
      </c>
      <c r="M27" s="65">
        <f>M11*(1-Desagregacion_TKM!G11/100)</f>
        <v>4381807306.6420174</v>
      </c>
      <c r="N27" s="65">
        <f>N11*(1-Desagregacion_TKM!H11/100)</f>
        <v>4558908397.9227819</v>
      </c>
      <c r="O27" s="65">
        <f>O11*(1-Desagregacion_TKM!I11/100)</f>
        <v>4715537308.2341032</v>
      </c>
      <c r="P27" s="65">
        <f>P11*(1-Desagregacion_TKM!J11/100)</f>
        <v>4862639090.3813763</v>
      </c>
      <c r="Q27" s="65">
        <f>Q11*(1-Desagregacion_TKM!K11/100)</f>
        <v>5015856893.3120232</v>
      </c>
      <c r="R27" s="65">
        <f>R11*(1-Desagregacion_TKM!L11/100)</f>
        <v>5188254298.159831</v>
      </c>
      <c r="S27" s="65">
        <f>S11*(1-Desagregacion_TKM!M11/100)</f>
        <v>5352273279.1007156</v>
      </c>
      <c r="T27" s="65">
        <f>T11*(1-Desagregacion_TKM!N11/100)</f>
        <v>5494257377.8170128</v>
      </c>
      <c r="U27" s="65">
        <f>U11*(1-Desagregacion_TKM!O11/100)</f>
        <v>5633239662.0734844</v>
      </c>
      <c r="V27" s="65">
        <f>V11*(1-Desagregacion_TKM!P11/100)</f>
        <v>5762097271.2648191</v>
      </c>
      <c r="W27" s="65">
        <f>W11*(1-Desagregacion_TKM!Q11/100)</f>
        <v>5931191421.3693762</v>
      </c>
      <c r="X27" s="65">
        <f>X11*(1-Desagregacion_TKM!R11/100)</f>
        <v>6068632643.2989454</v>
      </c>
      <c r="Y27" s="65">
        <f>Y11*(1-Desagregacion_TKM!S11/100)</f>
        <v>6221492127.831336</v>
      </c>
      <c r="Z27" s="65">
        <f>Z11*(1-Desagregacion_TKM!T11/100)</f>
        <v>6332791214.937089</v>
      </c>
      <c r="AA27" s="65">
        <f>AA11*(1-Desagregacion_TKM!U11/100)</f>
        <v>6480006414.3414259</v>
      </c>
      <c r="AB27" s="65">
        <f>AB11*(1-Desagregacion_TKM!V11/100)</f>
        <v>6611346718.4354687</v>
      </c>
      <c r="AC27" s="65">
        <f>AC11*(1-Desagregacion_TKM!W11/100)</f>
        <v>6727324010.0820513</v>
      </c>
      <c r="AD27" s="65">
        <f>AD11*(1-Desagregacion_TKM!X11/100)</f>
        <v>6850754429.8410892</v>
      </c>
      <c r="AE27" s="65">
        <f>AE11*(1-Desagregacion_TKM!Y11/100)</f>
        <v>6973711584.7338371</v>
      </c>
      <c r="AF27" s="65">
        <f>AF11*(1-Desagregacion_TKM!Z11/100)</f>
        <v>7099257972.049366</v>
      </c>
      <c r="AG27" s="65">
        <f>AG11*(1-Desagregacion_TKM!AA11/100)</f>
        <v>7210784840.0850353</v>
      </c>
      <c r="AH27" s="65">
        <f>AH11*(1-Desagregacion_TKM!AB11/100)</f>
        <v>7316348632.1953831</v>
      </c>
      <c r="AI27" s="65">
        <f>AI11*(1-Desagregacion_TKM!AC11/100)</f>
        <v>7412786301.1338882</v>
      </c>
      <c r="AJ27" s="65">
        <f>AJ11*(1-Desagregacion_TKM!AD11/100)</f>
        <v>7495315718.6069584</v>
      </c>
      <c r="AK27" s="65">
        <f>AK11*(1-Desagregacion_TKM!AE11/100)</f>
        <v>7528540567.4818544</v>
      </c>
      <c r="AL27" s="65">
        <f>AL11*(1-Desagregacion_TKM!AF11/100)</f>
        <v>7578988213.8741646</v>
      </c>
      <c r="AM27" s="65">
        <f>AM11*(1-Desagregacion_TKM!AG11/100)</f>
        <v>7608599255.6766577</v>
      </c>
      <c r="AN27" s="65">
        <f>AN11*(1-Desagregacion_TKM!AH11/100)</f>
        <v>7648888465.4156008</v>
      </c>
      <c r="AO27" s="65">
        <f>AO11*(1-Desagregacion_TKM!AI11/100)</f>
        <v>7708236427.8687105</v>
      </c>
      <c r="AP27" s="65">
        <f>AP11*(1-Desagregacion_TKM!AJ11/100)</f>
        <v>7769261437.1933584</v>
      </c>
      <c r="AQ27" s="65">
        <f>AQ11*(1-Desagregacion_TKM!AK11/100)</f>
        <v>7831597537.8576813</v>
      </c>
      <c r="AR27" s="65">
        <f>AR11*(1-Desagregacion_TKM!AL11/100)</f>
        <v>7894982329.1981993</v>
      </c>
      <c r="AS27" s="65">
        <f>AS11*(1-Desagregacion_TKM!AM11/100)</f>
        <v>7959237855.8794041</v>
      </c>
      <c r="AT27" s="65">
        <f>AT11*(1-Desagregacion_TKM!AN11/100)</f>
        <v>8024247139.2397251</v>
      </c>
      <c r="AU27" s="65">
        <f>AU11*(1-Desagregacion_TKM!AO11/100)</f>
        <v>8089934874.1589327</v>
      </c>
      <c r="AV27" s="65">
        <f>AV11*(1-Desagregacion_TKM!AP11/100)</f>
        <v>8156253458.1449261</v>
      </c>
      <c r="AW27" s="65">
        <f>AW11*(1-Desagregacion_TKM!AQ11/100)</f>
        <v>8223173444.5371008</v>
      </c>
      <c r="AX27" s="65">
        <f>AX11*(1-Desagregacion_TKM!AR11/100)</f>
        <v>8290677205.8740377</v>
      </c>
    </row>
    <row r="28" spans="1:50">
      <c r="A28" t="s">
        <v>38</v>
      </c>
      <c r="B28" t="s">
        <v>47</v>
      </c>
      <c r="C28" t="s">
        <v>389</v>
      </c>
      <c r="D28" s="70"/>
      <c r="E28" s="70"/>
      <c r="F28" s="70"/>
      <c r="G28" s="70"/>
      <c r="H28" s="70"/>
      <c r="I28" s="65">
        <f>I12*(1-Desagregacion_TKM!C12/100)</f>
        <v>5821320730.2352848</v>
      </c>
      <c r="J28" s="65">
        <f>J12*(1-Desagregacion_TKM!D12/100)</f>
        <v>5343718209.2897062</v>
      </c>
      <c r="K28" s="65">
        <f>K12*(1-Desagregacion_TKM!E12/100)</f>
        <v>6285484769.7330475</v>
      </c>
      <c r="L28" s="65">
        <f>L12*(1-Desagregacion_TKM!F12/100)</f>
        <v>6564109103.5984249</v>
      </c>
      <c r="M28" s="65">
        <f>M12*(1-Desagregacion_TKM!G12/100)</f>
        <v>6624280949.1167536</v>
      </c>
      <c r="N28" s="65">
        <f>N12*(1-Desagregacion_TKM!H12/100)</f>
        <v>6913924730.5606833</v>
      </c>
      <c r="O28" s="65">
        <f>O12*(1-Desagregacion_TKM!I12/100)</f>
        <v>7194020731.6304274</v>
      </c>
      <c r="P28" s="65">
        <f>P12*(1-Desagregacion_TKM!J12/100)</f>
        <v>7462217065.9696798</v>
      </c>
      <c r="Q28" s="65">
        <f>Q12*(1-Desagregacion_TKM!K12/100)</f>
        <v>7724683837.357955</v>
      </c>
      <c r="R28" s="65">
        <f>R12*(1-Desagregacion_TKM!L12/100)</f>
        <v>7997444485.7611694</v>
      </c>
      <c r="S28" s="65">
        <f>S12*(1-Desagregacion_TKM!M12/100)</f>
        <v>8275266825.3256102</v>
      </c>
      <c r="T28" s="65">
        <f>T12*(1-Desagregacion_TKM!N12/100)</f>
        <v>8549455875.8746357</v>
      </c>
      <c r="U28" s="65">
        <f>U12*(1-Desagregacion_TKM!O12/100)</f>
        <v>8818694512.1029644</v>
      </c>
      <c r="V28" s="65">
        <f>V12*(1-Desagregacion_TKM!P12/100)</f>
        <v>9085579818.7320271</v>
      </c>
      <c r="W28" s="65">
        <f>W12*(1-Desagregacion_TKM!Q12/100)</f>
        <v>9349468598.1769562</v>
      </c>
      <c r="X28" s="65">
        <f>X12*(1-Desagregacion_TKM!R12/100)</f>
        <v>9609732970.8699932</v>
      </c>
      <c r="Y28" s="65">
        <f>Y12*(1-Desagregacion_TKM!S12/100)</f>
        <v>9865725303.0724468</v>
      </c>
      <c r="Z28" s="65">
        <f>Z12*(1-Desagregacion_TKM!T12/100)</f>
        <v>10116780657.672131</v>
      </c>
      <c r="AA28" s="65">
        <f>AA12*(1-Desagregacion_TKM!U12/100)</f>
        <v>10362223628.917864</v>
      </c>
      <c r="AB28" s="65">
        <f>AB12*(1-Desagregacion_TKM!V12/100)</f>
        <v>10601374817.383118</v>
      </c>
      <c r="AC28" s="65">
        <f>AC12*(1-Desagregacion_TKM!W12/100)</f>
        <v>10833556309.690655</v>
      </c>
      <c r="AD28" s="65">
        <f>AD12*(1-Desagregacion_TKM!X12/100)</f>
        <v>11058096326.706753</v>
      </c>
      <c r="AE28" s="65">
        <f>AE12*(1-Desagregacion_TKM!Y12/100)</f>
        <v>11274333301.960302</v>
      </c>
      <c r="AF28" s="65">
        <f>AF12*(1-Desagregacion_TKM!Z12/100)</f>
        <v>11481619593.117521</v>
      </c>
      <c r="AG28" s="65">
        <f>AG12*(1-Desagregacion_TKM!AA12/100)</f>
        <v>11679324955.18075</v>
      </c>
      <c r="AH28" s="65">
        <f>AH12*(1-Desagregacion_TKM!AB12/100)</f>
        <v>11866839847.196024</v>
      </c>
      <c r="AI28" s="65">
        <f>AI12*(1-Desagregacion_TKM!AC12/100)</f>
        <v>12043578606.632078</v>
      </c>
      <c r="AJ28" s="65">
        <f>AJ12*(1-Desagregacion_TKM!AD12/100)</f>
        <v>12208982502.423449</v>
      </c>
      <c r="AK28" s="65">
        <f>AK12*(1-Desagregacion_TKM!AE12/100)</f>
        <v>12314254849.061119</v>
      </c>
      <c r="AL28" s="65">
        <f>AL12*(1-Desagregacion_TKM!AF12/100)</f>
        <v>12416993263.383039</v>
      </c>
      <c r="AM28" s="65">
        <f>AM12*(1-Desagregacion_TKM!AG12/100)</f>
        <v>12518368362.53891</v>
      </c>
      <c r="AN28" s="65">
        <f>AN12*(1-Desagregacion_TKM!AH12/100)</f>
        <v>12619472542.958069</v>
      </c>
      <c r="AO28" s="65">
        <f>AO12*(1-Desagregacion_TKM!AI12/100)</f>
        <v>12720956122.993355</v>
      </c>
      <c r="AP28" s="65">
        <f>AP12*(1-Desagregacion_TKM!AJ12/100)</f>
        <v>12823156206.027538</v>
      </c>
      <c r="AQ28" s="65">
        <f>AQ12*(1-Desagregacion_TKM!AK12/100)</f>
        <v>12926227155.029547</v>
      </c>
      <c r="AR28" s="65">
        <f>AR12*(1-Desagregacion_TKM!AL12/100)</f>
        <v>13030226932.504713</v>
      </c>
      <c r="AS28" s="65">
        <f>AS12*(1-Desagregacion_TKM!AM12/100)</f>
        <v>13135167355.733198</v>
      </c>
      <c r="AT28" s="65">
        <f>AT12*(1-Desagregacion_TKM!AN12/100)</f>
        <v>13241041120.407986</v>
      </c>
      <c r="AU28" s="65">
        <f>AU12*(1-Desagregacion_TKM!AO12/100)</f>
        <v>13347835300.173004</v>
      </c>
      <c r="AV28" s="65">
        <f>AV12*(1-Desagregacion_TKM!AP12/100)</f>
        <v>13455537474.050266</v>
      </c>
      <c r="AW28" s="65">
        <f>AW12*(1-Desagregacion_TKM!AQ12/100)</f>
        <v>13564138064.776852</v>
      </c>
      <c r="AX28" s="65">
        <f>AX12*(1-Desagregacion_TKM!AR12/100)</f>
        <v>13673630861.140446</v>
      </c>
    </row>
    <row r="29" spans="1:50">
      <c r="A29" t="s">
        <v>39</v>
      </c>
      <c r="B29" t="s">
        <v>47</v>
      </c>
      <c r="C29" t="s">
        <v>389</v>
      </c>
      <c r="D29" s="70"/>
      <c r="E29" s="70"/>
      <c r="F29" s="70"/>
      <c r="G29" s="70"/>
      <c r="H29" s="70"/>
      <c r="I29" s="65">
        <f>I13*(1-Desagregacion_TKM!C13/100)</f>
        <v>71057082.137759551</v>
      </c>
      <c r="J29" s="65">
        <f>J13*(1-Desagregacion_TKM!D13/100)</f>
        <v>87019310.256169796</v>
      </c>
      <c r="K29" s="65">
        <f>K13*(1-Desagregacion_TKM!E13/100)</f>
        <v>137933850.18774921</v>
      </c>
      <c r="L29" s="65">
        <f>L13*(1-Desagregacion_TKM!F13/100)</f>
        <v>146225490.75922921</v>
      </c>
      <c r="M29" s="65">
        <f>M13*(1-Desagregacion_TKM!G13/100)</f>
        <v>149912613.52587053</v>
      </c>
      <c r="N29" s="65">
        <f>N13*(1-Desagregacion_TKM!H13/100)</f>
        <v>159350447.28210247</v>
      </c>
      <c r="O29" s="65">
        <f>O13*(1-Desagregacion_TKM!I13/100)</f>
        <v>168683710.48988783</v>
      </c>
      <c r="P29" s="65">
        <f>P13*(1-Desagregacion_TKM!J13/100)</f>
        <v>177913946.21273476</v>
      </c>
      <c r="Q29" s="65">
        <f>Q13*(1-Desagregacion_TKM!K13/100)</f>
        <v>187189963.17559716</v>
      </c>
      <c r="R29" s="65">
        <f>R13*(1-Desagregacion_TKM!L13/100)</f>
        <v>196897382.52050284</v>
      </c>
      <c r="S29" s="65">
        <f>S13*(1-Desagregacion_TKM!M13/100)</f>
        <v>206889704.48975369</v>
      </c>
      <c r="T29" s="65">
        <f>T13*(1-Desagregacion_TKM!N13/100)</f>
        <v>216934347.21892741</v>
      </c>
      <c r="U29" s="65">
        <f>U13*(1-Desagregacion_TKM!O13/100)</f>
        <v>226983711.17899525</v>
      </c>
      <c r="V29" s="65">
        <f>V13*(1-Desagregacion_TKM!P13/100)</f>
        <v>237087444.26653448</v>
      </c>
      <c r="W29" s="65">
        <f>W13*(1-Desagregacion_TKM!Q13/100)</f>
        <v>247207898.00782022</v>
      </c>
      <c r="X29" s="65">
        <f>X13*(1-Desagregacion_TKM!R13/100)</f>
        <v>257310682.20582411</v>
      </c>
      <c r="Y29" s="65">
        <f>Y13*(1-Desagregacion_TKM!S13/100)</f>
        <v>267362423.33924514</v>
      </c>
      <c r="Z29" s="65">
        <f>Z13*(1-Desagregacion_TKM!T13/100)</f>
        <v>277330083.67070335</v>
      </c>
      <c r="AA29" s="65">
        <f>AA13*(1-Desagregacion_TKM!U13/100)</f>
        <v>287180714.96642441</v>
      </c>
      <c r="AB29" s="65">
        <f>AB13*(1-Desagregacion_TKM!V13/100)</f>
        <v>296881394.87214595</v>
      </c>
      <c r="AC29" s="65">
        <f>AC13*(1-Desagregacion_TKM!W13/100)</f>
        <v>306399255.41248512</v>
      </c>
      <c r="AD29" s="65">
        <f>AD13*(1-Desagregacion_TKM!X13/100)</f>
        <v>315701563.7150346</v>
      </c>
      <c r="AE29" s="65">
        <f>AE13*(1-Desagregacion_TKM!Y13/100)</f>
        <v>324755834.94803673</v>
      </c>
      <c r="AF29" s="65">
        <f>AF13*(1-Desagregacion_TKM!Z13/100)</f>
        <v>333529966.15455419</v>
      </c>
      <c r="AG29" s="65">
        <f>AG13*(1-Desagregacion_TKM!AA13/100)</f>
        <v>341992383.82864201</v>
      </c>
      <c r="AH29" s="65">
        <f>AH13*(1-Desagregacion_TKM!AB13/100)</f>
        <v>350112200.26233059</v>
      </c>
      <c r="AI29" s="65">
        <f>AI13*(1-Desagregacion_TKM!AC13/100)</f>
        <v>357859374.93790644</v>
      </c>
      <c r="AJ29" s="65">
        <f>AJ13*(1-Desagregacion_TKM!AD13/100)</f>
        <v>365204878.00288695</v>
      </c>
      <c r="AK29" s="65">
        <f>AK13*(1-Desagregacion_TKM!AE13/100)</f>
        <v>370639234.55886912</v>
      </c>
      <c r="AL29" s="65">
        <f>AL13*(1-Desagregacion_TKM!AF13/100)</f>
        <v>375910989.73591071</v>
      </c>
      <c r="AM29" s="65">
        <f>AM13*(1-Desagregacion_TKM!AG13/100)</f>
        <v>380986085.09081447</v>
      </c>
      <c r="AN29" s="65">
        <f>AN13*(1-Desagregacion_TKM!AH13/100)</f>
        <v>385888660.64261019</v>
      </c>
      <c r="AO29" s="65">
        <f>AO13*(1-Desagregacion_TKM!AI13/100)</f>
        <v>390655255.09899592</v>
      </c>
      <c r="AP29" s="65">
        <f>AP13*(1-Desagregacion_TKM!AJ13/100)</f>
        <v>395321827.56199723</v>
      </c>
      <c r="AQ29" s="65">
        <f>AQ13*(1-Desagregacion_TKM!AK13/100)</f>
        <v>399919662.75549823</v>
      </c>
      <c r="AR29" s="65">
        <f>AR13*(1-Desagregacion_TKM!AL13/100)</f>
        <v>404474501.12801731</v>
      </c>
      <c r="AS29" s="65">
        <f>AS13*(1-Desagregacion_TKM!AM13/100)</f>
        <v>409006884.21337378</v>
      </c>
      <c r="AT29" s="65">
        <f>AT13*(1-Desagregacion_TKM!AN13/100)</f>
        <v>413532903.62492883</v>
      </c>
      <c r="AU29" s="65">
        <f>AU13*(1-Desagregacion_TKM!AO13/100)</f>
        <v>418065017.26917964</v>
      </c>
      <c r="AV29" s="65">
        <f>AV13*(1-Desagregacion_TKM!AP13/100)</f>
        <v>422612798.75206411</v>
      </c>
      <c r="AW29" s="65">
        <f>AW13*(1-Desagregacion_TKM!AQ13/100)</f>
        <v>427183575.00825989</v>
      </c>
      <c r="AX29" s="65">
        <f>AX13*(1-Desagregacion_TKM!AR13/100)</f>
        <v>431782946.36426198</v>
      </c>
    </row>
    <row r="30" spans="1:50">
      <c r="A30" t="s">
        <v>40</v>
      </c>
      <c r="B30" t="s">
        <v>47</v>
      </c>
      <c r="C30" t="s">
        <v>389</v>
      </c>
      <c r="D30" s="70"/>
      <c r="E30" s="70"/>
      <c r="F30" s="70"/>
      <c r="G30" s="70"/>
      <c r="H30" s="70"/>
      <c r="I30" s="65">
        <f>I14*(1-Desagregacion_TKM!C14/100)</f>
        <v>452600657.23906618</v>
      </c>
      <c r="J30" s="65">
        <f>J14*(1-Desagregacion_TKM!D14/100)</f>
        <v>406840016.16022408</v>
      </c>
      <c r="K30" s="65">
        <f>K14*(1-Desagregacion_TKM!E14/100)</f>
        <v>532810400.86273628</v>
      </c>
      <c r="L30" s="65">
        <f>L14*(1-Desagregacion_TKM!F14/100)</f>
        <v>551376851.73411417</v>
      </c>
      <c r="M30" s="65">
        <f>M14*(1-Desagregacion_TKM!G14/100)</f>
        <v>547598857.86294174</v>
      </c>
      <c r="N30" s="65">
        <f>N14*(1-Desagregacion_TKM!H14/100)</f>
        <v>579162837.09930289</v>
      </c>
      <c r="O30" s="65">
        <f>O14*(1-Desagregacion_TKM!I14/100)</f>
        <v>610520873.14868271</v>
      </c>
      <c r="P30" s="65">
        <f>P14*(1-Desagregacion_TKM!J14/100)</f>
        <v>639813601.9632616</v>
      </c>
      <c r="Q30" s="65">
        <f>Q14*(1-Desagregacion_TKM!K14/100)</f>
        <v>666700449.94391298</v>
      </c>
      <c r="R30" s="65">
        <f>R14*(1-Desagregacion_TKM!L14/100)</f>
        <v>693490496.84733593</v>
      </c>
      <c r="S30" s="65">
        <f>S14*(1-Desagregacion_TKM!M14/100)</f>
        <v>723441657.23524404</v>
      </c>
      <c r="T30" s="65">
        <f>T14*(1-Desagregacion_TKM!N14/100)</f>
        <v>756706887.56218719</v>
      </c>
      <c r="U30" s="65">
        <f>U14*(1-Desagregacion_TKM!O14/100)</f>
        <v>789736811.02366602</v>
      </c>
      <c r="V30" s="65">
        <f>V14*(1-Desagregacion_TKM!P14/100)</f>
        <v>824824041.30511117</v>
      </c>
      <c r="W30" s="65">
        <f>W14*(1-Desagregacion_TKM!Q14/100)</f>
        <v>852047483.30647814</v>
      </c>
      <c r="X30" s="65">
        <f>X14*(1-Desagregacion_TKM!R14/100)</f>
        <v>885084439.51053238</v>
      </c>
      <c r="Y30" s="65">
        <f>Y14*(1-Desagregacion_TKM!S14/100)</f>
        <v>914592283.83208454</v>
      </c>
      <c r="Z30" s="65">
        <f>Z14*(1-Desagregacion_TKM!T14/100)</f>
        <v>951723793.45317066</v>
      </c>
      <c r="AA30" s="65">
        <f>AA14*(1-Desagregacion_TKM!U14/100)</f>
        <v>980752249.46489286</v>
      </c>
      <c r="AB30" s="65">
        <f>AB14*(1-Desagregacion_TKM!V14/100)</f>
        <v>1011902968.8222501</v>
      </c>
      <c r="AC30" s="65">
        <f>AC14*(1-Desagregacion_TKM!W14/100)</f>
        <v>1044951667.6172127</v>
      </c>
      <c r="AD30" s="65">
        <f>AD14*(1-Desagregacion_TKM!X14/100)</f>
        <v>1074950149.4679694</v>
      </c>
      <c r="AE30" s="65">
        <f>AE14*(1-Desagregacion_TKM!Y14/100)</f>
        <v>1103308648.5573692</v>
      </c>
      <c r="AF30" s="65">
        <f>AF14*(1-Desagregacion_TKM!Z14/100)</f>
        <v>1129146064.0632741</v>
      </c>
      <c r="AG30" s="65">
        <f>AG14*(1-Desagregacion_TKM!AA14/100)</f>
        <v>1155819158.1327281</v>
      </c>
      <c r="AH30" s="65">
        <f>AH14*(1-Desagregacion_TKM!AB14/100)</f>
        <v>1181417447.8384938</v>
      </c>
      <c r="AI30" s="65">
        <f>AI14*(1-Desagregacion_TKM!AC14/100)</f>
        <v>1206443518.4330657</v>
      </c>
      <c r="AJ30" s="65">
        <f>AJ14*(1-Desagregacion_TKM!AD14/100)</f>
        <v>1231784541.692379</v>
      </c>
      <c r="AK30" s="65">
        <f>AK14*(1-Desagregacion_TKM!AE14/100)</f>
        <v>1249563020.4216363</v>
      </c>
      <c r="AL30" s="65">
        <f>AL14*(1-Desagregacion_TKM!AF14/100)</f>
        <v>1265086477.766808</v>
      </c>
      <c r="AM30" s="65">
        <f>AM14*(1-Desagregacion_TKM!AG14/100)</f>
        <v>1286380182.9134128</v>
      </c>
      <c r="AN30" s="65">
        <f>AN14*(1-Desagregacion_TKM!AH14/100)</f>
        <v>1305983438.679569</v>
      </c>
      <c r="AO30" s="65">
        <f>AO14*(1-Desagregacion_TKM!AI14/100)</f>
        <v>1321643695.5880227</v>
      </c>
      <c r="AP30" s="65">
        <f>AP14*(1-Desagregacion_TKM!AJ14/100)</f>
        <v>1337184193.002826</v>
      </c>
      <c r="AQ30" s="65">
        <f>AQ14*(1-Desagregacion_TKM!AK14/100)</f>
        <v>1352611823.6429505</v>
      </c>
      <c r="AR30" s="65">
        <f>AR14*(1-Desagregacion_TKM!AL14/100)</f>
        <v>1367956733.5645986</v>
      </c>
      <c r="AS30" s="65">
        <f>AS14*(1-Desagregacion_TKM!AM14/100)</f>
        <v>1383257161.5639737</v>
      </c>
      <c r="AT30" s="65">
        <f>AT14*(1-Desagregacion_TKM!AN14/100)</f>
        <v>1398551903.988204</v>
      </c>
      <c r="AU30" s="65">
        <f>AU14*(1-Desagregacion_TKM!AO14/100)</f>
        <v>1413876804.2092388</v>
      </c>
      <c r="AV30" s="65">
        <f>AV14*(1-Desagregacion_TKM!AP14/100)</f>
        <v>1429263377.9560299</v>
      </c>
      <c r="AW30" s="65">
        <f>AW14*(1-Desagregacion_TKM!AQ14/100)</f>
        <v>1444738548.6660943</v>
      </c>
      <c r="AX30" s="65">
        <f>AX14*(1-Desagregacion_TKM!AR14/100)</f>
        <v>1460324927.1709559</v>
      </c>
    </row>
    <row r="31" spans="1:50">
      <c r="A31" t="s">
        <v>41</v>
      </c>
      <c r="B31" t="s">
        <v>47</v>
      </c>
      <c r="C31" t="s">
        <v>389</v>
      </c>
      <c r="D31" s="70"/>
      <c r="E31" s="70"/>
      <c r="F31" s="70"/>
      <c r="G31" s="70"/>
      <c r="H31" s="70"/>
      <c r="I31" s="65">
        <f>I15*(1-Desagregacion_TKM!C15/100)</f>
        <v>14921496088.195198</v>
      </c>
      <c r="J31" s="65">
        <f>J15*(1-Desagregacion_TKM!D15/100)</f>
        <v>9850920438.389946</v>
      </c>
      <c r="K31" s="65">
        <f>K15*(1-Desagregacion_TKM!E15/100)</f>
        <v>15644847195.807182</v>
      </c>
      <c r="L31" s="65">
        <f>L15*(1-Desagregacion_TKM!F15/100)</f>
        <v>16049219033.548906</v>
      </c>
      <c r="M31" s="65">
        <f>M15*(1-Desagregacion_TKM!G15/100)</f>
        <v>16155837944.401873</v>
      </c>
      <c r="N31" s="65">
        <f>N15*(1-Desagregacion_TKM!H15/100)</f>
        <v>16586431674.748365</v>
      </c>
      <c r="O31" s="65">
        <f>O15*(1-Desagregacion_TKM!I15/100)</f>
        <v>16995461584.414217</v>
      </c>
      <c r="P31" s="65">
        <f>P15*(1-Desagregacion_TKM!J15/100)</f>
        <v>17382996748.641277</v>
      </c>
      <c r="Q31" s="65">
        <f>Q15*(1-Desagregacion_TKM!K15/100)</f>
        <v>17758573605.250824</v>
      </c>
      <c r="R31" s="65">
        <f>R15*(1-Desagregacion_TKM!L15/100)</f>
        <v>18143316803.354599</v>
      </c>
      <c r="S31" s="65">
        <f>S15*(1-Desagregacion_TKM!M15/100)</f>
        <v>18529812062.732445</v>
      </c>
      <c r="T31" s="65">
        <f>T15*(1-Desagregacion_TKM!N15/100)</f>
        <v>18906971266.08638</v>
      </c>
      <c r="U31" s="65">
        <f>U15*(1-Desagregacion_TKM!O15/100)</f>
        <v>19273538428.750866</v>
      </c>
      <c r="V31" s="65">
        <f>V15*(1-Desagregacion_TKM!P15/100)</f>
        <v>19633006998.953915</v>
      </c>
      <c r="W31" s="65">
        <f>W15*(1-Desagregacion_TKM!Q15/100)</f>
        <v>19984673653.42371</v>
      </c>
      <c r="X31" s="65">
        <f>X15*(1-Desagregacion_TKM!R15/100)</f>
        <v>20327940246.03949</v>
      </c>
      <c r="Y31" s="65">
        <f>Y15*(1-Desagregacion_TKM!S15/100)</f>
        <v>20662233255.872124</v>
      </c>
      <c r="Z31" s="65">
        <f>Z15*(1-Desagregacion_TKM!T15/100)</f>
        <v>20986988013.282227</v>
      </c>
      <c r="AA31" s="65">
        <f>AA15*(1-Desagregacion_TKM!U15/100)</f>
        <v>21301646480.80143</v>
      </c>
      <c r="AB31" s="65">
        <f>AB15*(1-Desagregacion_TKM!V15/100)</f>
        <v>21605658662.968311</v>
      </c>
      <c r="AC31" s="65">
        <f>AC15*(1-Desagregacion_TKM!W15/100)</f>
        <v>21898484874.027382</v>
      </c>
      <c r="AD31" s="65">
        <f>AD15*(1-Desagregacion_TKM!X15/100)</f>
        <v>22179598045.478909</v>
      </c>
      <c r="AE31" s="65">
        <f>AE15*(1-Desagregacion_TKM!Y15/100)</f>
        <v>22448485867.453491</v>
      </c>
      <c r="AF31" s="65">
        <f>AF15*(1-Desagregacion_TKM!Z15/100)</f>
        <v>22704652743.281921</v>
      </c>
      <c r="AG31" s="65">
        <f>AG15*(1-Desagregacion_TKM!AA15/100)</f>
        <v>22947621582.874718</v>
      </c>
      <c r="AH31" s="65">
        <f>AH15*(1-Desagregacion_TKM!AB15/100)</f>
        <v>23176935464.1138</v>
      </c>
      <c r="AI31" s="65">
        <f>AI15*(1-Desagregacion_TKM!AC15/100)</f>
        <v>23392159184.337234</v>
      </c>
      <c r="AJ31" s="65">
        <f>AJ15*(1-Desagregacion_TKM!AD15/100)</f>
        <v>23592880716.016281</v>
      </c>
      <c r="AK31" s="65">
        <f>AK15*(1-Desagregacion_TKM!AE15/100)</f>
        <v>23725528054.422909</v>
      </c>
      <c r="AL31" s="65">
        <f>AL15*(1-Desagregacion_TKM!AF15/100)</f>
        <v>23854303417.486862</v>
      </c>
      <c r="AM31" s="65">
        <f>AM15*(1-Desagregacion_TKM!AG15/100)</f>
        <v>23979661801.355999</v>
      </c>
      <c r="AN31" s="65">
        <f>AN15*(1-Desagregacion_TKM!AH15/100)</f>
        <v>24102767768.361515</v>
      </c>
      <c r="AO31" s="65">
        <f>AO15*(1-Desagregacion_TKM!AI15/100)</f>
        <v>24224578350.393723</v>
      </c>
      <c r="AP31" s="65">
        <f>AP15*(1-Desagregacion_TKM!AJ15/100)</f>
        <v>24345766161.615364</v>
      </c>
      <c r="AQ31" s="65">
        <f>AQ15*(1-Desagregacion_TKM!AK15/100)</f>
        <v>24466776160.40099</v>
      </c>
      <c r="AR31" s="65">
        <f>AR15*(1-Desagregacion_TKM!AL15/100)</f>
        <v>24587893730.19072</v>
      </c>
      <c r="AS31" s="65">
        <f>AS15*(1-Desagregacion_TKM!AM15/100)</f>
        <v>24709298659.31353</v>
      </c>
      <c r="AT31" s="65">
        <f>AT15*(1-Desagregacion_TKM!AN15/100)</f>
        <v>24831102978.250309</v>
      </c>
      <c r="AU31" s="65">
        <f>AU15*(1-Desagregacion_TKM!AO15/100)</f>
        <v>24953376053.431515</v>
      </c>
      <c r="AV31" s="65">
        <f>AV15*(1-Desagregacion_TKM!AP15/100)</f>
        <v>25076160743.721916</v>
      </c>
      <c r="AW31" s="65">
        <f>AW15*(1-Desagregacion_TKM!AQ15/100)</f>
        <v>25199483617.37883</v>
      </c>
      <c r="AX31" s="65">
        <f>AX15*(1-Desagregacion_TKM!AR15/100)</f>
        <v>25323361333.664131</v>
      </c>
    </row>
    <row r="32" spans="1:50">
      <c r="A32" t="s">
        <v>42</v>
      </c>
      <c r="B32" t="s">
        <v>47</v>
      </c>
      <c r="C32" t="s">
        <v>389</v>
      </c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</row>
    <row r="33" spans="1:50">
      <c r="A33" t="s">
        <v>43</v>
      </c>
      <c r="B33" t="s">
        <v>47</v>
      </c>
      <c r="C33" t="s">
        <v>389</v>
      </c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</row>
    <row r="34" spans="1:50">
      <c r="A34" t="s">
        <v>44</v>
      </c>
      <c r="B34" t="s">
        <v>47</v>
      </c>
      <c r="C34" t="s">
        <v>389</v>
      </c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</row>
    <row r="35" spans="1:50">
      <c r="A35" t="s">
        <v>29</v>
      </c>
      <c r="B35" t="s">
        <v>46</v>
      </c>
      <c r="C35" t="s">
        <v>389</v>
      </c>
      <c r="I35" s="65">
        <f>I3*Desagregacion_TKM!C3/100</f>
        <v>34916985.494530506</v>
      </c>
      <c r="J35" s="65">
        <f>J3*Desagregacion_TKM!D3/100</f>
        <v>32928671.484196816</v>
      </c>
      <c r="K35" s="65">
        <f>K3*Desagregacion_TKM!E3/100</f>
        <v>60570479.919543006</v>
      </c>
      <c r="L35" s="65">
        <f>L3*Desagregacion_TKM!F3/100</f>
        <v>62938024.911109656</v>
      </c>
      <c r="M35" s="65">
        <f>M3*Desagregacion_TKM!G3/100</f>
        <v>64917181.555278815</v>
      </c>
      <c r="N35" s="65">
        <f>N3*Desagregacion_TKM!H3/100</f>
        <v>67819633.865408882</v>
      </c>
      <c r="O35" s="65">
        <f>O3*Desagregacion_TKM!I3/100</f>
        <v>70110169.6415416</v>
      </c>
      <c r="P35" s="65">
        <f>P3*Desagregacion_TKM!J3/100</f>
        <v>72442703.478324294</v>
      </c>
      <c r="Q35" s="65">
        <f>Q3*Desagregacion_TKM!K3/100</f>
        <v>75204270.347064674</v>
      </c>
      <c r="R35" s="65">
        <f>R3*Desagregacion_TKM!L3/100</f>
        <v>78415042.857689723</v>
      </c>
      <c r="S35" s="65">
        <f>S3*Desagregacion_TKM!M3/100</f>
        <v>81281283.794537529</v>
      </c>
      <c r="T35" s="65">
        <f>T3*Desagregacion_TKM!N3/100</f>
        <v>83543231.361460879</v>
      </c>
      <c r="U35" s="65">
        <f>U3*Desagregacion_TKM!O3/100</f>
        <v>85905148.387824535</v>
      </c>
      <c r="V35" s="65">
        <f>V3*Desagregacion_TKM!P3/100</f>
        <v>88028210.307545468</v>
      </c>
      <c r="W35" s="65">
        <f>W3*Desagregacion_TKM!Q3/100</f>
        <v>91589767.294801459</v>
      </c>
      <c r="X35" s="65">
        <f>X3*Desagregacion_TKM!R3/100</f>
        <v>94194634.678661808</v>
      </c>
      <c r="Y35" s="65">
        <f>Y3*Desagregacion_TKM!S3/100</f>
        <v>97422658.429942042</v>
      </c>
      <c r="Z35" s="65">
        <f>Z3*Desagregacion_TKM!T3/100</f>
        <v>97711246.756782517</v>
      </c>
      <c r="AA35" s="65">
        <f>AA3*Desagregacion_TKM!U3/100</f>
        <v>99252526.562306404</v>
      </c>
      <c r="AB35" s="65">
        <f>AB3*Desagregacion_TKM!V3/100</f>
        <v>100313470.83760536</v>
      </c>
      <c r="AC35" s="65">
        <f>AC3*Desagregacion_TKM!W3/100</f>
        <v>100933863.32587816</v>
      </c>
      <c r="AD35" s="65">
        <f>AD3*Desagregacion_TKM!X3/100</f>
        <v>101873609.65694024</v>
      </c>
      <c r="AE35" s="65">
        <f>AE3*Desagregacion_TKM!Y3/100</f>
        <v>102880744.94646814</v>
      </c>
      <c r="AF35" s="65">
        <f>AF3*Desagregacion_TKM!Z3/100</f>
        <v>104061655.61985907</v>
      </c>
      <c r="AG35" s="65">
        <f>AG3*Desagregacion_TKM!AA3/100</f>
        <v>104897620.37209946</v>
      </c>
      <c r="AH35" s="65">
        <f>AH3*Desagregacion_TKM!AB3/100</f>
        <v>105657856.71905912</v>
      </c>
      <c r="AI35" s="65">
        <f>AI3*Desagregacion_TKM!AC3/100</f>
        <v>106252640.36628425</v>
      </c>
      <c r="AJ35" s="65">
        <f>AJ3*Desagregacion_TKM!AD3/100</f>
        <v>106544716.93190703</v>
      </c>
      <c r="AK35" s="65">
        <f>AK3*Desagregacion_TKM!AE3/100</f>
        <v>106481041.85920791</v>
      </c>
      <c r="AL35" s="65">
        <f>AL3*Desagregacion_TKM!AF3/100</f>
        <v>106877698.92469977</v>
      </c>
      <c r="AM35" s="65">
        <f>AM3*Desagregacion_TKM!AG3/100</f>
        <v>106490513.55353746</v>
      </c>
      <c r="AN35" s="65">
        <f>AN3*Desagregacion_TKM!AH3/100</f>
        <v>106276599.11496235</v>
      </c>
      <c r="AO35" s="65">
        <f>AO3*Desagregacion_TKM!AI3/100</f>
        <v>106935441.54779865</v>
      </c>
      <c r="AP35" s="65">
        <f>AP3*Desagregacion_TKM!AJ3/100</f>
        <v>107593628.53142384</v>
      </c>
      <c r="AQ35" s="65">
        <f>AQ3*Desagregacion_TKM!AK3/100</f>
        <v>108251815.60834035</v>
      </c>
      <c r="AR35" s="65">
        <f>AR3*Desagregacion_TKM!AL3/100</f>
        <v>108910777.06038055</v>
      </c>
      <c r="AS35" s="65">
        <f>AS3*Desagregacion_TKM!AM3/100</f>
        <v>109571249.30311713</v>
      </c>
      <c r="AT35" s="65">
        <f>AT3*Desagregacion_TKM!AN3/100</f>
        <v>110233872.46485418</v>
      </c>
      <c r="AU35" s="65">
        <f>AU3*Desagregacion_TKM!AO3/100</f>
        <v>110899177.25556266</v>
      </c>
      <c r="AV35" s="65">
        <f>AV3*Desagregacion_TKM!AP3/100</f>
        <v>111567591.74324077</v>
      </c>
      <c r="AW35" s="65">
        <f>AW3*Desagregacion_TKM!AQ3/100</f>
        <v>112239455.6789692</v>
      </c>
      <c r="AX35" s="65">
        <f>AX3*Desagregacion_TKM!AR3/100</f>
        <v>112915036.44354819</v>
      </c>
    </row>
    <row r="36" spans="1:50">
      <c r="A36" t="s">
        <v>30</v>
      </c>
      <c r="B36" t="s">
        <v>46</v>
      </c>
      <c r="C36" t="s">
        <v>389</v>
      </c>
      <c r="I36" s="65">
        <f>I4*Desagregacion_TKM!C4/100</f>
        <v>3133551762.8697872</v>
      </c>
      <c r="J36" s="65">
        <f>J4*Desagregacion_TKM!D4/100</f>
        <v>2890947350.0054317</v>
      </c>
      <c r="K36" s="65">
        <f>K4*Desagregacion_TKM!E4/100</f>
        <v>3671307195.1860662</v>
      </c>
      <c r="L36" s="65">
        <f>L4*Desagregacion_TKM!F4/100</f>
        <v>3873527694.3457341</v>
      </c>
      <c r="M36" s="65">
        <f>M4*Desagregacion_TKM!G4/100</f>
        <v>3876167247.9628582</v>
      </c>
      <c r="N36" s="65">
        <f>N4*Desagregacion_TKM!H4/100</f>
        <v>4070673625.7072506</v>
      </c>
      <c r="O36" s="65">
        <f>O4*Desagregacion_TKM!I4/100</f>
        <v>4259737075.2383165</v>
      </c>
      <c r="P36" s="65">
        <f>P4*Desagregacion_TKM!J4/100</f>
        <v>4437622725.6117144</v>
      </c>
      <c r="Q36" s="65">
        <f>Q4*Desagregacion_TKM!K4/100</f>
        <v>4610146322.442111</v>
      </c>
      <c r="R36" s="65">
        <f>R4*Desagregacion_TKM!L4/100</f>
        <v>4791313371.8129683</v>
      </c>
      <c r="S36" s="65">
        <f>S4*Desagregacion_TKM!M4/100</f>
        <v>4976715124.0983601</v>
      </c>
      <c r="T36" s="65">
        <f>T4*Desagregacion_TKM!N4/100</f>
        <v>5158882199.6097288</v>
      </c>
      <c r="U36" s="65">
        <f>U4*Desagregacion_TKM!O4/100</f>
        <v>5339516889.9854383</v>
      </c>
      <c r="V36" s="65">
        <f>V4*Desagregacion_TKM!P4/100</f>
        <v>5517199427.7236586</v>
      </c>
      <c r="W36" s="65">
        <f>W4*Desagregacion_TKM!Q4/100</f>
        <v>5693187016.8053341</v>
      </c>
      <c r="X36" s="65">
        <f>X4*Desagregacion_TKM!R4/100</f>
        <v>5866756920.4345255</v>
      </c>
      <c r="Y36" s="65">
        <f>Y4*Desagregacion_TKM!S4/100</f>
        <v>6037274984.422637</v>
      </c>
      <c r="Z36" s="65">
        <f>Z4*Desagregacion_TKM!T4/100</f>
        <v>6206479440.7210951</v>
      </c>
      <c r="AA36" s="65">
        <f>AA4*Desagregacion_TKM!U4/100</f>
        <v>6371473443.6715879</v>
      </c>
      <c r="AB36" s="65">
        <f>AB4*Desagregacion_TKM!V4/100</f>
        <v>6531683326.5074711</v>
      </c>
      <c r="AC36" s="65">
        <f>AC4*Desagregacion_TKM!W4/100</f>
        <v>6686552396.8810673</v>
      </c>
      <c r="AD36" s="65">
        <f>AD4*Desagregacion_TKM!X4/100</f>
        <v>6835544526.6088219</v>
      </c>
      <c r="AE36" s="65">
        <f>AE4*Desagregacion_TKM!Y4/100</f>
        <v>6978154646.8295031</v>
      </c>
      <c r="AF36" s="65">
        <f>AF4*Desagregacion_TKM!Z4/100</f>
        <v>7113887282.2966251</v>
      </c>
      <c r="AG36" s="65">
        <f>AG4*Desagregacion_TKM!AA4/100</f>
        <v>7242258992.7957754</v>
      </c>
      <c r="AH36" s="65">
        <f>AH4*Desagregacion_TKM!AB4/100</f>
        <v>7362791120.916379</v>
      </c>
      <c r="AI36" s="65">
        <f>AI4*Desagregacion_TKM!AC4/100</f>
        <v>7474999420.3874378</v>
      </c>
      <c r="AJ36" s="65">
        <f>AJ4*Desagregacion_TKM!AD4/100</f>
        <v>7578431877.7951536</v>
      </c>
      <c r="AK36" s="65">
        <f>AK4*Desagregacion_TKM!AE4/100</f>
        <v>7630574013.1316862</v>
      </c>
      <c r="AL36" s="65">
        <f>AL4*Desagregacion_TKM!AF4/100</f>
        <v>7684536570.4013357</v>
      </c>
      <c r="AM36" s="65">
        <f>AM4*Desagregacion_TKM!AG4/100</f>
        <v>7741225876.1899681</v>
      </c>
      <c r="AN36" s="65">
        <f>AN4*Desagregacion_TKM!AH4/100</f>
        <v>7799900788.4907713</v>
      </c>
      <c r="AO36" s="65">
        <f>AO4*Desagregacion_TKM!AI4/100</f>
        <v>7870273952.5578871</v>
      </c>
      <c r="AP36" s="65">
        <f>AP4*Desagregacion_TKM!AJ4/100</f>
        <v>7942976610.9901285</v>
      </c>
      <c r="AQ36" s="65">
        <f>AQ4*Desagregacion_TKM!AK4/100</f>
        <v>8017483564.9182558</v>
      </c>
      <c r="AR36" s="65">
        <f>AR4*Desagregacion_TKM!AL4/100</f>
        <v>8093444953.942687</v>
      </c>
      <c r="AS36" s="65">
        <f>AS4*Desagregacion_TKM!AM4/100</f>
        <v>8170634469.6466942</v>
      </c>
      <c r="AT36" s="65">
        <f>AT4*Desagregacion_TKM!AN4/100</f>
        <v>8248908422.5596695</v>
      </c>
      <c r="AU36" s="65">
        <f>AU4*Desagregacion_TKM!AO4/100</f>
        <v>8328177102.5209608</v>
      </c>
      <c r="AV36" s="65">
        <f>AV4*Desagregacion_TKM!AP4/100</f>
        <v>8408385718.2491236</v>
      </c>
      <c r="AW36" s="65">
        <f>AW4*Desagregacion_TKM!AQ4/100</f>
        <v>8489501994.4444714</v>
      </c>
      <c r="AX36" s="65">
        <f>AX4*Desagregacion_TKM!AR4/100</f>
        <v>8571508181.0960007</v>
      </c>
    </row>
    <row r="37" spans="1:50">
      <c r="A37" t="s">
        <v>31</v>
      </c>
      <c r="B37" t="s">
        <v>46</v>
      </c>
      <c r="C37" t="s">
        <v>389</v>
      </c>
      <c r="I37" s="65">
        <f>I5*Desagregacion_TKM!C5/100</f>
        <v>240312797.49420762</v>
      </c>
      <c r="J37" s="65">
        <f>J5*Desagregacion_TKM!D5/100</f>
        <v>298289157.60922992</v>
      </c>
      <c r="K37" s="65">
        <f>K5*Desagregacion_TKM!E5/100</f>
        <v>262501551.53298634</v>
      </c>
      <c r="L37" s="65">
        <f>L5*Desagregacion_TKM!F5/100</f>
        <v>273344115.79382074</v>
      </c>
      <c r="M37" s="65">
        <f>M5*Desagregacion_TKM!G5/100</f>
        <v>276046827.53183168</v>
      </c>
      <c r="N37" s="65">
        <f>N5*Desagregacion_TKM!H5/100</f>
        <v>289180464.50665861</v>
      </c>
      <c r="O37" s="65">
        <f>O5*Desagregacion_TKM!I5/100</f>
        <v>301757592.78348398</v>
      </c>
      <c r="P37" s="65">
        <f>P5*Desagregacion_TKM!J5/100</f>
        <v>313883006.26204515</v>
      </c>
      <c r="Q37" s="65">
        <f>Q5*Desagregacion_TKM!K5/100</f>
        <v>325888237.97101003</v>
      </c>
      <c r="R37" s="65">
        <f>R5*Desagregacion_TKM!L5/100</f>
        <v>338449017.30575335</v>
      </c>
      <c r="S37" s="65">
        <f>S5*Desagregacion_TKM!M5/100</f>
        <v>351305103.69732141</v>
      </c>
      <c r="T37" s="65">
        <f>T5*Desagregacion_TKM!N5/100</f>
        <v>364082851.93297446</v>
      </c>
      <c r="U37" s="65">
        <f>U5*Desagregacion_TKM!O5/100</f>
        <v>376736278.81122208</v>
      </c>
      <c r="V37" s="65">
        <f>V5*Desagregacion_TKM!P5/100</f>
        <v>389372971.00282747</v>
      </c>
      <c r="W37" s="65">
        <f>W5*Desagregacion_TKM!Q5/100</f>
        <v>401949697.71488702</v>
      </c>
      <c r="X37" s="65">
        <f>X5*Desagregacion_TKM!R5/100</f>
        <v>414428230.00833422</v>
      </c>
      <c r="Y37" s="65">
        <f>Y5*Desagregacion_TKM!S5/100</f>
        <v>426771700.58669901</v>
      </c>
      <c r="Z37" s="65">
        <f>Z5*Desagregacion_TKM!T5/100</f>
        <v>438943600.41054857</v>
      </c>
      <c r="AA37" s="65">
        <f>AA5*Desagregacion_TKM!U5/100</f>
        <v>450907464.54438692</v>
      </c>
      <c r="AB37" s="65">
        <f>AB5*Desagregacion_TKM!V5/100</f>
        <v>462626820.75786746</v>
      </c>
      <c r="AC37" s="65">
        <f>AC5*Desagregacion_TKM!W5/100</f>
        <v>474065255.0064522</v>
      </c>
      <c r="AD37" s="65">
        <f>AD5*Desagregacion_TKM!X5/100</f>
        <v>485186534.23412836</v>
      </c>
      <c r="AE37" s="65">
        <f>AE5*Desagregacion_TKM!Y5/100</f>
        <v>495954759.57751954</v>
      </c>
      <c r="AF37" s="65">
        <f>AF5*Desagregacion_TKM!Z5/100</f>
        <v>506334536.51434946</v>
      </c>
      <c r="AG37" s="65">
        <f>AG5*Desagregacion_TKM!AA5/100</f>
        <v>516291154.44045258</v>
      </c>
      <c r="AH37" s="65">
        <f>AH5*Desagregacion_TKM!AB5/100</f>
        <v>525790770.96480161</v>
      </c>
      <c r="AI37" s="65">
        <f>AI5*Desagregacion_TKM!AC5/100</f>
        <v>534800597.62735367</v>
      </c>
      <c r="AJ37" s="65">
        <f>AJ5*Desagregacion_TKM!AD5/100</f>
        <v>543289084.50372803</v>
      </c>
      <c r="AK37" s="65">
        <f>AK5*Desagregacion_TKM!AE5/100</f>
        <v>549053675.94980657</v>
      </c>
      <c r="AL37" s="65">
        <f>AL5*Desagregacion_TKM!AF5/100</f>
        <v>554752685.49135625</v>
      </c>
      <c r="AM37" s="65">
        <f>AM5*Desagregacion_TKM!AG5/100</f>
        <v>560325021.63407612</v>
      </c>
      <c r="AN37" s="65">
        <f>AN5*Desagregacion_TKM!AH5/100</f>
        <v>565786859.74572647</v>
      </c>
      <c r="AO37" s="65">
        <f>AO5*Desagregacion_TKM!AI5/100</f>
        <v>571169173.1528672</v>
      </c>
      <c r="AP37" s="65">
        <f>AP5*Desagregacion_TKM!AJ5/100</f>
        <v>576502034.85552573</v>
      </c>
      <c r="AQ37" s="65">
        <f>AQ5*Desagregacion_TKM!AK5/100</f>
        <v>581810460.25630283</v>
      </c>
      <c r="AR37" s="65">
        <f>AR5*Desagregacion_TKM!AL5/100</f>
        <v>587113963.1754266</v>
      </c>
      <c r="AS37" s="65">
        <f>AS5*Desagregacion_TKM!AM5/100</f>
        <v>592427277.01016951</v>
      </c>
      <c r="AT37" s="65">
        <f>AT5*Desagregacion_TKM!AN5/100</f>
        <v>597761326.69455004</v>
      </c>
      <c r="AU37" s="65">
        <f>AU5*Desagregacion_TKM!AO5/100</f>
        <v>603124133.87254572</v>
      </c>
      <c r="AV37" s="65">
        <f>AV5*Desagregacion_TKM!AP5/100</f>
        <v>608521564.11589205</v>
      </c>
      <c r="AW37" s="65">
        <f>AW5*Desagregacion_TKM!AQ5/100</f>
        <v>613957909.40237772</v>
      </c>
      <c r="AX37" s="65">
        <f>AX5*Desagregacion_TKM!AR5/100</f>
        <v>619436327.55957615</v>
      </c>
    </row>
    <row r="38" spans="1:50">
      <c r="A38" t="s">
        <v>32</v>
      </c>
      <c r="B38" t="s">
        <v>46</v>
      </c>
      <c r="C38" t="s">
        <v>389</v>
      </c>
      <c r="I38" s="65">
        <f>I6*Desagregacion_TKM!C6/100</f>
        <v>391668523.55581975</v>
      </c>
      <c r="J38" s="65">
        <f>J6*Desagregacion_TKM!D6/100</f>
        <v>351761960.84798867</v>
      </c>
      <c r="K38" s="65">
        <f>K6*Desagregacion_TKM!E6/100</f>
        <v>319301270.13920242</v>
      </c>
      <c r="L38" s="65">
        <f>L6*Desagregacion_TKM!F6/100</f>
        <v>328246632.73883212</v>
      </c>
      <c r="M38" s="65">
        <f>M6*Desagregacion_TKM!G6/100</f>
        <v>330458777.0017966</v>
      </c>
      <c r="N38" s="65">
        <f>N6*Desagregacion_TKM!H6/100</f>
        <v>341112411.58071387</v>
      </c>
      <c r="O38" s="65">
        <f>O6*Desagregacion_TKM!I6/100</f>
        <v>351171553.52963561</v>
      </c>
      <c r="P38" s="65">
        <f>P6*Desagregacion_TKM!J6/100</f>
        <v>360744155.11681062</v>
      </c>
      <c r="Q38" s="65">
        <f>Q6*Desagregacion_TKM!K6/100</f>
        <v>370106918.6589331</v>
      </c>
      <c r="R38" s="65">
        <f>R6*Desagregacion_TKM!L6/100</f>
        <v>379786515.72760391</v>
      </c>
      <c r="S38" s="65">
        <f>S6*Desagregacion_TKM!M6/100</f>
        <v>389576334.6874122</v>
      </c>
      <c r="T38" s="65">
        <f>T6*Desagregacion_TKM!N6/100</f>
        <v>399194457.0856694</v>
      </c>
      <c r="U38" s="65">
        <f>U6*Desagregacion_TKM!O6/100</f>
        <v>408613982.52914429</v>
      </c>
      <c r="V38" s="65">
        <f>V6*Desagregacion_TKM!P6/100</f>
        <v>417921358.88069564</v>
      </c>
      <c r="W38" s="65">
        <f>W6*Desagregacion_TKM!Q6/100</f>
        <v>427089855.51865715</v>
      </c>
      <c r="X38" s="65">
        <f>X6*Desagregacion_TKM!R6/100</f>
        <v>436097212.03615022</v>
      </c>
      <c r="Y38" s="65">
        <f>Y6*Desagregacion_TKM!S6/100</f>
        <v>444922778.27471215</v>
      </c>
      <c r="Z38" s="65">
        <f>Z6*Desagregacion_TKM!T6/100</f>
        <v>453546683.82171202</v>
      </c>
      <c r="AA38" s="65">
        <f>AA6*Desagregacion_TKM!U6/100</f>
        <v>461949537.29714769</v>
      </c>
      <c r="AB38" s="65">
        <f>AB6*Desagregacion_TKM!V6/100</f>
        <v>470112324.53303361</v>
      </c>
      <c r="AC38" s="65">
        <f>AC6*Desagregacion_TKM!W6/100</f>
        <v>478016392.66703969</v>
      </c>
      <c r="AD38" s="65">
        <f>AD6*Desagregacion_TKM!X6/100</f>
        <v>485643474.44904077</v>
      </c>
      <c r="AE38" s="65">
        <f>AE6*Desagregacion_TKM!Y6/100</f>
        <v>492975732.49021035</v>
      </c>
      <c r="AF38" s="65">
        <f>AF6*Desagregacion_TKM!Z6/100</f>
        <v>499995813.68948519</v>
      </c>
      <c r="AG38" s="65">
        <f>AG6*Desagregacion_TKM!AA6/100</f>
        <v>506686908.72810847</v>
      </c>
      <c r="AH38" s="65">
        <f>AH6*Desagregacion_TKM!AB6/100</f>
        <v>513032813.736359</v>
      </c>
      <c r="AI38" s="65">
        <f>AI6*Desagregacion_TKM!AC6/100</f>
        <v>519017992.36114639</v>
      </c>
      <c r="AJ38" s="65">
        <f>AJ6*Desagregacion_TKM!AD6/100</f>
        <v>524627637.06905675</v>
      </c>
      <c r="AK38" s="65">
        <f>AK6*Desagregacion_TKM!AE6/100</f>
        <v>528421332.23510933</v>
      </c>
      <c r="AL38" s="65">
        <f>AL6*Desagregacion_TKM!AF6/100</f>
        <v>532159462.43011934</v>
      </c>
      <c r="AM38" s="65">
        <f>AM6*Desagregacion_TKM!AG6/100</f>
        <v>535802738.64250052</v>
      </c>
      <c r="AN38" s="65">
        <f>AN6*Desagregacion_TKM!AH6/100</f>
        <v>539362627.83795714</v>
      </c>
      <c r="AO38" s="65">
        <f>AO6*Desagregacion_TKM!AI6/100</f>
        <v>542860031.6597321</v>
      </c>
      <c r="AP38" s="65">
        <f>AP6*Desagregacion_TKM!AJ6/100</f>
        <v>546315001.76749492</v>
      </c>
      <c r="AQ38" s="65">
        <f>AQ6*Desagregacion_TKM!AK6/100</f>
        <v>549744082.25836408</v>
      </c>
      <c r="AR38" s="65">
        <f>AR6*Desagregacion_TKM!AL6/100</f>
        <v>553160082.2421689</v>
      </c>
      <c r="AS38" s="65">
        <f>AS6*Desagregacion_TKM!AM6/100</f>
        <v>556572595.87452841</v>
      </c>
      <c r="AT38" s="65">
        <f>AT6*Desagregacion_TKM!AN6/100</f>
        <v>559988671.62915587</v>
      </c>
      <c r="AU38" s="65">
        <f>AU6*Desagregacion_TKM!AO6/100</f>
        <v>563413426.40674818</v>
      </c>
      <c r="AV38" s="65">
        <f>AV6*Desagregacion_TKM!AP6/100</f>
        <v>566850548.23242557</v>
      </c>
      <c r="AW38" s="65">
        <f>AW6*Desagregacion_TKM!AQ6/100</f>
        <v>570302685.76374483</v>
      </c>
      <c r="AX38" s="65">
        <f>AX6*Desagregacion_TKM!AR6/100</f>
        <v>573771740.7119956</v>
      </c>
    </row>
    <row r="39" spans="1:50">
      <c r="A39" t="s">
        <v>33</v>
      </c>
      <c r="B39" t="s">
        <v>46</v>
      </c>
      <c r="C39" t="s">
        <v>389</v>
      </c>
      <c r="I39" s="65">
        <f>I7*Desagregacion_TKM!C7/100</f>
        <v>828964786.73779094</v>
      </c>
      <c r="J39" s="65">
        <f>J7*Desagregacion_TKM!D7/100</f>
        <v>767390602.92564595</v>
      </c>
      <c r="K39" s="65">
        <f>K7*Desagregacion_TKM!E7/100</f>
        <v>876579148.54555511</v>
      </c>
      <c r="L39" s="65">
        <f>L7*Desagregacion_TKM!F7/100</f>
        <v>893651779.57649124</v>
      </c>
      <c r="M39" s="65">
        <f>M7*Desagregacion_TKM!G7/100</f>
        <v>885914071.14534009</v>
      </c>
      <c r="N39" s="65">
        <f>N7*Desagregacion_TKM!H7/100</f>
        <v>906993679.47112441</v>
      </c>
      <c r="O39" s="65">
        <f>O7*Desagregacion_TKM!I7/100</f>
        <v>926136729.04317892</v>
      </c>
      <c r="P39" s="65">
        <f>P7*Desagregacion_TKM!J7/100</f>
        <v>942985159.51757097</v>
      </c>
      <c r="Q39" s="65">
        <f>Q7*Desagregacion_TKM!K7/100</f>
        <v>958766850.05334508</v>
      </c>
      <c r="R39" s="65">
        <f>R7*Desagregacion_TKM!L7/100</f>
        <v>975313888.7231648</v>
      </c>
      <c r="S39" s="65">
        <f>S7*Desagregacion_TKM!M7/100</f>
        <v>991960386.58639002</v>
      </c>
      <c r="T39" s="65">
        <f>T7*Desagregacion_TKM!N7/100</f>
        <v>1007849361.7387326</v>
      </c>
      <c r="U39" s="65">
        <f>U7*Desagregacion_TKM!O7/100</f>
        <v>1023008367.98452</v>
      </c>
      <c r="V39" s="65">
        <f>V7*Desagregacion_TKM!P7/100</f>
        <v>1037806779.5413275</v>
      </c>
      <c r="W39" s="65">
        <f>W7*Desagregacion_TKM!Q7/100</f>
        <v>1052223204.5770613</v>
      </c>
      <c r="X39" s="65">
        <f>X7*Desagregacion_TKM!R7/100</f>
        <v>1066229913.7836934</v>
      </c>
      <c r="Y39" s="65">
        <f>Y7*Desagregacion_TKM!S7/100</f>
        <v>1079801464.1311653</v>
      </c>
      <c r="Z39" s="65">
        <f>Z7*Desagregacion_TKM!T7/100</f>
        <v>1092914177.6559641</v>
      </c>
      <c r="AA39" s="65">
        <f>AA7*Desagregacion_TKM!U7/100</f>
        <v>1105545593.2459037</v>
      </c>
      <c r="AB39" s="65">
        <f>AB7*Desagregacion_TKM!V7/100</f>
        <v>1117674206.1848872</v>
      </c>
      <c r="AC39" s="65">
        <f>AC7*Desagregacion_TKM!W7/100</f>
        <v>1129279360.5980897</v>
      </c>
      <c r="AD39" s="65">
        <f>AD7*Desagregacion_TKM!X7/100</f>
        <v>1140341216.5457461</v>
      </c>
      <c r="AE39" s="65">
        <f>AE7*Desagregacion_TKM!Y7/100</f>
        <v>1150840754.7598934</v>
      </c>
      <c r="AF39" s="65">
        <f>AF7*Desagregacion_TKM!Z7/100</f>
        <v>1160759800.9481936</v>
      </c>
      <c r="AG39" s="65">
        <f>AG7*Desagregacion_TKM!AA7/100</f>
        <v>1170081060.2520251</v>
      </c>
      <c r="AH39" s="65">
        <f>AH7*Desagregacion_TKM!AB7/100</f>
        <v>1178788156.652143</v>
      </c>
      <c r="AI39" s="65">
        <f>AI7*Desagregacion_TKM!AC7/100</f>
        <v>1186865674.2925756</v>
      </c>
      <c r="AJ39" s="65">
        <f>AJ7*Desagregacion_TKM!AD7/100</f>
        <v>1194299198.8841643</v>
      </c>
      <c r="AK39" s="65">
        <f>AK7*Desagregacion_TKM!AE7/100</f>
        <v>1197299544.3021696</v>
      </c>
      <c r="AL39" s="65">
        <f>AL7*Desagregacion_TKM!AF7/100</f>
        <v>1200977253.2463899</v>
      </c>
      <c r="AM39" s="65">
        <f>AM7*Desagregacion_TKM!AG7/100</f>
        <v>1205160738.0228825</v>
      </c>
      <c r="AN39" s="65">
        <f>AN7*Desagregacion_TKM!AH7/100</f>
        <v>1209664006.509053</v>
      </c>
      <c r="AO39" s="65">
        <f>AO7*Desagregacion_TKM!AI7/100</f>
        <v>1214372133.5779877</v>
      </c>
      <c r="AP39" s="65">
        <f>AP7*Desagregacion_TKM!AJ7/100</f>
        <v>1219215849.2332311</v>
      </c>
      <c r="AQ39" s="65">
        <f>AQ7*Desagregacion_TKM!AK7/100</f>
        <v>1224152769.3896117</v>
      </c>
      <c r="AR39" s="65">
        <f>AR7*Desagregacion_TKM!AL7/100</f>
        <v>1229156602.1818404</v>
      </c>
      <c r="AS39" s="65">
        <f>AS7*Desagregacion_TKM!AM7/100</f>
        <v>1234210883.8564863</v>
      </c>
      <c r="AT39" s="65">
        <f>AT7*Desagregacion_TKM!AN7/100</f>
        <v>1239305240.9967868</v>
      </c>
      <c r="AU39" s="65">
        <f>AU7*Desagregacion_TKM!AO7/100</f>
        <v>1244433112.1694527</v>
      </c>
      <c r="AV39" s="65">
        <f>AV7*Desagregacion_TKM!AP7/100</f>
        <v>1249590338.9976206</v>
      </c>
      <c r="AW39" s="65">
        <f>AW7*Desagregacion_TKM!AQ7/100</f>
        <v>1254774286.3431745</v>
      </c>
      <c r="AX39" s="65">
        <f>AX7*Desagregacion_TKM!AR7/100</f>
        <v>1259983289.0821459</v>
      </c>
    </row>
    <row r="40" spans="1:50">
      <c r="A40" t="s">
        <v>34</v>
      </c>
      <c r="B40" t="s">
        <v>46</v>
      </c>
      <c r="C40" t="s">
        <v>389</v>
      </c>
      <c r="I40" s="65">
        <f>I8*Desagregacion_TKM!C8/100</f>
        <v>386128615.24804038</v>
      </c>
      <c r="J40" s="65">
        <f>J8*Desagregacion_TKM!D8/100</f>
        <v>332567846.97131562</v>
      </c>
      <c r="K40" s="65">
        <f>K8*Desagregacion_TKM!E8/100</f>
        <v>413104067.57305062</v>
      </c>
      <c r="L40" s="65">
        <f>L8*Desagregacion_TKM!F8/100</f>
        <v>431478198.64979827</v>
      </c>
      <c r="M40" s="65">
        <f>M8*Desagregacion_TKM!G8/100</f>
        <v>431312003.68806297</v>
      </c>
      <c r="N40" s="65">
        <f>N8*Desagregacion_TKM!H8/100</f>
        <v>453611906.8382892</v>
      </c>
      <c r="O40" s="65">
        <f>O8*Desagregacion_TKM!I8/100</f>
        <v>472700464.04571176</v>
      </c>
      <c r="P40" s="65">
        <f>P8*Desagregacion_TKM!J8/100</f>
        <v>490961821.16556066</v>
      </c>
      <c r="Q40" s="65">
        <f>Q8*Desagregacion_TKM!K8/100</f>
        <v>510523895.7611534</v>
      </c>
      <c r="R40" s="65">
        <f>R8*Desagregacion_TKM!L8/100</f>
        <v>532834934.43333441</v>
      </c>
      <c r="S40" s="65">
        <f>S8*Desagregacion_TKM!M8/100</f>
        <v>554158837.25078845</v>
      </c>
      <c r="T40" s="65">
        <f>T8*Desagregacion_TKM!N8/100</f>
        <v>572737297.7292285</v>
      </c>
      <c r="U40" s="65">
        <f>U8*Desagregacion_TKM!O8/100</f>
        <v>591212716.8949765</v>
      </c>
      <c r="V40" s="65">
        <f>V8*Desagregacion_TKM!P8/100</f>
        <v>608488807.81334043</v>
      </c>
      <c r="W40" s="65">
        <f>W8*Desagregacion_TKM!Q8/100</f>
        <v>631676676.24983883</v>
      </c>
      <c r="X40" s="65">
        <f>X8*Desagregacion_TKM!R8/100</f>
        <v>650580952.58916235</v>
      </c>
      <c r="Y40" s="65">
        <f>Y8*Desagregacion_TKM!S8/100</f>
        <v>671905563.33440602</v>
      </c>
      <c r="Z40" s="65">
        <f>Z8*Desagregacion_TKM!T8/100</f>
        <v>687412434.11563158</v>
      </c>
      <c r="AA40" s="65">
        <f>AA8*Desagregacion_TKM!U8/100</f>
        <v>708319650.91548765</v>
      </c>
      <c r="AB40" s="65">
        <f>AB8*Desagregacion_TKM!V8/100</f>
        <v>727105986.38473845</v>
      </c>
      <c r="AC40" s="65">
        <f>AC8*Desagregacion_TKM!W8/100</f>
        <v>743805124.56085539</v>
      </c>
      <c r="AD40" s="65">
        <f>AD8*Desagregacion_TKM!X8/100</f>
        <v>761774060.60003114</v>
      </c>
      <c r="AE40" s="65">
        <f>AE8*Desagregacion_TKM!Y8/100</f>
        <v>779845648.52561522</v>
      </c>
      <c r="AF40" s="65">
        <f>AF8*Desagregacion_TKM!Z8/100</f>
        <v>798479765.23725855</v>
      </c>
      <c r="AG40" s="65">
        <f>AG8*Desagregacion_TKM!AA8/100</f>
        <v>815169997.0067687</v>
      </c>
      <c r="AH40" s="65">
        <f>AH8*Desagregacion_TKM!AB8/100</f>
        <v>831108411.91281009</v>
      </c>
      <c r="AI40" s="65">
        <f>AI8*Desagregacion_TKM!AC8/100</f>
        <v>845799009.92285609</v>
      </c>
      <c r="AJ40" s="65">
        <f>AJ8*Desagregacion_TKM!AD8/100</f>
        <v>858490318.56725419</v>
      </c>
      <c r="AK40" s="65">
        <f>AK8*Desagregacion_TKM!AE8/100</f>
        <v>864575722.66734529</v>
      </c>
      <c r="AL40" s="65">
        <f>AL8*Desagregacion_TKM!AF8/100</f>
        <v>873204705.99237752</v>
      </c>
      <c r="AM40" s="65">
        <f>AM8*Desagregacion_TKM!AG8/100</f>
        <v>878275656.71234024</v>
      </c>
      <c r="AN40" s="65">
        <f>AN8*Desagregacion_TKM!AH8/100</f>
        <v>884691733.69246566</v>
      </c>
      <c r="AO40" s="65">
        <f>AO8*Desagregacion_TKM!AI8/100</f>
        <v>893857809.61773396</v>
      </c>
      <c r="AP40" s="65">
        <f>AP8*Desagregacion_TKM!AJ8/100</f>
        <v>903169887.30694151</v>
      </c>
      <c r="AQ40" s="65">
        <f>AQ8*Desagregacion_TKM!AK8/100</f>
        <v>912626297.36760867</v>
      </c>
      <c r="AR40" s="65">
        <f>AR8*Desagregacion_TKM!AL8/100</f>
        <v>922221180.01196909</v>
      </c>
      <c r="AS40" s="65">
        <f>AS8*Desagregacion_TKM!AM8/100</f>
        <v>931948047.00777018</v>
      </c>
      <c r="AT40" s="65">
        <f>AT8*Desagregacion_TKM!AN8/100</f>
        <v>941801286.26044858</v>
      </c>
      <c r="AU40" s="65">
        <f>AU8*Desagregacion_TKM!AO8/100</f>
        <v>951776616.69839168</v>
      </c>
      <c r="AV40" s="65">
        <f>AV8*Desagregacion_TKM!AP8/100</f>
        <v>961871066.85462093</v>
      </c>
      <c r="AW40" s="65">
        <f>AW8*Desagregacion_TKM!AQ8/100</f>
        <v>972082774.78066349</v>
      </c>
      <c r="AX40" s="65">
        <f>AX8*Desagregacion_TKM!AR8/100</f>
        <v>982410750.53175449</v>
      </c>
    </row>
    <row r="41" spans="1:50">
      <c r="A41" t="s">
        <v>35</v>
      </c>
      <c r="B41" t="s">
        <v>46</v>
      </c>
      <c r="C41" t="s">
        <v>389</v>
      </c>
      <c r="I41" s="65">
        <f>I9*Desagregacion_TKM!C9/100</f>
        <v>1086911727.5330529</v>
      </c>
      <c r="J41" s="65">
        <f>J9*Desagregacion_TKM!D9/100</f>
        <v>1043111667.6953464</v>
      </c>
      <c r="K41" s="65">
        <f>K9*Desagregacion_TKM!E9/100</f>
        <v>979063213.14076614</v>
      </c>
      <c r="L41" s="65">
        <f>L9*Desagregacion_TKM!F9/100</f>
        <v>1001464309.1974102</v>
      </c>
      <c r="M41" s="65">
        <f>M9*Desagregacion_TKM!G9/100</f>
        <v>989402812.76151919</v>
      </c>
      <c r="N41" s="65">
        <f>N9*Desagregacion_TKM!H9/100</f>
        <v>1020152846.8185159</v>
      </c>
      <c r="O41" s="65">
        <f>O9*Desagregacion_TKM!I9/100</f>
        <v>1047686667.4077201</v>
      </c>
      <c r="P41" s="65">
        <f>P9*Desagregacion_TKM!J9/100</f>
        <v>1071959767.2564775</v>
      </c>
      <c r="Q41" s="65">
        <f>Q9*Desagregacion_TKM!K9/100</f>
        <v>1094816881.0532403</v>
      </c>
      <c r="R41" s="65">
        <f>R9*Desagregacion_TKM!L9/100</f>
        <v>1118954142.8207693</v>
      </c>
      <c r="S41" s="65">
        <f>S9*Desagregacion_TKM!M9/100</f>
        <v>1143341961.1857529</v>
      </c>
      <c r="T41" s="65">
        <f>T9*Desagregacion_TKM!N9/100</f>
        <v>1166698370.2892919</v>
      </c>
      <c r="U41" s="65">
        <f>U9*Desagregacion_TKM!O9/100</f>
        <v>1189070729.9306116</v>
      </c>
      <c r="V41" s="65">
        <f>V9*Desagregacion_TKM!P9/100</f>
        <v>1211008828.9449804</v>
      </c>
      <c r="W41" s="65">
        <f>W9*Desagregacion_TKM!Q9/100</f>
        <v>1232464686.9036996</v>
      </c>
      <c r="X41" s="65">
        <f>X9*Desagregacion_TKM!R9/100</f>
        <v>1253388159.1079102</v>
      </c>
      <c r="Y41" s="65">
        <f>Y9*Desagregacion_TKM!S9/100</f>
        <v>1273733308.4425848</v>
      </c>
      <c r="Z41" s="65">
        <f>Z9*Desagregacion_TKM!T9/100</f>
        <v>1293456794.585043</v>
      </c>
      <c r="AA41" s="65">
        <f>AA9*Desagregacion_TKM!U9/100</f>
        <v>1312517031.5176153</v>
      </c>
      <c r="AB41" s="65">
        <f>AB9*Desagregacion_TKM!V9/100</f>
        <v>1330873847.4410772</v>
      </c>
      <c r="AC41" s="65">
        <f>AC9*Desagregacion_TKM!W9/100</f>
        <v>1348488375.9121721</v>
      </c>
      <c r="AD41" s="65">
        <f>AD9*Desagregacion_TKM!X9/100</f>
        <v>1365323056.9740119</v>
      </c>
      <c r="AE41" s="65">
        <f>AE9*Desagregacion_TKM!Y9/100</f>
        <v>1381341693.3152096</v>
      </c>
      <c r="AF41" s="65">
        <f>AF9*Desagregacion_TKM!Z9/100</f>
        <v>1396509534.6532474</v>
      </c>
      <c r="AG41" s="65">
        <f>AG9*Desagregacion_TKM!AA9/100</f>
        <v>1410793376.2337496</v>
      </c>
      <c r="AH41" s="65">
        <f>AH9*Desagregacion_TKM!AB9/100</f>
        <v>1424161663.4877894</v>
      </c>
      <c r="AI41" s="65">
        <f>AI9*Desagregacion_TKM!AC9/100</f>
        <v>1436584598.0778177</v>
      </c>
      <c r="AJ41" s="65">
        <f>AJ9*Desagregacion_TKM!AD9/100</f>
        <v>1448034242.3141088</v>
      </c>
      <c r="AK41" s="65">
        <f>AK9*Desagregacion_TKM!AE9/100</f>
        <v>1452508398.1341031</v>
      </c>
      <c r="AL41" s="65">
        <f>AL9*Desagregacion_TKM!AF9/100</f>
        <v>1458176556.8760259</v>
      </c>
      <c r="AM41" s="65">
        <f>AM9*Desagregacion_TKM!AG9/100</f>
        <v>1464654617.2142856</v>
      </c>
      <c r="AN41" s="65">
        <f>AN9*Desagregacion_TKM!AH9/100</f>
        <v>1471639064.1741867</v>
      </c>
      <c r="AO41" s="65">
        <f>AO9*Desagregacion_TKM!AI9/100</f>
        <v>1478950533.139766</v>
      </c>
      <c r="AP41" s="65">
        <f>AP9*Desagregacion_TKM!AJ9/100</f>
        <v>1486481680.2530756</v>
      </c>
      <c r="AQ41" s="65">
        <f>AQ9*Desagregacion_TKM!AK9/100</f>
        <v>1494166881.860806</v>
      </c>
      <c r="AR41" s="65">
        <f>AR9*Desagregacion_TKM!AL9/100</f>
        <v>1501965434.5587177</v>
      </c>
      <c r="AS41" s="65">
        <f>AS9*Desagregacion_TKM!AM9/100</f>
        <v>1509851860.0476408</v>
      </c>
      <c r="AT41" s="65">
        <f>AT9*Desagregacion_TKM!AN9/100</f>
        <v>1517810122.4404931</v>
      </c>
      <c r="AU41" s="65">
        <f>AU9*Desagregacion_TKM!AO9/100</f>
        <v>1525830101.5535846</v>
      </c>
      <c r="AV41" s="65">
        <f>AV9*Desagregacion_TKM!AP9/100</f>
        <v>1533905410.2963173</v>
      </c>
      <c r="AW41" s="65">
        <f>AW9*Desagregacion_TKM!AQ9/100</f>
        <v>1542032030.5078673</v>
      </c>
      <c r="AX41" s="65">
        <f>AX9*Desagregacion_TKM!AR9/100</f>
        <v>1550207454.365124</v>
      </c>
    </row>
    <row r="42" spans="1:50">
      <c r="A42" t="s">
        <v>36</v>
      </c>
      <c r="B42" t="s">
        <v>46</v>
      </c>
      <c r="C42" t="s">
        <v>389</v>
      </c>
      <c r="I42" s="65">
        <f>I10*Desagregacion_TKM!C10/100</f>
        <v>2665316610.8299546</v>
      </c>
      <c r="J42" s="65">
        <f>J10*Desagregacion_TKM!D10/100</f>
        <v>2350800048.4549575</v>
      </c>
      <c r="K42" s="65">
        <f>K10*Desagregacion_TKM!E10/100</f>
        <v>2846462614.9470654</v>
      </c>
      <c r="L42" s="65">
        <f>L10*Desagregacion_TKM!F10/100</f>
        <v>2964779767.3814626</v>
      </c>
      <c r="M42" s="65">
        <f>M10*Desagregacion_TKM!G10/100</f>
        <v>2949002844.3862329</v>
      </c>
      <c r="N42" s="65">
        <f>N10*Desagregacion_TKM!H10/100</f>
        <v>3063614631.2730117</v>
      </c>
      <c r="O42" s="65">
        <f>O10*Desagregacion_TKM!I10/100</f>
        <v>3168546344.3807588</v>
      </c>
      <c r="P42" s="65">
        <f>P10*Desagregacion_TKM!J10/100</f>
        <v>3266215355.9658294</v>
      </c>
      <c r="Q42" s="65">
        <f>Q10*Desagregacion_TKM!K10/100</f>
        <v>3364379903.4340191</v>
      </c>
      <c r="R42" s="65">
        <f>R10*Desagregacion_TKM!L10/100</f>
        <v>3472038437.7430596</v>
      </c>
      <c r="S42" s="65">
        <f>S10*Desagregacion_TKM!M10/100</f>
        <v>3577376855.3111806</v>
      </c>
      <c r="T42" s="65">
        <f>T10*Desagregacion_TKM!N10/100</f>
        <v>3673168999.5158939</v>
      </c>
      <c r="U42" s="65">
        <f>U10*Desagregacion_TKM!O10/100</f>
        <v>3766565292.1347852</v>
      </c>
      <c r="V42" s="65">
        <f>V10*Desagregacion_TKM!P10/100</f>
        <v>3855600517.0763464</v>
      </c>
      <c r="W42" s="65">
        <f>W10*Desagregacion_TKM!Q10/100</f>
        <v>3959536067.6064453</v>
      </c>
      <c r="X42" s="65">
        <f>X10*Desagregacion_TKM!R10/100</f>
        <v>4050721216.5536456</v>
      </c>
      <c r="Y42" s="65">
        <f>Y10*Desagregacion_TKM!S10/100</f>
        <v>4147081787.8069158</v>
      </c>
      <c r="Z42" s="65">
        <f>Z10*Desagregacion_TKM!T10/100</f>
        <v>4226713780.5086188</v>
      </c>
      <c r="AA42" s="65">
        <f>AA10*Desagregacion_TKM!U10/100</f>
        <v>4319147570.3494558</v>
      </c>
      <c r="AB42" s="65">
        <f>AB10*Desagregacion_TKM!V10/100</f>
        <v>4404462215.0931635</v>
      </c>
      <c r="AC42" s="65">
        <f>AC10*Desagregacion_TKM!W10/100</f>
        <v>4482755523.8326168</v>
      </c>
      <c r="AD42" s="65">
        <f>AD10*Desagregacion_TKM!X10/100</f>
        <v>4562642704.6629972</v>
      </c>
      <c r="AE42" s="65">
        <f>AE10*Desagregacion_TKM!Y10/100</f>
        <v>4640991081.463192</v>
      </c>
      <c r="AF42" s="65">
        <f>AF10*Desagregacion_TKM!Z10/100</f>
        <v>4718866057.8095455</v>
      </c>
      <c r="AG42" s="65">
        <f>AG10*Desagregacion_TKM!AA10/100</f>
        <v>4789837524.3358555</v>
      </c>
      <c r="AH42" s="65">
        <f>AH10*Desagregacion_TKM!AB10/100</f>
        <v>4856888143.6686296</v>
      </c>
      <c r="AI42" s="65">
        <f>AI10*Desagregacion_TKM!AC10/100</f>
        <v>4918726535.9627571</v>
      </c>
      <c r="AJ42" s="65">
        <f>AJ10*Desagregacion_TKM!AD10/100</f>
        <v>4973451243.0437193</v>
      </c>
      <c r="AK42" s="65">
        <f>AK10*Desagregacion_TKM!AE10/100</f>
        <v>4997038953.332839</v>
      </c>
      <c r="AL42" s="65">
        <f>AL10*Desagregacion_TKM!AF10/100</f>
        <v>5028078389.1004124</v>
      </c>
      <c r="AM42" s="65">
        <f>AM10*Desagregacion_TKM!AG10/100</f>
        <v>5052347693.9889545</v>
      </c>
      <c r="AN42" s="65">
        <f>AN10*Desagregacion_TKM!AH10/100</f>
        <v>5081647412.1771355</v>
      </c>
      <c r="AO42" s="65">
        <f>AO10*Desagregacion_TKM!AI10/100</f>
        <v>5118926045.6961002</v>
      </c>
      <c r="AP42" s="65">
        <f>AP10*Desagregacion_TKM!AJ10/100</f>
        <v>5157363802.951416</v>
      </c>
      <c r="AQ42" s="65">
        <f>AQ10*Desagregacion_TKM!AK10/100</f>
        <v>5196684455.332737</v>
      </c>
      <c r="AR42" s="65">
        <f>AR10*Desagregacion_TKM!AL10/100</f>
        <v>5236698070.860899</v>
      </c>
      <c r="AS42" s="65">
        <f>AS10*Desagregacion_TKM!AM10/100</f>
        <v>5277279104.9529514</v>
      </c>
      <c r="AT42" s="65">
        <f>AT10*Desagregacion_TKM!AN10/100</f>
        <v>5318346365.0147381</v>
      </c>
      <c r="AU42" s="65">
        <f>AU10*Desagregacion_TKM!AO10/100</f>
        <v>5359848114.9802017</v>
      </c>
      <c r="AV42" s="65">
        <f>AV10*Desagregacion_TKM!AP10/100</f>
        <v>5401751844.2074223</v>
      </c>
      <c r="AW42" s="65">
        <f>AW10*Desagregacion_TKM!AQ10/100</f>
        <v>5444037491.4017525</v>
      </c>
      <c r="AX42" s="65">
        <f>AX10*Desagregacion_TKM!AR10/100</f>
        <v>5486693035.2789345</v>
      </c>
    </row>
    <row r="43" spans="1:50">
      <c r="A43" t="s">
        <v>37</v>
      </c>
      <c r="B43" t="s">
        <v>46</v>
      </c>
      <c r="C43" t="s">
        <v>389</v>
      </c>
      <c r="I43" s="65">
        <f>I11*Desagregacion_TKM!C11/100</f>
        <v>1109671327.1833601</v>
      </c>
      <c r="J43" s="65">
        <f>J11*Desagregacion_TKM!D11/100</f>
        <v>970076940.64187384</v>
      </c>
      <c r="K43" s="65">
        <f>K11*Desagregacion_TKM!E11/100</f>
        <v>1174332318.6792271</v>
      </c>
      <c r="L43" s="65">
        <f>L11*Desagregacion_TKM!F11/100</f>
        <v>1225971565.9480965</v>
      </c>
      <c r="M43" s="65">
        <f>M11*Desagregacion_TKM!G11/100</f>
        <v>1221526845.0741172</v>
      </c>
      <c r="N43" s="65">
        <f>N11*Desagregacion_TKM!H11/100</f>
        <v>1270897737.5283461</v>
      </c>
      <c r="O43" s="65">
        <f>O11*Desagregacion_TKM!I11/100</f>
        <v>1314561551.4002998</v>
      </c>
      <c r="P43" s="65">
        <f>P11*Desagregacion_TKM!J11/100</f>
        <v>1355569465.0935295</v>
      </c>
      <c r="Q43" s="65">
        <f>Q11*Desagregacion_TKM!K11/100</f>
        <v>1398282356.447597</v>
      </c>
      <c r="R43" s="65">
        <f>R11*Desagregacion_TKM!L11/100</f>
        <v>1446341991.0471144</v>
      </c>
      <c r="S43" s="65">
        <f>S11*Desagregacion_TKM!M11/100</f>
        <v>1492065952.4858773</v>
      </c>
      <c r="T43" s="65">
        <f>T11*Desagregacion_TKM!N11/100</f>
        <v>1531647197.3965585</v>
      </c>
      <c r="U43" s="65">
        <f>U11*Desagregacion_TKM!O11/100</f>
        <v>1570391619.3504086</v>
      </c>
      <c r="V43" s="65">
        <f>V11*Desagregacion_TKM!P11/100</f>
        <v>1606313561.5546427</v>
      </c>
      <c r="W43" s="65">
        <f>W11*Desagregacion_TKM!Q11/100</f>
        <v>1653452339.9725373</v>
      </c>
      <c r="X43" s="65">
        <f>X11*Desagregacion_TKM!R11/100</f>
        <v>1691767156.3160741</v>
      </c>
      <c r="Y43" s="65">
        <f>Y11*Desagregacion_TKM!S11/100</f>
        <v>1734380158.3979938</v>
      </c>
      <c r="Z43" s="65">
        <f>Z11*Desagregacion_TKM!T11/100</f>
        <v>1765407269.6371937</v>
      </c>
      <c r="AA43" s="65">
        <f>AA11*Desagregacion_TKM!U11/100</f>
        <v>1806446800.9289398</v>
      </c>
      <c r="AB43" s="65">
        <f>AB11*Desagregacion_TKM!V11/100</f>
        <v>1843060849.8963327</v>
      </c>
      <c r="AC43" s="65">
        <f>AC11*Desagregacion_TKM!W11/100</f>
        <v>1875392115.3425667</v>
      </c>
      <c r="AD43" s="65">
        <f>AD11*Desagregacion_TKM!X11/100</f>
        <v>1909801107.0400989</v>
      </c>
      <c r="AE43" s="65">
        <f>AE11*Desagregacion_TKM!Y11/100</f>
        <v>1944078165.5651875</v>
      </c>
      <c r="AF43" s="65">
        <f>AF11*Desagregacion_TKM!Z11/100</f>
        <v>1979077030.5713065</v>
      </c>
      <c r="AG43" s="65">
        <f>AG11*Desagregacion_TKM!AA11/100</f>
        <v>2010167640.8421197</v>
      </c>
      <c r="AH43" s="65">
        <f>AH11*Desagregacion_TKM!AB11/100</f>
        <v>2039595910.2539561</v>
      </c>
      <c r="AI43" s="65">
        <f>AI11*Desagregacion_TKM!AC11/100</f>
        <v>2066480068.6025414</v>
      </c>
      <c r="AJ43" s="65">
        <f>AJ11*Desagregacion_TKM!AD11/100</f>
        <v>2089486990.6091011</v>
      </c>
      <c r="AK43" s="65">
        <f>AK11*Desagregacion_TKM!AE11/100</f>
        <v>2098749160.7558112</v>
      </c>
      <c r="AL43" s="65">
        <f>AL11*Desagregacion_TKM!AF11/100</f>
        <v>2112812571.131161</v>
      </c>
      <c r="AM43" s="65">
        <f>AM11*Desagregacion_TKM!AG11/100</f>
        <v>2121067311.684797</v>
      </c>
      <c r="AN43" s="65">
        <f>AN11*Desagregacion_TKM!AH11/100</f>
        <v>2132298830.5122771</v>
      </c>
      <c r="AO43" s="65">
        <f>AO11*Desagregacion_TKM!AI11/100</f>
        <v>2148843403.1654463</v>
      </c>
      <c r="AP43" s="65">
        <f>AP11*Desagregacion_TKM!AJ11/100</f>
        <v>2165855490.1638775</v>
      </c>
      <c r="AQ43" s="65">
        <f>AQ11*Desagregacion_TKM!AK11/100</f>
        <v>2183233073.2135224</v>
      </c>
      <c r="AR43" s="65">
        <f>AR11*Desagregacion_TKM!AL11/100</f>
        <v>2200903002.2572985</v>
      </c>
      <c r="AS43" s="65">
        <f>AS11*Desagregacion_TKM!AM11/100</f>
        <v>2218815668.2630563</v>
      </c>
      <c r="AT43" s="65">
        <f>AT11*Desagregacion_TKM!AN11/100</f>
        <v>2236938460.8110743</v>
      </c>
      <c r="AU43" s="65">
        <f>AU11*Desagregacion_TKM!AO11/100</f>
        <v>2255250386.9138713</v>
      </c>
      <c r="AV43" s="65">
        <f>AV11*Desagregacion_TKM!AP11/100</f>
        <v>2273738176.311501</v>
      </c>
      <c r="AW43" s="65">
        <f>AW11*Desagregacion_TKM!AQ11/100</f>
        <v>2292393620.0883479</v>
      </c>
      <c r="AX43" s="65">
        <f>AX11*Desagregacion_TKM!AR11/100</f>
        <v>2311211804.1950641</v>
      </c>
    </row>
    <row r="44" spans="1:50">
      <c r="A44" t="s">
        <v>38</v>
      </c>
      <c r="B44" t="s">
        <v>46</v>
      </c>
      <c r="C44" t="s">
        <v>389</v>
      </c>
      <c r="I44" s="65">
        <f>I12*Desagregacion_TKM!C12/100</f>
        <v>2603166578.3541284</v>
      </c>
      <c r="J44" s="65">
        <f>J12*Desagregacion_TKM!D12/100</f>
        <v>2389593236.8603749</v>
      </c>
      <c r="K44" s="65">
        <f>K12*Desagregacion_TKM!E12/100</f>
        <v>2810730526.552115</v>
      </c>
      <c r="L44" s="65">
        <f>L12*Desagregacion_TKM!F12/100</f>
        <v>2935325199.7278047</v>
      </c>
      <c r="M44" s="65">
        <f>M12*Desagregacion_TKM!G12/100</f>
        <v>2962232725.4371581</v>
      </c>
      <c r="N44" s="65">
        <f>N12*Desagregacion_TKM!H12/100</f>
        <v>3091755053.1740241</v>
      </c>
      <c r="O44" s="65">
        <f>O12*Desagregacion_TKM!I12/100</f>
        <v>3217007823.5510879</v>
      </c>
      <c r="P44" s="65">
        <f>P12*Desagregacion_TKM!J12/100</f>
        <v>3336939324.7245021</v>
      </c>
      <c r="Q44" s="65">
        <f>Q12*Desagregacion_TKM!K12/100</f>
        <v>3454308691.3800402</v>
      </c>
      <c r="R44" s="65">
        <f>R12*Desagregacion_TKM!L12/100</f>
        <v>3576281253.4011598</v>
      </c>
      <c r="S44" s="65">
        <f>S12*Desagregacion_TKM!M12/100</f>
        <v>3700517292.3670235</v>
      </c>
      <c r="T44" s="65">
        <f>T12*Desagregacion_TKM!N12/100</f>
        <v>3823128604.4070363</v>
      </c>
      <c r="U44" s="65">
        <f>U12*Desagregacion_TKM!O12/100</f>
        <v>3943526200.057621</v>
      </c>
      <c r="V44" s="65">
        <f>V12*Desagregacion_TKM!P12/100</f>
        <v>4062871438.4778523</v>
      </c>
      <c r="W44" s="65">
        <f>W12*Desagregacion_TKM!Q12/100</f>
        <v>4180876695.8562646</v>
      </c>
      <c r="X44" s="65">
        <f>X12*Desagregacion_TKM!R12/100</f>
        <v>4297261198.2616892</v>
      </c>
      <c r="Y44" s="65">
        <f>Y12*Desagregacion_TKM!S12/100</f>
        <v>4411735338.1322517</v>
      </c>
      <c r="Z44" s="65">
        <f>Z12*Desagregacion_TKM!T12/100</f>
        <v>4524001770.2180719</v>
      </c>
      <c r="AA44" s="65">
        <f>AA12*Desagregacion_TKM!U12/100</f>
        <v>4633758467.9241962</v>
      </c>
      <c r="AB44" s="65">
        <f>AB12*Desagregacion_TKM!V12/100</f>
        <v>4740701618.7718992</v>
      </c>
      <c r="AC44" s="65">
        <f>AC12*Desagregacion_TKM!W12/100</f>
        <v>4844528074.8110161</v>
      </c>
      <c r="AD44" s="65">
        <f>AD12*Desagregacion_TKM!X12/100</f>
        <v>4944937431.1901388</v>
      </c>
      <c r="AE44" s="65">
        <f>AE12*Desagregacion_TKM!Y12/100</f>
        <v>5041633849.9359379</v>
      </c>
      <c r="AF44" s="65">
        <f>AF12*Desagregacion_TKM!Z12/100</f>
        <v>5134327719.6430006</v>
      </c>
      <c r="AG44" s="65">
        <f>AG12*Desagregacion_TKM!AA12/100</f>
        <v>5222737208.6119413</v>
      </c>
      <c r="AH44" s="65">
        <f>AH12*Desagregacion_TKM!AB12/100</f>
        <v>5306589743.5362825</v>
      </c>
      <c r="AI44" s="65">
        <f>AI12*Desagregacion_TKM!AC12/100</f>
        <v>5385623429.0149221</v>
      </c>
      <c r="AJ44" s="65">
        <f>AJ12*Desagregacion_TKM!AD12/100</f>
        <v>5459588412.8058538</v>
      </c>
      <c r="AK44" s="65">
        <f>AK12*Desagregacion_TKM!AE12/100</f>
        <v>5506663890.5352907</v>
      </c>
      <c r="AL44" s="65">
        <f>AL12*Desagregacion_TKM!AF12/100</f>
        <v>5552606249.4722996</v>
      </c>
      <c r="AM44" s="65">
        <f>AM12*Desagregacion_TKM!AG12/100</f>
        <v>5597938963.856039</v>
      </c>
      <c r="AN44" s="65">
        <f>AN12*Desagregacion_TKM!AH12/100</f>
        <v>5643150529.3401489</v>
      </c>
      <c r="AO44" s="65">
        <f>AO12*Desagregacion_TKM!AI12/100</f>
        <v>5688531753.9868965</v>
      </c>
      <c r="AP44" s="65">
        <f>AP12*Desagregacion_TKM!AJ12/100</f>
        <v>5734233383.0137606</v>
      </c>
      <c r="AQ44" s="65">
        <f>AQ12*Desagregacion_TKM!AK12/100</f>
        <v>5780324444.1449051</v>
      </c>
      <c r="AR44" s="65">
        <f>AR12*Desagregacion_TKM!AL12/100</f>
        <v>5826830856.9377079</v>
      </c>
      <c r="AS44" s="65">
        <f>AS12*Desagregacion_TKM!AM12/100</f>
        <v>5873757905.81991</v>
      </c>
      <c r="AT44" s="65">
        <f>AT12*Desagregacion_TKM!AN12/100</f>
        <v>5921102324.4660892</v>
      </c>
      <c r="AU44" s="65">
        <f>AU12*Desagregacion_TKM!AO12/100</f>
        <v>5968858332.4941502</v>
      </c>
      <c r="AV44" s="65">
        <f>AV12*Desagregacion_TKM!AP12/100</f>
        <v>6017020375.5159655</v>
      </c>
      <c r="AW44" s="65">
        <f>AW12*Desagregacion_TKM!AQ12/100</f>
        <v>6065584170.7902269</v>
      </c>
      <c r="AX44" s="65">
        <f>AX12*Desagregacion_TKM!AR12/100</f>
        <v>6114546940.7994165</v>
      </c>
    </row>
    <row r="45" spans="1:50">
      <c r="A45" t="s">
        <v>39</v>
      </c>
      <c r="B45" t="s">
        <v>46</v>
      </c>
      <c r="C45" t="s">
        <v>389</v>
      </c>
      <c r="I45" s="65">
        <f>I13*Desagregacion_TKM!C13/100</f>
        <v>526061255.15433699</v>
      </c>
      <c r="J45" s="65">
        <f>J13*Desagregacion_TKM!D13/100</f>
        <v>644235397.77886999</v>
      </c>
      <c r="K45" s="65">
        <f>K13*Desagregacion_TKM!E13/100</f>
        <v>1021174134.5832515</v>
      </c>
      <c r="L45" s="65">
        <f>L13*Desagregacion_TKM!F13/100</f>
        <v>1082560145.8729479</v>
      </c>
      <c r="M45" s="65">
        <f>M13*Desagregacion_TKM!G13/100</f>
        <v>1109857248.0360656</v>
      </c>
      <c r="N45" s="65">
        <f>N13*Desagregacion_TKM!H13/100</f>
        <v>1179728941.6431272</v>
      </c>
      <c r="O45" s="65">
        <f>O13*Desagregacion_TKM!I13/100</f>
        <v>1248826461.6940424</v>
      </c>
      <c r="P45" s="65">
        <f>P13*Desagregacion_TKM!J13/100</f>
        <v>1317161232.0455394</v>
      </c>
      <c r="Q45" s="65">
        <f>Q13*Desagregacion_TKM!K13/100</f>
        <v>1385834937.459672</v>
      </c>
      <c r="R45" s="65">
        <f>R13*Desagregacion_TKM!L13/100</f>
        <v>1457702470.5929651</v>
      </c>
      <c r="S45" s="65">
        <f>S13*Desagregacion_TKM!M13/100</f>
        <v>1531679240.8022928</v>
      </c>
      <c r="T45" s="65">
        <f>T13*Desagregacion_TKM!N13/100</f>
        <v>1606043360.5031502</v>
      </c>
      <c r="U45" s="65">
        <f>U13*Desagregacion_TKM!O13/100</f>
        <v>1680442433.1823077</v>
      </c>
      <c r="V45" s="65">
        <f>V13*Desagregacion_TKM!P13/100</f>
        <v>1755244020.1581233</v>
      </c>
      <c r="W45" s="65">
        <f>W13*Desagregacion_TKM!Q13/100</f>
        <v>1830169396.1755412</v>
      </c>
      <c r="X45" s="65">
        <f>X13*Desagregacion_TKM!R13/100</f>
        <v>1904963958.1792505</v>
      </c>
      <c r="Y45" s="65">
        <f>Y13*Desagregacion_TKM!S13/100</f>
        <v>1979380629.9317205</v>
      </c>
      <c r="Z45" s="65">
        <f>Z13*Desagregacion_TKM!T13/100</f>
        <v>2053174821.1251211</v>
      </c>
      <c r="AA45" s="65">
        <f>AA13*Desagregacion_TKM!U13/100</f>
        <v>2126102604.0791564</v>
      </c>
      <c r="AB45" s="65">
        <f>AB13*Desagregacion_TKM!V13/100</f>
        <v>2197920242.70891</v>
      </c>
      <c r="AC45" s="65">
        <f>AC13*Desagregacion_TKM!W13/100</f>
        <v>2268384403.5159588</v>
      </c>
      <c r="AD45" s="65">
        <f>AD13*Desagregacion_TKM!X13/100</f>
        <v>2337252753.2180271</v>
      </c>
      <c r="AE45" s="65">
        <f>AE13*Desagregacion_TKM!Y13/100</f>
        <v>2404284794.8673954</v>
      </c>
      <c r="AF45" s="65">
        <f>AF13*Desagregacion_TKM!Z13/100</f>
        <v>2469242858.6736302</v>
      </c>
      <c r="AG45" s="65">
        <f>AG13*Desagregacion_TKM!AA13/100</f>
        <v>2531893194.5633054</v>
      </c>
      <c r="AH45" s="65">
        <f>AH13*Desagregacion_TKM!AB13/100</f>
        <v>2592007129.6732183</v>
      </c>
      <c r="AI45" s="65">
        <f>AI13*Desagregacion_TKM!AC13/100</f>
        <v>2649362263.1957588</v>
      </c>
      <c r="AJ45" s="65">
        <f>AJ13*Desagregacion_TKM!AD13/100</f>
        <v>2703743676.6432195</v>
      </c>
      <c r="AK45" s="65">
        <f>AK13*Desagregacion_TKM!AE13/100</f>
        <v>2743976181.9022136</v>
      </c>
      <c r="AL45" s="65">
        <f>AL13*Desagregacion_TKM!AF13/100</f>
        <v>2783004890.3977904</v>
      </c>
      <c r="AM45" s="65">
        <f>AM13*Desagregacion_TKM!AG13/100</f>
        <v>2820577655.168128</v>
      </c>
      <c r="AN45" s="65">
        <f>AN13*Desagregacion_TKM!AH13/100</f>
        <v>2856873193.4969683</v>
      </c>
      <c r="AO45" s="65">
        <f>AO13*Desagregacion_TKM!AI13/100</f>
        <v>2892162014.6404629</v>
      </c>
      <c r="AP45" s="65">
        <f>AP13*Desagregacion_TKM!AJ13/100</f>
        <v>2926710336.8245311</v>
      </c>
      <c r="AQ45" s="65">
        <f>AQ13*Desagregacion_TKM!AK13/100</f>
        <v>2960749772.1646519</v>
      </c>
      <c r="AR45" s="65">
        <f>AR13*Desagregacion_TKM!AL13/100</f>
        <v>2994470886.5023775</v>
      </c>
      <c r="AS45" s="65">
        <f>AS13*Desagregacion_TKM!AM13/100</f>
        <v>3028025756.2351422</v>
      </c>
      <c r="AT45" s="65">
        <f>AT13*Desagregacion_TKM!AN13/100</f>
        <v>3061533513.3912768</v>
      </c>
      <c r="AU45" s="65">
        <f>AU13*Desagregacion_TKM!AO13/100</f>
        <v>3095086388.354176</v>
      </c>
      <c r="AV45" s="65">
        <f>AV13*Desagregacion_TKM!AP13/100</f>
        <v>3128755257.9879675</v>
      </c>
      <c r="AW45" s="65">
        <f>AW13*Desagregacion_TKM!AQ13/100</f>
        <v>3162594366.2376184</v>
      </c>
      <c r="AX45" s="65">
        <f>AX13*Desagregacion_TKM!AR13/100</f>
        <v>3196645174.3438191</v>
      </c>
    </row>
    <row r="46" spans="1:50">
      <c r="A46" t="s">
        <v>40</v>
      </c>
      <c r="B46" t="s">
        <v>46</v>
      </c>
      <c r="C46" t="s">
        <v>389</v>
      </c>
      <c r="I46" s="65">
        <f>I14*Desagregacion_TKM!C14/100</f>
        <v>773959389.47927034</v>
      </c>
      <c r="J46" s="65">
        <f>J14*Desagregacion_TKM!D14/100</f>
        <v>695707453.10867584</v>
      </c>
      <c r="K46" s="65">
        <f>K14*Desagregacion_TKM!E14/100</f>
        <v>911120224.78153551</v>
      </c>
      <c r="L46" s="65">
        <f>L14*Desagregacion_TKM!F14/100</f>
        <v>942869358.92744184</v>
      </c>
      <c r="M46" s="65">
        <f>M14*Desagregacion_TKM!G14/100</f>
        <v>936408887.0230794</v>
      </c>
      <c r="N46" s="65">
        <f>N14*Desagregacion_TKM!H14/100</f>
        <v>990384146.90964818</v>
      </c>
      <c r="O46" s="65">
        <f>O14*Desagregacion_TKM!I14/100</f>
        <v>1044007238.3653625</v>
      </c>
      <c r="P46" s="65">
        <f>P14*Desagregacion_TKM!J14/100</f>
        <v>1094098598.4791818</v>
      </c>
      <c r="Q46" s="65">
        <f>Q14*Desagregacion_TKM!K14/100</f>
        <v>1140075837.1669624</v>
      </c>
      <c r="R46" s="65">
        <f>R14*Desagregacion_TKM!L14/100</f>
        <v>1185887543.3893468</v>
      </c>
      <c r="S46" s="65">
        <f>S14*Desagregacion_TKM!M14/100</f>
        <v>1237104839.3372331</v>
      </c>
      <c r="T46" s="65">
        <f>T14*Desagregacion_TKM!N14/100</f>
        <v>1293989284.6930628</v>
      </c>
      <c r="U46" s="65">
        <f>U14*Desagregacion_TKM!O14/100</f>
        <v>1350471348.9320686</v>
      </c>
      <c r="V46" s="65">
        <f>V14*Desagregacion_TKM!P14/100</f>
        <v>1410471463.5867889</v>
      </c>
      <c r="W46" s="65">
        <f>W14*Desagregacion_TKM!Q14/100</f>
        <v>1457024287.1717825</v>
      </c>
      <c r="X46" s="65">
        <f>X14*Desagregacion_TKM!R14/100</f>
        <v>1513518377.5911813</v>
      </c>
      <c r="Y46" s="65">
        <f>Y14*Desagregacion_TKM!S14/100</f>
        <v>1563977591.0516136</v>
      </c>
      <c r="Z46" s="65">
        <f>Z14*Desagregacion_TKM!T14/100</f>
        <v>1627473478.7776444</v>
      </c>
      <c r="AA46" s="65">
        <f>AA14*Desagregacion_TKM!U14/100</f>
        <v>1677112925.2367139</v>
      </c>
      <c r="AB46" s="65">
        <f>AB14*Desagregacion_TKM!V14/100</f>
        <v>1730381499.5307314</v>
      </c>
      <c r="AC46" s="65">
        <f>AC14*Desagregacion_TKM!W14/100</f>
        <v>1786895670.0988107</v>
      </c>
      <c r="AD46" s="65">
        <f>AD14*Desagregacion_TKM!X14/100</f>
        <v>1838193887.0305929</v>
      </c>
      <c r="AE46" s="65">
        <f>AE14*Desagregacion_TKM!Y14/100</f>
        <v>1886687688.9964767</v>
      </c>
      <c r="AF46" s="65">
        <f>AF14*Desagregacion_TKM!Z14/100</f>
        <v>1930870369.7125366</v>
      </c>
      <c r="AG46" s="65">
        <f>AG14*Desagregacion_TKM!AA14/100</f>
        <v>1976482083.4193809</v>
      </c>
      <c r="AH46" s="65">
        <f>AH14*Desagregacion_TKM!AB14/100</f>
        <v>2020255852.536828</v>
      </c>
      <c r="AI46" s="65">
        <f>AI14*Desagregacion_TKM!AC14/100</f>
        <v>2063051111.4668415</v>
      </c>
      <c r="AJ46" s="65">
        <f>AJ14*Desagregacion_TKM!AD14/100</f>
        <v>2106384947.9888651</v>
      </c>
      <c r="AK46" s="65">
        <f>AK14*Desagregacion_TKM!AE14/100</f>
        <v>2136786628.4174869</v>
      </c>
      <c r="AL46" s="65">
        <f>AL14*Desagregacion_TKM!AF14/100</f>
        <v>2163332161.1676311</v>
      </c>
      <c r="AM46" s="65">
        <f>AM14*Desagregacion_TKM!AG14/100</f>
        <v>2199744974.0335054</v>
      </c>
      <c r="AN46" s="65">
        <f>AN14*Desagregacion_TKM!AH14/100</f>
        <v>2233267072.6471763</v>
      </c>
      <c r="AO46" s="65">
        <f>AO14*Desagregacion_TKM!AI14/100</f>
        <v>2260046536.3578382</v>
      </c>
      <c r="AP46" s="65">
        <f>AP14*Desagregacion_TKM!AJ14/100</f>
        <v>2286621208.0888433</v>
      </c>
      <c r="AQ46" s="65">
        <f>AQ14*Desagregacion_TKM!AK14/100</f>
        <v>2313002874.5764275</v>
      </c>
      <c r="AR46" s="65">
        <f>AR14*Desagregacion_TKM!AL14/100</f>
        <v>2339243086.3936629</v>
      </c>
      <c r="AS46" s="65">
        <f>AS14*Desagregacion_TKM!AM14/100</f>
        <v>2365407232.9183397</v>
      </c>
      <c r="AT46" s="65">
        <f>AT14*Desagregacion_TKM!AN14/100</f>
        <v>2391561656.9554381</v>
      </c>
      <c r="AU46" s="65">
        <f>AU14*Desagregacion_TKM!AO14/100</f>
        <v>2417767651.6423569</v>
      </c>
      <c r="AV46" s="65">
        <f>AV14*Desagregacion_TKM!AP14/100</f>
        <v>2444079109.7296882</v>
      </c>
      <c r="AW46" s="65">
        <f>AW14*Desagregacion_TKM!AQ14/100</f>
        <v>2470542071.0252185</v>
      </c>
      <c r="AX46" s="65">
        <f>AX14*Desagregacion_TKM!AR14/100</f>
        <v>2497195200.6636128</v>
      </c>
    </row>
    <row r="47" spans="1:50">
      <c r="A47" t="s">
        <v>41</v>
      </c>
      <c r="B47" t="s">
        <v>46</v>
      </c>
      <c r="C47" t="s">
        <v>389</v>
      </c>
      <c r="I47" s="65">
        <f>I15*Desagregacion_TKM!C15/100</f>
        <v>3683860630.2526793</v>
      </c>
      <c r="J47" s="65">
        <f>J15*Desagregacion_TKM!D15/100</f>
        <v>2432022751.6224551</v>
      </c>
      <c r="K47" s="65">
        <f>K15*Desagregacion_TKM!E15/100</f>
        <v>3862443572.0321975</v>
      </c>
      <c r="L47" s="65">
        <f>L15*Desagregacion_TKM!F15/100</f>
        <v>3962276020.7514753</v>
      </c>
      <c r="M47" s="65">
        <f>M15*Desagregacion_TKM!G15/100</f>
        <v>3988598395.2513347</v>
      </c>
      <c r="N47" s="65">
        <f>N15*Desagregacion_TKM!H15/100</f>
        <v>4094904578.0550828</v>
      </c>
      <c r="O47" s="65">
        <f>O15*Desagregacion_TKM!I15/100</f>
        <v>4195887024.5810657</v>
      </c>
      <c r="P47" s="65">
        <f>P15*Desagregacion_TKM!J15/100</f>
        <v>4291562788.3179212</v>
      </c>
      <c r="Q47" s="65">
        <f>Q15*Desagregacion_TKM!K15/100</f>
        <v>4384286251.6704025</v>
      </c>
      <c r="R47" s="65">
        <f>R15*Desagregacion_TKM!L15/100</f>
        <v>4479272727.0127316</v>
      </c>
      <c r="S47" s="65">
        <f>S15*Desagregacion_TKM!M15/100</f>
        <v>4574691756.1359406</v>
      </c>
      <c r="T47" s="65">
        <f>T15*Desagregacion_TKM!N15/100</f>
        <v>4667805873.6721992</v>
      </c>
      <c r="U47" s="65">
        <f>U15*Desagregacion_TKM!O15/100</f>
        <v>4758304998.6192904</v>
      </c>
      <c r="V47" s="65">
        <f>V15*Desagregacion_TKM!P15/100</f>
        <v>4847051603.2330112</v>
      </c>
      <c r="W47" s="65">
        <f>W15*Desagregacion_TKM!Q15/100</f>
        <v>4933872049.0996189</v>
      </c>
      <c r="X47" s="65">
        <f>X15*Desagregacion_TKM!R15/100</f>
        <v>5018618664.2341881</v>
      </c>
      <c r="Y47" s="65">
        <f>Y15*Desagregacion_TKM!S15/100</f>
        <v>5101149856.1878805</v>
      </c>
      <c r="Z47" s="65">
        <f>Z15*Desagregacion_TKM!T15/100</f>
        <v>5181326217.7429934</v>
      </c>
      <c r="AA47" s="65">
        <f>AA15*Desagregacion_TKM!U15/100</f>
        <v>5259009979.0507269</v>
      </c>
      <c r="AB47" s="65">
        <f>AB15*Desagregacion_TKM!V15/100</f>
        <v>5334065355.6954184</v>
      </c>
      <c r="AC47" s="65">
        <f>AC15*Desagregacion_TKM!W15/100</f>
        <v>5406359108.5504007</v>
      </c>
      <c r="AD47" s="65">
        <f>AD15*Desagregacion_TKM!X15/100</f>
        <v>5475761113.4723482</v>
      </c>
      <c r="AE47" s="65">
        <f>AE15*Desagregacion_TKM!Y15/100</f>
        <v>5542144889.9698143</v>
      </c>
      <c r="AF47" s="65">
        <f>AF15*Desagregacion_TKM!Z15/100</f>
        <v>5605388083.7528934</v>
      </c>
      <c r="AG47" s="65">
        <f>AG15*Desagregacion_TKM!AA15/100</f>
        <v>5665372909.487772</v>
      </c>
      <c r="AH47" s="65">
        <f>AH15*Desagregacion_TKM!AB15/100</f>
        <v>5721986560.9657507</v>
      </c>
      <c r="AI47" s="65">
        <f>AI15*Desagregacion_TKM!AC15/100</f>
        <v>5775121594.1381197</v>
      </c>
      <c r="AJ47" s="65">
        <f>AJ15*Desagregacion_TKM!AD15/100</f>
        <v>5824676286.4977856</v>
      </c>
      <c r="AK47" s="65">
        <f>AK15*Desagregacion_TKM!AE15/100</f>
        <v>5857424631.889945</v>
      </c>
      <c r="AL47" s="65">
        <f>AL15*Desagregacion_TKM!AF15/100</f>
        <v>5889217053.1950102</v>
      </c>
      <c r="AM47" s="65">
        <f>AM15*Desagregacion_TKM!AG15/100</f>
        <v>5920165881.1327772</v>
      </c>
      <c r="AN47" s="65">
        <f>AN15*Desagregacion_TKM!AH15/100</f>
        <v>5950558626.1042147</v>
      </c>
      <c r="AO47" s="65">
        <f>AO15*Desagregacion_TKM!AI15/100</f>
        <v>5980631562.8154078</v>
      </c>
      <c r="AP47" s="65">
        <f>AP15*Desagregacion_TKM!AJ15/100</f>
        <v>6010550748.1294785</v>
      </c>
      <c r="AQ47" s="65">
        <f>AQ15*Desagregacion_TKM!AK15/100</f>
        <v>6040426034.6127129</v>
      </c>
      <c r="AR47" s="65">
        <f>AR15*Desagregacion_TKM!AL15/100</f>
        <v>6070327878.5258884</v>
      </c>
      <c r="AS47" s="65">
        <f>AS15*Desagregacion_TKM!AM15/100</f>
        <v>6100300666.5138149</v>
      </c>
      <c r="AT47" s="65">
        <f>AT15*Desagregacion_TKM!AN15/100</f>
        <v>6130372056.974515</v>
      </c>
      <c r="AU47" s="65">
        <f>AU15*Desagregacion_TKM!AO15/100</f>
        <v>6160559175.2860851</v>
      </c>
      <c r="AV47" s="65">
        <f>AV15*Desagregacion_TKM!AP15/100</f>
        <v>6190872602.5647621</v>
      </c>
      <c r="AW47" s="65">
        <f>AW15*Desagregacion_TKM!AQ15/100</f>
        <v>6221318898.056119</v>
      </c>
      <c r="AX47" s="65">
        <f>AX15*Desagregacion_TKM!AR15/100</f>
        <v>6251902174.6452589</v>
      </c>
    </row>
    <row r="48" spans="1:50">
      <c r="A48" t="s">
        <v>42</v>
      </c>
      <c r="B48" t="s">
        <v>46</v>
      </c>
      <c r="C48" t="s">
        <v>389</v>
      </c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</row>
    <row r="49" spans="1:50">
      <c r="A49" t="s">
        <v>43</v>
      </c>
      <c r="B49" t="s">
        <v>46</v>
      </c>
      <c r="C49" t="s">
        <v>389</v>
      </c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</row>
    <row r="50" spans="1:50">
      <c r="A50" t="s">
        <v>44</v>
      </c>
      <c r="B50" t="s">
        <v>46</v>
      </c>
      <c r="C50" t="s">
        <v>389</v>
      </c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</row>
    <row r="52" spans="1:50">
      <c r="A52" t="s">
        <v>818</v>
      </c>
    </row>
    <row r="53" spans="1:50">
      <c r="A53" t="s">
        <v>29</v>
      </c>
      <c r="B53" t="s">
        <v>47</v>
      </c>
      <c r="C53" t="s">
        <v>337</v>
      </c>
      <c r="D53" s="70"/>
      <c r="E53" s="70"/>
      <c r="F53" s="70"/>
      <c r="G53" s="70"/>
      <c r="H53" s="70"/>
      <c r="I53" s="70"/>
      <c r="J53" s="71">
        <f t="shared" ref="J53:AX53" si="0">(J19-I19)/I19</f>
        <v>-5.6944034033096745E-2</v>
      </c>
      <c r="K53" s="71">
        <f t="shared" si="0"/>
        <v>0.83944499396558081</v>
      </c>
      <c r="L53" s="71">
        <f t="shared" si="0"/>
        <v>3.9087439866937003E-2</v>
      </c>
      <c r="M53" s="71">
        <f t="shared" si="0"/>
        <v>3.1446119368448801E-2</v>
      </c>
      <c r="N53" s="71">
        <f t="shared" si="0"/>
        <v>4.4710078912753484E-2</v>
      </c>
      <c r="O53" s="71">
        <f t="shared" si="0"/>
        <v>3.3773933086669386E-2</v>
      </c>
      <c r="P53" s="71">
        <f t="shared" si="0"/>
        <v>3.3269550604547622E-2</v>
      </c>
      <c r="Q53" s="71">
        <f t="shared" si="0"/>
        <v>3.8120704172321003E-2</v>
      </c>
      <c r="R53" s="71">
        <f t="shared" si="0"/>
        <v>4.2694018515271367E-2</v>
      </c>
      <c r="S53" s="71">
        <f t="shared" si="0"/>
        <v>3.6552182239440442E-2</v>
      </c>
      <c r="T53" s="71">
        <f t="shared" si="0"/>
        <v>2.7828639771993523E-2</v>
      </c>
      <c r="U53" s="71">
        <f t="shared" si="0"/>
        <v>2.8271793990640469E-2</v>
      </c>
      <c r="V53" s="71">
        <f t="shared" si="0"/>
        <v>2.4714024241437104E-2</v>
      </c>
      <c r="W53" s="71">
        <f t="shared" si="0"/>
        <v>4.0459268396039562E-2</v>
      </c>
      <c r="X53" s="71">
        <f t="shared" si="0"/>
        <v>2.844059397460855E-2</v>
      </c>
      <c r="Y53" s="71">
        <f t="shared" si="0"/>
        <v>3.4269719950530304E-2</v>
      </c>
      <c r="Z53" s="71">
        <f t="shared" si="0"/>
        <v>2.9622300550131812E-3</v>
      </c>
      <c r="AA53" s="71">
        <f t="shared" si="0"/>
        <v>1.5773821915918872E-2</v>
      </c>
      <c r="AB53" s="71">
        <f t="shared" si="0"/>
        <v>1.0689342750715324E-2</v>
      </c>
      <c r="AC53" s="71">
        <f t="shared" si="0"/>
        <v>6.1845381591583955E-3</v>
      </c>
      <c r="AD53" s="71">
        <f t="shared" si="0"/>
        <v>9.3105158179467348E-3</v>
      </c>
      <c r="AE53" s="71">
        <f t="shared" si="0"/>
        <v>9.8861254933387196E-3</v>
      </c>
      <c r="AF53" s="71">
        <f t="shared" si="0"/>
        <v>1.1478442093371176E-2</v>
      </c>
      <c r="AG53" s="71">
        <f t="shared" si="0"/>
        <v>8.03336010042165E-3</v>
      </c>
      <c r="AH53" s="71">
        <f t="shared" si="0"/>
        <v>7.2474127083427655E-3</v>
      </c>
      <c r="AI53" s="71">
        <f t="shared" si="0"/>
        <v>5.629336669270576E-3</v>
      </c>
      <c r="AJ53" s="71">
        <f t="shared" si="0"/>
        <v>2.748887600495231E-3</v>
      </c>
      <c r="AK53" s="71">
        <f t="shared" si="0"/>
        <v>-5.9763707232704294E-4</v>
      </c>
      <c r="AL53" s="71">
        <f t="shared" si="0"/>
        <v>3.72514260347221E-3</v>
      </c>
      <c r="AM53" s="71">
        <f t="shared" si="0"/>
        <v>-3.6226956143122508E-3</v>
      </c>
      <c r="AN53" s="71">
        <f t="shared" si="0"/>
        <v>-2.0087652076873873E-3</v>
      </c>
      <c r="AO53" s="71">
        <f t="shared" si="0"/>
        <v>6.199317990252958E-3</v>
      </c>
      <c r="AP53" s="71">
        <f t="shared" si="0"/>
        <v>6.1549938364540424E-3</v>
      </c>
      <c r="AQ53" s="71">
        <f t="shared" si="0"/>
        <v>6.1173425034575929E-3</v>
      </c>
      <c r="AR53" s="71">
        <f t="shared" si="0"/>
        <v>6.0873016155622676E-3</v>
      </c>
      <c r="AS53" s="71">
        <f t="shared" si="0"/>
        <v>6.0643423962569989E-3</v>
      </c>
      <c r="AT53" s="71">
        <f t="shared" si="0"/>
        <v>6.0474181498469176E-3</v>
      </c>
      <c r="AU53" s="71">
        <f t="shared" si="0"/>
        <v>6.0353934397126812E-3</v>
      </c>
      <c r="AV53" s="71">
        <f t="shared" si="0"/>
        <v>6.027226749732848E-3</v>
      </c>
      <c r="AW53" s="71">
        <f t="shared" si="0"/>
        <v>6.0220349407081059E-3</v>
      </c>
      <c r="AX53" s="71">
        <f t="shared" si="0"/>
        <v>6.0191022888712387E-3</v>
      </c>
    </row>
    <row r="54" spans="1:50">
      <c r="A54" t="s">
        <v>30</v>
      </c>
      <c r="B54" t="s">
        <v>47</v>
      </c>
      <c r="C54" t="s">
        <v>337</v>
      </c>
      <c r="D54" s="70"/>
      <c r="E54" s="70"/>
      <c r="F54" s="70"/>
      <c r="G54" s="70"/>
      <c r="H54" s="70"/>
      <c r="I54" s="70"/>
      <c r="J54" s="71">
        <f t="shared" ref="J54:AX54" si="1">(J20-I20)/I20</f>
        <v>-7.7421543099761056E-2</v>
      </c>
      <c r="K54" s="71">
        <f t="shared" si="1"/>
        <v>0.26993222314448878</v>
      </c>
      <c r="L54" s="71">
        <f t="shared" si="1"/>
        <v>5.5081334360912643E-2</v>
      </c>
      <c r="M54" s="71">
        <f t="shared" si="1"/>
        <v>6.8143403775752082E-4</v>
      </c>
      <c r="N54" s="71">
        <f t="shared" si="1"/>
        <v>5.0180078748308987E-2</v>
      </c>
      <c r="O54" s="71">
        <f t="shared" si="1"/>
        <v>4.6445248849499333E-2</v>
      </c>
      <c r="P54" s="71">
        <f t="shared" si="1"/>
        <v>4.1759772312577603E-2</v>
      </c>
      <c r="Q54" s="71">
        <f t="shared" si="1"/>
        <v>3.8877481818063837E-2</v>
      </c>
      <c r="R54" s="71">
        <f t="shared" si="1"/>
        <v>3.9297461880751838E-2</v>
      </c>
      <c r="S54" s="71">
        <f t="shared" si="1"/>
        <v>3.8695392661248114E-2</v>
      </c>
      <c r="T54" s="71">
        <f t="shared" si="1"/>
        <v>3.6603878455746149E-2</v>
      </c>
      <c r="U54" s="71">
        <f t="shared" si="1"/>
        <v>3.5014308019937775E-2</v>
      </c>
      <c r="V54" s="71">
        <f t="shared" si="1"/>
        <v>3.3276894033516982E-2</v>
      </c>
      <c r="W54" s="71">
        <f t="shared" si="1"/>
        <v>3.189799306462375E-2</v>
      </c>
      <c r="X54" s="71">
        <f t="shared" si="1"/>
        <v>3.0487300543060057E-2</v>
      </c>
      <c r="Y54" s="71">
        <f t="shared" si="1"/>
        <v>2.9065131946097649E-2</v>
      </c>
      <c r="Z54" s="71">
        <f t="shared" si="1"/>
        <v>2.8026627366657886E-2</v>
      </c>
      <c r="AA54" s="71">
        <f t="shared" si="1"/>
        <v>2.6584153629504899E-2</v>
      </c>
      <c r="AB54" s="71">
        <f t="shared" si="1"/>
        <v>2.514487178707614E-2</v>
      </c>
      <c r="AC54" s="71">
        <f t="shared" si="1"/>
        <v>2.3710437666978224E-2</v>
      </c>
      <c r="AD54" s="71">
        <f t="shared" si="1"/>
        <v>2.2282354326162414E-2</v>
      </c>
      <c r="AE54" s="71">
        <f t="shared" si="1"/>
        <v>2.086302264077735E-2</v>
      </c>
      <c r="AF54" s="71">
        <f t="shared" si="1"/>
        <v>1.9451078735950828E-2</v>
      </c>
      <c r="AG54" s="71">
        <f t="shared" si="1"/>
        <v>1.8045226949070688E-2</v>
      </c>
      <c r="AH54" s="71">
        <f t="shared" si="1"/>
        <v>1.6642891153230477E-2</v>
      </c>
      <c r="AI54" s="71">
        <f t="shared" si="1"/>
        <v>1.523991345514253E-2</v>
      </c>
      <c r="AJ54" s="71">
        <f t="shared" si="1"/>
        <v>1.3837119120787181E-2</v>
      </c>
      <c r="AK54" s="71">
        <f t="shared" si="1"/>
        <v>6.88033305271367E-3</v>
      </c>
      <c r="AL54" s="71">
        <f t="shared" si="1"/>
        <v>7.0718870135829948E-3</v>
      </c>
      <c r="AM54" s="71">
        <f t="shared" si="1"/>
        <v>7.37706239918002E-3</v>
      </c>
      <c r="AN54" s="71">
        <f t="shared" si="1"/>
        <v>7.5795375615214889E-3</v>
      </c>
      <c r="AO54" s="71">
        <f t="shared" si="1"/>
        <v>9.0223152800807845E-3</v>
      </c>
      <c r="AP54" s="71">
        <f t="shared" si="1"/>
        <v>9.2376274155759035E-3</v>
      </c>
      <c r="AQ54" s="71">
        <f t="shared" si="1"/>
        <v>9.3802308098247782E-3</v>
      </c>
      <c r="AR54" s="71">
        <f t="shared" si="1"/>
        <v>9.4744676941793029E-3</v>
      </c>
      <c r="AS54" s="71">
        <f t="shared" si="1"/>
        <v>9.5372880328795494E-3</v>
      </c>
      <c r="AT54" s="71">
        <f t="shared" si="1"/>
        <v>9.5799112301202492E-3</v>
      </c>
      <c r="AU54" s="71">
        <f t="shared" si="1"/>
        <v>9.609596312707535E-3</v>
      </c>
      <c r="AV54" s="71">
        <f t="shared" si="1"/>
        <v>9.6309930421487559E-3</v>
      </c>
      <c r="AW54" s="71">
        <f t="shared" si="1"/>
        <v>9.6470688802129754E-3</v>
      </c>
      <c r="AX54" s="71">
        <f t="shared" si="1"/>
        <v>9.659716989900511E-3</v>
      </c>
    </row>
    <row r="55" spans="1:50">
      <c r="A55" t="s">
        <v>31</v>
      </c>
      <c r="B55" t="s">
        <v>47</v>
      </c>
      <c r="C55" t="s">
        <v>337</v>
      </c>
      <c r="D55" s="70"/>
      <c r="E55" s="70"/>
      <c r="F55" s="70"/>
      <c r="G55" s="70"/>
      <c r="H55" s="70"/>
      <c r="I55" s="70"/>
      <c r="J55" s="71">
        <f t="shared" ref="J55:AX55" si="2">(J21-I21)/I21</f>
        <v>0.24125373562937172</v>
      </c>
      <c r="K55" s="71">
        <f t="shared" si="2"/>
        <v>-0.11997622160684332</v>
      </c>
      <c r="L55" s="71">
        <f t="shared" si="2"/>
        <v>4.1304762571934432E-2</v>
      </c>
      <c r="M55" s="71">
        <f t="shared" si="2"/>
        <v>9.887579727706727E-3</v>
      </c>
      <c r="N55" s="71">
        <f t="shared" si="2"/>
        <v>4.7577568966310553E-2</v>
      </c>
      <c r="O55" s="71">
        <f t="shared" si="2"/>
        <v>4.3492316461563034E-2</v>
      </c>
      <c r="P55" s="71">
        <f t="shared" si="2"/>
        <v>4.018262926448149E-2</v>
      </c>
      <c r="Q55" s="71">
        <f t="shared" si="2"/>
        <v>3.8247472687139732E-2</v>
      </c>
      <c r="R55" s="71">
        <f t="shared" si="2"/>
        <v>3.8543211663443738E-2</v>
      </c>
      <c r="S55" s="71">
        <f t="shared" si="2"/>
        <v>3.7985296851826555E-2</v>
      </c>
      <c r="T55" s="71">
        <f t="shared" si="2"/>
        <v>3.6372224887066165E-2</v>
      </c>
      <c r="U55" s="71">
        <f t="shared" si="2"/>
        <v>3.4754251157582752E-2</v>
      </c>
      <c r="V55" s="71">
        <f t="shared" si="2"/>
        <v>3.3542541300986529E-2</v>
      </c>
      <c r="W55" s="71">
        <f t="shared" si="2"/>
        <v>3.2299947989888195E-2</v>
      </c>
      <c r="X55" s="71">
        <f t="shared" si="2"/>
        <v>3.1045009772089523E-2</v>
      </c>
      <c r="Y55" s="71">
        <f t="shared" si="2"/>
        <v>2.9784338239015905E-2</v>
      </c>
      <c r="Z55" s="71">
        <f t="shared" si="2"/>
        <v>2.8520869137096796E-2</v>
      </c>
      <c r="AA55" s="71">
        <f t="shared" si="2"/>
        <v>2.7256039551888621E-2</v>
      </c>
      <c r="AB55" s="71">
        <f t="shared" si="2"/>
        <v>2.5990601475897667E-2</v>
      </c>
      <c r="AC55" s="71">
        <f t="shared" si="2"/>
        <v>2.4724969965741504E-2</v>
      </c>
      <c r="AD55" s="71">
        <f t="shared" si="2"/>
        <v>2.3459384779263695E-2</v>
      </c>
      <c r="AE55" s="71">
        <f t="shared" si="2"/>
        <v>2.2193990524466904E-2</v>
      </c>
      <c r="AF55" s="71">
        <f t="shared" si="2"/>
        <v>2.0928878564794924E-2</v>
      </c>
      <c r="AG55" s="71">
        <f t="shared" si="2"/>
        <v>1.9664109808991782E-2</v>
      </c>
      <c r="AH55" s="71">
        <f t="shared" si="2"/>
        <v>1.839972744573655E-2</v>
      </c>
      <c r="AI55" s="71">
        <f t="shared" si="2"/>
        <v>1.7135764186235986E-2</v>
      </c>
      <c r="AJ55" s="71">
        <f t="shared" si="2"/>
        <v>1.5872246429853576E-2</v>
      </c>
      <c r="AK55" s="71">
        <f t="shared" si="2"/>
        <v>1.0610541626000627E-2</v>
      </c>
      <c r="AL55" s="71">
        <f t="shared" si="2"/>
        <v>1.0379694720540749E-2</v>
      </c>
      <c r="AM55" s="71">
        <f t="shared" si="2"/>
        <v>1.0044721347827858E-2</v>
      </c>
      <c r="AN55" s="71">
        <f t="shared" si="2"/>
        <v>9.7476248619452355E-3</v>
      </c>
      <c r="AO55" s="71">
        <f t="shared" si="2"/>
        <v>9.5129699716950313E-3</v>
      </c>
      <c r="AP55" s="71">
        <f t="shared" si="2"/>
        <v>9.3367463674922189E-3</v>
      </c>
      <c r="AQ55" s="71">
        <f t="shared" si="2"/>
        <v>9.2079907438788675E-3</v>
      </c>
      <c r="AR55" s="71">
        <f t="shared" si="2"/>
        <v>9.1155166182257212E-3</v>
      </c>
      <c r="AS55" s="71">
        <f t="shared" si="2"/>
        <v>9.0498849763436962E-3</v>
      </c>
      <c r="AT55" s="71">
        <f t="shared" si="2"/>
        <v>9.0037206107389713E-3</v>
      </c>
      <c r="AU55" s="71">
        <f t="shared" si="2"/>
        <v>8.971485672468105E-3</v>
      </c>
      <c r="AV55" s="71">
        <f t="shared" si="2"/>
        <v>8.9491199907563053E-3</v>
      </c>
      <c r="AW55" s="71">
        <f t="shared" si="2"/>
        <v>8.9336937375161015E-3</v>
      </c>
      <c r="AX55" s="71">
        <f t="shared" si="2"/>
        <v>8.9231168347210076E-3</v>
      </c>
    </row>
    <row r="56" spans="1:50">
      <c r="A56" t="s">
        <v>32</v>
      </c>
      <c r="B56" t="s">
        <v>47</v>
      </c>
      <c r="C56" t="s">
        <v>337</v>
      </c>
      <c r="D56" s="70"/>
      <c r="E56" s="70"/>
      <c r="F56" s="70"/>
      <c r="G56" s="70"/>
      <c r="H56" s="70"/>
      <c r="I56" s="70"/>
      <c r="J56" s="71">
        <f t="shared" ref="J56:AX56" si="3">(J22-I22)/I22</f>
        <v>-0.10188861322205214</v>
      </c>
      <c r="K56" s="71">
        <f t="shared" si="3"/>
        <v>-9.2280275645875889E-2</v>
      </c>
      <c r="L56" s="71">
        <f t="shared" si="3"/>
        <v>2.8015430680027955E-2</v>
      </c>
      <c r="M56" s="71">
        <f t="shared" si="3"/>
        <v>6.7392748084169124E-3</v>
      </c>
      <c r="N56" s="71">
        <f t="shared" si="3"/>
        <v>3.2238921524724212E-2</v>
      </c>
      <c r="O56" s="71">
        <f t="shared" si="3"/>
        <v>2.9489228792079773E-2</v>
      </c>
      <c r="P56" s="71">
        <f t="shared" si="3"/>
        <v>2.7259046158381785E-2</v>
      </c>
      <c r="Q56" s="71">
        <f t="shared" si="3"/>
        <v>2.5954027000356455E-2</v>
      </c>
      <c r="R56" s="71">
        <f t="shared" si="3"/>
        <v>2.6153515594208442E-2</v>
      </c>
      <c r="S56" s="71">
        <f t="shared" si="3"/>
        <v>2.5777163101888156E-2</v>
      </c>
      <c r="T56" s="71">
        <f t="shared" si="3"/>
        <v>2.468867213398529E-2</v>
      </c>
      <c r="U56" s="71">
        <f t="shared" si="3"/>
        <v>2.3596333256334097E-2</v>
      </c>
      <c r="V56" s="71">
        <f t="shared" si="3"/>
        <v>2.2777919379906586E-2</v>
      </c>
      <c r="W56" s="71">
        <f t="shared" si="3"/>
        <v>2.1938329887032298E-2</v>
      </c>
      <c r="X56" s="71">
        <f t="shared" si="3"/>
        <v>2.1090073672095332E-2</v>
      </c>
      <c r="Y56" s="71">
        <f t="shared" si="3"/>
        <v>2.0237612153847982E-2</v>
      </c>
      <c r="Z56" s="71">
        <f t="shared" si="3"/>
        <v>1.9382926584341095E-2</v>
      </c>
      <c r="AA56" s="71">
        <f t="shared" si="3"/>
        <v>1.8526986912638824E-2</v>
      </c>
      <c r="AB56" s="71">
        <f t="shared" si="3"/>
        <v>1.7670300707835328E-2</v>
      </c>
      <c r="AC56" s="71">
        <f t="shared" si="3"/>
        <v>1.6813148095739121E-2</v>
      </c>
      <c r="AD56" s="71">
        <f t="shared" si="3"/>
        <v>1.595569084868962E-2</v>
      </c>
      <c r="AE56" s="71">
        <f t="shared" si="3"/>
        <v>1.5098026488439713E-2</v>
      </c>
      <c r="AF56" s="71">
        <f t="shared" si="3"/>
        <v>1.4240216579858262E-2</v>
      </c>
      <c r="AG56" s="71">
        <f t="shared" si="3"/>
        <v>1.3382302122190702E-2</v>
      </c>
      <c r="AH56" s="71">
        <f t="shared" si="3"/>
        <v>1.2524312152015469E-2</v>
      </c>
      <c r="AI56" s="71">
        <f t="shared" si="3"/>
        <v>1.1666268637278765E-2</v>
      </c>
      <c r="AJ56" s="71">
        <f t="shared" si="3"/>
        <v>1.0808189292996647E-2</v>
      </c>
      <c r="AK56" s="71">
        <f t="shared" si="3"/>
        <v>7.2312148617385648E-3</v>
      </c>
      <c r="AL56" s="71">
        <f t="shared" si="3"/>
        <v>7.0741470243044701E-3</v>
      </c>
      <c r="AM56" s="71">
        <f t="shared" si="3"/>
        <v>6.84621146403026E-3</v>
      </c>
      <c r="AN56" s="71">
        <f t="shared" si="3"/>
        <v>6.6440294883072532E-3</v>
      </c>
      <c r="AO56" s="71">
        <f t="shared" si="3"/>
        <v>6.4843273175864838E-3</v>
      </c>
      <c r="AP56" s="71">
        <f t="shared" si="3"/>
        <v>6.3643847516268804E-3</v>
      </c>
      <c r="AQ56" s="71">
        <f t="shared" si="3"/>
        <v>6.2767459794716854E-3</v>
      </c>
      <c r="AR56" s="71">
        <f t="shared" si="3"/>
        <v>6.2138003737517407E-3</v>
      </c>
      <c r="AS56" s="71">
        <f t="shared" si="3"/>
        <v>6.1691248915272182E-3</v>
      </c>
      <c r="AT56" s="71">
        <f t="shared" si="3"/>
        <v>6.1377002388339616E-3</v>
      </c>
      <c r="AU56" s="71">
        <f t="shared" si="3"/>
        <v>6.1157572484972916E-3</v>
      </c>
      <c r="AV56" s="71">
        <f t="shared" si="3"/>
        <v>6.1005323348399323E-3</v>
      </c>
      <c r="AW56" s="71">
        <f t="shared" si="3"/>
        <v>6.0900312120785284E-3</v>
      </c>
      <c r="AX56" s="71">
        <f t="shared" si="3"/>
        <v>6.082831161149189E-3</v>
      </c>
    </row>
    <row r="57" spans="1:50">
      <c r="A57" t="s">
        <v>33</v>
      </c>
      <c r="B57" t="s">
        <v>47</v>
      </c>
      <c r="C57" t="s">
        <v>337</v>
      </c>
      <c r="D57" s="70"/>
      <c r="E57" s="70"/>
      <c r="F57" s="70"/>
      <c r="G57" s="70"/>
      <c r="H57" s="70"/>
      <c r="I57" s="70"/>
      <c r="J57" s="71">
        <f t="shared" ref="J57:AX57" si="4">(J23-I23)/I23</f>
        <v>-7.4278406992963786E-2</v>
      </c>
      <c r="K57" s="71">
        <f t="shared" si="4"/>
        <v>0.14228548695231885</v>
      </c>
      <c r="L57" s="71">
        <f t="shared" si="4"/>
        <v>1.9476428408391241E-2</v>
      </c>
      <c r="M57" s="71">
        <f t="shared" si="4"/>
        <v>-8.6585274130130258E-3</v>
      </c>
      <c r="N57" s="71">
        <f t="shared" si="4"/>
        <v>2.3794190669679409E-2</v>
      </c>
      <c r="O57" s="71">
        <f t="shared" si="4"/>
        <v>2.110604517466649E-2</v>
      </c>
      <c r="P57" s="71">
        <f t="shared" si="4"/>
        <v>1.8192163150465412E-2</v>
      </c>
      <c r="Q57" s="71">
        <f t="shared" si="4"/>
        <v>1.6735884310043726E-2</v>
      </c>
      <c r="R57" s="71">
        <f t="shared" si="4"/>
        <v>1.7258667911702667E-2</v>
      </c>
      <c r="S57" s="71">
        <f t="shared" si="4"/>
        <v>1.7067836371137887E-2</v>
      </c>
      <c r="T57" s="71">
        <f t="shared" si="4"/>
        <v>1.6017751683634285E-2</v>
      </c>
      <c r="U57" s="71">
        <f t="shared" si="4"/>
        <v>1.5040944432047851E-2</v>
      </c>
      <c r="V57" s="71">
        <f t="shared" si="4"/>
        <v>1.4465582120274E-2</v>
      </c>
      <c r="W57" s="71">
        <f t="shared" si="4"/>
        <v>1.389124191509461E-2</v>
      </c>
      <c r="X57" s="71">
        <f t="shared" si="4"/>
        <v>1.3311538032714303E-2</v>
      </c>
      <c r="Y57" s="71">
        <f t="shared" si="4"/>
        <v>1.2728540225729362E-2</v>
      </c>
      <c r="Z57" s="71">
        <f t="shared" si="4"/>
        <v>1.2143633770074621E-2</v>
      </c>
      <c r="AA57" s="71">
        <f t="shared" si="4"/>
        <v>1.1557554882333534E-2</v>
      </c>
      <c r="AB57" s="71">
        <f t="shared" si="4"/>
        <v>1.0970703526910789E-2</v>
      </c>
      <c r="AC57" s="71">
        <f t="shared" si="4"/>
        <v>1.038330700394006E-2</v>
      </c>
      <c r="AD57" s="71">
        <f t="shared" si="4"/>
        <v>9.7954999742471804E-3</v>
      </c>
      <c r="AE57" s="71">
        <f t="shared" si="4"/>
        <v>9.2073653585475028E-3</v>
      </c>
      <c r="AF57" s="71">
        <f t="shared" si="4"/>
        <v>8.6189563128303958E-3</v>
      </c>
      <c r="AG57" s="71">
        <f t="shared" si="4"/>
        <v>8.0303085067359933E-3</v>
      </c>
      <c r="AH57" s="71">
        <f t="shared" si="4"/>
        <v>7.4414471748157317E-3</v>
      </c>
      <c r="AI57" s="71">
        <f t="shared" si="4"/>
        <v>6.8523912416744116E-3</v>
      </c>
      <c r="AJ57" s="71">
        <f t="shared" si="4"/>
        <v>6.263155766148022E-3</v>
      </c>
      <c r="AK57" s="71">
        <f t="shared" si="4"/>
        <v>2.5122225827569713E-3</v>
      </c>
      <c r="AL57" s="71">
        <f t="shared" si="4"/>
        <v>3.0716698772015371E-3</v>
      </c>
      <c r="AM57" s="71">
        <f t="shared" si="4"/>
        <v>3.4834005100299117E-3</v>
      </c>
      <c r="AN57" s="71">
        <f t="shared" si="4"/>
        <v>3.7366538288975295E-3</v>
      </c>
      <c r="AO57" s="71">
        <f t="shared" si="4"/>
        <v>3.8920948656824966E-3</v>
      </c>
      <c r="AP57" s="71">
        <f t="shared" si="4"/>
        <v>3.9886584361682291E-3</v>
      </c>
      <c r="AQ57" s="71">
        <f t="shared" si="4"/>
        <v>4.0492585127445127E-3</v>
      </c>
      <c r="AR57" s="71">
        <f t="shared" si="4"/>
        <v>4.0875885080287047E-3</v>
      </c>
      <c r="AS57" s="71">
        <f t="shared" si="4"/>
        <v>4.1119916418089885E-3</v>
      </c>
      <c r="AT57" s="71">
        <f t="shared" si="4"/>
        <v>4.1276229264665277E-3</v>
      </c>
      <c r="AU57" s="71">
        <f t="shared" si="4"/>
        <v>4.1376982869380649E-3</v>
      </c>
      <c r="AV57" s="71">
        <f t="shared" si="4"/>
        <v>4.1442378684195631E-3</v>
      </c>
      <c r="AW57" s="71">
        <f t="shared" si="4"/>
        <v>4.1485174651016924E-3</v>
      </c>
      <c r="AX57" s="71">
        <f t="shared" si="4"/>
        <v>4.1513464179699471E-3</v>
      </c>
    </row>
    <row r="58" spans="1:50">
      <c r="A58" t="s">
        <v>34</v>
      </c>
      <c r="B58" t="s">
        <v>47</v>
      </c>
      <c r="C58" t="s">
        <v>337</v>
      </c>
      <c r="D58" s="70"/>
      <c r="E58" s="70"/>
      <c r="F58" s="70"/>
      <c r="G58" s="70"/>
      <c r="H58" s="70"/>
      <c r="I58" s="70"/>
      <c r="J58" s="71">
        <f t="shared" ref="J58:AX58" si="5">(J24-I24)/I24</f>
        <v>-0.13871224809981628</v>
      </c>
      <c r="K58" s="71">
        <f t="shared" si="5"/>
        <v>0.24216478332218705</v>
      </c>
      <c r="L58" s="71">
        <f t="shared" si="5"/>
        <v>4.4478213890979251E-2</v>
      </c>
      <c r="M58" s="71">
        <f t="shared" si="5"/>
        <v>-3.8517580321641083E-4</v>
      </c>
      <c r="N58" s="71">
        <f t="shared" si="5"/>
        <v>5.1702486737081679E-2</v>
      </c>
      <c r="O58" s="71">
        <f t="shared" si="5"/>
        <v>4.2081252541343706E-2</v>
      </c>
      <c r="P58" s="71">
        <f t="shared" si="5"/>
        <v>3.863198475320951E-2</v>
      </c>
      <c r="Q58" s="71">
        <f t="shared" si="5"/>
        <v>3.9844390647630484E-2</v>
      </c>
      <c r="R58" s="71">
        <f t="shared" si="5"/>
        <v>4.3702241672580133E-2</v>
      </c>
      <c r="S58" s="71">
        <f t="shared" si="5"/>
        <v>4.0019716124904466E-2</v>
      </c>
      <c r="T58" s="71">
        <f t="shared" si="5"/>
        <v>3.3525515122358462E-2</v>
      </c>
      <c r="U58" s="71">
        <f t="shared" si="5"/>
        <v>3.2258103739705619E-2</v>
      </c>
      <c r="V58" s="71">
        <f t="shared" si="5"/>
        <v>2.9221446739334651E-2</v>
      </c>
      <c r="W58" s="71">
        <f t="shared" si="5"/>
        <v>3.8107304750314215E-2</v>
      </c>
      <c r="X58" s="71">
        <f t="shared" si="5"/>
        <v>2.9927140022891336E-2</v>
      </c>
      <c r="Y58" s="71">
        <f t="shared" si="5"/>
        <v>3.2777797536765782E-2</v>
      </c>
      <c r="Z58" s="71">
        <f t="shared" si="5"/>
        <v>2.3078943868645393E-2</v>
      </c>
      <c r="AA58" s="71">
        <f t="shared" si="5"/>
        <v>3.0414370998036573E-2</v>
      </c>
      <c r="AB58" s="71">
        <f t="shared" si="5"/>
        <v>2.6522397684392872E-2</v>
      </c>
      <c r="AC58" s="71">
        <f t="shared" si="5"/>
        <v>2.2966580510699899E-2</v>
      </c>
      <c r="AD58" s="71">
        <f t="shared" si="5"/>
        <v>2.4158123473248028E-2</v>
      </c>
      <c r="AE58" s="71">
        <f t="shared" si="5"/>
        <v>2.3723028730263426E-2</v>
      </c>
      <c r="AF58" s="71">
        <f t="shared" si="5"/>
        <v>2.3894621643235896E-2</v>
      </c>
      <c r="AG58" s="71">
        <f t="shared" si="5"/>
        <v>2.0902510615971075E-2</v>
      </c>
      <c r="AH58" s="71">
        <f t="shared" si="5"/>
        <v>1.9552258994523692E-2</v>
      </c>
      <c r="AI58" s="71">
        <f t="shared" si="5"/>
        <v>1.7675910626671953E-2</v>
      </c>
      <c r="AJ58" s="71">
        <f t="shared" si="5"/>
        <v>1.5005111729269662E-2</v>
      </c>
      <c r="AK58" s="71">
        <f t="shared" si="5"/>
        <v>7.0884947313640352E-3</v>
      </c>
      <c r="AL58" s="71">
        <f t="shared" si="5"/>
        <v>9.980598689968416E-3</v>
      </c>
      <c r="AM58" s="71">
        <f t="shared" si="5"/>
        <v>5.8072874380580754E-3</v>
      </c>
      <c r="AN58" s="71">
        <f t="shared" si="5"/>
        <v>7.3053111868576917E-3</v>
      </c>
      <c r="AO58" s="71">
        <f t="shared" si="5"/>
        <v>1.0360756833356501E-2</v>
      </c>
      <c r="AP58" s="71">
        <f t="shared" si="5"/>
        <v>1.0417851238767114E-2</v>
      </c>
      <c r="AQ58" s="71">
        <f t="shared" si="5"/>
        <v>1.0470245070796263E-2</v>
      </c>
      <c r="AR58" s="71">
        <f t="shared" si="5"/>
        <v>1.0513484733056711E-2</v>
      </c>
      <c r="AS58" s="71">
        <f t="shared" si="5"/>
        <v>1.0547217095659051E-2</v>
      </c>
      <c r="AT58" s="71">
        <f t="shared" si="5"/>
        <v>1.0572734482693856E-2</v>
      </c>
      <c r="AU58" s="71">
        <f t="shared" si="5"/>
        <v>1.0591757076008748E-2</v>
      </c>
      <c r="AV58" s="71">
        <f t="shared" si="5"/>
        <v>1.0605902665738649E-2</v>
      </c>
      <c r="AW58" s="71">
        <f t="shared" si="5"/>
        <v>1.0616503893224853E-2</v>
      </c>
      <c r="AX58" s="71">
        <f t="shared" si="5"/>
        <v>1.0624584674305621E-2</v>
      </c>
    </row>
    <row r="59" spans="1:50">
      <c r="A59" t="s">
        <v>35</v>
      </c>
      <c r="B59" t="s">
        <v>47</v>
      </c>
      <c r="C59" t="s">
        <v>337</v>
      </c>
      <c r="D59" s="70"/>
      <c r="E59" s="70"/>
      <c r="F59" s="70"/>
      <c r="G59" s="70"/>
      <c r="H59" s="70"/>
      <c r="I59" s="70"/>
      <c r="J59" s="71">
        <f t="shared" ref="J59:AX59" si="6">(J25-I25)/I25</f>
        <v>-4.0297715746538787E-2</v>
      </c>
      <c r="K59" s="71">
        <f t="shared" si="6"/>
        <v>-6.1401340372396522E-2</v>
      </c>
      <c r="L59" s="71">
        <f t="shared" si="6"/>
        <v>2.2880132514409304E-2</v>
      </c>
      <c r="M59" s="71">
        <f t="shared" si="6"/>
        <v>-1.2043860500188457E-2</v>
      </c>
      <c r="N59" s="71">
        <f t="shared" si="6"/>
        <v>3.1079388152506448E-2</v>
      </c>
      <c r="O59" s="71">
        <f t="shared" si="6"/>
        <v>2.6989897322809923E-2</v>
      </c>
      <c r="P59" s="71">
        <f t="shared" si="6"/>
        <v>2.3168281704697417E-2</v>
      </c>
      <c r="Q59" s="71">
        <f t="shared" si="6"/>
        <v>2.1322734765747597E-2</v>
      </c>
      <c r="R59" s="71">
        <f t="shared" si="6"/>
        <v>2.2046848368202553E-2</v>
      </c>
      <c r="S59" s="71">
        <f t="shared" si="6"/>
        <v>2.1795190197432451E-2</v>
      </c>
      <c r="T59" s="71">
        <f t="shared" si="6"/>
        <v>2.0428191998932678E-2</v>
      </c>
      <c r="U59" s="71">
        <f t="shared" si="6"/>
        <v>1.9175787170914105E-2</v>
      </c>
      <c r="V59" s="71">
        <f t="shared" si="6"/>
        <v>1.844978474547869E-2</v>
      </c>
      <c r="W59" s="71">
        <f t="shared" si="6"/>
        <v>1.7717342306588512E-2</v>
      </c>
      <c r="X59" s="71">
        <f t="shared" si="6"/>
        <v>1.6976934452196096E-2</v>
      </c>
      <c r="Y59" s="71">
        <f t="shared" si="6"/>
        <v>1.6232121858527016E-2</v>
      </c>
      <c r="Z59" s="71">
        <f t="shared" si="6"/>
        <v>1.5484784775373888E-2</v>
      </c>
      <c r="AA59" s="71">
        <f t="shared" si="6"/>
        <v>1.473588991326703E-2</v>
      </c>
      <c r="AB59" s="71">
        <f t="shared" si="6"/>
        <v>1.3985963978110473E-2</v>
      </c>
      <c r="AC59" s="71">
        <f t="shared" si="6"/>
        <v>1.323531039772325E-2</v>
      </c>
      <c r="AD59" s="71">
        <f t="shared" si="6"/>
        <v>1.2484112850028928E-2</v>
      </c>
      <c r="AE59" s="71">
        <f t="shared" si="6"/>
        <v>1.1732487970063389E-2</v>
      </c>
      <c r="AF59" s="71">
        <f t="shared" si="6"/>
        <v>1.0980513663954533E-2</v>
      </c>
      <c r="AG59" s="71">
        <f t="shared" si="6"/>
        <v>1.0228244939300742E-2</v>
      </c>
      <c r="AH59" s="71">
        <f t="shared" si="6"/>
        <v>9.4757230075233363E-3</v>
      </c>
      <c r="AI59" s="71">
        <f t="shared" si="6"/>
        <v>8.7229806197734426E-3</v>
      </c>
      <c r="AJ59" s="71">
        <f t="shared" si="6"/>
        <v>7.9700452389723855E-3</v>
      </c>
      <c r="AK59" s="71">
        <f t="shared" si="6"/>
        <v>3.089813548085745E-3</v>
      </c>
      <c r="AL59" s="71">
        <f t="shared" si="6"/>
        <v>3.9023242476287361E-3</v>
      </c>
      <c r="AM59" s="71">
        <f t="shared" si="6"/>
        <v>4.4425761117282657E-3</v>
      </c>
      <c r="AN59" s="71">
        <f t="shared" si="6"/>
        <v>4.7686648291083772E-3</v>
      </c>
      <c r="AO59" s="71">
        <f t="shared" si="6"/>
        <v>4.9682487666784722E-3</v>
      </c>
      <c r="AP59" s="71">
        <f t="shared" si="6"/>
        <v>5.0922238063778255E-3</v>
      </c>
      <c r="AQ59" s="71">
        <f t="shared" si="6"/>
        <v>5.1700614342061026E-3</v>
      </c>
      <c r="AR59" s="71">
        <f t="shared" si="6"/>
        <v>5.2193317845458075E-3</v>
      </c>
      <c r="AS59" s="71">
        <f t="shared" si="6"/>
        <v>5.2507370059686493E-3</v>
      </c>
      <c r="AT59" s="71">
        <f t="shared" si="6"/>
        <v>5.2708895511120379E-3</v>
      </c>
      <c r="AU59" s="71">
        <f t="shared" si="6"/>
        <v>5.2839146310319583E-3</v>
      </c>
      <c r="AV59" s="71">
        <f t="shared" si="6"/>
        <v>5.2924036132925177E-3</v>
      </c>
      <c r="AW59" s="71">
        <f t="shared" si="6"/>
        <v>5.2979930555040276E-3</v>
      </c>
      <c r="AX59" s="71">
        <f t="shared" si="6"/>
        <v>5.3017211675972682E-3</v>
      </c>
    </row>
    <row r="60" spans="1:50">
      <c r="A60" t="s">
        <v>36</v>
      </c>
      <c r="B60" t="s">
        <v>47</v>
      </c>
      <c r="C60" t="s">
        <v>337</v>
      </c>
      <c r="D60" s="70"/>
      <c r="E60" s="70"/>
      <c r="F60" s="70"/>
      <c r="G60" s="70"/>
      <c r="H60" s="70"/>
      <c r="I60" s="70"/>
      <c r="J60" s="71">
        <f t="shared" ref="J60:AX60" si="7">(J26-I26)/I26</f>
        <v>-0.11800345260935428</v>
      </c>
      <c r="K60" s="71">
        <f t="shared" si="7"/>
        <v>0.21084845851431611</v>
      </c>
      <c r="L60" s="71">
        <f t="shared" si="7"/>
        <v>4.1566382011519069E-2</v>
      </c>
      <c r="M60" s="71">
        <f t="shared" si="7"/>
        <v>-5.3214485503466245E-3</v>
      </c>
      <c r="N60" s="71">
        <f t="shared" si="7"/>
        <v>3.886459014610822E-2</v>
      </c>
      <c r="O60" s="71">
        <f t="shared" si="7"/>
        <v>3.4250950506834937E-2</v>
      </c>
      <c r="P60" s="71">
        <f t="shared" si="7"/>
        <v>3.0824548852908945E-2</v>
      </c>
      <c r="Q60" s="71">
        <f t="shared" si="7"/>
        <v>3.0054523896867233E-2</v>
      </c>
      <c r="R60" s="71">
        <f t="shared" si="7"/>
        <v>3.1999517711764153E-2</v>
      </c>
      <c r="S60" s="71">
        <f t="shared" si="7"/>
        <v>3.0339070104475667E-2</v>
      </c>
      <c r="T60" s="71">
        <f t="shared" si="7"/>
        <v>2.6777202424870254E-2</v>
      </c>
      <c r="U60" s="71">
        <f t="shared" si="7"/>
        <v>2.5426625519054741E-2</v>
      </c>
      <c r="V60" s="71">
        <f t="shared" si="7"/>
        <v>2.3638306530217701E-2</v>
      </c>
      <c r="W60" s="71">
        <f t="shared" si="7"/>
        <v>2.6957033040578639E-2</v>
      </c>
      <c r="X60" s="71">
        <f t="shared" si="7"/>
        <v>2.3029250748136821E-2</v>
      </c>
      <c r="Y60" s="71">
        <f t="shared" si="7"/>
        <v>2.3788497430897906E-2</v>
      </c>
      <c r="Z60" s="71">
        <f t="shared" si="7"/>
        <v>1.9201934462887548E-2</v>
      </c>
      <c r="AA60" s="71">
        <f t="shared" si="7"/>
        <v>2.1868949411027641E-2</v>
      </c>
      <c r="AB60" s="71">
        <f t="shared" si="7"/>
        <v>1.9752657984965585E-2</v>
      </c>
      <c r="AC60" s="71">
        <f t="shared" si="7"/>
        <v>1.7775906550216009E-2</v>
      </c>
      <c r="AD60" s="71">
        <f t="shared" si="7"/>
        <v>1.7820998804342455E-2</v>
      </c>
      <c r="AE60" s="71">
        <f t="shared" si="7"/>
        <v>1.7171709877725552E-2</v>
      </c>
      <c r="AF60" s="71">
        <f t="shared" si="7"/>
        <v>1.6779815987451114E-2</v>
      </c>
      <c r="AG60" s="71">
        <f t="shared" si="7"/>
        <v>1.5039940879197985E-2</v>
      </c>
      <c r="AH60" s="71">
        <f t="shared" si="7"/>
        <v>1.3998516440716183E-2</v>
      </c>
      <c r="AI60" s="71">
        <f t="shared" si="7"/>
        <v>1.2732101391863286E-2</v>
      </c>
      <c r="AJ60" s="71">
        <f t="shared" si="7"/>
        <v>1.1125787677124974E-2</v>
      </c>
      <c r="AK60" s="71">
        <f t="shared" si="7"/>
        <v>4.742724747148484E-3</v>
      </c>
      <c r="AL60" s="71">
        <f t="shared" si="7"/>
        <v>6.2115657006977573E-3</v>
      </c>
      <c r="AM60" s="71">
        <f t="shared" si="7"/>
        <v>4.826755474049974E-3</v>
      </c>
      <c r="AN60" s="71">
        <f t="shared" si="7"/>
        <v>5.7992283909992625E-3</v>
      </c>
      <c r="AO60" s="71">
        <f t="shared" si="7"/>
        <v>7.3359346871713143E-3</v>
      </c>
      <c r="AP60" s="71">
        <f t="shared" si="7"/>
        <v>7.5089495163997849E-3</v>
      </c>
      <c r="AQ60" s="71">
        <f t="shared" si="7"/>
        <v>7.6241765916957929E-3</v>
      </c>
      <c r="AR60" s="71">
        <f t="shared" si="7"/>
        <v>7.699835514758108E-3</v>
      </c>
      <c r="AS60" s="71">
        <f t="shared" si="7"/>
        <v>7.7493553271404513E-3</v>
      </c>
      <c r="AT60" s="71">
        <f t="shared" si="7"/>
        <v>7.7819003401285109E-3</v>
      </c>
      <c r="AU60" s="71">
        <f t="shared" si="7"/>
        <v>7.8035064129090064E-3</v>
      </c>
      <c r="AV60" s="71">
        <f t="shared" si="7"/>
        <v>7.8180814695296835E-3</v>
      </c>
      <c r="AW60" s="71">
        <f t="shared" si="7"/>
        <v>7.8281358370202152E-3</v>
      </c>
      <c r="AX60" s="71">
        <f t="shared" si="7"/>
        <v>7.8352773919268363E-3</v>
      </c>
    </row>
    <row r="61" spans="1:50">
      <c r="A61" t="s">
        <v>37</v>
      </c>
      <c r="B61" t="s">
        <v>47</v>
      </c>
      <c r="C61" t="s">
        <v>337</v>
      </c>
      <c r="D61" s="70"/>
      <c r="E61" s="70"/>
      <c r="F61" s="70"/>
      <c r="G61" s="70"/>
      <c r="H61" s="70"/>
      <c r="I61" s="70"/>
      <c r="J61" s="71">
        <f t="shared" ref="J61:AX61" si="8">(J27-I27)/I27</f>
        <v>-0.12579795757705459</v>
      </c>
      <c r="K61" s="71">
        <f t="shared" si="8"/>
        <v>0.21055585333489427</v>
      </c>
      <c r="L61" s="71">
        <f t="shared" si="8"/>
        <v>4.397328290083017E-2</v>
      </c>
      <c r="M61" s="71">
        <f t="shared" si="8"/>
        <v>-3.6254681572014565E-3</v>
      </c>
      <c r="N61" s="71">
        <f t="shared" si="8"/>
        <v>4.0417361806921945E-2</v>
      </c>
      <c r="O61" s="71">
        <f t="shared" si="8"/>
        <v>3.4356669763903912E-2</v>
      </c>
      <c r="P61" s="71">
        <f t="shared" si="8"/>
        <v>3.119512635186009E-2</v>
      </c>
      <c r="Q61" s="71">
        <f t="shared" si="8"/>
        <v>3.1509186695291021E-2</v>
      </c>
      <c r="R61" s="71">
        <f t="shared" si="8"/>
        <v>3.4370479165320059E-2</v>
      </c>
      <c r="S61" s="71">
        <f t="shared" si="8"/>
        <v>3.161351998475842E-2</v>
      </c>
      <c r="T61" s="71">
        <f t="shared" si="8"/>
        <v>2.6527811887092804E-2</v>
      </c>
      <c r="U61" s="71">
        <f t="shared" si="8"/>
        <v>2.5295918028451062E-2</v>
      </c>
      <c r="V61" s="71">
        <f t="shared" si="8"/>
        <v>2.2874512167285421E-2</v>
      </c>
      <c r="W61" s="71">
        <f t="shared" si="8"/>
        <v>2.9345938144400629E-2</v>
      </c>
      <c r="X61" s="71">
        <f t="shared" si="8"/>
        <v>2.3172616117966602E-2</v>
      </c>
      <c r="Y61" s="71">
        <f t="shared" si="8"/>
        <v>2.5188455706110308E-2</v>
      </c>
      <c r="Z61" s="71">
        <f t="shared" si="8"/>
        <v>1.7889452372344183E-2</v>
      </c>
      <c r="AA61" s="71">
        <f t="shared" si="8"/>
        <v>2.3246495014252477E-2</v>
      </c>
      <c r="AB61" s="71">
        <f t="shared" si="8"/>
        <v>2.0268545383437111E-2</v>
      </c>
      <c r="AC61" s="71">
        <f t="shared" si="8"/>
        <v>1.7542158441514601E-2</v>
      </c>
      <c r="AD61" s="71">
        <f t="shared" si="8"/>
        <v>1.8347625233161993E-2</v>
      </c>
      <c r="AE61" s="71">
        <f t="shared" si="8"/>
        <v>1.7947972906043868E-2</v>
      </c>
      <c r="AF61" s="71">
        <f t="shared" si="8"/>
        <v>1.8002807513629135E-2</v>
      </c>
      <c r="AG61" s="71">
        <f t="shared" si="8"/>
        <v>1.5709651413537026E-2</v>
      </c>
      <c r="AH61" s="71">
        <f t="shared" si="8"/>
        <v>1.4639709054070577E-2</v>
      </c>
      <c r="AI61" s="71">
        <f t="shared" si="8"/>
        <v>1.3181119952941276E-2</v>
      </c>
      <c r="AJ61" s="71">
        <f t="shared" si="8"/>
        <v>1.113338684273768E-2</v>
      </c>
      <c r="AK61" s="71">
        <f t="shared" si="8"/>
        <v>4.4327484154424723E-3</v>
      </c>
      <c r="AL61" s="71">
        <f t="shared" si="8"/>
        <v>6.7008533646228151E-3</v>
      </c>
      <c r="AM61" s="71">
        <f t="shared" si="8"/>
        <v>3.9069914039827711E-3</v>
      </c>
      <c r="AN61" s="71">
        <f t="shared" si="8"/>
        <v>5.2952203664667907E-3</v>
      </c>
      <c r="AO61" s="71">
        <f t="shared" si="8"/>
        <v>7.7590309652770025E-3</v>
      </c>
      <c r="AP61" s="71">
        <f t="shared" si="8"/>
        <v>7.9168574933710257E-3</v>
      </c>
      <c r="AQ61" s="71">
        <f t="shared" si="8"/>
        <v>8.0234268299821474E-3</v>
      </c>
      <c r="AR61" s="71">
        <f t="shared" si="8"/>
        <v>8.0934689294384736E-3</v>
      </c>
      <c r="AS61" s="71">
        <f t="shared" si="8"/>
        <v>8.1387803039871375E-3</v>
      </c>
      <c r="AT61" s="71">
        <f t="shared" si="8"/>
        <v>8.1677774351597478E-3</v>
      </c>
      <c r="AU61" s="71">
        <f t="shared" si="8"/>
        <v>8.1861555083448372E-3</v>
      </c>
      <c r="AV61" s="71">
        <f t="shared" si="8"/>
        <v>8.1976659908387928E-3</v>
      </c>
      <c r="AW61" s="71">
        <f t="shared" si="8"/>
        <v>8.204745810755509E-3</v>
      </c>
      <c r="AX61" s="71">
        <f t="shared" si="8"/>
        <v>8.2089672305017125E-3</v>
      </c>
    </row>
    <row r="62" spans="1:50">
      <c r="A62" t="s">
        <v>38</v>
      </c>
      <c r="B62" t="s">
        <v>47</v>
      </c>
      <c r="C62" t="s">
        <v>337</v>
      </c>
      <c r="D62" s="70"/>
      <c r="E62" s="70"/>
      <c r="F62" s="70"/>
      <c r="G62" s="70"/>
      <c r="H62" s="70"/>
      <c r="I62" s="70"/>
      <c r="J62" s="71">
        <f t="shared" ref="J62:AX62" si="9">(J28-I28)/I28</f>
        <v>-8.2043670685410755E-2</v>
      </c>
      <c r="K62" s="71">
        <f t="shared" si="9"/>
        <v>0.17623806562369651</v>
      </c>
      <c r="L62" s="71">
        <f t="shared" si="9"/>
        <v>4.4328217165851308E-2</v>
      </c>
      <c r="M62" s="71">
        <f t="shared" si="9"/>
        <v>9.1667954582507847E-3</v>
      </c>
      <c r="N62" s="71">
        <f t="shared" si="9"/>
        <v>4.3724561755272354E-2</v>
      </c>
      <c r="O62" s="71">
        <f t="shared" si="9"/>
        <v>4.0511867280196699E-2</v>
      </c>
      <c r="P62" s="71">
        <f t="shared" si="9"/>
        <v>3.7280450577526957E-2</v>
      </c>
      <c r="Q62" s="71">
        <f t="shared" si="9"/>
        <v>3.5172760195520902E-2</v>
      </c>
      <c r="R62" s="71">
        <f t="shared" si="9"/>
        <v>3.5310266950227154E-2</v>
      </c>
      <c r="S62" s="71">
        <f t="shared" si="9"/>
        <v>3.4738889411371578E-2</v>
      </c>
      <c r="T62" s="71">
        <f t="shared" si="9"/>
        <v>3.3133560081700077E-2</v>
      </c>
      <c r="U62" s="71">
        <f t="shared" si="9"/>
        <v>3.1491903126616788E-2</v>
      </c>
      <c r="V62" s="71">
        <f t="shared" si="9"/>
        <v>3.0263584509337926E-2</v>
      </c>
      <c r="W62" s="71">
        <f t="shared" si="9"/>
        <v>2.9044792375370616E-2</v>
      </c>
      <c r="X62" s="71">
        <f t="shared" si="9"/>
        <v>2.7837343904634937E-2</v>
      </c>
      <c r="Y62" s="71">
        <f t="shared" si="9"/>
        <v>2.6638860099280987E-2</v>
      </c>
      <c r="Z62" s="71">
        <f t="shared" si="9"/>
        <v>2.5447227333757053E-2</v>
      </c>
      <c r="AA62" s="71">
        <f t="shared" si="9"/>
        <v>2.4260975852985395E-2</v>
      </c>
      <c r="AB62" s="71">
        <f t="shared" si="9"/>
        <v>2.307913793694381E-2</v>
      </c>
      <c r="AC62" s="71">
        <f t="shared" si="9"/>
        <v>2.1901073804769938E-2</v>
      </c>
      <c r="AD62" s="71">
        <f t="shared" si="9"/>
        <v>2.0726344202895423E-2</v>
      </c>
      <c r="AE62" s="71">
        <f t="shared" si="9"/>
        <v>1.9554629374253951E-2</v>
      </c>
      <c r="AF62" s="71">
        <f t="shared" si="9"/>
        <v>1.8385680607932484E-2</v>
      </c>
      <c r="AG62" s="71">
        <f t="shared" si="9"/>
        <v>1.7219292144266825E-2</v>
      </c>
      <c r="AH62" s="71">
        <f t="shared" si="9"/>
        <v>1.6055285107218088E-2</v>
      </c>
      <c r="AI62" s="71">
        <f t="shared" si="9"/>
        <v>1.4893498329112046E-2</v>
      </c>
      <c r="AJ62" s="71">
        <f t="shared" si="9"/>
        <v>1.3733783055169903E-2</v>
      </c>
      <c r="AK62" s="71">
        <f t="shared" si="9"/>
        <v>8.6225323540904623E-3</v>
      </c>
      <c r="AL62" s="71">
        <f t="shared" si="9"/>
        <v>8.343047596562736E-3</v>
      </c>
      <c r="AM62" s="71">
        <f t="shared" si="9"/>
        <v>8.1642227716124689E-3</v>
      </c>
      <c r="AN62" s="71">
        <f t="shared" si="9"/>
        <v>8.0764663166257491E-3</v>
      </c>
      <c r="AO62" s="71">
        <f t="shared" si="9"/>
        <v>8.0418242275835782E-3</v>
      </c>
      <c r="AP62" s="71">
        <f t="shared" si="9"/>
        <v>8.0339938323861545E-3</v>
      </c>
      <c r="AQ62" s="71">
        <f t="shared" si="9"/>
        <v>8.0378767400150538E-3</v>
      </c>
      <c r="AR62" s="71">
        <f t="shared" si="9"/>
        <v>8.0456405591402894E-3</v>
      </c>
      <c r="AS62" s="71">
        <f t="shared" si="9"/>
        <v>8.0536143976667578E-3</v>
      </c>
      <c r="AT62" s="71">
        <f t="shared" si="9"/>
        <v>8.0603285673841122E-3</v>
      </c>
      <c r="AU62" s="71">
        <f t="shared" si="9"/>
        <v>8.0653914442135582E-3</v>
      </c>
      <c r="AV62" s="71">
        <f t="shared" si="9"/>
        <v>8.0688869359862546E-3</v>
      </c>
      <c r="AW62" s="71">
        <f t="shared" si="9"/>
        <v>8.0710704374334745E-3</v>
      </c>
      <c r="AX62" s="71">
        <f t="shared" si="9"/>
        <v>8.0722266199813528E-3</v>
      </c>
    </row>
    <row r="63" spans="1:50">
      <c r="A63" t="s">
        <v>39</v>
      </c>
      <c r="B63" t="s">
        <v>47</v>
      </c>
      <c r="C63" t="s">
        <v>337</v>
      </c>
      <c r="D63" s="70"/>
      <c r="E63" s="70"/>
      <c r="F63" s="70"/>
      <c r="G63" s="70"/>
      <c r="H63" s="70"/>
      <c r="I63" s="70"/>
      <c r="J63" s="71">
        <f t="shared" ref="J63:AX63" si="10">(J29-I29)/I29</f>
        <v>0.22463951006972122</v>
      </c>
      <c r="K63" s="71">
        <f t="shared" si="10"/>
        <v>0.58509473106251719</v>
      </c>
      <c r="L63" s="71">
        <f t="shared" si="10"/>
        <v>6.011316700138368E-2</v>
      </c>
      <c r="M63" s="71">
        <f t="shared" si="10"/>
        <v>2.5215321538653145E-2</v>
      </c>
      <c r="N63" s="71">
        <f t="shared" si="10"/>
        <v>6.2955568142391435E-2</v>
      </c>
      <c r="O63" s="71">
        <f t="shared" si="10"/>
        <v>5.8570674679453122E-2</v>
      </c>
      <c r="P63" s="71">
        <f t="shared" si="10"/>
        <v>5.4719188332060402E-2</v>
      </c>
      <c r="Q63" s="71">
        <f t="shared" si="10"/>
        <v>5.2137660708008293E-2</v>
      </c>
      <c r="R63" s="71">
        <f t="shared" si="10"/>
        <v>5.1858652997326796E-2</v>
      </c>
      <c r="S63" s="71">
        <f t="shared" si="10"/>
        <v>5.074888168312934E-2</v>
      </c>
      <c r="T63" s="71">
        <f t="shared" si="10"/>
        <v>4.8550713308555114E-2</v>
      </c>
      <c r="U63" s="71">
        <f t="shared" si="10"/>
        <v>4.6324448336095649E-2</v>
      </c>
      <c r="V63" s="71">
        <f t="shared" si="10"/>
        <v>4.451303150811383E-2</v>
      </c>
      <c r="W63" s="71">
        <f t="shared" si="10"/>
        <v>4.2686586683638526E-2</v>
      </c>
      <c r="X63" s="71">
        <f t="shared" si="10"/>
        <v>4.0867562401603753E-2</v>
      </c>
      <c r="Y63" s="71">
        <f t="shared" si="10"/>
        <v>3.9064608772754313E-2</v>
      </c>
      <c r="Z63" s="71">
        <f t="shared" si="10"/>
        <v>3.7281455662191758E-2</v>
      </c>
      <c r="AA63" s="71">
        <f t="shared" si="10"/>
        <v>3.5519519430923019E-2</v>
      </c>
      <c r="AB63" s="71">
        <f t="shared" si="10"/>
        <v>3.3779008826744145E-2</v>
      </c>
      <c r="AC63" s="71">
        <f t="shared" si="10"/>
        <v>3.2059471239139471E-2</v>
      </c>
      <c r="AD63" s="71">
        <f t="shared" si="10"/>
        <v>3.0360087820795769E-2</v>
      </c>
      <c r="AE63" s="71">
        <f t="shared" si="10"/>
        <v>2.8679842844158001E-2</v>
      </c>
      <c r="AF63" s="71">
        <f t="shared" si="10"/>
        <v>2.7017624511416038E-2</v>
      </c>
      <c r="AG63" s="71">
        <f t="shared" si="10"/>
        <v>2.5372285949762097E-2</v>
      </c>
      <c r="AH63" s="71">
        <f t="shared" si="10"/>
        <v>2.3742682052700564E-2</v>
      </c>
      <c r="AI63" s="71">
        <f t="shared" si="10"/>
        <v>2.2127691265174654E-2</v>
      </c>
      <c r="AJ63" s="71">
        <f t="shared" si="10"/>
        <v>2.0526227840908327E-2</v>
      </c>
      <c r="AK63" s="71">
        <f t="shared" si="10"/>
        <v>1.4880295645829829E-2</v>
      </c>
      <c r="AL63" s="71">
        <f t="shared" si="10"/>
        <v>1.4223413728220049E-2</v>
      </c>
      <c r="AM63" s="71">
        <f t="shared" si="10"/>
        <v>1.3500790063278468E-2</v>
      </c>
      <c r="AN63" s="71">
        <f t="shared" si="10"/>
        <v>1.286812233740009E-2</v>
      </c>
      <c r="AO63" s="71">
        <f t="shared" si="10"/>
        <v>1.2352253233997723E-2</v>
      </c>
      <c r="AP63" s="71">
        <f t="shared" si="10"/>
        <v>1.1945500289811166E-2</v>
      </c>
      <c r="AQ63" s="71">
        <f t="shared" si="10"/>
        <v>1.1630613016884148E-2</v>
      </c>
      <c r="AR63" s="71">
        <f t="shared" si="10"/>
        <v>1.1389383410497124E-2</v>
      </c>
      <c r="AS63" s="71">
        <f t="shared" si="10"/>
        <v>1.120560893879924E-2</v>
      </c>
      <c r="AT63" s="71">
        <f t="shared" si="10"/>
        <v>1.1065875872137849E-2</v>
      </c>
      <c r="AU63" s="71">
        <f t="shared" si="10"/>
        <v>1.0959499484861796E-2</v>
      </c>
      <c r="AV63" s="71">
        <f t="shared" si="10"/>
        <v>1.0878167976337243E-2</v>
      </c>
      <c r="AW63" s="71">
        <f t="shared" si="10"/>
        <v>1.0815517820787388E-2</v>
      </c>
      <c r="AX63" s="71">
        <f t="shared" si="10"/>
        <v>1.0766732676726067E-2</v>
      </c>
    </row>
    <row r="64" spans="1:50">
      <c r="A64" t="s">
        <v>40</v>
      </c>
      <c r="B64" t="s">
        <v>47</v>
      </c>
      <c r="C64" t="s">
        <v>337</v>
      </c>
      <c r="D64" s="70"/>
      <c r="E64" s="70"/>
      <c r="F64" s="70"/>
      <c r="G64" s="70"/>
      <c r="H64" s="70"/>
      <c r="I64" s="70"/>
      <c r="J64" s="71">
        <f t="shared" ref="J64:AX64" si="11">(J30-I30)/I30</f>
        <v>-0.10110599785247568</v>
      </c>
      <c r="K64" s="71">
        <f t="shared" si="11"/>
        <v>0.30963125479009374</v>
      </c>
      <c r="L64" s="71">
        <f t="shared" si="11"/>
        <v>3.4846262087441897E-2</v>
      </c>
      <c r="M64" s="71">
        <f t="shared" si="11"/>
        <v>-6.8519268795750217E-3</v>
      </c>
      <c r="N64" s="71">
        <f t="shared" si="11"/>
        <v>5.7640695891044536E-2</v>
      </c>
      <c r="O64" s="71">
        <f t="shared" si="11"/>
        <v>5.4143729605363469E-2</v>
      </c>
      <c r="P64" s="71">
        <f t="shared" si="11"/>
        <v>4.7979897335050016E-2</v>
      </c>
      <c r="Q64" s="71">
        <f t="shared" si="11"/>
        <v>4.2022939021848484E-2</v>
      </c>
      <c r="R64" s="71">
        <f t="shared" si="11"/>
        <v>4.0183034083262875E-2</v>
      </c>
      <c r="S64" s="71">
        <f t="shared" si="11"/>
        <v>4.3188999018830838E-2</v>
      </c>
      <c r="T64" s="71">
        <f t="shared" si="11"/>
        <v>4.5981911594739959E-2</v>
      </c>
      <c r="U64" s="71">
        <f t="shared" si="11"/>
        <v>4.3649561018121945E-2</v>
      </c>
      <c r="V64" s="71">
        <f t="shared" si="11"/>
        <v>4.4429017099968625E-2</v>
      </c>
      <c r="W64" s="71">
        <f t="shared" si="11"/>
        <v>3.3005150963218266E-2</v>
      </c>
      <c r="X64" s="71">
        <f t="shared" si="11"/>
        <v>3.8773609278030072E-2</v>
      </c>
      <c r="Y64" s="71">
        <f t="shared" si="11"/>
        <v>3.3339016035431067E-2</v>
      </c>
      <c r="Z64" s="71">
        <f t="shared" si="11"/>
        <v>4.0598975387707639E-2</v>
      </c>
      <c r="AA64" s="71">
        <f t="shared" si="11"/>
        <v>3.0500924965212131E-2</v>
      </c>
      <c r="AB64" s="71">
        <f t="shared" si="11"/>
        <v>3.1762067713179729E-2</v>
      </c>
      <c r="AC64" s="71">
        <f t="shared" si="11"/>
        <v>3.2659948446863214E-2</v>
      </c>
      <c r="AD64" s="71">
        <f t="shared" si="11"/>
        <v>2.8708008973431131E-2</v>
      </c>
      <c r="AE64" s="71">
        <f t="shared" si="11"/>
        <v>2.6381222518491142E-2</v>
      </c>
      <c r="AF64" s="71">
        <f t="shared" si="11"/>
        <v>2.3418121066746476E-2</v>
      </c>
      <c r="AG64" s="71">
        <f t="shared" si="11"/>
        <v>2.3622359337170103E-2</v>
      </c>
      <c r="AH64" s="71">
        <f t="shared" si="11"/>
        <v>2.2147313899105792E-2</v>
      </c>
      <c r="AI64" s="71">
        <f t="shared" si="11"/>
        <v>2.1183088704470384E-2</v>
      </c>
      <c r="AJ64" s="71">
        <f t="shared" si="11"/>
        <v>2.1004732399098454E-2</v>
      </c>
      <c r="AK64" s="71">
        <f t="shared" si="11"/>
        <v>1.4433107518000719E-2</v>
      </c>
      <c r="AL64" s="71">
        <f t="shared" si="11"/>
        <v>1.242310879201087E-2</v>
      </c>
      <c r="AM64" s="71">
        <f t="shared" si="11"/>
        <v>1.683181784077991E-2</v>
      </c>
      <c r="AN64" s="71">
        <f t="shared" si="11"/>
        <v>1.5239084079916759E-2</v>
      </c>
      <c r="AO64" s="71">
        <f t="shared" si="11"/>
        <v>1.1991160411871074E-2</v>
      </c>
      <c r="AP64" s="71">
        <f t="shared" si="11"/>
        <v>1.1758462183628866E-2</v>
      </c>
      <c r="AQ64" s="71">
        <f t="shared" si="11"/>
        <v>1.1537401295089908E-2</v>
      </c>
      <c r="AR64" s="71">
        <f t="shared" si="11"/>
        <v>1.1344651623937474E-2</v>
      </c>
      <c r="AS64" s="71">
        <f t="shared" si="11"/>
        <v>1.1184877141183778E-2</v>
      </c>
      <c r="AT64" s="71">
        <f t="shared" si="11"/>
        <v>1.1057049151249217E-2</v>
      </c>
      <c r="AU64" s="71">
        <f t="shared" si="11"/>
        <v>1.0957691435929734E-2</v>
      </c>
      <c r="AV64" s="71">
        <f t="shared" si="11"/>
        <v>1.0882542029817525E-2</v>
      </c>
      <c r="AW64" s="71">
        <f t="shared" si="11"/>
        <v>1.0827375100168901E-2</v>
      </c>
      <c r="AX64" s="71">
        <f t="shared" si="11"/>
        <v>1.0788373106851939E-2</v>
      </c>
    </row>
    <row r="65" spans="1:50">
      <c r="A65" t="s">
        <v>41</v>
      </c>
      <c r="B65" t="s">
        <v>47</v>
      </c>
      <c r="C65" t="s">
        <v>337</v>
      </c>
      <c r="D65" s="70"/>
      <c r="E65" s="70"/>
      <c r="F65" s="70"/>
      <c r="G65" s="70"/>
      <c r="H65" s="70"/>
      <c r="I65" s="70"/>
      <c r="J65" s="71">
        <f t="shared" ref="J65:AX65" si="12">(J31-I31)/I31</f>
        <v>-0.33981684006985885</v>
      </c>
      <c r="K65" s="71">
        <f t="shared" si="12"/>
        <v>0.58816095345139208</v>
      </c>
      <c r="L65" s="71">
        <f t="shared" si="12"/>
        <v>2.5846966268235308E-2</v>
      </c>
      <c r="M65" s="71">
        <f t="shared" si="12"/>
        <v>6.643246043940996E-3</v>
      </c>
      <c r="N65" s="71">
        <f t="shared" si="12"/>
        <v>2.6652516064367738E-2</v>
      </c>
      <c r="O65" s="71">
        <f t="shared" si="12"/>
        <v>2.4660512742386287E-2</v>
      </c>
      <c r="P65" s="71">
        <f t="shared" si="12"/>
        <v>2.2802273554161753E-2</v>
      </c>
      <c r="Q65" s="71">
        <f t="shared" si="12"/>
        <v>2.1605990154655193E-2</v>
      </c>
      <c r="R65" s="71">
        <f t="shared" si="12"/>
        <v>2.1665208403337913E-2</v>
      </c>
      <c r="S65" s="71">
        <f t="shared" si="12"/>
        <v>2.1302348603998631E-2</v>
      </c>
      <c r="T65" s="71">
        <f t="shared" si="12"/>
        <v>2.0354183953785798E-2</v>
      </c>
      <c r="U65" s="71">
        <f t="shared" si="12"/>
        <v>1.9387936730088602E-2</v>
      </c>
      <c r="V65" s="71">
        <f t="shared" si="12"/>
        <v>1.8650886111645153E-2</v>
      </c>
      <c r="W65" s="71">
        <f t="shared" si="12"/>
        <v>1.7912011873093752E-2</v>
      </c>
      <c r="X65" s="71">
        <f t="shared" si="12"/>
        <v>1.7176492274467166E-2</v>
      </c>
      <c r="Y65" s="71">
        <f t="shared" si="12"/>
        <v>1.6445001598121314E-2</v>
      </c>
      <c r="Z65" s="71">
        <f t="shared" si="12"/>
        <v>1.5717311550425404E-2</v>
      </c>
      <c r="AA65" s="71">
        <f t="shared" si="12"/>
        <v>1.4993026503853837E-2</v>
      </c>
      <c r="AB65" s="71">
        <f t="shared" si="12"/>
        <v>1.427176920060518E-2</v>
      </c>
      <c r="AC65" s="71">
        <f t="shared" si="12"/>
        <v>1.3553218424253326E-2</v>
      </c>
      <c r="AD65" s="71">
        <f t="shared" si="12"/>
        <v>1.2837105994713813E-2</v>
      </c>
      <c r="AE65" s="71">
        <f t="shared" si="12"/>
        <v>1.212320536302022E-2</v>
      </c>
      <c r="AF65" s="71">
        <f t="shared" si="12"/>
        <v>1.141132089446749E-2</v>
      </c>
      <c r="AG65" s="71">
        <f t="shared" si="12"/>
        <v>1.0701279704209013E-2</v>
      </c>
      <c r="AH65" s="71">
        <f t="shared" si="12"/>
        <v>9.9929258642740566E-3</v>
      </c>
      <c r="AI65" s="71">
        <f t="shared" si="12"/>
        <v>9.286116387417909E-3</v>
      </c>
      <c r="AJ65" s="71">
        <f t="shared" si="12"/>
        <v>8.5807184406236602E-3</v>
      </c>
      <c r="AK65" s="71">
        <f t="shared" si="12"/>
        <v>5.6223459951026062E-3</v>
      </c>
      <c r="AL65" s="71">
        <f t="shared" si="12"/>
        <v>5.4277132533599023E-3</v>
      </c>
      <c r="AM65" s="71">
        <f t="shared" si="12"/>
        <v>5.2551684983280795E-3</v>
      </c>
      <c r="AN65" s="71">
        <f t="shared" si="12"/>
        <v>5.1337657730666855E-3</v>
      </c>
      <c r="AO65" s="71">
        <f t="shared" si="12"/>
        <v>5.0538005926482055E-3</v>
      </c>
      <c r="AP65" s="71">
        <f t="shared" si="12"/>
        <v>5.0026799009144311E-3</v>
      </c>
      <c r="AQ65" s="71">
        <f t="shared" si="12"/>
        <v>4.970474043918786E-3</v>
      </c>
      <c r="AR65" s="71">
        <f t="shared" si="12"/>
        <v>4.9502872383226587E-3</v>
      </c>
      <c r="AS65" s="71">
        <f t="shared" si="12"/>
        <v>4.9375896306945955E-3</v>
      </c>
      <c r="AT65" s="71">
        <f t="shared" si="12"/>
        <v>4.9294931683893841E-3</v>
      </c>
      <c r="AU65" s="71">
        <f t="shared" si="12"/>
        <v>4.9241902499581013E-3</v>
      </c>
      <c r="AV65" s="71">
        <f t="shared" si="12"/>
        <v>4.9205642566155479E-3</v>
      </c>
      <c r="AW65" s="71">
        <f t="shared" si="12"/>
        <v>4.9179328094628265E-3</v>
      </c>
      <c r="AX65" s="71">
        <f t="shared" si="12"/>
        <v>4.9158831254728138E-3</v>
      </c>
    </row>
    <row r="66" spans="1:50">
      <c r="A66" t="s">
        <v>42</v>
      </c>
      <c r="B66" t="s">
        <v>47</v>
      </c>
      <c r="C66" t="s">
        <v>337</v>
      </c>
      <c r="D66" s="70"/>
      <c r="E66" s="70"/>
      <c r="F66" s="70"/>
      <c r="G66" s="70"/>
      <c r="H66" s="70"/>
      <c r="I66" s="70"/>
      <c r="J66" s="71">
        <f t="shared" ref="J66:AX66" si="13">J62</f>
        <v>-8.2043670685410755E-2</v>
      </c>
      <c r="K66" s="71">
        <f t="shared" si="13"/>
        <v>0.17623806562369651</v>
      </c>
      <c r="L66" s="71">
        <f t="shared" si="13"/>
        <v>4.4328217165851308E-2</v>
      </c>
      <c r="M66" s="71">
        <f t="shared" si="13"/>
        <v>9.1667954582507847E-3</v>
      </c>
      <c r="N66" s="71">
        <f t="shared" si="13"/>
        <v>4.3724561755272354E-2</v>
      </c>
      <c r="O66" s="71">
        <f t="shared" si="13"/>
        <v>4.0511867280196699E-2</v>
      </c>
      <c r="P66" s="71">
        <f t="shared" si="13"/>
        <v>3.7280450577526957E-2</v>
      </c>
      <c r="Q66" s="71">
        <f t="shared" si="13"/>
        <v>3.5172760195520902E-2</v>
      </c>
      <c r="R66" s="71">
        <f t="shared" si="13"/>
        <v>3.5310266950227154E-2</v>
      </c>
      <c r="S66" s="71">
        <f t="shared" si="13"/>
        <v>3.4738889411371578E-2</v>
      </c>
      <c r="T66" s="71">
        <f t="shared" si="13"/>
        <v>3.3133560081700077E-2</v>
      </c>
      <c r="U66" s="71">
        <f t="shared" si="13"/>
        <v>3.1491903126616788E-2</v>
      </c>
      <c r="V66" s="71">
        <f t="shared" si="13"/>
        <v>3.0263584509337926E-2</v>
      </c>
      <c r="W66" s="71">
        <f t="shared" si="13"/>
        <v>2.9044792375370616E-2</v>
      </c>
      <c r="X66" s="71">
        <f t="shared" si="13"/>
        <v>2.7837343904634937E-2</v>
      </c>
      <c r="Y66" s="71">
        <f t="shared" si="13"/>
        <v>2.6638860099280987E-2</v>
      </c>
      <c r="Z66" s="71">
        <f t="shared" si="13"/>
        <v>2.5447227333757053E-2</v>
      </c>
      <c r="AA66" s="71">
        <f t="shared" si="13"/>
        <v>2.4260975852985395E-2</v>
      </c>
      <c r="AB66" s="71">
        <f t="shared" si="13"/>
        <v>2.307913793694381E-2</v>
      </c>
      <c r="AC66" s="71">
        <f t="shared" si="13"/>
        <v>2.1901073804769938E-2</v>
      </c>
      <c r="AD66" s="71">
        <f t="shared" si="13"/>
        <v>2.0726344202895423E-2</v>
      </c>
      <c r="AE66" s="71">
        <f t="shared" si="13"/>
        <v>1.9554629374253951E-2</v>
      </c>
      <c r="AF66" s="71">
        <f t="shared" si="13"/>
        <v>1.8385680607932484E-2</v>
      </c>
      <c r="AG66" s="71">
        <f t="shared" si="13"/>
        <v>1.7219292144266825E-2</v>
      </c>
      <c r="AH66" s="71">
        <f t="shared" si="13"/>
        <v>1.6055285107218088E-2</v>
      </c>
      <c r="AI66" s="71">
        <f t="shared" si="13"/>
        <v>1.4893498329112046E-2</v>
      </c>
      <c r="AJ66" s="71">
        <f t="shared" si="13"/>
        <v>1.3733783055169903E-2</v>
      </c>
      <c r="AK66" s="71">
        <f t="shared" si="13"/>
        <v>8.6225323540904623E-3</v>
      </c>
      <c r="AL66" s="71">
        <f t="shared" si="13"/>
        <v>8.343047596562736E-3</v>
      </c>
      <c r="AM66" s="71">
        <f t="shared" si="13"/>
        <v>8.1642227716124689E-3</v>
      </c>
      <c r="AN66" s="71">
        <f t="shared" si="13"/>
        <v>8.0764663166257491E-3</v>
      </c>
      <c r="AO66" s="71">
        <f t="shared" si="13"/>
        <v>8.0418242275835782E-3</v>
      </c>
      <c r="AP66" s="71">
        <f t="shared" si="13"/>
        <v>8.0339938323861545E-3</v>
      </c>
      <c r="AQ66" s="71">
        <f t="shared" si="13"/>
        <v>8.0378767400150538E-3</v>
      </c>
      <c r="AR66" s="71">
        <f t="shared" si="13"/>
        <v>8.0456405591402894E-3</v>
      </c>
      <c r="AS66" s="71">
        <f t="shared" si="13"/>
        <v>8.0536143976667578E-3</v>
      </c>
      <c r="AT66" s="71">
        <f t="shared" si="13"/>
        <v>8.0603285673841122E-3</v>
      </c>
      <c r="AU66" s="71">
        <f t="shared" si="13"/>
        <v>8.0653914442135582E-3</v>
      </c>
      <c r="AV66" s="71">
        <f t="shared" si="13"/>
        <v>8.0688869359862546E-3</v>
      </c>
      <c r="AW66" s="71">
        <f t="shared" si="13"/>
        <v>8.0710704374334745E-3</v>
      </c>
      <c r="AX66" s="71">
        <f t="shared" si="13"/>
        <v>8.0722266199813528E-3</v>
      </c>
    </row>
    <row r="67" spans="1:50">
      <c r="A67" t="s">
        <v>43</v>
      </c>
      <c r="B67" t="s">
        <v>47</v>
      </c>
      <c r="C67" t="s">
        <v>337</v>
      </c>
      <c r="D67" s="70"/>
      <c r="E67" s="70"/>
      <c r="F67" s="70"/>
      <c r="G67" s="70"/>
      <c r="H67" s="70"/>
      <c r="I67" s="70"/>
      <c r="J67" s="71">
        <f t="shared" ref="J67:AX67" si="14">J53</f>
        <v>-5.6944034033096745E-2</v>
      </c>
      <c r="K67" s="71">
        <f t="shared" si="14"/>
        <v>0.83944499396558081</v>
      </c>
      <c r="L67" s="71">
        <f t="shared" si="14"/>
        <v>3.9087439866937003E-2</v>
      </c>
      <c r="M67" s="71">
        <f t="shared" si="14"/>
        <v>3.1446119368448801E-2</v>
      </c>
      <c r="N67" s="71">
        <f t="shared" si="14"/>
        <v>4.4710078912753484E-2</v>
      </c>
      <c r="O67" s="71">
        <f t="shared" si="14"/>
        <v>3.3773933086669386E-2</v>
      </c>
      <c r="P67" s="71">
        <f t="shared" si="14"/>
        <v>3.3269550604547622E-2</v>
      </c>
      <c r="Q67" s="71">
        <f t="shared" si="14"/>
        <v>3.8120704172321003E-2</v>
      </c>
      <c r="R67" s="71">
        <f t="shared" si="14"/>
        <v>4.2694018515271367E-2</v>
      </c>
      <c r="S67" s="71">
        <f t="shared" si="14"/>
        <v>3.6552182239440442E-2</v>
      </c>
      <c r="T67" s="71">
        <f t="shared" si="14"/>
        <v>2.7828639771993523E-2</v>
      </c>
      <c r="U67" s="71">
        <f t="shared" si="14"/>
        <v>2.8271793990640469E-2</v>
      </c>
      <c r="V67" s="71">
        <f t="shared" si="14"/>
        <v>2.4714024241437104E-2</v>
      </c>
      <c r="W67" s="71">
        <f t="shared" si="14"/>
        <v>4.0459268396039562E-2</v>
      </c>
      <c r="X67" s="71">
        <f t="shared" si="14"/>
        <v>2.844059397460855E-2</v>
      </c>
      <c r="Y67" s="71">
        <f t="shared" si="14"/>
        <v>3.4269719950530304E-2</v>
      </c>
      <c r="Z67" s="71">
        <f t="shared" si="14"/>
        <v>2.9622300550131812E-3</v>
      </c>
      <c r="AA67" s="71">
        <f t="shared" si="14"/>
        <v>1.5773821915918872E-2</v>
      </c>
      <c r="AB67" s="71">
        <f t="shared" si="14"/>
        <v>1.0689342750715324E-2</v>
      </c>
      <c r="AC67" s="71">
        <f t="shared" si="14"/>
        <v>6.1845381591583955E-3</v>
      </c>
      <c r="AD67" s="71">
        <f t="shared" si="14"/>
        <v>9.3105158179467348E-3</v>
      </c>
      <c r="AE67" s="71">
        <f t="shared" si="14"/>
        <v>9.8861254933387196E-3</v>
      </c>
      <c r="AF67" s="71">
        <f t="shared" si="14"/>
        <v>1.1478442093371176E-2</v>
      </c>
      <c r="AG67" s="71">
        <f t="shared" si="14"/>
        <v>8.03336010042165E-3</v>
      </c>
      <c r="AH67" s="71">
        <f t="shared" si="14"/>
        <v>7.2474127083427655E-3</v>
      </c>
      <c r="AI67" s="71">
        <f t="shared" si="14"/>
        <v>5.629336669270576E-3</v>
      </c>
      <c r="AJ67" s="71">
        <f t="shared" si="14"/>
        <v>2.748887600495231E-3</v>
      </c>
      <c r="AK67" s="71">
        <f t="shared" si="14"/>
        <v>-5.9763707232704294E-4</v>
      </c>
      <c r="AL67" s="71">
        <f t="shared" si="14"/>
        <v>3.72514260347221E-3</v>
      </c>
      <c r="AM67" s="71">
        <f t="shared" si="14"/>
        <v>-3.6226956143122508E-3</v>
      </c>
      <c r="AN67" s="71">
        <f t="shared" si="14"/>
        <v>-2.0087652076873873E-3</v>
      </c>
      <c r="AO67" s="71">
        <f t="shared" si="14"/>
        <v>6.199317990252958E-3</v>
      </c>
      <c r="AP67" s="71">
        <f t="shared" si="14"/>
        <v>6.1549938364540424E-3</v>
      </c>
      <c r="AQ67" s="71">
        <f t="shared" si="14"/>
        <v>6.1173425034575929E-3</v>
      </c>
      <c r="AR67" s="71">
        <f t="shared" si="14"/>
        <v>6.0873016155622676E-3</v>
      </c>
      <c r="AS67" s="71">
        <f t="shared" si="14"/>
        <v>6.0643423962569989E-3</v>
      </c>
      <c r="AT67" s="71">
        <f t="shared" si="14"/>
        <v>6.0474181498469176E-3</v>
      </c>
      <c r="AU67" s="71">
        <f t="shared" si="14"/>
        <v>6.0353934397126812E-3</v>
      </c>
      <c r="AV67" s="71">
        <f t="shared" si="14"/>
        <v>6.027226749732848E-3</v>
      </c>
      <c r="AW67" s="71">
        <f t="shared" si="14"/>
        <v>6.0220349407081059E-3</v>
      </c>
      <c r="AX67" s="71">
        <f t="shared" si="14"/>
        <v>6.0191022888712387E-3</v>
      </c>
    </row>
    <row r="68" spans="1:50">
      <c r="A68" t="s">
        <v>44</v>
      </c>
      <c r="B68" t="s">
        <v>47</v>
      </c>
      <c r="C68" t="s">
        <v>337</v>
      </c>
      <c r="D68" s="70"/>
      <c r="E68" s="70"/>
      <c r="F68" s="70"/>
      <c r="G68" s="70"/>
      <c r="H68" s="70"/>
      <c r="I68" s="70"/>
      <c r="J68" s="71">
        <f t="shared" ref="J68:AX68" si="15">J60</f>
        <v>-0.11800345260935428</v>
      </c>
      <c r="K68" s="71">
        <f t="shared" si="15"/>
        <v>0.21084845851431611</v>
      </c>
      <c r="L68" s="71">
        <f t="shared" si="15"/>
        <v>4.1566382011519069E-2</v>
      </c>
      <c r="M68" s="71">
        <f t="shared" si="15"/>
        <v>-5.3214485503466245E-3</v>
      </c>
      <c r="N68" s="71">
        <f t="shared" si="15"/>
        <v>3.886459014610822E-2</v>
      </c>
      <c r="O68" s="71">
        <f t="shared" si="15"/>
        <v>3.4250950506834937E-2</v>
      </c>
      <c r="P68" s="71">
        <f t="shared" si="15"/>
        <v>3.0824548852908945E-2</v>
      </c>
      <c r="Q68" s="71">
        <f t="shared" si="15"/>
        <v>3.0054523896867233E-2</v>
      </c>
      <c r="R68" s="71">
        <f t="shared" si="15"/>
        <v>3.1999517711764153E-2</v>
      </c>
      <c r="S68" s="71">
        <f t="shared" si="15"/>
        <v>3.0339070104475667E-2</v>
      </c>
      <c r="T68" s="71">
        <f t="shared" si="15"/>
        <v>2.6777202424870254E-2</v>
      </c>
      <c r="U68" s="71">
        <f t="shared" si="15"/>
        <v>2.5426625519054741E-2</v>
      </c>
      <c r="V68" s="71">
        <f t="shared" si="15"/>
        <v>2.3638306530217701E-2</v>
      </c>
      <c r="W68" s="71">
        <f t="shared" si="15"/>
        <v>2.6957033040578639E-2</v>
      </c>
      <c r="X68" s="71">
        <f t="shared" si="15"/>
        <v>2.3029250748136821E-2</v>
      </c>
      <c r="Y68" s="71">
        <f t="shared" si="15"/>
        <v>2.3788497430897906E-2</v>
      </c>
      <c r="Z68" s="71">
        <f t="shared" si="15"/>
        <v>1.9201934462887548E-2</v>
      </c>
      <c r="AA68" s="71">
        <f t="shared" si="15"/>
        <v>2.1868949411027641E-2</v>
      </c>
      <c r="AB68" s="71">
        <f t="shared" si="15"/>
        <v>1.9752657984965585E-2</v>
      </c>
      <c r="AC68" s="71">
        <f t="shared" si="15"/>
        <v>1.7775906550216009E-2</v>
      </c>
      <c r="AD68" s="71">
        <f t="shared" si="15"/>
        <v>1.7820998804342455E-2</v>
      </c>
      <c r="AE68" s="71">
        <f t="shared" si="15"/>
        <v>1.7171709877725552E-2</v>
      </c>
      <c r="AF68" s="71">
        <f t="shared" si="15"/>
        <v>1.6779815987451114E-2</v>
      </c>
      <c r="AG68" s="71">
        <f t="shared" si="15"/>
        <v>1.5039940879197985E-2</v>
      </c>
      <c r="AH68" s="71">
        <f t="shared" si="15"/>
        <v>1.3998516440716183E-2</v>
      </c>
      <c r="AI68" s="71">
        <f t="shared" si="15"/>
        <v>1.2732101391863286E-2</v>
      </c>
      <c r="AJ68" s="71">
        <f t="shared" si="15"/>
        <v>1.1125787677124974E-2</v>
      </c>
      <c r="AK68" s="71">
        <f t="shared" si="15"/>
        <v>4.742724747148484E-3</v>
      </c>
      <c r="AL68" s="71">
        <f t="shared" si="15"/>
        <v>6.2115657006977573E-3</v>
      </c>
      <c r="AM68" s="71">
        <f t="shared" si="15"/>
        <v>4.826755474049974E-3</v>
      </c>
      <c r="AN68" s="71">
        <f t="shared" si="15"/>
        <v>5.7992283909992625E-3</v>
      </c>
      <c r="AO68" s="71">
        <f t="shared" si="15"/>
        <v>7.3359346871713143E-3</v>
      </c>
      <c r="AP68" s="71">
        <f t="shared" si="15"/>
        <v>7.5089495163997849E-3</v>
      </c>
      <c r="AQ68" s="71">
        <f t="shared" si="15"/>
        <v>7.6241765916957929E-3</v>
      </c>
      <c r="AR68" s="71">
        <f t="shared" si="15"/>
        <v>7.699835514758108E-3</v>
      </c>
      <c r="AS68" s="71">
        <f t="shared" si="15"/>
        <v>7.7493553271404513E-3</v>
      </c>
      <c r="AT68" s="71">
        <f t="shared" si="15"/>
        <v>7.7819003401285109E-3</v>
      </c>
      <c r="AU68" s="71">
        <f t="shared" si="15"/>
        <v>7.8035064129090064E-3</v>
      </c>
      <c r="AV68" s="71">
        <f t="shared" si="15"/>
        <v>7.8180814695296835E-3</v>
      </c>
      <c r="AW68" s="71">
        <f t="shared" si="15"/>
        <v>7.8281358370202152E-3</v>
      </c>
      <c r="AX68" s="71">
        <f t="shared" si="15"/>
        <v>7.8352773919268363E-3</v>
      </c>
    </row>
    <row r="69" spans="1:50">
      <c r="A69" t="s">
        <v>29</v>
      </c>
      <c r="B69" t="s">
        <v>46</v>
      </c>
      <c r="C69" t="s">
        <v>337</v>
      </c>
      <c r="I69" s="70"/>
      <c r="J69" s="71">
        <f t="shared" ref="J69:AX69" si="16">(J35-I35)/I35</f>
        <v>-5.6944034033096752E-2</v>
      </c>
      <c r="K69" s="71">
        <f t="shared" si="16"/>
        <v>0.83944499396558081</v>
      </c>
      <c r="L69" s="71">
        <f t="shared" si="16"/>
        <v>3.9087439866936968E-2</v>
      </c>
      <c r="M69" s="71">
        <f t="shared" si="16"/>
        <v>3.1446119368448815E-2</v>
      </c>
      <c r="N69" s="71">
        <f t="shared" si="16"/>
        <v>4.4710078912753581E-2</v>
      </c>
      <c r="O69" s="71">
        <f t="shared" si="16"/>
        <v>3.3773933086669108E-2</v>
      </c>
      <c r="P69" s="71">
        <f t="shared" si="16"/>
        <v>3.3269550604547726E-2</v>
      </c>
      <c r="Q69" s="71">
        <f t="shared" si="16"/>
        <v>3.8120704172321135E-2</v>
      </c>
      <c r="R69" s="71">
        <f t="shared" si="16"/>
        <v>4.2694018515271326E-2</v>
      </c>
      <c r="S69" s="71">
        <f t="shared" si="16"/>
        <v>3.6552182239440421E-2</v>
      </c>
      <c r="T69" s="71">
        <f t="shared" si="16"/>
        <v>2.7828639771993405E-2</v>
      </c>
      <c r="U69" s="71">
        <f t="shared" si="16"/>
        <v>2.8271793990640708E-2</v>
      </c>
      <c r="V69" s="71">
        <f t="shared" si="16"/>
        <v>2.4714024241436938E-2</v>
      </c>
      <c r="W69" s="71">
        <f t="shared" si="16"/>
        <v>4.0459268396039472E-2</v>
      </c>
      <c r="X69" s="71">
        <f t="shared" si="16"/>
        <v>2.8440593974608769E-2</v>
      </c>
      <c r="Y69" s="71">
        <f t="shared" si="16"/>
        <v>3.4269719950530124E-2</v>
      </c>
      <c r="Z69" s="71">
        <f t="shared" si="16"/>
        <v>2.9622300550133621E-3</v>
      </c>
      <c r="AA69" s="71">
        <f t="shared" si="16"/>
        <v>1.5773821915918813E-2</v>
      </c>
      <c r="AB69" s="71">
        <f t="shared" si="16"/>
        <v>1.0689342750715152E-2</v>
      </c>
      <c r="AC69" s="71">
        <f t="shared" si="16"/>
        <v>6.1845381591584736E-3</v>
      </c>
      <c r="AD69" s="71">
        <f t="shared" si="16"/>
        <v>9.3105158179468944E-3</v>
      </c>
      <c r="AE69" s="71">
        <f t="shared" si="16"/>
        <v>9.8861254933386555E-3</v>
      </c>
      <c r="AF69" s="71">
        <f t="shared" si="16"/>
        <v>1.1478442093371186E-2</v>
      </c>
      <c r="AG69" s="71">
        <f t="shared" si="16"/>
        <v>8.0333601004216049E-3</v>
      </c>
      <c r="AH69" s="71">
        <f t="shared" si="16"/>
        <v>7.2474127083427351E-3</v>
      </c>
      <c r="AI69" s="71">
        <f t="shared" si="16"/>
        <v>5.6293366692704867E-3</v>
      </c>
      <c r="AJ69" s="71">
        <f t="shared" si="16"/>
        <v>2.7488876004954088E-3</v>
      </c>
      <c r="AK69" s="71">
        <f t="shared" si="16"/>
        <v>-5.9763707232719538E-4</v>
      </c>
      <c r="AL69" s="71">
        <f t="shared" si="16"/>
        <v>3.7251426034723228E-3</v>
      </c>
      <c r="AM69" s="71">
        <f t="shared" si="16"/>
        <v>-3.6226956143123935E-3</v>
      </c>
      <c r="AN69" s="71">
        <f t="shared" si="16"/>
        <v>-2.0087652076873465E-3</v>
      </c>
      <c r="AO69" s="71">
        <f t="shared" si="16"/>
        <v>6.1993179902530187E-3</v>
      </c>
      <c r="AP69" s="71">
        <f t="shared" si="16"/>
        <v>6.1549938364540077E-3</v>
      </c>
      <c r="AQ69" s="71">
        <f t="shared" si="16"/>
        <v>6.1173425034576788E-3</v>
      </c>
      <c r="AR69" s="71">
        <f t="shared" si="16"/>
        <v>6.0873016155622356E-3</v>
      </c>
      <c r="AS69" s="71">
        <f t="shared" si="16"/>
        <v>6.0643423962571646E-3</v>
      </c>
      <c r="AT69" s="71">
        <f t="shared" si="16"/>
        <v>6.0474181498467597E-3</v>
      </c>
      <c r="AU69" s="71">
        <f t="shared" si="16"/>
        <v>6.0353934397124722E-3</v>
      </c>
      <c r="AV69" s="71">
        <f t="shared" si="16"/>
        <v>6.0272267497330162E-3</v>
      </c>
      <c r="AW69" s="71">
        <f t="shared" si="16"/>
        <v>6.0220349407079056E-3</v>
      </c>
      <c r="AX69" s="71">
        <f t="shared" si="16"/>
        <v>6.0191022888715744E-3</v>
      </c>
    </row>
    <row r="70" spans="1:50">
      <c r="A70" t="s">
        <v>30</v>
      </c>
      <c r="B70" t="s">
        <v>46</v>
      </c>
      <c r="C70" t="s">
        <v>337</v>
      </c>
      <c r="I70" s="70"/>
      <c r="J70" s="71">
        <f t="shared" ref="J70:AX70" si="17">(J36-I36)/I36</f>
        <v>-7.7421543099761084E-2</v>
      </c>
      <c r="K70" s="71">
        <f t="shared" si="17"/>
        <v>0.26993222314448873</v>
      </c>
      <c r="L70" s="71">
        <f t="shared" si="17"/>
        <v>5.5081334360912608E-2</v>
      </c>
      <c r="M70" s="71">
        <f t="shared" si="17"/>
        <v>6.8143403775764659E-4</v>
      </c>
      <c r="N70" s="71">
        <f t="shared" si="17"/>
        <v>5.0180078748309001E-2</v>
      </c>
      <c r="O70" s="71">
        <f t="shared" si="17"/>
        <v>4.6445248849499084E-2</v>
      </c>
      <c r="P70" s="71">
        <f t="shared" si="17"/>
        <v>4.1759772312577714E-2</v>
      </c>
      <c r="Q70" s="71">
        <f t="shared" si="17"/>
        <v>3.8877481818063914E-2</v>
      </c>
      <c r="R70" s="71">
        <f t="shared" si="17"/>
        <v>3.9297461880751859E-2</v>
      </c>
      <c r="S70" s="71">
        <f t="shared" si="17"/>
        <v>3.8695392661248183E-2</v>
      </c>
      <c r="T70" s="71">
        <f t="shared" si="17"/>
        <v>3.6603878455745899E-2</v>
      </c>
      <c r="U70" s="71">
        <f t="shared" si="17"/>
        <v>3.5014308019937851E-2</v>
      </c>
      <c r="V70" s="71">
        <f t="shared" si="17"/>
        <v>3.32768940335171E-2</v>
      </c>
      <c r="W70" s="71">
        <f t="shared" si="17"/>
        <v>3.1897993064623778E-2</v>
      </c>
      <c r="X70" s="71">
        <f t="shared" si="17"/>
        <v>3.0487300543059998E-2</v>
      </c>
      <c r="Y70" s="71">
        <f t="shared" si="17"/>
        <v>2.9065131946097736E-2</v>
      </c>
      <c r="Z70" s="71">
        <f t="shared" si="17"/>
        <v>2.8026627366657814E-2</v>
      </c>
      <c r="AA70" s="71">
        <f t="shared" si="17"/>
        <v>2.658415362950484E-2</v>
      </c>
      <c r="AB70" s="71">
        <f t="shared" si="17"/>
        <v>2.514487178707623E-2</v>
      </c>
      <c r="AC70" s="71">
        <f t="shared" si="17"/>
        <v>2.3710437666978196E-2</v>
      </c>
      <c r="AD70" s="71">
        <f t="shared" si="17"/>
        <v>2.2282354326162428E-2</v>
      </c>
      <c r="AE70" s="71">
        <f t="shared" si="17"/>
        <v>2.0863022640777298E-2</v>
      </c>
      <c r="AF70" s="71">
        <f t="shared" si="17"/>
        <v>1.9451078735950866E-2</v>
      </c>
      <c r="AG70" s="71">
        <f t="shared" si="17"/>
        <v>1.8045226949070684E-2</v>
      </c>
      <c r="AH70" s="71">
        <f t="shared" si="17"/>
        <v>1.6642891153230324E-2</v>
      </c>
      <c r="AI70" s="71">
        <f t="shared" si="17"/>
        <v>1.5239913455142716E-2</v>
      </c>
      <c r="AJ70" s="71">
        <f t="shared" si="17"/>
        <v>1.3837119120787139E-2</v>
      </c>
      <c r="AK70" s="71">
        <f t="shared" si="17"/>
        <v>6.8803330527136266E-3</v>
      </c>
      <c r="AL70" s="71">
        <f t="shared" si="17"/>
        <v>7.0718870135829497E-3</v>
      </c>
      <c r="AM70" s="71">
        <f t="shared" si="17"/>
        <v>7.3770623991801388E-3</v>
      </c>
      <c r="AN70" s="71">
        <f t="shared" si="17"/>
        <v>7.5795375615213883E-3</v>
      </c>
      <c r="AO70" s="71">
        <f t="shared" si="17"/>
        <v>9.0223152800809562E-3</v>
      </c>
      <c r="AP70" s="71">
        <f t="shared" si="17"/>
        <v>9.2376274155758741E-3</v>
      </c>
      <c r="AQ70" s="71">
        <f t="shared" si="17"/>
        <v>9.3802308098247886E-3</v>
      </c>
      <c r="AR70" s="71">
        <f t="shared" si="17"/>
        <v>9.4744676941792665E-3</v>
      </c>
      <c r="AS70" s="71">
        <f t="shared" si="17"/>
        <v>9.537288032879572E-3</v>
      </c>
      <c r="AT70" s="71">
        <f t="shared" si="17"/>
        <v>9.5799112301201677E-3</v>
      </c>
      <c r="AU70" s="71">
        <f t="shared" si="17"/>
        <v>9.609596312707509E-3</v>
      </c>
      <c r="AV70" s="71">
        <f t="shared" si="17"/>
        <v>9.630993042148853E-3</v>
      </c>
      <c r="AW70" s="71">
        <f t="shared" si="17"/>
        <v>9.6470688802129095E-3</v>
      </c>
      <c r="AX70" s="71">
        <f t="shared" si="17"/>
        <v>9.659716989900485E-3</v>
      </c>
    </row>
    <row r="71" spans="1:50">
      <c r="A71" t="s">
        <v>31</v>
      </c>
      <c r="B71" t="s">
        <v>46</v>
      </c>
      <c r="C71" t="s">
        <v>337</v>
      </c>
      <c r="I71" s="70"/>
      <c r="J71" s="71">
        <f t="shared" ref="J71:AX71" si="18">(J37-I37)/I37</f>
        <v>0.24125373562937169</v>
      </c>
      <c r="K71" s="71">
        <f t="shared" si="18"/>
        <v>-0.11997622160684331</v>
      </c>
      <c r="L71" s="71">
        <f t="shared" si="18"/>
        <v>4.130476257193437E-2</v>
      </c>
      <c r="M71" s="71">
        <f t="shared" si="18"/>
        <v>9.8875797277068762E-3</v>
      </c>
      <c r="N71" s="71">
        <f t="shared" si="18"/>
        <v>4.7577568966310463E-2</v>
      </c>
      <c r="O71" s="71">
        <f t="shared" si="18"/>
        <v>4.3492316461562951E-2</v>
      </c>
      <c r="P71" s="71">
        <f t="shared" si="18"/>
        <v>4.0182629264481656E-2</v>
      </c>
      <c r="Q71" s="71">
        <f t="shared" si="18"/>
        <v>3.8247472687139739E-2</v>
      </c>
      <c r="R71" s="71">
        <f t="shared" si="18"/>
        <v>3.8543211663443613E-2</v>
      </c>
      <c r="S71" s="71">
        <f t="shared" si="18"/>
        <v>3.7985296851826673E-2</v>
      </c>
      <c r="T71" s="71">
        <f t="shared" si="18"/>
        <v>3.6372224887066075E-2</v>
      </c>
      <c r="U71" s="71">
        <f t="shared" si="18"/>
        <v>3.475425115758278E-2</v>
      </c>
      <c r="V71" s="71">
        <f t="shared" si="18"/>
        <v>3.3542541300986523E-2</v>
      </c>
      <c r="W71" s="71">
        <f t="shared" si="18"/>
        <v>3.229994798988816E-2</v>
      </c>
      <c r="X71" s="71">
        <f t="shared" si="18"/>
        <v>3.1045009772089769E-2</v>
      </c>
      <c r="Y71" s="71">
        <f t="shared" si="18"/>
        <v>2.978433823901562E-2</v>
      </c>
      <c r="Z71" s="71">
        <f t="shared" si="18"/>
        <v>2.8520869137096939E-2</v>
      </c>
      <c r="AA71" s="71">
        <f t="shared" si="18"/>
        <v>2.7256039551888732E-2</v>
      </c>
      <c r="AB71" s="71">
        <f t="shared" si="18"/>
        <v>2.5990601475897476E-2</v>
      </c>
      <c r="AC71" s="71">
        <f t="shared" si="18"/>
        <v>2.4724969965741497E-2</v>
      </c>
      <c r="AD71" s="71">
        <f t="shared" si="18"/>
        <v>2.3459384779263751E-2</v>
      </c>
      <c r="AE71" s="71">
        <f t="shared" si="18"/>
        <v>2.2193990524466901E-2</v>
      </c>
      <c r="AF71" s="71">
        <f t="shared" si="18"/>
        <v>2.0928878564794834E-2</v>
      </c>
      <c r="AG71" s="71">
        <f t="shared" si="18"/>
        <v>1.9664109808991758E-2</v>
      </c>
      <c r="AH71" s="71">
        <f t="shared" si="18"/>
        <v>1.8399727445736608E-2</v>
      </c>
      <c r="AI71" s="71">
        <f t="shared" si="18"/>
        <v>1.7135764186235993E-2</v>
      </c>
      <c r="AJ71" s="71">
        <f t="shared" si="18"/>
        <v>1.5872246429853652E-2</v>
      </c>
      <c r="AK71" s="71">
        <f t="shared" si="18"/>
        <v>1.0610541626000555E-2</v>
      </c>
      <c r="AL71" s="71">
        <f t="shared" si="18"/>
        <v>1.0379694720540721E-2</v>
      </c>
      <c r="AM71" s="71">
        <f t="shared" si="18"/>
        <v>1.0044721347827867E-2</v>
      </c>
      <c r="AN71" s="71">
        <f t="shared" si="18"/>
        <v>9.7476248619452806E-3</v>
      </c>
      <c r="AO71" s="71">
        <f t="shared" si="18"/>
        <v>9.5129699716950452E-3</v>
      </c>
      <c r="AP71" s="71">
        <f t="shared" si="18"/>
        <v>9.3367463674921616E-3</v>
      </c>
      <c r="AQ71" s="71">
        <f t="shared" si="18"/>
        <v>9.2079907438790201E-3</v>
      </c>
      <c r="AR71" s="71">
        <f t="shared" si="18"/>
        <v>9.1155166182255234E-3</v>
      </c>
      <c r="AS71" s="71">
        <f t="shared" si="18"/>
        <v>9.0498849763437032E-3</v>
      </c>
      <c r="AT71" s="71">
        <f t="shared" si="18"/>
        <v>9.0037206107391431E-3</v>
      </c>
      <c r="AU71" s="71">
        <f t="shared" si="18"/>
        <v>8.971485672468105E-3</v>
      </c>
      <c r="AV71" s="71">
        <f t="shared" si="18"/>
        <v>8.9491199907562272E-3</v>
      </c>
      <c r="AW71" s="71">
        <f t="shared" si="18"/>
        <v>8.9336937375161414E-3</v>
      </c>
      <c r="AX71" s="71">
        <f t="shared" si="18"/>
        <v>8.9231168347209382E-3</v>
      </c>
    </row>
    <row r="72" spans="1:50">
      <c r="A72" t="s">
        <v>32</v>
      </c>
      <c r="B72" t="s">
        <v>46</v>
      </c>
      <c r="C72" t="s">
        <v>337</v>
      </c>
      <c r="I72" s="70"/>
      <c r="J72" s="71">
        <f t="shared" ref="J72:AX72" si="19">(J38-I38)/I38</f>
        <v>-0.101888613222052</v>
      </c>
      <c r="K72" s="71">
        <f t="shared" si="19"/>
        <v>-9.2280275645876042E-2</v>
      </c>
      <c r="L72" s="71">
        <f t="shared" si="19"/>
        <v>2.8015430680027938E-2</v>
      </c>
      <c r="M72" s="71">
        <f t="shared" si="19"/>
        <v>6.7392748084169054E-3</v>
      </c>
      <c r="N72" s="71">
        <f t="shared" si="19"/>
        <v>3.2238921524724233E-2</v>
      </c>
      <c r="O72" s="71">
        <f t="shared" si="19"/>
        <v>2.9489228792079734E-2</v>
      </c>
      <c r="P72" s="71">
        <f t="shared" si="19"/>
        <v>2.7259046158381883E-2</v>
      </c>
      <c r="Q72" s="71">
        <f t="shared" si="19"/>
        <v>2.5954027000356462E-2</v>
      </c>
      <c r="R72" s="71">
        <f t="shared" si="19"/>
        <v>2.6153515594208351E-2</v>
      </c>
      <c r="S72" s="71">
        <f t="shared" si="19"/>
        <v>2.5777163101888243E-2</v>
      </c>
      <c r="T72" s="71">
        <f t="shared" si="19"/>
        <v>2.4688672133985175E-2</v>
      </c>
      <c r="U72" s="71">
        <f t="shared" si="19"/>
        <v>2.3596333256334281E-2</v>
      </c>
      <c r="V72" s="71">
        <f t="shared" si="19"/>
        <v>2.2777919379906458E-2</v>
      </c>
      <c r="W72" s="71">
        <f t="shared" si="19"/>
        <v>2.1938329887032277E-2</v>
      </c>
      <c r="X72" s="71">
        <f t="shared" si="19"/>
        <v>2.1090073672095422E-2</v>
      </c>
      <c r="Y72" s="71">
        <f t="shared" si="19"/>
        <v>2.0237612153847784E-2</v>
      </c>
      <c r="Z72" s="71">
        <f t="shared" si="19"/>
        <v>1.9382926584341219E-2</v>
      </c>
      <c r="AA72" s="71">
        <f t="shared" si="19"/>
        <v>1.8526986912638994E-2</v>
      </c>
      <c r="AB72" s="71">
        <f t="shared" si="19"/>
        <v>1.7670300707835169E-2</v>
      </c>
      <c r="AC72" s="71">
        <f t="shared" si="19"/>
        <v>1.6813148095739156E-2</v>
      </c>
      <c r="AD72" s="71">
        <f t="shared" si="19"/>
        <v>1.5955690848689554E-2</v>
      </c>
      <c r="AE72" s="71">
        <f t="shared" si="19"/>
        <v>1.509802648843986E-2</v>
      </c>
      <c r="AF72" s="71">
        <f t="shared" si="19"/>
        <v>1.4240216579858208E-2</v>
      </c>
      <c r="AG72" s="71">
        <f t="shared" si="19"/>
        <v>1.338230212219072E-2</v>
      </c>
      <c r="AH72" s="71">
        <f t="shared" si="19"/>
        <v>1.2524312152015337E-2</v>
      </c>
      <c r="AI72" s="71">
        <f t="shared" si="19"/>
        <v>1.1666268637278817E-2</v>
      </c>
      <c r="AJ72" s="71">
        <f t="shared" si="19"/>
        <v>1.0808189292996649E-2</v>
      </c>
      <c r="AK72" s="71">
        <f t="shared" si="19"/>
        <v>7.2312148617386237E-3</v>
      </c>
      <c r="AL72" s="71">
        <f t="shared" si="19"/>
        <v>7.0741470243044779E-3</v>
      </c>
      <c r="AM72" s="71">
        <f t="shared" si="19"/>
        <v>6.8462114640301108E-3</v>
      </c>
      <c r="AN72" s="71">
        <f t="shared" si="19"/>
        <v>6.6440294883073773E-3</v>
      </c>
      <c r="AO72" s="71">
        <f t="shared" si="19"/>
        <v>6.4843273175865983E-3</v>
      </c>
      <c r="AP72" s="71">
        <f t="shared" si="19"/>
        <v>6.3643847516267494E-3</v>
      </c>
      <c r="AQ72" s="71">
        <f t="shared" si="19"/>
        <v>6.2767459794716377E-3</v>
      </c>
      <c r="AR72" s="71">
        <f t="shared" si="19"/>
        <v>6.2138003737517251E-3</v>
      </c>
      <c r="AS72" s="71">
        <f t="shared" si="19"/>
        <v>6.1691248915273942E-3</v>
      </c>
      <c r="AT72" s="71">
        <f t="shared" si="19"/>
        <v>6.1377002388338453E-3</v>
      </c>
      <c r="AU72" s="71">
        <f t="shared" si="19"/>
        <v>6.115757248497152E-3</v>
      </c>
      <c r="AV72" s="71">
        <f t="shared" si="19"/>
        <v>6.1005323348400546E-3</v>
      </c>
      <c r="AW72" s="71">
        <f t="shared" si="19"/>
        <v>6.0900312120784643E-3</v>
      </c>
      <c r="AX72" s="71">
        <f t="shared" si="19"/>
        <v>6.0828311611491707E-3</v>
      </c>
    </row>
    <row r="73" spans="1:50">
      <c r="A73" t="s">
        <v>33</v>
      </c>
      <c r="B73" t="s">
        <v>46</v>
      </c>
      <c r="C73" t="s">
        <v>337</v>
      </c>
      <c r="I73" s="70"/>
      <c r="J73" s="71">
        <f t="shared" ref="J73:AX73" si="20">(J39-I39)/I39</f>
        <v>-7.4278406992963703E-2</v>
      </c>
      <c r="K73" s="71">
        <f t="shared" si="20"/>
        <v>0.14228548695231893</v>
      </c>
      <c r="L73" s="71">
        <f t="shared" si="20"/>
        <v>1.9476428408391318E-2</v>
      </c>
      <c r="M73" s="71">
        <f t="shared" si="20"/>
        <v>-8.6585274130132808E-3</v>
      </c>
      <c r="N73" s="71">
        <f t="shared" si="20"/>
        <v>2.3794190669679607E-2</v>
      </c>
      <c r="O73" s="71">
        <f t="shared" si="20"/>
        <v>2.1106045174666462E-2</v>
      </c>
      <c r="P73" s="71">
        <f t="shared" si="20"/>
        <v>1.8192163150465592E-2</v>
      </c>
      <c r="Q73" s="71">
        <f t="shared" si="20"/>
        <v>1.6735884310043636E-2</v>
      </c>
      <c r="R73" s="71">
        <f t="shared" si="20"/>
        <v>1.7258667911702462E-2</v>
      </c>
      <c r="S73" s="71">
        <f t="shared" si="20"/>
        <v>1.706783637113795E-2</v>
      </c>
      <c r="T73" s="71">
        <f t="shared" si="20"/>
        <v>1.6017751683634177E-2</v>
      </c>
      <c r="U73" s="71">
        <f t="shared" si="20"/>
        <v>1.5040944432048061E-2</v>
      </c>
      <c r="V73" s="71">
        <f t="shared" si="20"/>
        <v>1.4465582120273962E-2</v>
      </c>
      <c r="W73" s="71">
        <f t="shared" si="20"/>
        <v>1.3891241915094591E-2</v>
      </c>
      <c r="X73" s="71">
        <f t="shared" si="20"/>
        <v>1.3311538032714364E-2</v>
      </c>
      <c r="Y73" s="71">
        <f t="shared" si="20"/>
        <v>1.2728540225729496E-2</v>
      </c>
      <c r="Z73" s="71">
        <f t="shared" si="20"/>
        <v>1.214363377007428E-2</v>
      </c>
      <c r="AA73" s="71">
        <f t="shared" si="20"/>
        <v>1.155755488233387E-2</v>
      </c>
      <c r="AB73" s="71">
        <f t="shared" si="20"/>
        <v>1.097070352691072E-2</v>
      </c>
      <c r="AC73" s="71">
        <f t="shared" si="20"/>
        <v>1.0383307003939916E-2</v>
      </c>
      <c r="AD73" s="71">
        <f t="shared" si="20"/>
        <v>9.7954999742471214E-3</v>
      </c>
      <c r="AE73" s="71">
        <f t="shared" si="20"/>
        <v>9.2073653585475999E-3</v>
      </c>
      <c r="AF73" s="71">
        <f t="shared" si="20"/>
        <v>8.6189563128302674E-3</v>
      </c>
      <c r="AG73" s="71">
        <f t="shared" si="20"/>
        <v>8.0303085067360974E-3</v>
      </c>
      <c r="AH73" s="71">
        <f t="shared" si="20"/>
        <v>7.4414471748157707E-3</v>
      </c>
      <c r="AI73" s="71">
        <f t="shared" si="20"/>
        <v>6.85239124167435E-3</v>
      </c>
      <c r="AJ73" s="71">
        <f t="shared" si="20"/>
        <v>6.2631557661480481E-3</v>
      </c>
      <c r="AK73" s="71">
        <f t="shared" si="20"/>
        <v>2.5122225827568633E-3</v>
      </c>
      <c r="AL73" s="71">
        <f t="shared" si="20"/>
        <v>3.0716698772017066E-3</v>
      </c>
      <c r="AM73" s="71">
        <f t="shared" si="20"/>
        <v>3.4834005100297443E-3</v>
      </c>
      <c r="AN73" s="71">
        <f t="shared" si="20"/>
        <v>3.7366538288978231E-3</v>
      </c>
      <c r="AO73" s="71">
        <f t="shared" si="20"/>
        <v>3.8920948656823938E-3</v>
      </c>
      <c r="AP73" s="71">
        <f t="shared" si="20"/>
        <v>3.9886584361681831E-3</v>
      </c>
      <c r="AQ73" s="71">
        <f t="shared" si="20"/>
        <v>4.0492585127444814E-3</v>
      </c>
      <c r="AR73" s="71">
        <f t="shared" si="20"/>
        <v>4.0875885080288756E-3</v>
      </c>
      <c r="AS73" s="71">
        <f t="shared" si="20"/>
        <v>4.1119916418088558E-3</v>
      </c>
      <c r="AT73" s="71">
        <f t="shared" si="20"/>
        <v>4.1276229264664973E-3</v>
      </c>
      <c r="AU73" s="71">
        <f t="shared" si="20"/>
        <v>4.137698286938116E-3</v>
      </c>
      <c r="AV73" s="71">
        <f t="shared" si="20"/>
        <v>4.1442378684196108E-3</v>
      </c>
      <c r="AW73" s="71">
        <f t="shared" si="20"/>
        <v>4.1485174651016135E-3</v>
      </c>
      <c r="AX73" s="71">
        <f t="shared" si="20"/>
        <v>4.1513464179698976E-3</v>
      </c>
    </row>
    <row r="74" spans="1:50">
      <c r="A74" t="s">
        <v>34</v>
      </c>
      <c r="B74" t="s">
        <v>46</v>
      </c>
      <c r="C74" t="s">
        <v>337</v>
      </c>
      <c r="I74" s="70"/>
      <c r="J74" s="71">
        <f t="shared" ref="J74:AX74" si="21">(J40-I40)/I40</f>
        <v>-0.13871224809981647</v>
      </c>
      <c r="K74" s="71">
        <f t="shared" si="21"/>
        <v>0.2421647833221873</v>
      </c>
      <c r="L74" s="71">
        <f t="shared" si="21"/>
        <v>4.4478213890979168E-2</v>
      </c>
      <c r="M74" s="71">
        <f t="shared" si="21"/>
        <v>-3.851758032164156E-4</v>
      </c>
      <c r="N74" s="71">
        <f t="shared" si="21"/>
        <v>5.1702486737081763E-2</v>
      </c>
      <c r="O74" s="71">
        <f t="shared" si="21"/>
        <v>4.2081252541343775E-2</v>
      </c>
      <c r="P74" s="71">
        <f t="shared" si="21"/>
        <v>3.8631984753209322E-2</v>
      </c>
      <c r="Q74" s="71">
        <f t="shared" si="21"/>
        <v>3.9844390647630568E-2</v>
      </c>
      <c r="R74" s="71">
        <f t="shared" si="21"/>
        <v>4.3702241672580085E-2</v>
      </c>
      <c r="S74" s="71">
        <f t="shared" si="21"/>
        <v>4.0019716124904306E-2</v>
      </c>
      <c r="T74" s="71">
        <f t="shared" si="21"/>
        <v>3.3525515122358747E-2</v>
      </c>
      <c r="U74" s="71">
        <f t="shared" si="21"/>
        <v>3.2258103739705418E-2</v>
      </c>
      <c r="V74" s="71">
        <f t="shared" si="21"/>
        <v>2.9221446739334713E-2</v>
      </c>
      <c r="W74" s="71">
        <f t="shared" si="21"/>
        <v>3.8107304750314319E-2</v>
      </c>
      <c r="X74" s="71">
        <f t="shared" si="21"/>
        <v>2.9927140022891329E-2</v>
      </c>
      <c r="Y74" s="71">
        <f t="shared" si="21"/>
        <v>3.2777797536765609E-2</v>
      </c>
      <c r="Z74" s="71">
        <f t="shared" si="21"/>
        <v>2.3078943868645757E-2</v>
      </c>
      <c r="AA74" s="71">
        <f t="shared" si="21"/>
        <v>3.0414370998036393E-2</v>
      </c>
      <c r="AB74" s="71">
        <f t="shared" si="21"/>
        <v>2.6522397684392733E-2</v>
      </c>
      <c r="AC74" s="71">
        <f t="shared" si="21"/>
        <v>2.2966580510699875E-2</v>
      </c>
      <c r="AD74" s="71">
        <f t="shared" si="21"/>
        <v>2.4158123473247993E-2</v>
      </c>
      <c r="AE74" s="71">
        <f t="shared" si="21"/>
        <v>2.3723028730263565E-2</v>
      </c>
      <c r="AF74" s="71">
        <f t="shared" si="21"/>
        <v>2.3894621643235692E-2</v>
      </c>
      <c r="AG74" s="71">
        <f t="shared" si="21"/>
        <v>2.0902510615971402E-2</v>
      </c>
      <c r="AH74" s="71">
        <f t="shared" si="21"/>
        <v>1.9552258994523619E-2</v>
      </c>
      <c r="AI74" s="71">
        <f t="shared" si="21"/>
        <v>1.7675910626671849E-2</v>
      </c>
      <c r="AJ74" s="71">
        <f t="shared" si="21"/>
        <v>1.5005111729269636E-2</v>
      </c>
      <c r="AK74" s="71">
        <f t="shared" si="21"/>
        <v>7.0884947313641358E-3</v>
      </c>
      <c r="AL74" s="71">
        <f t="shared" si="21"/>
        <v>9.9805986899684524E-3</v>
      </c>
      <c r="AM74" s="71">
        <f t="shared" si="21"/>
        <v>5.8072874380580607E-3</v>
      </c>
      <c r="AN74" s="71">
        <f t="shared" si="21"/>
        <v>7.3053111868576718E-3</v>
      </c>
      <c r="AO74" s="71">
        <f t="shared" si="21"/>
        <v>1.0360756833356579E-2</v>
      </c>
      <c r="AP74" s="71">
        <f t="shared" si="21"/>
        <v>1.0417851238766873E-2</v>
      </c>
      <c r="AQ74" s="71">
        <f t="shared" si="21"/>
        <v>1.0470245070796304E-2</v>
      </c>
      <c r="AR74" s="71">
        <f t="shared" si="21"/>
        <v>1.0513484733056706E-2</v>
      </c>
      <c r="AS74" s="71">
        <f t="shared" si="21"/>
        <v>1.0547217095659037E-2</v>
      </c>
      <c r="AT74" s="71">
        <f t="shared" si="21"/>
        <v>1.0572734482694015E-2</v>
      </c>
      <c r="AU74" s="71">
        <f t="shared" si="21"/>
        <v>1.0591757076008594E-2</v>
      </c>
      <c r="AV74" s="71">
        <f t="shared" si="21"/>
        <v>1.0605902665738725E-2</v>
      </c>
      <c r="AW74" s="71">
        <f t="shared" si="21"/>
        <v>1.0616503893224988E-2</v>
      </c>
      <c r="AX74" s="71">
        <f t="shared" si="21"/>
        <v>1.0624584674305501E-2</v>
      </c>
    </row>
    <row r="75" spans="1:50">
      <c r="A75" t="s">
        <v>35</v>
      </c>
      <c r="B75" t="s">
        <v>46</v>
      </c>
      <c r="C75" t="s">
        <v>337</v>
      </c>
      <c r="I75" s="70"/>
      <c r="J75" s="71">
        <f t="shared" ref="J75:AX75" si="22">(J41-I41)/I41</f>
        <v>-4.0297715746538953E-2</v>
      </c>
      <c r="K75" s="71">
        <f t="shared" si="22"/>
        <v>-6.1401340372396598E-2</v>
      </c>
      <c r="L75" s="71">
        <f t="shared" si="22"/>
        <v>2.2880132514409297E-2</v>
      </c>
      <c r="M75" s="71">
        <f t="shared" si="22"/>
        <v>-1.2043860500188281E-2</v>
      </c>
      <c r="N75" s="71">
        <f t="shared" si="22"/>
        <v>3.1079388152506233E-2</v>
      </c>
      <c r="O75" s="71">
        <f t="shared" si="22"/>
        <v>2.6989897322810128E-2</v>
      </c>
      <c r="P75" s="71">
        <f t="shared" si="22"/>
        <v>2.3168281704697129E-2</v>
      </c>
      <c r="Q75" s="71">
        <f t="shared" si="22"/>
        <v>2.1322734765747996E-2</v>
      </c>
      <c r="R75" s="71">
        <f t="shared" si="22"/>
        <v>2.2046848368202344E-2</v>
      </c>
      <c r="S75" s="71">
        <f t="shared" si="22"/>
        <v>2.1795190197432358E-2</v>
      </c>
      <c r="T75" s="71">
        <f t="shared" si="22"/>
        <v>2.0428191998932851E-2</v>
      </c>
      <c r="U75" s="71">
        <f t="shared" si="22"/>
        <v>1.9175787170914067E-2</v>
      </c>
      <c r="V75" s="71">
        <f t="shared" si="22"/>
        <v>1.8449784745478492E-2</v>
      </c>
      <c r="W75" s="71">
        <f t="shared" si="22"/>
        <v>1.771734230658863E-2</v>
      </c>
      <c r="X75" s="71">
        <f t="shared" si="22"/>
        <v>1.6976934452196116E-2</v>
      </c>
      <c r="Y75" s="71">
        <f t="shared" si="22"/>
        <v>1.6232121858527137E-2</v>
      </c>
      <c r="Z75" s="71">
        <f t="shared" si="22"/>
        <v>1.5484784775373772E-2</v>
      </c>
      <c r="AA75" s="71">
        <f t="shared" si="22"/>
        <v>1.4735889913266973E-2</v>
      </c>
      <c r="AB75" s="71">
        <f t="shared" si="22"/>
        <v>1.3985963978110517E-2</v>
      </c>
      <c r="AC75" s="71">
        <f t="shared" si="22"/>
        <v>1.3235310397723259E-2</v>
      </c>
      <c r="AD75" s="71">
        <f t="shared" si="22"/>
        <v>1.2484112850028952E-2</v>
      </c>
      <c r="AE75" s="71">
        <f t="shared" si="22"/>
        <v>1.1732487970063363E-2</v>
      </c>
      <c r="AF75" s="71">
        <f t="shared" si="22"/>
        <v>1.0980513663954517E-2</v>
      </c>
      <c r="AG75" s="71">
        <f t="shared" si="22"/>
        <v>1.0228244939300713E-2</v>
      </c>
      <c r="AH75" s="71">
        <f t="shared" si="22"/>
        <v>9.4757230075234056E-3</v>
      </c>
      <c r="AI75" s="71">
        <f t="shared" si="22"/>
        <v>8.7229806197734374E-3</v>
      </c>
      <c r="AJ75" s="71">
        <f t="shared" si="22"/>
        <v>7.9700452389723873E-3</v>
      </c>
      <c r="AK75" s="71">
        <f t="shared" si="22"/>
        <v>3.0898135480857459E-3</v>
      </c>
      <c r="AL75" s="71">
        <f t="shared" si="22"/>
        <v>3.9023242476285782E-3</v>
      </c>
      <c r="AM75" s="71">
        <f t="shared" si="22"/>
        <v>4.4425761117283281E-3</v>
      </c>
      <c r="AN75" s="71">
        <f t="shared" si="22"/>
        <v>4.7686648291084708E-3</v>
      </c>
      <c r="AO75" s="71">
        <f t="shared" si="22"/>
        <v>4.9682487666784774E-3</v>
      </c>
      <c r="AP75" s="71">
        <f t="shared" si="22"/>
        <v>5.0922238063779122E-3</v>
      </c>
      <c r="AQ75" s="71">
        <f t="shared" si="22"/>
        <v>5.1700614342061529E-3</v>
      </c>
      <c r="AR75" s="71">
        <f t="shared" si="22"/>
        <v>5.2193317845457632E-3</v>
      </c>
      <c r="AS75" s="71">
        <f t="shared" si="22"/>
        <v>5.2507370059685365E-3</v>
      </c>
      <c r="AT75" s="71">
        <f t="shared" si="22"/>
        <v>5.2708895511121186E-3</v>
      </c>
      <c r="AU75" s="71">
        <f t="shared" si="22"/>
        <v>5.2839146310317865E-3</v>
      </c>
      <c r="AV75" s="71">
        <f t="shared" si="22"/>
        <v>5.2924036132925723E-3</v>
      </c>
      <c r="AW75" s="71">
        <f t="shared" si="22"/>
        <v>5.2979930555040614E-3</v>
      </c>
      <c r="AX75" s="71">
        <f t="shared" si="22"/>
        <v>5.3017211675973289E-3</v>
      </c>
    </row>
    <row r="76" spans="1:50">
      <c r="A76" t="s">
        <v>36</v>
      </c>
      <c r="B76" t="s">
        <v>46</v>
      </c>
      <c r="C76" t="s">
        <v>337</v>
      </c>
      <c r="I76" s="70"/>
      <c r="J76" s="71">
        <f t="shared" ref="J76:AX76" si="23">(J42-I42)/I42</f>
        <v>-0.11800345260935421</v>
      </c>
      <c r="K76" s="71">
        <f t="shared" si="23"/>
        <v>0.2108484585143163</v>
      </c>
      <c r="L76" s="71">
        <f t="shared" si="23"/>
        <v>4.1566382011519069E-2</v>
      </c>
      <c r="M76" s="71">
        <f t="shared" si="23"/>
        <v>-5.3214485503468387E-3</v>
      </c>
      <c r="N76" s="71">
        <f t="shared" si="23"/>
        <v>3.8864590146108401E-2</v>
      </c>
      <c r="O76" s="71">
        <f t="shared" si="23"/>
        <v>3.4250950506834868E-2</v>
      </c>
      <c r="P76" s="71">
        <f t="shared" si="23"/>
        <v>3.08245488529089E-2</v>
      </c>
      <c r="Q76" s="71">
        <f t="shared" si="23"/>
        <v>3.0054523896867226E-2</v>
      </c>
      <c r="R76" s="71">
        <f t="shared" si="23"/>
        <v>3.1999517711764236E-2</v>
      </c>
      <c r="S76" s="71">
        <f t="shared" si="23"/>
        <v>3.0339070104475695E-2</v>
      </c>
      <c r="T76" s="71">
        <f t="shared" si="23"/>
        <v>2.6777202424870274E-2</v>
      </c>
      <c r="U76" s="71">
        <f t="shared" si="23"/>
        <v>2.5426625519054644E-2</v>
      </c>
      <c r="V76" s="71">
        <f t="shared" si="23"/>
        <v>2.3638306530217749E-2</v>
      </c>
      <c r="W76" s="71">
        <f t="shared" si="23"/>
        <v>2.6957033040578577E-2</v>
      </c>
      <c r="X76" s="71">
        <f t="shared" si="23"/>
        <v>2.3029250748136779E-2</v>
      </c>
      <c r="Y76" s="71">
        <f t="shared" si="23"/>
        <v>2.3788497430897934E-2</v>
      </c>
      <c r="Z76" s="71">
        <f t="shared" si="23"/>
        <v>1.9201934462887583E-2</v>
      </c>
      <c r="AA76" s="71">
        <f t="shared" si="23"/>
        <v>2.186894941102779E-2</v>
      </c>
      <c r="AB76" s="71">
        <f t="shared" si="23"/>
        <v>1.9752657984965533E-2</v>
      </c>
      <c r="AC76" s="71">
        <f t="shared" si="23"/>
        <v>1.7775906550215971E-2</v>
      </c>
      <c r="AD76" s="71">
        <f t="shared" si="23"/>
        <v>1.782099880434242E-2</v>
      </c>
      <c r="AE76" s="71">
        <f t="shared" si="23"/>
        <v>1.7171709877725712E-2</v>
      </c>
      <c r="AF76" s="71">
        <f t="shared" si="23"/>
        <v>1.6779815987450989E-2</v>
      </c>
      <c r="AG76" s="71">
        <f t="shared" si="23"/>
        <v>1.5039940879198058E-2</v>
      </c>
      <c r="AH76" s="71">
        <f t="shared" si="23"/>
        <v>1.3998516440716055E-2</v>
      </c>
      <c r="AI76" s="71">
        <f t="shared" si="23"/>
        <v>1.2732101391863248E-2</v>
      </c>
      <c r="AJ76" s="71">
        <f t="shared" si="23"/>
        <v>1.1125787677125E-2</v>
      </c>
      <c r="AK76" s="71">
        <f t="shared" si="23"/>
        <v>4.7427247471484605E-3</v>
      </c>
      <c r="AL76" s="71">
        <f t="shared" si="23"/>
        <v>6.2115657006978518E-3</v>
      </c>
      <c r="AM76" s="71">
        <f t="shared" si="23"/>
        <v>4.8267554740498517E-3</v>
      </c>
      <c r="AN76" s="71">
        <f t="shared" si="23"/>
        <v>5.7992283909993666E-3</v>
      </c>
      <c r="AO76" s="71">
        <f t="shared" si="23"/>
        <v>7.335934687171349E-3</v>
      </c>
      <c r="AP76" s="71">
        <f t="shared" si="23"/>
        <v>7.5089495163997433E-3</v>
      </c>
      <c r="AQ76" s="71">
        <f t="shared" si="23"/>
        <v>7.6241765916957105E-3</v>
      </c>
      <c r="AR76" s="71">
        <f t="shared" si="23"/>
        <v>7.6998355147580308E-3</v>
      </c>
      <c r="AS76" s="71">
        <f t="shared" si="23"/>
        <v>7.7493553271405329E-3</v>
      </c>
      <c r="AT76" s="71">
        <f t="shared" si="23"/>
        <v>7.7819003401285482E-3</v>
      </c>
      <c r="AU76" s="71">
        <f t="shared" si="23"/>
        <v>7.8035064129089735E-3</v>
      </c>
      <c r="AV76" s="71">
        <f t="shared" si="23"/>
        <v>7.8180814695297234E-3</v>
      </c>
      <c r="AW76" s="71">
        <f t="shared" si="23"/>
        <v>7.8281358370202257E-3</v>
      </c>
      <c r="AX76" s="71">
        <f t="shared" si="23"/>
        <v>7.835277391926793E-3</v>
      </c>
    </row>
    <row r="77" spans="1:50">
      <c r="A77" t="s">
        <v>37</v>
      </c>
      <c r="B77" t="s">
        <v>46</v>
      </c>
      <c r="C77" t="s">
        <v>337</v>
      </c>
      <c r="I77" s="70"/>
      <c r="J77" s="71">
        <f t="shared" ref="J77:AX77" si="24">(J43-I43)/I43</f>
        <v>-0.12579795757705464</v>
      </c>
      <c r="K77" s="71">
        <f t="shared" si="24"/>
        <v>0.21055585333489421</v>
      </c>
      <c r="L77" s="71">
        <f t="shared" si="24"/>
        <v>4.397328290083008E-2</v>
      </c>
      <c r="M77" s="71">
        <f t="shared" si="24"/>
        <v>-3.6254681572015384E-3</v>
      </c>
      <c r="N77" s="71">
        <f t="shared" si="24"/>
        <v>4.0417361806922271E-2</v>
      </c>
      <c r="O77" s="71">
        <f t="shared" si="24"/>
        <v>3.4356669763903683E-2</v>
      </c>
      <c r="P77" s="71">
        <f t="shared" si="24"/>
        <v>3.1195126351860166E-2</v>
      </c>
      <c r="Q77" s="71">
        <f t="shared" si="24"/>
        <v>3.150918669529084E-2</v>
      </c>
      <c r="R77" s="71">
        <f t="shared" si="24"/>
        <v>3.4370479165320468E-2</v>
      </c>
      <c r="S77" s="71">
        <f t="shared" si="24"/>
        <v>3.1613519984758191E-2</v>
      </c>
      <c r="T77" s="71">
        <f t="shared" si="24"/>
        <v>2.6527811887092769E-2</v>
      </c>
      <c r="U77" s="71">
        <f t="shared" si="24"/>
        <v>2.5295918028450985E-2</v>
      </c>
      <c r="V77" s="71">
        <f t="shared" si="24"/>
        <v>2.2874512167285515E-2</v>
      </c>
      <c r="W77" s="71">
        <f t="shared" si="24"/>
        <v>2.9345938144400743E-2</v>
      </c>
      <c r="X77" s="71">
        <f t="shared" si="24"/>
        <v>2.3172616117966387E-2</v>
      </c>
      <c r="Y77" s="71">
        <f t="shared" si="24"/>
        <v>2.5188455706110332E-2</v>
      </c>
      <c r="Z77" s="71">
        <f t="shared" si="24"/>
        <v>1.7889452372344301E-2</v>
      </c>
      <c r="AA77" s="71">
        <f t="shared" si="24"/>
        <v>2.3246495014252497E-2</v>
      </c>
      <c r="AB77" s="71">
        <f t="shared" si="24"/>
        <v>2.0268545383437066E-2</v>
      </c>
      <c r="AC77" s="71">
        <f t="shared" si="24"/>
        <v>1.7542158441514581E-2</v>
      </c>
      <c r="AD77" s="71">
        <f t="shared" si="24"/>
        <v>1.8347625233161916E-2</v>
      </c>
      <c r="AE77" s="71">
        <f t="shared" si="24"/>
        <v>1.794797290604401E-2</v>
      </c>
      <c r="AF77" s="71">
        <f t="shared" si="24"/>
        <v>1.8002807513628986E-2</v>
      </c>
      <c r="AG77" s="71">
        <f t="shared" si="24"/>
        <v>1.5709651413537046E-2</v>
      </c>
      <c r="AH77" s="71">
        <f t="shared" si="24"/>
        <v>1.4639709054070733E-2</v>
      </c>
      <c r="AI77" s="71">
        <f t="shared" si="24"/>
        <v>1.3181119952941042E-2</v>
      </c>
      <c r="AJ77" s="71">
        <f t="shared" si="24"/>
        <v>1.1133386842737882E-2</v>
      </c>
      <c r="AK77" s="71">
        <f t="shared" si="24"/>
        <v>4.4327484154424749E-3</v>
      </c>
      <c r="AL77" s="71">
        <f t="shared" si="24"/>
        <v>6.7008533646227544E-3</v>
      </c>
      <c r="AM77" s="71">
        <f t="shared" si="24"/>
        <v>3.9069914039827191E-3</v>
      </c>
      <c r="AN77" s="71">
        <f t="shared" si="24"/>
        <v>5.2952203664666849E-3</v>
      </c>
      <c r="AO77" s="71">
        <f t="shared" si="24"/>
        <v>7.7590309652772176E-3</v>
      </c>
      <c r="AP77" s="71">
        <f t="shared" si="24"/>
        <v>7.9168574933710014E-3</v>
      </c>
      <c r="AQ77" s="71">
        <f t="shared" si="24"/>
        <v>8.0234268299821283E-3</v>
      </c>
      <c r="AR77" s="71">
        <f t="shared" si="24"/>
        <v>8.0934689294384372E-3</v>
      </c>
      <c r="AS77" s="71">
        <f t="shared" si="24"/>
        <v>8.138780303987115E-3</v>
      </c>
      <c r="AT77" s="71">
        <f t="shared" si="24"/>
        <v>8.1677774351597895E-3</v>
      </c>
      <c r="AU77" s="71">
        <f t="shared" si="24"/>
        <v>8.1861555083448528E-3</v>
      </c>
      <c r="AV77" s="71">
        <f t="shared" si="24"/>
        <v>8.1976659908387338E-3</v>
      </c>
      <c r="AW77" s="71">
        <f t="shared" si="24"/>
        <v>8.2047458107556079E-3</v>
      </c>
      <c r="AX77" s="71">
        <f t="shared" si="24"/>
        <v>8.2089672305015893E-3</v>
      </c>
    </row>
    <row r="78" spans="1:50">
      <c r="A78" t="s">
        <v>38</v>
      </c>
      <c r="B78" t="s">
        <v>46</v>
      </c>
      <c r="C78" t="s">
        <v>337</v>
      </c>
      <c r="I78" s="70"/>
      <c r="J78" s="71">
        <f t="shared" ref="J78:AX78" si="25">(J44-I44)/I44</f>
        <v>-8.2043670685410686E-2</v>
      </c>
      <c r="K78" s="71">
        <f t="shared" si="25"/>
        <v>0.17623806562369648</v>
      </c>
      <c r="L78" s="71">
        <f t="shared" si="25"/>
        <v>4.4328217165851287E-2</v>
      </c>
      <c r="M78" s="71">
        <f t="shared" si="25"/>
        <v>9.1667954582506251E-3</v>
      </c>
      <c r="N78" s="71">
        <f t="shared" si="25"/>
        <v>4.3724561755272437E-2</v>
      </c>
      <c r="O78" s="71">
        <f t="shared" si="25"/>
        <v>4.0511867280196762E-2</v>
      </c>
      <c r="P78" s="71">
        <f t="shared" si="25"/>
        <v>3.7280450577527061E-2</v>
      </c>
      <c r="Q78" s="71">
        <f t="shared" si="25"/>
        <v>3.5172760195520819E-2</v>
      </c>
      <c r="R78" s="71">
        <f t="shared" si="25"/>
        <v>3.5310266950227313E-2</v>
      </c>
      <c r="S78" s="71">
        <f t="shared" si="25"/>
        <v>3.4738889411371432E-2</v>
      </c>
      <c r="T78" s="71">
        <f t="shared" si="25"/>
        <v>3.313356008170007E-2</v>
      </c>
      <c r="U78" s="71">
        <f t="shared" si="25"/>
        <v>3.1491903126616962E-2</v>
      </c>
      <c r="V78" s="71">
        <f t="shared" si="25"/>
        <v>3.0263584509337742E-2</v>
      </c>
      <c r="W78" s="71">
        <f t="shared" si="25"/>
        <v>2.9044792375370537E-2</v>
      </c>
      <c r="X78" s="71">
        <f t="shared" si="25"/>
        <v>2.7837343904634927E-2</v>
      </c>
      <c r="Y78" s="71">
        <f t="shared" si="25"/>
        <v>2.6638860099281181E-2</v>
      </c>
      <c r="Z78" s="71">
        <f t="shared" si="25"/>
        <v>2.5447227333756883E-2</v>
      </c>
      <c r="AA78" s="71">
        <f t="shared" si="25"/>
        <v>2.4260975852985502E-2</v>
      </c>
      <c r="AB78" s="71">
        <f t="shared" si="25"/>
        <v>2.3079137936943602E-2</v>
      </c>
      <c r="AC78" s="71">
        <f t="shared" si="25"/>
        <v>2.1901073804770185E-2</v>
      </c>
      <c r="AD78" s="71">
        <f t="shared" si="25"/>
        <v>2.0726344202895281E-2</v>
      </c>
      <c r="AE78" s="71">
        <f t="shared" si="25"/>
        <v>1.9554629374254052E-2</v>
      </c>
      <c r="AF78" s="71">
        <f t="shared" si="25"/>
        <v>1.8385680607932397E-2</v>
      </c>
      <c r="AG78" s="71">
        <f t="shared" si="25"/>
        <v>1.7219292144266943E-2</v>
      </c>
      <c r="AH78" s="71">
        <f t="shared" si="25"/>
        <v>1.6055285107218112E-2</v>
      </c>
      <c r="AI78" s="71">
        <f t="shared" si="25"/>
        <v>1.4893498329111831E-2</v>
      </c>
      <c r="AJ78" s="71">
        <f t="shared" si="25"/>
        <v>1.3733783055170002E-2</v>
      </c>
      <c r="AK78" s="71">
        <f t="shared" si="25"/>
        <v>8.6225323540906462E-3</v>
      </c>
      <c r="AL78" s="71">
        <f t="shared" si="25"/>
        <v>8.3430475965626631E-3</v>
      </c>
      <c r="AM78" s="71">
        <f t="shared" si="25"/>
        <v>8.1642227716124723E-3</v>
      </c>
      <c r="AN78" s="71">
        <f t="shared" si="25"/>
        <v>8.0764663166257005E-3</v>
      </c>
      <c r="AO78" s="71">
        <f t="shared" si="25"/>
        <v>8.0418242275833805E-3</v>
      </c>
      <c r="AP78" s="71">
        <f t="shared" si="25"/>
        <v>8.0339938323862482E-3</v>
      </c>
      <c r="AQ78" s="71">
        <f t="shared" si="25"/>
        <v>8.0378767400151215E-3</v>
      </c>
      <c r="AR78" s="71">
        <f t="shared" si="25"/>
        <v>8.0456405591403778E-3</v>
      </c>
      <c r="AS78" s="71">
        <f t="shared" si="25"/>
        <v>8.0536143976667057E-3</v>
      </c>
      <c r="AT78" s="71">
        <f t="shared" si="25"/>
        <v>8.0603285673842319E-3</v>
      </c>
      <c r="AU78" s="71">
        <f t="shared" si="25"/>
        <v>8.0653914442134073E-3</v>
      </c>
      <c r="AV78" s="71">
        <f t="shared" si="25"/>
        <v>8.0688869359863465E-3</v>
      </c>
      <c r="AW78" s="71">
        <f t="shared" si="25"/>
        <v>8.0710704374334242E-3</v>
      </c>
      <c r="AX78" s="71">
        <f t="shared" si="25"/>
        <v>8.0722266199812227E-3</v>
      </c>
    </row>
    <row r="79" spans="1:50">
      <c r="A79" t="s">
        <v>39</v>
      </c>
      <c r="B79" t="s">
        <v>46</v>
      </c>
      <c r="C79" t="s">
        <v>337</v>
      </c>
      <c r="I79" s="70"/>
      <c r="J79" s="71">
        <f t="shared" ref="J79:AX79" si="26">(J45-I45)/I45</f>
        <v>0.22463951006972147</v>
      </c>
      <c r="K79" s="71">
        <f t="shared" si="26"/>
        <v>0.58509473106251686</v>
      </c>
      <c r="L79" s="71">
        <f t="shared" si="26"/>
        <v>6.0113167001383687E-2</v>
      </c>
      <c r="M79" s="71">
        <f t="shared" si="26"/>
        <v>2.5215321538653156E-2</v>
      </c>
      <c r="N79" s="71">
        <f t="shared" si="26"/>
        <v>6.2955568142391491E-2</v>
      </c>
      <c r="O79" s="71">
        <f t="shared" si="26"/>
        <v>5.8570674679453205E-2</v>
      </c>
      <c r="P79" s="71">
        <f t="shared" si="26"/>
        <v>5.4719188332060409E-2</v>
      </c>
      <c r="Q79" s="71">
        <f t="shared" si="26"/>
        <v>5.2137660708008356E-2</v>
      </c>
      <c r="R79" s="71">
        <f t="shared" si="26"/>
        <v>5.1858652997326754E-2</v>
      </c>
      <c r="S79" s="71">
        <f t="shared" si="26"/>
        <v>5.0748881683129327E-2</v>
      </c>
      <c r="T79" s="71">
        <f t="shared" si="26"/>
        <v>4.8550713308555066E-2</v>
      </c>
      <c r="U79" s="71">
        <f t="shared" si="26"/>
        <v>4.6324448336095572E-2</v>
      </c>
      <c r="V79" s="71">
        <f t="shared" si="26"/>
        <v>4.451303150811383E-2</v>
      </c>
      <c r="W79" s="71">
        <f t="shared" si="26"/>
        <v>4.2686586683638533E-2</v>
      </c>
      <c r="X79" s="71">
        <f t="shared" si="26"/>
        <v>4.0867562401603712E-2</v>
      </c>
      <c r="Y79" s="71">
        <f t="shared" si="26"/>
        <v>3.9064608772754361E-2</v>
      </c>
      <c r="Z79" s="71">
        <f t="shared" si="26"/>
        <v>3.7281455662191751E-2</v>
      </c>
      <c r="AA79" s="71">
        <f t="shared" si="26"/>
        <v>3.5519519430922845E-2</v>
      </c>
      <c r="AB79" s="71">
        <f t="shared" si="26"/>
        <v>3.3779008826744172E-2</v>
      </c>
      <c r="AC79" s="71">
        <f t="shared" si="26"/>
        <v>3.2059471239139492E-2</v>
      </c>
      <c r="AD79" s="71">
        <f t="shared" si="26"/>
        <v>3.0360087820795943E-2</v>
      </c>
      <c r="AE79" s="71">
        <f t="shared" si="26"/>
        <v>2.8679842844157859E-2</v>
      </c>
      <c r="AF79" s="71">
        <f t="shared" si="26"/>
        <v>2.7017624511416292E-2</v>
      </c>
      <c r="AG79" s="71">
        <f t="shared" si="26"/>
        <v>2.5372285949762013E-2</v>
      </c>
      <c r="AH79" s="71">
        <f t="shared" si="26"/>
        <v>2.3742682052700557E-2</v>
      </c>
      <c r="AI79" s="71">
        <f t="shared" si="26"/>
        <v>2.2127691265174682E-2</v>
      </c>
      <c r="AJ79" s="71">
        <f t="shared" si="26"/>
        <v>2.0526227840908316E-2</v>
      </c>
      <c r="AK79" s="71">
        <f t="shared" si="26"/>
        <v>1.4880295645829855E-2</v>
      </c>
      <c r="AL79" s="71">
        <f t="shared" si="26"/>
        <v>1.4223413728220079E-2</v>
      </c>
      <c r="AM79" s="71">
        <f t="shared" si="26"/>
        <v>1.3500790063278364E-2</v>
      </c>
      <c r="AN79" s="71">
        <f t="shared" si="26"/>
        <v>1.2868122337399984E-2</v>
      </c>
      <c r="AO79" s="71">
        <f t="shared" si="26"/>
        <v>1.235225323399782E-2</v>
      </c>
      <c r="AP79" s="71">
        <f t="shared" si="26"/>
        <v>1.1945500289811065E-2</v>
      </c>
      <c r="AQ79" s="71">
        <f t="shared" si="26"/>
        <v>1.1630613016884152E-2</v>
      </c>
      <c r="AR79" s="71">
        <f t="shared" si="26"/>
        <v>1.1389383410497264E-2</v>
      </c>
      <c r="AS79" s="71">
        <f t="shared" si="26"/>
        <v>1.1205608938799105E-2</v>
      </c>
      <c r="AT79" s="71">
        <f t="shared" si="26"/>
        <v>1.1065875872137908E-2</v>
      </c>
      <c r="AU79" s="71">
        <f t="shared" si="26"/>
        <v>1.0959499484861922E-2</v>
      </c>
      <c r="AV79" s="71">
        <f t="shared" si="26"/>
        <v>1.0878167976337163E-2</v>
      </c>
      <c r="AW79" s="71">
        <f t="shared" si="26"/>
        <v>1.0815517820787341E-2</v>
      </c>
      <c r="AX79" s="71">
        <f t="shared" si="26"/>
        <v>1.0766732676726181E-2</v>
      </c>
    </row>
    <row r="80" spans="1:50">
      <c r="A80" t="s">
        <v>40</v>
      </c>
      <c r="B80" t="s">
        <v>46</v>
      </c>
      <c r="C80" t="s">
        <v>337</v>
      </c>
      <c r="I80" s="70"/>
      <c r="J80" s="71">
        <f t="shared" ref="J80:AX80" si="27">(J46-I46)/I46</f>
        <v>-0.10110599785247569</v>
      </c>
      <c r="K80" s="71">
        <f t="shared" si="27"/>
        <v>0.30963125479009385</v>
      </c>
      <c r="L80" s="71">
        <f t="shared" si="27"/>
        <v>3.4846262087441862E-2</v>
      </c>
      <c r="M80" s="71">
        <f t="shared" si="27"/>
        <v>-6.8519268795748439E-3</v>
      </c>
      <c r="N80" s="71">
        <f t="shared" si="27"/>
        <v>5.7640695891044522E-2</v>
      </c>
      <c r="O80" s="71">
        <f t="shared" si="27"/>
        <v>5.4143729605363247E-2</v>
      </c>
      <c r="P80" s="71">
        <f t="shared" si="27"/>
        <v>4.7979897335050072E-2</v>
      </c>
      <c r="Q80" s="71">
        <f t="shared" si="27"/>
        <v>4.2022939021848553E-2</v>
      </c>
      <c r="R80" s="71">
        <f t="shared" si="27"/>
        <v>4.0183034083262827E-2</v>
      </c>
      <c r="S80" s="71">
        <f t="shared" si="27"/>
        <v>4.3188999018830852E-2</v>
      </c>
      <c r="T80" s="71">
        <f t="shared" si="27"/>
        <v>4.5981911594740028E-2</v>
      </c>
      <c r="U80" s="71">
        <f t="shared" si="27"/>
        <v>4.3649561018121938E-2</v>
      </c>
      <c r="V80" s="71">
        <f t="shared" si="27"/>
        <v>4.4429017099968431E-2</v>
      </c>
      <c r="W80" s="71">
        <f t="shared" si="27"/>
        <v>3.3005150963218419E-2</v>
      </c>
      <c r="X80" s="71">
        <f t="shared" si="27"/>
        <v>3.877360927802994E-2</v>
      </c>
      <c r="Y80" s="71">
        <f t="shared" si="27"/>
        <v>3.3339016035431254E-2</v>
      </c>
      <c r="Z80" s="71">
        <f t="shared" si="27"/>
        <v>4.0598975387707695E-2</v>
      </c>
      <c r="AA80" s="71">
        <f t="shared" si="27"/>
        <v>3.050092496521201E-2</v>
      </c>
      <c r="AB80" s="71">
        <f t="shared" si="27"/>
        <v>3.1762067713179798E-2</v>
      </c>
      <c r="AC80" s="71">
        <f t="shared" si="27"/>
        <v>3.2659948446863027E-2</v>
      </c>
      <c r="AD80" s="71">
        <f t="shared" si="27"/>
        <v>2.8708008973431329E-2</v>
      </c>
      <c r="AE80" s="71">
        <f t="shared" si="27"/>
        <v>2.6381222518490864E-2</v>
      </c>
      <c r="AF80" s="71">
        <f t="shared" si="27"/>
        <v>2.341812106674664E-2</v>
      </c>
      <c r="AG80" s="71">
        <f t="shared" si="27"/>
        <v>2.3622359337170259E-2</v>
      </c>
      <c r="AH80" s="71">
        <f t="shared" si="27"/>
        <v>2.2147313899105545E-2</v>
      </c>
      <c r="AI80" s="71">
        <f t="shared" si="27"/>
        <v>2.1183088704470558E-2</v>
      </c>
      <c r="AJ80" s="71">
        <f t="shared" si="27"/>
        <v>2.1004732399098471E-2</v>
      </c>
      <c r="AK80" s="71">
        <f t="shared" si="27"/>
        <v>1.4433107518000778E-2</v>
      </c>
      <c r="AL80" s="71">
        <f t="shared" si="27"/>
        <v>1.2423108792010728E-2</v>
      </c>
      <c r="AM80" s="71">
        <f t="shared" si="27"/>
        <v>1.683181784077991E-2</v>
      </c>
      <c r="AN80" s="71">
        <f t="shared" si="27"/>
        <v>1.5239084079916726E-2</v>
      </c>
      <c r="AO80" s="71">
        <f t="shared" si="27"/>
        <v>1.1991160411871014E-2</v>
      </c>
      <c r="AP80" s="71">
        <f t="shared" si="27"/>
        <v>1.1758462183628932E-2</v>
      </c>
      <c r="AQ80" s="71">
        <f t="shared" si="27"/>
        <v>1.1537401295089839E-2</v>
      </c>
      <c r="AR80" s="71">
        <f t="shared" si="27"/>
        <v>1.1344651623937455E-2</v>
      </c>
      <c r="AS80" s="71">
        <f t="shared" si="27"/>
        <v>1.1184877141183833E-2</v>
      </c>
      <c r="AT80" s="71">
        <f t="shared" si="27"/>
        <v>1.1057049151249183E-2</v>
      </c>
      <c r="AU80" s="71">
        <f t="shared" si="27"/>
        <v>1.095769143592982E-2</v>
      </c>
      <c r="AV80" s="71">
        <f t="shared" si="27"/>
        <v>1.0882542029817579E-2</v>
      </c>
      <c r="AW80" s="71">
        <f t="shared" si="27"/>
        <v>1.082737510016895E-2</v>
      </c>
      <c r="AX80" s="71">
        <f t="shared" si="27"/>
        <v>1.0788373106851776E-2</v>
      </c>
    </row>
    <row r="81" spans="1:50">
      <c r="A81" t="s">
        <v>41</v>
      </c>
      <c r="B81" t="s">
        <v>46</v>
      </c>
      <c r="C81" t="s">
        <v>337</v>
      </c>
      <c r="I81" s="70"/>
      <c r="J81" s="71">
        <f t="shared" ref="J81:AX81" si="28">(J47-I47)/I47</f>
        <v>-0.33981684006985885</v>
      </c>
      <c r="K81" s="71">
        <f t="shared" si="28"/>
        <v>0.58816095345139252</v>
      </c>
      <c r="L81" s="71">
        <f t="shared" si="28"/>
        <v>2.5846966268235141E-2</v>
      </c>
      <c r="M81" s="71">
        <f t="shared" si="28"/>
        <v>6.6432460439409509E-3</v>
      </c>
      <c r="N81" s="71">
        <f t="shared" si="28"/>
        <v>2.6652516064367877E-2</v>
      </c>
      <c r="O81" s="71">
        <f t="shared" si="28"/>
        <v>2.4660512742386176E-2</v>
      </c>
      <c r="P81" s="71">
        <f t="shared" si="28"/>
        <v>2.2802273554161808E-2</v>
      </c>
      <c r="Q81" s="71">
        <f t="shared" si="28"/>
        <v>2.1605990154655141E-2</v>
      </c>
      <c r="R81" s="71">
        <f t="shared" si="28"/>
        <v>2.1665208403338035E-2</v>
      </c>
      <c r="S81" s="71">
        <f t="shared" si="28"/>
        <v>2.1302348603998676E-2</v>
      </c>
      <c r="T81" s="71">
        <f t="shared" si="28"/>
        <v>2.0354183953785878E-2</v>
      </c>
      <c r="U81" s="71">
        <f t="shared" si="28"/>
        <v>1.9387936730088293E-2</v>
      </c>
      <c r="V81" s="71">
        <f t="shared" si="28"/>
        <v>1.8650886111645292E-2</v>
      </c>
      <c r="W81" s="71">
        <f t="shared" si="28"/>
        <v>1.7912011873093724E-2</v>
      </c>
      <c r="X81" s="71">
        <f t="shared" si="28"/>
        <v>1.7176492274467183E-2</v>
      </c>
      <c r="Y81" s="71">
        <f t="shared" si="28"/>
        <v>1.6445001598121265E-2</v>
      </c>
      <c r="Z81" s="71">
        <f t="shared" si="28"/>
        <v>1.5717311550425439E-2</v>
      </c>
      <c r="AA81" s="71">
        <f t="shared" si="28"/>
        <v>1.4993026503853852E-2</v>
      </c>
      <c r="AB81" s="71">
        <f t="shared" si="28"/>
        <v>1.4271769200605182E-2</v>
      </c>
      <c r="AC81" s="71">
        <f t="shared" si="28"/>
        <v>1.35532184242533E-2</v>
      </c>
      <c r="AD81" s="71">
        <f t="shared" si="28"/>
        <v>1.2837105994713721E-2</v>
      </c>
      <c r="AE81" s="71">
        <f t="shared" si="28"/>
        <v>1.212320536302032E-2</v>
      </c>
      <c r="AF81" s="71">
        <f t="shared" si="28"/>
        <v>1.1411320894467558E-2</v>
      </c>
      <c r="AG81" s="71">
        <f t="shared" si="28"/>
        <v>1.0701279704208772E-2</v>
      </c>
      <c r="AH81" s="71">
        <f t="shared" si="28"/>
        <v>9.9929258642741953E-3</v>
      </c>
      <c r="AI81" s="71">
        <f t="shared" si="28"/>
        <v>9.2861163874178917E-3</v>
      </c>
      <c r="AJ81" s="71">
        <f t="shared" si="28"/>
        <v>8.5807184406238336E-3</v>
      </c>
      <c r="AK81" s="71">
        <f t="shared" si="28"/>
        <v>5.6223459951025229E-3</v>
      </c>
      <c r="AL81" s="71">
        <f t="shared" si="28"/>
        <v>5.4277132533597922E-3</v>
      </c>
      <c r="AM81" s="71">
        <f t="shared" si="28"/>
        <v>5.2551684983280951E-3</v>
      </c>
      <c r="AN81" s="71">
        <f t="shared" si="28"/>
        <v>5.1337657730668252E-3</v>
      </c>
      <c r="AO81" s="71">
        <f t="shared" si="28"/>
        <v>5.0538005926481569E-3</v>
      </c>
      <c r="AP81" s="71">
        <f t="shared" si="28"/>
        <v>5.0026799009143643E-3</v>
      </c>
      <c r="AQ81" s="71">
        <f t="shared" si="28"/>
        <v>4.9704740439188181E-3</v>
      </c>
      <c r="AR81" s="71">
        <f t="shared" si="28"/>
        <v>4.9502872383227134E-3</v>
      </c>
      <c r="AS81" s="71">
        <f t="shared" si="28"/>
        <v>4.9375896306947161E-3</v>
      </c>
      <c r="AT81" s="71">
        <f t="shared" si="28"/>
        <v>4.9294931683892167E-3</v>
      </c>
      <c r="AU81" s="71">
        <f t="shared" si="28"/>
        <v>4.9241902499582105E-3</v>
      </c>
      <c r="AV81" s="71">
        <f t="shared" si="28"/>
        <v>4.9205642566154369E-3</v>
      </c>
      <c r="AW81" s="71">
        <f t="shared" si="28"/>
        <v>4.917932809462679E-3</v>
      </c>
      <c r="AX81" s="71">
        <f t="shared" si="28"/>
        <v>4.9158831254729335E-3</v>
      </c>
    </row>
    <row r="82" spans="1:50">
      <c r="A82" t="s">
        <v>42</v>
      </c>
      <c r="B82" t="s">
        <v>46</v>
      </c>
      <c r="C82" t="s">
        <v>337</v>
      </c>
      <c r="I82" s="70"/>
      <c r="J82" s="71">
        <f t="shared" ref="J82:AX82" si="29">J78</f>
        <v>-8.2043670685410686E-2</v>
      </c>
      <c r="K82" s="71">
        <f t="shared" si="29"/>
        <v>0.17623806562369648</v>
      </c>
      <c r="L82" s="71">
        <f t="shared" si="29"/>
        <v>4.4328217165851287E-2</v>
      </c>
      <c r="M82" s="71">
        <f t="shared" si="29"/>
        <v>9.1667954582506251E-3</v>
      </c>
      <c r="N82" s="71">
        <f t="shared" si="29"/>
        <v>4.3724561755272437E-2</v>
      </c>
      <c r="O82" s="71">
        <f t="shared" si="29"/>
        <v>4.0511867280196762E-2</v>
      </c>
      <c r="P82" s="71">
        <f t="shared" si="29"/>
        <v>3.7280450577527061E-2</v>
      </c>
      <c r="Q82" s="71">
        <f t="shared" si="29"/>
        <v>3.5172760195520819E-2</v>
      </c>
      <c r="R82" s="71">
        <f t="shared" si="29"/>
        <v>3.5310266950227313E-2</v>
      </c>
      <c r="S82" s="71">
        <f t="shared" si="29"/>
        <v>3.4738889411371432E-2</v>
      </c>
      <c r="T82" s="71">
        <f t="shared" si="29"/>
        <v>3.313356008170007E-2</v>
      </c>
      <c r="U82" s="71">
        <f t="shared" si="29"/>
        <v>3.1491903126616962E-2</v>
      </c>
      <c r="V82" s="71">
        <f t="shared" si="29"/>
        <v>3.0263584509337742E-2</v>
      </c>
      <c r="W82" s="71">
        <f t="shared" si="29"/>
        <v>2.9044792375370537E-2</v>
      </c>
      <c r="X82" s="71">
        <f t="shared" si="29"/>
        <v>2.7837343904634927E-2</v>
      </c>
      <c r="Y82" s="71">
        <f t="shared" si="29"/>
        <v>2.6638860099281181E-2</v>
      </c>
      <c r="Z82" s="71">
        <f t="shared" si="29"/>
        <v>2.5447227333756883E-2</v>
      </c>
      <c r="AA82" s="71">
        <f t="shared" si="29"/>
        <v>2.4260975852985502E-2</v>
      </c>
      <c r="AB82" s="71">
        <f t="shared" si="29"/>
        <v>2.3079137936943602E-2</v>
      </c>
      <c r="AC82" s="71">
        <f t="shared" si="29"/>
        <v>2.1901073804770185E-2</v>
      </c>
      <c r="AD82" s="71">
        <f t="shared" si="29"/>
        <v>2.0726344202895281E-2</v>
      </c>
      <c r="AE82" s="71">
        <f t="shared" si="29"/>
        <v>1.9554629374254052E-2</v>
      </c>
      <c r="AF82" s="71">
        <f t="shared" si="29"/>
        <v>1.8385680607932397E-2</v>
      </c>
      <c r="AG82" s="71">
        <f t="shared" si="29"/>
        <v>1.7219292144266943E-2</v>
      </c>
      <c r="AH82" s="71">
        <f t="shared" si="29"/>
        <v>1.6055285107218112E-2</v>
      </c>
      <c r="AI82" s="71">
        <f t="shared" si="29"/>
        <v>1.4893498329111831E-2</v>
      </c>
      <c r="AJ82" s="71">
        <f t="shared" si="29"/>
        <v>1.3733783055170002E-2</v>
      </c>
      <c r="AK82" s="71">
        <f t="shared" si="29"/>
        <v>8.6225323540906462E-3</v>
      </c>
      <c r="AL82" s="71">
        <f t="shared" si="29"/>
        <v>8.3430475965626631E-3</v>
      </c>
      <c r="AM82" s="71">
        <f t="shared" si="29"/>
        <v>8.1642227716124723E-3</v>
      </c>
      <c r="AN82" s="71">
        <f t="shared" si="29"/>
        <v>8.0764663166257005E-3</v>
      </c>
      <c r="AO82" s="71">
        <f t="shared" si="29"/>
        <v>8.0418242275833805E-3</v>
      </c>
      <c r="AP82" s="71">
        <f t="shared" si="29"/>
        <v>8.0339938323862482E-3</v>
      </c>
      <c r="AQ82" s="71">
        <f t="shared" si="29"/>
        <v>8.0378767400151215E-3</v>
      </c>
      <c r="AR82" s="71">
        <f t="shared" si="29"/>
        <v>8.0456405591403778E-3</v>
      </c>
      <c r="AS82" s="71">
        <f t="shared" si="29"/>
        <v>8.0536143976667057E-3</v>
      </c>
      <c r="AT82" s="71">
        <f t="shared" si="29"/>
        <v>8.0603285673842319E-3</v>
      </c>
      <c r="AU82" s="71">
        <f t="shared" si="29"/>
        <v>8.0653914442134073E-3</v>
      </c>
      <c r="AV82" s="71">
        <f t="shared" si="29"/>
        <v>8.0688869359863465E-3</v>
      </c>
      <c r="AW82" s="71">
        <f t="shared" si="29"/>
        <v>8.0710704374334242E-3</v>
      </c>
      <c r="AX82" s="71">
        <f t="shared" si="29"/>
        <v>8.0722266199812227E-3</v>
      </c>
    </row>
    <row r="83" spans="1:50">
      <c r="A83" t="s">
        <v>43</v>
      </c>
      <c r="B83" t="s">
        <v>46</v>
      </c>
      <c r="C83" t="s">
        <v>337</v>
      </c>
      <c r="I83" s="70"/>
      <c r="J83" s="71">
        <f t="shared" ref="J83:AX83" si="30">J69</f>
        <v>-5.6944034033096752E-2</v>
      </c>
      <c r="K83" s="71">
        <f t="shared" si="30"/>
        <v>0.83944499396558081</v>
      </c>
      <c r="L83" s="71">
        <f t="shared" si="30"/>
        <v>3.9087439866936968E-2</v>
      </c>
      <c r="M83" s="71">
        <f t="shared" si="30"/>
        <v>3.1446119368448815E-2</v>
      </c>
      <c r="N83" s="71">
        <f t="shared" si="30"/>
        <v>4.4710078912753581E-2</v>
      </c>
      <c r="O83" s="71">
        <f t="shared" si="30"/>
        <v>3.3773933086669108E-2</v>
      </c>
      <c r="P83" s="71">
        <f t="shared" si="30"/>
        <v>3.3269550604547726E-2</v>
      </c>
      <c r="Q83" s="71">
        <f t="shared" si="30"/>
        <v>3.8120704172321135E-2</v>
      </c>
      <c r="R83" s="71">
        <f t="shared" si="30"/>
        <v>4.2694018515271326E-2</v>
      </c>
      <c r="S83" s="71">
        <f t="shared" si="30"/>
        <v>3.6552182239440421E-2</v>
      </c>
      <c r="T83" s="71">
        <f t="shared" si="30"/>
        <v>2.7828639771993405E-2</v>
      </c>
      <c r="U83" s="71">
        <f t="shared" si="30"/>
        <v>2.8271793990640708E-2</v>
      </c>
      <c r="V83" s="71">
        <f t="shared" si="30"/>
        <v>2.4714024241436938E-2</v>
      </c>
      <c r="W83" s="71">
        <f t="shared" si="30"/>
        <v>4.0459268396039472E-2</v>
      </c>
      <c r="X83" s="71">
        <f t="shared" si="30"/>
        <v>2.8440593974608769E-2</v>
      </c>
      <c r="Y83" s="71">
        <f t="shared" si="30"/>
        <v>3.4269719950530124E-2</v>
      </c>
      <c r="Z83" s="71">
        <f t="shared" si="30"/>
        <v>2.9622300550133621E-3</v>
      </c>
      <c r="AA83" s="71">
        <f t="shared" si="30"/>
        <v>1.5773821915918813E-2</v>
      </c>
      <c r="AB83" s="71">
        <f t="shared" si="30"/>
        <v>1.0689342750715152E-2</v>
      </c>
      <c r="AC83" s="71">
        <f t="shared" si="30"/>
        <v>6.1845381591584736E-3</v>
      </c>
      <c r="AD83" s="71">
        <f t="shared" si="30"/>
        <v>9.3105158179468944E-3</v>
      </c>
      <c r="AE83" s="71">
        <f t="shared" si="30"/>
        <v>9.8861254933386555E-3</v>
      </c>
      <c r="AF83" s="71">
        <f t="shared" si="30"/>
        <v>1.1478442093371186E-2</v>
      </c>
      <c r="AG83" s="71">
        <f t="shared" si="30"/>
        <v>8.0333601004216049E-3</v>
      </c>
      <c r="AH83" s="71">
        <f t="shared" si="30"/>
        <v>7.2474127083427351E-3</v>
      </c>
      <c r="AI83" s="71">
        <f t="shared" si="30"/>
        <v>5.6293366692704867E-3</v>
      </c>
      <c r="AJ83" s="71">
        <f t="shared" si="30"/>
        <v>2.7488876004954088E-3</v>
      </c>
      <c r="AK83" s="71">
        <f t="shared" si="30"/>
        <v>-5.9763707232719538E-4</v>
      </c>
      <c r="AL83" s="71">
        <f t="shared" si="30"/>
        <v>3.7251426034723228E-3</v>
      </c>
      <c r="AM83" s="71">
        <f t="shared" si="30"/>
        <v>-3.6226956143123935E-3</v>
      </c>
      <c r="AN83" s="71">
        <f t="shared" si="30"/>
        <v>-2.0087652076873465E-3</v>
      </c>
      <c r="AO83" s="71">
        <f t="shared" si="30"/>
        <v>6.1993179902530187E-3</v>
      </c>
      <c r="AP83" s="71">
        <f t="shared" si="30"/>
        <v>6.1549938364540077E-3</v>
      </c>
      <c r="AQ83" s="71">
        <f t="shared" si="30"/>
        <v>6.1173425034576788E-3</v>
      </c>
      <c r="AR83" s="71">
        <f t="shared" si="30"/>
        <v>6.0873016155622356E-3</v>
      </c>
      <c r="AS83" s="71">
        <f t="shared" si="30"/>
        <v>6.0643423962571646E-3</v>
      </c>
      <c r="AT83" s="71">
        <f t="shared" si="30"/>
        <v>6.0474181498467597E-3</v>
      </c>
      <c r="AU83" s="71">
        <f t="shared" si="30"/>
        <v>6.0353934397124722E-3</v>
      </c>
      <c r="AV83" s="71">
        <f t="shared" si="30"/>
        <v>6.0272267497330162E-3</v>
      </c>
      <c r="AW83" s="71">
        <f t="shared" si="30"/>
        <v>6.0220349407079056E-3</v>
      </c>
      <c r="AX83" s="71">
        <f t="shared" si="30"/>
        <v>6.0191022888715744E-3</v>
      </c>
    </row>
    <row r="84" spans="1:50">
      <c r="A84" t="s">
        <v>44</v>
      </c>
      <c r="B84" t="s">
        <v>46</v>
      </c>
      <c r="C84" t="s">
        <v>337</v>
      </c>
      <c r="I84" s="70"/>
      <c r="J84" s="71">
        <f t="shared" ref="J84:AX84" si="31">J76</f>
        <v>-0.11800345260935421</v>
      </c>
      <c r="K84" s="71">
        <f t="shared" si="31"/>
        <v>0.2108484585143163</v>
      </c>
      <c r="L84" s="71">
        <f t="shared" si="31"/>
        <v>4.1566382011519069E-2</v>
      </c>
      <c r="M84" s="71">
        <f t="shared" si="31"/>
        <v>-5.3214485503468387E-3</v>
      </c>
      <c r="N84" s="71">
        <f t="shared" si="31"/>
        <v>3.8864590146108401E-2</v>
      </c>
      <c r="O84" s="71">
        <f t="shared" si="31"/>
        <v>3.4250950506834868E-2</v>
      </c>
      <c r="P84" s="71">
        <f t="shared" si="31"/>
        <v>3.08245488529089E-2</v>
      </c>
      <c r="Q84" s="71">
        <f t="shared" si="31"/>
        <v>3.0054523896867226E-2</v>
      </c>
      <c r="R84" s="71">
        <f t="shared" si="31"/>
        <v>3.1999517711764236E-2</v>
      </c>
      <c r="S84" s="71">
        <f t="shared" si="31"/>
        <v>3.0339070104475695E-2</v>
      </c>
      <c r="T84" s="71">
        <f t="shared" si="31"/>
        <v>2.6777202424870274E-2</v>
      </c>
      <c r="U84" s="71">
        <f t="shared" si="31"/>
        <v>2.5426625519054644E-2</v>
      </c>
      <c r="V84" s="71">
        <f t="shared" si="31"/>
        <v>2.3638306530217749E-2</v>
      </c>
      <c r="W84" s="71">
        <f t="shared" si="31"/>
        <v>2.6957033040578577E-2</v>
      </c>
      <c r="X84" s="71">
        <f t="shared" si="31"/>
        <v>2.3029250748136779E-2</v>
      </c>
      <c r="Y84" s="71">
        <f t="shared" si="31"/>
        <v>2.3788497430897934E-2</v>
      </c>
      <c r="Z84" s="71">
        <f t="shared" si="31"/>
        <v>1.9201934462887583E-2</v>
      </c>
      <c r="AA84" s="71">
        <f t="shared" si="31"/>
        <v>2.186894941102779E-2</v>
      </c>
      <c r="AB84" s="71">
        <f t="shared" si="31"/>
        <v>1.9752657984965533E-2</v>
      </c>
      <c r="AC84" s="71">
        <f t="shared" si="31"/>
        <v>1.7775906550215971E-2</v>
      </c>
      <c r="AD84" s="71">
        <f t="shared" si="31"/>
        <v>1.782099880434242E-2</v>
      </c>
      <c r="AE84" s="71">
        <f t="shared" si="31"/>
        <v>1.7171709877725712E-2</v>
      </c>
      <c r="AF84" s="71">
        <f t="shared" si="31"/>
        <v>1.6779815987450989E-2</v>
      </c>
      <c r="AG84" s="71">
        <f t="shared" si="31"/>
        <v>1.5039940879198058E-2</v>
      </c>
      <c r="AH84" s="71">
        <f t="shared" si="31"/>
        <v>1.3998516440716055E-2</v>
      </c>
      <c r="AI84" s="71">
        <f t="shared" si="31"/>
        <v>1.2732101391863248E-2</v>
      </c>
      <c r="AJ84" s="71">
        <f t="shared" si="31"/>
        <v>1.1125787677125E-2</v>
      </c>
      <c r="AK84" s="71">
        <f t="shared" si="31"/>
        <v>4.7427247471484605E-3</v>
      </c>
      <c r="AL84" s="71">
        <f t="shared" si="31"/>
        <v>6.2115657006978518E-3</v>
      </c>
      <c r="AM84" s="71">
        <f t="shared" si="31"/>
        <v>4.8267554740498517E-3</v>
      </c>
      <c r="AN84" s="71">
        <f t="shared" si="31"/>
        <v>5.7992283909993666E-3</v>
      </c>
      <c r="AO84" s="71">
        <f t="shared" si="31"/>
        <v>7.335934687171349E-3</v>
      </c>
      <c r="AP84" s="71">
        <f t="shared" si="31"/>
        <v>7.5089495163997433E-3</v>
      </c>
      <c r="AQ84" s="71">
        <f t="shared" si="31"/>
        <v>7.6241765916957105E-3</v>
      </c>
      <c r="AR84" s="71">
        <f t="shared" si="31"/>
        <v>7.6998355147580308E-3</v>
      </c>
      <c r="AS84" s="71">
        <f t="shared" si="31"/>
        <v>7.7493553271405329E-3</v>
      </c>
      <c r="AT84" s="71">
        <f t="shared" si="31"/>
        <v>7.7819003401285482E-3</v>
      </c>
      <c r="AU84" s="71">
        <f t="shared" si="31"/>
        <v>7.8035064129089735E-3</v>
      </c>
      <c r="AV84" s="71">
        <f t="shared" si="31"/>
        <v>7.8180814695297234E-3</v>
      </c>
      <c r="AW84" s="71">
        <f t="shared" si="31"/>
        <v>7.8281358370202257E-3</v>
      </c>
      <c r="AX84" s="71">
        <f t="shared" si="31"/>
        <v>7.835277391926793E-3</v>
      </c>
    </row>
    <row r="86" spans="1:50">
      <c r="A86" t="s">
        <v>29</v>
      </c>
      <c r="B86" t="s">
        <v>47</v>
      </c>
      <c r="C86" t="s">
        <v>389</v>
      </c>
      <c r="D86" s="65">
        <f>datos_tkm!D2</f>
        <v>4038284150.983871</v>
      </c>
      <c r="E86" s="65">
        <f>datos_tkm!E2</f>
        <v>5660725447.9862461</v>
      </c>
      <c r="F86" s="65">
        <f>datos_tkm!F2</f>
        <v>4043846515.7133498</v>
      </c>
      <c r="G86" s="65">
        <f>datos_tkm!G2</f>
        <v>2776462551.0494142</v>
      </c>
      <c r="H86" s="65">
        <f>datos_tkm!H2</f>
        <v>4395635411.7756205</v>
      </c>
      <c r="I86" s="65">
        <f>datos_tkm!I2</f>
        <v>4144997608.6936021</v>
      </c>
      <c r="J86" s="70">
        <f t="shared" ref="J86:AX86" si="32">I86*(1+J53)</f>
        <v>3908964723.797049</v>
      </c>
      <c r="K86" s="70">
        <f t="shared" si="32"/>
        <v>7190325592.7765312</v>
      </c>
      <c r="L86" s="70">
        <f t="shared" si="32"/>
        <v>7471377012.0078821</v>
      </c>
      <c r="M86" s="70">
        <f t="shared" si="32"/>
        <v>7706322825.3741665</v>
      </c>
      <c r="N86" s="70">
        <f t="shared" si="32"/>
        <v>8050873127.0237989</v>
      </c>
      <c r="O86" s="70">
        <f t="shared" si="32"/>
        <v>8322782777.3051653</v>
      </c>
      <c r="P86" s="70">
        <f t="shared" si="32"/>
        <v>8599678020.0853786</v>
      </c>
      <c r="Q86" s="70">
        <f t="shared" si="32"/>
        <v>8927503801.8662643</v>
      </c>
      <c r="R86" s="70">
        <f t="shared" si="32"/>
        <v>9308654814.4782982</v>
      </c>
      <c r="S86" s="70">
        <f t="shared" si="32"/>
        <v>9648906461.6611519</v>
      </c>
      <c r="T86" s="70">
        <f t="shared" si="32"/>
        <v>9917422403.7763805</v>
      </c>
      <c r="U86" s="70">
        <f t="shared" si="32"/>
        <v>10197805726.89411</v>
      </c>
      <c r="V86" s="70">
        <f t="shared" si="32"/>
        <v>10449834544.838037</v>
      </c>
      <c r="W86" s="70">
        <f t="shared" si="32"/>
        <v>10872627205.381845</v>
      </c>
      <c r="X86" s="70">
        <f t="shared" si="32"/>
        <v>11181851181.167395</v>
      </c>
      <c r="Y86" s="70">
        <f t="shared" si="32"/>
        <v>11565050089.674509</v>
      </c>
      <c r="Z86" s="70">
        <f t="shared" si="32"/>
        <v>11599308428.637877</v>
      </c>
      <c r="AA86" s="70">
        <f t="shared" si="32"/>
        <v>11782273854.139029</v>
      </c>
      <c r="AB86" s="70">
        <f t="shared" si="32"/>
        <v>11908218617.748713</v>
      </c>
      <c r="AC86" s="70">
        <f t="shared" si="32"/>
        <v>11981865450.197779</v>
      </c>
      <c r="AD86" s="70">
        <f t="shared" si="32"/>
        <v>12093422798.000355</v>
      </c>
      <c r="AE86" s="70">
        <f t="shared" si="32"/>
        <v>12212979893.425388</v>
      </c>
      <c r="AF86" s="70">
        <f t="shared" si="32"/>
        <v>12353165875.919577</v>
      </c>
      <c r="AG86" s="70">
        <f t="shared" si="32"/>
        <v>12452403305.78108</v>
      </c>
      <c r="AH86" s="70">
        <f t="shared" si="32"/>
        <v>12542651011.748808</v>
      </c>
      <c r="AI86" s="70">
        <f t="shared" si="32"/>
        <v>12613257817.01911</v>
      </c>
      <c r="AJ86" s="70">
        <f t="shared" si="32"/>
        <v>12647930245.034164</v>
      </c>
      <c r="AK86" s="70">
        <f t="shared" si="32"/>
        <v>12640371373.031525</v>
      </c>
      <c r="AL86" s="70">
        <f t="shared" si="32"/>
        <v>12687458558.956913</v>
      </c>
      <c r="AM86" s="70">
        <f t="shared" si="32"/>
        <v>12641495758.478611</v>
      </c>
      <c r="AN86" s="70">
        <f t="shared" si="32"/>
        <v>12616101961.625853</v>
      </c>
      <c r="AO86" s="70">
        <f t="shared" si="32"/>
        <v>12694313189.483423</v>
      </c>
      <c r="AP86" s="70">
        <f t="shared" si="32"/>
        <v>12772446608.92271</v>
      </c>
      <c r="AQ86" s="70">
        <f t="shared" si="32"/>
        <v>12850580039.436615</v>
      </c>
      <c r="AR86" s="70">
        <f t="shared" si="32"/>
        <v>12928805396.07159</v>
      </c>
      <c r="AS86" s="70">
        <f t="shared" si="32"/>
        <v>13007210098.767942</v>
      </c>
      <c r="AT86" s="70">
        <f t="shared" si="32"/>
        <v>13085870137.198103</v>
      </c>
      <c r="AU86" s="70">
        <f t="shared" si="32"/>
        <v>13164848511.977079</v>
      </c>
      <c r="AV86" s="70">
        <f t="shared" si="32"/>
        <v>13244196039.084648</v>
      </c>
      <c r="AW86" s="70">
        <f t="shared" si="32"/>
        <v>13323953050.393604</v>
      </c>
      <c r="AX86" s="70">
        <f t="shared" si="32"/>
        <v>13404151286.696039</v>
      </c>
    </row>
    <row r="87" spans="1:50">
      <c r="A87" t="s">
        <v>30</v>
      </c>
      <c r="B87" t="s">
        <v>47</v>
      </c>
      <c r="C87" t="s">
        <v>389</v>
      </c>
      <c r="D87" s="65">
        <f>datos_tkm!D3</f>
        <v>8950316207.5385723</v>
      </c>
      <c r="E87" s="65">
        <f>datos_tkm!E3</f>
        <v>19453784890.582218</v>
      </c>
      <c r="F87" s="65">
        <f>datos_tkm!F3</f>
        <v>9813761645.7624931</v>
      </c>
      <c r="G87" s="65">
        <f>datos_tkm!G3</f>
        <v>7911717799.0315027</v>
      </c>
      <c r="H87" s="65">
        <f>datos_tkm!H3</f>
        <v>8836440222.4531155</v>
      </c>
      <c r="I87" s="65">
        <f>datos_tkm!I3</f>
        <v>9394340963.9700279</v>
      </c>
      <c r="J87" s="70">
        <f t="shared" ref="J87:AX87" si="33">I87*(1+J54)</f>
        <v>8667016590.1341724</v>
      </c>
      <c r="K87" s="70">
        <f t="shared" si="33"/>
        <v>11006523646.339256</v>
      </c>
      <c r="L87" s="70">
        <f t="shared" si="33"/>
        <v>11612777655.454561</v>
      </c>
      <c r="M87" s="70">
        <f t="shared" si="33"/>
        <v>11620690997.421898</v>
      </c>
      <c r="N87" s="70">
        <f t="shared" si="33"/>
        <v>12203818186.782293</v>
      </c>
      <c r="O87" s="70">
        <f t="shared" si="33"/>
        <v>12770627559.381443</v>
      </c>
      <c r="P87" s="70">
        <f t="shared" si="33"/>
        <v>13303926058.54994</v>
      </c>
      <c r="Q87" s="70">
        <f t="shared" si="33"/>
        <v>13821149202.000082</v>
      </c>
      <c r="R87" s="70">
        <f t="shared" si="33"/>
        <v>14364285285.913862</v>
      </c>
      <c r="S87" s="70">
        <f t="shared" si="33"/>
        <v>14920116945.350487</v>
      </c>
      <c r="T87" s="70">
        <f t="shared" si="33"/>
        <v>15466251092.563614</v>
      </c>
      <c r="U87" s="70">
        <f t="shared" si="33"/>
        <v>16007791172.232338</v>
      </c>
      <c r="V87" s="70">
        <f t="shared" si="33"/>
        <v>16540480742.781384</v>
      </c>
      <c r="W87" s="70">
        <f t="shared" si="33"/>
        <v>17068088882.800165</v>
      </c>
      <c r="X87" s="70">
        <f t="shared" si="33"/>
        <v>17588448838.265759</v>
      </c>
      <c r="Y87" s="70">
        <f t="shared" si="33"/>
        <v>18099659424.477142</v>
      </c>
      <c r="Z87" s="70">
        <f t="shared" si="33"/>
        <v>18606931834.630379</v>
      </c>
      <c r="AA87" s="70">
        <f t="shared" si="33"/>
        <v>19101581369.095917</v>
      </c>
      <c r="AB87" s="70">
        <f t="shared" si="33"/>
        <v>19581888183.552235</v>
      </c>
      <c r="AC87" s="70">
        <f t="shared" si="33"/>
        <v>20046183322.730083</v>
      </c>
      <c r="AD87" s="70">
        <f t="shared" si="33"/>
        <v>20492859482.41436</v>
      </c>
      <c r="AE87" s="70">
        <f t="shared" si="33"/>
        <v>20920402473.770241</v>
      </c>
      <c r="AF87" s="70">
        <f t="shared" si="33"/>
        <v>21327326869.475327</v>
      </c>
      <c r="AG87" s="70">
        <f t="shared" si="33"/>
        <v>21712183323.052025</v>
      </c>
      <c r="AH87" s="70">
        <f t="shared" si="33"/>
        <v>22073536826.796562</v>
      </c>
      <c r="AI87" s="70">
        <f t="shared" si="33"/>
        <v>22409935617.685844</v>
      </c>
      <c r="AJ87" s="70">
        <f t="shared" si="33"/>
        <v>22720024566.316933</v>
      </c>
      <c r="AK87" s="70">
        <f t="shared" si="33"/>
        <v>22876345902.29903</v>
      </c>
      <c r="AL87" s="70">
        <f t="shared" si="33"/>
        <v>23038124835.803734</v>
      </c>
      <c r="AM87" s="70">
        <f t="shared" si="33"/>
        <v>23208078520.277557</v>
      </c>
      <c r="AN87" s="70">
        <f t="shared" si="33"/>
        <v>23383985023.15274</v>
      </c>
      <c r="AO87" s="70">
        <f t="shared" si="33"/>
        <v>23594962708.536312</v>
      </c>
      <c r="AP87" s="70">
        <f t="shared" si="33"/>
        <v>23812924182.922176</v>
      </c>
      <c r="AQ87" s="70">
        <f t="shared" si="33"/>
        <v>24036294908.014843</v>
      </c>
      <c r="AR87" s="70">
        <f t="shared" si="33"/>
        <v>24264026007.608597</v>
      </c>
      <c r="AS87" s="70">
        <f t="shared" si="33"/>
        <v>24495439012.480438</v>
      </c>
      <c r="AT87" s="70">
        <f t="shared" si="33"/>
        <v>24730103143.762825</v>
      </c>
      <c r="AU87" s="70">
        <f t="shared" si="33"/>
        <v>24967749451.746006</v>
      </c>
      <c r="AV87" s="70">
        <f t="shared" si="33"/>
        <v>25208213672.993885</v>
      </c>
      <c r="AW87" s="70">
        <f t="shared" si="33"/>
        <v>25451399046.644386</v>
      </c>
      <c r="AX87" s="70">
        <f t="shared" si="33"/>
        <v>25697252358.431992</v>
      </c>
    </row>
    <row r="88" spans="1:50">
      <c r="A88" t="s">
        <v>31</v>
      </c>
      <c r="B88" t="s">
        <v>47</v>
      </c>
      <c r="C88" t="s">
        <v>389</v>
      </c>
      <c r="D88" s="65">
        <f>datos_tkm!D4</f>
        <v>3431999404.2539458</v>
      </c>
      <c r="E88" s="65">
        <f>datos_tkm!E4</f>
        <v>6576877331.245163</v>
      </c>
      <c r="F88" s="65">
        <f>datos_tkm!F4</f>
        <v>7070145536.231967</v>
      </c>
      <c r="G88" s="65">
        <f>datos_tkm!G4</f>
        <v>5312692796.0480719</v>
      </c>
      <c r="H88" s="65">
        <f>datos_tkm!H4</f>
        <v>5675680213.5196218</v>
      </c>
      <c r="I88" s="65">
        <f>datos_tkm!I4</f>
        <v>4316906719.3816872</v>
      </c>
      <c r="J88" s="70">
        <f t="shared" ref="J88:AX88" si="34">I88*(1+J55)</f>
        <v>5358376591.7960558</v>
      </c>
      <c r="K88" s="70">
        <f t="shared" si="34"/>
        <v>4715498814.3658104</v>
      </c>
      <c r="L88" s="70">
        <f t="shared" si="34"/>
        <v>4910271373.3014288</v>
      </c>
      <c r="M88" s="70">
        <f t="shared" si="34"/>
        <v>4958822072.9896221</v>
      </c>
      <c r="N88" s="70">
        <f t="shared" si="34"/>
        <v>5194750772.1589489</v>
      </c>
      <c r="O88" s="70">
        <f t="shared" si="34"/>
        <v>5420682516.6806345</v>
      </c>
      <c r="P88" s="70">
        <f t="shared" si="34"/>
        <v>5638499792.6088696</v>
      </c>
      <c r="Q88" s="70">
        <f t="shared" si="34"/>
        <v>5854158159.4231205</v>
      </c>
      <c r="R88" s="70">
        <f t="shared" si="34"/>
        <v>6079796216.4730415</v>
      </c>
      <c r="S88" s="70">
        <f t="shared" si="34"/>
        <v>6310739080.5543823</v>
      </c>
      <c r="T88" s="70">
        <f t="shared" si="34"/>
        <v>6540274701.5959034</v>
      </c>
      <c r="U88" s="70">
        <f t="shared" si="34"/>
        <v>6767577051.2147512</v>
      </c>
      <c r="V88" s="70">
        <f t="shared" si="34"/>
        <v>6994578783.9627304</v>
      </c>
      <c r="W88" s="70">
        <f t="shared" si="34"/>
        <v>7220503314.8959026</v>
      </c>
      <c r="X88" s="70">
        <f t="shared" si="34"/>
        <v>7444663910.866251</v>
      </c>
      <c r="Y88" s="70">
        <f t="shared" si="34"/>
        <v>7666398298.863287</v>
      </c>
      <c r="Z88" s="70">
        <f t="shared" si="34"/>
        <v>7885050641.4980288</v>
      </c>
      <c r="AA88" s="70">
        <f t="shared" si="34"/>
        <v>8099965893.6513433</v>
      </c>
      <c r="AB88" s="70">
        <f t="shared" si="34"/>
        <v>8310488879.1615992</v>
      </c>
      <c r="AC88" s="70">
        <f t="shared" si="34"/>
        <v>8515965467.0994978</v>
      </c>
      <c r="AD88" s="70">
        <f t="shared" si="34"/>
        <v>8715744777.7591076</v>
      </c>
      <c r="AE88" s="70">
        <f t="shared" si="34"/>
        <v>8909181934.7703648</v>
      </c>
      <c r="AF88" s="70">
        <f t="shared" si="34"/>
        <v>9095641121.5948391</v>
      </c>
      <c r="AG88" s="70">
        <f t="shared" si="34"/>
        <v>9274498807.3930607</v>
      </c>
      <c r="AH88" s="70">
        <f t="shared" si="34"/>
        <v>9445147057.6449013</v>
      </c>
      <c r="AI88" s="70">
        <f t="shared" si="34"/>
        <v>9606996870.3290253</v>
      </c>
      <c r="AJ88" s="70">
        <f t="shared" si="34"/>
        <v>9759481492.1057186</v>
      </c>
      <c r="AK88" s="70">
        <f t="shared" si="34"/>
        <v>9863034876.7258892</v>
      </c>
      <c r="AL88" s="70">
        <f t="shared" si="34"/>
        <v>9965410167.7643509</v>
      </c>
      <c r="AM88" s="70">
        <f t="shared" si="34"/>
        <v>10065509936.016354</v>
      </c>
      <c r="AN88" s="70">
        <f t="shared" si="34"/>
        <v>10163624750.916824</v>
      </c>
      <c r="AO88" s="70">
        <f t="shared" si="34"/>
        <v>10260311007.975872</v>
      </c>
      <c r="AP88" s="70">
        <f t="shared" si="34"/>
        <v>10356108929.508932</v>
      </c>
      <c r="AQ88" s="70">
        <f t="shared" si="34"/>
        <v>10451467884.674452</v>
      </c>
      <c r="AR88" s="70">
        <f t="shared" si="34"/>
        <v>10546738413.862055</v>
      </c>
      <c r="AS88" s="70">
        <f t="shared" si="34"/>
        <v>10642185183.383091</v>
      </c>
      <c r="AT88" s="70">
        <f t="shared" si="34"/>
        <v>10738004445.462017</v>
      </c>
      <c r="AU88" s="70">
        <f t="shared" si="34"/>
        <v>10834340298.495378</v>
      </c>
      <c r="AV88" s="70">
        <f t="shared" si="34"/>
        <v>10931298109.8473</v>
      </c>
      <c r="AW88" s="70">
        <f t="shared" si="34"/>
        <v>11028954979.314165</v>
      </c>
      <c r="AX88" s="70">
        <f t="shared" si="34"/>
        <v>11127367633.159464</v>
      </c>
    </row>
    <row r="89" spans="1:50">
      <c r="A89" t="s">
        <v>32</v>
      </c>
      <c r="B89" t="s">
        <v>47</v>
      </c>
      <c r="C89" t="s">
        <v>389</v>
      </c>
      <c r="D89" s="65">
        <f>datos_tkm!D5</f>
        <v>2251503745.4922991</v>
      </c>
      <c r="E89" s="65">
        <f>datos_tkm!E5</f>
        <v>3070765626.2227178</v>
      </c>
      <c r="F89" s="65">
        <f>datos_tkm!F5</f>
        <v>4013644319.210886</v>
      </c>
      <c r="G89" s="65">
        <f>datos_tkm!G5</f>
        <v>4131325274.8399639</v>
      </c>
      <c r="H89" s="65">
        <f>datos_tkm!H5</f>
        <v>4133838903.2305102</v>
      </c>
      <c r="I89" s="65">
        <f>datos_tkm!I5</f>
        <v>3768017483.959671</v>
      </c>
      <c r="J89" s="70">
        <f t="shared" ref="J89:AX89" si="35">I89*(1+J56)</f>
        <v>3384099407.922574</v>
      </c>
      <c r="K89" s="70">
        <f t="shared" si="35"/>
        <v>3071813781.7464333</v>
      </c>
      <c r="L89" s="70">
        <f t="shared" si="35"/>
        <v>3157871967.810905</v>
      </c>
      <c r="M89" s="70">
        <f t="shared" si="35"/>
        <v>3179153734.811779</v>
      </c>
      <c r="N89" s="70">
        <f t="shared" si="35"/>
        <v>3281646222.5834103</v>
      </c>
      <c r="O89" s="70">
        <f t="shared" si="35"/>
        <v>3378419438.8558369</v>
      </c>
      <c r="P89" s="70">
        <f t="shared" si="35"/>
        <v>3470511930.2819819</v>
      </c>
      <c r="Q89" s="70">
        <f t="shared" si="35"/>
        <v>3560585690.6255798</v>
      </c>
      <c r="R89" s="70">
        <f t="shared" si="35"/>
        <v>3653707524.0098715</v>
      </c>
      <c r="S89" s="70">
        <f t="shared" si="35"/>
        <v>3747889738.7828698</v>
      </c>
      <c r="T89" s="70">
        <f t="shared" si="35"/>
        <v>3840420159.7380075</v>
      </c>
      <c r="U89" s="70">
        <f t="shared" si="35"/>
        <v>3931039993.6715293</v>
      </c>
      <c r="V89" s="70">
        <f t="shared" si="35"/>
        <v>4020580905.7265673</v>
      </c>
      <c r="W89" s="70">
        <f t="shared" si="35"/>
        <v>4108785735.9739003</v>
      </c>
      <c r="X89" s="70">
        <f t="shared" si="35"/>
        <v>4195440329.8484445</v>
      </c>
      <c r="Y89" s="70">
        <f t="shared" si="35"/>
        <v>4280346024.0585289</v>
      </c>
      <c r="Z89" s="70">
        <f t="shared" si="35"/>
        <v>4363311656.7984314</v>
      </c>
      <c r="AA89" s="70">
        <f t="shared" si="35"/>
        <v>4444150674.7596998</v>
      </c>
      <c r="AB89" s="70">
        <f t="shared" si="35"/>
        <v>4522680153.5736332</v>
      </c>
      <c r="AC89" s="70">
        <f t="shared" si="35"/>
        <v>4598720644.785327</v>
      </c>
      <c r="AD89" s="70">
        <f t="shared" si="35"/>
        <v>4672096409.6930075</v>
      </c>
      <c r="AE89" s="70">
        <f t="shared" si="35"/>
        <v>4742635845.0430965</v>
      </c>
      <c r="AF89" s="70">
        <f t="shared" si="35"/>
        <v>4810172006.6359091</v>
      </c>
      <c r="AG89" s="70">
        <f t="shared" si="35"/>
        <v>4874543181.6884146</v>
      </c>
      <c r="AH89" s="70">
        <f t="shared" si="35"/>
        <v>4935593482.0943594</v>
      </c>
      <c r="AI89" s="70">
        <f t="shared" si="35"/>
        <v>4993173441.5408745</v>
      </c>
      <c r="AJ89" s="70">
        <f t="shared" si="35"/>
        <v>5047140605.2698116</v>
      </c>
      <c r="AK89" s="70">
        <f t="shared" si="35"/>
        <v>5083637563.4239235</v>
      </c>
      <c r="AL89" s="70">
        <f t="shared" si="35"/>
        <v>5119599962.9658613</v>
      </c>
      <c r="AM89" s="70">
        <f t="shared" si="35"/>
        <v>5154649826.9235668</v>
      </c>
      <c r="AN89" s="70">
        <f t="shared" si="35"/>
        <v>5188897472.3755445</v>
      </c>
      <c r="AO89" s="70">
        <f t="shared" si="35"/>
        <v>5222543982.0038252</v>
      </c>
      <c r="AP89" s="70">
        <f t="shared" si="35"/>
        <v>5255782261.287591</v>
      </c>
      <c r="AQ89" s="70">
        <f t="shared" si="35"/>
        <v>5288771471.465107</v>
      </c>
      <c r="AR89" s="70">
        <f t="shared" si="35"/>
        <v>5321634841.6111841</v>
      </c>
      <c r="AS89" s="70">
        <f t="shared" si="35"/>
        <v>5354464671.5761862</v>
      </c>
      <c r="AT89" s="70">
        <f t="shared" si="35"/>
        <v>5387328770.6697464</v>
      </c>
      <c r="AU89" s="70">
        <f t="shared" si="35"/>
        <v>5420276365.6490078</v>
      </c>
      <c r="AV89" s="70">
        <f t="shared" si="35"/>
        <v>5453342936.8814182</v>
      </c>
      <c r="AW89" s="70">
        <f t="shared" si="35"/>
        <v>5486553965.5771942</v>
      </c>
      <c r="AX89" s="70">
        <f t="shared" si="35"/>
        <v>5519927747.0063334</v>
      </c>
    </row>
    <row r="90" spans="1:50">
      <c r="A90" t="s">
        <v>33</v>
      </c>
      <c r="B90" t="s">
        <v>47</v>
      </c>
      <c r="C90" t="s">
        <v>389</v>
      </c>
      <c r="D90" s="65">
        <f>datos_tkm!D6</f>
        <v>11091023425.92708</v>
      </c>
      <c r="E90" s="65">
        <f>datos_tkm!E6</f>
        <v>8294269592.0669022</v>
      </c>
      <c r="F90" s="65">
        <f>datos_tkm!F6</f>
        <v>11365274936.370029</v>
      </c>
      <c r="G90" s="65">
        <f>datos_tkm!G6</f>
        <v>9096649232.9150314</v>
      </c>
      <c r="H90" s="65">
        <f>datos_tkm!H6</f>
        <v>12195860400.51338</v>
      </c>
      <c r="I90" s="65">
        <f>datos_tkm!I6</f>
        <v>14233694860.176161</v>
      </c>
      <c r="J90" s="70">
        <f t="shared" ref="J90:AX90" si="36">I90*(1+J57)</f>
        <v>13176438680.338339</v>
      </c>
      <c r="K90" s="70">
        <f t="shared" si="36"/>
        <v>15051254674.267651</v>
      </c>
      <c r="L90" s="70">
        <f t="shared" si="36"/>
        <v>15344399358.387489</v>
      </c>
      <c r="M90" s="70">
        <f t="shared" si="36"/>
        <v>15211539455.906672</v>
      </c>
      <c r="N90" s="70">
        <f t="shared" si="36"/>
        <v>15573485726.099867</v>
      </c>
      <c r="O90" s="70">
        <f t="shared" si="36"/>
        <v>15902180419.361956</v>
      </c>
      <c r="P90" s="70">
        <f t="shared" si="36"/>
        <v>16191475479.999125</v>
      </c>
      <c r="Q90" s="70">
        <f t="shared" si="36"/>
        <v>16462454140.441301</v>
      </c>
      <c r="R90" s="70">
        <f t="shared" si="36"/>
        <v>16746574169.462811</v>
      </c>
      <c r="S90" s="70">
        <f t="shared" si="36"/>
        <v>17032401957.164326</v>
      </c>
      <c r="T90" s="70">
        <f t="shared" si="36"/>
        <v>17305222742.290028</v>
      </c>
      <c r="U90" s="70">
        <f t="shared" si="36"/>
        <v>17565509635.941021</v>
      </c>
      <c r="V90" s="70">
        <f t="shared" si="36"/>
        <v>17819604958.06419</v>
      </c>
      <c r="W90" s="70">
        <f t="shared" si="36"/>
        <v>18067141401.36808</v>
      </c>
      <c r="X90" s="70">
        <f t="shared" si="36"/>
        <v>18307642841.274818</v>
      </c>
      <c r="Y90" s="70">
        <f t="shared" si="36"/>
        <v>18540672409.618271</v>
      </c>
      <c r="Z90" s="70">
        <f t="shared" si="36"/>
        <v>18765823545.211601</v>
      </c>
      <c r="AA90" s="70">
        <f t="shared" si="36"/>
        <v>18982710580.74757</v>
      </c>
      <c r="AB90" s="70">
        <f t="shared" si="36"/>
        <v>19190964270.666107</v>
      </c>
      <c r="AC90" s="70">
        <f t="shared" si="36"/>
        <v>19390229944.390079</v>
      </c>
      <c r="AD90" s="70">
        <f t="shared" si="36"/>
        <v>19580166941.310997</v>
      </c>
      <c r="AE90" s="70">
        <f t="shared" si="36"/>
        <v>19760448692.121002</v>
      </c>
      <c r="AF90" s="70">
        <f t="shared" si="36"/>
        <v>19930763136.120323</v>
      </c>
      <c r="AG90" s="70">
        <f t="shared" si="36"/>
        <v>20090813312.878048</v>
      </c>
      <c r="AH90" s="70">
        <f t="shared" si="36"/>
        <v>20240318038.844913</v>
      </c>
      <c r="AI90" s="70">
        <f t="shared" si="36"/>
        <v>20379012616.903</v>
      </c>
      <c r="AJ90" s="70">
        <f t="shared" si="36"/>
        <v>20506649547.282963</v>
      </c>
      <c r="AK90" s="70">
        <f t="shared" si="36"/>
        <v>20558166815.37233</v>
      </c>
      <c r="AL90" s="70">
        <f t="shared" si="36"/>
        <v>20621314717.109592</v>
      </c>
      <c r="AM90" s="70">
        <f t="shared" si="36"/>
        <v>20693147015.31266</v>
      </c>
      <c r="AN90" s="70">
        <f t="shared" si="36"/>
        <v>20770470142.339367</v>
      </c>
      <c r="AO90" s="70">
        <f t="shared" si="36"/>
        <v>20851310782.538177</v>
      </c>
      <c r="AP90" s="70">
        <f t="shared" si="36"/>
        <v>20934479539.196114</v>
      </c>
      <c r="AQ90" s="70">
        <f t="shared" si="36"/>
        <v>21019248658.68008</v>
      </c>
      <c r="AR90" s="70">
        <f t="shared" si="36"/>
        <v>21105166697.944698</v>
      </c>
      <c r="AS90" s="70">
        <f t="shared" si="36"/>
        <v>21191950967.005634</v>
      </c>
      <c r="AT90" s="70">
        <f t="shared" si="36"/>
        <v>21279423349.673603</v>
      </c>
      <c r="AU90" s="70">
        <f t="shared" si="36"/>
        <v>21367471183.214577</v>
      </c>
      <c r="AV90" s="70">
        <f t="shared" si="36"/>
        <v>21456023066.44442</v>
      </c>
      <c r="AW90" s="70">
        <f t="shared" si="36"/>
        <v>21545033752.867191</v>
      </c>
      <c r="AX90" s="70">
        <f t="shared" si="36"/>
        <v>21634474651.562195</v>
      </c>
    </row>
    <row r="91" spans="1:50">
      <c r="A91" t="s">
        <v>34</v>
      </c>
      <c r="B91" t="s">
        <v>47</v>
      </c>
      <c r="C91" t="s">
        <v>389</v>
      </c>
      <c r="D91" s="65">
        <f>datos_tkm!D7</f>
        <v>5014038628.686842</v>
      </c>
      <c r="E91" s="65">
        <f>datos_tkm!E7</f>
        <v>3380467782.3940892</v>
      </c>
      <c r="F91" s="65">
        <f>datos_tkm!F7</f>
        <v>5631923457.9432793</v>
      </c>
      <c r="G91" s="65">
        <f>datos_tkm!G7</f>
        <v>3785789185.9727039</v>
      </c>
      <c r="H91" s="65">
        <f>datos_tkm!H7</f>
        <v>3398101585.5584769</v>
      </c>
      <c r="I91" s="65">
        <f>datos_tkm!I7</f>
        <v>3245084155.5114102</v>
      </c>
      <c r="J91" s="70">
        <f t="shared" ref="J91:AX91" si="37">I91*(1+J58)</f>
        <v>2794951237.0273285</v>
      </c>
      <c r="K91" s="70">
        <f t="shared" si="37"/>
        <v>3471789997.7381296</v>
      </c>
      <c r="L91" s="70">
        <f t="shared" si="37"/>
        <v>3626209015.8420882</v>
      </c>
      <c r="M91" s="70">
        <f t="shared" si="37"/>
        <v>3624812287.8717809</v>
      </c>
      <c r="N91" s="70">
        <f t="shared" si="37"/>
        <v>3812224097.1098824</v>
      </c>
      <c r="O91" s="70">
        <f t="shared" si="37"/>
        <v>3972647262.084559</v>
      </c>
      <c r="P91" s="70">
        <f t="shared" si="37"/>
        <v>4126118510.5432892</v>
      </c>
      <c r="Q91" s="70">
        <f t="shared" si="37"/>
        <v>4290521188.3357949</v>
      </c>
      <c r="R91" s="70">
        <f t="shared" si="37"/>
        <v>4478026582.2097712</v>
      </c>
      <c r="S91" s="70">
        <f t="shared" si="37"/>
        <v>4657235934.8295822</v>
      </c>
      <c r="T91" s="70">
        <f t="shared" si="37"/>
        <v>4813372168.5911036</v>
      </c>
      <c r="U91" s="70">
        <f t="shared" si="37"/>
        <v>4968642427.3433275</v>
      </c>
      <c r="V91" s="70">
        <f t="shared" si="37"/>
        <v>5113833347.4007387</v>
      </c>
      <c r="W91" s="70">
        <f t="shared" si="37"/>
        <v>5308707753.2124577</v>
      </c>
      <c r="X91" s="70">
        <f t="shared" si="37"/>
        <v>5467582193.4834557</v>
      </c>
      <c r="Y91" s="70">
        <f t="shared" si="37"/>
        <v>5646797495.6370821</v>
      </c>
      <c r="Z91" s="70">
        <f t="shared" si="37"/>
        <v>5777119618.076498</v>
      </c>
      <c r="AA91" s="70">
        <f t="shared" si="37"/>
        <v>5952827077.4407129</v>
      </c>
      <c r="AB91" s="70">
        <f t="shared" si="37"/>
        <v>6110710324.535018</v>
      </c>
      <c r="AC91" s="70">
        <f t="shared" si="37"/>
        <v>6251052445.1810169</v>
      </c>
      <c r="AD91" s="70">
        <f t="shared" si="37"/>
        <v>6402066141.9894485</v>
      </c>
      <c r="AE91" s="70">
        <f t="shared" si="37"/>
        <v>6553942541.0089111</v>
      </c>
      <c r="AF91" s="70">
        <f t="shared" si="37"/>
        <v>6710546518.2978268</v>
      </c>
      <c r="AG91" s="70">
        <f t="shared" si="37"/>
        <v>6850813788.1355143</v>
      </c>
      <c r="AH91" s="70">
        <f t="shared" si="37"/>
        <v>6984762673.644393</v>
      </c>
      <c r="AI91" s="70">
        <f t="shared" si="37"/>
        <v>7108224714.4122458</v>
      </c>
      <c r="AJ91" s="70">
        <f t="shared" si="37"/>
        <v>7214884420.4487581</v>
      </c>
      <c r="AK91" s="70">
        <f t="shared" si="37"/>
        <v>7266027090.6505098</v>
      </c>
      <c r="AL91" s="70">
        <f t="shared" si="37"/>
        <v>7338546391.112731</v>
      </c>
      <c r="AM91" s="70">
        <f t="shared" si="37"/>
        <v>7381163439.3834467</v>
      </c>
      <c r="AN91" s="70">
        <f t="shared" si="37"/>
        <v>7435085135.2291994</v>
      </c>
      <c r="AO91" s="70">
        <f t="shared" si="37"/>
        <v>7512118244.3506136</v>
      </c>
      <c r="AP91" s="70">
        <f t="shared" si="37"/>
        <v>7590378374.7082872</v>
      </c>
      <c r="AQ91" s="70">
        <f t="shared" si="37"/>
        <v>7669851496.4715557</v>
      </c>
      <c r="AR91" s="70">
        <f t="shared" si="37"/>
        <v>7750488363.0845222</v>
      </c>
      <c r="AS91" s="70">
        <f t="shared" si="37"/>
        <v>7832234446.4473543</v>
      </c>
      <c r="AT91" s="70">
        <f t="shared" si="37"/>
        <v>7915042581.6558504</v>
      </c>
      <c r="AU91" s="70">
        <f t="shared" si="37"/>
        <v>7998876789.9270144</v>
      </c>
      <c r="AV91" s="70">
        <f t="shared" si="37"/>
        <v>8083712098.5962152</v>
      </c>
      <c r="AW91" s="70">
        <f t="shared" si="37"/>
        <v>8169532859.5626707</v>
      </c>
      <c r="AX91" s="70">
        <f t="shared" si="37"/>
        <v>8256330753.1786165</v>
      </c>
    </row>
    <row r="92" spans="1:50">
      <c r="A92" t="s">
        <v>35</v>
      </c>
      <c r="B92" t="s">
        <v>47</v>
      </c>
      <c r="C92" t="s">
        <v>389</v>
      </c>
      <c r="D92" s="65">
        <f>datos_tkm!D8</f>
        <v>1868811965.619066</v>
      </c>
      <c r="E92" s="65">
        <f>datos_tkm!E8</f>
        <v>823501686.4643997</v>
      </c>
      <c r="F92" s="65">
        <f>datos_tkm!F8</f>
        <v>3895292835.1941352</v>
      </c>
      <c r="G92" s="65">
        <f>datos_tkm!G8</f>
        <v>4668655886.0002604</v>
      </c>
      <c r="H92" s="65">
        <f>datos_tkm!H8</f>
        <v>5846526480.4965935</v>
      </c>
      <c r="I92" s="65">
        <f>datos_tkm!I8</f>
        <v>5779761386.0584641</v>
      </c>
      <c r="J92" s="70">
        <f t="shared" ref="J92:AX92" si="38">I92*(1+J59)</f>
        <v>5546850204.6402597</v>
      </c>
      <c r="K92" s="70">
        <f t="shared" si="38"/>
        <v>5206266167.2304459</v>
      </c>
      <c r="L92" s="70">
        <f t="shared" si="38"/>
        <v>5325386227.0419636</v>
      </c>
      <c r="M92" s="70">
        <f t="shared" si="38"/>
        <v>5261248018.2138453</v>
      </c>
      <c r="N92" s="70">
        <f t="shared" si="38"/>
        <v>5424764387.5385189</v>
      </c>
      <c r="O92" s="70">
        <f t="shared" si="38"/>
        <v>5571178221.3586197</v>
      </c>
      <c r="P92" s="70">
        <f t="shared" si="38"/>
        <v>5700252847.8181314</v>
      </c>
      <c r="Q92" s="70">
        <f t="shared" si="38"/>
        <v>5821797827.3898554</v>
      </c>
      <c r="R92" s="70">
        <f t="shared" si="38"/>
        <v>5950150121.3206511</v>
      </c>
      <c r="S92" s="70">
        <f t="shared" si="38"/>
        <v>6079834774.9181108</v>
      </c>
      <c r="T92" s="70">
        <f t="shared" si="38"/>
        <v>6204034807.021925</v>
      </c>
      <c r="U92" s="70">
        <f t="shared" si="38"/>
        <v>6323002058.0823212</v>
      </c>
      <c r="V92" s="70">
        <f t="shared" si="38"/>
        <v>6439660084.9991589</v>
      </c>
      <c r="W92" s="70">
        <f t="shared" si="38"/>
        <v>6553753747.0631647</v>
      </c>
      <c r="X92" s="70">
        <f t="shared" si="38"/>
        <v>6665016394.8428907</v>
      </c>
      <c r="Y92" s="70">
        <f t="shared" si="38"/>
        <v>6773203753.1530609</v>
      </c>
      <c r="Z92" s="70">
        <f t="shared" si="38"/>
        <v>6878085355.5103903</v>
      </c>
      <c r="AA92" s="70">
        <f t="shared" si="38"/>
        <v>6979440064.1232452</v>
      </c>
      <c r="AB92" s="70">
        <f t="shared" si="38"/>
        <v>7077054261.4474545</v>
      </c>
      <c r="AC92" s="70">
        <f t="shared" si="38"/>
        <v>7170721271.2992411</v>
      </c>
      <c r="AD92" s="70">
        <f t="shared" si="38"/>
        <v>7260241364.8662443</v>
      </c>
      <c r="AE92" s="70">
        <f t="shared" si="38"/>
        <v>7345422059.3392935</v>
      </c>
      <c r="AF92" s="70">
        <f t="shared" si="38"/>
        <v>7426078566.6293812</v>
      </c>
      <c r="AG92" s="70">
        <f t="shared" si="38"/>
        <v>7502034317.1473579</v>
      </c>
      <c r="AH92" s="70">
        <f t="shared" si="38"/>
        <v>7573121516.3295803</v>
      </c>
      <c r="AI92" s="70">
        <f t="shared" si="38"/>
        <v>7639181708.5477133</v>
      </c>
      <c r="AJ92" s="70">
        <f t="shared" si="38"/>
        <v>7700066332.353569</v>
      </c>
      <c r="AK92" s="70">
        <f t="shared" si="38"/>
        <v>7723858101.6284332</v>
      </c>
      <c r="AL92" s="70">
        <f t="shared" si="38"/>
        <v>7753999100.3836622</v>
      </c>
      <c r="AM92" s="70">
        <f t="shared" si="38"/>
        <v>7788446831.5573883</v>
      </c>
      <c r="AN92" s="70">
        <f t="shared" si="38"/>
        <v>7825587324.0364161</v>
      </c>
      <c r="AO92" s="70">
        <f t="shared" si="38"/>
        <v>7864466788.6075945</v>
      </c>
      <c r="AP92" s="70">
        <f t="shared" si="38"/>
        <v>7904514413.6130095</v>
      </c>
      <c r="AQ92" s="70">
        <f t="shared" si="38"/>
        <v>7945381238.7389565</v>
      </c>
      <c r="AR92" s="70">
        <f t="shared" si="38"/>
        <v>7986850819.57864</v>
      </c>
      <c r="AS92" s="70">
        <f t="shared" si="38"/>
        <v>8028787672.7381525</v>
      </c>
      <c r="AT92" s="70">
        <f t="shared" si="38"/>
        <v>8071106525.7904844</v>
      </c>
      <c r="AU92" s="70">
        <f t="shared" si="38"/>
        <v>8113753563.6507263</v>
      </c>
      <c r="AV92" s="70">
        <f t="shared" si="38"/>
        <v>8156694822.3283558</v>
      </c>
      <c r="AW92" s="70">
        <f t="shared" si="38"/>
        <v>8199908934.8529167</v>
      </c>
      <c r="AX92" s="70">
        <f t="shared" si="38"/>
        <v>8243382565.6251955</v>
      </c>
    </row>
    <row r="93" spans="1:50">
      <c r="A93" t="s">
        <v>36</v>
      </c>
      <c r="B93" t="s">
        <v>47</v>
      </c>
      <c r="C93" t="s">
        <v>389</v>
      </c>
      <c r="D93" s="65">
        <f>datos_tkm!D9</f>
        <v>7366677668.2022457</v>
      </c>
      <c r="E93" s="65">
        <f>datos_tkm!E9</f>
        <v>6731417994.0904169</v>
      </c>
      <c r="F93" s="65">
        <f>datos_tkm!F9</f>
        <v>9112919816.2439499</v>
      </c>
      <c r="G93" s="65">
        <f>datos_tkm!G9</f>
        <v>8373280626.570097</v>
      </c>
      <c r="H93" s="65">
        <f>datos_tkm!H9</f>
        <v>12077591096.22389</v>
      </c>
      <c r="I93" s="65">
        <f>datos_tkm!I9</f>
        <v>12919115313.92742</v>
      </c>
      <c r="J93" s="70">
        <f t="shared" ref="J93:AX93" si="39">I93*(1+J60)</f>
        <v>11394615102.225601</v>
      </c>
      <c r="K93" s="70">
        <f t="shared" si="39"/>
        <v>13797152131.893816</v>
      </c>
      <c r="L93" s="70">
        <f t="shared" si="39"/>
        <v>14370649828.079159</v>
      </c>
      <c r="M93" s="70">
        <f t="shared" si="39"/>
        <v>14294177154.383987</v>
      </c>
      <c r="N93" s="70">
        <f t="shared" si="39"/>
        <v>14849714490.964985</v>
      </c>
      <c r="O93" s="70">
        <f t="shared" si="39"/>
        <v>15358331327.035656</v>
      </c>
      <c r="P93" s="70">
        <f t="shared" si="39"/>
        <v>15831744961.325027</v>
      </c>
      <c r="Q93" s="70">
        <f t="shared" si="39"/>
        <v>16307560518.594278</v>
      </c>
      <c r="R93" s="70">
        <f t="shared" si="39"/>
        <v>16829394590.244703</v>
      </c>
      <c r="S93" s="70">
        <f t="shared" si="39"/>
        <v>17339982772.534019</v>
      </c>
      <c r="T93" s="70">
        <f t="shared" si="39"/>
        <v>17804299001.277927</v>
      </c>
      <c r="U93" s="70">
        <f t="shared" si="39"/>
        <v>18257002244.612701</v>
      </c>
      <c r="V93" s="70">
        <f t="shared" si="39"/>
        <v>18688566859.993729</v>
      </c>
      <c r="W93" s="70">
        <f t="shared" si="39"/>
        <v>19192355174.319641</v>
      </c>
      <c r="X93" s="70">
        <f t="shared" si="39"/>
        <v>19634340734.076351</v>
      </c>
      <c r="Y93" s="70">
        <f t="shared" si="39"/>
        <v>20101412198.186302</v>
      </c>
      <c r="Z93" s="70">
        <f t="shared" si="39"/>
        <v>20487398197.827362</v>
      </c>
      <c r="AA93" s="70">
        <f t="shared" si="39"/>
        <v>20935436072.579227</v>
      </c>
      <c r="AB93" s="70">
        <f t="shared" si="39"/>
        <v>21348966581.086998</v>
      </c>
      <c r="AC93" s="70">
        <f t="shared" si="39"/>
        <v>21728463815.976086</v>
      </c>
      <c r="AD93" s="70">
        <f t="shared" si="39"/>
        <v>22115686743.660793</v>
      </c>
      <c r="AE93" s="70">
        <f t="shared" si="39"/>
        <v>22495450900.169598</v>
      </c>
      <c r="AF93" s="70">
        <f t="shared" si="39"/>
        <v>22872920426.829182</v>
      </c>
      <c r="AG93" s="70">
        <f t="shared" si="39"/>
        <v>23216927797.783291</v>
      </c>
      <c r="AH93" s="70">
        <f t="shared" si="39"/>
        <v>23541930343.263481</v>
      </c>
      <c r="AI93" s="70">
        <f t="shared" si="39"/>
        <v>23841668587.354095</v>
      </c>
      <c r="AJ93" s="70">
        <f t="shared" si="39"/>
        <v>24106925929.925377</v>
      </c>
      <c r="AK93" s="70">
        <f t="shared" si="39"/>
        <v>24221258444.110912</v>
      </c>
      <c r="AL93" s="70">
        <f t="shared" si="39"/>
        <v>24371710382.290089</v>
      </c>
      <c r="AM93" s="70">
        <f t="shared" si="39"/>
        <v>24489346668.789768</v>
      </c>
      <c r="AN93" s="70">
        <f t="shared" si="39"/>
        <v>24631365983.26844</v>
      </c>
      <c r="AO93" s="70">
        <f t="shared" si="39"/>
        <v>24812060075.37751</v>
      </c>
      <c r="AP93" s="70">
        <f t="shared" si="39"/>
        <v>24998372581.881397</v>
      </c>
      <c r="AQ93" s="70">
        <f t="shared" si="39"/>
        <v>25188964588.950668</v>
      </c>
      <c r="AR93" s="70">
        <f t="shared" si="39"/>
        <v>25382915473.072655</v>
      </c>
      <c r="AS93" s="70">
        <f t="shared" si="39"/>
        <v>25579616704.312263</v>
      </c>
      <c r="AT93" s="70">
        <f t="shared" si="39"/>
        <v>25778674732.243908</v>
      </c>
      <c r="AU93" s="70">
        <f t="shared" si="39"/>
        <v>25979838785.833267</v>
      </c>
      <c r="AV93" s="70">
        <f t="shared" si="39"/>
        <v>26182951282.026157</v>
      </c>
      <c r="AW93" s="70">
        <f t="shared" si="39"/>
        <v>26387914981.27594</v>
      </c>
      <c r="AX93" s="70">
        <f t="shared" si="39"/>
        <v>26594671614.948818</v>
      </c>
    </row>
    <row r="94" spans="1:50">
      <c r="A94" t="s">
        <v>37</v>
      </c>
      <c r="B94" t="s">
        <v>47</v>
      </c>
      <c r="C94" t="s">
        <v>389</v>
      </c>
      <c r="D94" s="65">
        <f>datos_tkm!D10</f>
        <v>1282963054.5165241</v>
      </c>
      <c r="E94" s="65">
        <f>datos_tkm!E10</f>
        <v>3469538273.071424</v>
      </c>
      <c r="F94" s="65">
        <f>datos_tkm!F10</f>
        <v>1888413049.7568879</v>
      </c>
      <c r="G94" s="65">
        <f>datos_tkm!G10</f>
        <v>5953476907.3087826</v>
      </c>
      <c r="H94" s="65">
        <f>datos_tkm!H10</f>
        <v>4364916556.0859203</v>
      </c>
      <c r="I94" s="65">
        <f>datos_tkm!I10</f>
        <v>4327933320.879673</v>
      </c>
      <c r="J94" s="70">
        <f t="shared" ref="J94:AX94" si="40">I94*(1+J61)</f>
        <v>3783488148.5833311</v>
      </c>
      <c r="K94" s="70">
        <f t="shared" si="40"/>
        <v>4580123724.2907543</v>
      </c>
      <c r="L94" s="70">
        <f t="shared" si="40"/>
        <v>4781526800.5397949</v>
      </c>
      <c r="M94" s="70">
        <f t="shared" si="40"/>
        <v>4764191527.3816328</v>
      </c>
      <c r="N94" s="70">
        <f t="shared" si="40"/>
        <v>4956747580.0612879</v>
      </c>
      <c r="O94" s="70">
        <f t="shared" si="40"/>
        <v>5127044919.7724838</v>
      </c>
      <c r="P94" s="70">
        <f t="shared" si="40"/>
        <v>5286983733.8564491</v>
      </c>
      <c r="Q94" s="70">
        <f t="shared" si="40"/>
        <v>5453572291.3814983</v>
      </c>
      <c r="R94" s="70">
        <f t="shared" si="40"/>
        <v>5641014184.1989927</v>
      </c>
      <c r="S94" s="70">
        <f t="shared" si="40"/>
        <v>5819346498.8454733</v>
      </c>
      <c r="T94" s="70">
        <f t="shared" si="40"/>
        <v>5973721028.0726585</v>
      </c>
      <c r="U94" s="70">
        <f t="shared" si="40"/>
        <v>6124831785.5236187</v>
      </c>
      <c r="V94" s="70">
        <f t="shared" si="40"/>
        <v>6264934324.7241545</v>
      </c>
      <c r="W94" s="70">
        <f t="shared" si="40"/>
        <v>6448784699.8962412</v>
      </c>
      <c r="X94" s="70">
        <f t="shared" si="40"/>
        <v>6598219912.1743536</v>
      </c>
      <c r="Y94" s="70">
        <f t="shared" si="40"/>
        <v>6764418882.1713333</v>
      </c>
      <c r="Z94" s="70">
        <f t="shared" si="40"/>
        <v>6885430631.5905237</v>
      </c>
      <c r="AA94" s="70">
        <f t="shared" si="40"/>
        <v>7045492760.4387751</v>
      </c>
      <c r="AB94" s="70">
        <f t="shared" si="40"/>
        <v>7188294650.202405</v>
      </c>
      <c r="AC94" s="70">
        <f t="shared" si="40"/>
        <v>7314392853.8805466</v>
      </c>
      <c r="AD94" s="70">
        <f t="shared" si="40"/>
        <v>7448594592.7716656</v>
      </c>
      <c r="AE94" s="70">
        <f t="shared" si="40"/>
        <v>7582281766.7108364</v>
      </c>
      <c r="AF94" s="70">
        <f t="shared" si="40"/>
        <v>7718784125.8710318</v>
      </c>
      <c r="AG94" s="70">
        <f t="shared" si="40"/>
        <v>7840043533.8248091</v>
      </c>
      <c r="AH94" s="70">
        <f t="shared" si="40"/>
        <v>7954819490.1312523</v>
      </c>
      <c r="AI94" s="70">
        <f t="shared" si="40"/>
        <v>8059672920.034667</v>
      </c>
      <c r="AJ94" s="70">
        <f t="shared" si="40"/>
        <v>8149404376.4793501</v>
      </c>
      <c r="AK94" s="70">
        <f t="shared" si="40"/>
        <v>8185528635.8159895</v>
      </c>
      <c r="AL94" s="70">
        <f t="shared" si="40"/>
        <v>8240378662.9165144</v>
      </c>
      <c r="AM94" s="70">
        <f t="shared" si="40"/>
        <v>8272573751.5180931</v>
      </c>
      <c r="AN94" s="70">
        <f t="shared" si="40"/>
        <v>8316378852.5302296</v>
      </c>
      <c r="AO94" s="70">
        <f t="shared" si="40"/>
        <v>8380905893.5659866</v>
      </c>
      <c r="AP94" s="70">
        <f t="shared" si="40"/>
        <v>8447256331.1907015</v>
      </c>
      <c r="AQ94" s="70">
        <f t="shared" si="40"/>
        <v>8515032274.2781134</v>
      </c>
      <c r="AR94" s="70">
        <f t="shared" si="40"/>
        <v>8583948423.4231491</v>
      </c>
      <c r="AS94" s="70">
        <f t="shared" si="40"/>
        <v>8653811293.7821465</v>
      </c>
      <c r="AT94" s="70">
        <f t="shared" si="40"/>
        <v>8724493698.3956318</v>
      </c>
      <c r="AU94" s="70">
        <f t="shared" si="40"/>
        <v>8795913760.5422726</v>
      </c>
      <c r="AV94" s="70">
        <f t="shared" si="40"/>
        <v>8868019723.6354198</v>
      </c>
      <c r="AW94" s="70">
        <f t="shared" si="40"/>
        <v>8940779571.3126144</v>
      </c>
      <c r="AX94" s="70">
        <f t="shared" si="40"/>
        <v>9014174137.8286591</v>
      </c>
    </row>
    <row r="95" spans="1:50">
      <c r="A95" t="s">
        <v>38</v>
      </c>
      <c r="B95" t="s">
        <v>47</v>
      </c>
      <c r="C95" t="s">
        <v>389</v>
      </c>
      <c r="D95" s="65">
        <f>datos_tkm!D11</f>
        <v>3827458237.912612</v>
      </c>
      <c r="E95" s="65">
        <f>datos_tkm!E11</f>
        <v>3062460772.309587</v>
      </c>
      <c r="F95" s="65">
        <f>datos_tkm!F11</f>
        <v>2567171732.9536529</v>
      </c>
      <c r="G95" s="65">
        <f>datos_tkm!G11</f>
        <v>3305544717.144134</v>
      </c>
      <c r="H95" s="65">
        <f>datos_tkm!H11</f>
        <v>3940882783.326334</v>
      </c>
      <c r="I95" s="65">
        <f>datos_tkm!I11</f>
        <v>3302268342.5694489</v>
      </c>
      <c r="J95" s="70">
        <f t="shared" ref="J95:AX95" si="41">I95*(1+J62)</f>
        <v>3031338126.1568241</v>
      </c>
      <c r="K95" s="70">
        <f t="shared" si="41"/>
        <v>3565575293.762064</v>
      </c>
      <c r="L95" s="70">
        <f t="shared" si="41"/>
        <v>3723630889.7051425</v>
      </c>
      <c r="M95" s="70">
        <f t="shared" si="41"/>
        <v>3757764652.433094</v>
      </c>
      <c r="N95" s="70">
        <f t="shared" si="41"/>
        <v>3922071265.0401845</v>
      </c>
      <c r="O95" s="70">
        <f t="shared" si="41"/>
        <v>4080961695.5929656</v>
      </c>
      <c r="P95" s="70">
        <f t="shared" si="41"/>
        <v>4233101786.3943</v>
      </c>
      <c r="Q95" s="70">
        <f t="shared" si="41"/>
        <v>4381991660.4103785</v>
      </c>
      <c r="R95" s="70">
        <f t="shared" si="41"/>
        <v>4536720955.7131386</v>
      </c>
      <c r="S95" s="70">
        <f t="shared" si="41"/>
        <v>4694321603.2839098</v>
      </c>
      <c r="T95" s="70">
        <f t="shared" si="41"/>
        <v>4849861190.1691399</v>
      </c>
      <c r="U95" s="70">
        <f t="shared" si="41"/>
        <v>5002592548.947485</v>
      </c>
      <c r="V95" s="70">
        <f t="shared" si="41"/>
        <v>5153988931.3183413</v>
      </c>
      <c r="W95" s="70">
        <f t="shared" si="41"/>
        <v>5303685469.7334414</v>
      </c>
      <c r="X95" s="70">
        <f t="shared" si="41"/>
        <v>5451325986.1164265</v>
      </c>
      <c r="Y95" s="70">
        <f t="shared" si="41"/>
        <v>5596543096.4161577</v>
      </c>
      <c r="Z95" s="70">
        <f t="shared" si="41"/>
        <v>5738959600.8738289</v>
      </c>
      <c r="AA95" s="70">
        <f t="shared" si="41"/>
        <v>5878192361.1718884</v>
      </c>
      <c r="AB95" s="70">
        <f t="shared" si="41"/>
        <v>6013855973.4952631</v>
      </c>
      <c r="AC95" s="70">
        <f t="shared" si="41"/>
        <v>6145565877.0220404</v>
      </c>
      <c r="AD95" s="70">
        <f t="shared" si="41"/>
        <v>6272940990.7107677</v>
      </c>
      <c r="AE95" s="70">
        <f t="shared" si="41"/>
        <v>6395606026.8706818</v>
      </c>
      <c r="AF95" s="70">
        <f t="shared" si="41"/>
        <v>6513193596.5748949</v>
      </c>
      <c r="AG95" s="70">
        <f t="shared" si="41"/>
        <v>6625346179.9064865</v>
      </c>
      <c r="AH95" s="70">
        <f t="shared" si="41"/>
        <v>6731718001.7589025</v>
      </c>
      <c r="AI95" s="70">
        <f t="shared" si="41"/>
        <v>6831976832.5701523</v>
      </c>
      <c r="AJ95" s="70">
        <f t="shared" si="41"/>
        <v>6925805720.2266169</v>
      </c>
      <c r="AK95" s="70">
        <f t="shared" si="41"/>
        <v>6985523704.1274157</v>
      </c>
      <c r="AL95" s="70">
        <f t="shared" si="41"/>
        <v>7043804260.8778677</v>
      </c>
      <c r="AM95" s="70">
        <f t="shared" si="41"/>
        <v>7101311448.0233088</v>
      </c>
      <c r="AN95" s="70">
        <f t="shared" si="41"/>
        <v>7158664950.7371378</v>
      </c>
      <c r="AO95" s="70">
        <f t="shared" si="41"/>
        <v>7216233675.9751282</v>
      </c>
      <c r="AP95" s="70">
        <f t="shared" si="41"/>
        <v>7274208852.8209696</v>
      </c>
      <c r="AQ95" s="70">
        <f t="shared" si="41"/>
        <v>7332678046.961071</v>
      </c>
      <c r="AR95" s="70">
        <f t="shared" si="41"/>
        <v>7391674138.8628187</v>
      </c>
      <c r="AS95" s="70">
        <f t="shared" si="41"/>
        <v>7451203832.1304255</v>
      </c>
      <c r="AT95" s="70">
        <f t="shared" si="41"/>
        <v>7511262983.2399483</v>
      </c>
      <c r="AU95" s="70">
        <f t="shared" si="41"/>
        <v>7571844259.4402094</v>
      </c>
      <c r="AV95" s="70">
        <f t="shared" si="41"/>
        <v>7632940614.6665287</v>
      </c>
      <c r="AW95" s="70">
        <f t="shared" si="41"/>
        <v>7694546616.012248</v>
      </c>
      <c r="AX95" s="70">
        <f t="shared" si="41"/>
        <v>7756658740.034709</v>
      </c>
    </row>
    <row r="96" spans="1:50">
      <c r="A96" t="s">
        <v>39</v>
      </c>
      <c r="B96" t="s">
        <v>47</v>
      </c>
      <c r="C96" t="s">
        <v>389</v>
      </c>
      <c r="D96" s="65">
        <f>datos_tkm!D12</f>
        <v>66201330.590637848</v>
      </c>
      <c r="E96" s="65">
        <f>datos_tkm!E12</f>
        <v>62371677.792606987</v>
      </c>
      <c r="F96" s="65">
        <f>datos_tkm!F12</f>
        <v>74163116.665665373</v>
      </c>
      <c r="G96" s="65">
        <f>datos_tkm!G12</f>
        <v>1219787.845982</v>
      </c>
      <c r="H96" s="65">
        <f>datos_tkm!H12</f>
        <v>1219787.845982</v>
      </c>
      <c r="I96" s="65">
        <f>datos_tkm!I12</f>
        <v>15583513.00258906</v>
      </c>
      <c r="J96" s="70">
        <f t="shared" ref="J96:AX96" si="42">I96*(1+J63)</f>
        <v>19084185.728655796</v>
      </c>
      <c r="K96" s="70">
        <f t="shared" si="42"/>
        <v>30250242.245110787</v>
      </c>
      <c r="L96" s="70">
        <f t="shared" si="42"/>
        <v>32068680.109023444</v>
      </c>
      <c r="M96" s="70">
        <f t="shared" si="42"/>
        <v>32877302.189292684</v>
      </c>
      <c r="N96" s="70">
        <f t="shared" si="42"/>
        <v>34947111.427608699</v>
      </c>
      <c r="O96" s="70">
        <f t="shared" si="42"/>
        <v>36993987.322021767</v>
      </c>
      <c r="P96" s="70">
        <f t="shared" si="42"/>
        <v>39018268.281449333</v>
      </c>
      <c r="Q96" s="70">
        <f t="shared" si="42"/>
        <v>41052589.514521584</v>
      </c>
      <c r="R96" s="70">
        <f t="shared" si="42"/>
        <v>43181521.508796856</v>
      </c>
      <c r="S96" s="70">
        <f t="shared" si="42"/>
        <v>45372935.434744298</v>
      </c>
      <c r="T96" s="70">
        <f t="shared" si="42"/>
        <v>47575823.815004155</v>
      </c>
      <c r="U96" s="70">
        <f t="shared" si="42"/>
        <v>49779747.607369505</v>
      </c>
      <c r="V96" s="70">
        <f t="shared" si="42"/>
        <v>51995595.081082299</v>
      </c>
      <c r="W96" s="70">
        <f t="shared" si="42"/>
        <v>54215109.55767829</v>
      </c>
      <c r="X96" s="70">
        <f t="shared" si="42"/>
        <v>56430748.930636488</v>
      </c>
      <c r="Y96" s="70">
        <f t="shared" si="42"/>
        <v>58635194.060365334</v>
      </c>
      <c r="Z96" s="70">
        <f t="shared" si="42"/>
        <v>60821199.447970845</v>
      </c>
      <c r="AA96" s="70">
        <f t="shared" si="42"/>
        <v>62981539.223575093</v>
      </c>
      <c r="AB96" s="70">
        <f t="shared" si="42"/>
        <v>65108993.192930177</v>
      </c>
      <c r="AC96" s="70">
        <f t="shared" si="42"/>
        <v>67196353.087608248</v>
      </c>
      <c r="AD96" s="70">
        <f t="shared" si="42"/>
        <v>69236440.268585235</v>
      </c>
      <c r="AE96" s="70">
        <f t="shared" si="42"/>
        <v>71222130.494577184</v>
      </c>
      <c r="AF96" s="70">
        <f t="shared" si="42"/>
        <v>73146383.273182735</v>
      </c>
      <c r="AG96" s="70">
        <f t="shared" si="42"/>
        <v>75002274.225780815</v>
      </c>
      <c r="AH96" s="70">
        <f t="shared" si="42"/>
        <v>76783029.375952974</v>
      </c>
      <c r="AI96" s="70">
        <f t="shared" si="42"/>
        <v>78482060.544388905</v>
      </c>
      <c r="AJ96" s="70">
        <f t="shared" si="42"/>
        <v>80093001.200546995</v>
      </c>
      <c r="AK96" s="70">
        <f t="shared" si="42"/>
        <v>81284808.737572938</v>
      </c>
      <c r="AL96" s="70">
        <f t="shared" si="42"/>
        <v>82440956.202066675</v>
      </c>
      <c r="AM96" s="70">
        <f t="shared" si="42"/>
        <v>83553974.244366705</v>
      </c>
      <c r="AN96" s="70">
        <f t="shared" si="42"/>
        <v>84629157.006719187</v>
      </c>
      <c r="AO96" s="70">
        <f t="shared" si="42"/>
        <v>85674517.785045937</v>
      </c>
      <c r="AP96" s="70">
        <f t="shared" si="42"/>
        <v>86697942.762076646</v>
      </c>
      <c r="AQ96" s="70">
        <f t="shared" si="42"/>
        <v>87706292.983702332</v>
      </c>
      <c r="AR96" s="70">
        <f t="shared" si="42"/>
        <v>88705213.582007125</v>
      </c>
      <c r="AS96" s="70">
        <f t="shared" si="42"/>
        <v>89699209.516239762</v>
      </c>
      <c r="AT96" s="70">
        <f t="shared" si="42"/>
        <v>90691809.834575355</v>
      </c>
      <c r="AU96" s="70">
        <f t="shared" si="42"/>
        <v>91685746.677738577</v>
      </c>
      <c r="AV96" s="70">
        <f t="shared" si="42"/>
        <v>92683119.631134927</v>
      </c>
      <c r="AW96" s="70">
        <f t="shared" si="42"/>
        <v>93685535.563191637</v>
      </c>
      <c r="AX96" s="70">
        <f t="shared" si="42"/>
        <v>94694222.680276424</v>
      </c>
    </row>
    <row r="97" spans="1:50">
      <c r="A97" t="s">
        <v>40</v>
      </c>
      <c r="B97" t="s">
        <v>47</v>
      </c>
      <c r="C97" t="s">
        <v>389</v>
      </c>
      <c r="D97" s="65">
        <f>datos_tkm!D13</f>
        <v>1114343252.581501</v>
      </c>
      <c r="E97" s="65">
        <f>datos_tkm!E13</f>
        <v>974913975.11827183</v>
      </c>
      <c r="F97" s="65">
        <f>datos_tkm!F13</f>
        <v>617308465.68395996</v>
      </c>
      <c r="G97" s="65">
        <f>datos_tkm!G13</f>
        <v>231367257.7589207</v>
      </c>
      <c r="H97" s="65">
        <f>datos_tkm!H13</f>
        <v>337420739.22620201</v>
      </c>
      <c r="I97" s="65">
        <f>datos_tkm!I13</f>
        <v>599792278.47937775</v>
      </c>
      <c r="J97" s="70">
        <f t="shared" ref="J97:AX97" si="43">I97*(1+J64)</f>
        <v>539149681.65951025</v>
      </c>
      <c r="K97" s="70">
        <f t="shared" si="43"/>
        <v>706087274.11142397</v>
      </c>
      <c r="L97" s="70">
        <f t="shared" si="43"/>
        <v>730691776.3217181</v>
      </c>
      <c r="M97" s="70">
        <f t="shared" si="43"/>
        <v>725685129.69885492</v>
      </c>
      <c r="N97" s="70">
        <f t="shared" si="43"/>
        <v>767514125.57247984</v>
      </c>
      <c r="O97" s="70">
        <f t="shared" si="43"/>
        <v>809070202.85577321</v>
      </c>
      <c r="P97" s="70">
        <f t="shared" si="43"/>
        <v>847889308.12564135</v>
      </c>
      <c r="Q97" s="70">
        <f t="shared" si="43"/>
        <v>883520108.81828249</v>
      </c>
      <c r="R97" s="70">
        <f t="shared" si="43"/>
        <v>919022627.4641757</v>
      </c>
      <c r="S97" s="70">
        <f t="shared" si="43"/>
        <v>958714294.82000923</v>
      </c>
      <c r="T97" s="70">
        <f t="shared" si="43"/>
        <v>1002797810.7690364</v>
      </c>
      <c r="U97" s="70">
        <f t="shared" si="43"/>
        <v>1046569494.9990386</v>
      </c>
      <c r="V97" s="70">
        <f t="shared" si="43"/>
        <v>1093067548.9886563</v>
      </c>
      <c r="W97" s="70">
        <f t="shared" si="43"/>
        <v>1129144408.456022</v>
      </c>
      <c r="X97" s="70">
        <f t="shared" si="43"/>
        <v>1172925412.5679681</v>
      </c>
      <c r="Y97" s="70">
        <f t="shared" si="43"/>
        <v>1212029591.7059362</v>
      </c>
      <c r="Z97" s="70">
        <f t="shared" si="43"/>
        <v>1261236751.2687788</v>
      </c>
      <c r="AA97" s="70">
        <f t="shared" si="43"/>
        <v>1299705638.7825959</v>
      </c>
      <c r="AB97" s="70">
        <f t="shared" si="43"/>
        <v>1340986977.2888103</v>
      </c>
      <c r="AC97" s="70">
        <f t="shared" si="43"/>
        <v>1384783542.8349779</v>
      </c>
      <c r="AD97" s="70">
        <f t="shared" si="43"/>
        <v>1424537921.2089441</v>
      </c>
      <c r="AE97" s="70">
        <f t="shared" si="43"/>
        <v>1462118973.0943861</v>
      </c>
      <c r="AF97" s="70">
        <f t="shared" si="43"/>
        <v>1496359052.2202976</v>
      </c>
      <c r="AG97" s="70">
        <f t="shared" si="43"/>
        <v>1531706583.4492726</v>
      </c>
      <c r="AH97" s="70">
        <f t="shared" si="43"/>
        <v>1565629769.9542506</v>
      </c>
      <c r="AI97" s="70">
        <f t="shared" si="43"/>
        <v>1598794644.2495511</v>
      </c>
      <c r="AJ97" s="70">
        <f t="shared" si="43"/>
        <v>1632376897.9131248</v>
      </c>
      <c r="AK97" s="70">
        <f t="shared" si="43"/>
        <v>1655937169.1906054</v>
      </c>
      <c r="AL97" s="70">
        <f t="shared" si="43"/>
        <v>1676509056.7961948</v>
      </c>
      <c r="AM97" s="70">
        <f t="shared" si="43"/>
        <v>1704727751.8486059</v>
      </c>
      <c r="AN97" s="70">
        <f t="shared" si="43"/>
        <v>1730706241.3923943</v>
      </c>
      <c r="AO97" s="70">
        <f t="shared" si="43"/>
        <v>1751459417.5587568</v>
      </c>
      <c r="AP97" s="70">
        <f t="shared" si="43"/>
        <v>1772053886.8862822</v>
      </c>
      <c r="AQ97" s="70">
        <f t="shared" si="43"/>
        <v>1792498783.6958132</v>
      </c>
      <c r="AR97" s="70">
        <f t="shared" si="43"/>
        <v>1812834057.9331739</v>
      </c>
      <c r="AS97" s="70">
        <f t="shared" si="43"/>
        <v>1833110384.14851</v>
      </c>
      <c r="AT97" s="70">
        <f t="shared" si="43"/>
        <v>1853379175.7657053</v>
      </c>
      <c r="AU97" s="70">
        <f t="shared" si="43"/>
        <v>1873687932.8875237</v>
      </c>
      <c r="AV97" s="70">
        <f t="shared" si="43"/>
        <v>1894078420.567934</v>
      </c>
      <c r="AW97" s="70">
        <f t="shared" si="43"/>
        <v>1914586318.0965583</v>
      </c>
      <c r="AX97" s="70">
        <f t="shared" si="43"/>
        <v>1935241589.6414578</v>
      </c>
    </row>
    <row r="98" spans="1:50">
      <c r="A98" t="s">
        <v>41</v>
      </c>
      <c r="B98" t="s">
        <v>47</v>
      </c>
      <c r="C98" t="s">
        <v>389</v>
      </c>
      <c r="D98" s="65">
        <f>datos_tkm!D14</f>
        <v>11012875808.22509</v>
      </c>
      <c r="E98" s="65">
        <f>datos_tkm!E14</f>
        <v>12152314286.85124</v>
      </c>
      <c r="F98" s="65">
        <f>datos_tkm!F14</f>
        <v>14393032200.3549</v>
      </c>
      <c r="G98" s="65">
        <f>datos_tkm!G14</f>
        <v>16921164091.574129</v>
      </c>
      <c r="H98" s="65">
        <f>datos_tkm!H14</f>
        <v>15397566156.85718</v>
      </c>
      <c r="I98" s="65">
        <f>datos_tkm!I14</f>
        <v>15034927794.28648</v>
      </c>
      <c r="J98" s="70">
        <f t="shared" ref="J98:AX98" si="44">I98*(1+J65)</f>
        <v>9925806140.5535545</v>
      </c>
      <c r="K98" s="70">
        <f t="shared" si="44"/>
        <v>15763777743.955215</v>
      </c>
      <c r="L98" s="70">
        <f t="shared" si="44"/>
        <v>16171223575.563183</v>
      </c>
      <c r="M98" s="70">
        <f t="shared" si="44"/>
        <v>16278652992.607227</v>
      </c>
      <c r="N98" s="70">
        <f t="shared" si="44"/>
        <v>16712520052.99896</v>
      </c>
      <c r="O98" s="70">
        <f t="shared" si="44"/>
        <v>17124659366.723328</v>
      </c>
      <c r="P98" s="70">
        <f t="shared" si="44"/>
        <v>17515140534.125191</v>
      </c>
      <c r="Q98" s="70">
        <f t="shared" si="44"/>
        <v>17893572488.062904</v>
      </c>
      <c r="R98" s="70">
        <f t="shared" si="44"/>
        <v>18281240465.097023</v>
      </c>
      <c r="S98" s="70">
        <f t="shared" si="44"/>
        <v>18670673822.398048</v>
      </c>
      <c r="T98" s="70">
        <f t="shared" si="44"/>
        <v>19050700151.920269</v>
      </c>
      <c r="U98" s="70">
        <f t="shared" si="44"/>
        <v>19420053921.129589</v>
      </c>
      <c r="V98" s="70">
        <f t="shared" si="44"/>
        <v>19782255135.094585</v>
      </c>
      <c r="W98" s="70">
        <f t="shared" si="44"/>
        <v>20136595123.95097</v>
      </c>
      <c r="X98" s="70">
        <f t="shared" si="44"/>
        <v>20482471194.53159</v>
      </c>
      <c r="Y98" s="70">
        <f t="shared" si="44"/>
        <v>20819305466.059135</v>
      </c>
      <c r="Z98" s="70">
        <f t="shared" si="44"/>
        <v>21146528976.332661</v>
      </c>
      <c r="AA98" s="70">
        <f t="shared" si="44"/>
        <v>21463579445.73933</v>
      </c>
      <c r="AB98" s="70">
        <f t="shared" si="44"/>
        <v>21769902697.807774</v>
      </c>
      <c r="AC98" s="70">
        <f t="shared" si="44"/>
        <v>22064954944.145905</v>
      </c>
      <c r="AD98" s="70">
        <f t="shared" si="44"/>
        <v>22348205109.53249</v>
      </c>
      <c r="AE98" s="70">
        <f t="shared" si="44"/>
        <v>22619136989.570251</v>
      </c>
      <c r="AF98" s="70">
        <f t="shared" si="44"/>
        <v>22877251220.114159</v>
      </c>
      <c r="AG98" s="70">
        <f t="shared" si="44"/>
        <v>23122067084.284058</v>
      </c>
      <c r="AH98" s="70">
        <f t="shared" si="44"/>
        <v>23353124186.48608</v>
      </c>
      <c r="AI98" s="70">
        <f t="shared" si="44"/>
        <v>23569984015.691612</v>
      </c>
      <c r="AJ98" s="70">
        <f t="shared" si="44"/>
        <v>23772231412.180264</v>
      </c>
      <c r="AK98" s="70">
        <f t="shared" si="44"/>
        <v>23905887122.255188</v>
      </c>
      <c r="AL98" s="70">
        <f t="shared" si="44"/>
        <v>24035641422.621979</v>
      </c>
      <c r="AM98" s="70">
        <f t="shared" si="44"/>
        <v>24161952768.263252</v>
      </c>
      <c r="AN98" s="70">
        <f t="shared" si="44"/>
        <v>24285994574.39542</v>
      </c>
      <c r="AO98" s="70">
        <f t="shared" si="44"/>
        <v>24408731148.168549</v>
      </c>
      <c r="AP98" s="70">
        <f t="shared" si="44"/>
        <v>24530840216.890316</v>
      </c>
      <c r="AQ98" s="70">
        <f t="shared" si="44"/>
        <v>24652770121.463886</v>
      </c>
      <c r="AR98" s="70">
        <f t="shared" si="44"/>
        <v>24774808414.785473</v>
      </c>
      <c r="AS98" s="70">
        <f t="shared" si="44"/>
        <v>24897136251.916763</v>
      </c>
      <c r="AT98" s="70">
        <f t="shared" si="44"/>
        <v>25019866514.983047</v>
      </c>
      <c r="AU98" s="70">
        <f t="shared" si="44"/>
        <v>25143069097.73138</v>
      </c>
      <c r="AV98" s="70">
        <f t="shared" si="44"/>
        <v>25266787184.835289</v>
      </c>
      <c r="AW98" s="70">
        <f t="shared" si="44"/>
        <v>25391047546.521305</v>
      </c>
      <c r="AX98" s="70">
        <f t="shared" si="44"/>
        <v>25515866968.693325</v>
      </c>
    </row>
    <row r="99" spans="1:50">
      <c r="A99" t="s">
        <v>42</v>
      </c>
      <c r="B99" t="s">
        <v>47</v>
      </c>
      <c r="C99" t="s">
        <v>389</v>
      </c>
      <c r="D99" s="65">
        <f>datos_tkm!D15</f>
        <v>2107292341.788157</v>
      </c>
      <c r="E99" s="65">
        <f>datos_tkm!E15</f>
        <v>1502149043.2595191</v>
      </c>
      <c r="F99" s="65">
        <f>datos_tkm!F15</f>
        <v>2268028316.1006031</v>
      </c>
      <c r="G99" s="65">
        <f>datos_tkm!G15</f>
        <v>1958609896.733144</v>
      </c>
      <c r="H99" s="65">
        <f>datos_tkm!H15</f>
        <v>2038672277.324204</v>
      </c>
      <c r="I99" s="65">
        <f>datos_tkm!I15</f>
        <v>2739725187.567203</v>
      </c>
      <c r="J99" s="70">
        <f t="shared" ref="J99:AX99" si="45">I99*(1+J66)</f>
        <v>2514948076.5099144</v>
      </c>
      <c r="K99" s="70">
        <f t="shared" si="45"/>
        <v>2958177660.6580582</v>
      </c>
      <c r="L99" s="70">
        <f t="shared" si="45"/>
        <v>3089308402.4148784</v>
      </c>
      <c r="M99" s="70">
        <f t="shared" si="45"/>
        <v>3117627460.6472712</v>
      </c>
      <c r="N99" s="70">
        <f t="shared" si="45"/>
        <v>3253944355.080276</v>
      </c>
      <c r="O99" s="70">
        <f t="shared" si="45"/>
        <v>3385767716.9304333</v>
      </c>
      <c r="P99" s="70">
        <f t="shared" si="45"/>
        <v>3511990662.9684448</v>
      </c>
      <c r="Q99" s="70">
        <f t="shared" si="45"/>
        <v>3635517068.3659425</v>
      </c>
      <c r="R99" s="70">
        <f t="shared" si="45"/>
        <v>3763888146.5520515</v>
      </c>
      <c r="S99" s="70">
        <f t="shared" si="45"/>
        <v>3894641440.6318955</v>
      </c>
      <c r="T99" s="70">
        <f t="shared" si="45"/>
        <v>4023684776.8017511</v>
      </c>
      <c r="U99" s="70">
        <f t="shared" si="45"/>
        <v>4150398268.0048347</v>
      </c>
      <c r="V99" s="70">
        <f t="shared" si="45"/>
        <v>4276004196.7360091</v>
      </c>
      <c r="W99" s="70">
        <f t="shared" si="45"/>
        <v>4400199850.8264208</v>
      </c>
      <c r="X99" s="70">
        <f t="shared" si="45"/>
        <v>4522689727.322999</v>
      </c>
      <c r="Y99" s="70">
        <f t="shared" si="45"/>
        <v>4643169026.2416124</v>
      </c>
      <c r="Z99" s="70">
        <f t="shared" si="45"/>
        <v>4761324804.0014429</v>
      </c>
      <c r="AA99" s="70">
        <f t="shared" si="45"/>
        <v>4876839190.0995426</v>
      </c>
      <c r="AB99" s="70">
        <f t="shared" si="45"/>
        <v>4989392434.4641428</v>
      </c>
      <c r="AC99" s="70">
        <f t="shared" si="45"/>
        <v>5098665486.412303</v>
      </c>
      <c r="AD99" s="70">
        <f t="shared" si="45"/>
        <v>5204342182.2591066</v>
      </c>
      <c r="AE99" s="70">
        <f t="shared" si="45"/>
        <v>5306111164.7699795</v>
      </c>
      <c r="AF99" s="70">
        <f t="shared" si="45"/>
        <v>5403667629.9156256</v>
      </c>
      <c r="AG99" s="70">
        <f t="shared" si="45"/>
        <v>5496714961.4856606</v>
      </c>
      <c r="AH99" s="70">
        <f t="shared" si="45"/>
        <v>5584966287.3454237</v>
      </c>
      <c r="AI99" s="70">
        <f t="shared" si="45"/>
        <v>5668145973.4141493</v>
      </c>
      <c r="AJ99" s="70">
        <f t="shared" si="45"/>
        <v>5745991060.5380535</v>
      </c>
      <c r="AK99" s="70">
        <f t="shared" si="45"/>
        <v>5795536054.3638573</v>
      </c>
      <c r="AL99" s="70">
        <f t="shared" si="45"/>
        <v>5843888487.51301</v>
      </c>
      <c r="AM99" s="70">
        <f t="shared" si="45"/>
        <v>5891599294.9775286</v>
      </c>
      <c r="AN99" s="70">
        <f t="shared" si="45"/>
        <v>5939182598.2344704</v>
      </c>
      <c r="AO99" s="70">
        <f t="shared" si="45"/>
        <v>5986944460.7449942</v>
      </c>
      <c r="AP99" s="70">
        <f t="shared" si="45"/>
        <v>6035043535.6174574</v>
      </c>
      <c r="AQ99" s="70">
        <f t="shared" si="45"/>
        <v>6083552471.6773758</v>
      </c>
      <c r="AR99" s="70">
        <f t="shared" si="45"/>
        <v>6132498548.1871614</v>
      </c>
      <c r="AS99" s="70">
        <f t="shared" si="45"/>
        <v>6181887326.7885122</v>
      </c>
      <c r="AT99" s="70">
        <f t="shared" si="45"/>
        <v>6231715369.8089752</v>
      </c>
      <c r="AU99" s="70">
        <f t="shared" si="45"/>
        <v>6281976593.6354065</v>
      </c>
      <c r="AV99" s="70">
        <f t="shared" si="45"/>
        <v>6332665152.5039625</v>
      </c>
      <c r="AW99" s="70">
        <f t="shared" si="45"/>
        <v>6383776539.0065022</v>
      </c>
      <c r="AX99" s="70">
        <f t="shared" si="45"/>
        <v>6435307829.9206829</v>
      </c>
    </row>
    <row r="100" spans="1:50">
      <c r="A100" t="s">
        <v>43</v>
      </c>
      <c r="B100" t="s">
        <v>47</v>
      </c>
      <c r="C100" t="s">
        <v>389</v>
      </c>
      <c r="D100" s="65">
        <f>datos_tkm!D16</f>
        <v>2186497757.533648</v>
      </c>
      <c r="E100" s="65">
        <f>datos_tkm!E16</f>
        <v>1834888586.5327871</v>
      </c>
      <c r="F100" s="65">
        <f>datos_tkm!F16</f>
        <v>2137654623.2113421</v>
      </c>
      <c r="G100" s="65">
        <f>datos_tkm!G16</f>
        <v>832355901.08143532</v>
      </c>
      <c r="H100" s="65">
        <f>datos_tkm!H16</f>
        <v>811690358.25619602</v>
      </c>
      <c r="I100" s="65">
        <f>datos_tkm!I16</f>
        <v>988434975.56704354</v>
      </c>
      <c r="J100" s="70">
        <f t="shared" ref="J100:AX100" si="46">I100*(1+J67)</f>
        <v>932149500.67885065</v>
      </c>
      <c r="K100" s="70">
        <f t="shared" si="46"/>
        <v>1714637732.6512277</v>
      </c>
      <c r="L100" s="70">
        <f t="shared" si="46"/>
        <v>1781658531.9198136</v>
      </c>
      <c r="M100" s="70">
        <f t="shared" si="46"/>
        <v>1837684778.7883792</v>
      </c>
      <c r="N100" s="70">
        <f t="shared" si="46"/>
        <v>1919847810.2647736</v>
      </c>
      <c r="O100" s="70">
        <f t="shared" si="46"/>
        <v>1984688621.7452447</v>
      </c>
      <c r="P100" s="70">
        <f t="shared" si="46"/>
        <v>2050718320.2806683</v>
      </c>
      <c r="Q100" s="70">
        <f t="shared" si="46"/>
        <v>2128893146.7088468</v>
      </c>
      <c r="R100" s="70">
        <f t="shared" si="46"/>
        <v>2219784150.1314688</v>
      </c>
      <c r="S100" s="70">
        <f t="shared" si="46"/>
        <v>2300922104.9192953</v>
      </c>
      <c r="T100" s="70">
        <f t="shared" si="46"/>
        <v>2364953637.3205113</v>
      </c>
      <c r="U100" s="70">
        <f t="shared" si="46"/>
        <v>2431815119.352253</v>
      </c>
      <c r="V100" s="70">
        <f t="shared" si="46"/>
        <v>2491915057.1626182</v>
      </c>
      <c r="W100" s="70">
        <f t="shared" si="46"/>
        <v>2592736117.2804928</v>
      </c>
      <c r="X100" s="70">
        <f t="shared" si="46"/>
        <v>2666475072.4753704</v>
      </c>
      <c r="Y100" s="70">
        <f t="shared" si="46"/>
        <v>2757854426.4641714</v>
      </c>
      <c r="Z100" s="70">
        <f t="shared" si="46"/>
        <v>2766023825.7335949</v>
      </c>
      <c r="AA100" s="70">
        <f t="shared" si="46"/>
        <v>2809654592.9759054</v>
      </c>
      <c r="AB100" s="70">
        <f t="shared" si="46"/>
        <v>2839687953.9313464</v>
      </c>
      <c r="AC100" s="70">
        <f t="shared" si="46"/>
        <v>2857250112.4425368</v>
      </c>
      <c r="AD100" s="70">
        <f t="shared" si="46"/>
        <v>2883852584.8102632</v>
      </c>
      <c r="AE100" s="70">
        <f t="shared" si="46"/>
        <v>2912362713.3679867</v>
      </c>
      <c r="AF100" s="70">
        <f t="shared" si="46"/>
        <v>2945792100.1282744</v>
      </c>
      <c r="AG100" s="70">
        <f t="shared" si="46"/>
        <v>2969456708.8495822</v>
      </c>
      <c r="AH100" s="70">
        <f t="shared" si="46"/>
        <v>2990977587.1381726</v>
      </c>
      <c r="AI100" s="70">
        <f t="shared" si="46"/>
        <v>3007814806.9464159</v>
      </c>
      <c r="AJ100" s="70">
        <f t="shared" si="46"/>
        <v>3016082951.7738171</v>
      </c>
      <c r="AK100" s="70">
        <f t="shared" si="46"/>
        <v>3014280428.7886233</v>
      </c>
      <c r="AL100" s="70">
        <f t="shared" si="46"/>
        <v>3025509053.2327161</v>
      </c>
      <c r="AM100" s="70">
        <f t="shared" si="46"/>
        <v>3014548554.8545079</v>
      </c>
      <c r="AN100" s="70">
        <f t="shared" si="46"/>
        <v>3008493034.6006322</v>
      </c>
      <c r="AO100" s="70">
        <f t="shared" si="46"/>
        <v>3027143639.5935822</v>
      </c>
      <c r="AP100" s="70">
        <f t="shared" si="46"/>
        <v>3045775690.0373416</v>
      </c>
      <c r="AQ100" s="70">
        <f t="shared" si="46"/>
        <v>3064407743.1220045</v>
      </c>
      <c r="AR100" s="70">
        <f t="shared" si="46"/>
        <v>3083061717.3274527</v>
      </c>
      <c r="AS100" s="70">
        <f t="shared" si="46"/>
        <v>3101758459.2101183</v>
      </c>
      <c r="AT100" s="70">
        <f t="shared" si="46"/>
        <v>3120516089.6127868</v>
      </c>
      <c r="AU100" s="70">
        <f t="shared" si="46"/>
        <v>3139349631.9485536</v>
      </c>
      <c r="AV100" s="70">
        <f t="shared" si="46"/>
        <v>3158271204.0269976</v>
      </c>
      <c r="AW100" s="70">
        <f t="shared" si="46"/>
        <v>3177290423.5698805</v>
      </c>
      <c r="AX100" s="70">
        <f t="shared" si="46"/>
        <v>3196414859.6307983</v>
      </c>
    </row>
    <row r="101" spans="1:50">
      <c r="A101" t="s">
        <v>44</v>
      </c>
      <c r="B101" t="s">
        <v>47</v>
      </c>
      <c r="C101" t="s">
        <v>389</v>
      </c>
      <c r="D101" s="65">
        <f>datos_tkm!D17</f>
        <v>0</v>
      </c>
      <c r="E101" s="65">
        <f>datos_tkm!E17</f>
        <v>0</v>
      </c>
      <c r="F101" s="65">
        <f>datos_tkm!F17</f>
        <v>0</v>
      </c>
      <c r="G101" s="65">
        <f>datos_tkm!G17</f>
        <v>0</v>
      </c>
      <c r="H101" s="65">
        <f>datos_tkm!H17</f>
        <v>2274599914.3565688</v>
      </c>
      <c r="I101" s="65">
        <f>datos_tkm!I17</f>
        <v>2015316344.5599461</v>
      </c>
      <c r="J101" s="70">
        <f t="shared" ref="J101:AX101" si="47">I101*(1+J68)</f>
        <v>1777502057.8018093</v>
      </c>
      <c r="K101" s="70">
        <f t="shared" si="47"/>
        <v>2152285626.6953459</v>
      </c>
      <c r="L101" s="70">
        <f t="shared" si="47"/>
        <v>2241748353.2524662</v>
      </c>
      <c r="M101" s="70">
        <f t="shared" si="47"/>
        <v>2229819004.727809</v>
      </c>
      <c r="N101" s="70">
        <f t="shared" si="47"/>
        <v>2316480006.446558</v>
      </c>
      <c r="O101" s="70">
        <f t="shared" si="47"/>
        <v>2395821648.4974318</v>
      </c>
      <c r="P101" s="70">
        <f t="shared" si="47"/>
        <v>2469671769.9443974</v>
      </c>
      <c r="Q101" s="70">
        <f t="shared" si="47"/>
        <v>2543896579.1716099</v>
      </c>
      <c r="R101" s="70">
        <f t="shared" si="47"/>
        <v>2625300042.8137083</v>
      </c>
      <c r="S101" s="70">
        <f t="shared" si="47"/>
        <v>2704949204.8579164</v>
      </c>
      <c r="T101" s="70">
        <f t="shared" si="47"/>
        <v>2777380177.2653885</v>
      </c>
      <c r="U101" s="70">
        <f t="shared" si="47"/>
        <v>2847999582.9567614</v>
      </c>
      <c r="V101" s="70">
        <f t="shared" si="47"/>
        <v>2915321470.0966253</v>
      </c>
      <c r="W101" s="70">
        <f t="shared" si="47"/>
        <v>2993909887.2899284</v>
      </c>
      <c r="X101" s="70">
        <f t="shared" si="47"/>
        <v>3062857388.8016543</v>
      </c>
      <c r="Y101" s="70">
        <f t="shared" si="47"/>
        <v>3135718163.9263692</v>
      </c>
      <c r="Z101" s="70">
        <f t="shared" si="47"/>
        <v>3195930018.6041694</v>
      </c>
      <c r="AA101" s="70">
        <f t="shared" si="47"/>
        <v>3265821650.5022082</v>
      </c>
      <c r="AB101" s="70">
        <f t="shared" si="47"/>
        <v>3330330308.6044741</v>
      </c>
      <c r="AC101" s="70">
        <f t="shared" si="47"/>
        <v>3389529948.9515796</v>
      </c>
      <c r="AD101" s="70">
        <f t="shared" si="47"/>
        <v>3449934758.1191287</v>
      </c>
      <c r="AE101" s="70">
        <f t="shared" si="47"/>
        <v>3509176036.8826318</v>
      </c>
      <c r="AF101" s="70">
        <f t="shared" si="47"/>
        <v>3568059365.0490952</v>
      </c>
      <c r="AG101" s="70">
        <f t="shared" si="47"/>
        <v>3621722766.9529018</v>
      </c>
      <c r="AH101" s="70">
        <f t="shared" si="47"/>
        <v>3672421512.6498079</v>
      </c>
      <c r="AI101" s="70">
        <f t="shared" si="47"/>
        <v>3719179155.7025251</v>
      </c>
      <c r="AJ101" s="70">
        <f t="shared" si="47"/>
        <v>3760557953.3220601</v>
      </c>
      <c r="AK101" s="70">
        <f t="shared" si="47"/>
        <v>3778393244.5903668</v>
      </c>
      <c r="AL101" s="70">
        <f t="shared" si="47"/>
        <v>3801862982.4722128</v>
      </c>
      <c r="AM101" s="70">
        <f t="shared" si="47"/>
        <v>3820213645.4344487</v>
      </c>
      <c r="AN101" s="70">
        <f t="shared" si="47"/>
        <v>3842367936.8667355</v>
      </c>
      <c r="AO101" s="70">
        <f t="shared" si="47"/>
        <v>3870555297.0956712</v>
      </c>
      <c r="AP101" s="70">
        <f t="shared" si="47"/>
        <v>3899619101.4219966</v>
      </c>
      <c r="AQ101" s="70">
        <f t="shared" si="47"/>
        <v>3929350486.091588</v>
      </c>
      <c r="AR101" s="70">
        <f t="shared" si="47"/>
        <v>3959605838.5143285</v>
      </c>
      <c r="AS101" s="70">
        <f t="shared" si="47"/>
        <v>3990290231.1123958</v>
      </c>
      <c r="AT101" s="70">
        <f t="shared" si="47"/>
        <v>4021342272.0191007</v>
      </c>
      <c r="AU101" s="70">
        <f t="shared" si="47"/>
        <v>4052722842.2273035</v>
      </c>
      <c r="AV101" s="70">
        <f t="shared" si="47"/>
        <v>4084407359.5812602</v>
      </c>
      <c r="AW101" s="70">
        <f t="shared" si="47"/>
        <v>4116380655.2057877</v>
      </c>
      <c r="AX101" s="70">
        <f t="shared" si="47"/>
        <v>4148633639.4900866</v>
      </c>
    </row>
    <row r="102" spans="1:50">
      <c r="A102" t="s">
        <v>29</v>
      </c>
      <c r="B102" t="s">
        <v>46</v>
      </c>
      <c r="C102" t="s">
        <v>389</v>
      </c>
      <c r="D102" s="65">
        <f>datos_tkm!D18</f>
        <v>50740080.955028161</v>
      </c>
      <c r="E102" s="65">
        <f>datos_tkm!E18</f>
        <v>69223382.64254044</v>
      </c>
      <c r="F102" s="65">
        <f>datos_tkm!F18</f>
        <v>50923326.880801633</v>
      </c>
      <c r="G102" s="65">
        <f>datos_tkm!G18</f>
        <v>40417466.394376762</v>
      </c>
      <c r="H102" s="65">
        <f>datos_tkm!H18</f>
        <v>55981754.540709123</v>
      </c>
      <c r="I102" s="65">
        <f>datos_tkm!I18</f>
        <v>53785524.53534475</v>
      </c>
      <c r="J102" s="70">
        <f t="shared" ref="J102:AX102" si="48">I102*(1+J69)</f>
        <v>50722759.795716114</v>
      </c>
      <c r="K102" s="70">
        <f t="shared" si="48"/>
        <v>93301726.586348638</v>
      </c>
      <c r="L102" s="70">
        <f t="shared" si="48"/>
        <v>96948652.213773936</v>
      </c>
      <c r="M102" s="70">
        <f t="shared" si="48"/>
        <v>99997311.103898495</v>
      </c>
      <c r="N102" s="70">
        <f t="shared" si="48"/>
        <v>104468198.77441695</v>
      </c>
      <c r="O102" s="70">
        <f t="shared" si="48"/>
        <v>107996500.72950895</v>
      </c>
      <c r="P102" s="70">
        <f t="shared" si="48"/>
        <v>111589495.77564342</v>
      </c>
      <c r="Q102" s="70">
        <f t="shared" si="48"/>
        <v>115843365.93284519</v>
      </c>
      <c r="R102" s="70">
        <f t="shared" si="48"/>
        <v>120789184.74285343</v>
      </c>
      <c r="S102" s="70">
        <f t="shared" si="48"/>
        <v>125204293.03612764</v>
      </c>
      <c r="T102" s="70">
        <f t="shared" si="48"/>
        <v>128688558.20493713</v>
      </c>
      <c r="U102" s="70">
        <f t="shared" si="48"/>
        <v>132326814.61145969</v>
      </c>
      <c r="V102" s="70">
        <f t="shared" si="48"/>
        <v>135597142.71555945</v>
      </c>
      <c r="W102" s="70">
        <f t="shared" si="48"/>
        <v>141083303.90642434</v>
      </c>
      <c r="X102" s="70">
        <f t="shared" si="48"/>
        <v>145095796.8694233</v>
      </c>
      <c r="Y102" s="70">
        <f t="shared" si="48"/>
        <v>150068189.19413745</v>
      </c>
      <c r="Z102" s="70">
        <f t="shared" si="48"/>
        <v>150512725.69446975</v>
      </c>
      <c r="AA102" s="70">
        <f t="shared" si="48"/>
        <v>152886886.62565386</v>
      </c>
      <c r="AB102" s="70">
        <f t="shared" si="48"/>
        <v>154521146.95888519</v>
      </c>
      <c r="AC102" s="70">
        <f t="shared" si="48"/>
        <v>155476788.88864937</v>
      </c>
      <c r="AD102" s="70">
        <f t="shared" si="48"/>
        <v>156924357.99092075</v>
      </c>
      <c r="AE102" s="70">
        <f t="shared" si="48"/>
        <v>158475731.88698059</v>
      </c>
      <c r="AF102" s="70">
        <f t="shared" si="48"/>
        <v>160294786.3986499</v>
      </c>
      <c r="AG102" s="70">
        <f t="shared" si="48"/>
        <v>161582492.14001042</v>
      </c>
      <c r="AH102" s="70">
        <f t="shared" si="48"/>
        <v>162753547.14699164</v>
      </c>
      <c r="AI102" s="70">
        <f t="shared" si="48"/>
        <v>163669741.65800005</v>
      </c>
      <c r="AJ102" s="70">
        <f t="shared" si="48"/>
        <v>164119651.38141999</v>
      </c>
      <c r="AK102" s="70">
        <f t="shared" si="48"/>
        <v>164021567.39345703</v>
      </c>
      <c r="AL102" s="70">
        <f t="shared" si="48"/>
        <v>164632571.12204272</v>
      </c>
      <c r="AM102" s="70">
        <f t="shared" si="48"/>
        <v>164036157.42866591</v>
      </c>
      <c r="AN102" s="70">
        <f t="shared" si="48"/>
        <v>163706647.30282047</v>
      </c>
      <c r="AO102" s="70">
        <f t="shared" si="48"/>
        <v>164721516.86656886</v>
      </c>
      <c r="AP102" s="70">
        <f t="shared" si="48"/>
        <v>165735376.78761396</v>
      </c>
      <c r="AQ102" s="70">
        <f t="shared" si="48"/>
        <v>166749236.85236341</v>
      </c>
      <c r="AR102" s="70">
        <f t="shared" si="48"/>
        <v>167764289.75124857</v>
      </c>
      <c r="AS102" s="70">
        <f t="shared" si="48"/>
        <v>168781669.84616503</v>
      </c>
      <c r="AT102" s="70">
        <f t="shared" si="48"/>
        <v>169802363.17975417</v>
      </c>
      <c r="AU102" s="70">
        <f t="shared" si="48"/>
        <v>170827187.24853691</v>
      </c>
      <c r="AV102" s="70">
        <f t="shared" si="48"/>
        <v>171856801.44110295</v>
      </c>
      <c r="AW102" s="70">
        <f t="shared" si="48"/>
        <v>172891729.10417956</v>
      </c>
      <c r="AX102" s="70">
        <f t="shared" si="48"/>
        <v>173932382.10655749</v>
      </c>
    </row>
    <row r="103" spans="1:50">
      <c r="A103" t="s">
        <v>30</v>
      </c>
      <c r="B103" t="s">
        <v>46</v>
      </c>
      <c r="C103" t="s">
        <v>389</v>
      </c>
      <c r="D103" s="65">
        <f>datos_tkm!D19</f>
        <v>4487334982.3994102</v>
      </c>
      <c r="E103" s="65">
        <f>datos_tkm!E19</f>
        <v>9622531227.1561909</v>
      </c>
      <c r="F103" s="65">
        <f>datos_tkm!F19</f>
        <v>4896544231.7784519</v>
      </c>
      <c r="G103" s="65">
        <f>datos_tkm!G19</f>
        <v>4015741421.1890531</v>
      </c>
      <c r="H103" s="65">
        <f>datos_tkm!H19</f>
        <v>4435826185.6331701</v>
      </c>
      <c r="I103" s="65">
        <f>datos_tkm!I19</f>
        <v>4717608983.301445</v>
      </c>
      <c r="J103" s="70">
        <f t="shared" ref="J103:AX103" si="49">I103*(1+J70)</f>
        <v>4352364416.0729523</v>
      </c>
      <c r="K103" s="70">
        <f t="shared" si="49"/>
        <v>5527207818.8384886</v>
      </c>
      <c r="L103" s="70">
        <f t="shared" si="49"/>
        <v>5831653800.7901821</v>
      </c>
      <c r="M103" s="70">
        <f t="shared" si="49"/>
        <v>5835627688.1864595</v>
      </c>
      <c r="N103" s="70">
        <f t="shared" si="49"/>
        <v>6128459945.1254692</v>
      </c>
      <c r="O103" s="70">
        <f t="shared" si="49"/>
        <v>6413097792.3410091</v>
      </c>
      <c r="P103" s="70">
        <f t="shared" si="49"/>
        <v>6680907295.9674644</v>
      </c>
      <c r="Q103" s="70">
        <f t="shared" si="49"/>
        <v>6940644147.8946104</v>
      </c>
      <c r="R103" s="70">
        <f t="shared" si="49"/>
        <v>7213393846.7243614</v>
      </c>
      <c r="S103" s="70">
        <f t="shared" si="49"/>
        <v>7492518954.0435915</v>
      </c>
      <c r="T103" s="70">
        <f t="shared" si="49"/>
        <v>7766774207.1647749</v>
      </c>
      <c r="U103" s="70">
        <f t="shared" si="49"/>
        <v>8038722431.5757513</v>
      </c>
      <c r="V103" s="70">
        <f t="shared" si="49"/>
        <v>8306226146.0961542</v>
      </c>
      <c r="W103" s="70">
        <f t="shared" si="49"/>
        <v>8571178090.0975256</v>
      </c>
      <c r="X103" s="70">
        <f t="shared" si="49"/>
        <v>8832490172.5384197</v>
      </c>
      <c r="Y103" s="70">
        <f t="shared" si="49"/>
        <v>9089207664.8158607</v>
      </c>
      <c r="Z103" s="70">
        <f t="shared" si="49"/>
        <v>9343947501.0958252</v>
      </c>
      <c r="AA103" s="70">
        <f t="shared" si="49"/>
        <v>9592348436.9709835</v>
      </c>
      <c r="AB103" s="70">
        <f t="shared" si="49"/>
        <v>9833546808.5555782</v>
      </c>
      <c r="AC103" s="70">
        <f t="shared" si="49"/>
        <v>10066704507.205147</v>
      </c>
      <c r="AD103" s="70">
        <f t="shared" si="49"/>
        <v>10291014383.931467</v>
      </c>
      <c r="AE103" s="70">
        <f t="shared" si="49"/>
        <v>10505716050.019995</v>
      </c>
      <c r="AF103" s="70">
        <f t="shared" si="49"/>
        <v>10710063560.086475</v>
      </c>
      <c r="AG103" s="70">
        <f t="shared" si="49"/>
        <v>10903329087.667208</v>
      </c>
      <c r="AH103" s="70">
        <f t="shared" si="49"/>
        <v>11084792006.881104</v>
      </c>
      <c r="AI103" s="70">
        <f t="shared" si="49"/>
        <v>11253723277.734228</v>
      </c>
      <c r="AJ103" s="70">
        <f t="shared" si="49"/>
        <v>11409442387.280611</v>
      </c>
      <c r="AK103" s="70">
        <f t="shared" si="49"/>
        <v>11487943150.850849</v>
      </c>
      <c r="AL103" s="70">
        <f t="shared" si="49"/>
        <v>11569184586.832129</v>
      </c>
      <c r="AM103" s="70">
        <f t="shared" si="49"/>
        <v>11654531183.436823</v>
      </c>
      <c r="AN103" s="70">
        <f t="shared" si="49"/>
        <v>11742867140.303604</v>
      </c>
      <c r="AO103" s="70">
        <f t="shared" si="49"/>
        <v>11848814989.935526</v>
      </c>
      <c r="AP103" s="70">
        <f t="shared" si="49"/>
        <v>11958269928.128641</v>
      </c>
      <c r="AQ103" s="70">
        <f t="shared" si="49"/>
        <v>12070441260.140675</v>
      </c>
      <c r="AR103" s="70">
        <f t="shared" si="49"/>
        <v>12184802265.914368</v>
      </c>
      <c r="AS103" s="70">
        <f t="shared" si="49"/>
        <v>12301012234.748077</v>
      </c>
      <c r="AT103" s="70">
        <f t="shared" si="49"/>
        <v>12418854839.997587</v>
      </c>
      <c r="AU103" s="70">
        <f t="shared" si="49"/>
        <v>12538195021.676077</v>
      </c>
      <c r="AV103" s="70">
        <f t="shared" si="49"/>
        <v>12658950290.690943</v>
      </c>
      <c r="AW103" s="70">
        <f t="shared" si="49"/>
        <v>12781072056.096428</v>
      </c>
      <c r="AX103" s="70">
        <f t="shared" si="49"/>
        <v>12904533594.985844</v>
      </c>
    </row>
    <row r="104" spans="1:50">
      <c r="A104" t="s">
        <v>31</v>
      </c>
      <c r="B104" t="s">
        <v>46</v>
      </c>
      <c r="C104" t="s">
        <v>389</v>
      </c>
      <c r="D104" s="65">
        <f>datos_tkm!D20</f>
        <v>212463378.9201709</v>
      </c>
      <c r="E104" s="65">
        <f>datos_tkm!E20</f>
        <v>370898589.31184298</v>
      </c>
      <c r="F104" s="65">
        <f>datos_tkm!F20</f>
        <v>382903084.13983852</v>
      </c>
      <c r="G104" s="65">
        <f>datos_tkm!G20</f>
        <v>306586844.49197662</v>
      </c>
      <c r="H104" s="65">
        <f>datos_tkm!H20</f>
        <v>309530711.18521392</v>
      </c>
      <c r="I104" s="65">
        <f>datos_tkm!I20</f>
        <v>240880297.23792729</v>
      </c>
      <c r="J104" s="70">
        <f t="shared" ref="J104:AX104" si="50">I104*(1+J71)</f>
        <v>298993568.78609067</v>
      </c>
      <c r="K104" s="70">
        <f t="shared" si="50"/>
        <v>263121450.11838973</v>
      </c>
      <c r="L104" s="70">
        <f t="shared" si="50"/>
        <v>273989619.14311284</v>
      </c>
      <c r="M104" s="70">
        <f t="shared" si="50"/>
        <v>276698713.34695441</v>
      </c>
      <c r="N104" s="70">
        <f t="shared" si="50"/>
        <v>289863365.46410853</v>
      </c>
      <c r="O104" s="70">
        <f t="shared" si="50"/>
        <v>302470194.68548721</v>
      </c>
      <c r="P104" s="70">
        <f t="shared" si="50"/>
        <v>314624242.38208973</v>
      </c>
      <c r="Q104" s="70">
        <f t="shared" si="50"/>
        <v>326657824.49931073</v>
      </c>
      <c r="R104" s="70">
        <f t="shared" si="50"/>
        <v>339248266.17050767</v>
      </c>
      <c r="S104" s="70">
        <f t="shared" si="50"/>
        <v>352134712.2674619</v>
      </c>
      <c r="T104" s="70">
        <f t="shared" si="50"/>
        <v>364942635.21259636</v>
      </c>
      <c r="U104" s="70">
        <f t="shared" si="50"/>
        <v>377625943.214885</v>
      </c>
      <c r="V104" s="70">
        <f t="shared" si="50"/>
        <v>390292477.01149422</v>
      </c>
      <c r="W104" s="70">
        <f t="shared" si="50"/>
        <v>402898903.71981013</v>
      </c>
      <c r="X104" s="70">
        <f t="shared" si="50"/>
        <v>415406904.12295592</v>
      </c>
      <c r="Y104" s="70">
        <f t="shared" si="50"/>
        <v>427779523.86217642</v>
      </c>
      <c r="Z104" s="70">
        <f t="shared" si="50"/>
        <v>439980167.68177915</v>
      </c>
      <c r="AA104" s="70">
        <f t="shared" si="50"/>
        <v>451972284.53416038</v>
      </c>
      <c r="AB104" s="70">
        <f t="shared" si="50"/>
        <v>463719316.05963868</v>
      </c>
      <c r="AC104" s="70">
        <f t="shared" si="50"/>
        <v>475184762.2217474</v>
      </c>
      <c r="AD104" s="70">
        <f t="shared" si="50"/>
        <v>486332304.39995027</v>
      </c>
      <c r="AE104" s="70">
        <f t="shared" si="50"/>
        <v>497125958.95554489</v>
      </c>
      <c r="AF104" s="70">
        <f t="shared" si="50"/>
        <v>507530247.78193265</v>
      </c>
      <c r="AG104" s="70">
        <f t="shared" si="50"/>
        <v>517510378.30570138</v>
      </c>
      <c r="AH104" s="70">
        <f t="shared" si="50"/>
        <v>527032428.21686631</v>
      </c>
      <c r="AI104" s="70">
        <f t="shared" si="50"/>
        <v>536063531.62528986</v>
      </c>
      <c r="AJ104" s="70">
        <f t="shared" si="50"/>
        <v>544572064.10130417</v>
      </c>
      <c r="AK104" s="70">
        <f t="shared" si="50"/>
        <v>550350268.65580809</v>
      </c>
      <c r="AL104" s="70">
        <f t="shared" si="50"/>
        <v>556062736.43382299</v>
      </c>
      <c r="AM104" s="70">
        <f t="shared" si="50"/>
        <v>561648231.67321134</v>
      </c>
      <c r="AN104" s="70">
        <f t="shared" si="50"/>
        <v>567122967.93993676</v>
      </c>
      <c r="AO104" s="70">
        <f t="shared" si="50"/>
        <v>572517991.70420802</v>
      </c>
      <c r="AP104" s="70">
        <f t="shared" si="50"/>
        <v>577863446.9835763</v>
      </c>
      <c r="AQ104" s="70">
        <f t="shared" si="50"/>
        <v>583184408.25462711</v>
      </c>
      <c r="AR104" s="70">
        <f t="shared" si="50"/>
        <v>588500435.41956222</v>
      </c>
      <c r="AS104" s="70">
        <f t="shared" si="50"/>
        <v>593826296.66863739</v>
      </c>
      <c r="AT104" s="70">
        <f t="shared" si="50"/>
        <v>599172942.73515177</v>
      </c>
      <c r="AU104" s="70">
        <f t="shared" si="50"/>
        <v>604548414.20623076</v>
      </c>
      <c r="AV104" s="70">
        <f t="shared" si="50"/>
        <v>609958590.50518382</v>
      </c>
      <c r="AW104" s="70">
        <f t="shared" si="50"/>
        <v>615407773.74532413</v>
      </c>
      <c r="AX104" s="70">
        <f t="shared" si="50"/>
        <v>620899129.21144927</v>
      </c>
    </row>
    <row r="105" spans="1:50">
      <c r="A105" t="s">
        <v>32</v>
      </c>
      <c r="B105" t="s">
        <v>46</v>
      </c>
      <c r="C105" t="s">
        <v>389</v>
      </c>
      <c r="D105" s="65">
        <f>datos_tkm!D21</f>
        <v>222899675.99788731</v>
      </c>
      <c r="E105" s="65">
        <f>datos_tkm!E21</f>
        <v>301232453.50810337</v>
      </c>
      <c r="F105" s="65">
        <f>datos_tkm!F21</f>
        <v>394183312.43672431</v>
      </c>
      <c r="G105" s="65">
        <f>datos_tkm!G21</f>
        <v>405183620.42536843</v>
      </c>
      <c r="H105" s="65">
        <f>datos_tkm!H21</f>
        <v>405430146.89906138</v>
      </c>
      <c r="I105" s="65">
        <f>datos_tkm!I21</f>
        <v>369551866.38892978</v>
      </c>
      <c r="J105" s="70">
        <f t="shared" ref="J105:AX105" si="51">I105*(1+J72)</f>
        <v>331898739.20894068</v>
      </c>
      <c r="K105" s="70">
        <f t="shared" si="51"/>
        <v>301271032.06822091</v>
      </c>
      <c r="L105" s="70">
        <f t="shared" si="51"/>
        <v>309711269.78302866</v>
      </c>
      <c r="M105" s="70">
        <f t="shared" si="51"/>
        <v>311798499.14136028</v>
      </c>
      <c r="N105" s="70">
        <f t="shared" si="51"/>
        <v>321850546.48670542</v>
      </c>
      <c r="O105" s="70">
        <f t="shared" si="51"/>
        <v>331341670.88890779</v>
      </c>
      <c r="P105" s="70">
        <f t="shared" si="51"/>
        <v>340373728.78986394</v>
      </c>
      <c r="Q105" s="70">
        <f t="shared" si="51"/>
        <v>349207797.73708808</v>
      </c>
      <c r="R105" s="70">
        <f t="shared" si="51"/>
        <v>358340809.32082415</v>
      </c>
      <c r="S105" s="70">
        <f t="shared" si="51"/>
        <v>367577818.80874962</v>
      </c>
      <c r="T105" s="70">
        <f t="shared" si="51"/>
        <v>376652827.06104422</v>
      </c>
      <c r="U105" s="70">
        <f t="shared" si="51"/>
        <v>385540452.69031703</v>
      </c>
      <c r="V105" s="70">
        <f t="shared" si="51"/>
        <v>394322262.03938973</v>
      </c>
      <c r="W105" s="70">
        <f t="shared" si="51"/>
        <v>402973033.90581065</v>
      </c>
      <c r="X105" s="70">
        <f t="shared" si="51"/>
        <v>411471764.87875199</v>
      </c>
      <c r="Y105" s="70">
        <f t="shared" si="51"/>
        <v>419798970.86862749</v>
      </c>
      <c r="Z105" s="70">
        <f t="shared" si="51"/>
        <v>427935903.50115609</v>
      </c>
      <c r="AA105" s="70">
        <f t="shared" si="51"/>
        <v>435864266.38477033</v>
      </c>
      <c r="AB105" s="70">
        <f t="shared" si="51"/>
        <v>443566119.03958917</v>
      </c>
      <c r="AC105" s="70">
        <f t="shared" si="51"/>
        <v>451023861.88925403</v>
      </c>
      <c r="AD105" s="70">
        <f t="shared" si="51"/>
        <v>458220259.19494104</v>
      </c>
      <c r="AE105" s="70">
        <f t="shared" si="51"/>
        <v>465138480.8058061</v>
      </c>
      <c r="AF105" s="70">
        <f t="shared" si="51"/>
        <v>471762153.51210701</v>
      </c>
      <c r="AG105" s="70">
        <f t="shared" si="51"/>
        <v>478075417.18022138</v>
      </c>
      <c r="AH105" s="70">
        <f t="shared" si="51"/>
        <v>484062982.93719143</v>
      </c>
      <c r="AI105" s="70">
        <f t="shared" si="51"/>
        <v>489710191.73349923</v>
      </c>
      <c r="AJ105" s="70">
        <f t="shared" si="51"/>
        <v>495003072.18446451</v>
      </c>
      <c r="AK105" s="70">
        <f t="shared" si="51"/>
        <v>498582545.7566511</v>
      </c>
      <c r="AL105" s="70">
        <f t="shared" si="51"/>
        <v>502109591.98908567</v>
      </c>
      <c r="AM105" s="70">
        <f t="shared" si="51"/>
        <v>505547140.43396086</v>
      </c>
      <c r="AN105" s="70">
        <f t="shared" si="51"/>
        <v>508906010.54273361</v>
      </c>
      <c r="AO105" s="70">
        <f t="shared" si="51"/>
        <v>512205923.6889798</v>
      </c>
      <c r="AP105" s="70">
        <f t="shared" si="51"/>
        <v>515465799.25939888</v>
      </c>
      <c r="AQ105" s="70">
        <f t="shared" si="51"/>
        <v>518701247.14245546</v>
      </c>
      <c r="AR105" s="70">
        <f t="shared" si="51"/>
        <v>521924353.14581472</v>
      </c>
      <c r="AS105" s="70">
        <f t="shared" si="51"/>
        <v>525144169.66430092</v>
      </c>
      <c r="AT105" s="70">
        <f t="shared" si="51"/>
        <v>528367347.1598717</v>
      </c>
      <c r="AU105" s="70">
        <f t="shared" si="51"/>
        <v>531598713.59313387</v>
      </c>
      <c r="AV105" s="70">
        <f t="shared" si="51"/>
        <v>534841748.73456812</v>
      </c>
      <c r="AW105" s="70">
        <f t="shared" si="51"/>
        <v>538098951.67788422</v>
      </c>
      <c r="AX105" s="70">
        <f t="shared" si="51"/>
        <v>541372116.74893212</v>
      </c>
    </row>
    <row r="106" spans="1:50">
      <c r="A106" t="s">
        <v>33</v>
      </c>
      <c r="B106" t="s">
        <v>46</v>
      </c>
      <c r="C106" t="s">
        <v>389</v>
      </c>
      <c r="D106" s="65">
        <f>datos_tkm!D22</f>
        <v>2830847971.2212338</v>
      </c>
      <c r="E106" s="65">
        <f>datos_tkm!E22</f>
        <v>2336211985.5702348</v>
      </c>
      <c r="F106" s="65">
        <f>datos_tkm!F22</f>
        <v>2789852834.6259742</v>
      </c>
      <c r="G106" s="65">
        <f>datos_tkm!G22</f>
        <v>2446543132.2378812</v>
      </c>
      <c r="H106" s="65">
        <f>datos_tkm!H22</f>
        <v>2864172678.6781669</v>
      </c>
      <c r="I106" s="65">
        <f>datos_tkm!I22</f>
        <v>3188294748.8719578</v>
      </c>
      <c r="J106" s="70">
        <f t="shared" ref="J106:AX106" si="52">I106*(1+J73)</f>
        <v>2951473293.9017172</v>
      </c>
      <c r="K106" s="70">
        <f t="shared" si="52"/>
        <v>3371425108.7512875</v>
      </c>
      <c r="L106" s="70">
        <f t="shared" si="52"/>
        <v>3437088428.5161347</v>
      </c>
      <c r="M106" s="70">
        <f t="shared" si="52"/>
        <v>3407328304.1368771</v>
      </c>
      <c r="N106" s="70">
        <f t="shared" si="52"/>
        <v>3488402923.4797063</v>
      </c>
      <c r="O106" s="70">
        <f t="shared" si="52"/>
        <v>3562029313.1701078</v>
      </c>
      <c r="P106" s="70">
        <f t="shared" si="52"/>
        <v>3626830331.5820394</v>
      </c>
      <c r="Q106" s="70">
        <f t="shared" si="52"/>
        <v>3687528544.4235535</v>
      </c>
      <c r="R106" s="70">
        <f t="shared" si="52"/>
        <v>3751170374.9866829</v>
      </c>
      <c r="S106" s="70">
        <f t="shared" si="52"/>
        <v>3815194737.1472154</v>
      </c>
      <c r="T106" s="70">
        <f t="shared" si="52"/>
        <v>3876305579.0715475</v>
      </c>
      <c r="U106" s="70">
        <f t="shared" si="52"/>
        <v>3934608875.8880005</v>
      </c>
      <c r="V106" s="70">
        <f t="shared" si="52"/>
        <v>3991525283.6933169</v>
      </c>
      <c r="W106" s="70">
        <f t="shared" si="52"/>
        <v>4046972527.0193172</v>
      </c>
      <c r="X106" s="70">
        <f t="shared" si="52"/>
        <v>4100843955.7300854</v>
      </c>
      <c r="Y106" s="70">
        <f t="shared" si="52"/>
        <v>4153041712.9800358</v>
      </c>
      <c r="Z106" s="70">
        <f t="shared" si="52"/>
        <v>4203474730.574307</v>
      </c>
      <c r="AA106" s="70">
        <f t="shared" si="52"/>
        <v>4252056620.4694233</v>
      </c>
      <c r="AB106" s="70">
        <f t="shared" si="52"/>
        <v>4298704673.0322313</v>
      </c>
      <c r="AC106" s="70">
        <f t="shared" si="52"/>
        <v>4343339443.3715963</v>
      </c>
      <c r="AD106" s="70">
        <f t="shared" si="52"/>
        <v>4385884624.7772894</v>
      </c>
      <c r="AE106" s="70">
        <f t="shared" si="52"/>
        <v>4426267066.9380503</v>
      </c>
      <c r="AF106" s="70">
        <f t="shared" si="52"/>
        <v>4464416869.4169083</v>
      </c>
      <c r="AG106" s="70">
        <f t="shared" si="52"/>
        <v>4500267514.1810036</v>
      </c>
      <c r="AH106" s="70">
        <f t="shared" si="52"/>
        <v>4533756017.1603212</v>
      </c>
      <c r="AI106" s="70">
        <f t="shared" si="52"/>
        <v>4564823087.1841984</v>
      </c>
      <c r="AJ106" s="70">
        <f t="shared" si="52"/>
        <v>4593413285.2241421</v>
      </c>
      <c r="AK106" s="70">
        <f t="shared" si="52"/>
        <v>4604952961.8112183</v>
      </c>
      <c r="AL106" s="70">
        <f t="shared" si="52"/>
        <v>4619097857.1099443</v>
      </c>
      <c r="AM106" s="70">
        <f t="shared" si="52"/>
        <v>4635188024.9412785</v>
      </c>
      <c r="AN106" s="70">
        <f t="shared" si="52"/>
        <v>4652508118.022337</v>
      </c>
      <c r="AO106" s="70">
        <f t="shared" si="52"/>
        <v>4670616120.9810371</v>
      </c>
      <c r="AP106" s="70">
        <f t="shared" si="52"/>
        <v>4689245613.3740911</v>
      </c>
      <c r="AQ106" s="70">
        <f t="shared" si="52"/>
        <v>4708233581.0923958</v>
      </c>
      <c r="AR106" s="70">
        <f t="shared" si="52"/>
        <v>4727478902.5715847</v>
      </c>
      <c r="AS106" s="70">
        <f t="shared" si="52"/>
        <v>4746918256.3057871</v>
      </c>
      <c r="AT106" s="70">
        <f t="shared" si="52"/>
        <v>4766511744.9305763</v>
      </c>
      <c r="AU106" s="70">
        <f t="shared" si="52"/>
        <v>4786234132.4122458</v>
      </c>
      <c r="AV106" s="70">
        <f t="shared" si="52"/>
        <v>4806069425.1509104</v>
      </c>
      <c r="AW106" s="70">
        <f t="shared" si="52"/>
        <v>4826007488.0996399</v>
      </c>
      <c r="AX106" s="70">
        <f t="shared" si="52"/>
        <v>4846041916.9984579</v>
      </c>
    </row>
    <row r="107" spans="1:50">
      <c r="A107" t="s">
        <v>34</v>
      </c>
      <c r="B107" t="s">
        <v>46</v>
      </c>
      <c r="C107" t="s">
        <v>389</v>
      </c>
      <c r="D107" s="65">
        <f>datos_tkm!D23</f>
        <v>386645231.42850399</v>
      </c>
      <c r="E107" s="65">
        <f>datos_tkm!E23</f>
        <v>260676441.65770489</v>
      </c>
      <c r="F107" s="65">
        <f>datos_tkm!F23</f>
        <v>434291897.21946633</v>
      </c>
      <c r="G107" s="65">
        <f>datos_tkm!G23</f>
        <v>291931802.75384039</v>
      </c>
      <c r="H107" s="65">
        <f>datos_tkm!H23</f>
        <v>262036228.92907771</v>
      </c>
      <c r="I107" s="65">
        <f>datos_tkm!I23</f>
        <v>250236666.93235689</v>
      </c>
      <c r="J107" s="70">
        <f t="shared" ref="J107:AX107" si="53">I107*(1+J74)</f>
        <v>215525776.30516466</v>
      </c>
      <c r="K107" s="70">
        <f t="shared" si="53"/>
        <v>267718529.22445109</v>
      </c>
      <c r="L107" s="70">
        <f t="shared" si="53"/>
        <v>279626171.22987461</v>
      </c>
      <c r="M107" s="70">
        <f t="shared" si="53"/>
        <v>279518465.99477082</v>
      </c>
      <c r="N107" s="70">
        <f t="shared" si="53"/>
        <v>293970265.77563488</v>
      </c>
      <c r="O107" s="70">
        <f t="shared" si="53"/>
        <v>306340902.76938534</v>
      </c>
      <c r="P107" s="70">
        <f t="shared" si="53"/>
        <v>318175459.8544566</v>
      </c>
      <c r="Q107" s="70">
        <f t="shared" si="53"/>
        <v>330852967.17138708</v>
      </c>
      <c r="R107" s="70">
        <f t="shared" si="53"/>
        <v>345311983.50080127</v>
      </c>
      <c r="S107" s="70">
        <f t="shared" si="53"/>
        <v>359131271.05503094</v>
      </c>
      <c r="T107" s="70">
        <f t="shared" si="53"/>
        <v>371171331.91369832</v>
      </c>
      <c r="U107" s="70">
        <f t="shared" si="53"/>
        <v>383144615.24377501</v>
      </c>
      <c r="V107" s="70">
        <f t="shared" si="53"/>
        <v>394340655.21158391</v>
      </c>
      <c r="W107" s="70">
        <f t="shared" si="53"/>
        <v>409367914.73517042</v>
      </c>
      <c r="X107" s="70">
        <f t="shared" si="53"/>
        <v>421619125.64032888</v>
      </c>
      <c r="Y107" s="70">
        <f t="shared" si="53"/>
        <v>435438871.97819573</v>
      </c>
      <c r="Z107" s="70">
        <f t="shared" si="53"/>
        <v>445488341.26280695</v>
      </c>
      <c r="AA107" s="70">
        <f t="shared" si="53"/>
        <v>459037588.94927382</v>
      </c>
      <c r="AB107" s="70">
        <f t="shared" si="53"/>
        <v>471212366.43547124</v>
      </c>
      <c r="AC107" s="70">
        <f t="shared" si="53"/>
        <v>482034503.18684888</v>
      </c>
      <c r="AD107" s="70">
        <f t="shared" si="53"/>
        <v>493679552.23320252</v>
      </c>
      <c r="AE107" s="70">
        <f t="shared" si="53"/>
        <v>505391126.43437445</v>
      </c>
      <c r="AF107" s="70">
        <f t="shared" si="53"/>
        <v>517467256.18237251</v>
      </c>
      <c r="AG107" s="70">
        <f t="shared" si="53"/>
        <v>528283620.99814218</v>
      </c>
      <c r="AH107" s="70">
        <f t="shared" si="53"/>
        <v>538612759.17846262</v>
      </c>
      <c r="AI107" s="70">
        <f t="shared" si="53"/>
        <v>548133230.17208636</v>
      </c>
      <c r="AJ107" s="70">
        <f t="shared" si="53"/>
        <v>556358030.53334391</v>
      </c>
      <c r="AK107" s="70">
        <f t="shared" si="53"/>
        <v>560301771.5015316</v>
      </c>
      <c r="AL107" s="70">
        <f t="shared" si="53"/>
        <v>565893918.62816679</v>
      </c>
      <c r="AM107" s="70">
        <f t="shared" si="53"/>
        <v>569180227.27308965</v>
      </c>
      <c r="AN107" s="70">
        <f t="shared" si="53"/>
        <v>573338265.95472598</v>
      </c>
      <c r="AO107" s="70">
        <f t="shared" si="53"/>
        <v>579278484.3115412</v>
      </c>
      <c r="AP107" s="70">
        <f t="shared" si="53"/>
        <v>585313321.38691723</v>
      </c>
      <c r="AQ107" s="70">
        <f t="shared" si="53"/>
        <v>591441695.30504</v>
      </c>
      <c r="AR107" s="70">
        <f t="shared" si="53"/>
        <v>597659808.53912282</v>
      </c>
      <c r="AS107" s="70">
        <f t="shared" si="53"/>
        <v>603963456.28913498</v>
      </c>
      <c r="AT107" s="70">
        <f t="shared" si="53"/>
        <v>610349001.54973018</v>
      </c>
      <c r="AU107" s="70">
        <f t="shared" si="53"/>
        <v>616813669.90572929</v>
      </c>
      <c r="AV107" s="70">
        <f t="shared" si="53"/>
        <v>623355535.65164661</v>
      </c>
      <c r="AW107" s="70">
        <f t="shared" si="53"/>
        <v>629973392.12275565</v>
      </c>
      <c r="AX107" s="70">
        <f t="shared" si="53"/>
        <v>636666597.76992345</v>
      </c>
    </row>
    <row r="108" spans="1:50">
      <c r="A108" t="s">
        <v>35</v>
      </c>
      <c r="B108" t="s">
        <v>46</v>
      </c>
      <c r="C108" t="s">
        <v>389</v>
      </c>
      <c r="D108" s="65">
        <f>datos_tkm!D24</f>
        <v>342711104.85027438</v>
      </c>
      <c r="E108" s="65">
        <f>datos_tkm!E24</f>
        <v>151017426.04734921</v>
      </c>
      <c r="F108" s="65">
        <f>datos_tkm!F24</f>
        <v>714336239.18526149</v>
      </c>
      <c r="G108" s="65">
        <f>datos_tkm!G24</f>
        <v>856159017.75696683</v>
      </c>
      <c r="H108" s="65">
        <f>datos_tkm!H24</f>
        <v>1072162200.654379</v>
      </c>
      <c r="I108" s="65">
        <f>datos_tkm!I24</f>
        <v>1059918518.731707</v>
      </c>
      <c r="J108" s="70">
        <f t="shared" ref="J108:AX108" si="54">I108*(1+J75)</f>
        <v>1017206223.549364</v>
      </c>
      <c r="K108" s="70">
        <f t="shared" si="54"/>
        <v>954748397.98828924</v>
      </c>
      <c r="L108" s="70">
        <f t="shared" si="54"/>
        <v>976593167.8521812</v>
      </c>
      <c r="M108" s="70">
        <f t="shared" si="54"/>
        <v>964831215.97313261</v>
      </c>
      <c r="N108" s="70">
        <f t="shared" si="54"/>
        <v>994817579.83601618</v>
      </c>
      <c r="O108" s="70">
        <f t="shared" si="54"/>
        <v>1021667604.1707168</v>
      </c>
      <c r="P108" s="70">
        <f t="shared" si="54"/>
        <v>1045337887.032707</v>
      </c>
      <c r="Q108" s="70">
        <f t="shared" si="54"/>
        <v>1067627349.5384929</v>
      </c>
      <c r="R108" s="70">
        <f t="shared" si="54"/>
        <v>1091165167.8275139</v>
      </c>
      <c r="S108" s="70">
        <f t="shared" si="54"/>
        <v>1114947320.1971276</v>
      </c>
      <c r="T108" s="70">
        <f t="shared" si="54"/>
        <v>1137723678.1228101</v>
      </c>
      <c r="U108" s="70">
        <f t="shared" si="54"/>
        <v>1159540425.2338028</v>
      </c>
      <c r="V108" s="70">
        <f t="shared" si="54"/>
        <v>1180933696.483047</v>
      </c>
      <c r="W108" s="70">
        <f t="shared" si="54"/>
        <v>1201856703.0250223</v>
      </c>
      <c r="X108" s="70">
        <f t="shared" si="54"/>
        <v>1222260545.4932106</v>
      </c>
      <c r="Y108" s="70">
        <f t="shared" si="54"/>
        <v>1242100427.6105261</v>
      </c>
      <c r="Z108" s="70">
        <f t="shared" si="54"/>
        <v>1261334085.401475</v>
      </c>
      <c r="AA108" s="70">
        <f t="shared" si="54"/>
        <v>1279920965.6278024</v>
      </c>
      <c r="AB108" s="70">
        <f t="shared" si="54"/>
        <v>1297821894.1479013</v>
      </c>
      <c r="AC108" s="70">
        <f t="shared" si="54"/>
        <v>1314998969.7579098</v>
      </c>
      <c r="AD108" s="70">
        <f t="shared" si="54"/>
        <v>1331415565.2940395</v>
      </c>
      <c r="AE108" s="70">
        <f t="shared" si="54"/>
        <v>1347036382.3970068</v>
      </c>
      <c r="AF108" s="70">
        <f t="shared" si="54"/>
        <v>1361827533.7997608</v>
      </c>
      <c r="AG108" s="70">
        <f t="shared" si="54"/>
        <v>1375756639.3805487</v>
      </c>
      <c r="AH108" s="70">
        <f t="shared" si="54"/>
        <v>1388792928.2210798</v>
      </c>
      <c r="AI108" s="70">
        <f t="shared" si="54"/>
        <v>1400907342.0188308</v>
      </c>
      <c r="AJ108" s="70">
        <f t="shared" si="54"/>
        <v>1412072636.9103293</v>
      </c>
      <c r="AK108" s="70">
        <f t="shared" si="54"/>
        <v>1416435678.0747359</v>
      </c>
      <c r="AL108" s="70">
        <f t="shared" si="54"/>
        <v>1421963069.3664932</v>
      </c>
      <c r="AM108" s="70">
        <f t="shared" si="54"/>
        <v>1428280248.5302207</v>
      </c>
      <c r="AN108" s="70">
        <f t="shared" si="54"/>
        <v>1435091238.3174973</v>
      </c>
      <c r="AO108" s="70">
        <f t="shared" si="54"/>
        <v>1442221128.5923393</v>
      </c>
      <c r="AP108" s="70">
        <f t="shared" si="54"/>
        <v>1449565241.3574185</v>
      </c>
      <c r="AQ108" s="70">
        <f t="shared" si="54"/>
        <v>1457059582.7081261</v>
      </c>
      <c r="AR108" s="70">
        <f t="shared" si="54"/>
        <v>1464664460.1001315</v>
      </c>
      <c r="AS108" s="70">
        <f t="shared" si="54"/>
        <v>1472355027.982106</v>
      </c>
      <c r="AT108" s="70">
        <f t="shared" si="54"/>
        <v>1480115648.7146244</v>
      </c>
      <c r="AU108" s="70">
        <f t="shared" si="54"/>
        <v>1487936453.4464867</v>
      </c>
      <c r="AV108" s="70">
        <f t="shared" si="54"/>
        <v>1495811213.7090566</v>
      </c>
      <c r="AW108" s="70">
        <f t="shared" si="54"/>
        <v>1503736011.1316323</v>
      </c>
      <c r="AX108" s="70">
        <f t="shared" si="54"/>
        <v>1511708400.1723275</v>
      </c>
    </row>
    <row r="109" spans="1:50">
      <c r="A109" t="s">
        <v>36</v>
      </c>
      <c r="B109" t="s">
        <v>46</v>
      </c>
      <c r="C109" t="s">
        <v>389</v>
      </c>
      <c r="D109" s="65">
        <f>datos_tkm!D25</f>
        <v>2053776300.170337</v>
      </c>
      <c r="E109" s="65">
        <f>datos_tkm!E25</f>
        <v>1901051040.6671619</v>
      </c>
      <c r="F109" s="65">
        <f>datos_tkm!F25</f>
        <v>2455987494.761528</v>
      </c>
      <c r="G109" s="65">
        <f>datos_tkm!G25</f>
        <v>2168934177.3781428</v>
      </c>
      <c r="H109" s="65">
        <f>datos_tkm!H25</f>
        <v>3096959138.1032701</v>
      </c>
      <c r="I109" s="65">
        <f>datos_tkm!I25</f>
        <v>3265653627.5422211</v>
      </c>
      <c r="J109" s="70">
        <f t="shared" ref="J109:AX109" si="55">I109*(1+J76)</f>
        <v>2880295224.4659772</v>
      </c>
      <c r="K109" s="70">
        <f t="shared" si="55"/>
        <v>3487601032.610775</v>
      </c>
      <c r="L109" s="70">
        <f t="shared" si="55"/>
        <v>3632567989.4360428</v>
      </c>
      <c r="M109" s="70">
        <f t="shared" si="55"/>
        <v>3613237465.774622</v>
      </c>
      <c r="N109" s="70">
        <f t="shared" si="55"/>
        <v>3753664458.9825163</v>
      </c>
      <c r="O109" s="70">
        <f t="shared" si="55"/>
        <v>3882231034.5863919</v>
      </c>
      <c r="P109" s="70">
        <f t="shared" si="55"/>
        <v>4001899054.7702789</v>
      </c>
      <c r="Q109" s="70">
        <f t="shared" si="55"/>
        <v>4122174225.5447226</v>
      </c>
      <c r="R109" s="70">
        <f t="shared" si="55"/>
        <v>4254081812.6860189</v>
      </c>
      <c r="S109" s="70">
        <f t="shared" si="55"/>
        <v>4383146699.0312748</v>
      </c>
      <c r="T109" s="70">
        <f t="shared" si="55"/>
        <v>4500515105.4491367</v>
      </c>
      <c r="U109" s="70">
        <f t="shared" si="55"/>
        <v>4614948017.6782408</v>
      </c>
      <c r="V109" s="70">
        <f t="shared" si="55"/>
        <v>4724037573.5411396</v>
      </c>
      <c r="W109" s="70">
        <f t="shared" si="55"/>
        <v>4851383610.4960232</v>
      </c>
      <c r="X109" s="70">
        <f t="shared" si="55"/>
        <v>4963107340.137538</v>
      </c>
      <c r="Y109" s="70">
        <f t="shared" si="55"/>
        <v>5081172206.3476706</v>
      </c>
      <c r="Z109" s="70">
        <f t="shared" si="55"/>
        <v>5178740542.048604</v>
      </c>
      <c r="AA109" s="70">
        <f t="shared" si="55"/>
        <v>5291994156.9755039</v>
      </c>
      <c r="AB109" s="70">
        <f t="shared" si="55"/>
        <v>5396525107.6166773</v>
      </c>
      <c r="AC109" s="70">
        <f t="shared" si="55"/>
        <v>5492453233.6255646</v>
      </c>
      <c r="AD109" s="70">
        <f t="shared" si="55"/>
        <v>5590334236.1349125</v>
      </c>
      <c r="AE109" s="70">
        <f t="shared" si="55"/>
        <v>5686329833.7573385</v>
      </c>
      <c r="AF109" s="70">
        <f t="shared" si="55"/>
        <v>5781745402.0117397</v>
      </c>
      <c r="AG109" s="70">
        <f t="shared" si="55"/>
        <v>5868702511.0365715</v>
      </c>
      <c r="AH109" s="70">
        <f t="shared" si="55"/>
        <v>5950855639.6229887</v>
      </c>
      <c r="AI109" s="70">
        <f t="shared" si="55"/>
        <v>6026622536.9950104</v>
      </c>
      <c r="AJ109" s="70">
        <f t="shared" si="55"/>
        <v>6093673459.7517929</v>
      </c>
      <c r="AK109" s="70">
        <f t="shared" si="55"/>
        <v>6122574075.6703997</v>
      </c>
      <c r="AL109" s="70">
        <f t="shared" si="55"/>
        <v>6160604846.7988157</v>
      </c>
      <c r="AM109" s="70">
        <f t="shared" si="55"/>
        <v>6190340579.9665594</v>
      </c>
      <c r="AN109" s="70">
        <f t="shared" si="55"/>
        <v>6226239778.8078566</v>
      </c>
      <c r="AO109" s="70">
        <f t="shared" si="55"/>
        <v>6271915067.1718588</v>
      </c>
      <c r="AP109" s="70">
        <f t="shared" si="55"/>
        <v>6319010560.7823992</v>
      </c>
      <c r="AQ109" s="70">
        <f t="shared" si="55"/>
        <v>6367187813.1825953</v>
      </c>
      <c r="AR109" s="70">
        <f t="shared" si="55"/>
        <v>6416214112.0356722</v>
      </c>
      <c r="AS109" s="70">
        <f t="shared" si="55"/>
        <v>6465935635.0448503</v>
      </c>
      <c r="AT109" s="70">
        <f t="shared" si="55"/>
        <v>6516252901.762455</v>
      </c>
      <c r="AU109" s="70">
        <f t="shared" si="55"/>
        <v>6567102523.0694952</v>
      </c>
      <c r="AV109" s="70">
        <f t="shared" si="55"/>
        <v>6618444665.6136065</v>
      </c>
      <c r="AW109" s="70">
        <f t="shared" si="55"/>
        <v>6670254749.4858322</v>
      </c>
      <c r="AX109" s="70">
        <f t="shared" si="55"/>
        <v>6722518045.7228708</v>
      </c>
    </row>
    <row r="110" spans="1:50">
      <c r="A110" t="s">
        <v>37</v>
      </c>
      <c r="B110" t="s">
        <v>46</v>
      </c>
      <c r="C110" t="s">
        <v>389</v>
      </c>
      <c r="D110" s="65">
        <f>datos_tkm!D26</f>
        <v>357976062.72705162</v>
      </c>
      <c r="E110" s="65">
        <f>datos_tkm!E26</f>
        <v>968080605.36315763</v>
      </c>
      <c r="F110" s="65">
        <f>datos_tkm!F26</f>
        <v>526910471.79772693</v>
      </c>
      <c r="G110" s="65">
        <f>datos_tkm!G26</f>
        <v>1661156348.43277</v>
      </c>
      <c r="H110" s="65">
        <f>datos_tkm!H26</f>
        <v>1217911643.970598</v>
      </c>
      <c r="I110" s="65">
        <f>datos_tkm!I26</f>
        <v>1207592474.7011211</v>
      </c>
      <c r="J110" s="70">
        <f t="shared" ref="J110:AX110" si="56">I110*(1+J77)</f>
        <v>1055679807.798299</v>
      </c>
      <c r="K110" s="70">
        <f t="shared" si="56"/>
        <v>1277959370.5776868</v>
      </c>
      <c r="L110" s="70">
        <f t="shared" si="56"/>
        <v>1334155439.5158663</v>
      </c>
      <c r="M110" s="70">
        <f t="shared" si="56"/>
        <v>1329318501.4531443</v>
      </c>
      <c r="N110" s="70">
        <f t="shared" si="56"/>
        <v>1383046048.2830119</v>
      </c>
      <c r="O110" s="70">
        <f t="shared" si="56"/>
        <v>1430562904.6321435</v>
      </c>
      <c r="P110" s="70">
        <f t="shared" si="56"/>
        <v>1475189495.1964273</v>
      </c>
      <c r="Q110" s="70">
        <f t="shared" si="56"/>
        <v>1521671516.4115033</v>
      </c>
      <c r="R110" s="70">
        <f t="shared" si="56"/>
        <v>1573972095.5627866</v>
      </c>
      <c r="S110" s="70">
        <f t="shared" si="56"/>
        <v>1623730893.8613126</v>
      </c>
      <c r="T110" s="70">
        <f t="shared" si="56"/>
        <v>1666804921.5689266</v>
      </c>
      <c r="U110" s="70">
        <f t="shared" si="56"/>
        <v>1708968282.2343526</v>
      </c>
      <c r="V110" s="70">
        <f t="shared" si="56"/>
        <v>1748060097.9998274</v>
      </c>
      <c r="W110" s="70">
        <f t="shared" si="56"/>
        <v>1799358561.5084255</v>
      </c>
      <c r="X110" s="70">
        <f t="shared" si="56"/>
        <v>1841054406.7128365</v>
      </c>
      <c r="Y110" s="70">
        <f t="shared" si="56"/>
        <v>1887427724.0888622</v>
      </c>
      <c r="Z110" s="70">
        <f t="shared" si="56"/>
        <v>1921192772.4651921</v>
      </c>
      <c r="AA110" s="70">
        <f t="shared" si="56"/>
        <v>1965853770.6717222</v>
      </c>
      <c r="AB110" s="70">
        <f t="shared" si="56"/>
        <v>2005698767.0397828</v>
      </c>
      <c r="AC110" s="70">
        <f t="shared" si="56"/>
        <v>2040883052.5971448</v>
      </c>
      <c r="AD110" s="70">
        <f t="shared" si="56"/>
        <v>2078328409.9909089</v>
      </c>
      <c r="AE110" s="70">
        <f t="shared" si="56"/>
        <v>2115630191.9832873</v>
      </c>
      <c r="AF110" s="70">
        <f t="shared" si="56"/>
        <v>2153717475.0995841</v>
      </c>
      <c r="AG110" s="70">
        <f t="shared" si="56"/>
        <v>2187551625.8766418</v>
      </c>
      <c r="AH110" s="70">
        <f t="shared" si="56"/>
        <v>2219576745.2202349</v>
      </c>
      <c r="AI110" s="70">
        <f t="shared" si="56"/>
        <v>2248833252.5437412</v>
      </c>
      <c r="AJ110" s="70">
        <f t="shared" si="56"/>
        <v>2273870383.0891232</v>
      </c>
      <c r="AK110" s="70">
        <f t="shared" si="56"/>
        <v>2283949878.4266834</v>
      </c>
      <c r="AL110" s="70">
        <f t="shared" si="56"/>
        <v>2299254291.6541686</v>
      </c>
      <c r="AM110" s="70">
        <f t="shared" si="56"/>
        <v>2308237458.4072318</v>
      </c>
      <c r="AN110" s="70">
        <f t="shared" si="56"/>
        <v>2320460084.4076309</v>
      </c>
      <c r="AO110" s="70">
        <f t="shared" si="56"/>
        <v>2338464606.0562396</v>
      </c>
      <c r="AP110" s="70">
        <f t="shared" si="56"/>
        <v>2356977897.0956788</v>
      </c>
      <c r="AQ110" s="70">
        <f t="shared" si="56"/>
        <v>2375888936.7929111</v>
      </c>
      <c r="AR110" s="70">
        <f t="shared" si="56"/>
        <v>2395118120.0826411</v>
      </c>
      <c r="AS110" s="70">
        <f t="shared" si="56"/>
        <v>2414611460.2640924</v>
      </c>
      <c r="AT110" s="70">
        <f t="shared" si="56"/>
        <v>2434333469.263916</v>
      </c>
      <c r="AU110" s="70">
        <f t="shared" si="56"/>
        <v>2454261301.602479</v>
      </c>
      <c r="AV110" s="70">
        <f t="shared" si="56"/>
        <v>2474380516.007257</v>
      </c>
      <c r="AW110" s="70">
        <f t="shared" si="56"/>
        <v>2494682179.1801829</v>
      </c>
      <c r="AX110" s="70">
        <f t="shared" si="56"/>
        <v>2515160943.4395895</v>
      </c>
    </row>
    <row r="111" spans="1:50">
      <c r="A111" t="s">
        <v>38</v>
      </c>
      <c r="B111" t="s">
        <v>46</v>
      </c>
      <c r="C111" t="s">
        <v>389</v>
      </c>
      <c r="D111" s="65">
        <f>datos_tkm!D27</f>
        <v>2077375008.2759049</v>
      </c>
      <c r="E111" s="65">
        <f>datos_tkm!E27</f>
        <v>1674813523.082988</v>
      </c>
      <c r="F111" s="65">
        <f>datos_tkm!F27</f>
        <v>1306651461.0925591</v>
      </c>
      <c r="G111" s="65">
        <f>datos_tkm!G27</f>
        <v>2033836562.2975891</v>
      </c>
      <c r="H111" s="65">
        <f>datos_tkm!H27</f>
        <v>2251990221.1973038</v>
      </c>
      <c r="I111" s="65">
        <f>datos_tkm!I27</f>
        <v>1760555022.732054</v>
      </c>
      <c r="J111" s="70">
        <f t="shared" ref="J111:AX111" si="57">I111*(1+J78)</f>
        <v>1616112626.2234797</v>
      </c>
      <c r="K111" s="70">
        <f t="shared" si="57"/>
        <v>1900933189.2991376</v>
      </c>
      <c r="L111" s="70">
        <f t="shared" si="57"/>
        <v>1985198168.5321639</v>
      </c>
      <c r="M111" s="70">
        <f t="shared" si="57"/>
        <v>2003396074.0871918</v>
      </c>
      <c r="N111" s="70">
        <f t="shared" si="57"/>
        <v>2090993689.4488876</v>
      </c>
      <c r="O111" s="70">
        <f t="shared" si="57"/>
        <v>2175703748.2795696</v>
      </c>
      <c r="P111" s="70">
        <f t="shared" si="57"/>
        <v>2256814964.3386464</v>
      </c>
      <c r="Q111" s="70">
        <f t="shared" si="57"/>
        <v>2336193375.8849921</v>
      </c>
      <c r="R111" s="70">
        <f t="shared" si="57"/>
        <v>2418684987.6348438</v>
      </c>
      <c r="S111" s="70">
        <f t="shared" si="57"/>
        <v>2502707417.9412346</v>
      </c>
      <c r="T111" s="70">
        <f t="shared" si="57"/>
        <v>2585631024.5405068</v>
      </c>
      <c r="U111" s="70">
        <f t="shared" si="57"/>
        <v>2667057466.2865119</v>
      </c>
      <c r="V111" s="70">
        <f t="shared" si="57"/>
        <v>2747772185.3087339</v>
      </c>
      <c r="W111" s="70">
        <f t="shared" si="57"/>
        <v>2827580657.9258442</v>
      </c>
      <c r="X111" s="70">
        <f t="shared" si="57"/>
        <v>2906292993.1186194</v>
      </c>
      <c r="Y111" s="70">
        <f t="shared" si="57"/>
        <v>2983713325.569828</v>
      </c>
      <c r="Z111" s="70">
        <f t="shared" si="57"/>
        <v>3059640556.8643632</v>
      </c>
      <c r="AA111" s="70">
        <f t="shared" si="57"/>
        <v>3133870422.5332646</v>
      </c>
      <c r="AB111" s="70">
        <f t="shared" si="57"/>
        <v>3206197450.2914171</v>
      </c>
      <c r="AC111" s="70">
        <f t="shared" si="57"/>
        <v>3276416617.2829156</v>
      </c>
      <c r="AD111" s="70">
        <f t="shared" si="57"/>
        <v>3344324755.8448071</v>
      </c>
      <c r="AE111" s="70">
        <f t="shared" si="57"/>
        <v>3409721786.9524951</v>
      </c>
      <c r="AF111" s="70">
        <f t="shared" si="57"/>
        <v>3472411842.689312</v>
      </c>
      <c r="AG111" s="70">
        <f t="shared" si="57"/>
        <v>3532204316.6537914</v>
      </c>
      <c r="AH111" s="70">
        <f t="shared" si="57"/>
        <v>3588914864.0146151</v>
      </c>
      <c r="AI111" s="70">
        <f t="shared" si="57"/>
        <v>3642366361.5451412</v>
      </c>
      <c r="AJ111" s="70">
        <f t="shared" si="57"/>
        <v>3692389830.9620514</v>
      </c>
      <c r="AK111" s="70">
        <f t="shared" si="57"/>
        <v>3724227581.7434373</v>
      </c>
      <c r="AL111" s="70">
        <f t="shared" si="57"/>
        <v>3755298989.7183542</v>
      </c>
      <c r="AM111" s="70">
        <f t="shared" si="57"/>
        <v>3785958087.2444263</v>
      </c>
      <c r="AN111" s="70">
        <f t="shared" si="57"/>
        <v>3816535250.2122126</v>
      </c>
      <c r="AO111" s="70">
        <f t="shared" si="57"/>
        <v>3847227155.8527956</v>
      </c>
      <c r="AP111" s="70">
        <f t="shared" si="57"/>
        <v>3878135755.0947061</v>
      </c>
      <c r="AQ111" s="70">
        <f t="shared" si="57"/>
        <v>3909307732.2752028</v>
      </c>
      <c r="AR111" s="70">
        <f t="shared" si="57"/>
        <v>3940760617.1241574</v>
      </c>
      <c r="AS111" s="70">
        <f t="shared" si="57"/>
        <v>3972497983.567986</v>
      </c>
      <c r="AT111" s="70">
        <f t="shared" si="57"/>
        <v>4004517622.5488148</v>
      </c>
      <c r="AU111" s="70">
        <f t="shared" si="57"/>
        <v>4036815624.7199221</v>
      </c>
      <c r="AV111" s="70">
        <f t="shared" si="57"/>
        <v>4069388233.5772104</v>
      </c>
      <c r="AW111" s="70">
        <f t="shared" si="57"/>
        <v>4102232552.6476746</v>
      </c>
      <c r="AX111" s="70">
        <f t="shared" si="57"/>
        <v>4135346703.4605112</v>
      </c>
    </row>
    <row r="112" spans="1:50">
      <c r="A112" t="s">
        <v>39</v>
      </c>
      <c r="B112" t="s">
        <v>46</v>
      </c>
      <c r="C112" t="s">
        <v>389</v>
      </c>
      <c r="D112" s="65">
        <f>datos_tkm!D28</f>
        <v>1121296696.8284431</v>
      </c>
      <c r="E112" s="65">
        <f>datos_tkm!E28</f>
        <v>1126009641.119508</v>
      </c>
      <c r="F112" s="65">
        <f>datos_tkm!F28</f>
        <v>1205243973.3219571</v>
      </c>
      <c r="G112" s="65">
        <f>datos_tkm!G28</f>
        <v>680534657.41581583</v>
      </c>
      <c r="H112" s="65">
        <f>datos_tkm!H28</f>
        <v>633071968.81327534</v>
      </c>
      <c r="I112" s="65">
        <f>datos_tkm!I28</f>
        <v>623535705.10962129</v>
      </c>
      <c r="J112" s="70">
        <f t="shared" ref="J112:AX112" si="58">I112*(1+J79)</f>
        <v>763606460.41642487</v>
      </c>
      <c r="K112" s="70">
        <f t="shared" si="58"/>
        <v>1210388577.0113735</v>
      </c>
      <c r="L112" s="70">
        <f t="shared" si="58"/>
        <v>1283148867.6778255</v>
      </c>
      <c r="M112" s="70">
        <f t="shared" si="58"/>
        <v>1315503878.9582806</v>
      </c>
      <c r="N112" s="70">
        <f t="shared" si="58"/>
        <v>1398322173.0516188</v>
      </c>
      <c r="O112" s="70">
        <f t="shared" si="58"/>
        <v>1480222846.1464913</v>
      </c>
      <c r="P112" s="70">
        <f t="shared" si="58"/>
        <v>1561219438.8381996</v>
      </c>
      <c r="Q112" s="70">
        <f t="shared" si="58"/>
        <v>1642617768.2310929</v>
      </c>
      <c r="R112" s="70">
        <f t="shared" si="58"/>
        <v>1727801713.0810325</v>
      </c>
      <c r="S112" s="70">
        <f t="shared" si="58"/>
        <v>1815485717.7900901</v>
      </c>
      <c r="T112" s="70">
        <f t="shared" si="58"/>
        <v>1903628844.3902929</v>
      </c>
      <c r="U112" s="70">
        <f t="shared" si="58"/>
        <v>1991813400.4433525</v>
      </c>
      <c r="V112" s="70">
        <f t="shared" si="58"/>
        <v>2080475053.095571</v>
      </c>
      <c r="W112" s="70">
        <f t="shared" si="58"/>
        <v>2169283431.7926826</v>
      </c>
      <c r="X112" s="70">
        <f t="shared" si="58"/>
        <v>2257936757.8082352</v>
      </c>
      <c r="Y112" s="70">
        <f t="shared" si="58"/>
        <v>2346142173.8856354</v>
      </c>
      <c r="Z112" s="70">
        <f t="shared" si="58"/>
        <v>2433609769.3185506</v>
      </c>
      <c r="AA112" s="70">
        <f t="shared" si="58"/>
        <v>2520050418.8071442</v>
      </c>
      <c r="AB112" s="70">
        <f t="shared" si="58"/>
        <v>2605175224.147871</v>
      </c>
      <c r="AC112" s="70">
        <f t="shared" si="58"/>
        <v>2688695764.3193588</v>
      </c>
      <c r="AD112" s="70">
        <f t="shared" si="58"/>
        <v>2770324803.8474965</v>
      </c>
      <c r="AE112" s="70">
        <f t="shared" si="58"/>
        <v>2849777283.8491154</v>
      </c>
      <c r="AF112" s="70">
        <f t="shared" si="58"/>
        <v>2926771496.4453144</v>
      </c>
      <c r="AG112" s="70">
        <f t="shared" si="58"/>
        <v>3001030379.7627378</v>
      </c>
      <c r="AH112" s="70">
        <f t="shared" si="58"/>
        <v>3072282889.8999395</v>
      </c>
      <c r="AI112" s="70">
        <f t="shared" si="58"/>
        <v>3140265417.166924</v>
      </c>
      <c r="AJ112" s="70">
        <f t="shared" si="58"/>
        <v>3204723220.6006174</v>
      </c>
      <c r="AK112" s="70">
        <f t="shared" si="58"/>
        <v>3252410449.5862107</v>
      </c>
      <c r="AL112" s="70">
        <f t="shared" si="58"/>
        <v>3298670829.0246615</v>
      </c>
      <c r="AM112" s="70">
        <f t="shared" si="58"/>
        <v>3343205491.3751841</v>
      </c>
      <c r="AN112" s="70">
        <f t="shared" si="58"/>
        <v>3386226268.6372676</v>
      </c>
      <c r="AO112" s="70">
        <f t="shared" si="58"/>
        <v>3428053793.0150909</v>
      </c>
      <c r="AP112" s="70">
        <f t="shared" si="58"/>
        <v>3469003610.5930405</v>
      </c>
      <c r="AQ112" s="70">
        <f t="shared" si="58"/>
        <v>3509350249.1420221</v>
      </c>
      <c r="AR112" s="70">
        <f t="shared" si="58"/>
        <v>3549319584.6512246</v>
      </c>
      <c r="AS112" s="70">
        <f t="shared" si="58"/>
        <v>3589091871.915647</v>
      </c>
      <c r="AT112" s="70">
        <f t="shared" si="58"/>
        <v>3628808317.0639644</v>
      </c>
      <c r="AU112" s="70">
        <f t="shared" si="58"/>
        <v>3668578239.9454894</v>
      </c>
      <c r="AV112" s="70">
        <f t="shared" si="58"/>
        <v>3708485650.273952</v>
      </c>
      <c r="AW112" s="70">
        <f t="shared" si="58"/>
        <v>3748594842.9126244</v>
      </c>
      <c r="AX112" s="70">
        <f t="shared" si="58"/>
        <v>3788954961.499619</v>
      </c>
    </row>
    <row r="113" spans="1:50">
      <c r="A113" t="s">
        <v>40</v>
      </c>
      <c r="B113" t="s">
        <v>46</v>
      </c>
      <c r="C113" t="s">
        <v>389</v>
      </c>
      <c r="D113" s="65">
        <f>datos_tkm!D29</f>
        <v>1136473337.1945691</v>
      </c>
      <c r="E113" s="65">
        <f>datos_tkm!E29</f>
        <v>1286668240.0352819</v>
      </c>
      <c r="F113" s="65">
        <f>datos_tkm!F29</f>
        <v>1035316217.650039</v>
      </c>
      <c r="G113" s="65">
        <f>datos_tkm!G29</f>
        <v>943435497.15768814</v>
      </c>
      <c r="H113" s="65">
        <f>datos_tkm!H29</f>
        <v>1123885139.498507</v>
      </c>
      <c r="I113" s="65">
        <f>datos_tkm!I29</f>
        <v>995823877.03159344</v>
      </c>
      <c r="J113" s="70">
        <f t="shared" ref="J113:AX113" si="59">I113*(1+J80)</f>
        <v>895140110.25899315</v>
      </c>
      <c r="K113" s="70">
        <f t="shared" si="59"/>
        <v>1172303465.8114283</v>
      </c>
      <c r="L113" s="70">
        <f t="shared" si="59"/>
        <v>1213153859.6271098</v>
      </c>
      <c r="M113" s="70">
        <f t="shared" si="59"/>
        <v>1204841418.0872707</v>
      </c>
      <c r="N113" s="70">
        <f t="shared" si="59"/>
        <v>1274289315.8641739</v>
      </c>
      <c r="O113" s="70">
        <f t="shared" si="59"/>
        <v>1343284092.021327</v>
      </c>
      <c r="P113" s="70">
        <f t="shared" si="59"/>
        <v>1407734724.8483162</v>
      </c>
      <c r="Q113" s="70">
        <f t="shared" si="59"/>
        <v>1466891875.3495557</v>
      </c>
      <c r="R113" s="70">
        <f t="shared" si="59"/>
        <v>1525836041.5731881</v>
      </c>
      <c r="S113" s="70">
        <f t="shared" si="59"/>
        <v>1591735372.8755891</v>
      </c>
      <c r="T113" s="70">
        <f t="shared" si="59"/>
        <v>1664926408.073375</v>
      </c>
      <c r="U113" s="70">
        <f t="shared" si="59"/>
        <v>1737599714.9132564</v>
      </c>
      <c r="V113" s="70">
        <f t="shared" si="59"/>
        <v>1814799562.3600376</v>
      </c>
      <c r="W113" s="70">
        <f t="shared" si="59"/>
        <v>1874697295.8837132</v>
      </c>
      <c r="X113" s="70">
        <f t="shared" si="59"/>
        <v>1947386076.3488877</v>
      </c>
      <c r="Y113" s="70">
        <f t="shared" si="59"/>
        <v>2012310011.9754586</v>
      </c>
      <c r="Z113" s="70">
        <f t="shared" si="59"/>
        <v>2094007736.6240878</v>
      </c>
      <c r="AA113" s="70">
        <f t="shared" si="59"/>
        <v>2157876909.4754324</v>
      </c>
      <c r="AB113" s="70">
        <f t="shared" si="59"/>
        <v>2226415541.9908981</v>
      </c>
      <c r="AC113" s="70">
        <f t="shared" si="59"/>
        <v>2299130158.8136153</v>
      </c>
      <c r="AD113" s="70">
        <f t="shared" si="59"/>
        <v>2365133608.0439229</v>
      </c>
      <c r="AE113" s="70">
        <f t="shared" si="59"/>
        <v>2427528724.0436912</v>
      </c>
      <c r="AF113" s="70">
        <f t="shared" si="59"/>
        <v>2484376885.5963511</v>
      </c>
      <c r="AG113" s="70">
        <f t="shared" si="59"/>
        <v>2543063729.116868</v>
      </c>
      <c r="AH113" s="70">
        <f t="shared" si="59"/>
        <v>2599385759.791049</v>
      </c>
      <c r="AI113" s="70">
        <f t="shared" si="59"/>
        <v>2654448778.9178405</v>
      </c>
      <c r="AJ113" s="70">
        <f t="shared" si="59"/>
        <v>2710204765.1861234</v>
      </c>
      <c r="AK113" s="70">
        <f t="shared" si="59"/>
        <v>2749321441.9578528</v>
      </c>
      <c r="AL113" s="70">
        <f t="shared" si="59"/>
        <v>2783476561.3355031</v>
      </c>
      <c r="AM113" s="70">
        <f t="shared" si="59"/>
        <v>2830327531.7799826</v>
      </c>
      <c r="AN113" s="70">
        <f t="shared" si="59"/>
        <v>2873459131.0104814</v>
      </c>
      <c r="AO113" s="70">
        <f t="shared" si="59"/>
        <v>2907915240.3873835</v>
      </c>
      <c r="AP113" s="70">
        <f t="shared" si="59"/>
        <v>2942107851.7746763</v>
      </c>
      <c r="AQ113" s="70">
        <f t="shared" si="59"/>
        <v>2976052130.714035</v>
      </c>
      <c r="AR113" s="70">
        <f t="shared" si="59"/>
        <v>3009814405.3516626</v>
      </c>
      <c r="AS113" s="70">
        <f t="shared" si="59"/>
        <v>3043478809.6932859</v>
      </c>
      <c r="AT113" s="70">
        <f t="shared" si="59"/>
        <v>3077130704.4828501</v>
      </c>
      <c r="AU113" s="70">
        <f t="shared" si="59"/>
        <v>3110848953.2505984</v>
      </c>
      <c r="AV113" s="70">
        <f t="shared" si="59"/>
        <v>3144702897.7327619</v>
      </c>
      <c r="AW113" s="70">
        <f t="shared" si="59"/>
        <v>3178751775.5851026</v>
      </c>
      <c r="AX113" s="70">
        <f t="shared" si="59"/>
        <v>3213045335.7541823</v>
      </c>
    </row>
    <row r="114" spans="1:50">
      <c r="A114" t="s">
        <v>41</v>
      </c>
      <c r="B114" t="s">
        <v>46</v>
      </c>
      <c r="C114" t="s">
        <v>389</v>
      </c>
      <c r="D114" s="65">
        <f>datos_tkm!D30</f>
        <v>2719520466.963943</v>
      </c>
      <c r="E114" s="65">
        <f>datos_tkm!E30</f>
        <v>3000893499.5333052</v>
      </c>
      <c r="F114" s="65">
        <f>datos_tkm!F30</f>
        <v>3554216567.238729</v>
      </c>
      <c r="G114" s="65">
        <f>datos_tkm!G30</f>
        <v>4178513666.4777899</v>
      </c>
      <c r="H114" s="65">
        <f>datos_tkm!H30</f>
        <v>3802276265.9077978</v>
      </c>
      <c r="I114" s="65">
        <f>datos_tkm!I30</f>
        <v>3712726318.5288639</v>
      </c>
      <c r="J114" s="70">
        <f t="shared" ref="J114:AX114" si="60">I114*(1+J81)</f>
        <v>2451079392.9221849</v>
      </c>
      <c r="K114" s="70">
        <f t="shared" si="60"/>
        <v>3892708585.6483574</v>
      </c>
      <c r="L114" s="70">
        <f t="shared" si="60"/>
        <v>3993323293.1536803</v>
      </c>
      <c r="M114" s="70">
        <f t="shared" si="60"/>
        <v>4019851922.3231006</v>
      </c>
      <c r="N114" s="70">
        <f t="shared" si="60"/>
        <v>4126991090.2591968</v>
      </c>
      <c r="O114" s="70">
        <f t="shared" si="60"/>
        <v>4228764806.6282482</v>
      </c>
      <c r="P114" s="70">
        <f t="shared" si="60"/>
        <v>4325190258.5451975</v>
      </c>
      <c r="Q114" s="70">
        <f t="shared" si="60"/>
        <v>4418640276.6883354</v>
      </c>
      <c r="R114" s="70">
        <f t="shared" si="60"/>
        <v>4514371039.1421709</v>
      </c>
      <c r="S114" s="70">
        <f t="shared" si="60"/>
        <v>4610537744.7457733</v>
      </c>
      <c r="T114" s="70">
        <f t="shared" si="60"/>
        <v>4704381478.1282024</v>
      </c>
      <c r="U114" s="70">
        <f t="shared" si="60"/>
        <v>4795589728.5803509</v>
      </c>
      <c r="V114" s="70">
        <f t="shared" si="60"/>
        <v>4885031726.4462786</v>
      </c>
      <c r="W114" s="70">
        <f t="shared" si="60"/>
        <v>4972532472.7308245</v>
      </c>
      <c r="X114" s="70">
        <f t="shared" si="60"/>
        <v>5057943138.3332233</v>
      </c>
      <c r="Y114" s="70">
        <f t="shared" si="60"/>
        <v>5141121021.3263197</v>
      </c>
      <c r="Z114" s="70">
        <f t="shared" si="60"/>
        <v>5221925622.1369467</v>
      </c>
      <c r="AA114" s="70">
        <f t="shared" si="60"/>
        <v>5300218091.3907995</v>
      </c>
      <c r="AB114" s="70">
        <f t="shared" si="60"/>
        <v>5375861580.7040005</v>
      </c>
      <c r="AC114" s="70">
        <f t="shared" si="60"/>
        <v>5448721806.9258337</v>
      </c>
      <c r="AD114" s="70">
        <f t="shared" si="60"/>
        <v>5518667626.2970486</v>
      </c>
      <c r="AE114" s="70">
        <f t="shared" si="60"/>
        <v>5585571567.2608995</v>
      </c>
      <c r="AF114" s="70">
        <f t="shared" si="60"/>
        <v>5649310316.7939272</v>
      </c>
      <c r="AG114" s="70">
        <f t="shared" si="60"/>
        <v>5709765166.6298113</v>
      </c>
      <c r="AH114" s="70">
        <f t="shared" si="60"/>
        <v>5766822426.6423578</v>
      </c>
      <c r="AI114" s="70">
        <f t="shared" si="60"/>
        <v>5820373810.8817301</v>
      </c>
      <c r="AJ114" s="70">
        <f t="shared" si="60"/>
        <v>5870316799.7720871</v>
      </c>
      <c r="AK114" s="70">
        <f t="shared" si="60"/>
        <v>5903321751.9212694</v>
      </c>
      <c r="AL114" s="70">
        <f t="shared" si="60"/>
        <v>5935363289.6330194</v>
      </c>
      <c r="AM114" s="70">
        <f t="shared" si="60"/>
        <v>5966554623.8188324</v>
      </c>
      <c r="AN114" s="70">
        <f t="shared" si="60"/>
        <v>5997185517.7297268</v>
      </c>
      <c r="AO114" s="70">
        <f t="shared" si="60"/>
        <v>6027494097.4534502</v>
      </c>
      <c r="AP114" s="70">
        <f t="shared" si="60"/>
        <v>6057647721.0276604</v>
      </c>
      <c r="AQ114" s="70">
        <f t="shared" si="60"/>
        <v>6087757101.7922335</v>
      </c>
      <c r="AR114" s="70">
        <f t="shared" si="60"/>
        <v>6117893248.0832443</v>
      </c>
      <c r="AS114" s="70">
        <f t="shared" si="60"/>
        <v>6148100894.3466768</v>
      </c>
      <c r="AT114" s="70">
        <f t="shared" si="60"/>
        <v>6178407915.7039261</v>
      </c>
      <c r="AU114" s="70">
        <f t="shared" si="60"/>
        <v>6208831571.7227001</v>
      </c>
      <c r="AV114" s="70">
        <f t="shared" si="60"/>
        <v>6239382526.4298649</v>
      </c>
      <c r="AW114" s="70">
        <f t="shared" si="60"/>
        <v>6270067390.4673824</v>
      </c>
      <c r="AX114" s="70">
        <f t="shared" si="60"/>
        <v>6300890308.9477596</v>
      </c>
    </row>
    <row r="115" spans="1:50">
      <c r="A115" t="s">
        <v>42</v>
      </c>
      <c r="B115" t="s">
        <v>46</v>
      </c>
      <c r="C115" t="s">
        <v>389</v>
      </c>
      <c r="D115" s="65">
        <f>datos_tkm!D31</f>
        <v>363129396.76274902</v>
      </c>
      <c r="E115" s="65">
        <f>datos_tkm!E31</f>
        <v>258850879.448318</v>
      </c>
      <c r="F115" s="65">
        <f>datos_tkm!F31</f>
        <v>391049164.80403137</v>
      </c>
      <c r="G115" s="65">
        <f>datos_tkm!G31</f>
        <v>337508382.76702458</v>
      </c>
      <c r="H115" s="65">
        <f>datos_tkm!H31</f>
        <v>351304761.84120262</v>
      </c>
      <c r="I115" s="65">
        <f>datos_tkm!I31</f>
        <v>472216735.36866379</v>
      </c>
      <c r="J115" s="70">
        <f t="shared" ref="J115:AX115" si="61">I115*(1+J82)</f>
        <v>433474341.03993744</v>
      </c>
      <c r="K115" s="70">
        <f t="shared" si="61"/>
        <v>509869020.40232247</v>
      </c>
      <c r="L115" s="70">
        <f t="shared" si="61"/>
        <v>532470605.06485647</v>
      </c>
      <c r="M115" s="70">
        <f t="shared" si="61"/>
        <v>537351654.18901694</v>
      </c>
      <c r="N115" s="70">
        <f t="shared" si="61"/>
        <v>560847119.77690244</v>
      </c>
      <c r="O115" s="70">
        <f t="shared" si="61"/>
        <v>583568083.85778487</v>
      </c>
      <c r="P115" s="70">
        <f t="shared" si="61"/>
        <v>605323764.96666718</v>
      </c>
      <c r="Q115" s="70">
        <f t="shared" si="61"/>
        <v>626614672.59248948</v>
      </c>
      <c r="R115" s="70">
        <f t="shared" si="61"/>
        <v>648740603.95665956</v>
      </c>
      <c r="S115" s="70">
        <f t="shared" si="61"/>
        <v>671277132.05417621</v>
      </c>
      <c r="T115" s="70">
        <f t="shared" si="61"/>
        <v>693518933.24056447</v>
      </c>
      <c r="U115" s="70">
        <f t="shared" si="61"/>
        <v>715359164.30265105</v>
      </c>
      <c r="V115" s="70">
        <f t="shared" si="61"/>
        <v>737008496.8260535</v>
      </c>
      <c r="W115" s="70">
        <f t="shared" si="61"/>
        <v>758414755.59525013</v>
      </c>
      <c r="X115" s="70">
        <f t="shared" si="61"/>
        <v>779527007.96910477</v>
      </c>
      <c r="Y115" s="70">
        <f t="shared" si="61"/>
        <v>800292718.87800503</v>
      </c>
      <c r="Z115" s="70">
        <f t="shared" si="61"/>
        <v>820657949.62884402</v>
      </c>
      <c r="AA115" s="70">
        <f t="shared" si="61"/>
        <v>840567912.32834995</v>
      </c>
      <c r="AB115" s="70">
        <f t="shared" si="61"/>
        <v>859967495.12234461</v>
      </c>
      <c r="AC115" s="70">
        <f t="shared" si="61"/>
        <v>878801706.70272243</v>
      </c>
      <c r="AD115" s="70">
        <f t="shared" si="61"/>
        <v>897016053.3619349</v>
      </c>
      <c r="AE115" s="70">
        <f t="shared" si="61"/>
        <v>914556869.82818365</v>
      </c>
      <c r="AF115" s="70">
        <f t="shared" si="61"/>
        <v>931371620.33463502</v>
      </c>
      <c r="AG115" s="70">
        <f t="shared" si="61"/>
        <v>947409180.36005628</v>
      </c>
      <c r="AH115" s="70">
        <f t="shared" si="61"/>
        <v>962620104.86393285</v>
      </c>
      <c r="AI115" s="70">
        <f t="shared" si="61"/>
        <v>976956885.78729331</v>
      </c>
      <c r="AJ115" s="70">
        <f t="shared" si="61"/>
        <v>990374199.71095049</v>
      </c>
      <c r="AK115" s="70">
        <f t="shared" si="61"/>
        <v>998913733.29061484</v>
      </c>
      <c r="AL115" s="70">
        <f t="shared" si="61"/>
        <v>1007247718.1123185</v>
      </c>
      <c r="AM115" s="70">
        <f t="shared" si="61"/>
        <v>1015471112.8691859</v>
      </c>
      <c r="AN115" s="70">
        <f t="shared" si="61"/>
        <v>1023672531.1077803</v>
      </c>
      <c r="AO115" s="70">
        <f t="shared" si="61"/>
        <v>1031904725.6695546</v>
      </c>
      <c r="AP115" s="70">
        <f t="shared" si="61"/>
        <v>1040195041.8711941</v>
      </c>
      <c r="AQ115" s="70">
        <f t="shared" si="61"/>
        <v>1048556001.4033296</v>
      </c>
      <c r="AR115" s="70">
        <f t="shared" si="61"/>
        <v>1056992306.0967504</v>
      </c>
      <c r="AS115" s="70">
        <f t="shared" si="61"/>
        <v>1065504914.5513541</v>
      </c>
      <c r="AT115" s="70">
        <f t="shared" si="61"/>
        <v>1074093234.2528005</v>
      </c>
      <c r="AU115" s="70">
        <f t="shared" si="61"/>
        <v>1082756216.6346307</v>
      </c>
      <c r="AV115" s="70">
        <f t="shared" si="61"/>
        <v>1091492854.1258919</v>
      </c>
      <c r="AW115" s="70">
        <f t="shared" si="61"/>
        <v>1100302369.8334973</v>
      </c>
      <c r="AX115" s="70">
        <f t="shared" si="61"/>
        <v>1109184259.9132957</v>
      </c>
    </row>
    <row r="116" spans="1:50">
      <c r="A116" t="s">
        <v>43</v>
      </c>
      <c r="B116" t="s">
        <v>46</v>
      </c>
      <c r="C116" t="s">
        <v>389</v>
      </c>
      <c r="D116" s="65">
        <f>datos_tkm!D32</f>
        <v>152521283.83929119</v>
      </c>
      <c r="E116" s="65">
        <f>datos_tkm!E32</f>
        <v>126990590.1571625</v>
      </c>
      <c r="F116" s="65">
        <f>datos_tkm!F32</f>
        <v>143174849.59408969</v>
      </c>
      <c r="G116" s="65">
        <f>datos_tkm!G32</f>
        <v>59737899.824575812</v>
      </c>
      <c r="H116" s="65">
        <f>datos_tkm!H32</f>
        <v>60632805.918882877</v>
      </c>
      <c r="I116" s="65">
        <f>datos_tkm!I32</f>
        <v>69381899.737924337</v>
      </c>
      <c r="J116" s="70">
        <f t="shared" ref="J116:AX116" si="62">I116*(1+J83)</f>
        <v>65431014.477967069</v>
      </c>
      <c r="K116" s="70">
        <f t="shared" si="62"/>
        <v>120356752.03158596</v>
      </c>
      <c r="L116" s="70">
        <f t="shared" si="62"/>
        <v>125061189.33920042</v>
      </c>
      <c r="M116" s="70">
        <f t="shared" si="62"/>
        <v>128993878.42752109</v>
      </c>
      <c r="N116" s="70">
        <f t="shared" si="62"/>
        <v>134761204.91127768</v>
      </c>
      <c r="O116" s="70">
        <f t="shared" si="62"/>
        <v>139312620.82863009</v>
      </c>
      <c r="P116" s="70">
        <f t="shared" si="62"/>
        <v>143947489.11714038</v>
      </c>
      <c r="Q116" s="70">
        <f t="shared" si="62"/>
        <v>149434868.76612329</v>
      </c>
      <c r="R116" s="70">
        <f t="shared" si="62"/>
        <v>155814843.82005131</v>
      </c>
      <c r="S116" s="70">
        <f t="shared" si="62"/>
        <v>161510216.38697177</v>
      </c>
      <c r="T116" s="70">
        <f t="shared" si="62"/>
        <v>166004826.01830152</v>
      </c>
      <c r="U116" s="70">
        <f t="shared" si="62"/>
        <v>170698080.26094308</v>
      </c>
      <c r="V116" s="70">
        <f t="shared" si="62"/>
        <v>174916716.75447878</v>
      </c>
      <c r="W116" s="70">
        <f t="shared" si="62"/>
        <v>181993719.14460224</v>
      </c>
      <c r="X116" s="70">
        <f t="shared" si="62"/>
        <v>187169728.61672288</v>
      </c>
      <c r="Y116" s="70">
        <f t="shared" si="62"/>
        <v>193583982.79963472</v>
      </c>
      <c r="Z116" s="70">
        <f t="shared" si="62"/>
        <v>194157423.09165299</v>
      </c>
      <c r="AA116" s="70">
        <f t="shared" si="62"/>
        <v>197220027.70715445</v>
      </c>
      <c r="AB116" s="70">
        <f t="shared" si="62"/>
        <v>199328180.18062174</v>
      </c>
      <c r="AC116" s="70">
        <f t="shared" si="62"/>
        <v>200560932.91714442</v>
      </c>
      <c r="AD116" s="70">
        <f t="shared" si="62"/>
        <v>202428258.65553167</v>
      </c>
      <c r="AE116" s="70">
        <f t="shared" si="62"/>
        <v>204429489.82399827</v>
      </c>
      <c r="AF116" s="70">
        <f t="shared" si="62"/>
        <v>206776021.88512045</v>
      </c>
      <c r="AG116" s="70">
        <f t="shared" si="62"/>
        <v>208437128.1290563</v>
      </c>
      <c r="AH116" s="70">
        <f t="shared" si="62"/>
        <v>209947758.02034932</v>
      </c>
      <c r="AI116" s="70">
        <f t="shared" si="62"/>
        <v>211129624.63320443</v>
      </c>
      <c r="AJ116" s="70">
        <f t="shared" si="62"/>
        <v>211709996.24045587</v>
      </c>
      <c r="AK116" s="70">
        <f t="shared" si="62"/>
        <v>211583470.49812031</v>
      </c>
      <c r="AL116" s="70">
        <f t="shared" si="62"/>
        <v>212371649.09826338</v>
      </c>
      <c r="AM116" s="70">
        <f t="shared" si="62"/>
        <v>211602291.25647083</v>
      </c>
      <c r="AN116" s="70">
        <f t="shared" si="62"/>
        <v>211177231.9359279</v>
      </c>
      <c r="AO116" s="70">
        <f t="shared" si="62"/>
        <v>212486386.74900013</v>
      </c>
      <c r="AP116" s="70">
        <f t="shared" si="62"/>
        <v>213794239.14977062</v>
      </c>
      <c r="AQ116" s="70">
        <f t="shared" si="62"/>
        <v>215102091.73591593</v>
      </c>
      <c r="AR116" s="70">
        <f t="shared" si="62"/>
        <v>216411483.04645079</v>
      </c>
      <c r="AS116" s="70">
        <f t="shared" si="62"/>
        <v>217723876.37812629</v>
      </c>
      <c r="AT116" s="70">
        <f t="shared" si="62"/>
        <v>219040543.69979036</v>
      </c>
      <c r="AU116" s="70">
        <f t="shared" si="62"/>
        <v>220362539.56026709</v>
      </c>
      <c r="AV116" s="70">
        <f t="shared" si="62"/>
        <v>221690714.55334383</v>
      </c>
      <c r="AW116" s="70">
        <f t="shared" si="62"/>
        <v>223025743.78241456</v>
      </c>
      <c r="AX116" s="70">
        <f t="shared" si="62"/>
        <v>224368158.54729259</v>
      </c>
    </row>
    <row r="117" spans="1:50">
      <c r="A117" t="s">
        <v>44</v>
      </c>
      <c r="B117" t="s">
        <v>46</v>
      </c>
      <c r="C117" t="s">
        <v>389</v>
      </c>
      <c r="D117" s="65">
        <f>datos_tkm!D33</f>
        <v>0</v>
      </c>
      <c r="E117" s="65">
        <f>datos_tkm!E33</f>
        <v>0</v>
      </c>
      <c r="F117" s="65">
        <f>datos_tkm!F33</f>
        <v>0</v>
      </c>
      <c r="G117" s="65">
        <f>datos_tkm!G33</f>
        <v>0</v>
      </c>
      <c r="H117" s="65">
        <f>datos_tkm!H33</f>
        <v>179321788.64635491</v>
      </c>
      <c r="I117" s="65">
        <f>datos_tkm!I33</f>
        <v>158880746.15396789</v>
      </c>
      <c r="J117" s="70">
        <f t="shared" ref="J117:AX117" si="63">I117*(1+J84)</f>
        <v>140132269.55464929</v>
      </c>
      <c r="K117" s="70">
        <f t="shared" si="63"/>
        <v>169678942.57835975</v>
      </c>
      <c r="L117" s="70">
        <f t="shared" si="63"/>
        <v>176731882.32488248</v>
      </c>
      <c r="M117" s="70">
        <f t="shared" si="63"/>
        <v>175791412.70588467</v>
      </c>
      <c r="N117" s="70">
        <f t="shared" si="63"/>
        <v>182623473.91190428</v>
      </c>
      <c r="O117" s="70">
        <f t="shared" si="63"/>
        <v>188878501.47824717</v>
      </c>
      <c r="P117" s="70">
        <f t="shared" si="63"/>
        <v>194700596.07432762</v>
      </c>
      <c r="Q117" s="70">
        <f t="shared" si="63"/>
        <v>200552229.79177779</v>
      </c>
      <c r="R117" s="70">
        <f t="shared" si="63"/>
        <v>206969804.42113361</v>
      </c>
      <c r="S117" s="70">
        <f t="shared" si="63"/>
        <v>213249075.826976</v>
      </c>
      <c r="T117" s="70">
        <f t="shared" si="63"/>
        <v>218959289.49731144</v>
      </c>
      <c r="U117" s="70">
        <f t="shared" si="63"/>
        <v>224526685.35527787</v>
      </c>
      <c r="V117" s="70">
        <f t="shared" si="63"/>
        <v>229834115.96791968</v>
      </c>
      <c r="W117" s="70">
        <f t="shared" si="63"/>
        <v>236029761.82591906</v>
      </c>
      <c r="X117" s="70">
        <f t="shared" si="63"/>
        <v>241465350.39503118</v>
      </c>
      <c r="Y117" s="70">
        <f t="shared" si="63"/>
        <v>247209448.26255426</v>
      </c>
      <c r="Z117" s="70">
        <f t="shared" si="63"/>
        <v>251956347.88669842</v>
      </c>
      <c r="AA117" s="70">
        <f t="shared" si="63"/>
        <v>257466368.51241994</v>
      </c>
      <c r="AB117" s="70">
        <f t="shared" si="63"/>
        <v>262552013.63227689</v>
      </c>
      <c r="AC117" s="70">
        <f t="shared" si="63"/>
        <v>267219113.69117525</v>
      </c>
      <c r="AD117" s="70">
        <f t="shared" si="63"/>
        <v>271981225.19676316</v>
      </c>
      <c r="AE117" s="70">
        <f t="shared" si="63"/>
        <v>276651607.88803035</v>
      </c>
      <c r="AF117" s="70">
        <f t="shared" si="63"/>
        <v>281293770.96102399</v>
      </c>
      <c r="AG117" s="70">
        <f t="shared" si="63"/>
        <v>285524412.6459645</v>
      </c>
      <c r="AH117" s="70">
        <f t="shared" si="63"/>
        <v>289521330.83061486</v>
      </c>
      <c r="AI117" s="70">
        <f t="shared" si="63"/>
        <v>293207545.76985747</v>
      </c>
      <c r="AJ117" s="70">
        <f t="shared" si="63"/>
        <v>296469710.66942376</v>
      </c>
      <c r="AK117" s="70">
        <f t="shared" si="63"/>
        <v>297875784.90299559</v>
      </c>
      <c r="AL117" s="70">
        <f t="shared" si="63"/>
        <v>299726059.91156745</v>
      </c>
      <c r="AM117" s="70">
        <f t="shared" si="63"/>
        <v>301172764.311961</v>
      </c>
      <c r="AN117" s="70">
        <f t="shared" si="63"/>
        <v>302919333.95735466</v>
      </c>
      <c r="AO117" s="70">
        <f t="shared" si="63"/>
        <v>305141530.40674728</v>
      </c>
      <c r="AP117" s="70">
        <f t="shared" si="63"/>
        <v>307432822.75392854</v>
      </c>
      <c r="AQ117" s="70">
        <f t="shared" si="63"/>
        <v>309776744.88468802</v>
      </c>
      <c r="AR117" s="70">
        <f t="shared" si="63"/>
        <v>312161974.86659724</v>
      </c>
      <c r="AS117" s="70">
        <f t="shared" si="63"/>
        <v>314581028.92946041</v>
      </c>
      <c r="AT117" s="70">
        <f t="shared" si="63"/>
        <v>317029067.14548457</v>
      </c>
      <c r="AU117" s="70">
        <f t="shared" si="63"/>
        <v>319503005.50403291</v>
      </c>
      <c r="AV117" s="70">
        <f t="shared" si="63"/>
        <v>322000906.03082305</v>
      </c>
      <c r="AW117" s="70">
        <f t="shared" si="63"/>
        <v>324521572.86287594</v>
      </c>
      <c r="AX117" s="70">
        <f t="shared" si="63"/>
        <v>327064289.40592098</v>
      </c>
    </row>
    <row r="119" spans="1:50">
      <c r="A119" t="s">
        <v>819</v>
      </c>
    </row>
    <row r="120" spans="1:50">
      <c r="A120" t="s">
        <v>688</v>
      </c>
      <c r="C120" t="s">
        <v>357</v>
      </c>
      <c r="I120" s="70">
        <f t="shared" ref="I120:AX120" si="64">I2</f>
        <v>92760330357.119476</v>
      </c>
      <c r="J120" s="70">
        <f t="shared" si="64"/>
        <v>84529778735.257889</v>
      </c>
      <c r="K120" s="70">
        <f t="shared" si="64"/>
        <v>100549837825.00345</v>
      </c>
      <c r="L120" s="70">
        <f t="shared" si="64"/>
        <v>104600562315.80582</v>
      </c>
      <c r="M120" s="70">
        <f t="shared" si="64"/>
        <v>104959731264.0016</v>
      </c>
      <c r="N120" s="70">
        <f t="shared" si="64"/>
        <v>109399251266.44725</v>
      </c>
      <c r="O120" s="70">
        <f t="shared" si="64"/>
        <v>113647888458.26668</v>
      </c>
      <c r="P120" s="70">
        <f t="shared" si="64"/>
        <v>117663760930.50938</v>
      </c>
      <c r="Q120" s="70">
        <f t="shared" si="64"/>
        <v>121575578396.67436</v>
      </c>
      <c r="R120" s="70">
        <f t="shared" si="64"/>
        <v>125661032800.55698</v>
      </c>
      <c r="S120" s="70">
        <f t="shared" si="64"/>
        <v>129824765385.56461</v>
      </c>
      <c r="T120" s="70">
        <f t="shared" si="64"/>
        <v>133920468152.41344</v>
      </c>
      <c r="U120" s="70">
        <f t="shared" si="64"/>
        <v>137933008016.37857</v>
      </c>
      <c r="V120" s="70">
        <f t="shared" si="64"/>
        <v>141910907131.46851</v>
      </c>
      <c r="W120" s="70">
        <f t="shared" si="64"/>
        <v>145844258175.3436</v>
      </c>
      <c r="X120" s="70">
        <f t="shared" si="64"/>
        <v>149723012288.67529</v>
      </c>
      <c r="Y120" s="70">
        <f t="shared" si="64"/>
        <v>153537019820.67975</v>
      </c>
      <c r="Z120" s="70">
        <f t="shared" si="64"/>
        <v>157276072816.15317</v>
      </c>
      <c r="AA120" s="70">
        <f t="shared" si="64"/>
        <v>160929949009.5632</v>
      </c>
      <c r="AB120" s="70">
        <f t="shared" si="64"/>
        <v>164488457073.27197</v>
      </c>
      <c r="AC120" s="70">
        <f t="shared" si="64"/>
        <v>167941482850.27515</v>
      </c>
      <c r="AD120" s="70">
        <f t="shared" si="64"/>
        <v>171279036287.03</v>
      </c>
      <c r="AE120" s="70">
        <f t="shared" si="64"/>
        <v>174491298769.36047</v>
      </c>
      <c r="AF120" s="70">
        <f t="shared" si="64"/>
        <v>177568670554.10339</v>
      </c>
      <c r="AG120" s="70">
        <f t="shared" si="64"/>
        <v>180501817981.40707</v>
      </c>
      <c r="AH120" s="70">
        <f t="shared" si="64"/>
        <v>183281720147.40396</v>
      </c>
      <c r="AI120" s="70">
        <f t="shared" si="64"/>
        <v>185899714714.58252</v>
      </c>
      <c r="AJ120" s="70">
        <f t="shared" si="64"/>
        <v>188347542537.58267</v>
      </c>
      <c r="AK120" s="70">
        <f t="shared" si="64"/>
        <v>189826760717.2399</v>
      </c>
      <c r="AL120" s="70">
        <f t="shared" si="64"/>
        <v>191317596178.4046</v>
      </c>
      <c r="AM120" s="70">
        <f t="shared" si="64"/>
        <v>192820140159.29541</v>
      </c>
      <c r="AN120" s="70">
        <f t="shared" si="64"/>
        <v>194334484614.68307</v>
      </c>
      <c r="AO120" s="70">
        <f t="shared" si="64"/>
        <v>195860722221.52097</v>
      </c>
      <c r="AP120" s="70">
        <f t="shared" si="64"/>
        <v>197398946384.61523</v>
      </c>
      <c r="AQ120" s="70">
        <f t="shared" si="64"/>
        <v>198949251242.34409</v>
      </c>
      <c r="AR120" s="70">
        <f t="shared" si="64"/>
        <v>200511731672.41473</v>
      </c>
      <c r="AS120" s="70">
        <f t="shared" si="64"/>
        <v>202086483297.67261</v>
      </c>
      <c r="AT120" s="70">
        <f t="shared" si="64"/>
        <v>203673602491.95215</v>
      </c>
      <c r="AU120" s="70">
        <f t="shared" si="64"/>
        <v>205273186385.97751</v>
      </c>
      <c r="AV120" s="70">
        <f t="shared" si="64"/>
        <v>206885332873.30276</v>
      </c>
      <c r="AW120" s="70">
        <f t="shared" si="64"/>
        <v>208510140616.30563</v>
      </c>
      <c r="AX120" s="70">
        <f t="shared" si="64"/>
        <v>210147709052.22424</v>
      </c>
    </row>
    <row r="121" spans="1:50">
      <c r="A121" t="s">
        <v>820</v>
      </c>
      <c r="C121" t="s">
        <v>357</v>
      </c>
      <c r="I121" s="70">
        <f>SUM(datos_tkm!I2:I33)</f>
        <v>108972543261.49594</v>
      </c>
      <c r="J121" s="70">
        <f>SUM(datos_tkm!J2:J33)</f>
        <v>96273914480.331635</v>
      </c>
      <c r="K121" s="70">
        <f>SUM(datos_tkm!K2:K33)</f>
        <v>119502133104.27379</v>
      </c>
      <c r="L121" s="70">
        <f>SUM(datos_tkm!L2:L33)</f>
        <v>123852221851.9514</v>
      </c>
      <c r="M121" s="70">
        <f>SUM(datos_tkm!M2:M33)</f>
        <v>124105155799.33678</v>
      </c>
      <c r="N121" s="70">
        <f>SUM(datos_tkm!N2:N33)</f>
        <v>128802720716.58542</v>
      </c>
      <c r="O121" s="70">
        <f>SUM(datos_tkm!O2:O33)</f>
        <v>133139330298.71747</v>
      </c>
      <c r="P121" s="70">
        <f>SUM(datos_tkm!P2:P33)</f>
        <v>137226580213.26776</v>
      </c>
      <c r="Q121" s="70">
        <f>SUM(datos_tkm!Q2:Q33)</f>
        <v>141310899267.56815</v>
      </c>
      <c r="R121" s="70">
        <f>SUM(datos_tkm!R2:R33)</f>
        <v>145686433972.7438</v>
      </c>
      <c r="S121" s="70">
        <f>SUM(datos_tkm!S2:S33)</f>
        <v>150026138948.05484</v>
      </c>
      <c r="T121" s="70">
        <f>SUM(datos_tkm!T2:T33)</f>
        <v>154108601320.64673</v>
      </c>
      <c r="U121" s="70">
        <f>SUM(datos_tkm!U2:U33)</f>
        <v>158130480877.026</v>
      </c>
      <c r="V121" s="70">
        <f>SUM(datos_tkm!V2:V33)</f>
        <v>162031795678.51923</v>
      </c>
      <c r="W121" s="70">
        <f>SUM(datos_tkm!W2:W33)</f>
        <v>166298838625.31876</v>
      </c>
      <c r="X121" s="70">
        <f>SUM(datos_tkm!X2:X33)</f>
        <v>170229452931.45969</v>
      </c>
      <c r="Y121" s="70">
        <f>SUM(datos_tkm!Y2:Y33)</f>
        <v>174271621515.15674</v>
      </c>
      <c r="Z121" s="70">
        <f>SUM(datos_tkm!Z2:Z33)</f>
        <v>177627847261.32028</v>
      </c>
      <c r="AA121" s="70">
        <f>SUM(datos_tkm!AA2:AA33)</f>
        <v>181269857893.43436</v>
      </c>
      <c r="AB121" s="70">
        <f>SUM(datos_tkm!AB2:AB33)</f>
        <v>184689344945.71405</v>
      </c>
      <c r="AC121" s="70">
        <f>SUM(datos_tkm!AC2:AC33)</f>
        <v>187887186703.83319</v>
      </c>
      <c r="AD121" s="70">
        <f>SUM(datos_tkm!AD2:AD33)</f>
        <v>191075939264.57043</v>
      </c>
      <c r="AE121" s="70">
        <f>SUM(datos_tkm!AE2:AE33)</f>
        <v>194173828294.23404</v>
      </c>
      <c r="AF121" s="70">
        <f>SUM(datos_tkm!AF2:AF33)</f>
        <v>197204005233.6441</v>
      </c>
      <c r="AG121" s="70">
        <f>SUM(datos_tkm!AG2:AG33)</f>
        <v>200004771526.90164</v>
      </c>
      <c r="AH121" s="70">
        <f>SUM(datos_tkm!AH2:AH33)</f>
        <v>202647231003.85495</v>
      </c>
      <c r="AI121" s="70">
        <f>SUM(datos_tkm!AI2:AI33)</f>
        <v>205096736399.31223</v>
      </c>
      <c r="AJ121" s="70">
        <f>SUM(datos_tkm!AJ2:AJ33)</f>
        <v>207304360005.96939</v>
      </c>
      <c r="AK121" s="70">
        <f>SUM(datos_tkm!AK2:AK33)</f>
        <v>208461837447.15405</v>
      </c>
      <c r="AL121" s="70">
        <f>SUM(datos_tkm!AL2:AL33)</f>
        <v>209797157565.78787</v>
      </c>
      <c r="AM121" s="70">
        <f>SUM(datos_tkm!AM2:AM33)</f>
        <v>210943600340.65054</v>
      </c>
      <c r="AN121" s="70">
        <f>SUM(datos_tkm!AN2:AN33)</f>
        <v>212182950654.89804</v>
      </c>
      <c r="AO121" s="70">
        <f>SUM(datos_tkm!AO2:AO33)</f>
        <v>213700713588.20337</v>
      </c>
      <c r="AP121" s="70">
        <f>SUM(datos_tkm!AP2:AP33)</f>
        <v>215242266677.0881</v>
      </c>
      <c r="AQ121" s="70">
        <f>SUM(datos_tkm!AQ2:AQ33)</f>
        <v>216803346320.12448</v>
      </c>
      <c r="AR121" s="70">
        <f>SUM(datos_tkm!AR2:AR33)</f>
        <v>218381242732.22974</v>
      </c>
      <c r="AS121" s="70">
        <f>SUM(datos_tkm!AS2:AS33)</f>
        <v>219974313331.5119</v>
      </c>
      <c r="AT121" s="70">
        <f>SUM(datos_tkm!AT2:AT33)</f>
        <v>221581609264.30765</v>
      </c>
      <c r="AU121" s="70">
        <f>SUM(datos_tkm!AU2:AU33)</f>
        <v>223202618384.08148</v>
      </c>
      <c r="AV121" s="70">
        <f>SUM(datos_tkm!AV2:AV33)</f>
        <v>224837097377.87909</v>
      </c>
      <c r="AW121" s="70">
        <f>SUM(datos_tkm!AW2:AW33)</f>
        <v>226484965354.5116</v>
      </c>
      <c r="AX121" s="70">
        <f>SUM(datos_tkm!AX2:AX33)</f>
        <v>228146237743.2132</v>
      </c>
    </row>
    <row r="122" spans="1:50">
      <c r="A122" t="s">
        <v>821</v>
      </c>
      <c r="C122" t="s">
        <v>337</v>
      </c>
      <c r="I122" s="71">
        <f t="shared" ref="I122:AX122" si="65">(I121-I120)/I120</f>
        <v>0.1747752820840634</v>
      </c>
      <c r="J122" s="71">
        <f t="shared" si="65"/>
        <v>0.13893489277732127</v>
      </c>
      <c r="K122" s="71">
        <f t="shared" si="65"/>
        <v>0.18848658226833584</v>
      </c>
      <c r="L122" s="71">
        <f t="shared" si="65"/>
        <v>0.18404929294760144</v>
      </c>
      <c r="M122" s="71">
        <f t="shared" si="65"/>
        <v>0.18240733188597202</v>
      </c>
      <c r="N122" s="71">
        <f t="shared" si="65"/>
        <v>0.17736382311136722</v>
      </c>
      <c r="O122" s="71">
        <f t="shared" si="65"/>
        <v>0.17150729419498506</v>
      </c>
      <c r="P122" s="71">
        <f t="shared" si="65"/>
        <v>0.16626036026769458</v>
      </c>
      <c r="Q122" s="71">
        <f t="shared" si="65"/>
        <v>0.16232964820041221</v>
      </c>
      <c r="R122" s="71">
        <f t="shared" si="65"/>
        <v>0.15936046939841855</v>
      </c>
      <c r="S122" s="71">
        <f t="shared" si="65"/>
        <v>0.15560493024959052</v>
      </c>
      <c r="T122" s="71">
        <f t="shared" si="65"/>
        <v>0.15074718186660904</v>
      </c>
      <c r="U122" s="71">
        <f t="shared" si="65"/>
        <v>0.14642958310783102</v>
      </c>
      <c r="V122" s="71">
        <f t="shared" si="65"/>
        <v>0.14178535641668763</v>
      </c>
      <c r="W122" s="71">
        <f t="shared" si="65"/>
        <v>0.14024947369119811</v>
      </c>
      <c r="X122" s="71">
        <f t="shared" si="65"/>
        <v>0.13696251717970179</v>
      </c>
      <c r="Y122" s="71">
        <f t="shared" si="65"/>
        <v>0.13504626909323575</v>
      </c>
      <c r="Z122" s="71">
        <f t="shared" si="65"/>
        <v>0.12940159352120387</v>
      </c>
      <c r="AA122" s="71">
        <f t="shared" si="65"/>
        <v>0.12638982991700609</v>
      </c>
      <c r="AB122" s="71">
        <f t="shared" si="65"/>
        <v>0.12281036755936935</v>
      </c>
      <c r="AC122" s="71">
        <f t="shared" si="65"/>
        <v>0.11876579577030552</v>
      </c>
      <c r="AD122" s="71">
        <f t="shared" si="65"/>
        <v>0.1155827555239435</v>
      </c>
      <c r="AE122" s="71">
        <f t="shared" si="65"/>
        <v>0.11279949008167786</v>
      </c>
      <c r="AF122" s="71">
        <f t="shared" si="65"/>
        <v>0.11057882349554463</v>
      </c>
      <c r="AG122" s="71">
        <f t="shared" si="65"/>
        <v>0.10804851587424735</v>
      </c>
      <c r="AH122" s="71">
        <f t="shared" si="65"/>
        <v>0.10565980524886123</v>
      </c>
      <c r="AI122" s="71">
        <f t="shared" si="65"/>
        <v>0.10326547146241444</v>
      </c>
      <c r="AJ122" s="71">
        <f t="shared" si="65"/>
        <v>0.10064807436818081</v>
      </c>
      <c r="AK122" s="71">
        <f t="shared" si="65"/>
        <v>9.8168860172841446E-2</v>
      </c>
      <c r="AL122" s="71">
        <f t="shared" si="65"/>
        <v>9.6591018058532305E-2</v>
      </c>
      <c r="AM122" s="71">
        <f t="shared" si="65"/>
        <v>9.3991531000769499E-2</v>
      </c>
      <c r="AN122" s="71">
        <f t="shared" si="65"/>
        <v>9.1844049580824691E-2</v>
      </c>
      <c r="AO122" s="71">
        <f t="shared" si="65"/>
        <v>9.1085089263099661E-2</v>
      </c>
      <c r="AP122" s="71">
        <f t="shared" si="65"/>
        <v>9.0392175942553721E-2</v>
      </c>
      <c r="AQ122" s="71">
        <f t="shared" si="65"/>
        <v>8.9741956636127079E-2</v>
      </c>
      <c r="AR122" s="71">
        <f t="shared" si="65"/>
        <v>8.9119528871304379E-2</v>
      </c>
      <c r="AS122" s="71">
        <f t="shared" si="65"/>
        <v>8.8515717340137939E-2</v>
      </c>
      <c r="AT122" s="71">
        <f t="shared" si="65"/>
        <v>8.7925025890692468E-2</v>
      </c>
      <c r="AU122" s="71">
        <f t="shared" si="65"/>
        <v>8.7344247506301473E-2</v>
      </c>
      <c r="AV122" s="71">
        <f t="shared" si="65"/>
        <v>8.677156691223753E-2</v>
      </c>
      <c r="AW122" s="71">
        <f t="shared" si="65"/>
        <v>8.6205997871742449E-2</v>
      </c>
      <c r="AX122" s="71">
        <f t="shared" si="65"/>
        <v>8.5647037372727677E-2</v>
      </c>
    </row>
  </sheetData>
  <autoFilter ref="A1:AX34" xr:uid="{00000000-0009-0000-0000-000036000000}"/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7030A0"/>
  </sheetPr>
  <dimension ref="A1:AR4"/>
  <sheetViews>
    <sheetView zoomScale="86" zoomScaleNormal="86" workbookViewId="0">
      <selection activeCell="D2" sqref="D2"/>
    </sheetView>
  </sheetViews>
  <sheetFormatPr baseColWidth="10" defaultRowHeight="15"/>
  <cols>
    <col min="1" max="1" width="14.85546875" bestFit="1" customWidth="1"/>
  </cols>
  <sheetData>
    <row r="1" spans="1:44">
      <c r="A1" s="3" t="s">
        <v>394</v>
      </c>
      <c r="B1" s="3" t="s">
        <v>335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  <c r="AI1" s="3">
        <v>2051</v>
      </c>
      <c r="AJ1" s="3">
        <v>2052</v>
      </c>
      <c r="AK1" s="3">
        <v>2053</v>
      </c>
      <c r="AL1" s="3">
        <v>2054</v>
      </c>
      <c r="AM1" s="3">
        <v>2055</v>
      </c>
      <c r="AN1" s="3">
        <v>2056</v>
      </c>
      <c r="AO1" s="3">
        <v>2057</v>
      </c>
      <c r="AP1" s="3">
        <v>2058</v>
      </c>
      <c r="AQ1" s="3">
        <v>2059</v>
      </c>
      <c r="AR1" s="3">
        <v>2060</v>
      </c>
    </row>
    <row r="2" spans="1:44">
      <c r="A2" t="s">
        <v>395</v>
      </c>
      <c r="B2" t="s">
        <v>396</v>
      </c>
      <c r="C2" s="70">
        <v>140877.13045731219</v>
      </c>
      <c r="D2" s="70">
        <v>132774.21275117839</v>
      </c>
      <c r="E2" s="70">
        <v>145387.76292154199</v>
      </c>
      <c r="F2" s="70">
        <v>149534.1458673297</v>
      </c>
      <c r="G2" s="70">
        <v>153272.49999232651</v>
      </c>
      <c r="H2" s="70">
        <v>157104.3120365979</v>
      </c>
      <c r="I2" s="70">
        <v>161189.0244174051</v>
      </c>
      <c r="J2" s="70">
        <v>165379.93881355639</v>
      </c>
      <c r="K2" s="70">
        <v>169915.9733166362</v>
      </c>
      <c r="L2" s="70">
        <v>174163.87262677521</v>
      </c>
      <c r="M2" s="70">
        <v>178517.9693968909</v>
      </c>
      <c r="N2" s="70">
        <v>182980.9184951522</v>
      </c>
      <c r="O2" s="70">
        <v>187372.46053903579</v>
      </c>
      <c r="P2" s="70">
        <v>191869.3995919727</v>
      </c>
      <c r="Q2" s="70">
        <v>196474.26518218001</v>
      </c>
      <c r="R2" s="70">
        <v>201111.05784608319</v>
      </c>
      <c r="S2" s="70">
        <v>205805.5645577278</v>
      </c>
      <c r="T2" s="70">
        <v>210556.7330515006</v>
      </c>
      <c r="U2" s="70">
        <v>215363.4425178126</v>
      </c>
      <c r="V2" s="70">
        <v>220224.50313829441</v>
      </c>
      <c r="W2" s="70">
        <v>225138.6556987465</v>
      </c>
      <c r="X2" s="70">
        <v>230104.57128227831</v>
      </c>
      <c r="Y2" s="70">
        <v>235120.85104498151</v>
      </c>
      <c r="Z2" s="70">
        <v>240186.02607638709</v>
      </c>
      <c r="AA2" s="70">
        <v>245298.55734685971</v>
      </c>
      <c r="AB2" s="70">
        <v>250456.83574397009</v>
      </c>
      <c r="AC2" s="70">
        <v>255659.18219977719</v>
      </c>
      <c r="AD2" s="70">
        <v>260903.8479108274</v>
      </c>
      <c r="AE2" s="70">
        <v>266189.01465255301</v>
      </c>
      <c r="AF2" s="70">
        <v>271512.79518961872</v>
      </c>
      <c r="AG2" s="70">
        <v>276873.23378362518</v>
      </c>
      <c r="AH2" s="70">
        <v>282268.30679943378</v>
      </c>
      <c r="AI2" s="70">
        <f t="shared" ref="AI2:AR2" si="0">1.01*AH2</f>
        <v>285090.98986742814</v>
      </c>
      <c r="AJ2" s="70">
        <f t="shared" si="0"/>
        <v>287941.89976610243</v>
      </c>
      <c r="AK2" s="70">
        <f t="shared" si="0"/>
        <v>290821.31876376347</v>
      </c>
      <c r="AL2" s="70">
        <f t="shared" si="0"/>
        <v>293729.53195140109</v>
      </c>
      <c r="AM2" s="70">
        <f t="shared" si="0"/>
        <v>296666.82727091509</v>
      </c>
      <c r="AN2" s="70">
        <f t="shared" si="0"/>
        <v>299633.49554362422</v>
      </c>
      <c r="AO2" s="70">
        <f t="shared" si="0"/>
        <v>302629.83049906045</v>
      </c>
      <c r="AP2" s="70">
        <f t="shared" si="0"/>
        <v>305656.12880405108</v>
      </c>
      <c r="AQ2" s="70">
        <f t="shared" si="0"/>
        <v>308712.69009209162</v>
      </c>
      <c r="AR2" s="70">
        <f t="shared" si="0"/>
        <v>311799.81699301256</v>
      </c>
    </row>
    <row r="3" spans="1:44">
      <c r="A3" t="s">
        <v>829</v>
      </c>
      <c r="D3" s="1">
        <f t="shared" ref="D3:AR3" si="1">(D2-C2)/C2</f>
        <v>-5.7517623192851017E-2</v>
      </c>
      <c r="E3" s="1">
        <f t="shared" si="1"/>
        <v>9.4999999691217515E-2</v>
      </c>
      <c r="F3" s="1">
        <f t="shared" si="1"/>
        <v>2.8519476897277084E-2</v>
      </c>
      <c r="G3" s="1">
        <f t="shared" si="1"/>
        <v>2.5000003198691282E-2</v>
      </c>
      <c r="H3" s="1">
        <f t="shared" si="1"/>
        <v>2.4999997027928829E-2</v>
      </c>
      <c r="I3" s="1">
        <f t="shared" si="1"/>
        <v>2.6000001704954229E-2</v>
      </c>
      <c r="J3" s="1">
        <f t="shared" si="1"/>
        <v>2.5999998519122228E-2</v>
      </c>
      <c r="K3" s="1">
        <f t="shared" si="1"/>
        <v>2.7427960946300588E-2</v>
      </c>
      <c r="L3" s="1">
        <f t="shared" si="1"/>
        <v>2.4999999865951996E-2</v>
      </c>
      <c r="M3" s="1">
        <f t="shared" si="1"/>
        <v>2.4999999738443524E-2</v>
      </c>
      <c r="N3" s="1">
        <f t="shared" si="1"/>
        <v>2.4999999234469411E-2</v>
      </c>
      <c r="O3" s="1">
        <f t="shared" si="1"/>
        <v>2.3999999999999636E-2</v>
      </c>
      <c r="P3" s="1">
        <f t="shared" si="1"/>
        <v>2.4000000000000285E-2</v>
      </c>
      <c r="Q3" s="1">
        <f t="shared" si="1"/>
        <v>2.3999999999999806E-2</v>
      </c>
      <c r="R3" s="1">
        <f t="shared" si="1"/>
        <v>2.3600000028521452E-2</v>
      </c>
      <c r="S3" s="1">
        <f t="shared" si="1"/>
        <v>2.3342857234819346E-2</v>
      </c>
      <c r="T3" s="1">
        <f t="shared" si="1"/>
        <v>2.3085714441118094E-2</v>
      </c>
      <c r="U3" s="1">
        <f t="shared" si="1"/>
        <v>2.2828571647415846E-2</v>
      </c>
      <c r="V3" s="1">
        <f t="shared" si="1"/>
        <v>2.2571428853714399E-2</v>
      </c>
      <c r="W3" s="1">
        <f t="shared" si="1"/>
        <v>2.2314286060012792E-2</v>
      </c>
      <c r="X3" s="1">
        <f t="shared" si="1"/>
        <v>2.205714326631052E-2</v>
      </c>
      <c r="Y3" s="1">
        <f t="shared" si="1"/>
        <v>2.180000047260917E-2</v>
      </c>
      <c r="Z3" s="1">
        <f t="shared" si="1"/>
        <v>2.1542857678907228E-2</v>
      </c>
      <c r="AA3" s="1">
        <f t="shared" si="1"/>
        <v>2.1285714885205979E-2</v>
      </c>
      <c r="AB3" s="1">
        <f t="shared" si="1"/>
        <v>2.1028572091504043E-2</v>
      </c>
      <c r="AC3" s="1">
        <f t="shared" si="1"/>
        <v>2.0771429297802062E-2</v>
      </c>
      <c r="AD3" s="1">
        <f t="shared" si="1"/>
        <v>2.0514286504100317E-2</v>
      </c>
      <c r="AE3" s="1">
        <f t="shared" si="1"/>
        <v>2.0257143710398599E-2</v>
      </c>
      <c r="AF3" s="1">
        <f t="shared" si="1"/>
        <v>2.0000000916696885E-2</v>
      </c>
      <c r="AG3" s="1">
        <f t="shared" si="1"/>
        <v>1.9742858122995095E-2</v>
      </c>
      <c r="AH3" s="1">
        <f t="shared" si="1"/>
        <v>1.9485715329293302E-2</v>
      </c>
      <c r="AI3" s="1">
        <f t="shared" si="1"/>
        <v>1.0000000000000103E-2</v>
      </c>
      <c r="AJ3" s="1">
        <f t="shared" si="1"/>
        <v>1.0000000000000031E-2</v>
      </c>
      <c r="AK3" s="1">
        <f t="shared" si="1"/>
        <v>1.000000000000004E-2</v>
      </c>
      <c r="AL3" s="1">
        <f t="shared" si="1"/>
        <v>9.9999999999999586E-3</v>
      </c>
      <c r="AM3" s="1">
        <f t="shared" si="1"/>
        <v>9.999999999999962E-3</v>
      </c>
      <c r="AN3" s="1">
        <f t="shared" si="1"/>
        <v>9.9999999999999117E-3</v>
      </c>
      <c r="AO3" s="1">
        <f t="shared" si="1"/>
        <v>9.9999999999999794E-3</v>
      </c>
      <c r="AP3" s="1">
        <f t="shared" si="1"/>
        <v>1.0000000000000092E-2</v>
      </c>
      <c r="AQ3" s="1">
        <f t="shared" si="1"/>
        <v>1.0000000000000092E-2</v>
      </c>
      <c r="AR3" s="1">
        <f t="shared" si="1"/>
        <v>1.0000000000000063E-2</v>
      </c>
    </row>
    <row r="4" spans="1:44"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35"/>
  <sheetViews>
    <sheetView workbookViewId="0"/>
  </sheetViews>
  <sheetFormatPr baseColWidth="10" defaultRowHeight="15"/>
  <sheetData>
    <row r="1" spans="1:2">
      <c r="A1" t="s">
        <v>27</v>
      </c>
      <c r="B1" t="s">
        <v>830</v>
      </c>
    </row>
    <row r="2" spans="1:2">
      <c r="A2">
        <v>2017</v>
      </c>
      <c r="B2">
        <v>0.70152662675416699</v>
      </c>
    </row>
    <row r="3" spans="1:2">
      <c r="A3">
        <v>2018</v>
      </c>
      <c r="B3">
        <v>0.79472088725177903</v>
      </c>
    </row>
    <row r="4" spans="1:2">
      <c r="A4">
        <v>2019</v>
      </c>
      <c r="B4">
        <v>0.71153873328592798</v>
      </c>
    </row>
    <row r="5" spans="1:2">
      <c r="A5">
        <v>2020</v>
      </c>
      <c r="B5">
        <v>0.56766674245759796</v>
      </c>
    </row>
    <row r="6" spans="1:2">
      <c r="A6">
        <v>2021</v>
      </c>
      <c r="B6">
        <v>0.52617259735909405</v>
      </c>
    </row>
    <row r="7" spans="1:2">
      <c r="A7">
        <v>2022</v>
      </c>
      <c r="B7">
        <v>0.69036419447092701</v>
      </c>
    </row>
    <row r="8" spans="1:2">
      <c r="A8">
        <v>2023</v>
      </c>
      <c r="B8">
        <v>0.69138108233676199</v>
      </c>
    </row>
    <row r="9" spans="1:2">
      <c r="A9">
        <v>2024</v>
      </c>
      <c r="B9">
        <v>0.68566138093857298</v>
      </c>
    </row>
    <row r="10" spans="1:2">
      <c r="A10">
        <v>2025</v>
      </c>
      <c r="B10">
        <v>0.68336042238619699</v>
      </c>
    </row>
    <row r="11" spans="1:2">
      <c r="A11">
        <v>2026</v>
      </c>
      <c r="B11">
        <v>0.67786767470512299</v>
      </c>
    </row>
    <row r="12" spans="1:2">
      <c r="A12">
        <v>2027</v>
      </c>
      <c r="B12">
        <v>0.67199118784206702</v>
      </c>
    </row>
    <row r="13" spans="1:2">
      <c r="A13">
        <v>2028</v>
      </c>
      <c r="B13">
        <v>0.66704976522818804</v>
      </c>
    </row>
    <row r="14" spans="1:2">
      <c r="A14">
        <v>2029</v>
      </c>
      <c r="B14">
        <v>0.661706356541234</v>
      </c>
    </row>
    <row r="15" spans="1:2">
      <c r="A15">
        <v>2030</v>
      </c>
      <c r="B15">
        <v>0.65632630561887395</v>
      </c>
    </row>
    <row r="16" spans="1:2">
      <c r="A16">
        <v>2031</v>
      </c>
      <c r="B16">
        <v>0.65077151042349901</v>
      </c>
    </row>
    <row r="17" spans="1:2">
      <c r="A17">
        <v>2032</v>
      </c>
      <c r="B17">
        <v>0.64514199454757404</v>
      </c>
    </row>
    <row r="18" spans="1:2">
      <c r="A18">
        <v>2033</v>
      </c>
      <c r="B18">
        <v>0.63948903898446796</v>
      </c>
    </row>
    <row r="19" spans="1:2">
      <c r="A19">
        <v>2034</v>
      </c>
      <c r="B19">
        <v>0.63385771166793203</v>
      </c>
    </row>
    <row r="20" spans="1:2">
      <c r="A20">
        <v>2035</v>
      </c>
      <c r="B20">
        <v>0.62829059366321305</v>
      </c>
    </row>
    <row r="21" spans="1:2">
      <c r="A21">
        <v>2036</v>
      </c>
      <c r="B21">
        <v>0.62292040970375595</v>
      </c>
    </row>
    <row r="22" spans="1:2">
      <c r="A22">
        <v>2037</v>
      </c>
      <c r="B22">
        <v>0.61753377944936605</v>
      </c>
    </row>
    <row r="23" spans="1:2">
      <c r="A23">
        <v>2038</v>
      </c>
      <c r="B23">
        <v>0.61212890661561103</v>
      </c>
    </row>
    <row r="24" spans="1:2">
      <c r="A24">
        <v>2039</v>
      </c>
      <c r="B24">
        <v>0.60670149104491</v>
      </c>
    </row>
    <row r="25" spans="1:2">
      <c r="A25">
        <v>2040</v>
      </c>
      <c r="B25">
        <v>0.60124796337084696</v>
      </c>
    </row>
    <row r="26" spans="1:2">
      <c r="A26">
        <v>2041</v>
      </c>
      <c r="B26">
        <v>0.59598739219703001</v>
      </c>
    </row>
    <row r="27" spans="1:2">
      <c r="A27">
        <v>2042</v>
      </c>
      <c r="B27">
        <v>0.59093186486288096</v>
      </c>
    </row>
    <row r="28" spans="1:2">
      <c r="A28">
        <v>2043</v>
      </c>
      <c r="B28">
        <v>0.58609396721430496</v>
      </c>
    </row>
    <row r="29" spans="1:2">
      <c r="A29">
        <v>2044</v>
      </c>
      <c r="B29">
        <v>0.58148389986538895</v>
      </c>
    </row>
    <row r="30" spans="1:2">
      <c r="A30">
        <v>2045</v>
      </c>
      <c r="B30">
        <v>0.57688208770442495</v>
      </c>
    </row>
    <row r="31" spans="1:2">
      <c r="A31">
        <v>2046</v>
      </c>
      <c r="B31">
        <v>0.57251065952250402</v>
      </c>
    </row>
    <row r="32" spans="1:2">
      <c r="A32">
        <v>2047</v>
      </c>
      <c r="B32">
        <v>0.56837478291529697</v>
      </c>
    </row>
    <row r="33" spans="1:2">
      <c r="A33">
        <v>2048</v>
      </c>
      <c r="B33">
        <v>0.56425025776468996</v>
      </c>
    </row>
    <row r="34" spans="1:2">
      <c r="A34">
        <v>2049</v>
      </c>
      <c r="B34">
        <v>0.56036336728897795</v>
      </c>
    </row>
    <row r="35" spans="1:2">
      <c r="A35">
        <v>2050</v>
      </c>
      <c r="B35">
        <v>0.55648546898597595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5"/>
  <sheetViews>
    <sheetView workbookViewId="0">
      <selection activeCell="B2" sqref="B2"/>
    </sheetView>
  </sheetViews>
  <sheetFormatPr baseColWidth="10" defaultRowHeight="15"/>
  <cols>
    <col min="1" max="1" width="32.7109375" bestFit="1" customWidth="1"/>
  </cols>
  <sheetData>
    <row r="1" spans="1:2">
      <c r="A1" t="s">
        <v>831</v>
      </c>
      <c r="B1" t="s">
        <v>807</v>
      </c>
    </row>
    <row r="2" spans="1:2">
      <c r="A2" t="s">
        <v>832</v>
      </c>
      <c r="B2">
        <v>1.0513999999999999</v>
      </c>
    </row>
    <row r="3" spans="1:2">
      <c r="A3" t="s">
        <v>833</v>
      </c>
      <c r="B3">
        <v>0.7853</v>
      </c>
    </row>
    <row r="4" spans="1:2">
      <c r="A4" t="s">
        <v>834</v>
      </c>
      <c r="B4">
        <v>1.7606999999999999</v>
      </c>
    </row>
    <row r="5" spans="1:2">
      <c r="A5" t="s">
        <v>835</v>
      </c>
      <c r="B5">
        <v>-1.7022999999999999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3"/>
  <sheetViews>
    <sheetView workbookViewId="0">
      <selection activeCell="D10" sqref="D10"/>
    </sheetView>
  </sheetViews>
  <sheetFormatPr baseColWidth="10" defaultRowHeight="15"/>
  <cols>
    <col min="1" max="1" width="12.140625" bestFit="1" customWidth="1"/>
  </cols>
  <sheetData>
    <row r="1" spans="1:2">
      <c r="A1" t="s">
        <v>836</v>
      </c>
      <c r="B1" t="s">
        <v>807</v>
      </c>
    </row>
    <row r="2" spans="1:2">
      <c r="A2" t="s">
        <v>832</v>
      </c>
      <c r="B2">
        <v>3.6998199999999999</v>
      </c>
    </row>
    <row r="3" spans="1:2">
      <c r="A3" t="s">
        <v>833</v>
      </c>
      <c r="B3">
        <v>0.52734999999999999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4"/>
  <sheetViews>
    <sheetView workbookViewId="0"/>
  </sheetViews>
  <sheetFormatPr baseColWidth="10" defaultRowHeight="15"/>
  <cols>
    <col min="1" max="1" width="32.7109375" bestFit="1" customWidth="1"/>
  </cols>
  <sheetData>
    <row r="1" spans="1:2">
      <c r="A1" t="s">
        <v>831</v>
      </c>
      <c r="B1" t="s">
        <v>807</v>
      </c>
    </row>
    <row r="2" spans="1:2">
      <c r="A2" t="s">
        <v>832</v>
      </c>
      <c r="B2">
        <v>2.5886</v>
      </c>
    </row>
    <row r="3" spans="1:2">
      <c r="A3" t="s">
        <v>833</v>
      </c>
      <c r="B3">
        <v>0.45400000000000001</v>
      </c>
    </row>
    <row r="4" spans="1:2">
      <c r="A4" t="s">
        <v>834</v>
      </c>
      <c r="B4">
        <v>0.25790000000000002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92D050"/>
  </sheetPr>
  <dimension ref="A1:AR20"/>
  <sheetViews>
    <sheetView zoomScale="67" zoomScaleNormal="67" workbookViewId="0">
      <selection activeCell="U16" sqref="U16"/>
    </sheetView>
  </sheetViews>
  <sheetFormatPr baseColWidth="10" defaultRowHeight="15"/>
  <cols>
    <col min="1" max="1" width="33.140625" bestFit="1" customWidth="1"/>
    <col min="3" max="3" width="63.85546875" bestFit="1" customWidth="1"/>
    <col min="4" max="7" width="8.7109375" bestFit="1" customWidth="1"/>
    <col min="8" max="8" width="11" bestFit="1" customWidth="1"/>
    <col min="9" max="10" width="8.7109375" bestFit="1" customWidth="1"/>
    <col min="11" max="11" width="12.85546875" bestFit="1" customWidth="1"/>
    <col min="12" max="17" width="11.85546875" bestFit="1" customWidth="1"/>
    <col min="18" max="19" width="11.85546875" customWidth="1"/>
    <col min="20" max="44" width="11.85546875" bestFit="1" customWidth="1"/>
  </cols>
  <sheetData>
    <row r="1" spans="1:44">
      <c r="A1" s="141" t="s">
        <v>468</v>
      </c>
      <c r="B1" s="141" t="s">
        <v>335</v>
      </c>
      <c r="C1" s="141" t="s">
        <v>837</v>
      </c>
      <c r="D1" s="141">
        <v>2010</v>
      </c>
      <c r="E1" s="141">
        <v>2011</v>
      </c>
      <c r="F1" s="141">
        <v>2012</v>
      </c>
      <c r="G1" s="141">
        <v>2013</v>
      </c>
      <c r="H1" s="141">
        <v>2014</v>
      </c>
      <c r="I1" s="141">
        <v>2015</v>
      </c>
      <c r="J1" s="141">
        <v>2016</v>
      </c>
      <c r="K1" s="141">
        <v>2017</v>
      </c>
      <c r="L1" s="141">
        <v>2018</v>
      </c>
      <c r="M1" s="141">
        <v>2019</v>
      </c>
      <c r="N1" s="141">
        <v>2020</v>
      </c>
      <c r="O1" s="141">
        <v>2021</v>
      </c>
      <c r="P1" s="141">
        <v>2022</v>
      </c>
      <c r="Q1" s="141">
        <v>2023</v>
      </c>
      <c r="R1" s="141">
        <v>2024</v>
      </c>
      <c r="S1" s="141">
        <v>2025</v>
      </c>
      <c r="T1" s="141">
        <v>2026</v>
      </c>
      <c r="U1" s="141">
        <v>2027</v>
      </c>
      <c r="V1" s="141">
        <v>2028</v>
      </c>
      <c r="W1" s="141">
        <v>2029</v>
      </c>
      <c r="X1" s="141">
        <v>2030</v>
      </c>
      <c r="Y1" s="141">
        <v>2031</v>
      </c>
      <c r="Z1" s="141">
        <v>2032</v>
      </c>
      <c r="AA1" s="141">
        <v>2033</v>
      </c>
      <c r="AB1" s="141">
        <v>2034</v>
      </c>
      <c r="AC1" s="141">
        <v>2035</v>
      </c>
      <c r="AD1" s="141">
        <v>2036</v>
      </c>
      <c r="AE1" s="141">
        <v>2037</v>
      </c>
      <c r="AF1" s="141">
        <v>2038</v>
      </c>
      <c r="AG1" s="141">
        <v>2039</v>
      </c>
      <c r="AH1" s="141">
        <v>2040</v>
      </c>
      <c r="AI1" s="141">
        <v>2041</v>
      </c>
      <c r="AJ1" s="141">
        <v>2042</v>
      </c>
      <c r="AK1" s="141">
        <v>2043</v>
      </c>
      <c r="AL1" s="141">
        <v>2044</v>
      </c>
      <c r="AM1" s="141">
        <v>2045</v>
      </c>
      <c r="AN1" s="141">
        <v>2046</v>
      </c>
      <c r="AO1" s="141">
        <v>2047</v>
      </c>
      <c r="AP1" s="141">
        <v>2048</v>
      </c>
      <c r="AQ1" s="141">
        <v>2049</v>
      </c>
      <c r="AR1" s="141">
        <v>2050</v>
      </c>
    </row>
    <row r="2" spans="1:44">
      <c r="A2" t="s">
        <v>838</v>
      </c>
      <c r="B2" t="s">
        <v>839</v>
      </c>
      <c r="K2" s="173">
        <v>649.32878542510048</v>
      </c>
      <c r="L2" s="173">
        <v>640.29077235772354</v>
      </c>
      <c r="M2" s="173">
        <v>702.63104838709694</v>
      </c>
      <c r="N2" s="173">
        <v>792.22183266932257</v>
      </c>
      <c r="O2" s="173">
        <v>759.27283999999952</v>
      </c>
      <c r="P2" s="73">
        <v>872.3315200000003</v>
      </c>
      <c r="Q2" s="73">
        <v>872.3315200000003</v>
      </c>
      <c r="R2" s="73">
        <v>872.3315200000003</v>
      </c>
      <c r="S2" s="73">
        <v>872.3315200000003</v>
      </c>
      <c r="T2" s="73">
        <v>872.3315200000003</v>
      </c>
      <c r="U2" s="73">
        <v>872.3315200000003</v>
      </c>
      <c r="V2" s="73">
        <v>872.3315200000003</v>
      </c>
      <c r="W2" s="73">
        <v>872.3315200000003</v>
      </c>
      <c r="X2" s="73">
        <v>872.3315200000003</v>
      </c>
      <c r="Y2" s="73">
        <v>872.3315200000003</v>
      </c>
      <c r="Z2" s="73">
        <v>872.3315200000003</v>
      </c>
      <c r="AA2" s="73">
        <v>872.3315200000003</v>
      </c>
      <c r="AB2" s="73">
        <v>872.3315200000003</v>
      </c>
      <c r="AC2" s="73">
        <v>872.3315200000003</v>
      </c>
      <c r="AD2" s="73">
        <v>872.3315200000003</v>
      </c>
      <c r="AE2" s="73">
        <v>872.3315200000003</v>
      </c>
      <c r="AF2" s="73">
        <v>872.3315200000003</v>
      </c>
      <c r="AG2" s="73">
        <v>872.3315200000003</v>
      </c>
      <c r="AH2" s="73">
        <v>872.3315200000003</v>
      </c>
      <c r="AI2" s="73">
        <v>872.3315200000003</v>
      </c>
      <c r="AJ2" s="73">
        <v>872.3315200000003</v>
      </c>
      <c r="AK2" s="73">
        <v>872.3315200000003</v>
      </c>
      <c r="AL2" s="73">
        <v>872.3315200000003</v>
      </c>
      <c r="AM2" s="73">
        <v>872.3315200000003</v>
      </c>
      <c r="AN2" s="73">
        <v>872.3315200000003</v>
      </c>
      <c r="AO2" s="73">
        <v>872.3315200000003</v>
      </c>
      <c r="AP2" s="73">
        <v>872.3315200000003</v>
      </c>
      <c r="AQ2" s="73">
        <v>872.3315200000003</v>
      </c>
      <c r="AR2" s="73">
        <v>872.3315200000003</v>
      </c>
    </row>
    <row r="3" spans="1:44">
      <c r="A3" t="s">
        <v>840</v>
      </c>
      <c r="B3" t="s">
        <v>337</v>
      </c>
      <c r="K3" s="151">
        <v>1.184544706569419E-2</v>
      </c>
      <c r="L3" s="151">
        <v>3.7138591771005328E-2</v>
      </c>
      <c r="M3" s="151">
        <v>1.0999999999999999E-2</v>
      </c>
      <c r="N3" s="151">
        <v>-5.7517623192850822E-2</v>
      </c>
      <c r="O3" s="151">
        <v>0.11700000000000001</v>
      </c>
      <c r="P3" s="183">
        <v>2.5499999999999998E-2</v>
      </c>
      <c r="Q3" s="183">
        <v>2.1878066688201161E-3</v>
      </c>
      <c r="R3" s="184">
        <v>2.6763840328243301E-2</v>
      </c>
      <c r="S3" s="152">
        <v>2.458867135398023E-2</v>
      </c>
      <c r="T3" s="152">
        <v>2.2386518718424921E-2</v>
      </c>
      <c r="U3" s="152">
        <v>2.106999380508711E-2</v>
      </c>
      <c r="V3" s="152">
        <v>2.129585234728466E-2</v>
      </c>
      <c r="W3" s="152">
        <v>2.1000000000000001E-2</v>
      </c>
      <c r="X3" s="152">
        <v>0.02</v>
      </c>
      <c r="Y3" s="152">
        <v>1.9E-2</v>
      </c>
      <c r="Z3" s="152">
        <v>1.8291666666666671E-2</v>
      </c>
      <c r="AA3" s="152">
        <v>1.758333333333334E-2</v>
      </c>
      <c r="AB3" s="152">
        <v>1.6875000000000001E-2</v>
      </c>
      <c r="AC3" s="152">
        <v>1.6166666666666669E-2</v>
      </c>
      <c r="AD3" s="152">
        <v>1.545833333333334E-2</v>
      </c>
      <c r="AE3" s="152">
        <v>1.475000000000001E-2</v>
      </c>
      <c r="AF3" s="152">
        <v>1.4041666666666669E-2</v>
      </c>
      <c r="AG3" s="152">
        <v>1.3333333333333339E-2</v>
      </c>
      <c r="AH3" s="152">
        <v>1.2625000000000009E-2</v>
      </c>
      <c r="AI3" s="152">
        <v>1.1916666666666669E-2</v>
      </c>
      <c r="AJ3" s="152">
        <v>1.1208333333333339E-2</v>
      </c>
      <c r="AK3" s="152">
        <v>1.0500000000000009E-2</v>
      </c>
      <c r="AL3" s="152">
        <v>9.7916666666666725E-3</v>
      </c>
      <c r="AM3" s="152">
        <v>9.0833333333333391E-3</v>
      </c>
      <c r="AN3" s="152">
        <v>8.3750000000000057E-3</v>
      </c>
      <c r="AO3" s="152">
        <v>5.0000000000000001E-3</v>
      </c>
      <c r="AP3" s="152">
        <v>5.0000000000000001E-3</v>
      </c>
      <c r="AQ3" s="152">
        <v>5.0000000000000001E-3</v>
      </c>
      <c r="AR3" s="152">
        <v>5.0000000000000001E-3</v>
      </c>
    </row>
    <row r="4" spans="1:44">
      <c r="A4" t="s">
        <v>841</v>
      </c>
      <c r="B4" t="s">
        <v>337</v>
      </c>
      <c r="K4" s="151">
        <v>0</v>
      </c>
      <c r="L4" s="151">
        <v>1.8036241763482352E-2</v>
      </c>
      <c r="M4" s="151">
        <v>1.8975164794318079E-2</v>
      </c>
      <c r="N4" s="151">
        <v>1.8374942744144411E-2</v>
      </c>
      <c r="O4" s="151">
        <v>1.130894717989383E-2</v>
      </c>
      <c r="P4" s="152">
        <v>7.632748720002777E-3</v>
      </c>
      <c r="Q4" s="152">
        <v>6.6735042776423078E-3</v>
      </c>
      <c r="R4" s="152">
        <v>6.2866939443428586E-3</v>
      </c>
      <c r="S4" s="152">
        <v>6.0028744855281767E-3</v>
      </c>
      <c r="T4" s="152">
        <v>5.7333730622325888E-3</v>
      </c>
      <c r="U4" s="152">
        <v>5.4610566345485636E-3</v>
      </c>
      <c r="V4" s="152">
        <v>5.181368449936676E-3</v>
      </c>
      <c r="W4" s="152">
        <v>4.8960874047318977E-3</v>
      </c>
      <c r="X4" s="152">
        <v>4.6055203842205244E-3</v>
      </c>
      <c r="Y4" s="152">
        <v>4.3938620773503563E-3</v>
      </c>
      <c r="Z4" s="152">
        <v>4.123660948170728E-3</v>
      </c>
      <c r="AA4" s="152">
        <v>3.8519476453019608E-3</v>
      </c>
      <c r="AB4" s="152">
        <v>3.580508031527525E-3</v>
      </c>
      <c r="AC4" s="152">
        <v>3.3118005148662449E-3</v>
      </c>
      <c r="AD4" s="152">
        <v>3.0492338145998278E-3</v>
      </c>
      <c r="AE4" s="152">
        <v>2.7939994782622559E-3</v>
      </c>
      <c r="AF4" s="152">
        <v>2.5477081491385679E-3</v>
      </c>
      <c r="AG4" s="152">
        <v>2.3109333385876942E-3</v>
      </c>
      <c r="AH4" s="152">
        <v>2.0842139643224922E-3</v>
      </c>
      <c r="AI4" s="152">
        <v>1.868803719932975E-3</v>
      </c>
      <c r="AJ4" s="152">
        <v>1.663307758136954E-3</v>
      </c>
      <c r="AK4" s="152">
        <v>1.466411264920511E-3</v>
      </c>
      <c r="AL4" s="152">
        <v>1.2758979562348359E-3</v>
      </c>
      <c r="AM4" s="152">
        <v>1.088420457718655E-3</v>
      </c>
      <c r="AN4" s="152">
        <v>9.0423035794623147E-4</v>
      </c>
      <c r="AO4" s="152">
        <v>7.2145222486758823E-4</v>
      </c>
      <c r="AP4" s="152">
        <v>5.4076851621812549E-4</v>
      </c>
      <c r="AQ4" s="152">
        <v>3.6226065639687781E-4</v>
      </c>
      <c r="AR4" s="152">
        <v>1.8397842096843411E-4</v>
      </c>
    </row>
    <row r="5" spans="1:44">
      <c r="A5" t="s">
        <v>322</v>
      </c>
      <c r="B5" t="s">
        <v>842</v>
      </c>
      <c r="K5" s="65">
        <v>147530</v>
      </c>
      <c r="L5" s="65">
        <f t="shared" ref="L5:Q5" si="0">K5*(1+L3)</f>
        <v>153009.05644397644</v>
      </c>
      <c r="M5" s="65">
        <f t="shared" si="0"/>
        <v>154692.15606486017</v>
      </c>
      <c r="N5" s="65">
        <f t="shared" si="0"/>
        <v>145794.63092143188</v>
      </c>
      <c r="O5" s="65">
        <f t="shared" si="0"/>
        <v>162852.6027392394</v>
      </c>
      <c r="P5" s="65">
        <f t="shared" si="0"/>
        <v>167005.34410909002</v>
      </c>
      <c r="Q5" s="65">
        <f t="shared" si="0"/>
        <v>167370.71951466048</v>
      </c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</row>
    <row r="6" spans="1:44">
      <c r="A6" t="s">
        <v>843</v>
      </c>
      <c r="B6" t="s">
        <v>844</v>
      </c>
      <c r="K6" s="65">
        <v>18419192</v>
      </c>
      <c r="L6" s="65">
        <v>18751405</v>
      </c>
      <c r="M6" s="65">
        <v>19107216</v>
      </c>
      <c r="N6" s="65">
        <v>19458310</v>
      </c>
      <c r="O6" s="65">
        <v>19678363</v>
      </c>
      <c r="P6" s="70">
        <v>19828563</v>
      </c>
      <c r="Q6" s="70">
        <v>19960889</v>
      </c>
      <c r="R6" s="70">
        <v>20086377</v>
      </c>
      <c r="S6" s="70">
        <v>20206953</v>
      </c>
      <c r="T6" s="70">
        <v>20322807</v>
      </c>
      <c r="U6" s="70">
        <v>20433791</v>
      </c>
      <c r="V6" s="70">
        <v>20539666</v>
      </c>
      <c r="W6" s="70">
        <v>20640230</v>
      </c>
      <c r="X6" s="70">
        <v>20735289</v>
      </c>
      <c r="Y6" s="70">
        <v>20826397</v>
      </c>
      <c r="Z6" s="70">
        <v>20912278</v>
      </c>
      <c r="AA6" s="70">
        <v>20992831</v>
      </c>
      <c r="AB6" s="70">
        <v>21067996</v>
      </c>
      <c r="AC6" s="70">
        <v>21137769</v>
      </c>
      <c r="AD6" s="70">
        <v>21202223</v>
      </c>
      <c r="AE6" s="70">
        <v>21261462</v>
      </c>
      <c r="AF6" s="70">
        <v>21315630</v>
      </c>
      <c r="AG6" s="70">
        <v>21364889</v>
      </c>
      <c r="AH6" s="70">
        <v>21409418</v>
      </c>
      <c r="AI6" s="70">
        <v>21449428</v>
      </c>
      <c r="AJ6" s="70">
        <v>21485105</v>
      </c>
      <c r="AK6" s="70">
        <v>21516611</v>
      </c>
      <c r="AL6" s="70">
        <v>21544064</v>
      </c>
      <c r="AM6" s="70">
        <v>21567513</v>
      </c>
      <c r="AN6" s="70">
        <v>21587015</v>
      </c>
      <c r="AO6" s="70">
        <v>21602589</v>
      </c>
      <c r="AP6" s="70">
        <v>21614271</v>
      </c>
      <c r="AQ6" s="70">
        <v>21622101</v>
      </c>
      <c r="AR6" s="70">
        <v>21626079</v>
      </c>
    </row>
    <row r="7" spans="1:44">
      <c r="A7" t="s">
        <v>320</v>
      </c>
      <c r="B7" t="s">
        <v>845</v>
      </c>
      <c r="K7" s="65">
        <v>6486533</v>
      </c>
      <c r="L7" s="65">
        <f>K7*(1+L4)</f>
        <v>6603525.6773948064</v>
      </c>
      <c r="M7" s="65">
        <f>L7*(1+M4)</f>
        <v>6728828.6653468842</v>
      </c>
      <c r="N7" s="65">
        <f>M7*(1+N4)</f>
        <v>6852470.5068077911</v>
      </c>
      <c r="O7" s="65">
        <f>N7*(1+O4)</f>
        <v>6929964.7338210596</v>
      </c>
    </row>
    <row r="8" spans="1:44">
      <c r="A8" t="s">
        <v>846</v>
      </c>
      <c r="K8" s="145">
        <v>1</v>
      </c>
      <c r="L8" s="145">
        <v>1.0406222265738569</v>
      </c>
      <c r="M8" s="145">
        <v>1.0807804018432901</v>
      </c>
      <c r="N8" s="145">
        <v>1.11699907198555</v>
      </c>
      <c r="O8" s="145">
        <v>1.154431487366564</v>
      </c>
      <c r="P8" s="115">
        <v>1.190773123133074</v>
      </c>
      <c r="Q8" s="115">
        <v>1.2270493113265539</v>
      </c>
      <c r="R8" s="115">
        <v>1.2631843175464581</v>
      </c>
      <c r="S8" s="115">
        <v>1.2991004551151031</v>
      </c>
      <c r="T8" s="115">
        <v>1.3347183392322619</v>
      </c>
      <c r="U8" s="115">
        <v>1.371312771132154</v>
      </c>
      <c r="V8" s="115">
        <v>1.407517744453175</v>
      </c>
      <c r="W8" s="115">
        <v>1.443249058997319</v>
      </c>
      <c r="X8" s="115">
        <v>1.4798874504462349</v>
      </c>
      <c r="Y8" s="115">
        <v>1.5159529354744949</v>
      </c>
      <c r="Z8" s="115">
        <v>1.55289735167413</v>
      </c>
      <c r="AA8" s="115">
        <v>1.5907421189706841</v>
      </c>
      <c r="AB8" s="115">
        <v>1.6278936061856759</v>
      </c>
      <c r="AC8" s="115">
        <v>1.665912759495519</v>
      </c>
      <c r="AD8" s="115">
        <v>1.70481984308097</v>
      </c>
      <c r="AE8" s="115">
        <v>1.7429041886402861</v>
      </c>
      <c r="AF8" s="115">
        <v>1.781839308774148</v>
      </c>
      <c r="AG8" s="115">
        <v>1.8216442091229661</v>
      </c>
      <c r="AH8" s="115">
        <v>1.862338319898323</v>
      </c>
      <c r="AI8" s="115">
        <v>1.9020501529340901</v>
      </c>
      <c r="AJ8" s="115">
        <v>1.9426087868256501</v>
      </c>
      <c r="AK8" s="115">
        <v>1.9840322784501221</v>
      </c>
      <c r="AL8" s="115">
        <v>2.0263390697229831</v>
      </c>
      <c r="AM8" s="115">
        <v>2.0695479958084921</v>
      </c>
      <c r="AN8" s="115">
        <v>2.1115765345861832</v>
      </c>
      <c r="AO8" s="115">
        <v>2.1544585921396449</v>
      </c>
      <c r="AP8" s="115">
        <v>2.1982115017933781</v>
      </c>
      <c r="AQ8" s="115">
        <v>2.242852948878344</v>
      </c>
      <c r="AR8" s="115">
        <v>2.2884009778805749</v>
      </c>
    </row>
    <row r="9" spans="1:44">
      <c r="A9" t="s">
        <v>847</v>
      </c>
      <c r="B9" t="s">
        <v>744</v>
      </c>
      <c r="C9" t="s">
        <v>848</v>
      </c>
      <c r="H9" s="187">
        <v>37409.164088756886</v>
      </c>
      <c r="I9" s="187">
        <v>35705.629684682273</v>
      </c>
      <c r="J9" s="187">
        <v>34689.311699936203</v>
      </c>
      <c r="K9" s="187">
        <v>33099.1337383063</v>
      </c>
      <c r="L9" s="187">
        <v>33734.229151219173</v>
      </c>
      <c r="M9" s="187">
        <v>32710.833074726539</v>
      </c>
      <c r="N9" s="187">
        <v>30412.885995948691</v>
      </c>
      <c r="O9" s="187">
        <v>30504.209380610511</v>
      </c>
      <c r="P9" s="187">
        <v>32993.047849022783</v>
      </c>
    </row>
    <row r="10" spans="1:44">
      <c r="A10" t="s">
        <v>330</v>
      </c>
      <c r="B10" t="s">
        <v>849</v>
      </c>
      <c r="C10" t="s">
        <v>850</v>
      </c>
      <c r="D10" s="65">
        <v>4102.2</v>
      </c>
      <c r="E10" s="65">
        <v>4896.2</v>
      </c>
      <c r="F10" s="65">
        <v>5080.3</v>
      </c>
      <c r="G10" s="65">
        <v>5156</v>
      </c>
      <c r="H10" s="65">
        <v>5208.8</v>
      </c>
      <c r="I10" s="65">
        <v>5116.7</v>
      </c>
      <c r="J10" s="65">
        <v>5145.3999999999996</v>
      </c>
      <c r="K10" s="185">
        <v>5193</v>
      </c>
      <c r="L10" s="185">
        <v>5362.8</v>
      </c>
      <c r="M10" s="185">
        <v>5293.3</v>
      </c>
      <c r="N10" s="185">
        <v>5205</v>
      </c>
      <c r="O10" s="185">
        <v>4979</v>
      </c>
      <c r="P10" s="142">
        <v>4979</v>
      </c>
      <c r="Q10" s="142">
        <v>4979</v>
      </c>
      <c r="R10" s="142">
        <v>4979</v>
      </c>
      <c r="S10" s="142">
        <v>4979</v>
      </c>
      <c r="T10" s="142">
        <v>4979</v>
      </c>
      <c r="U10" s="142">
        <v>4979</v>
      </c>
      <c r="V10" s="142">
        <v>4979</v>
      </c>
      <c r="W10" s="142">
        <v>4979</v>
      </c>
      <c r="X10" s="142">
        <v>4979</v>
      </c>
      <c r="Y10" s="142">
        <v>4979</v>
      </c>
      <c r="Z10" s="142">
        <v>4979</v>
      </c>
      <c r="AA10" s="142">
        <v>4979</v>
      </c>
      <c r="AB10" s="142">
        <v>4979</v>
      </c>
      <c r="AC10" s="142">
        <v>4979</v>
      </c>
      <c r="AD10" s="142">
        <v>4979</v>
      </c>
      <c r="AE10" s="142">
        <v>4979</v>
      </c>
      <c r="AF10" s="142">
        <v>4979</v>
      </c>
      <c r="AG10" s="142">
        <v>4979</v>
      </c>
      <c r="AH10" s="142">
        <v>4979</v>
      </c>
      <c r="AI10" s="142">
        <v>4979</v>
      </c>
      <c r="AJ10" s="142">
        <v>4979</v>
      </c>
      <c r="AK10" s="142">
        <v>4979</v>
      </c>
      <c r="AL10" s="142">
        <v>4979</v>
      </c>
      <c r="AM10" s="142">
        <v>4979</v>
      </c>
      <c r="AN10" s="142">
        <v>4979</v>
      </c>
      <c r="AO10" s="142">
        <v>4979</v>
      </c>
      <c r="AP10" s="142">
        <v>4979</v>
      </c>
      <c r="AQ10" s="142">
        <v>4979</v>
      </c>
      <c r="AR10" s="142">
        <v>4979</v>
      </c>
    </row>
    <row r="11" spans="1:44">
      <c r="A11" t="s">
        <v>329</v>
      </c>
      <c r="B11" t="s">
        <v>849</v>
      </c>
      <c r="C11" t="s">
        <v>851</v>
      </c>
      <c r="D11" s="65">
        <v>1420.67</v>
      </c>
      <c r="E11" s="65">
        <v>1951.07</v>
      </c>
      <c r="F11" s="65">
        <v>1824</v>
      </c>
      <c r="G11" s="65">
        <v>1885.62</v>
      </c>
      <c r="H11" s="65">
        <v>1732.03</v>
      </c>
      <c r="I11" s="65">
        <v>2069.87</v>
      </c>
      <c r="J11" s="65">
        <v>1646.68</v>
      </c>
      <c r="K11" s="186">
        <v>1770.5</v>
      </c>
      <c r="L11" s="186">
        <v>2374.5</v>
      </c>
      <c r="M11" s="186">
        <v>1313.37</v>
      </c>
      <c r="N11" s="186">
        <v>1259.05</v>
      </c>
      <c r="O11" s="186">
        <v>746.24199999999996</v>
      </c>
      <c r="P11" s="86">
        <v>675.5</v>
      </c>
      <c r="Q11" s="142">
        <v>669.88263686399989</v>
      </c>
      <c r="R11" s="142">
        <v>681.27064169068785</v>
      </c>
      <c r="S11" s="142">
        <v>692.85224259942947</v>
      </c>
      <c r="T11" s="142">
        <v>704.63073072361976</v>
      </c>
      <c r="U11" s="142">
        <v>716.60945314592118</v>
      </c>
      <c r="V11" s="142">
        <v>728.79181384940182</v>
      </c>
      <c r="W11" s="142">
        <v>741.18127468484158</v>
      </c>
      <c r="X11" s="142">
        <v>753.78135635448382</v>
      </c>
      <c r="Y11" s="142">
        <v>766.59563941250997</v>
      </c>
      <c r="Z11" s="142">
        <v>779.62776528252255</v>
      </c>
      <c r="AA11" s="142">
        <v>792.88143729232536</v>
      </c>
      <c r="AB11" s="142">
        <v>806.36042172629482</v>
      </c>
      <c r="AC11" s="142">
        <v>820.0685488956417</v>
      </c>
      <c r="AD11" s="142">
        <v>834.00971422686757</v>
      </c>
      <c r="AE11" s="142">
        <v>848.18787936872423</v>
      </c>
      <c r="AF11" s="142">
        <v>862.60707331799244</v>
      </c>
      <c r="AG11" s="142">
        <v>877.27139356439818</v>
      </c>
      <c r="AH11" s="142">
        <v>892.18500725499291</v>
      </c>
      <c r="AI11" s="142">
        <v>907.35215237832767</v>
      </c>
      <c r="AJ11" s="142">
        <v>922.77713896875912</v>
      </c>
      <c r="AK11" s="142">
        <v>938.46435033122793</v>
      </c>
      <c r="AL11" s="142">
        <v>954.41824428685868</v>
      </c>
      <c r="AM11" s="142">
        <v>970.64335443973516</v>
      </c>
      <c r="AN11" s="142">
        <v>987.14429146521059</v>
      </c>
      <c r="AO11" s="142">
        <v>1003.925744420119</v>
      </c>
      <c r="AP11" s="142">
        <v>1020.992482075261</v>
      </c>
      <c r="AQ11" s="142">
        <v>1038.3493542705401</v>
      </c>
      <c r="AR11" s="142">
        <v>1056.001293293139</v>
      </c>
    </row>
    <row r="12" spans="1:44">
      <c r="A12" t="s">
        <v>332</v>
      </c>
      <c r="B12" t="s">
        <v>849</v>
      </c>
      <c r="C12" t="s">
        <v>851</v>
      </c>
      <c r="D12" s="65">
        <v>3761.5569999999998</v>
      </c>
      <c r="E12" s="65">
        <v>4435.3729999999996</v>
      </c>
      <c r="F12" s="65">
        <v>4110.5339999999997</v>
      </c>
      <c r="G12" s="65">
        <v>3352.6979999999999</v>
      </c>
      <c r="H12" s="65">
        <v>3803.1930000000002</v>
      </c>
      <c r="I12" s="65">
        <v>3323.0349999999999</v>
      </c>
      <c r="J12" s="65">
        <v>2876.585</v>
      </c>
      <c r="K12" s="146">
        <v>3533.116</v>
      </c>
      <c r="L12" s="146">
        <v>3733.6390000000001</v>
      </c>
      <c r="M12" s="146">
        <v>3779.7440000000001</v>
      </c>
      <c r="N12" s="146">
        <v>3691.3580000000002</v>
      </c>
      <c r="O12" s="146">
        <v>3896.4560000000001</v>
      </c>
      <c r="P12" s="65">
        <v>4214.732</v>
      </c>
      <c r="Q12" s="70">
        <v>3984.8213333333329</v>
      </c>
      <c r="R12" s="70">
        <v>4029.0039999999999</v>
      </c>
      <c r="S12" s="70">
        <v>4073.186666666666</v>
      </c>
      <c r="T12" s="70">
        <v>4117.3693333333331</v>
      </c>
      <c r="U12" s="70">
        <v>4161.5519999999997</v>
      </c>
      <c r="V12" s="70">
        <v>4205.7346666666663</v>
      </c>
      <c r="W12" s="70">
        <v>4249.9173333333329</v>
      </c>
      <c r="X12" s="70">
        <v>4294.0999999999995</v>
      </c>
      <c r="Y12" s="70">
        <v>4358.5114999999996</v>
      </c>
      <c r="Z12" s="70">
        <v>4422.9229999999998</v>
      </c>
      <c r="AA12" s="70">
        <v>4487.3344999999999</v>
      </c>
      <c r="AB12" s="70">
        <v>4551.7460000000001</v>
      </c>
      <c r="AC12" s="70">
        <v>4616.1575000000003</v>
      </c>
      <c r="AD12" s="70">
        <v>4680.5690000000004</v>
      </c>
      <c r="AE12" s="70">
        <v>4744.9805000000006</v>
      </c>
      <c r="AF12" s="70">
        <v>4809.3920000000007</v>
      </c>
      <c r="AG12" s="70">
        <v>4873.8035000000009</v>
      </c>
      <c r="AH12" s="142">
        <v>4938.2149999999992</v>
      </c>
      <c r="AI12" s="70">
        <v>5012.2882249999993</v>
      </c>
      <c r="AJ12" s="70">
        <v>5086.3614499999994</v>
      </c>
      <c r="AK12" s="70">
        <v>5160.4346750000004</v>
      </c>
      <c r="AL12" s="70">
        <v>5234.5078999999996</v>
      </c>
      <c r="AM12" s="70">
        <v>5308.5811249999997</v>
      </c>
      <c r="AN12" s="70">
        <v>5382.6543499999998</v>
      </c>
      <c r="AO12" s="70">
        <v>5456.7275749999999</v>
      </c>
      <c r="AP12" s="70">
        <v>5530.8008</v>
      </c>
      <c r="AQ12" s="70">
        <v>5604.8740250000001</v>
      </c>
      <c r="AR12" s="142">
        <v>5678.9472499999983</v>
      </c>
    </row>
    <row r="13" spans="1:44">
      <c r="A13" t="s">
        <v>852</v>
      </c>
      <c r="B13" t="s">
        <v>849</v>
      </c>
      <c r="C13" t="s">
        <v>851</v>
      </c>
      <c r="D13" s="86">
        <v>935</v>
      </c>
      <c r="E13" s="86">
        <v>554</v>
      </c>
      <c r="F13" s="86">
        <v>314</v>
      </c>
      <c r="G13" s="86">
        <v>204</v>
      </c>
      <c r="H13" s="86">
        <v>165</v>
      </c>
      <c r="I13" s="86">
        <v>203.94</v>
      </c>
      <c r="J13" s="86">
        <v>394.61</v>
      </c>
      <c r="K13" s="146">
        <v>414.03</v>
      </c>
      <c r="L13" s="146">
        <v>612</v>
      </c>
      <c r="M13" s="146">
        <v>1050</v>
      </c>
      <c r="N13" s="146">
        <v>836</v>
      </c>
      <c r="O13" s="146">
        <v>807</v>
      </c>
      <c r="P13" s="142">
        <v>807</v>
      </c>
      <c r="Q13" s="142">
        <v>807</v>
      </c>
      <c r="R13" s="142">
        <v>807</v>
      </c>
      <c r="S13" s="142">
        <v>807</v>
      </c>
      <c r="T13" s="142">
        <v>827</v>
      </c>
      <c r="U13" s="142">
        <v>847</v>
      </c>
      <c r="V13" s="142">
        <v>867</v>
      </c>
      <c r="W13" s="142">
        <v>887</v>
      </c>
      <c r="X13" s="142">
        <v>907</v>
      </c>
      <c r="Y13" s="142">
        <v>927</v>
      </c>
      <c r="Z13" s="142">
        <v>947</v>
      </c>
      <c r="AA13" s="142">
        <v>967</v>
      </c>
      <c r="AB13" s="142">
        <v>987</v>
      </c>
      <c r="AC13" s="142">
        <v>1007</v>
      </c>
      <c r="AD13" s="142">
        <v>1027</v>
      </c>
      <c r="AE13" s="142">
        <v>1047</v>
      </c>
      <c r="AF13" s="142">
        <v>1067</v>
      </c>
      <c r="AG13" s="142">
        <v>1087</v>
      </c>
      <c r="AH13" s="142">
        <v>1107</v>
      </c>
      <c r="AI13" s="142">
        <v>1127</v>
      </c>
      <c r="AJ13" s="142">
        <v>1147</v>
      </c>
      <c r="AK13" s="70">
        <v>1167</v>
      </c>
      <c r="AL13" s="70">
        <v>1187</v>
      </c>
      <c r="AM13" s="70">
        <v>1207</v>
      </c>
      <c r="AN13" s="70">
        <v>1227</v>
      </c>
      <c r="AO13" s="70">
        <v>1247</v>
      </c>
      <c r="AP13" s="70">
        <v>1267</v>
      </c>
      <c r="AQ13" s="70">
        <v>1287</v>
      </c>
      <c r="AR13" s="70">
        <v>1307</v>
      </c>
    </row>
    <row r="14" spans="1:44">
      <c r="A14" t="s">
        <v>853</v>
      </c>
      <c r="B14" t="s">
        <v>849</v>
      </c>
      <c r="C14" t="s">
        <v>851</v>
      </c>
      <c r="D14" s="86">
        <v>1576</v>
      </c>
      <c r="E14" s="86">
        <v>1441</v>
      </c>
      <c r="F14" s="86">
        <v>1758</v>
      </c>
      <c r="G14" s="86">
        <v>1962</v>
      </c>
      <c r="H14" s="86">
        <v>1933</v>
      </c>
      <c r="I14" s="86">
        <v>1945</v>
      </c>
      <c r="J14" s="86">
        <v>2166</v>
      </c>
      <c r="K14" s="147">
        <v>2057</v>
      </c>
      <c r="L14" s="147">
        <v>1666</v>
      </c>
      <c r="M14" s="147">
        <v>1195</v>
      </c>
      <c r="N14" s="147">
        <v>1659.7909999999999</v>
      </c>
      <c r="O14" s="147">
        <v>1577.654</v>
      </c>
      <c r="P14" s="143">
        <v>1374.8820000000001</v>
      </c>
      <c r="Q14" s="143">
        <v>1680</v>
      </c>
      <c r="R14" s="143">
        <v>1740</v>
      </c>
      <c r="S14" s="143">
        <v>1800</v>
      </c>
      <c r="T14" s="143">
        <v>1880</v>
      </c>
      <c r="U14" s="143">
        <v>1950</v>
      </c>
      <c r="V14" s="143">
        <v>2050</v>
      </c>
      <c r="W14" s="143">
        <v>2150</v>
      </c>
      <c r="X14" s="143">
        <v>2250</v>
      </c>
      <c r="Y14" s="143">
        <v>2275</v>
      </c>
      <c r="Z14" s="143">
        <v>2300</v>
      </c>
      <c r="AA14" s="143">
        <v>2330</v>
      </c>
      <c r="AB14" s="143">
        <v>2360</v>
      </c>
      <c r="AC14" s="143">
        <v>2400</v>
      </c>
      <c r="AD14" s="143">
        <v>2415</v>
      </c>
      <c r="AE14" s="143">
        <v>2430</v>
      </c>
      <c r="AF14" s="143">
        <v>2445</v>
      </c>
      <c r="AG14" s="143">
        <v>2460</v>
      </c>
      <c r="AH14" s="143">
        <v>2475</v>
      </c>
      <c r="AI14" s="143">
        <v>2490</v>
      </c>
      <c r="AJ14" s="143">
        <v>2505</v>
      </c>
      <c r="AK14" s="144">
        <v>2520</v>
      </c>
      <c r="AL14" s="144">
        <v>2535</v>
      </c>
      <c r="AM14" s="144">
        <v>2550</v>
      </c>
      <c r="AN14" s="144">
        <v>2565</v>
      </c>
      <c r="AO14" s="144">
        <v>2580</v>
      </c>
      <c r="AP14" s="144">
        <v>2595</v>
      </c>
      <c r="AQ14" s="144">
        <v>2610</v>
      </c>
      <c r="AR14" s="144">
        <v>2625</v>
      </c>
    </row>
    <row r="15" spans="1:44">
      <c r="A15" t="s">
        <v>334</v>
      </c>
      <c r="B15" t="s">
        <v>849</v>
      </c>
      <c r="C15" t="s">
        <v>850</v>
      </c>
      <c r="D15" s="65">
        <v>5418.9</v>
      </c>
      <c r="E15" s="65">
        <v>5262.8</v>
      </c>
      <c r="F15" s="65">
        <v>5433.9</v>
      </c>
      <c r="G15" s="65">
        <v>5776</v>
      </c>
      <c r="H15" s="65">
        <v>5761.1</v>
      </c>
      <c r="I15" s="65">
        <v>5772.1</v>
      </c>
      <c r="J15" s="65">
        <v>5552.6</v>
      </c>
      <c r="K15" s="146">
        <v>5503.5</v>
      </c>
      <c r="L15" s="146">
        <v>5831.6</v>
      </c>
      <c r="M15" s="146">
        <v>5787.4</v>
      </c>
      <c r="N15" s="146">
        <v>5733.1</v>
      </c>
      <c r="O15" s="146">
        <v>5624</v>
      </c>
      <c r="P15" s="146">
        <v>5376</v>
      </c>
      <c r="Q15" s="142">
        <v>5646.0000000000009</v>
      </c>
      <c r="R15" s="142">
        <v>5890</v>
      </c>
      <c r="S15" s="142">
        <v>6390</v>
      </c>
      <c r="T15" s="142">
        <v>6732.0000000000009</v>
      </c>
      <c r="U15" s="142">
        <v>6956.0000000000027</v>
      </c>
      <c r="V15" s="142">
        <v>7089</v>
      </c>
      <c r="W15" s="142">
        <v>7109.0000000000027</v>
      </c>
      <c r="X15" s="142">
        <v>7133.0000000000009</v>
      </c>
      <c r="Y15" s="142">
        <v>6870.9999999999991</v>
      </c>
      <c r="Z15" s="142">
        <v>6638.9999999999991</v>
      </c>
      <c r="AA15" s="142">
        <v>6581.9999999999991</v>
      </c>
      <c r="AB15" s="142">
        <v>6699.9999999999991</v>
      </c>
      <c r="AC15" s="142">
        <v>6594.9999999999973</v>
      </c>
      <c r="AD15" s="142">
        <v>6594.9999999999973</v>
      </c>
      <c r="AE15" s="142">
        <v>6594.9999999999973</v>
      </c>
      <c r="AF15" s="142">
        <v>6594.9999999999973</v>
      </c>
      <c r="AG15" s="142">
        <v>6594.9999999999973</v>
      </c>
      <c r="AH15" s="142">
        <v>6594.9999999999973</v>
      </c>
      <c r="AI15" s="142">
        <v>6594.9999999999973</v>
      </c>
      <c r="AJ15" s="142">
        <v>6594.9999999999973</v>
      </c>
      <c r="AK15" s="142">
        <v>6594.9999999999973</v>
      </c>
      <c r="AL15" s="142">
        <v>6594.9999999999973</v>
      </c>
      <c r="AM15" s="142">
        <v>6594.9999999999973</v>
      </c>
      <c r="AN15" s="142">
        <v>6594.9999999999973</v>
      </c>
      <c r="AO15" s="142">
        <v>6594.9999999999973</v>
      </c>
      <c r="AP15" s="142">
        <v>6594.9999999999973</v>
      </c>
      <c r="AQ15" s="142">
        <v>6594.9999999999973</v>
      </c>
      <c r="AR15" s="142">
        <v>6594.9999999999973</v>
      </c>
    </row>
    <row r="16" spans="1:44">
      <c r="A16" t="s">
        <v>327</v>
      </c>
      <c r="B16" t="s">
        <v>849</v>
      </c>
      <c r="C16" t="s">
        <v>850</v>
      </c>
      <c r="D16" s="86">
        <v>1011</v>
      </c>
      <c r="E16" s="86">
        <v>1615</v>
      </c>
      <c r="F16" s="86">
        <v>1671</v>
      </c>
      <c r="G16" s="86">
        <v>1323</v>
      </c>
      <c r="H16" s="86">
        <v>1079</v>
      </c>
      <c r="I16" s="86">
        <v>1112</v>
      </c>
      <c r="J16" s="86">
        <v>1153</v>
      </c>
      <c r="K16" s="146">
        <v>1158</v>
      </c>
      <c r="L16" s="146">
        <v>1122</v>
      </c>
      <c r="M16" s="146">
        <v>1117</v>
      </c>
      <c r="N16" s="146">
        <v>1069</v>
      </c>
      <c r="O16" s="146">
        <v>1248</v>
      </c>
      <c r="P16" s="146">
        <v>1004</v>
      </c>
      <c r="Q16" s="142">
        <v>1004</v>
      </c>
      <c r="R16" s="142">
        <v>1004</v>
      </c>
      <c r="S16" s="142">
        <v>1004</v>
      </c>
      <c r="T16" s="142">
        <v>1004</v>
      </c>
      <c r="U16" s="142">
        <v>1004</v>
      </c>
      <c r="V16" s="142">
        <v>1004</v>
      </c>
      <c r="W16" s="142">
        <v>1004</v>
      </c>
      <c r="X16" s="142">
        <v>1004</v>
      </c>
      <c r="Y16" s="142">
        <v>1004</v>
      </c>
      <c r="Z16" s="142">
        <v>1004</v>
      </c>
      <c r="AA16" s="142">
        <v>1004</v>
      </c>
      <c r="AB16" s="142">
        <v>1004</v>
      </c>
      <c r="AC16" s="142">
        <v>1004</v>
      </c>
      <c r="AD16" s="142">
        <v>1004</v>
      </c>
      <c r="AE16" s="142">
        <v>1004</v>
      </c>
      <c r="AF16" s="142">
        <v>1004</v>
      </c>
      <c r="AG16" s="142">
        <v>1004</v>
      </c>
      <c r="AH16" s="142">
        <v>1004</v>
      </c>
      <c r="AI16" s="142">
        <v>1004</v>
      </c>
      <c r="AJ16" s="142">
        <v>1004</v>
      </c>
      <c r="AK16" s="142">
        <v>1004</v>
      </c>
      <c r="AL16" s="142">
        <v>1004</v>
      </c>
      <c r="AM16" s="142">
        <v>1004</v>
      </c>
      <c r="AN16" s="142">
        <v>1004</v>
      </c>
      <c r="AO16" s="142">
        <v>1004</v>
      </c>
      <c r="AP16" s="142">
        <v>1004</v>
      </c>
      <c r="AQ16" s="142">
        <v>1004</v>
      </c>
      <c r="AR16" s="142">
        <v>1004</v>
      </c>
    </row>
    <row r="17" spans="1:44">
      <c r="A17" t="s">
        <v>323</v>
      </c>
      <c r="B17" t="s">
        <v>849</v>
      </c>
      <c r="C17" t="s">
        <v>850</v>
      </c>
      <c r="D17" s="65">
        <v>4237.1000000000004</v>
      </c>
      <c r="E17" s="65">
        <v>4829.1000000000004</v>
      </c>
      <c r="F17" s="65">
        <v>4716.8999999999996</v>
      </c>
      <c r="G17" s="65">
        <v>4614.9799999999996</v>
      </c>
      <c r="H17" s="65">
        <v>4190.3100000000004</v>
      </c>
      <c r="I17" s="65">
        <v>4382.34</v>
      </c>
      <c r="J17" s="65">
        <v>4313.1899999999996</v>
      </c>
      <c r="K17" s="146">
        <v>3995.38</v>
      </c>
      <c r="L17" s="65">
        <v>3992.8</v>
      </c>
      <c r="M17" s="65">
        <v>4081.9</v>
      </c>
      <c r="N17" s="65">
        <v>3796.98</v>
      </c>
      <c r="O17" s="65">
        <v>4388.2</v>
      </c>
      <c r="P17" s="187">
        <v>3802.114</v>
      </c>
      <c r="Q17" s="59">
        <v>3802.114</v>
      </c>
      <c r="R17" s="59">
        <v>3802.114</v>
      </c>
      <c r="S17" s="59">
        <v>3802.114</v>
      </c>
      <c r="T17" s="59">
        <v>3802.114</v>
      </c>
      <c r="U17" s="59">
        <v>3802.114</v>
      </c>
      <c r="V17" s="59">
        <v>3802.114</v>
      </c>
      <c r="W17" s="59">
        <v>3802.114</v>
      </c>
      <c r="X17" s="59">
        <v>3802.114</v>
      </c>
      <c r="Y17" s="59">
        <v>3802.114</v>
      </c>
      <c r="Z17" s="59">
        <v>3802.114</v>
      </c>
      <c r="AA17" s="59">
        <v>3802.114</v>
      </c>
      <c r="AB17" s="59">
        <v>3802.114</v>
      </c>
      <c r="AC17" s="59">
        <v>3802.114</v>
      </c>
      <c r="AD17" s="59">
        <v>3802.114</v>
      </c>
      <c r="AE17" s="59">
        <v>3802.114</v>
      </c>
      <c r="AF17" s="59">
        <v>3802.114</v>
      </c>
      <c r="AG17" s="59">
        <v>3802.114</v>
      </c>
      <c r="AH17" s="59">
        <v>3802.114</v>
      </c>
      <c r="AI17" s="59">
        <v>3802.114</v>
      </c>
      <c r="AJ17" s="59">
        <v>3802.114</v>
      </c>
      <c r="AK17" s="59">
        <v>3802.114</v>
      </c>
      <c r="AL17" s="59">
        <v>3802.114</v>
      </c>
      <c r="AM17" s="59">
        <v>3802.114</v>
      </c>
      <c r="AN17" s="59">
        <v>3802.114</v>
      </c>
      <c r="AO17" s="59">
        <v>3802.114</v>
      </c>
      <c r="AP17" s="59">
        <v>3802.114</v>
      </c>
      <c r="AQ17" s="59">
        <v>3802.114</v>
      </c>
      <c r="AR17" s="59">
        <v>3802.114</v>
      </c>
    </row>
    <row r="18" spans="1:44">
      <c r="A18" t="s">
        <v>331</v>
      </c>
      <c r="B18" t="s">
        <v>849</v>
      </c>
      <c r="C18" t="s">
        <v>850</v>
      </c>
      <c r="D18" s="65">
        <v>6805</v>
      </c>
      <c r="E18" s="65">
        <v>7747</v>
      </c>
      <c r="F18" s="65">
        <v>9429</v>
      </c>
      <c r="G18" s="65">
        <v>9088.35</v>
      </c>
      <c r="H18" s="65">
        <v>9427.64</v>
      </c>
      <c r="I18" s="65">
        <v>9147.84</v>
      </c>
      <c r="J18" s="65">
        <v>9008.8700000000008</v>
      </c>
      <c r="K18" s="65">
        <v>9549.33</v>
      </c>
      <c r="L18" s="65">
        <v>8942.64</v>
      </c>
      <c r="M18" s="65">
        <v>8427.2199999999993</v>
      </c>
      <c r="N18" s="65">
        <v>9890.89</v>
      </c>
      <c r="O18" s="65">
        <v>11163</v>
      </c>
      <c r="P18" s="86">
        <v>11100</v>
      </c>
      <c r="Q18">
        <v>11100</v>
      </c>
      <c r="R18">
        <v>11100</v>
      </c>
      <c r="S18">
        <v>11100</v>
      </c>
      <c r="T18">
        <v>11100</v>
      </c>
      <c r="U18">
        <v>11100</v>
      </c>
      <c r="V18">
        <v>11100</v>
      </c>
      <c r="W18">
        <v>11100</v>
      </c>
      <c r="X18">
        <v>11100</v>
      </c>
      <c r="Y18">
        <v>11100</v>
      </c>
      <c r="Z18">
        <v>11100</v>
      </c>
      <c r="AA18">
        <v>11100</v>
      </c>
      <c r="AB18">
        <v>11100</v>
      </c>
      <c r="AC18">
        <v>11100</v>
      </c>
      <c r="AD18">
        <v>11100</v>
      </c>
      <c r="AE18">
        <v>11100</v>
      </c>
      <c r="AF18">
        <v>11100</v>
      </c>
      <c r="AG18">
        <v>11100</v>
      </c>
      <c r="AH18">
        <v>11100</v>
      </c>
      <c r="AI18">
        <v>11100</v>
      </c>
      <c r="AJ18">
        <v>11100</v>
      </c>
      <c r="AK18">
        <v>11100</v>
      </c>
      <c r="AL18">
        <v>11100</v>
      </c>
      <c r="AM18">
        <v>11100</v>
      </c>
      <c r="AN18">
        <v>11100</v>
      </c>
      <c r="AO18">
        <v>11100</v>
      </c>
      <c r="AP18">
        <v>11100</v>
      </c>
      <c r="AQ18">
        <v>11100</v>
      </c>
      <c r="AR18">
        <v>11100</v>
      </c>
    </row>
    <row r="19" spans="1:44">
      <c r="A19" t="s">
        <v>324</v>
      </c>
      <c r="B19" t="s">
        <v>849</v>
      </c>
      <c r="C19" t="s">
        <v>848</v>
      </c>
      <c r="D19" s="86">
        <v>18870</v>
      </c>
      <c r="E19" s="86">
        <v>20817</v>
      </c>
      <c r="F19" s="86">
        <v>19027</v>
      </c>
      <c r="G19" s="86">
        <v>17701</v>
      </c>
      <c r="H19" s="86">
        <v>21645</v>
      </c>
      <c r="I19" s="86">
        <v>22945</v>
      </c>
      <c r="J19" s="86">
        <v>20125</v>
      </c>
      <c r="K19" s="146">
        <v>19529</v>
      </c>
      <c r="L19" s="146">
        <v>21251</v>
      </c>
      <c r="M19" s="146">
        <v>19636</v>
      </c>
      <c r="N19" s="146">
        <v>18953.080999999998</v>
      </c>
      <c r="O19" s="146">
        <v>18911.095000000001</v>
      </c>
      <c r="P19" s="146">
        <v>20169.596000000001</v>
      </c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</row>
    <row r="20" spans="1:44">
      <c r="A20" t="s">
        <v>854</v>
      </c>
      <c r="B20" t="s">
        <v>744</v>
      </c>
      <c r="K20" s="86">
        <v>2997.3599700899999</v>
      </c>
      <c r="L20" s="86">
        <v>2529.7244466090001</v>
      </c>
      <c r="M20" s="86">
        <v>2902.5190924449998</v>
      </c>
      <c r="N20" s="86">
        <v>2803.8352515659999</v>
      </c>
      <c r="O20" s="86">
        <v>2881.9869591410002</v>
      </c>
    </row>
  </sheetData>
  <pageMargins left="0.7" right="0.7" top="0.75" bottom="0.75" header="0.3" footer="0.3"/>
  <pageSetup paperSize="9"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92D050"/>
  </sheetPr>
  <dimension ref="A1:Q27"/>
  <sheetViews>
    <sheetView zoomScale="74" zoomScaleNormal="74" workbookViewId="0">
      <selection activeCell="P3" sqref="P3"/>
    </sheetView>
  </sheetViews>
  <sheetFormatPr baseColWidth="10" defaultRowHeight="15"/>
  <cols>
    <col min="1" max="1" width="33.140625" bestFit="1" customWidth="1"/>
    <col min="3" max="3" width="54.7109375" customWidth="1"/>
    <col min="4" max="10" width="8.7109375" bestFit="1" customWidth="1"/>
    <col min="11" max="11" width="10.85546875" bestFit="1" customWidth="1"/>
    <col min="12" max="15" width="11.85546875" bestFit="1" customWidth="1"/>
  </cols>
  <sheetData>
    <row r="1" spans="1:17">
      <c r="A1" s="3" t="s">
        <v>468</v>
      </c>
      <c r="B1" s="3" t="s">
        <v>335</v>
      </c>
      <c r="C1" s="3" t="s">
        <v>837</v>
      </c>
      <c r="D1" s="3">
        <v>2010</v>
      </c>
      <c r="E1" s="3">
        <v>2011</v>
      </c>
      <c r="F1" s="3">
        <v>2012</v>
      </c>
      <c r="G1" s="3">
        <v>2013</v>
      </c>
      <c r="H1" s="3">
        <v>2014</v>
      </c>
      <c r="I1" s="3">
        <v>2015</v>
      </c>
      <c r="J1" s="3">
        <v>2016</v>
      </c>
      <c r="K1" s="3">
        <v>2017</v>
      </c>
      <c r="L1" s="3">
        <v>2018</v>
      </c>
      <c r="M1" s="3">
        <v>2019</v>
      </c>
      <c r="N1" s="3">
        <v>2020</v>
      </c>
      <c r="O1" s="3">
        <v>2021</v>
      </c>
      <c r="P1" s="3">
        <v>2022</v>
      </c>
      <c r="Q1" s="3">
        <v>2023</v>
      </c>
    </row>
    <row r="2" spans="1:17">
      <c r="A2" t="s">
        <v>838</v>
      </c>
      <c r="B2" t="s">
        <v>839</v>
      </c>
      <c r="K2" s="73">
        <v>649.32878542510048</v>
      </c>
      <c r="L2" s="73">
        <v>640.29077235772354</v>
      </c>
      <c r="M2" s="73">
        <v>702.63104838709694</v>
      </c>
      <c r="N2" s="73">
        <v>792.22183266932257</v>
      </c>
      <c r="O2" s="73">
        <v>759.27283999999952</v>
      </c>
    </row>
    <row r="3" spans="1:17">
      <c r="A3" t="s">
        <v>840</v>
      </c>
      <c r="B3" t="s">
        <v>337</v>
      </c>
      <c r="C3" t="s">
        <v>855</v>
      </c>
      <c r="K3" s="178">
        <v>1.184544706569419E-2</v>
      </c>
      <c r="L3" s="178">
        <v>3.7138591771005328E-2</v>
      </c>
      <c r="M3" s="178">
        <v>1.0999999999999999E-2</v>
      </c>
      <c r="N3" s="178">
        <v>-5.7517623192850822E-2</v>
      </c>
      <c r="O3" s="178">
        <v>0.11700000000000001</v>
      </c>
      <c r="P3" s="178">
        <v>2.5499999999999998E-2</v>
      </c>
      <c r="Q3" s="178">
        <v>2.1878066688201161E-3</v>
      </c>
    </row>
    <row r="4" spans="1:17">
      <c r="A4" t="s">
        <v>841</v>
      </c>
      <c r="B4" t="s">
        <v>337</v>
      </c>
      <c r="K4" s="152">
        <v>0</v>
      </c>
      <c r="L4" s="152">
        <v>1.8036241763482352E-2</v>
      </c>
      <c r="M4" s="152">
        <v>1.8975164794318079E-2</v>
      </c>
      <c r="N4" s="152">
        <v>1.8374942744144411E-2</v>
      </c>
      <c r="O4" s="152">
        <v>1.130894717989383E-2</v>
      </c>
    </row>
    <row r="5" spans="1:17">
      <c r="A5" t="s">
        <v>322</v>
      </c>
      <c r="B5" t="s">
        <v>842</v>
      </c>
      <c r="C5" t="s">
        <v>855</v>
      </c>
      <c r="K5" s="70">
        <v>147530</v>
      </c>
      <c r="L5" s="70">
        <f t="shared" ref="L5:Q5" si="0">K5*(1+L3)</f>
        <v>153009.05644397644</v>
      </c>
      <c r="M5" s="70">
        <f t="shared" si="0"/>
        <v>154692.15606486017</v>
      </c>
      <c r="N5" s="70">
        <f t="shared" si="0"/>
        <v>145794.63092143188</v>
      </c>
      <c r="O5" s="70">
        <f t="shared" si="0"/>
        <v>162852.6027392394</v>
      </c>
      <c r="P5" s="70">
        <f t="shared" si="0"/>
        <v>167005.34410909002</v>
      </c>
      <c r="Q5" s="70">
        <f t="shared" si="0"/>
        <v>167370.71951466048</v>
      </c>
    </row>
    <row r="6" spans="1:17">
      <c r="A6" t="s">
        <v>843</v>
      </c>
      <c r="B6" t="s">
        <v>844</v>
      </c>
      <c r="K6" s="70">
        <v>18419192</v>
      </c>
      <c r="L6" s="70">
        <v>18751405</v>
      </c>
      <c r="M6" s="70">
        <v>19107216</v>
      </c>
      <c r="N6" s="70">
        <v>19458310</v>
      </c>
      <c r="O6" s="70">
        <v>19678363</v>
      </c>
    </row>
    <row r="7" spans="1:17">
      <c r="A7" t="s">
        <v>320</v>
      </c>
      <c r="B7" t="s">
        <v>845</v>
      </c>
      <c r="K7" s="70">
        <v>6486533</v>
      </c>
      <c r="L7" s="70">
        <f>K7*(1+L4)</f>
        <v>6603525.6773948064</v>
      </c>
      <c r="M7" s="70">
        <f>L7*(1+M4)</f>
        <v>6728828.6653468842</v>
      </c>
      <c r="N7" s="70">
        <f>M7*(1+N4)</f>
        <v>6852470.5068077911</v>
      </c>
      <c r="O7" s="70">
        <f>N7*(1+O4)</f>
        <v>6929964.7338210596</v>
      </c>
    </row>
    <row r="8" spans="1:17">
      <c r="A8" t="s">
        <v>846</v>
      </c>
      <c r="K8" s="115">
        <v>1</v>
      </c>
      <c r="L8" s="115">
        <v>1.0406222265738569</v>
      </c>
      <c r="M8" s="115">
        <v>1.0807804018432901</v>
      </c>
      <c r="N8" s="115">
        <v>1.11699907198555</v>
      </c>
      <c r="O8" s="115">
        <v>1.154431487366564</v>
      </c>
    </row>
    <row r="9" spans="1:17">
      <c r="A9" t="s">
        <v>847</v>
      </c>
      <c r="B9" t="s">
        <v>744</v>
      </c>
      <c r="C9" t="s">
        <v>856</v>
      </c>
      <c r="H9" s="70">
        <v>37409.164088756886</v>
      </c>
      <c r="I9" s="70">
        <v>35705.629684682273</v>
      </c>
      <c r="J9" s="70">
        <v>34689.311699936203</v>
      </c>
      <c r="K9" s="70">
        <v>33099.1337383063</v>
      </c>
      <c r="L9" s="70">
        <v>33734.229151219173</v>
      </c>
      <c r="M9" s="70">
        <v>32710.833074726539</v>
      </c>
      <c r="N9" s="70">
        <v>30412.885995948691</v>
      </c>
      <c r="O9" s="70">
        <v>30504.209380610511</v>
      </c>
      <c r="P9" s="70">
        <v>32993.047849022783</v>
      </c>
    </row>
    <row r="10" spans="1:17">
      <c r="A10" t="s">
        <v>330</v>
      </c>
      <c r="B10" t="s">
        <v>849</v>
      </c>
      <c r="C10" t="s">
        <v>851</v>
      </c>
      <c r="D10" s="70">
        <v>4102.2</v>
      </c>
      <c r="E10" s="70">
        <v>4896.2</v>
      </c>
      <c r="F10" s="70">
        <v>5080.3</v>
      </c>
      <c r="G10" s="70">
        <v>5156</v>
      </c>
      <c r="H10" s="70">
        <v>5208.8</v>
      </c>
      <c r="I10" s="70">
        <v>5116.7</v>
      </c>
      <c r="J10" s="70">
        <v>5145.3999999999996</v>
      </c>
      <c r="K10" s="180">
        <v>5193</v>
      </c>
      <c r="L10" s="180">
        <v>5362.8</v>
      </c>
      <c r="M10" s="180">
        <v>5293.3</v>
      </c>
      <c r="N10" s="180">
        <v>5205</v>
      </c>
      <c r="O10" s="180">
        <v>4979</v>
      </c>
    </row>
    <row r="11" spans="1:17">
      <c r="A11" t="s">
        <v>329</v>
      </c>
      <c r="B11" t="s">
        <v>849</v>
      </c>
      <c r="C11" s="182" t="s">
        <v>857</v>
      </c>
      <c r="D11" s="70">
        <v>1420.67</v>
      </c>
      <c r="E11" s="70">
        <v>1951.07</v>
      </c>
      <c r="F11" s="70">
        <v>1824</v>
      </c>
      <c r="G11" s="70">
        <v>1885.62</v>
      </c>
      <c r="H11" s="70">
        <v>1732.03</v>
      </c>
      <c r="I11" s="70">
        <v>2069.87</v>
      </c>
      <c r="J11" s="70">
        <v>1646.68</v>
      </c>
      <c r="K11" s="181">
        <v>1770.5</v>
      </c>
      <c r="L11" s="181">
        <v>2374.5</v>
      </c>
      <c r="M11" s="181">
        <v>1313.37</v>
      </c>
      <c r="N11" s="181">
        <v>1259.05</v>
      </c>
      <c r="O11" s="181">
        <v>746.24199999999996</v>
      </c>
      <c r="P11" s="66">
        <v>675.5</v>
      </c>
    </row>
    <row r="12" spans="1:17">
      <c r="A12" t="s">
        <v>332</v>
      </c>
      <c r="B12" t="s">
        <v>849</v>
      </c>
      <c r="C12" t="s">
        <v>858</v>
      </c>
      <c r="D12" s="70">
        <v>3761.5569999999998</v>
      </c>
      <c r="E12" s="70">
        <v>4435.3729999999996</v>
      </c>
      <c r="F12" s="70">
        <v>4110.5339999999997</v>
      </c>
      <c r="G12" s="70">
        <v>3352.6979999999999</v>
      </c>
      <c r="H12" s="70">
        <v>3803.1930000000002</v>
      </c>
      <c r="I12" s="70">
        <v>3323.0349999999999</v>
      </c>
      <c r="J12" s="70">
        <v>2876.585</v>
      </c>
      <c r="K12" s="142">
        <v>3533.116</v>
      </c>
      <c r="L12" s="142">
        <v>3733.6390000000001</v>
      </c>
      <c r="M12" s="142">
        <v>3779.7440000000001</v>
      </c>
      <c r="N12" s="142">
        <v>3691.3580000000002</v>
      </c>
      <c r="O12" s="142">
        <v>3896.4560000000001</v>
      </c>
      <c r="P12" s="179">
        <v>4214.732</v>
      </c>
    </row>
    <row r="13" spans="1:17">
      <c r="A13" t="s">
        <v>852</v>
      </c>
      <c r="B13" t="s">
        <v>849</v>
      </c>
      <c r="C13" t="s">
        <v>851</v>
      </c>
      <c r="D13">
        <v>935</v>
      </c>
      <c r="E13">
        <v>554</v>
      </c>
      <c r="F13">
        <v>314</v>
      </c>
      <c r="G13">
        <v>204</v>
      </c>
      <c r="H13">
        <v>165</v>
      </c>
      <c r="I13">
        <v>203.94</v>
      </c>
      <c r="J13">
        <v>394.61</v>
      </c>
      <c r="K13" s="142">
        <v>414.03</v>
      </c>
      <c r="L13" s="142">
        <v>612</v>
      </c>
      <c r="M13" s="142">
        <v>1050</v>
      </c>
      <c r="N13" s="142">
        <v>836</v>
      </c>
      <c r="O13" s="142">
        <v>807</v>
      </c>
    </row>
    <row r="14" spans="1:17">
      <c r="A14" t="s">
        <v>853</v>
      </c>
      <c r="B14" t="s">
        <v>849</v>
      </c>
      <c r="C14" t="s">
        <v>851</v>
      </c>
      <c r="D14">
        <v>1576</v>
      </c>
      <c r="E14">
        <v>1441</v>
      </c>
      <c r="F14">
        <v>1758</v>
      </c>
      <c r="G14">
        <v>1962</v>
      </c>
      <c r="H14">
        <v>1933</v>
      </c>
      <c r="I14">
        <v>1945</v>
      </c>
      <c r="J14">
        <v>2166</v>
      </c>
      <c r="K14" s="143">
        <v>2057</v>
      </c>
      <c r="L14" s="143">
        <v>1666</v>
      </c>
      <c r="M14" s="143">
        <v>1195</v>
      </c>
      <c r="N14" s="143">
        <v>1659.7909999999999</v>
      </c>
      <c r="O14" s="143">
        <v>1577.654</v>
      </c>
    </row>
    <row r="15" spans="1:17">
      <c r="A15" t="s">
        <v>334</v>
      </c>
      <c r="B15" t="s">
        <v>849</v>
      </c>
      <c r="C15" t="s">
        <v>858</v>
      </c>
      <c r="D15" s="70">
        <v>5418.9</v>
      </c>
      <c r="E15" s="70">
        <v>5262.8</v>
      </c>
      <c r="F15" s="70">
        <v>5433.9</v>
      </c>
      <c r="G15" s="70">
        <v>5776</v>
      </c>
      <c r="H15" s="70">
        <v>5761.1</v>
      </c>
      <c r="I15" s="70">
        <v>5772.1</v>
      </c>
      <c r="J15" s="70">
        <v>5552.6</v>
      </c>
      <c r="K15" s="142">
        <v>5503.5</v>
      </c>
      <c r="L15" s="142">
        <v>5831.6</v>
      </c>
      <c r="M15" s="142">
        <v>5787.4</v>
      </c>
      <c r="N15" s="142">
        <v>5733.1</v>
      </c>
      <c r="O15" s="142">
        <v>5624</v>
      </c>
      <c r="P15">
        <v>5376</v>
      </c>
    </row>
    <row r="16" spans="1:17">
      <c r="A16" t="s">
        <v>327</v>
      </c>
      <c r="B16" t="s">
        <v>849</v>
      </c>
      <c r="C16" t="s">
        <v>859</v>
      </c>
      <c r="D16" s="70">
        <v>1011</v>
      </c>
      <c r="E16" s="70">
        <v>1615</v>
      </c>
      <c r="F16" s="70">
        <v>1671</v>
      </c>
      <c r="G16" s="70">
        <v>1323</v>
      </c>
      <c r="H16" s="70">
        <v>1079</v>
      </c>
      <c r="I16" s="70">
        <v>1112</v>
      </c>
      <c r="J16" s="70">
        <v>1153</v>
      </c>
      <c r="K16" s="70">
        <v>1158</v>
      </c>
      <c r="L16" s="70">
        <v>1122</v>
      </c>
      <c r="M16" s="70">
        <v>1117</v>
      </c>
      <c r="N16" s="70">
        <v>1069</v>
      </c>
      <c r="O16" s="70">
        <v>1248</v>
      </c>
      <c r="P16" s="70">
        <v>1004</v>
      </c>
    </row>
    <row r="17" spans="1:16">
      <c r="A17" t="s">
        <v>323</v>
      </c>
      <c r="B17" t="s">
        <v>849</v>
      </c>
      <c r="C17" t="s">
        <v>860</v>
      </c>
      <c r="D17" s="70">
        <v>4237.1000000000004</v>
      </c>
      <c r="E17" s="70">
        <v>4829.1000000000004</v>
      </c>
      <c r="F17" s="70">
        <v>4716.8999999999996</v>
      </c>
      <c r="G17" s="70">
        <v>4614.9799999999996</v>
      </c>
      <c r="H17" s="70">
        <v>4190.3100000000004</v>
      </c>
      <c r="I17" s="70">
        <v>4382.34</v>
      </c>
      <c r="J17" s="70">
        <v>4313.1899999999996</v>
      </c>
      <c r="K17" s="142">
        <v>3995.38</v>
      </c>
      <c r="L17" s="70">
        <v>3992.8</v>
      </c>
      <c r="M17" s="70">
        <v>4081.9</v>
      </c>
      <c r="N17" s="70">
        <v>3796.98</v>
      </c>
      <c r="O17" s="70">
        <v>4388.2</v>
      </c>
      <c r="P17" s="70">
        <v>3802.114</v>
      </c>
    </row>
    <row r="18" spans="1:16">
      <c r="A18" t="s">
        <v>331</v>
      </c>
      <c r="B18" t="s">
        <v>849</v>
      </c>
      <c r="C18" t="s">
        <v>861</v>
      </c>
      <c r="D18" s="70">
        <v>6805</v>
      </c>
      <c r="E18" s="70">
        <v>7747</v>
      </c>
      <c r="F18" s="70">
        <v>9429</v>
      </c>
      <c r="G18" s="70">
        <v>9088.35</v>
      </c>
      <c r="H18" s="70">
        <v>9427.64</v>
      </c>
      <c r="I18" s="70">
        <v>9147.84</v>
      </c>
      <c r="J18" s="70">
        <v>9008.8700000000008</v>
      </c>
      <c r="K18" s="70">
        <v>9549.33</v>
      </c>
      <c r="L18" s="70">
        <v>8942.64</v>
      </c>
      <c r="M18" s="70">
        <v>8427.2199999999993</v>
      </c>
      <c r="N18" s="70">
        <v>9890.89</v>
      </c>
      <c r="O18" s="70">
        <v>11163</v>
      </c>
      <c r="P18" s="70">
        <v>11100</v>
      </c>
    </row>
    <row r="19" spans="1:16">
      <c r="A19" t="s">
        <v>324</v>
      </c>
      <c r="B19" t="s">
        <v>849</v>
      </c>
      <c r="C19" t="s">
        <v>862</v>
      </c>
      <c r="D19">
        <v>18870</v>
      </c>
      <c r="E19">
        <v>20817</v>
      </c>
      <c r="F19">
        <v>19027</v>
      </c>
      <c r="G19">
        <v>17701</v>
      </c>
      <c r="H19">
        <v>21645</v>
      </c>
      <c r="I19">
        <v>22945</v>
      </c>
      <c r="J19">
        <v>20125</v>
      </c>
      <c r="K19" s="142">
        <v>19529</v>
      </c>
      <c r="L19" s="142">
        <v>21251</v>
      </c>
      <c r="M19" s="142">
        <v>19636</v>
      </c>
      <c r="N19" s="142">
        <v>18953.080999999998</v>
      </c>
      <c r="O19" s="142">
        <v>18911.095000000001</v>
      </c>
      <c r="P19">
        <v>20169.596000000001</v>
      </c>
    </row>
    <row r="20" spans="1:16">
      <c r="A20" t="s">
        <v>854</v>
      </c>
      <c r="B20" t="s">
        <v>744</v>
      </c>
      <c r="C20" t="s">
        <v>863</v>
      </c>
      <c r="H20" s="70">
        <v>3550.3190480407238</v>
      </c>
      <c r="I20" s="70">
        <v>2804.672570410145</v>
      </c>
      <c r="J20" s="70">
        <v>3024.9196334013291</v>
      </c>
      <c r="K20" s="70">
        <v>2997.3599697605741</v>
      </c>
      <c r="L20" s="70">
        <v>2529.7244467068449</v>
      </c>
      <c r="M20" s="70">
        <v>2902.5190922002112</v>
      </c>
      <c r="N20" s="70">
        <v>3210.5907417507442</v>
      </c>
      <c r="O20" s="70">
        <v>2984.9495820834368</v>
      </c>
      <c r="P20" s="70">
        <v>2872.3811465506151</v>
      </c>
    </row>
    <row r="21" spans="1:16">
      <c r="A21" t="s">
        <v>864</v>
      </c>
      <c r="B21" t="s">
        <v>744</v>
      </c>
      <c r="K21" s="70">
        <v>47579.655597861703</v>
      </c>
      <c r="L21" s="70">
        <v>49590.728732756586</v>
      </c>
      <c r="M21" s="70">
        <v>50210.481045665387</v>
      </c>
      <c r="N21" s="70">
        <v>46944.779559524221</v>
      </c>
      <c r="O21" s="70">
        <v>53228.117933394409</v>
      </c>
    </row>
    <row r="22" spans="1:16">
      <c r="A22" t="s">
        <v>865</v>
      </c>
      <c r="K22" s="105">
        <v>1</v>
      </c>
      <c r="L22" s="105">
        <v>1.0422675008808859</v>
      </c>
      <c r="M22" s="105">
        <v>1.0552930746291891</v>
      </c>
      <c r="N22" s="105">
        <v>0.98665656507261446</v>
      </c>
      <c r="O22" s="105">
        <v>1.1187159147025549</v>
      </c>
    </row>
    <row r="23" spans="1:16">
      <c r="A23" t="s">
        <v>866</v>
      </c>
      <c r="K23" s="171">
        <v>3179244039820</v>
      </c>
      <c r="L23" s="171">
        <v>3295551961798</v>
      </c>
      <c r="M23" s="171">
        <v>3411859883776</v>
      </c>
      <c r="N23" s="171">
        <v>3528167805754</v>
      </c>
      <c r="O23" s="171">
        <v>3703996903400</v>
      </c>
    </row>
    <row r="24" spans="1:16">
      <c r="A24" t="s">
        <v>867</v>
      </c>
      <c r="K24" s="105">
        <v>1</v>
      </c>
      <c r="L24" s="105">
        <v>1.0702403081625269</v>
      </c>
      <c r="M24" s="105">
        <v>1.1416045291695369</v>
      </c>
      <c r="N24" s="105">
        <v>1.2075928128686579</v>
      </c>
      <c r="O24" s="105">
        <v>1.2773954240991601</v>
      </c>
    </row>
    <row r="25" spans="1:16">
      <c r="A25" t="s">
        <v>868</v>
      </c>
      <c r="B25" t="s">
        <v>744</v>
      </c>
      <c r="K25" s="70">
        <v>1961.5559448648189</v>
      </c>
      <c r="L25" s="70">
        <v>1967.4811835417979</v>
      </c>
      <c r="M25" s="70">
        <v>1952.769375715528</v>
      </c>
      <c r="N25" s="70">
        <v>1941.9800479181549</v>
      </c>
      <c r="O25" s="70">
        <v>1948.135866276001</v>
      </c>
    </row>
    <row r="26" spans="1:16">
      <c r="A26" t="s">
        <v>869</v>
      </c>
      <c r="K26" s="73">
        <v>28257.829000000002</v>
      </c>
      <c r="L26" s="73">
        <v>1.0313971749209749</v>
      </c>
      <c r="M26" s="73">
        <v>1.0439885526945469</v>
      </c>
      <c r="N26" s="73">
        <v>1.003828036470884</v>
      </c>
      <c r="O26" s="73">
        <v>1.094611337622575</v>
      </c>
    </row>
    <row r="27" spans="1:16">
      <c r="A27" t="s">
        <v>870</v>
      </c>
      <c r="K27" s="73">
        <v>17.2126437651416</v>
      </c>
      <c r="L27" s="73">
        <v>1.0056545978746469</v>
      </c>
      <c r="M27" s="73">
        <v>1.0073572460936571</v>
      </c>
      <c r="N27" s="73">
        <v>0.99817200546152629</v>
      </c>
      <c r="O27" s="73">
        <v>1.0153969340149891</v>
      </c>
    </row>
  </sheetData>
  <hyperlinks>
    <hyperlink ref="C11" r:id="rId1" display="https://www.odepa.gob.cl/estadisticas-del-sector/estadisticas-productivas" xr:uid="{00000000-0004-0000-3D00-000000000000}"/>
  </hyperlinks>
  <pageMargins left="0.7" right="0.7" top="0.75" bottom="0.75" header="0.3" footer="0.3"/>
  <pageSetup paperSize="9" orientation="portrait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A1:AR26"/>
  <sheetViews>
    <sheetView zoomScale="64" zoomScaleNormal="64" workbookViewId="0">
      <selection activeCell="K2" sqref="K2"/>
    </sheetView>
  </sheetViews>
  <sheetFormatPr baseColWidth="10" defaultRowHeight="15"/>
  <sheetData>
    <row r="1" spans="1:44">
      <c r="A1" s="141" t="s">
        <v>468</v>
      </c>
      <c r="B1" s="141" t="s">
        <v>335</v>
      </c>
      <c r="C1" s="141" t="s">
        <v>837</v>
      </c>
      <c r="D1" s="172">
        <v>2010</v>
      </c>
      <c r="E1" s="172">
        <v>2011</v>
      </c>
      <c r="F1" s="172">
        <v>2012</v>
      </c>
      <c r="G1" s="172">
        <v>2013</v>
      </c>
      <c r="H1" s="172">
        <v>2014</v>
      </c>
      <c r="I1" s="172">
        <v>2015</v>
      </c>
      <c r="J1" s="172">
        <v>2016</v>
      </c>
      <c r="K1" s="141">
        <v>2017</v>
      </c>
      <c r="L1" s="141">
        <v>2018</v>
      </c>
      <c r="M1" s="141">
        <v>2019</v>
      </c>
      <c r="N1" s="141">
        <v>2020</v>
      </c>
      <c r="O1" s="141">
        <v>2021</v>
      </c>
      <c r="P1" s="141">
        <v>2022</v>
      </c>
      <c r="Q1" s="141">
        <v>2023</v>
      </c>
      <c r="R1" s="141">
        <v>2024</v>
      </c>
      <c r="S1" s="141">
        <v>2025</v>
      </c>
      <c r="T1" s="141">
        <v>2026</v>
      </c>
      <c r="U1" s="141">
        <v>2027</v>
      </c>
      <c r="V1" s="141">
        <v>2028</v>
      </c>
      <c r="W1" s="141">
        <v>2029</v>
      </c>
      <c r="X1" s="141">
        <v>2030</v>
      </c>
      <c r="Y1" s="141">
        <v>2031</v>
      </c>
      <c r="Z1" s="141">
        <v>2032</v>
      </c>
      <c r="AA1" s="141">
        <v>2033</v>
      </c>
      <c r="AB1" s="141">
        <v>2034</v>
      </c>
      <c r="AC1" s="141">
        <v>2035</v>
      </c>
      <c r="AD1" s="141">
        <v>2036</v>
      </c>
      <c r="AE1" s="141">
        <v>2037</v>
      </c>
      <c r="AF1" s="141">
        <v>2038</v>
      </c>
      <c r="AG1" s="141">
        <v>2039</v>
      </c>
      <c r="AH1" s="141">
        <v>2040</v>
      </c>
      <c r="AI1" s="141">
        <v>2041</v>
      </c>
      <c r="AJ1" s="141">
        <v>2042</v>
      </c>
      <c r="AK1" s="141">
        <v>2043</v>
      </c>
      <c r="AL1" s="141">
        <v>2044</v>
      </c>
      <c r="AM1" s="141">
        <v>2045</v>
      </c>
      <c r="AN1" s="141">
        <v>2046</v>
      </c>
      <c r="AO1" s="141">
        <v>2047</v>
      </c>
      <c r="AP1" s="141">
        <v>2048</v>
      </c>
      <c r="AQ1" s="141">
        <v>2049</v>
      </c>
      <c r="AR1" s="141">
        <v>2050</v>
      </c>
    </row>
    <row r="2" spans="1:44">
      <c r="A2" t="s">
        <v>871</v>
      </c>
      <c r="B2" t="s">
        <v>872</v>
      </c>
      <c r="H2" s="70">
        <v>10507530.273329999</v>
      </c>
      <c r="I2" s="70">
        <v>10909621.711200001</v>
      </c>
      <c r="J2" s="70">
        <v>12237009.13955</v>
      </c>
      <c r="K2" s="70">
        <v>13163120.808049999</v>
      </c>
      <c r="L2" s="70">
        <v>15255863.15914</v>
      </c>
      <c r="M2" s="70">
        <v>16971448.665240001</v>
      </c>
      <c r="N2" s="70">
        <v>7257307.5236592274</v>
      </c>
      <c r="O2" s="70">
        <v>9769527.7361621782</v>
      </c>
      <c r="P2" s="70">
        <v>14317578.12953227</v>
      </c>
      <c r="Q2" s="163">
        <v>16432643.311569739</v>
      </c>
      <c r="R2" s="163">
        <v>18484290.384019099</v>
      </c>
      <c r="S2" s="163">
        <v>20499912.08689712</v>
      </c>
      <c r="T2" s="163">
        <v>22488412.246293511</v>
      </c>
      <c r="U2" s="163">
        <v>24474821.205338251</v>
      </c>
      <c r="V2" s="163">
        <v>26408748.485222571</v>
      </c>
      <c r="W2" s="163">
        <v>28327609.921413891</v>
      </c>
      <c r="X2" s="163">
        <v>30245155.00099868</v>
      </c>
      <c r="Y2" s="163">
        <v>32184653.02051916</v>
      </c>
      <c r="Z2" s="163">
        <v>34160779.650986567</v>
      </c>
      <c r="AA2" s="163">
        <v>36183372.610997587</v>
      </c>
      <c r="AB2" s="163">
        <v>38258122.535570309</v>
      </c>
      <c r="AC2" s="163">
        <v>40386898.703490347</v>
      </c>
      <c r="AD2" s="163">
        <v>42559566.504662164</v>
      </c>
      <c r="AE2" s="163">
        <v>44787339.769726969</v>
      </c>
      <c r="AF2" s="163">
        <v>47080593.911006823</v>
      </c>
      <c r="AG2" s="163">
        <v>49448983.697456613</v>
      </c>
      <c r="AH2" s="163">
        <v>51901566.907257907</v>
      </c>
      <c r="AI2" s="163">
        <v>54421882.262745917</v>
      </c>
      <c r="AJ2" s="163">
        <v>56993854.064971738</v>
      </c>
      <c r="AK2" s="163">
        <v>59601631.158445418</v>
      </c>
      <c r="AL2" s="163">
        <v>62229485.640006721</v>
      </c>
      <c r="AM2" s="163">
        <v>64891720.91751001</v>
      </c>
      <c r="AN2" s="163">
        <v>67569797.69201465</v>
      </c>
      <c r="AO2" s="163">
        <v>70245618.450889125</v>
      </c>
      <c r="AP2" s="163">
        <v>72935206.006179288</v>
      </c>
      <c r="AQ2" s="163">
        <v>75617471.975745156</v>
      </c>
      <c r="AR2" s="163">
        <v>78308442.569216803</v>
      </c>
    </row>
    <row r="3" spans="1:44">
      <c r="A3" t="s">
        <v>873</v>
      </c>
      <c r="B3" t="s">
        <v>874</v>
      </c>
      <c r="H3">
        <v>14664636.33941259</v>
      </c>
      <c r="I3">
        <v>15630111.361326961</v>
      </c>
      <c r="J3">
        <v>13480278.341839651</v>
      </c>
      <c r="K3">
        <v>14676372.79256583</v>
      </c>
      <c r="L3">
        <v>14663860.14390998</v>
      </c>
      <c r="M3">
        <v>12834270.386318911</v>
      </c>
      <c r="N3">
        <v>10240968.052218441</v>
      </c>
      <c r="O3">
        <v>9592892.2834602874</v>
      </c>
    </row>
    <row r="26" spans="10:10">
      <c r="J26" s="176"/>
    </row>
  </sheetData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92D050"/>
  </sheetPr>
  <dimension ref="A1:Q54"/>
  <sheetViews>
    <sheetView zoomScale="85" zoomScaleNormal="85" workbookViewId="0">
      <selection activeCell="J3" sqref="J3"/>
    </sheetView>
  </sheetViews>
  <sheetFormatPr baseColWidth="10" defaultRowHeight="15"/>
  <cols>
    <col min="2" max="2" width="13.5703125" bestFit="1" customWidth="1"/>
  </cols>
  <sheetData>
    <row r="1" spans="1:17">
      <c r="A1" s="141" t="s">
        <v>28</v>
      </c>
      <c r="B1" s="141" t="s">
        <v>468</v>
      </c>
      <c r="C1" s="141" t="s">
        <v>335</v>
      </c>
      <c r="D1" s="141" t="s">
        <v>837</v>
      </c>
      <c r="E1" s="172">
        <v>2010</v>
      </c>
      <c r="F1" s="172">
        <v>2011</v>
      </c>
      <c r="G1" s="172">
        <v>2012</v>
      </c>
      <c r="H1" s="172">
        <v>2013</v>
      </c>
      <c r="I1" s="172">
        <v>2014</v>
      </c>
      <c r="J1" s="172">
        <v>2015</v>
      </c>
      <c r="K1" s="172">
        <v>2016</v>
      </c>
      <c r="L1" s="141">
        <v>2017</v>
      </c>
      <c r="M1" s="141">
        <v>2018</v>
      </c>
      <c r="N1" s="141">
        <v>2019</v>
      </c>
      <c r="O1" s="141">
        <v>2020</v>
      </c>
      <c r="P1" s="141">
        <v>2021</v>
      </c>
      <c r="Q1" s="141">
        <v>2022</v>
      </c>
    </row>
    <row r="2" spans="1:17">
      <c r="A2" t="s">
        <v>29</v>
      </c>
      <c r="B2" t="s">
        <v>873</v>
      </c>
      <c r="C2" t="s">
        <v>874</v>
      </c>
      <c r="I2" s="70">
        <v>569202.89251638099</v>
      </c>
      <c r="J2" s="70">
        <v>625150.18779471877</v>
      </c>
      <c r="K2" s="70">
        <v>580280.29683898133</v>
      </c>
      <c r="L2" s="70">
        <v>893672.56182615517</v>
      </c>
      <c r="M2" s="70">
        <v>687825.31323467719</v>
      </c>
      <c r="N2" s="70">
        <v>739032.9793559066</v>
      </c>
      <c r="O2" s="70">
        <v>651875.36410315789</v>
      </c>
      <c r="P2" s="70">
        <v>723709.05120294727</v>
      </c>
      <c r="Q2" s="70"/>
    </row>
    <row r="3" spans="1:17">
      <c r="A3" t="s">
        <v>30</v>
      </c>
      <c r="B3" t="s">
        <v>873</v>
      </c>
      <c r="C3" t="s">
        <v>874</v>
      </c>
      <c r="I3" s="70">
        <v>198666.1389633115</v>
      </c>
      <c r="J3" s="70">
        <v>165068.76558976909</v>
      </c>
      <c r="K3" s="70">
        <v>169535.10188808609</v>
      </c>
      <c r="L3" s="70">
        <v>275758.17828676122</v>
      </c>
      <c r="M3" s="70">
        <v>207523.65002080629</v>
      </c>
      <c r="N3" s="70">
        <v>224134.47305762459</v>
      </c>
      <c r="O3" s="70">
        <v>229716.4767142316</v>
      </c>
      <c r="P3" s="70">
        <v>329804.92776562111</v>
      </c>
      <c r="Q3" s="70"/>
    </row>
    <row r="4" spans="1:17">
      <c r="A4" t="s">
        <v>31</v>
      </c>
      <c r="B4" t="s">
        <v>873</v>
      </c>
      <c r="C4" t="s">
        <v>874</v>
      </c>
      <c r="I4" s="70">
        <v>970715.21669822372</v>
      </c>
      <c r="J4" s="70">
        <v>1108967.873482282</v>
      </c>
      <c r="K4" s="70">
        <v>864459.5496805507</v>
      </c>
      <c r="L4" s="70">
        <v>1040469.756937504</v>
      </c>
      <c r="M4" s="70">
        <v>738485.81685732177</v>
      </c>
      <c r="N4" s="70">
        <v>674669.76753467659</v>
      </c>
      <c r="O4" s="70">
        <v>779772.74110488419</v>
      </c>
      <c r="P4" s="70">
        <v>755207.78549219633</v>
      </c>
      <c r="Q4" s="70"/>
    </row>
    <row r="5" spans="1:17">
      <c r="A5" t="s">
        <v>32</v>
      </c>
      <c r="B5" t="s">
        <v>873</v>
      </c>
      <c r="C5" t="s">
        <v>874</v>
      </c>
      <c r="I5" s="70">
        <v>21221.554303791421</v>
      </c>
      <c r="J5" s="70">
        <v>654.80156653204938</v>
      </c>
      <c r="K5" s="70">
        <v>5519.8313052479043</v>
      </c>
      <c r="L5" s="70">
        <v>0</v>
      </c>
      <c r="M5" s="70">
        <v>0</v>
      </c>
      <c r="N5" s="70">
        <v>0</v>
      </c>
      <c r="O5" s="70">
        <v>71523.233555494735</v>
      </c>
      <c r="P5" s="70">
        <v>0</v>
      </c>
      <c r="Q5" s="70"/>
    </row>
    <row r="6" spans="1:17">
      <c r="A6" t="s">
        <v>33</v>
      </c>
      <c r="B6" t="s">
        <v>873</v>
      </c>
      <c r="C6" t="s">
        <v>874</v>
      </c>
      <c r="I6" s="70">
        <v>4568061.014981797</v>
      </c>
      <c r="J6" s="70">
        <v>4628692.4058272289</v>
      </c>
      <c r="K6" s="70">
        <v>4067041.3021705621</v>
      </c>
      <c r="L6" s="70">
        <v>4436619.2030834556</v>
      </c>
      <c r="M6" s="70">
        <v>3647562.5896011489</v>
      </c>
      <c r="N6" s="70">
        <v>3402637.8580214418</v>
      </c>
      <c r="O6" s="70">
        <v>3378237.3257283522</v>
      </c>
      <c r="P6" s="70">
        <v>3433960.0294616418</v>
      </c>
      <c r="Q6" s="70"/>
    </row>
    <row r="7" spans="1:17">
      <c r="A7" t="s">
        <v>34</v>
      </c>
      <c r="B7" t="s">
        <v>873</v>
      </c>
      <c r="C7" t="s">
        <v>874</v>
      </c>
      <c r="I7" s="70">
        <v>0</v>
      </c>
      <c r="J7" s="70">
        <v>0</v>
      </c>
      <c r="K7" s="70">
        <v>0</v>
      </c>
      <c r="L7" s="70">
        <v>0</v>
      </c>
      <c r="M7" s="70">
        <v>0</v>
      </c>
      <c r="N7" s="70">
        <v>0</v>
      </c>
      <c r="O7" s="70">
        <v>0</v>
      </c>
      <c r="P7" s="70">
        <v>0</v>
      </c>
      <c r="Q7" s="70"/>
    </row>
    <row r="8" spans="1:17">
      <c r="A8" t="s">
        <v>35</v>
      </c>
      <c r="B8" t="s">
        <v>873</v>
      </c>
      <c r="C8" t="s">
        <v>874</v>
      </c>
      <c r="I8" s="70">
        <v>0</v>
      </c>
      <c r="J8" s="70">
        <v>0</v>
      </c>
      <c r="K8" s="70">
        <v>0</v>
      </c>
      <c r="L8" s="70">
        <v>0</v>
      </c>
      <c r="M8" s="70">
        <v>0</v>
      </c>
      <c r="N8" s="70">
        <v>0</v>
      </c>
      <c r="O8" s="70">
        <v>0</v>
      </c>
      <c r="P8" s="70">
        <v>0</v>
      </c>
      <c r="Q8" s="70"/>
    </row>
    <row r="9" spans="1:17">
      <c r="A9" t="s">
        <v>36</v>
      </c>
      <c r="B9" t="s">
        <v>873</v>
      </c>
      <c r="C9" t="s">
        <v>874</v>
      </c>
      <c r="I9" s="70">
        <v>1989414.3659070691</v>
      </c>
      <c r="J9" s="70">
        <v>1928925.6356155439</v>
      </c>
      <c r="K9" s="70">
        <v>2075467.6598918999</v>
      </c>
      <c r="L9" s="70">
        <v>1507419.5148192239</v>
      </c>
      <c r="M9" s="70">
        <v>2030778.31069101</v>
      </c>
      <c r="N9" s="70">
        <v>1957751.2115426939</v>
      </c>
      <c r="O9" s="70">
        <v>1621429.987221871</v>
      </c>
      <c r="P9" s="70">
        <v>2019328.1866604681</v>
      </c>
      <c r="Q9" s="70"/>
    </row>
    <row r="10" spans="1:17">
      <c r="A10" t="s">
        <v>37</v>
      </c>
      <c r="B10" t="s">
        <v>873</v>
      </c>
      <c r="C10" t="s">
        <v>874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/>
    </row>
    <row r="11" spans="1:17">
      <c r="A11" t="s">
        <v>38</v>
      </c>
      <c r="B11" t="s">
        <v>873</v>
      </c>
      <c r="C11" t="s">
        <v>874</v>
      </c>
      <c r="I11" s="70">
        <v>824996.216554821</v>
      </c>
      <c r="J11" s="70">
        <v>688423.68756298278</v>
      </c>
      <c r="K11" s="70">
        <v>359183.10735116462</v>
      </c>
      <c r="L11" s="70">
        <v>1249401.7591655559</v>
      </c>
      <c r="M11" s="70">
        <v>1102636.9924901689</v>
      </c>
      <c r="N11" s="70">
        <v>640641.35125742992</v>
      </c>
      <c r="O11" s="70">
        <v>876689.61097416468</v>
      </c>
      <c r="P11" s="70">
        <v>861203.33671647718</v>
      </c>
      <c r="Q11" s="70"/>
    </row>
    <row r="12" spans="1:17">
      <c r="A12" t="s">
        <v>39</v>
      </c>
      <c r="B12" t="s">
        <v>873</v>
      </c>
      <c r="C12" t="s">
        <v>874</v>
      </c>
      <c r="I12" s="70">
        <v>84746.07973770173</v>
      </c>
      <c r="J12" s="70">
        <v>89210.182577162574</v>
      </c>
      <c r="K12" s="70">
        <v>88085.159906777655</v>
      </c>
      <c r="L12" s="70">
        <v>90392.846406982382</v>
      </c>
      <c r="M12" s="70">
        <v>115762.5666235113</v>
      </c>
      <c r="N12" s="70">
        <v>94452.19966381471</v>
      </c>
      <c r="O12" s="70">
        <v>92795.846085456811</v>
      </c>
      <c r="P12" s="70">
        <v>118504.4376478569</v>
      </c>
      <c r="Q12" s="70"/>
    </row>
    <row r="13" spans="1:17">
      <c r="A13" t="s">
        <v>40</v>
      </c>
      <c r="B13" t="s">
        <v>873</v>
      </c>
      <c r="C13" t="s">
        <v>874</v>
      </c>
      <c r="I13" s="70">
        <v>5325672.3248543888</v>
      </c>
      <c r="J13" s="70">
        <v>6316206.0517483279</v>
      </c>
      <c r="K13" s="70">
        <v>5249483.4343329258</v>
      </c>
      <c r="L13" s="70">
        <v>5114767.2261346458</v>
      </c>
      <c r="M13" s="70">
        <v>6031261.7179320017</v>
      </c>
      <c r="N13" s="70">
        <v>5043209.6913663195</v>
      </c>
      <c r="O13" s="70">
        <v>2431412.1860142578</v>
      </c>
      <c r="P13" s="70">
        <v>1248279.498614426</v>
      </c>
      <c r="Q13" s="70"/>
    </row>
    <row r="14" spans="1:17">
      <c r="A14" t="s">
        <v>41</v>
      </c>
      <c r="B14" t="s">
        <v>873</v>
      </c>
      <c r="C14" t="s">
        <v>874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/>
    </row>
    <row r="15" spans="1:17">
      <c r="A15" t="s">
        <v>42</v>
      </c>
      <c r="B15" t="s">
        <v>873</v>
      </c>
      <c r="C15" t="s">
        <v>874</v>
      </c>
      <c r="I15" s="70">
        <v>0</v>
      </c>
      <c r="J15" s="70">
        <v>0</v>
      </c>
      <c r="K15" s="70">
        <v>1286.4725134044099</v>
      </c>
      <c r="L15" s="70">
        <v>0</v>
      </c>
      <c r="M15" s="70">
        <v>0</v>
      </c>
      <c r="N15" s="70">
        <v>616.73731622481455</v>
      </c>
      <c r="O15" s="70">
        <v>0</v>
      </c>
      <c r="P15" s="70">
        <v>1256.877599578947</v>
      </c>
      <c r="Q15" s="70"/>
    </row>
    <row r="16" spans="1:17">
      <c r="A16" t="s">
        <v>43</v>
      </c>
      <c r="B16" t="s">
        <v>873</v>
      </c>
      <c r="C16" t="s">
        <v>874</v>
      </c>
      <c r="I16" s="70">
        <v>111940.5348951075</v>
      </c>
      <c r="J16" s="70">
        <v>78811.769562410685</v>
      </c>
      <c r="K16" s="70">
        <v>19936.425960045541</v>
      </c>
      <c r="L16" s="70">
        <v>67871.745905542106</v>
      </c>
      <c r="M16" s="70">
        <v>102023.18645932731</v>
      </c>
      <c r="N16" s="70">
        <v>57124.117202778369</v>
      </c>
      <c r="O16" s="70">
        <v>107515.28071656841</v>
      </c>
      <c r="P16" s="70">
        <v>101638.1522990737</v>
      </c>
      <c r="Q16" s="70"/>
    </row>
    <row r="17" spans="1:17">
      <c r="A17" t="s">
        <v>44</v>
      </c>
      <c r="B17" t="s">
        <v>873</v>
      </c>
      <c r="C17" t="s">
        <v>874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/>
    </row>
    <row r="18" spans="1:17">
      <c r="A18" t="s">
        <v>29</v>
      </c>
      <c r="B18" t="s">
        <v>871</v>
      </c>
      <c r="C18" t="s">
        <v>872</v>
      </c>
      <c r="I18" s="70">
        <v>670296.97839000006</v>
      </c>
      <c r="J18" s="70">
        <v>713839.03639999998</v>
      </c>
      <c r="K18" s="70">
        <v>794493.16208000004</v>
      </c>
      <c r="L18" s="70">
        <v>834772.19432000001</v>
      </c>
      <c r="M18" s="70">
        <v>954044.06217000005</v>
      </c>
      <c r="N18" s="70">
        <v>1109005.0462400001</v>
      </c>
      <c r="O18" s="70">
        <v>623913.80344129063</v>
      </c>
      <c r="P18" s="70">
        <v>962493.43105404917</v>
      </c>
      <c r="Q18" s="70">
        <v>1267197.8111983349</v>
      </c>
    </row>
    <row r="19" spans="1:17">
      <c r="A19" t="s">
        <v>30</v>
      </c>
      <c r="B19" t="s">
        <v>871</v>
      </c>
      <c r="C19" t="s">
        <v>872</v>
      </c>
      <c r="I19" s="70">
        <v>1873233.07311</v>
      </c>
      <c r="J19" s="70">
        <v>1861483.5710100001</v>
      </c>
      <c r="K19" s="70">
        <v>1882921.0561800001</v>
      </c>
      <c r="L19" s="70">
        <v>1923273.6087799999</v>
      </c>
      <c r="M19" s="70">
        <v>2325674.7877500001</v>
      </c>
      <c r="N19" s="70">
        <v>2571169.0186299998</v>
      </c>
      <c r="O19" s="70">
        <v>1203313.819951182</v>
      </c>
      <c r="P19" s="70">
        <v>1603514.9336038481</v>
      </c>
      <c r="Q19" s="70">
        <v>2154883.7603883878</v>
      </c>
    </row>
    <row r="20" spans="1:17">
      <c r="A20" t="s">
        <v>31</v>
      </c>
      <c r="B20" t="s">
        <v>871</v>
      </c>
      <c r="C20" t="s">
        <v>872</v>
      </c>
      <c r="I20" s="70">
        <v>188650.48420000001</v>
      </c>
      <c r="J20" s="70">
        <v>151305.43031</v>
      </c>
      <c r="K20" s="70">
        <v>166619.99007</v>
      </c>
      <c r="L20" s="70">
        <v>179902.55968999999</v>
      </c>
      <c r="M20" s="70">
        <v>203252.29221000001</v>
      </c>
      <c r="N20" s="70">
        <v>220663.88049000001</v>
      </c>
      <c r="O20" s="70">
        <v>90731.598534880279</v>
      </c>
      <c r="P20" s="70">
        <v>165606.9999353349</v>
      </c>
      <c r="Q20" s="70">
        <v>254603.893399244</v>
      </c>
    </row>
    <row r="21" spans="1:17">
      <c r="A21" t="s">
        <v>32</v>
      </c>
      <c r="B21" t="s">
        <v>871</v>
      </c>
      <c r="C21" t="s">
        <v>872</v>
      </c>
      <c r="I21" s="70">
        <v>176445.17473999999</v>
      </c>
      <c r="J21" s="70">
        <v>183634.81524</v>
      </c>
      <c r="K21" s="70">
        <v>181183.94396</v>
      </c>
      <c r="L21" s="70">
        <v>183634.97834999999</v>
      </c>
      <c r="M21" s="70">
        <v>266700.29016999999</v>
      </c>
      <c r="N21" s="70">
        <v>332239.14029999991</v>
      </c>
      <c r="O21" s="70">
        <v>185395.29746748181</v>
      </c>
      <c r="P21" s="70">
        <v>314611.95031706168</v>
      </c>
      <c r="Q21" s="70">
        <v>403693.44486468681</v>
      </c>
    </row>
    <row r="22" spans="1:17">
      <c r="A22" t="s">
        <v>33</v>
      </c>
      <c r="B22" t="s">
        <v>871</v>
      </c>
      <c r="C22" t="s">
        <v>872</v>
      </c>
      <c r="I22" s="70">
        <v>306398.37995999999</v>
      </c>
      <c r="J22" s="70">
        <v>352771.86411999998</v>
      </c>
      <c r="K22" s="70">
        <v>403808.22613999998</v>
      </c>
      <c r="L22" s="70">
        <v>446292.22441999998</v>
      </c>
      <c r="M22" s="70">
        <v>481748.11693999998</v>
      </c>
      <c r="N22" s="70">
        <v>569130.1476899999</v>
      </c>
      <c r="O22" s="70">
        <v>147687.45294436539</v>
      </c>
      <c r="P22" s="70">
        <v>4328.7313347107965</v>
      </c>
      <c r="Q22" s="70">
        <v>60557.186842051298</v>
      </c>
    </row>
    <row r="23" spans="1:17">
      <c r="A23" t="s">
        <v>34</v>
      </c>
      <c r="B23" t="s">
        <v>871</v>
      </c>
      <c r="C23" t="s">
        <v>872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</row>
    <row r="24" spans="1:17">
      <c r="A24" t="s">
        <v>35</v>
      </c>
      <c r="B24" t="s">
        <v>871</v>
      </c>
      <c r="C24" t="s">
        <v>872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</row>
    <row r="25" spans="1:17">
      <c r="A25" t="s">
        <v>36</v>
      </c>
      <c r="B25" t="s">
        <v>871</v>
      </c>
      <c r="C25" t="s">
        <v>872</v>
      </c>
      <c r="I25" s="70">
        <v>233785.06166000001</v>
      </c>
      <c r="J25" s="70">
        <v>201351.88631999999</v>
      </c>
      <c r="K25" s="70">
        <v>208701.03932000001</v>
      </c>
      <c r="L25" s="70">
        <v>274305.18553999998</v>
      </c>
      <c r="M25" s="70">
        <v>456696.71860999998</v>
      </c>
      <c r="N25" s="70">
        <v>550983.32047000004</v>
      </c>
      <c r="O25" s="70">
        <v>311905.20755714038</v>
      </c>
      <c r="P25" s="70">
        <v>510389.18941502122</v>
      </c>
      <c r="Q25" s="70">
        <v>761623.87809450494</v>
      </c>
    </row>
    <row r="26" spans="1:17">
      <c r="A26" t="s">
        <v>37</v>
      </c>
      <c r="B26" t="s">
        <v>871</v>
      </c>
      <c r="C26" t="s">
        <v>872</v>
      </c>
      <c r="I26" s="70">
        <v>159995.67553000001</v>
      </c>
      <c r="J26" s="70">
        <v>182433.7476</v>
      </c>
      <c r="K26" s="70">
        <v>214787.274</v>
      </c>
      <c r="L26" s="70">
        <v>240329.06039999999</v>
      </c>
      <c r="M26" s="70">
        <v>294911.43208</v>
      </c>
      <c r="N26" s="70">
        <v>342644.59768000012</v>
      </c>
      <c r="O26" s="70">
        <v>138615.33417977259</v>
      </c>
      <c r="P26" s="70">
        <v>205828.19343570841</v>
      </c>
      <c r="Q26" s="70">
        <v>301787.61303225381</v>
      </c>
    </row>
    <row r="27" spans="1:17">
      <c r="A27" t="s">
        <v>38</v>
      </c>
      <c r="B27" t="s">
        <v>871</v>
      </c>
      <c r="C27" t="s">
        <v>872</v>
      </c>
      <c r="I27" s="70">
        <v>629332.9556300001</v>
      </c>
      <c r="J27" s="70">
        <v>637467.54481999995</v>
      </c>
      <c r="K27" s="70">
        <v>730017.68771000009</v>
      </c>
      <c r="L27" s="70">
        <v>795734.88600000006</v>
      </c>
      <c r="M27" s="70">
        <v>917083.16895999981</v>
      </c>
      <c r="N27" s="70">
        <v>998155.86206999992</v>
      </c>
      <c r="O27" s="70">
        <v>418976.23299161409</v>
      </c>
      <c r="P27" s="70">
        <v>607678.7814807347</v>
      </c>
      <c r="Q27" s="70">
        <v>950866.41204170277</v>
      </c>
    </row>
    <row r="28" spans="1:17">
      <c r="A28" t="s">
        <v>39</v>
      </c>
      <c r="B28" t="s">
        <v>871</v>
      </c>
      <c r="C28" t="s">
        <v>872</v>
      </c>
      <c r="I28" s="70">
        <v>200135.53701999999</v>
      </c>
      <c r="J28" s="70">
        <v>215379.78229999999</v>
      </c>
      <c r="K28" s="70">
        <v>262759.25526000001</v>
      </c>
      <c r="L28" s="70">
        <v>290840.75280000002</v>
      </c>
      <c r="M28" s="70">
        <v>328677.05046</v>
      </c>
      <c r="N28" s="70">
        <v>370107.14528000011</v>
      </c>
      <c r="O28" s="70">
        <v>139549.61599489459</v>
      </c>
      <c r="P28" s="70">
        <v>202002.1551416174</v>
      </c>
      <c r="Q28" s="70">
        <v>322348.47800937609</v>
      </c>
    </row>
    <row r="29" spans="1:17">
      <c r="A29" t="s">
        <v>40</v>
      </c>
      <c r="B29" t="s">
        <v>871</v>
      </c>
      <c r="C29" t="s">
        <v>872</v>
      </c>
      <c r="I29" s="70">
        <v>726505.64711999998</v>
      </c>
      <c r="J29" s="70">
        <v>768228.55264999997</v>
      </c>
      <c r="K29" s="70">
        <v>950937.16046000004</v>
      </c>
      <c r="L29" s="70">
        <v>1052799.2694699999</v>
      </c>
      <c r="M29" s="70">
        <v>1223055.8935499999</v>
      </c>
      <c r="N29" s="70">
        <v>1286112.3039500001</v>
      </c>
      <c r="O29" s="70">
        <v>527574.46451892226</v>
      </c>
      <c r="P29" s="70">
        <v>577280.14375191659</v>
      </c>
      <c r="Q29" s="70">
        <v>1009653.477616861</v>
      </c>
    </row>
    <row r="30" spans="1:17">
      <c r="A30" t="s">
        <v>41</v>
      </c>
      <c r="B30" t="s">
        <v>871</v>
      </c>
      <c r="C30" t="s">
        <v>872</v>
      </c>
      <c r="I30" s="70">
        <v>4885662.6048800005</v>
      </c>
      <c r="J30" s="70">
        <v>5147248.7308399994</v>
      </c>
      <c r="K30" s="70">
        <v>5815550.2519299993</v>
      </c>
      <c r="L30" s="70">
        <v>6244550.2931000013</v>
      </c>
      <c r="M30" s="70">
        <v>7043542.7907499997</v>
      </c>
      <c r="N30" s="70">
        <v>7752973.0494100004</v>
      </c>
      <c r="O30" s="70">
        <v>3124079.7067682422</v>
      </c>
      <c r="P30" s="70">
        <v>4161089.789440047</v>
      </c>
      <c r="Q30" s="70">
        <v>6160379.8764571045</v>
      </c>
    </row>
    <row r="31" spans="1:17">
      <c r="A31" t="s">
        <v>42</v>
      </c>
      <c r="B31" t="s">
        <v>871</v>
      </c>
      <c r="C31" t="s">
        <v>872</v>
      </c>
      <c r="I31" s="70">
        <v>52167.98244</v>
      </c>
      <c r="J31" s="70">
        <v>46615.287949999998</v>
      </c>
      <c r="K31" s="70">
        <v>54725.211600000002</v>
      </c>
      <c r="L31" s="70">
        <v>72875.296399999992</v>
      </c>
      <c r="M31" s="70">
        <v>87159.250200000009</v>
      </c>
      <c r="N31" s="70">
        <v>125044.87404</v>
      </c>
      <c r="O31" s="70">
        <v>47637.254859677851</v>
      </c>
      <c r="P31" s="70">
        <v>83819.28764832567</v>
      </c>
      <c r="Q31" s="70">
        <v>139793.02753511479</v>
      </c>
    </row>
    <row r="32" spans="1:17">
      <c r="A32" t="s">
        <v>43</v>
      </c>
      <c r="B32" t="s">
        <v>871</v>
      </c>
      <c r="C32" t="s">
        <v>872</v>
      </c>
      <c r="I32" s="70">
        <v>404920.71865000011</v>
      </c>
      <c r="J32" s="70">
        <v>447861.46163999999</v>
      </c>
      <c r="K32" s="70">
        <v>570504.88084</v>
      </c>
      <c r="L32" s="70">
        <v>623810.49878000002</v>
      </c>
      <c r="M32" s="70">
        <v>673317.30529000005</v>
      </c>
      <c r="N32" s="70">
        <v>743220.27899000002</v>
      </c>
      <c r="O32" s="70">
        <v>297927.73444976279</v>
      </c>
      <c r="P32" s="70">
        <v>370884.14960380422</v>
      </c>
      <c r="Q32" s="70">
        <v>530189.27005264291</v>
      </c>
    </row>
    <row r="33" spans="1:17">
      <c r="A33" t="s">
        <v>44</v>
      </c>
      <c r="B33" t="s">
        <v>871</v>
      </c>
      <c r="C33" t="s">
        <v>872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</row>
    <row r="34" spans="1:17">
      <c r="I34" s="70"/>
      <c r="J34" s="70"/>
      <c r="K34" s="70"/>
      <c r="L34" s="70"/>
      <c r="M34" s="70"/>
      <c r="N34" s="70"/>
      <c r="O34" s="70"/>
      <c r="P34" s="70"/>
    </row>
    <row r="35" spans="1:17">
      <c r="I35" s="70"/>
      <c r="J35" s="70"/>
      <c r="K35" s="70"/>
      <c r="L35" s="70"/>
      <c r="M35" s="70"/>
      <c r="N35" s="70"/>
      <c r="O35" s="70"/>
      <c r="P35" s="70"/>
    </row>
    <row r="36" spans="1:17">
      <c r="I36" s="70"/>
      <c r="J36" s="70"/>
      <c r="K36" s="70"/>
      <c r="L36" s="70"/>
      <c r="M36" s="70"/>
      <c r="N36" s="70"/>
      <c r="O36" s="70"/>
      <c r="P36" s="70"/>
    </row>
    <row r="37" spans="1:17">
      <c r="I37" s="70"/>
      <c r="J37" s="70"/>
      <c r="K37" s="70"/>
      <c r="L37" s="70"/>
      <c r="M37" s="70"/>
      <c r="N37" s="70"/>
      <c r="O37" s="70"/>
      <c r="P37" s="70"/>
    </row>
    <row r="38" spans="1:17">
      <c r="I38" s="70"/>
      <c r="J38" s="70"/>
      <c r="K38" s="70"/>
      <c r="L38" s="70"/>
      <c r="M38" s="70"/>
      <c r="N38" s="70"/>
      <c r="O38" s="70"/>
      <c r="P38" s="70"/>
    </row>
    <row r="39" spans="1:17">
      <c r="I39" s="70"/>
      <c r="J39" s="70"/>
      <c r="K39" s="70"/>
      <c r="L39" s="70"/>
      <c r="M39" s="70"/>
      <c r="N39" s="70"/>
      <c r="O39" s="70"/>
      <c r="P39" s="70"/>
    </row>
    <row r="40" spans="1:17">
      <c r="I40" s="70"/>
      <c r="J40" s="70"/>
      <c r="K40" s="70"/>
      <c r="L40" s="70"/>
      <c r="M40" s="70"/>
      <c r="N40" s="70"/>
      <c r="O40" s="70"/>
      <c r="P40" s="70"/>
    </row>
    <row r="41" spans="1:17">
      <c r="I41" s="70"/>
      <c r="J41" s="70"/>
      <c r="K41" s="70"/>
      <c r="L41" s="70"/>
      <c r="M41" s="70"/>
      <c r="N41" s="70"/>
      <c r="O41" s="70"/>
      <c r="P41" s="70"/>
    </row>
    <row r="42" spans="1:17">
      <c r="I42" s="70"/>
      <c r="J42" s="70"/>
      <c r="K42" s="70"/>
      <c r="L42" s="70"/>
      <c r="M42" s="70"/>
      <c r="N42" s="70"/>
      <c r="O42" s="70"/>
      <c r="P42" s="70"/>
    </row>
    <row r="43" spans="1:17">
      <c r="I43" s="70"/>
      <c r="J43" s="70"/>
      <c r="K43" s="70"/>
      <c r="L43" s="70"/>
      <c r="M43" s="70"/>
      <c r="N43" s="70"/>
      <c r="O43" s="70"/>
      <c r="P43" s="70"/>
    </row>
    <row r="44" spans="1:17">
      <c r="I44" s="70"/>
      <c r="J44" s="70"/>
      <c r="K44" s="70"/>
      <c r="L44" s="70"/>
      <c r="M44" s="70"/>
      <c r="N44" s="70"/>
      <c r="O44" s="70"/>
      <c r="P44" s="70"/>
    </row>
    <row r="45" spans="1:17">
      <c r="I45" s="70"/>
      <c r="J45" s="70"/>
      <c r="K45" s="70"/>
      <c r="L45" s="70"/>
      <c r="M45" s="70"/>
      <c r="N45" s="70"/>
      <c r="O45" s="70"/>
      <c r="P45" s="70"/>
    </row>
    <row r="46" spans="1:17">
      <c r="I46" s="70"/>
      <c r="J46" s="70"/>
      <c r="K46" s="70"/>
      <c r="L46" s="70"/>
      <c r="M46" s="70"/>
      <c r="N46" s="70"/>
      <c r="O46" s="70"/>
      <c r="P46" s="70"/>
    </row>
    <row r="47" spans="1:17">
      <c r="I47" s="70"/>
      <c r="J47" s="70"/>
      <c r="K47" s="70"/>
      <c r="L47" s="70"/>
      <c r="M47" s="70"/>
      <c r="N47" s="70"/>
      <c r="O47" s="70"/>
      <c r="P47" s="70"/>
    </row>
    <row r="48" spans="1:17">
      <c r="I48" s="70"/>
      <c r="J48" s="70"/>
      <c r="K48" s="70"/>
      <c r="L48" s="70"/>
      <c r="M48" s="70"/>
      <c r="N48" s="70"/>
      <c r="O48" s="70"/>
      <c r="P48" s="70"/>
    </row>
    <row r="49" spans="9:17">
      <c r="I49" s="70"/>
      <c r="J49" s="70"/>
      <c r="K49" s="70"/>
      <c r="L49" s="70"/>
      <c r="M49" s="70"/>
      <c r="N49" s="70"/>
      <c r="O49" s="70"/>
      <c r="P49" s="70"/>
    </row>
    <row r="50" spans="9:17">
      <c r="I50" s="70"/>
      <c r="J50" s="70"/>
      <c r="K50" s="70"/>
      <c r="L50" s="70"/>
      <c r="M50" s="70"/>
      <c r="N50" s="70"/>
      <c r="O50" s="70"/>
      <c r="P50" s="70"/>
    </row>
    <row r="51" spans="9:17">
      <c r="I51" s="70"/>
      <c r="J51" s="70"/>
      <c r="K51" s="70"/>
      <c r="L51" s="70"/>
      <c r="M51" s="70"/>
      <c r="N51" s="70"/>
      <c r="O51" s="70"/>
      <c r="P51" s="70"/>
    </row>
    <row r="52" spans="9:17">
      <c r="I52" s="70"/>
      <c r="J52" s="70"/>
      <c r="K52" s="70"/>
      <c r="L52" s="70"/>
      <c r="M52" s="70"/>
      <c r="N52" s="70"/>
      <c r="O52" s="70"/>
      <c r="P52" s="70"/>
    </row>
    <row r="53" spans="9:17">
      <c r="I53" s="70"/>
      <c r="J53" s="70"/>
      <c r="K53" s="70"/>
      <c r="L53" s="70"/>
      <c r="M53" s="70"/>
      <c r="N53" s="70"/>
      <c r="O53" s="70"/>
      <c r="P53" s="70"/>
    </row>
    <row r="54" spans="9:17">
      <c r="I54" s="70"/>
      <c r="J54" s="70"/>
      <c r="K54" s="70"/>
      <c r="L54" s="70"/>
      <c r="M54" s="70"/>
      <c r="N54" s="70"/>
      <c r="O54" s="70"/>
      <c r="P54" s="70"/>
      <c r="Q54" s="7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B050"/>
  </sheetPr>
  <dimension ref="A1:AJ17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B13" sqref="B13"/>
    </sheetView>
  </sheetViews>
  <sheetFormatPr baseColWidth="10" defaultRowHeight="15"/>
  <cols>
    <col min="2" max="2" width="17.85546875" bestFit="1" customWidth="1"/>
  </cols>
  <sheetData>
    <row r="1" spans="1:36">
      <c r="A1" s="165" t="s">
        <v>28</v>
      </c>
      <c r="B1" s="164" t="s">
        <v>335</v>
      </c>
      <c r="C1" s="164">
        <v>2017</v>
      </c>
      <c r="D1" s="164">
        <v>2018</v>
      </c>
      <c r="E1" s="164">
        <v>2019</v>
      </c>
      <c r="F1" s="164">
        <v>2020</v>
      </c>
      <c r="G1" s="164">
        <v>2021</v>
      </c>
      <c r="H1" s="164">
        <v>2022</v>
      </c>
      <c r="I1" s="164">
        <v>2023</v>
      </c>
      <c r="J1" s="164">
        <v>2024</v>
      </c>
      <c r="K1" s="164">
        <v>2025</v>
      </c>
      <c r="L1" s="164">
        <v>2026</v>
      </c>
      <c r="M1" s="164">
        <v>2027</v>
      </c>
      <c r="N1" s="164">
        <v>2028</v>
      </c>
      <c r="O1" s="164">
        <v>2029</v>
      </c>
      <c r="P1" s="164">
        <v>2030</v>
      </c>
      <c r="Q1" s="164">
        <v>2031</v>
      </c>
      <c r="R1" s="164">
        <v>2032</v>
      </c>
      <c r="S1" s="164">
        <v>2033</v>
      </c>
      <c r="T1" s="164">
        <v>2034</v>
      </c>
      <c r="U1" s="164">
        <v>2035</v>
      </c>
      <c r="V1" s="164">
        <v>2036</v>
      </c>
      <c r="W1" s="164">
        <v>2037</v>
      </c>
      <c r="X1" s="164">
        <v>2038</v>
      </c>
      <c r="Y1" s="164">
        <v>2039</v>
      </c>
      <c r="Z1" s="164">
        <v>2040</v>
      </c>
      <c r="AA1" s="164">
        <v>2041</v>
      </c>
      <c r="AB1" s="164">
        <v>2042</v>
      </c>
      <c r="AC1" s="164">
        <v>2043</v>
      </c>
      <c r="AD1" s="164">
        <v>2044</v>
      </c>
      <c r="AE1" s="164">
        <v>2045</v>
      </c>
      <c r="AF1" s="164">
        <v>2046</v>
      </c>
      <c r="AG1" s="164">
        <v>2047</v>
      </c>
      <c r="AH1" s="164">
        <v>2048</v>
      </c>
      <c r="AI1" s="164">
        <v>2049</v>
      </c>
      <c r="AJ1" s="164">
        <v>2050</v>
      </c>
    </row>
    <row r="2" spans="1:36">
      <c r="A2" s="166" t="s">
        <v>875</v>
      </c>
      <c r="B2" t="s">
        <v>842</v>
      </c>
      <c r="C2" s="162">
        <v>1298.167263231154</v>
      </c>
      <c r="D2" s="163">
        <v>1331.598251015404</v>
      </c>
      <c r="E2" s="163">
        <v>1338.1777829545099</v>
      </c>
      <c r="F2" s="163">
        <v>1261.8778496909761</v>
      </c>
      <c r="G2" s="163">
        <v>1421.4308318463959</v>
      </c>
      <c r="H2" s="163">
        <v>1452.9896479764491</v>
      </c>
      <c r="I2" s="163">
        <v>1457.004415802568</v>
      </c>
      <c r="J2" s="163">
        <v>1486.2059123310721</v>
      </c>
      <c r="K2" s="163">
        <v>1518.7421504803731</v>
      </c>
      <c r="L2" s="163">
        <v>1552.362768561524</v>
      </c>
      <c r="M2" s="163">
        <v>1624.1226830857599</v>
      </c>
      <c r="N2" s="163">
        <v>1657.103980987046</v>
      </c>
      <c r="O2" s="163">
        <v>1692.3031675125301</v>
      </c>
      <c r="P2" s="163">
        <v>1728.269582390813</v>
      </c>
      <c r="Q2" s="163">
        <v>1765.584942729932</v>
      </c>
      <c r="R2" s="163">
        <v>1803.839029635275</v>
      </c>
      <c r="S2" s="163">
        <v>1842.8298727519159</v>
      </c>
      <c r="T2" s="163">
        <v>1882.3873656476201</v>
      </c>
      <c r="U2" s="163">
        <v>1922.350302144079</v>
      </c>
      <c r="V2" s="163">
        <v>1962.147080483142</v>
      </c>
      <c r="W2" s="163">
        <v>2002.7677375733369</v>
      </c>
      <c r="X2" s="163">
        <v>2044.2293294735939</v>
      </c>
      <c r="Y2" s="163">
        <v>2086.5492653398801</v>
      </c>
      <c r="Z2" s="163">
        <v>2129.7453147350661</v>
      </c>
      <c r="AA2" s="163">
        <v>2172.7707424327568</v>
      </c>
      <c r="AB2" s="163">
        <v>2215.5789907698099</v>
      </c>
      <c r="AC2" s="163">
        <v>2258.1228640085419</v>
      </c>
      <c r="AD2" s="163">
        <v>2300.3546095186921</v>
      </c>
      <c r="AE2" s="163">
        <v>2343.376179337014</v>
      </c>
      <c r="AF2" s="163">
        <v>2386.030656784073</v>
      </c>
      <c r="AG2" s="163">
        <v>2428.2685219669702</v>
      </c>
      <c r="AH2" s="163">
        <v>2471.2540880438751</v>
      </c>
      <c r="AI2" s="163">
        <v>2513.7649638818261</v>
      </c>
      <c r="AJ2" s="163">
        <v>2557.007118050587</v>
      </c>
    </row>
    <row r="3" spans="1:36">
      <c r="A3" s="166" t="s">
        <v>876</v>
      </c>
      <c r="B3" t="s">
        <v>842</v>
      </c>
      <c r="C3" s="162">
        <v>3685.1533102397798</v>
      </c>
      <c r="D3" s="163">
        <v>3873.0485576381921</v>
      </c>
      <c r="E3" s="163">
        <v>3982.363226232852</v>
      </c>
      <c r="F3" s="163">
        <v>3826.67799295536</v>
      </c>
      <c r="G3" s="163">
        <v>4205.896028428675</v>
      </c>
      <c r="H3" s="163">
        <v>4307.460411433055</v>
      </c>
      <c r="I3" s="163">
        <v>4339.5957918873928</v>
      </c>
      <c r="J3" s="163">
        <v>4435.0152427662679</v>
      </c>
      <c r="K3" s="163">
        <v>4540.7375639345519</v>
      </c>
      <c r="L3" s="163">
        <v>4650.0925846962155</v>
      </c>
      <c r="M3" s="163">
        <v>4838.4629867047597</v>
      </c>
      <c r="N3" s="163">
        <v>4946.1337702765704</v>
      </c>
      <c r="O3" s="163">
        <v>5060.8214374180307</v>
      </c>
      <c r="P3" s="163">
        <v>5178.2268666813934</v>
      </c>
      <c r="Q3" s="163">
        <v>5300.1074055346444</v>
      </c>
      <c r="R3" s="163">
        <v>5425.2560466556861</v>
      </c>
      <c r="S3" s="163">
        <v>5553.0828248011449</v>
      </c>
      <c r="T3" s="163">
        <v>5683.0892311277721</v>
      </c>
      <c r="U3" s="163">
        <v>5814.7997758932588</v>
      </c>
      <c r="V3" s="163">
        <v>5946.4939221259301</v>
      </c>
      <c r="W3" s="163">
        <v>6081.1706900859826</v>
      </c>
      <c r="X3" s="163">
        <v>6218.897630478009</v>
      </c>
      <c r="Y3" s="163">
        <v>6359.7438239014746</v>
      </c>
      <c r="Z3" s="163">
        <v>6503.7799154999248</v>
      </c>
      <c r="AA3" s="163">
        <v>6647.8262604371821</v>
      </c>
      <c r="AB3" s="163">
        <v>6791.739044586915</v>
      </c>
      <c r="AC3" s="163">
        <v>6935.3713970477693</v>
      </c>
      <c r="AD3" s="163">
        <v>7078.5736146550298</v>
      </c>
      <c r="AE3" s="163">
        <v>7224.7326854650428</v>
      </c>
      <c r="AF3" s="163">
        <v>7370.2972965252302</v>
      </c>
      <c r="AG3" s="163">
        <v>7515.1096087622736</v>
      </c>
      <c r="AH3" s="163">
        <v>7662.7672072790629</v>
      </c>
      <c r="AI3" s="163">
        <v>7809.4946129312448</v>
      </c>
      <c r="AJ3" s="163">
        <v>7959.0315691004989</v>
      </c>
    </row>
    <row r="4" spans="1:36">
      <c r="A4" s="166" t="s">
        <v>877</v>
      </c>
      <c r="B4" t="s">
        <v>842</v>
      </c>
      <c r="C4" s="162">
        <v>13466.18918787845</v>
      </c>
      <c r="D4" s="163">
        <v>14199.100645215551</v>
      </c>
      <c r="E4" s="163">
        <v>14295.808880972139</v>
      </c>
      <c r="F4" s="163">
        <v>13862.7331665521</v>
      </c>
      <c r="G4" s="163">
        <v>14771.54668603654</v>
      </c>
      <c r="H4" s="163">
        <v>14985.630789875169</v>
      </c>
      <c r="I4" s="163">
        <v>14960.15725686531</v>
      </c>
      <c r="J4" s="163">
        <v>15144.660955024479</v>
      </c>
      <c r="K4" s="163">
        <v>15359.45776103057</v>
      </c>
      <c r="L4" s="163">
        <v>15581.06409841781</v>
      </c>
      <c r="M4" s="163">
        <v>16120.96543342628</v>
      </c>
      <c r="N4" s="163">
        <v>16324.057440774221</v>
      </c>
      <c r="O4" s="163">
        <v>16544.958587158751</v>
      </c>
      <c r="P4" s="163">
        <v>16769.040142838159</v>
      </c>
      <c r="Q4" s="163">
        <v>17001.828414172622</v>
      </c>
      <c r="R4" s="163">
        <v>17239.129418572458</v>
      </c>
      <c r="S4" s="163">
        <v>17478.86255337263</v>
      </c>
      <c r="T4" s="163">
        <v>17719.310215508209</v>
      </c>
      <c r="U4" s="163">
        <v>17958.889112934728</v>
      </c>
      <c r="V4" s="163">
        <v>18192.22905366663</v>
      </c>
      <c r="W4" s="163">
        <v>18428.60078147614</v>
      </c>
      <c r="X4" s="163">
        <v>18668.043688388709</v>
      </c>
      <c r="Y4" s="163">
        <v>18910.597678250579</v>
      </c>
      <c r="Z4" s="163">
        <v>19156.303173378881</v>
      </c>
      <c r="AA4" s="163">
        <v>19395.62296971144</v>
      </c>
      <c r="AB4" s="163">
        <v>19628.23477803385</v>
      </c>
      <c r="AC4" s="163">
        <v>19853.82218360831</v>
      </c>
      <c r="AD4" s="163">
        <v>20072.075355330118</v>
      </c>
      <c r="AE4" s="163">
        <v>20292.727785316969</v>
      </c>
      <c r="AF4" s="163">
        <v>20505.65948473493</v>
      </c>
      <c r="AG4" s="163">
        <v>20710.572647852809</v>
      </c>
      <c r="AH4" s="163">
        <v>20917.533509287841</v>
      </c>
      <c r="AI4" s="163">
        <v>21116.103764945441</v>
      </c>
      <c r="AJ4" s="163">
        <v>21316.55904908475</v>
      </c>
    </row>
    <row r="5" spans="1:36">
      <c r="A5" s="166" t="s">
        <v>878</v>
      </c>
      <c r="B5" t="s">
        <v>842</v>
      </c>
      <c r="C5" s="162">
        <v>3422.6811030915042</v>
      </c>
      <c r="D5" s="163">
        <v>3444.1771745176211</v>
      </c>
      <c r="E5" s="163">
        <v>3389.186601522219</v>
      </c>
      <c r="F5" s="163">
        <v>3252.186310530341</v>
      </c>
      <c r="G5" s="163">
        <v>3657.449244587689</v>
      </c>
      <c r="H5" s="163">
        <v>3720.5363537044041</v>
      </c>
      <c r="I5" s="163">
        <v>3714.042696237751</v>
      </c>
      <c r="J5" s="163">
        <v>3770.0836499742832</v>
      </c>
      <c r="K5" s="163">
        <v>3833.9448568455591</v>
      </c>
      <c r="L5" s="163">
        <v>3899.8271211233282</v>
      </c>
      <c r="M5" s="163">
        <v>4045.5282519066131</v>
      </c>
      <c r="N5" s="163">
        <v>4107.643035070676</v>
      </c>
      <c r="O5" s="163">
        <v>4174.5490484439333</v>
      </c>
      <c r="P5" s="163">
        <v>4242.5930614940826</v>
      </c>
      <c r="Q5" s="163">
        <v>4313.1811477517504</v>
      </c>
      <c r="R5" s="163">
        <v>4385.268692152903</v>
      </c>
      <c r="S5" s="163">
        <v>4458.3372124572816</v>
      </c>
      <c r="T5" s="163">
        <v>4531.9551190985176</v>
      </c>
      <c r="U5" s="163">
        <v>4605.720443682616</v>
      </c>
      <c r="V5" s="163">
        <v>4678.2556416619118</v>
      </c>
      <c r="W5" s="163">
        <v>4751.9331918552052</v>
      </c>
      <c r="X5" s="163">
        <v>4826.7710850947706</v>
      </c>
      <c r="Y5" s="163">
        <v>4902.7875955493564</v>
      </c>
      <c r="Z5" s="163">
        <v>4980.001285186424</v>
      </c>
      <c r="AA5" s="163">
        <v>5055.9410076620916</v>
      </c>
      <c r="AB5" s="163">
        <v>5130.5107596261869</v>
      </c>
      <c r="AC5" s="163">
        <v>5203.6150807336498</v>
      </c>
      <c r="AD5" s="163">
        <v>5275.1592531169863</v>
      </c>
      <c r="AE5" s="163">
        <v>5347.6870817705503</v>
      </c>
      <c r="AF5" s="163">
        <v>5418.5382473808786</v>
      </c>
      <c r="AG5" s="163">
        <v>5487.618846448946</v>
      </c>
      <c r="AH5" s="163">
        <v>5557.5801496755412</v>
      </c>
      <c r="AI5" s="163">
        <v>5625.6545950270602</v>
      </c>
      <c r="AJ5" s="163">
        <v>5694.5628799247688</v>
      </c>
    </row>
    <row r="6" spans="1:36">
      <c r="A6" s="166" t="s">
        <v>879</v>
      </c>
      <c r="B6" t="s">
        <v>842</v>
      </c>
      <c r="C6" s="162">
        <v>5012.871951428906</v>
      </c>
      <c r="D6" s="163">
        <v>5208.8290714902369</v>
      </c>
      <c r="E6" s="163">
        <v>5288.1074703701825</v>
      </c>
      <c r="F6" s="163">
        <v>5038.5034962993132</v>
      </c>
      <c r="G6" s="163">
        <v>5548.4077617374314</v>
      </c>
      <c r="H6" s="163">
        <v>5664.7758955423506</v>
      </c>
      <c r="I6" s="163">
        <v>5681.9645906732294</v>
      </c>
      <c r="J6" s="163">
        <v>5788.8608015012987</v>
      </c>
      <c r="K6" s="163">
        <v>5908.4774697716402</v>
      </c>
      <c r="L6" s="163">
        <v>6032.0133839425635</v>
      </c>
      <c r="M6" s="163">
        <v>6274.159494171935</v>
      </c>
      <c r="N6" s="163">
        <v>6393.8594670433095</v>
      </c>
      <c r="O6" s="163">
        <v>6521.8165039860532</v>
      </c>
      <c r="P6" s="163">
        <v>6652.4096170696466</v>
      </c>
      <c r="Q6" s="163">
        <v>6787.867779590284</v>
      </c>
      <c r="R6" s="163">
        <v>6926.5956724802327</v>
      </c>
      <c r="S6" s="163">
        <v>7067.8052663303306</v>
      </c>
      <c r="T6" s="163">
        <v>7210.8344999544188</v>
      </c>
      <c r="U6" s="163">
        <v>7355.0585680248787</v>
      </c>
      <c r="V6" s="163">
        <v>7498.2854499777304</v>
      </c>
      <c r="W6" s="163">
        <v>7644.3014245699142</v>
      </c>
      <c r="X6" s="163">
        <v>7793.1608044950026</v>
      </c>
      <c r="Y6" s="163">
        <v>7944.9189600911359</v>
      </c>
      <c r="Z6" s="163">
        <v>8099.6323399368002</v>
      </c>
      <c r="AA6" s="163">
        <v>8253.3086756777011</v>
      </c>
      <c r="AB6" s="163">
        <v>8405.7740963607193</v>
      </c>
      <c r="AC6" s="163">
        <v>8556.8531615730753</v>
      </c>
      <c r="AD6" s="163">
        <v>8706.3691817606759</v>
      </c>
      <c r="AE6" s="163">
        <v>8858.4977324978408</v>
      </c>
      <c r="AF6" s="163">
        <v>9008.8552143133747</v>
      </c>
      <c r="AG6" s="163">
        <v>9157.26032339839</v>
      </c>
      <c r="AH6" s="163">
        <v>9308.1101466983182</v>
      </c>
      <c r="AI6" s="163">
        <v>9456.7909015241621</v>
      </c>
      <c r="AJ6" s="163">
        <v>9607.8465709682478</v>
      </c>
    </row>
    <row r="7" spans="1:36">
      <c r="A7" s="166" t="s">
        <v>880</v>
      </c>
      <c r="B7" t="s">
        <v>842</v>
      </c>
      <c r="C7" s="162">
        <v>12430.349114931199</v>
      </c>
      <c r="D7" s="163">
        <v>12670.85976807445</v>
      </c>
      <c r="E7" s="163">
        <v>12725.940465401571</v>
      </c>
      <c r="F7" s="163">
        <v>11990.360604428661</v>
      </c>
      <c r="G7" s="163">
        <v>13310.11433871701</v>
      </c>
      <c r="H7" s="163">
        <v>13536.314785057029</v>
      </c>
      <c r="I7" s="163">
        <v>13515.003842833999</v>
      </c>
      <c r="J7" s="163">
        <v>13715.493901846599</v>
      </c>
      <c r="K7" s="163">
        <v>13944.33182008879</v>
      </c>
      <c r="L7" s="163">
        <v>14180.404175242709</v>
      </c>
      <c r="M7" s="163">
        <v>14722.3416392543</v>
      </c>
      <c r="N7" s="163">
        <v>14944.64352629118</v>
      </c>
      <c r="O7" s="163">
        <v>15184.263970622131</v>
      </c>
      <c r="P7" s="163">
        <v>15427.90186020173</v>
      </c>
      <c r="Q7" s="163">
        <v>15680.667208759531</v>
      </c>
      <c r="R7" s="163">
        <v>15938.755381235551</v>
      </c>
      <c r="S7" s="163">
        <v>16200.27783538205</v>
      </c>
      <c r="T7" s="163">
        <v>16463.66365846615</v>
      </c>
      <c r="U7" s="163">
        <v>16727.451115833621</v>
      </c>
      <c r="V7" s="163">
        <v>16986.6367539372</v>
      </c>
      <c r="W7" s="163">
        <v>17249.838377174081</v>
      </c>
      <c r="X7" s="163">
        <v>17517.118211741308</v>
      </c>
      <c r="Y7" s="163">
        <v>17788.539448007748</v>
      </c>
      <c r="Z7" s="163">
        <v>18064.16625545354</v>
      </c>
      <c r="AA7" s="163">
        <v>18335.03171471331</v>
      </c>
      <c r="AB7" s="163">
        <v>18600.791185007289</v>
      </c>
      <c r="AC7" s="163">
        <v>18861.102344458319</v>
      </c>
      <c r="AD7" s="163">
        <v>19115.6259106662</v>
      </c>
      <c r="AE7" s="163">
        <v>19373.584177803659</v>
      </c>
      <c r="AF7" s="163">
        <v>19625.336703794281</v>
      </c>
      <c r="AG7" s="163">
        <v>19870.54799194173</v>
      </c>
      <c r="AH7" s="163">
        <v>20118.823103999181</v>
      </c>
      <c r="AI7" s="163">
        <v>20360.14090975569</v>
      </c>
      <c r="AJ7" s="163">
        <v>20604.353232903912</v>
      </c>
    </row>
    <row r="8" spans="1:36">
      <c r="A8" s="166" t="s">
        <v>41</v>
      </c>
      <c r="B8" t="s">
        <v>842</v>
      </c>
      <c r="C8" s="162">
        <v>68844.832314058076</v>
      </c>
      <c r="D8" s="163">
        <v>71332.862578333152</v>
      </c>
      <c r="E8" s="163">
        <v>72130.968605691756</v>
      </c>
      <c r="F8" s="163">
        <v>66993.831237111866</v>
      </c>
      <c r="G8" s="163">
        <v>75410.493614230567</v>
      </c>
      <c r="H8" s="163">
        <v>76820.809524718279</v>
      </c>
      <c r="I8" s="163">
        <v>76868.381909508884</v>
      </c>
      <c r="J8" s="163">
        <v>78139.927326583114</v>
      </c>
      <c r="K8" s="163">
        <v>79577.065325643664</v>
      </c>
      <c r="L8" s="163">
        <v>81060.131335466111</v>
      </c>
      <c r="M8" s="163">
        <v>84786.625383082966</v>
      </c>
      <c r="N8" s="163">
        <v>86211.621669588654</v>
      </c>
      <c r="O8" s="163">
        <v>87741.109990041426</v>
      </c>
      <c r="P8" s="163">
        <v>89298.746654366638</v>
      </c>
      <c r="Q8" s="163">
        <v>90914.239046015442</v>
      </c>
      <c r="R8" s="163">
        <v>92565.807881171815</v>
      </c>
      <c r="S8" s="163">
        <v>94242.654477460324</v>
      </c>
      <c r="T8" s="163">
        <v>95935.754792713167</v>
      </c>
      <c r="U8" s="163">
        <v>97636.659953288283</v>
      </c>
      <c r="V8" s="163">
        <v>99316.191353043192</v>
      </c>
      <c r="W8" s="163">
        <v>101024.6138038041</v>
      </c>
      <c r="X8" s="163">
        <v>102762.42428516199</v>
      </c>
      <c r="Y8" s="163">
        <v>104530.12832567751</v>
      </c>
      <c r="Z8" s="163">
        <v>106328.24014993871</v>
      </c>
      <c r="AA8" s="163">
        <v>108104.1187080744</v>
      </c>
      <c r="AB8" s="163">
        <v>109855.6056681671</v>
      </c>
      <c r="AC8" s="163">
        <v>111580.54215839</v>
      </c>
      <c r="AD8" s="163">
        <v>113276.7730754623</v>
      </c>
      <c r="AE8" s="163">
        <v>114998.78984433621</v>
      </c>
      <c r="AF8" s="163">
        <v>116689.48506279899</v>
      </c>
      <c r="AG8" s="163">
        <v>118346.69189005021</v>
      </c>
      <c r="AH8" s="163">
        <v>120027.4341238277</v>
      </c>
      <c r="AI8" s="163">
        <v>121672.0322934359</v>
      </c>
      <c r="AJ8" s="163">
        <v>123339.16450419249</v>
      </c>
    </row>
    <row r="9" spans="1:36">
      <c r="A9" s="166" t="s">
        <v>881</v>
      </c>
      <c r="B9" t="s">
        <v>842</v>
      </c>
      <c r="C9" s="162">
        <v>6775.7132452316137</v>
      </c>
      <c r="D9" s="163">
        <v>7078.1669452123388</v>
      </c>
      <c r="E9" s="163">
        <v>7095.6109696253352</v>
      </c>
      <c r="F9" s="163">
        <v>6763.4904108631263</v>
      </c>
      <c r="G9" s="163">
        <v>7503.7776567327683</v>
      </c>
      <c r="H9" s="163">
        <v>7630.5734581148799</v>
      </c>
      <c r="I9" s="163">
        <v>7622.5921849655278</v>
      </c>
      <c r="J9" s="163">
        <v>7734.9308670944802</v>
      </c>
      <c r="K9" s="163">
        <v>7863.2347734109744</v>
      </c>
      <c r="L9" s="163">
        <v>7995.5934255770644</v>
      </c>
      <c r="M9" s="163">
        <v>8338.2117258796225</v>
      </c>
      <c r="N9" s="163">
        <v>8463.3065456150762</v>
      </c>
      <c r="O9" s="163">
        <v>8598.18487053832</v>
      </c>
      <c r="P9" s="163">
        <v>8735.31205199135</v>
      </c>
      <c r="Q9" s="163">
        <v>8877.5807396803248</v>
      </c>
      <c r="R9" s="163">
        <v>9022.8354664913531</v>
      </c>
      <c r="S9" s="163">
        <v>9170.0062770173572</v>
      </c>
      <c r="T9" s="163">
        <v>9318.2034152287761</v>
      </c>
      <c r="U9" s="163">
        <v>9466.5992580152597</v>
      </c>
      <c r="V9" s="163">
        <v>9612.3621264426911</v>
      </c>
      <c r="W9" s="163">
        <v>9760.3693925923781</v>
      </c>
      <c r="X9" s="163">
        <v>9910.6556147931315</v>
      </c>
      <c r="Y9" s="163">
        <v>10063.255883488941</v>
      </c>
      <c r="Z9" s="163">
        <v>10218.20582943226</v>
      </c>
      <c r="AA9" s="163">
        <v>10370.43252908877</v>
      </c>
      <c r="AB9" s="163">
        <v>10519.74182431336</v>
      </c>
      <c r="AC9" s="163">
        <v>10665.94094349899</v>
      </c>
      <c r="AD9" s="163">
        <v>10808.83890846915</v>
      </c>
      <c r="AE9" s="163">
        <v>10953.651362606361</v>
      </c>
      <c r="AF9" s="163">
        <v>11094.927129781219</v>
      </c>
      <c r="AG9" s="163">
        <v>11232.477551124361</v>
      </c>
      <c r="AH9" s="163">
        <v>11371.73326698547</v>
      </c>
      <c r="AI9" s="163">
        <v>11507.029552283109</v>
      </c>
      <c r="AJ9" s="163">
        <v>11643.935538088641</v>
      </c>
    </row>
    <row r="10" spans="1:36">
      <c r="A10" s="166" t="s">
        <v>882</v>
      </c>
      <c r="B10" t="s">
        <v>842</v>
      </c>
      <c r="C10" s="162">
        <v>5900.2561236855036</v>
      </c>
      <c r="D10" s="163">
        <v>6241.7350533774706</v>
      </c>
      <c r="E10" s="163">
        <v>6252.1779513281972</v>
      </c>
      <c r="F10" s="163">
        <v>6011.291587720465</v>
      </c>
      <c r="G10" s="163">
        <v>6646.2040172304924</v>
      </c>
      <c r="H10" s="163">
        <v>6777.1851567825124</v>
      </c>
      <c r="I10" s="163">
        <v>6783.0528865424176</v>
      </c>
      <c r="J10" s="163">
        <v>6902.0796030632819</v>
      </c>
      <c r="K10" s="163">
        <v>7035.9638073900978</v>
      </c>
      <c r="L10" s="163">
        <v>7174.168863335939</v>
      </c>
      <c r="M10" s="163">
        <v>7517.1940339706762</v>
      </c>
      <c r="N10" s="163">
        <v>7651.0952673163292</v>
      </c>
      <c r="O10" s="163">
        <v>7794.5295960572894</v>
      </c>
      <c r="P10" s="163">
        <v>7940.7429133522164</v>
      </c>
      <c r="Q10" s="163">
        <v>8092.384767636363</v>
      </c>
      <c r="R10" s="163">
        <v>8247.5322739673884</v>
      </c>
      <c r="S10" s="163">
        <v>8405.2332794020604</v>
      </c>
      <c r="T10" s="163">
        <v>8564.6901244747514</v>
      </c>
      <c r="U10" s="163">
        <v>8725.1533319645805</v>
      </c>
      <c r="V10" s="163">
        <v>8884.0179710519042</v>
      </c>
      <c r="W10" s="163">
        <v>9045.775163724491</v>
      </c>
      <c r="X10" s="163">
        <v>9210.4775766191178</v>
      </c>
      <c r="Y10" s="163">
        <v>9378.1788353088632</v>
      </c>
      <c r="Z10" s="163">
        <v>9548.9335417630882</v>
      </c>
      <c r="AA10" s="163">
        <v>9718.0228253544556</v>
      </c>
      <c r="AB10" s="163">
        <v>9885.2472733435025</v>
      </c>
      <c r="AC10" s="163">
        <v>10050.406639404489</v>
      </c>
      <c r="AD10" s="163">
        <v>10213.300228940419</v>
      </c>
      <c r="AE10" s="163">
        <v>10378.83394264882</v>
      </c>
      <c r="AF10" s="163">
        <v>10541.861153797479</v>
      </c>
      <c r="AG10" s="163">
        <v>10702.17821063002</v>
      </c>
      <c r="AH10" s="163">
        <v>10864.933315008109</v>
      </c>
      <c r="AI10" s="163">
        <v>11024.731077276219</v>
      </c>
      <c r="AJ10" s="163">
        <v>11186.879090952731</v>
      </c>
    </row>
    <row r="11" spans="1:36">
      <c r="A11" s="166" t="s">
        <v>883</v>
      </c>
      <c r="B11" t="s">
        <v>842</v>
      </c>
      <c r="C11" s="162">
        <v>1981.4514414465809</v>
      </c>
      <c r="D11" s="163">
        <v>2080.5277350693159</v>
      </c>
      <c r="E11" s="163">
        <v>2101.590989768305</v>
      </c>
      <c r="F11" s="163">
        <v>2006.92059961162</v>
      </c>
      <c r="G11" s="163">
        <v>2262.1322766275011</v>
      </c>
      <c r="H11" s="163">
        <v>2313.435269834134</v>
      </c>
      <c r="I11" s="163">
        <v>2324.1741086538268</v>
      </c>
      <c r="J11" s="163">
        <v>2371.863935108152</v>
      </c>
      <c r="K11" s="163">
        <v>2424.9202594006451</v>
      </c>
      <c r="L11" s="163">
        <v>2479.7575083100851</v>
      </c>
      <c r="M11" s="163">
        <v>2606.115967430238</v>
      </c>
      <c r="N11" s="163">
        <v>2660.2815914945459</v>
      </c>
      <c r="O11" s="163">
        <v>2718.0583372276319</v>
      </c>
      <c r="P11" s="163">
        <v>2777.1212925542868</v>
      </c>
      <c r="Q11" s="163">
        <v>2838.406983158864</v>
      </c>
      <c r="R11" s="163">
        <v>2901.2590163265759</v>
      </c>
      <c r="S11" s="163">
        <v>2965.3547137795508</v>
      </c>
      <c r="T11" s="163">
        <v>3030.4220662261018</v>
      </c>
      <c r="U11" s="163">
        <v>3096.2028834392472</v>
      </c>
      <c r="V11" s="163">
        <v>3161.7774947525022</v>
      </c>
      <c r="W11" s="163">
        <v>3228.7409135214589</v>
      </c>
      <c r="X11" s="163">
        <v>3297.1225533577331</v>
      </c>
      <c r="Y11" s="163">
        <v>3366.9524508250579</v>
      </c>
      <c r="Z11" s="163">
        <v>3438.26127863282</v>
      </c>
      <c r="AA11" s="163">
        <v>3509.361228469691</v>
      </c>
      <c r="AB11" s="163">
        <v>3580.176776550486</v>
      </c>
      <c r="AC11" s="163">
        <v>3650.6312261712301</v>
      </c>
      <c r="AD11" s="163">
        <v>3720.6468362612641</v>
      </c>
      <c r="AE11" s="163">
        <v>3792.0052786870142</v>
      </c>
      <c r="AF11" s="163">
        <v>3862.8363050470789</v>
      </c>
      <c r="AG11" s="163">
        <v>3933.0589689801541</v>
      </c>
      <c r="AH11" s="163">
        <v>4004.558213679391</v>
      </c>
      <c r="AI11" s="163">
        <v>4075.3549670534821</v>
      </c>
      <c r="AJ11" s="163">
        <v>4147.4033392131832</v>
      </c>
    </row>
    <row r="12" spans="1:36">
      <c r="A12" s="166" t="s">
        <v>884</v>
      </c>
      <c r="B12" t="s">
        <v>842</v>
      </c>
      <c r="C12" s="162">
        <v>10075.574482515631</v>
      </c>
      <c r="D12" s="163">
        <v>10515.592349084491</v>
      </c>
      <c r="E12" s="163">
        <v>10654.682638251341</v>
      </c>
      <c r="F12" s="163">
        <v>10047.04949988198</v>
      </c>
      <c r="G12" s="163">
        <v>11198.840686458811</v>
      </c>
      <c r="H12" s="163">
        <v>11440.923654115029</v>
      </c>
      <c r="I12" s="163">
        <v>11464.241133043541</v>
      </c>
      <c r="J12" s="163">
        <v>11687.298445105091</v>
      </c>
      <c r="K12" s="163">
        <v>11936.31723817632</v>
      </c>
      <c r="L12" s="163">
        <v>12193.56621966274</v>
      </c>
      <c r="M12" s="163">
        <v>12755.10825888302</v>
      </c>
      <c r="N12" s="163">
        <v>13006.661802947019</v>
      </c>
      <c r="O12" s="163">
        <v>13275.32777441802</v>
      </c>
      <c r="P12" s="163">
        <v>13549.69666909294</v>
      </c>
      <c r="Q12" s="163">
        <v>13834.319025269409</v>
      </c>
      <c r="R12" s="163">
        <v>14125.96257930317</v>
      </c>
      <c r="S12" s="163">
        <v>14423.03326021513</v>
      </c>
      <c r="T12" s="163">
        <v>14724.190019822619</v>
      </c>
      <c r="U12" s="163">
        <v>15028.164489871901</v>
      </c>
      <c r="V12" s="163">
        <v>15330.482892555299</v>
      </c>
      <c r="W12" s="163">
        <v>15638.882970526631</v>
      </c>
      <c r="X12" s="163">
        <v>15953.487067559799</v>
      </c>
      <c r="Y12" s="163">
        <v>16274.41998859253</v>
      </c>
      <c r="Z12" s="163">
        <v>16601.80904923701</v>
      </c>
      <c r="AA12" s="163">
        <v>16927.483221762061</v>
      </c>
      <c r="AB12" s="163">
        <v>17251.082333954</v>
      </c>
      <c r="AC12" s="163">
        <v>17572.242080681481</v>
      </c>
      <c r="AD12" s="163">
        <v>17890.59466936476</v>
      </c>
      <c r="AE12" s="163">
        <v>18214.714784482981</v>
      </c>
      <c r="AF12" s="163">
        <v>18535.599557698981</v>
      </c>
      <c r="AG12" s="163">
        <v>18852.869490235411</v>
      </c>
      <c r="AH12" s="163">
        <v>19175.57006502209</v>
      </c>
      <c r="AI12" s="163">
        <v>19494.206452179911</v>
      </c>
      <c r="AJ12" s="163">
        <v>19818.137552708791</v>
      </c>
    </row>
    <row r="13" spans="1:36">
      <c r="A13" s="166" t="s">
        <v>885</v>
      </c>
      <c r="B13" t="s">
        <v>842</v>
      </c>
      <c r="C13" s="162">
        <v>4462.0868816478778</v>
      </c>
      <c r="D13" s="163">
        <v>4644.3457359483291</v>
      </c>
      <c r="E13" s="163">
        <v>4707.9409807326956</v>
      </c>
      <c r="F13" s="163">
        <v>4468.3349392646378</v>
      </c>
      <c r="G13" s="163">
        <v>5026.2611538149486</v>
      </c>
      <c r="H13" s="163">
        <v>5142.4832300558692</v>
      </c>
      <c r="I13" s="163">
        <v>5168.260424259588</v>
      </c>
      <c r="J13" s="163">
        <v>5276.6025025825338</v>
      </c>
      <c r="K13" s="163">
        <v>5396.9774670652832</v>
      </c>
      <c r="L13" s="163">
        <v>5521.4208012503059</v>
      </c>
      <c r="M13" s="163">
        <v>5779.321857195594</v>
      </c>
      <c r="N13" s="163">
        <v>5902.005117126625</v>
      </c>
      <c r="O13" s="163">
        <v>6032.806581717512</v>
      </c>
      <c r="P13" s="163">
        <v>6166.5765841667881</v>
      </c>
      <c r="Q13" s="163">
        <v>6305.3984946858591</v>
      </c>
      <c r="R13" s="163">
        <v>6447.8207012149287</v>
      </c>
      <c r="S13" s="163">
        <v>6593.1307185674768</v>
      </c>
      <c r="T13" s="163">
        <v>6740.7274771303719</v>
      </c>
      <c r="U13" s="163">
        <v>6890.0395987695083</v>
      </c>
      <c r="V13" s="163">
        <v>7039.0227051103884</v>
      </c>
      <c r="W13" s="163">
        <v>7191.2272684047111</v>
      </c>
      <c r="X13" s="163">
        <v>7346.7229461133711</v>
      </c>
      <c r="Y13" s="163">
        <v>7505.5809018983045</v>
      </c>
      <c r="Z13" s="163">
        <v>7667.873838191048</v>
      </c>
      <c r="AA13" s="163">
        <v>7829.8420925463934</v>
      </c>
      <c r="AB13" s="163">
        <v>7991.3166761228158</v>
      </c>
      <c r="AC13" s="163">
        <v>8152.1256865446321</v>
      </c>
      <c r="AD13" s="163">
        <v>8312.0945887074959</v>
      </c>
      <c r="AE13" s="163">
        <v>8475.2025555319142</v>
      </c>
      <c r="AF13" s="163">
        <v>8637.2735835057883</v>
      </c>
      <c r="AG13" s="163">
        <v>8798.125253783177</v>
      </c>
      <c r="AH13" s="163">
        <v>8961.9724595823791</v>
      </c>
      <c r="AI13" s="163">
        <v>9124.3900004360239</v>
      </c>
      <c r="AJ13" s="163">
        <v>9289.7510291988219</v>
      </c>
    </row>
    <row r="14" spans="1:36">
      <c r="A14" s="166" t="s">
        <v>886</v>
      </c>
      <c r="B14" t="s">
        <v>842</v>
      </c>
      <c r="C14" s="162">
        <v>2172.4789732024919</v>
      </c>
      <c r="D14" s="163">
        <v>2260.4242947385978</v>
      </c>
      <c r="E14" s="163">
        <v>2278.1750832312741</v>
      </c>
      <c r="F14" s="163">
        <v>2167.2716444261</v>
      </c>
      <c r="G14" s="163">
        <v>2404.9360106763029</v>
      </c>
      <c r="H14" s="163">
        <v>2447.4838392398169</v>
      </c>
      <c r="I14" s="163">
        <v>2448.286593165149</v>
      </c>
      <c r="J14" s="163">
        <v>2486.3130757970621</v>
      </c>
      <c r="K14" s="163">
        <v>2529.5298602143621</v>
      </c>
      <c r="L14" s="163">
        <v>2574.117568215052</v>
      </c>
      <c r="M14" s="163">
        <v>2673.8629466694638</v>
      </c>
      <c r="N14" s="163">
        <v>2716.1016268278549</v>
      </c>
      <c r="O14" s="163">
        <v>2761.5450365165862</v>
      </c>
      <c r="P14" s="163">
        <v>2807.780665415281</v>
      </c>
      <c r="Q14" s="163">
        <v>2855.7400790738689</v>
      </c>
      <c r="R14" s="163">
        <v>2904.7338746986611</v>
      </c>
      <c r="S14" s="163">
        <v>2954.4199482627432</v>
      </c>
      <c r="T14" s="163">
        <v>3004.5131799241099</v>
      </c>
      <c r="U14" s="163">
        <v>3054.747589907995</v>
      </c>
      <c r="V14" s="163">
        <v>3104.2096826657212</v>
      </c>
      <c r="W14" s="163">
        <v>3154.4726594729368</v>
      </c>
      <c r="X14" s="163">
        <v>3205.5494881444879</v>
      </c>
      <c r="Y14" s="163">
        <v>3257.4533464684619</v>
      </c>
      <c r="Z14" s="163">
        <v>3310.197625606052</v>
      </c>
      <c r="AA14" s="163">
        <v>3362.140834733666</v>
      </c>
      <c r="AB14" s="163">
        <v>3413.218059816279</v>
      </c>
      <c r="AC14" s="163">
        <v>3463.3646347149638</v>
      </c>
      <c r="AD14" s="163">
        <v>3512.516274533064</v>
      </c>
      <c r="AE14" s="163">
        <v>3562.3654683056589</v>
      </c>
      <c r="AF14" s="163">
        <v>3611.1409328974978</v>
      </c>
      <c r="AG14" s="163">
        <v>3658.7786546130978</v>
      </c>
      <c r="AH14" s="163">
        <v>3707.0448072242029</v>
      </c>
      <c r="AI14" s="163">
        <v>3754.0941585093542</v>
      </c>
      <c r="AJ14" s="163">
        <v>3801.740654304881</v>
      </c>
    </row>
    <row r="15" spans="1:36">
      <c r="A15" s="166" t="s">
        <v>887</v>
      </c>
      <c r="B15" t="s">
        <v>842</v>
      </c>
      <c r="C15" s="162">
        <v>5307.4406015811164</v>
      </c>
      <c r="D15" s="163">
        <v>5582.1116071520764</v>
      </c>
      <c r="E15" s="163">
        <v>5649.6723153669946</v>
      </c>
      <c r="F15" s="163">
        <v>5380.4295771295974</v>
      </c>
      <c r="G15" s="163">
        <v>5887.3426627540011</v>
      </c>
      <c r="H15" s="163">
        <v>6023.6732339336586</v>
      </c>
      <c r="I15" s="163">
        <v>6018.818732722304</v>
      </c>
      <c r="J15" s="163">
        <v>6145.1931882178169</v>
      </c>
      <c r="K15" s="163">
        <v>6285.5896792526673</v>
      </c>
      <c r="L15" s="163">
        <v>6430.7337158417658</v>
      </c>
      <c r="M15" s="163">
        <v>6685.8217204057974</v>
      </c>
      <c r="N15" s="163">
        <v>6827.9726832340484</v>
      </c>
      <c r="O15" s="163">
        <v>6979.524960631612</v>
      </c>
      <c r="P15" s="163">
        <v>7134.5216859296233</v>
      </c>
      <c r="Q15" s="163">
        <v>7295.3735898721388</v>
      </c>
      <c r="R15" s="163">
        <v>7460.4017300806527</v>
      </c>
      <c r="S15" s="163">
        <v>7628.7821446890111</v>
      </c>
      <c r="T15" s="163">
        <v>7799.8196803835726</v>
      </c>
      <c r="U15" s="163">
        <v>7972.8534490992997</v>
      </c>
      <c r="V15" s="163">
        <v>8145.5179842717334</v>
      </c>
      <c r="W15" s="163">
        <v>8321.9218383588614</v>
      </c>
      <c r="X15" s="163">
        <v>8502.1459921245223</v>
      </c>
      <c r="Y15" s="163">
        <v>8686.2731800968777</v>
      </c>
      <c r="Z15" s="163">
        <v>8874.3879285489056</v>
      </c>
      <c r="AA15" s="163">
        <v>9062.1394003371479</v>
      </c>
      <c r="AB15" s="163">
        <v>9249.331976668951</v>
      </c>
      <c r="AC15" s="163">
        <v>9435.7666406658045</v>
      </c>
      <c r="AD15" s="163">
        <v>9621.2413018062653</v>
      </c>
      <c r="AE15" s="163">
        <v>9810.3617557302096</v>
      </c>
      <c r="AF15" s="163">
        <v>9998.2944852842847</v>
      </c>
      <c r="AG15" s="163">
        <v>10184.828211170139</v>
      </c>
      <c r="AH15" s="163">
        <v>10374.842013677469</v>
      </c>
      <c r="AI15" s="163">
        <v>10563.213398038561</v>
      </c>
      <c r="AJ15" s="163">
        <v>10755.004957704419</v>
      </c>
    </row>
    <row r="16" spans="1:36">
      <c r="A16" s="166" t="s">
        <v>888</v>
      </c>
      <c r="B16" t="s">
        <v>842</v>
      </c>
      <c r="C16" s="162">
        <v>1053.850843853259</v>
      </c>
      <c r="D16" s="163">
        <v>1094.826668318764</v>
      </c>
      <c r="E16" s="163">
        <v>1099.3728683749171</v>
      </c>
      <c r="F16" s="163">
        <v>1019.052878136222</v>
      </c>
      <c r="G16" s="163">
        <v>1118.7990401624179</v>
      </c>
      <c r="H16" s="163">
        <v>1139.522223444721</v>
      </c>
      <c r="I16" s="163">
        <v>1133.4312239759479</v>
      </c>
      <c r="J16" s="163">
        <v>1151.977223421836</v>
      </c>
      <c r="K16" s="163">
        <v>1172.957843427487</v>
      </c>
      <c r="L16" s="163">
        <v>1194.6079519234111</v>
      </c>
      <c r="M16" s="163">
        <v>1237.48683135789</v>
      </c>
      <c r="N16" s="163">
        <v>1258.063395901027</v>
      </c>
      <c r="O16" s="163">
        <v>1280.1574344149069</v>
      </c>
      <c r="P16" s="163">
        <v>1302.6542750629301</v>
      </c>
      <c r="Q16" s="163">
        <v>1325.987061224381</v>
      </c>
      <c r="R16" s="163">
        <v>1349.837696607729</v>
      </c>
      <c r="S16" s="163">
        <v>1374.048432901353</v>
      </c>
      <c r="T16" s="163">
        <v>1398.487506776361</v>
      </c>
      <c r="U16" s="163">
        <v>1423.0316319903559</v>
      </c>
      <c r="V16" s="163">
        <v>1447.2554780229091</v>
      </c>
      <c r="W16" s="163">
        <v>1471.891679412445</v>
      </c>
      <c r="X16" s="163">
        <v>1496.947255562086</v>
      </c>
      <c r="Y16" s="163">
        <v>1522.4293453641731</v>
      </c>
      <c r="Z16" s="163">
        <v>1548.345209234297</v>
      </c>
      <c r="AA16" s="163">
        <v>1573.9280585753361</v>
      </c>
      <c r="AB16" s="163">
        <v>1599.146641730244</v>
      </c>
      <c r="AC16" s="163">
        <v>1623.9697214535529</v>
      </c>
      <c r="AD16" s="163">
        <v>1648.366137631185</v>
      </c>
      <c r="AE16" s="163">
        <v>1673.129053943919</v>
      </c>
      <c r="AF16" s="163">
        <v>1697.42741168777</v>
      </c>
      <c r="AG16" s="163">
        <v>1721.2299335791949</v>
      </c>
      <c r="AH16" s="163">
        <v>1745.3662311858529</v>
      </c>
      <c r="AI16" s="163">
        <v>1768.968301830156</v>
      </c>
      <c r="AJ16" s="163">
        <v>1792.8895362858959</v>
      </c>
    </row>
    <row r="17" spans="1:36">
      <c r="A17" s="165" t="s">
        <v>889</v>
      </c>
      <c r="B17" t="s">
        <v>842</v>
      </c>
      <c r="C17" s="168">
        <v>1640.9031619768309</v>
      </c>
      <c r="D17" s="169">
        <v>1688.468821791068</v>
      </c>
      <c r="E17" s="169">
        <v>1762.301919979024</v>
      </c>
      <c r="F17" s="169">
        <v>1618.648885701441</v>
      </c>
      <c r="G17" s="169">
        <v>1758.091236543876</v>
      </c>
      <c r="H17" s="169">
        <v>1782.837934243903</v>
      </c>
      <c r="I17" s="169">
        <v>1779.0242767292341</v>
      </c>
      <c r="J17" s="169">
        <v>1800.2229331487831</v>
      </c>
      <c r="K17" s="169">
        <v>1825.0046028387681</v>
      </c>
      <c r="L17" s="169">
        <v>1850.5745403791279</v>
      </c>
      <c r="M17" s="169">
        <v>1905.165618559681</v>
      </c>
      <c r="N17" s="169">
        <v>1928.3722301389439</v>
      </c>
      <c r="O17" s="169">
        <v>1953.6630810552749</v>
      </c>
      <c r="P17" s="169">
        <v>1979.3081926942041</v>
      </c>
      <c r="Q17" s="169">
        <v>2005.9594019019389</v>
      </c>
      <c r="R17" s="169">
        <v>2033.1206248342701</v>
      </c>
      <c r="S17" s="169">
        <v>2060.5458374276081</v>
      </c>
      <c r="T17" s="169">
        <v>2088.03221315681</v>
      </c>
      <c r="U17" s="169">
        <v>2115.393086134427</v>
      </c>
      <c r="V17" s="169">
        <v>2141.9960355020448</v>
      </c>
      <c r="W17" s="169">
        <v>2168.9335406171008</v>
      </c>
      <c r="X17" s="169">
        <v>2196.2098088156531</v>
      </c>
      <c r="Y17" s="169">
        <v>2223.829100344753</v>
      </c>
      <c r="Z17" s="169">
        <v>2251.7957290278468</v>
      </c>
      <c r="AA17" s="169">
        <v>2278.9881650740349</v>
      </c>
      <c r="AB17" s="169">
        <v>2305.3694798863398</v>
      </c>
      <c r="AC17" s="169">
        <v>2330.903497139685</v>
      </c>
      <c r="AD17" s="169">
        <v>2355.554874594035</v>
      </c>
      <c r="AE17" s="169">
        <v>2380.4669622884871</v>
      </c>
      <c r="AF17" s="169">
        <v>2404.4522839845481</v>
      </c>
      <c r="AG17" s="169">
        <v>2427.4770529858761</v>
      </c>
      <c r="AH17" s="169">
        <v>2450.722304627302</v>
      </c>
      <c r="AI17" s="169">
        <v>2472.9647890738779</v>
      </c>
      <c r="AJ17" s="169">
        <v>2495.4091438479991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B050"/>
  </sheetPr>
  <dimension ref="A1:AK97"/>
  <sheetViews>
    <sheetView zoomScale="67" zoomScaleNormal="67" workbookViewId="0">
      <selection activeCell="E3" sqref="E3"/>
    </sheetView>
  </sheetViews>
  <sheetFormatPr baseColWidth="10" defaultRowHeight="15"/>
  <cols>
    <col min="2" max="2" width="17.42578125" bestFit="1" customWidth="1"/>
  </cols>
  <sheetData>
    <row r="1" spans="1:37">
      <c r="A1" t="s">
        <v>28</v>
      </c>
      <c r="B1" t="s">
        <v>890</v>
      </c>
      <c r="C1" t="s">
        <v>335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>
      <c r="A2" t="s">
        <v>41</v>
      </c>
      <c r="B2" t="s">
        <v>891</v>
      </c>
      <c r="C2" t="s">
        <v>337</v>
      </c>
      <c r="D2" s="161">
        <v>0.49084887350410872</v>
      </c>
      <c r="E2" s="161">
        <v>0.49663447641526948</v>
      </c>
      <c r="F2" s="161">
        <v>0.51514375341633156</v>
      </c>
      <c r="G2" s="161">
        <v>0.48913526318595368</v>
      </c>
      <c r="H2" s="161">
        <v>0.48237097846348698</v>
      </c>
      <c r="I2" s="161">
        <v>0.48237097846348698</v>
      </c>
      <c r="J2" s="161">
        <v>0.48237097846348698</v>
      </c>
      <c r="K2" s="161">
        <v>0.48237097846348698</v>
      </c>
      <c r="L2" s="161">
        <v>0.48237097846348698</v>
      </c>
      <c r="M2" s="161">
        <v>0.48237097846348698</v>
      </c>
      <c r="N2" s="161">
        <v>0.48237097846348698</v>
      </c>
      <c r="O2" s="161">
        <v>0.48237097846348698</v>
      </c>
      <c r="P2" s="161">
        <v>0.48237097846348698</v>
      </c>
      <c r="Q2" s="161">
        <v>0.48237097846348698</v>
      </c>
      <c r="R2" s="161">
        <v>0.48237097846348698</v>
      </c>
      <c r="S2" s="161">
        <v>0.48237097846348698</v>
      </c>
      <c r="T2" s="161">
        <v>0.48237097846348698</v>
      </c>
      <c r="U2" s="161">
        <v>0.48237097846348698</v>
      </c>
      <c r="V2" s="161">
        <v>0.48237097846348698</v>
      </c>
      <c r="W2" s="161">
        <v>0.48237097846348698</v>
      </c>
      <c r="X2" s="161">
        <v>0.48237097846348698</v>
      </c>
      <c r="Y2" s="161">
        <v>0.48237097846348698</v>
      </c>
      <c r="Z2" s="161">
        <v>0.48237097846348698</v>
      </c>
      <c r="AA2" s="161">
        <v>0.48237097846348698</v>
      </c>
      <c r="AB2" s="161">
        <v>0.48237097846348698</v>
      </c>
      <c r="AC2" s="161">
        <v>0.48237097846348698</v>
      </c>
      <c r="AD2" s="161">
        <v>0.48237097846348698</v>
      </c>
      <c r="AE2" s="161">
        <v>0.48237097846348698</v>
      </c>
      <c r="AF2" s="161">
        <v>0.48237097846348698</v>
      </c>
      <c r="AG2" s="161">
        <v>0.48237097846348698</v>
      </c>
      <c r="AH2" s="161">
        <v>0.48237097846348698</v>
      </c>
      <c r="AI2" s="161">
        <v>0.48237097846348698</v>
      </c>
      <c r="AJ2" s="161">
        <v>0.48237097846348698</v>
      </c>
      <c r="AK2" s="161">
        <v>0.48237097846348698</v>
      </c>
    </row>
    <row r="3" spans="1:37">
      <c r="A3" t="s">
        <v>876</v>
      </c>
      <c r="B3" t="s">
        <v>891</v>
      </c>
      <c r="C3" t="s">
        <v>337</v>
      </c>
      <c r="D3" s="161">
        <v>1.9602751744490571E-2</v>
      </c>
      <c r="E3" s="161">
        <v>1.382312585391916E-2</v>
      </c>
      <c r="F3" s="161">
        <v>1.1214744692230201E-2</v>
      </c>
      <c r="G3" s="161">
        <v>6.8228621826466624E-3</v>
      </c>
      <c r="H3" s="161">
        <v>1.1458516299721361E-2</v>
      </c>
      <c r="I3" s="161">
        <v>1.1458516299721361E-2</v>
      </c>
      <c r="J3" s="161">
        <v>1.1458516299721361E-2</v>
      </c>
      <c r="K3" s="161">
        <v>1.1458516299721361E-2</v>
      </c>
      <c r="L3" s="161">
        <v>1.1458516299721361E-2</v>
      </c>
      <c r="M3" s="161">
        <v>1.1458516299721361E-2</v>
      </c>
      <c r="N3" s="161">
        <v>1.1458516299721361E-2</v>
      </c>
      <c r="O3" s="161">
        <v>1.1458516299721361E-2</v>
      </c>
      <c r="P3" s="161">
        <v>1.1458516299721361E-2</v>
      </c>
      <c r="Q3" s="161">
        <v>1.1458516299721361E-2</v>
      </c>
      <c r="R3" s="161">
        <v>1.1458516299721361E-2</v>
      </c>
      <c r="S3" s="161">
        <v>1.1458516299721361E-2</v>
      </c>
      <c r="T3" s="161">
        <v>1.1458516299721361E-2</v>
      </c>
      <c r="U3" s="161">
        <v>1.1458516299721361E-2</v>
      </c>
      <c r="V3" s="161">
        <v>1.1458516299721361E-2</v>
      </c>
      <c r="W3" s="161">
        <v>1.1458516299721361E-2</v>
      </c>
      <c r="X3" s="161">
        <v>1.1458516299721361E-2</v>
      </c>
      <c r="Y3" s="161">
        <v>1.1458516299721361E-2</v>
      </c>
      <c r="Z3" s="161">
        <v>1.1458516299721361E-2</v>
      </c>
      <c r="AA3" s="161">
        <v>1.1458516299721361E-2</v>
      </c>
      <c r="AB3" s="161">
        <v>1.1458516299721361E-2</v>
      </c>
      <c r="AC3" s="161">
        <v>1.1458516299721361E-2</v>
      </c>
      <c r="AD3" s="161">
        <v>1.1458516299721361E-2</v>
      </c>
      <c r="AE3" s="161">
        <v>1.1458516299721361E-2</v>
      </c>
      <c r="AF3" s="161">
        <v>1.1458516299721361E-2</v>
      </c>
      <c r="AG3" s="161">
        <v>1.1458516299721361E-2</v>
      </c>
      <c r="AH3" s="161">
        <v>1.1458516299721361E-2</v>
      </c>
      <c r="AI3" s="161">
        <v>1.1458516299721361E-2</v>
      </c>
      <c r="AJ3" s="161">
        <v>1.1458516299721361E-2</v>
      </c>
      <c r="AK3" s="161">
        <v>1.1458516299721361E-2</v>
      </c>
    </row>
    <row r="4" spans="1:37">
      <c r="A4" t="s">
        <v>877</v>
      </c>
      <c r="B4" t="s">
        <v>891</v>
      </c>
      <c r="C4" t="s">
        <v>337</v>
      </c>
      <c r="D4" s="161">
        <v>3.2702911619745513E-2</v>
      </c>
      <c r="E4" s="161">
        <v>3.5918441125957053E-2</v>
      </c>
      <c r="F4" s="161">
        <v>2.920845472418207E-2</v>
      </c>
      <c r="G4" s="161">
        <v>4.003656659038371E-2</v>
      </c>
      <c r="H4" s="161">
        <v>3.3173302033595232E-2</v>
      </c>
      <c r="I4" s="161">
        <v>3.3173302033595232E-2</v>
      </c>
      <c r="J4" s="161">
        <v>3.3173302033595232E-2</v>
      </c>
      <c r="K4" s="161">
        <v>3.3173302033595232E-2</v>
      </c>
      <c r="L4" s="161">
        <v>3.3173302033595232E-2</v>
      </c>
      <c r="M4" s="161">
        <v>3.3173302033595232E-2</v>
      </c>
      <c r="N4" s="161">
        <v>3.3173302033595232E-2</v>
      </c>
      <c r="O4" s="161">
        <v>3.3173302033595232E-2</v>
      </c>
      <c r="P4" s="161">
        <v>3.3173302033595232E-2</v>
      </c>
      <c r="Q4" s="161">
        <v>3.3173302033595232E-2</v>
      </c>
      <c r="R4" s="161">
        <v>3.3173302033595232E-2</v>
      </c>
      <c r="S4" s="161">
        <v>3.3173302033595232E-2</v>
      </c>
      <c r="T4" s="161">
        <v>3.3173302033595232E-2</v>
      </c>
      <c r="U4" s="161">
        <v>3.3173302033595232E-2</v>
      </c>
      <c r="V4" s="161">
        <v>3.3173302033595232E-2</v>
      </c>
      <c r="W4" s="161">
        <v>3.3173302033595232E-2</v>
      </c>
      <c r="X4" s="161">
        <v>3.3173302033595232E-2</v>
      </c>
      <c r="Y4" s="161">
        <v>3.3173302033595232E-2</v>
      </c>
      <c r="Z4" s="161">
        <v>3.3173302033595232E-2</v>
      </c>
      <c r="AA4" s="161">
        <v>3.3173302033595232E-2</v>
      </c>
      <c r="AB4" s="161">
        <v>3.3173302033595232E-2</v>
      </c>
      <c r="AC4" s="161">
        <v>3.3173302033595232E-2</v>
      </c>
      <c r="AD4" s="161">
        <v>3.3173302033595232E-2</v>
      </c>
      <c r="AE4" s="161">
        <v>3.3173302033595232E-2</v>
      </c>
      <c r="AF4" s="161">
        <v>3.3173302033595232E-2</v>
      </c>
      <c r="AG4" s="161">
        <v>3.3173302033595232E-2</v>
      </c>
      <c r="AH4" s="161">
        <v>3.3173302033595232E-2</v>
      </c>
      <c r="AI4" s="161">
        <v>3.3173302033595232E-2</v>
      </c>
      <c r="AJ4" s="161">
        <v>3.3173302033595232E-2</v>
      </c>
      <c r="AK4" s="161">
        <v>3.3173302033595232E-2</v>
      </c>
    </row>
    <row r="5" spans="1:37">
      <c r="A5" t="s">
        <v>878</v>
      </c>
      <c r="B5" t="s">
        <v>891</v>
      </c>
      <c r="C5" t="s">
        <v>337</v>
      </c>
      <c r="D5" s="161">
        <v>1.8586743897965462E-2</v>
      </c>
      <c r="E5" s="161">
        <v>1.4191915983058381E-2</v>
      </c>
      <c r="F5" s="161">
        <v>1.2627109023085189E-2</v>
      </c>
      <c r="G5" s="161">
        <v>1.186229903039708E-2</v>
      </c>
      <c r="H5" s="161">
        <v>1.2796919853058719E-2</v>
      </c>
      <c r="I5" s="161">
        <v>1.2796919853058719E-2</v>
      </c>
      <c r="J5" s="161">
        <v>1.2796919853058719E-2</v>
      </c>
      <c r="K5" s="161">
        <v>1.2796919853058719E-2</v>
      </c>
      <c r="L5" s="161">
        <v>1.2796919853058719E-2</v>
      </c>
      <c r="M5" s="161">
        <v>1.2796919853058719E-2</v>
      </c>
      <c r="N5" s="161">
        <v>1.2796919853058719E-2</v>
      </c>
      <c r="O5" s="161">
        <v>1.2796919853058719E-2</v>
      </c>
      <c r="P5" s="161">
        <v>1.2796919853058719E-2</v>
      </c>
      <c r="Q5" s="161">
        <v>1.2796919853058719E-2</v>
      </c>
      <c r="R5" s="161">
        <v>1.2796919853058719E-2</v>
      </c>
      <c r="S5" s="161">
        <v>1.2796919853058719E-2</v>
      </c>
      <c r="T5" s="161">
        <v>1.2796919853058719E-2</v>
      </c>
      <c r="U5" s="161">
        <v>1.2796919853058719E-2</v>
      </c>
      <c r="V5" s="161">
        <v>1.2796919853058719E-2</v>
      </c>
      <c r="W5" s="161">
        <v>1.2796919853058719E-2</v>
      </c>
      <c r="X5" s="161">
        <v>1.2796919853058719E-2</v>
      </c>
      <c r="Y5" s="161">
        <v>1.2796919853058719E-2</v>
      </c>
      <c r="Z5" s="161">
        <v>1.2796919853058719E-2</v>
      </c>
      <c r="AA5" s="161">
        <v>1.2796919853058719E-2</v>
      </c>
      <c r="AB5" s="161">
        <v>1.2796919853058719E-2</v>
      </c>
      <c r="AC5" s="161">
        <v>1.2796919853058719E-2</v>
      </c>
      <c r="AD5" s="161">
        <v>1.2796919853058719E-2</v>
      </c>
      <c r="AE5" s="161">
        <v>1.2796919853058719E-2</v>
      </c>
      <c r="AF5" s="161">
        <v>1.2796919853058719E-2</v>
      </c>
      <c r="AG5" s="161">
        <v>1.2796919853058719E-2</v>
      </c>
      <c r="AH5" s="161">
        <v>1.2796919853058719E-2</v>
      </c>
      <c r="AI5" s="161">
        <v>1.2796919853058719E-2</v>
      </c>
      <c r="AJ5" s="161">
        <v>1.2796919853058719E-2</v>
      </c>
      <c r="AK5" s="161">
        <v>1.2796919853058719E-2</v>
      </c>
    </row>
    <row r="6" spans="1:37">
      <c r="A6" t="s">
        <v>879</v>
      </c>
      <c r="B6" t="s">
        <v>891</v>
      </c>
      <c r="C6" t="s">
        <v>337</v>
      </c>
      <c r="D6" s="161">
        <v>4.4888827375541472E-2</v>
      </c>
      <c r="E6" s="161">
        <v>3.854344988200379E-2</v>
      </c>
      <c r="F6" s="161">
        <v>2.9159309445729299E-2</v>
      </c>
      <c r="G6" s="161">
        <v>2.5543871079450831E-2</v>
      </c>
      <c r="H6" s="161">
        <v>1.7556927186884692E-2</v>
      </c>
      <c r="I6" s="161">
        <v>1.7556927186884692E-2</v>
      </c>
      <c r="J6" s="161">
        <v>1.7556927186884692E-2</v>
      </c>
      <c r="K6" s="161">
        <v>1.7556927186884692E-2</v>
      </c>
      <c r="L6" s="161">
        <v>1.7556927186884692E-2</v>
      </c>
      <c r="M6" s="161">
        <v>1.7556927186884692E-2</v>
      </c>
      <c r="N6" s="161">
        <v>1.7556927186884692E-2</v>
      </c>
      <c r="O6" s="161">
        <v>1.7556927186884692E-2</v>
      </c>
      <c r="P6" s="161">
        <v>1.7556927186884692E-2</v>
      </c>
      <c r="Q6" s="161">
        <v>1.7556927186884692E-2</v>
      </c>
      <c r="R6" s="161">
        <v>1.7556927186884692E-2</v>
      </c>
      <c r="S6" s="161">
        <v>1.7556927186884692E-2</v>
      </c>
      <c r="T6" s="161">
        <v>1.7556927186884692E-2</v>
      </c>
      <c r="U6" s="161">
        <v>1.7556927186884692E-2</v>
      </c>
      <c r="V6" s="161">
        <v>1.7556927186884692E-2</v>
      </c>
      <c r="W6" s="161">
        <v>1.7556927186884692E-2</v>
      </c>
      <c r="X6" s="161">
        <v>1.7556927186884692E-2</v>
      </c>
      <c r="Y6" s="161">
        <v>1.7556927186884692E-2</v>
      </c>
      <c r="Z6" s="161">
        <v>1.7556927186884692E-2</v>
      </c>
      <c r="AA6" s="161">
        <v>1.7556927186884692E-2</v>
      </c>
      <c r="AB6" s="161">
        <v>1.7556927186884692E-2</v>
      </c>
      <c r="AC6" s="161">
        <v>1.7556927186884692E-2</v>
      </c>
      <c r="AD6" s="161">
        <v>1.7556927186884692E-2</v>
      </c>
      <c r="AE6" s="161">
        <v>1.7556927186884692E-2</v>
      </c>
      <c r="AF6" s="161">
        <v>1.7556927186884692E-2</v>
      </c>
      <c r="AG6" s="161">
        <v>1.7556927186884692E-2</v>
      </c>
      <c r="AH6" s="161">
        <v>1.7556927186884692E-2</v>
      </c>
      <c r="AI6" s="161">
        <v>1.7556927186884692E-2</v>
      </c>
      <c r="AJ6" s="161">
        <v>1.7556927186884692E-2</v>
      </c>
      <c r="AK6" s="161">
        <v>1.7556927186884692E-2</v>
      </c>
    </row>
    <row r="7" spans="1:37">
      <c r="A7" t="s">
        <v>880</v>
      </c>
      <c r="B7" t="s">
        <v>891</v>
      </c>
      <c r="C7" t="s">
        <v>337</v>
      </c>
      <c r="D7" s="161">
        <v>6.6992690795282694E-2</v>
      </c>
      <c r="E7" s="161">
        <v>4.9825654517915381E-2</v>
      </c>
      <c r="F7" s="161">
        <v>5.8201489437798258E-2</v>
      </c>
      <c r="G7" s="161">
        <v>7.6018072436006209E-2</v>
      </c>
      <c r="H7" s="161">
        <v>5.1538507782639562E-2</v>
      </c>
      <c r="I7" s="161">
        <v>5.1538507782639562E-2</v>
      </c>
      <c r="J7" s="161">
        <v>5.1538507782639562E-2</v>
      </c>
      <c r="K7" s="161">
        <v>5.1538507782639562E-2</v>
      </c>
      <c r="L7" s="161">
        <v>5.1538507782639562E-2</v>
      </c>
      <c r="M7" s="161">
        <v>5.1538507782639562E-2</v>
      </c>
      <c r="N7" s="161">
        <v>5.1538507782639562E-2</v>
      </c>
      <c r="O7" s="161">
        <v>5.1538507782639562E-2</v>
      </c>
      <c r="P7" s="161">
        <v>5.1538507782639562E-2</v>
      </c>
      <c r="Q7" s="161">
        <v>5.1538507782639562E-2</v>
      </c>
      <c r="R7" s="161">
        <v>5.1538507782639562E-2</v>
      </c>
      <c r="S7" s="161">
        <v>5.1538507782639562E-2</v>
      </c>
      <c r="T7" s="161">
        <v>5.1538507782639562E-2</v>
      </c>
      <c r="U7" s="161">
        <v>5.1538507782639562E-2</v>
      </c>
      <c r="V7" s="161">
        <v>5.1538507782639562E-2</v>
      </c>
      <c r="W7" s="161">
        <v>5.1538507782639562E-2</v>
      </c>
      <c r="X7" s="161">
        <v>5.1538507782639562E-2</v>
      </c>
      <c r="Y7" s="161">
        <v>5.1538507782639562E-2</v>
      </c>
      <c r="Z7" s="161">
        <v>5.1538507782639562E-2</v>
      </c>
      <c r="AA7" s="161">
        <v>5.1538507782639562E-2</v>
      </c>
      <c r="AB7" s="161">
        <v>5.1538507782639562E-2</v>
      </c>
      <c r="AC7" s="161">
        <v>5.1538507782639562E-2</v>
      </c>
      <c r="AD7" s="161">
        <v>5.1538507782639562E-2</v>
      </c>
      <c r="AE7" s="161">
        <v>5.1538507782639562E-2</v>
      </c>
      <c r="AF7" s="161">
        <v>5.1538507782639562E-2</v>
      </c>
      <c r="AG7" s="161">
        <v>5.1538507782639562E-2</v>
      </c>
      <c r="AH7" s="161">
        <v>5.1538507782639562E-2</v>
      </c>
      <c r="AI7" s="161">
        <v>5.1538507782639562E-2</v>
      </c>
      <c r="AJ7" s="161">
        <v>5.1538507782639562E-2</v>
      </c>
      <c r="AK7" s="161">
        <v>5.1538507782639562E-2</v>
      </c>
    </row>
    <row r="8" spans="1:37">
      <c r="A8" t="s">
        <v>881</v>
      </c>
      <c r="B8" t="s">
        <v>891</v>
      </c>
      <c r="C8" t="s">
        <v>337</v>
      </c>
      <c r="D8" s="161">
        <v>4.3636118090420388E-2</v>
      </c>
      <c r="E8" s="161">
        <v>4.1068946965750447E-2</v>
      </c>
      <c r="F8" s="161">
        <v>3.2674536438355897E-2</v>
      </c>
      <c r="G8" s="161">
        <v>3.1687823187090382E-2</v>
      </c>
      <c r="H8" s="161">
        <v>3.402032548082301E-2</v>
      </c>
      <c r="I8" s="161">
        <v>3.402032548082301E-2</v>
      </c>
      <c r="J8" s="161">
        <v>3.402032548082301E-2</v>
      </c>
      <c r="K8" s="161">
        <v>3.402032548082301E-2</v>
      </c>
      <c r="L8" s="161">
        <v>3.402032548082301E-2</v>
      </c>
      <c r="M8" s="161">
        <v>3.402032548082301E-2</v>
      </c>
      <c r="N8" s="161">
        <v>3.402032548082301E-2</v>
      </c>
      <c r="O8" s="161">
        <v>3.402032548082301E-2</v>
      </c>
      <c r="P8" s="161">
        <v>3.402032548082301E-2</v>
      </c>
      <c r="Q8" s="161">
        <v>3.402032548082301E-2</v>
      </c>
      <c r="R8" s="161">
        <v>3.402032548082301E-2</v>
      </c>
      <c r="S8" s="161">
        <v>3.402032548082301E-2</v>
      </c>
      <c r="T8" s="161">
        <v>3.402032548082301E-2</v>
      </c>
      <c r="U8" s="161">
        <v>3.402032548082301E-2</v>
      </c>
      <c r="V8" s="161">
        <v>3.402032548082301E-2</v>
      </c>
      <c r="W8" s="161">
        <v>3.402032548082301E-2</v>
      </c>
      <c r="X8" s="161">
        <v>3.402032548082301E-2</v>
      </c>
      <c r="Y8" s="161">
        <v>3.402032548082301E-2</v>
      </c>
      <c r="Z8" s="161">
        <v>3.402032548082301E-2</v>
      </c>
      <c r="AA8" s="161">
        <v>3.402032548082301E-2</v>
      </c>
      <c r="AB8" s="161">
        <v>3.402032548082301E-2</v>
      </c>
      <c r="AC8" s="161">
        <v>3.402032548082301E-2</v>
      </c>
      <c r="AD8" s="161">
        <v>3.402032548082301E-2</v>
      </c>
      <c r="AE8" s="161">
        <v>3.402032548082301E-2</v>
      </c>
      <c r="AF8" s="161">
        <v>3.402032548082301E-2</v>
      </c>
      <c r="AG8" s="161">
        <v>3.402032548082301E-2</v>
      </c>
      <c r="AH8" s="161">
        <v>3.402032548082301E-2</v>
      </c>
      <c r="AI8" s="161">
        <v>3.402032548082301E-2</v>
      </c>
      <c r="AJ8" s="161">
        <v>3.402032548082301E-2</v>
      </c>
      <c r="AK8" s="161">
        <v>3.402032548082301E-2</v>
      </c>
    </row>
    <row r="9" spans="1:37">
      <c r="A9" t="s">
        <v>882</v>
      </c>
      <c r="B9" t="s">
        <v>891</v>
      </c>
      <c r="C9" t="s">
        <v>337</v>
      </c>
      <c r="D9" s="161">
        <v>4.6439891924637947E-2</v>
      </c>
      <c r="E9" s="161">
        <v>4.959883819666578E-2</v>
      </c>
      <c r="F9" s="161">
        <v>5.0740635252015762E-2</v>
      </c>
      <c r="G9" s="161">
        <v>7.3552032561034722E-2</v>
      </c>
      <c r="H9" s="161">
        <v>7.2270440722876222E-2</v>
      </c>
      <c r="I9" s="161">
        <v>7.2270440722876222E-2</v>
      </c>
      <c r="J9" s="161">
        <v>7.2270440722876222E-2</v>
      </c>
      <c r="K9" s="161">
        <v>7.2270440722876222E-2</v>
      </c>
      <c r="L9" s="161">
        <v>7.2270440722876222E-2</v>
      </c>
      <c r="M9" s="161">
        <v>7.2270440722876222E-2</v>
      </c>
      <c r="N9" s="161">
        <v>7.2270440722876222E-2</v>
      </c>
      <c r="O9" s="161">
        <v>7.2270440722876222E-2</v>
      </c>
      <c r="P9" s="161">
        <v>7.2270440722876222E-2</v>
      </c>
      <c r="Q9" s="161">
        <v>7.2270440722876222E-2</v>
      </c>
      <c r="R9" s="161">
        <v>7.2270440722876222E-2</v>
      </c>
      <c r="S9" s="161">
        <v>7.2270440722876222E-2</v>
      </c>
      <c r="T9" s="161">
        <v>7.2270440722876222E-2</v>
      </c>
      <c r="U9" s="161">
        <v>7.2270440722876222E-2</v>
      </c>
      <c r="V9" s="161">
        <v>7.2270440722876222E-2</v>
      </c>
      <c r="W9" s="161">
        <v>7.2270440722876222E-2</v>
      </c>
      <c r="X9" s="161">
        <v>7.2270440722876222E-2</v>
      </c>
      <c r="Y9" s="161">
        <v>7.2270440722876222E-2</v>
      </c>
      <c r="Z9" s="161">
        <v>7.2270440722876222E-2</v>
      </c>
      <c r="AA9" s="161">
        <v>7.2270440722876222E-2</v>
      </c>
      <c r="AB9" s="161">
        <v>7.2270440722876222E-2</v>
      </c>
      <c r="AC9" s="161">
        <v>7.2270440722876222E-2</v>
      </c>
      <c r="AD9" s="161">
        <v>7.2270440722876222E-2</v>
      </c>
      <c r="AE9" s="161">
        <v>7.2270440722876222E-2</v>
      </c>
      <c r="AF9" s="161">
        <v>7.2270440722876222E-2</v>
      </c>
      <c r="AG9" s="161">
        <v>7.2270440722876222E-2</v>
      </c>
      <c r="AH9" s="161">
        <v>7.2270440722876222E-2</v>
      </c>
      <c r="AI9" s="161">
        <v>7.2270440722876222E-2</v>
      </c>
      <c r="AJ9" s="161">
        <v>7.2270440722876222E-2</v>
      </c>
      <c r="AK9" s="161">
        <v>7.2270440722876222E-2</v>
      </c>
    </row>
    <row r="10" spans="1:37">
      <c r="A10" t="s">
        <v>884</v>
      </c>
      <c r="B10" t="s">
        <v>891</v>
      </c>
      <c r="C10" t="s">
        <v>337</v>
      </c>
      <c r="D10" s="161">
        <v>6.2383266949504551E-2</v>
      </c>
      <c r="E10" s="161">
        <v>6.8712655930598221E-2</v>
      </c>
      <c r="F10" s="161">
        <v>6.119051254484028E-2</v>
      </c>
      <c r="G10" s="161">
        <v>4.7693103314390743E-2</v>
      </c>
      <c r="H10" s="161">
        <v>6.445426494853479E-2</v>
      </c>
      <c r="I10" s="161">
        <v>6.445426494853479E-2</v>
      </c>
      <c r="J10" s="161">
        <v>6.445426494853479E-2</v>
      </c>
      <c r="K10" s="161">
        <v>6.445426494853479E-2</v>
      </c>
      <c r="L10" s="161">
        <v>6.445426494853479E-2</v>
      </c>
      <c r="M10" s="161">
        <v>6.445426494853479E-2</v>
      </c>
      <c r="N10" s="161">
        <v>6.445426494853479E-2</v>
      </c>
      <c r="O10" s="161">
        <v>6.445426494853479E-2</v>
      </c>
      <c r="P10" s="161">
        <v>6.445426494853479E-2</v>
      </c>
      <c r="Q10" s="161">
        <v>6.445426494853479E-2</v>
      </c>
      <c r="R10" s="161">
        <v>6.445426494853479E-2</v>
      </c>
      <c r="S10" s="161">
        <v>6.445426494853479E-2</v>
      </c>
      <c r="T10" s="161">
        <v>6.445426494853479E-2</v>
      </c>
      <c r="U10" s="161">
        <v>6.445426494853479E-2</v>
      </c>
      <c r="V10" s="161">
        <v>6.445426494853479E-2</v>
      </c>
      <c r="W10" s="161">
        <v>6.445426494853479E-2</v>
      </c>
      <c r="X10" s="161">
        <v>6.445426494853479E-2</v>
      </c>
      <c r="Y10" s="161">
        <v>6.445426494853479E-2</v>
      </c>
      <c r="Z10" s="161">
        <v>6.445426494853479E-2</v>
      </c>
      <c r="AA10" s="161">
        <v>6.445426494853479E-2</v>
      </c>
      <c r="AB10" s="161">
        <v>6.445426494853479E-2</v>
      </c>
      <c r="AC10" s="161">
        <v>6.445426494853479E-2</v>
      </c>
      <c r="AD10" s="161">
        <v>6.445426494853479E-2</v>
      </c>
      <c r="AE10" s="161">
        <v>6.445426494853479E-2</v>
      </c>
      <c r="AF10" s="161">
        <v>6.445426494853479E-2</v>
      </c>
      <c r="AG10" s="161">
        <v>6.445426494853479E-2</v>
      </c>
      <c r="AH10" s="161">
        <v>6.445426494853479E-2</v>
      </c>
      <c r="AI10" s="161">
        <v>6.445426494853479E-2</v>
      </c>
      <c r="AJ10" s="161">
        <v>6.445426494853479E-2</v>
      </c>
      <c r="AK10" s="161">
        <v>6.445426494853479E-2</v>
      </c>
    </row>
    <row r="11" spans="1:37">
      <c r="A11" t="s">
        <v>885</v>
      </c>
      <c r="B11" t="s">
        <v>891</v>
      </c>
      <c r="C11" t="s">
        <v>337</v>
      </c>
      <c r="D11" s="161">
        <v>3.369749940301791E-2</v>
      </c>
      <c r="E11" s="161">
        <v>4.2914835976603727E-2</v>
      </c>
      <c r="F11" s="161">
        <v>3.9741997137184293E-2</v>
      </c>
      <c r="G11" s="161">
        <v>4.0723262334269351E-2</v>
      </c>
      <c r="H11" s="161">
        <v>4.0481610761720042E-2</v>
      </c>
      <c r="I11" s="161">
        <v>4.0481610761720042E-2</v>
      </c>
      <c r="J11" s="161">
        <v>4.0481610761720042E-2</v>
      </c>
      <c r="K11" s="161">
        <v>4.0481610761720042E-2</v>
      </c>
      <c r="L11" s="161">
        <v>4.0481610761720042E-2</v>
      </c>
      <c r="M11" s="161">
        <v>4.0481610761720042E-2</v>
      </c>
      <c r="N11" s="161">
        <v>4.0481610761720042E-2</v>
      </c>
      <c r="O11" s="161">
        <v>4.0481610761720042E-2</v>
      </c>
      <c r="P11" s="161">
        <v>4.0481610761720042E-2</v>
      </c>
      <c r="Q11" s="161">
        <v>4.0481610761720042E-2</v>
      </c>
      <c r="R11" s="161">
        <v>4.0481610761720042E-2</v>
      </c>
      <c r="S11" s="161">
        <v>4.0481610761720042E-2</v>
      </c>
      <c r="T11" s="161">
        <v>4.0481610761720042E-2</v>
      </c>
      <c r="U11" s="161">
        <v>4.0481610761720042E-2</v>
      </c>
      <c r="V11" s="161">
        <v>4.0481610761720042E-2</v>
      </c>
      <c r="W11" s="161">
        <v>4.0481610761720042E-2</v>
      </c>
      <c r="X11" s="161">
        <v>4.0481610761720042E-2</v>
      </c>
      <c r="Y11" s="161">
        <v>4.0481610761720042E-2</v>
      </c>
      <c r="Z11" s="161">
        <v>4.0481610761720042E-2</v>
      </c>
      <c r="AA11" s="161">
        <v>4.0481610761720042E-2</v>
      </c>
      <c r="AB11" s="161">
        <v>4.0481610761720042E-2</v>
      </c>
      <c r="AC11" s="161">
        <v>4.0481610761720042E-2</v>
      </c>
      <c r="AD11" s="161">
        <v>4.0481610761720042E-2</v>
      </c>
      <c r="AE11" s="161">
        <v>4.0481610761720042E-2</v>
      </c>
      <c r="AF11" s="161">
        <v>4.0481610761720042E-2</v>
      </c>
      <c r="AG11" s="161">
        <v>4.0481610761720042E-2</v>
      </c>
      <c r="AH11" s="161">
        <v>4.0481610761720042E-2</v>
      </c>
      <c r="AI11" s="161">
        <v>4.0481610761720042E-2</v>
      </c>
      <c r="AJ11" s="161">
        <v>4.0481610761720042E-2</v>
      </c>
      <c r="AK11" s="161">
        <v>4.0481610761720042E-2</v>
      </c>
    </row>
    <row r="12" spans="1:37">
      <c r="A12" t="s">
        <v>887</v>
      </c>
      <c r="B12" t="s">
        <v>891</v>
      </c>
      <c r="C12" t="s">
        <v>337</v>
      </c>
      <c r="D12" s="161">
        <v>5.7540464437999143E-2</v>
      </c>
      <c r="E12" s="161">
        <v>5.1392330781056171E-2</v>
      </c>
      <c r="F12" s="161">
        <v>6.827972220855176E-2</v>
      </c>
      <c r="G12" s="161">
        <v>6.745925792700963E-2</v>
      </c>
      <c r="H12" s="161">
        <v>6.5651057934459509E-2</v>
      </c>
      <c r="I12" s="161">
        <v>6.5651057934459509E-2</v>
      </c>
      <c r="J12" s="161">
        <v>6.5651057934459509E-2</v>
      </c>
      <c r="K12" s="161">
        <v>6.5651057934459509E-2</v>
      </c>
      <c r="L12" s="161">
        <v>6.5651057934459509E-2</v>
      </c>
      <c r="M12" s="161">
        <v>6.5651057934459509E-2</v>
      </c>
      <c r="N12" s="161">
        <v>6.5651057934459509E-2</v>
      </c>
      <c r="O12" s="161">
        <v>6.5651057934459509E-2</v>
      </c>
      <c r="P12" s="161">
        <v>6.5651057934459509E-2</v>
      </c>
      <c r="Q12" s="161">
        <v>6.5651057934459509E-2</v>
      </c>
      <c r="R12" s="161">
        <v>6.5651057934459509E-2</v>
      </c>
      <c r="S12" s="161">
        <v>6.5651057934459509E-2</v>
      </c>
      <c r="T12" s="161">
        <v>6.5651057934459509E-2</v>
      </c>
      <c r="U12" s="161">
        <v>6.5651057934459509E-2</v>
      </c>
      <c r="V12" s="161">
        <v>6.5651057934459509E-2</v>
      </c>
      <c r="W12" s="161">
        <v>6.5651057934459509E-2</v>
      </c>
      <c r="X12" s="161">
        <v>6.5651057934459509E-2</v>
      </c>
      <c r="Y12" s="161">
        <v>6.5651057934459509E-2</v>
      </c>
      <c r="Z12" s="161">
        <v>6.5651057934459509E-2</v>
      </c>
      <c r="AA12" s="161">
        <v>6.5651057934459509E-2</v>
      </c>
      <c r="AB12" s="161">
        <v>6.5651057934459509E-2</v>
      </c>
      <c r="AC12" s="161">
        <v>6.5651057934459509E-2</v>
      </c>
      <c r="AD12" s="161">
        <v>6.5651057934459509E-2</v>
      </c>
      <c r="AE12" s="161">
        <v>6.5651057934459509E-2</v>
      </c>
      <c r="AF12" s="161">
        <v>6.5651057934459509E-2</v>
      </c>
      <c r="AG12" s="161">
        <v>6.5651057934459509E-2</v>
      </c>
      <c r="AH12" s="161">
        <v>6.5651057934459509E-2</v>
      </c>
      <c r="AI12" s="161">
        <v>6.5651057934459509E-2</v>
      </c>
      <c r="AJ12" s="161">
        <v>6.5651057934459509E-2</v>
      </c>
      <c r="AK12" s="161">
        <v>6.5651057934459509E-2</v>
      </c>
    </row>
    <row r="13" spans="1:37">
      <c r="A13" t="s">
        <v>888</v>
      </c>
      <c r="B13" t="s">
        <v>891</v>
      </c>
      <c r="C13" t="s">
        <v>337</v>
      </c>
      <c r="D13" s="161">
        <v>4.7476546656326172E-3</v>
      </c>
      <c r="E13" s="161">
        <v>7.3837427469609857E-3</v>
      </c>
      <c r="F13" s="161">
        <v>7.1091412922329828E-3</v>
      </c>
      <c r="G13" s="161">
        <v>7.9031319711136208E-3</v>
      </c>
      <c r="H13" s="161">
        <v>6.3043276949207444E-3</v>
      </c>
      <c r="I13" s="161">
        <v>6.3043276949207444E-3</v>
      </c>
      <c r="J13" s="161">
        <v>6.3043276949207444E-3</v>
      </c>
      <c r="K13" s="161">
        <v>6.3043276949207444E-3</v>
      </c>
      <c r="L13" s="161">
        <v>6.3043276949207444E-3</v>
      </c>
      <c r="M13" s="161">
        <v>6.3043276949207444E-3</v>
      </c>
      <c r="N13" s="161">
        <v>6.3043276949207444E-3</v>
      </c>
      <c r="O13" s="161">
        <v>6.3043276949207444E-3</v>
      </c>
      <c r="P13" s="161">
        <v>6.3043276949207444E-3</v>
      </c>
      <c r="Q13" s="161">
        <v>6.3043276949207444E-3</v>
      </c>
      <c r="R13" s="161">
        <v>6.3043276949207444E-3</v>
      </c>
      <c r="S13" s="161">
        <v>6.3043276949207444E-3</v>
      </c>
      <c r="T13" s="161">
        <v>6.3043276949207444E-3</v>
      </c>
      <c r="U13" s="161">
        <v>6.3043276949207444E-3</v>
      </c>
      <c r="V13" s="161">
        <v>6.3043276949207444E-3</v>
      </c>
      <c r="W13" s="161">
        <v>6.3043276949207444E-3</v>
      </c>
      <c r="X13" s="161">
        <v>6.3043276949207444E-3</v>
      </c>
      <c r="Y13" s="161">
        <v>6.3043276949207444E-3</v>
      </c>
      <c r="Z13" s="161">
        <v>6.3043276949207444E-3</v>
      </c>
      <c r="AA13" s="161">
        <v>6.3043276949207444E-3</v>
      </c>
      <c r="AB13" s="161">
        <v>6.3043276949207444E-3</v>
      </c>
      <c r="AC13" s="161">
        <v>6.3043276949207444E-3</v>
      </c>
      <c r="AD13" s="161">
        <v>6.3043276949207444E-3</v>
      </c>
      <c r="AE13" s="161">
        <v>6.3043276949207444E-3</v>
      </c>
      <c r="AF13" s="161">
        <v>6.3043276949207444E-3</v>
      </c>
      <c r="AG13" s="161">
        <v>6.3043276949207444E-3</v>
      </c>
      <c r="AH13" s="161">
        <v>6.3043276949207444E-3</v>
      </c>
      <c r="AI13" s="161">
        <v>6.3043276949207444E-3</v>
      </c>
      <c r="AJ13" s="161">
        <v>6.3043276949207444E-3</v>
      </c>
      <c r="AK13" s="161">
        <v>6.3043276949207444E-3</v>
      </c>
    </row>
    <row r="14" spans="1:37">
      <c r="A14" t="s">
        <v>889</v>
      </c>
      <c r="B14" t="s">
        <v>891</v>
      </c>
      <c r="C14" t="s">
        <v>337</v>
      </c>
      <c r="D14" s="161">
        <v>4.1375985190593843E-2</v>
      </c>
      <c r="E14" s="161">
        <v>3.9358563467626458E-2</v>
      </c>
      <c r="F14" s="161">
        <v>4.0411268790720378E-2</v>
      </c>
      <c r="G14" s="161">
        <v>3.9700730132354957E-2</v>
      </c>
      <c r="H14" s="161">
        <v>5.7020530524870543E-2</v>
      </c>
      <c r="I14" s="161">
        <v>5.7020530524870543E-2</v>
      </c>
      <c r="J14" s="161">
        <v>5.7020530524870543E-2</v>
      </c>
      <c r="K14" s="161">
        <v>5.7020530524870543E-2</v>
      </c>
      <c r="L14" s="161">
        <v>5.7020530524870543E-2</v>
      </c>
      <c r="M14" s="161">
        <v>5.7020530524870543E-2</v>
      </c>
      <c r="N14" s="161">
        <v>5.7020530524870543E-2</v>
      </c>
      <c r="O14" s="161">
        <v>5.7020530524870543E-2</v>
      </c>
      <c r="P14" s="161">
        <v>5.7020530524870543E-2</v>
      </c>
      <c r="Q14" s="161">
        <v>5.7020530524870543E-2</v>
      </c>
      <c r="R14" s="161">
        <v>5.7020530524870543E-2</v>
      </c>
      <c r="S14" s="161">
        <v>5.7020530524870543E-2</v>
      </c>
      <c r="T14" s="161">
        <v>5.7020530524870543E-2</v>
      </c>
      <c r="U14" s="161">
        <v>5.7020530524870543E-2</v>
      </c>
      <c r="V14" s="161">
        <v>5.7020530524870543E-2</v>
      </c>
      <c r="W14" s="161">
        <v>5.7020530524870543E-2</v>
      </c>
      <c r="X14" s="161">
        <v>5.7020530524870543E-2</v>
      </c>
      <c r="Y14" s="161">
        <v>5.7020530524870543E-2</v>
      </c>
      <c r="Z14" s="161">
        <v>5.7020530524870543E-2</v>
      </c>
      <c r="AA14" s="161">
        <v>5.7020530524870543E-2</v>
      </c>
      <c r="AB14" s="161">
        <v>5.7020530524870543E-2</v>
      </c>
      <c r="AC14" s="161">
        <v>5.7020530524870543E-2</v>
      </c>
      <c r="AD14" s="161">
        <v>5.7020530524870543E-2</v>
      </c>
      <c r="AE14" s="161">
        <v>5.7020530524870543E-2</v>
      </c>
      <c r="AF14" s="161">
        <v>5.7020530524870543E-2</v>
      </c>
      <c r="AG14" s="161">
        <v>5.7020530524870543E-2</v>
      </c>
      <c r="AH14" s="161">
        <v>5.7020530524870543E-2</v>
      </c>
      <c r="AI14" s="161">
        <v>5.7020530524870543E-2</v>
      </c>
      <c r="AJ14" s="161">
        <v>5.7020530524870543E-2</v>
      </c>
      <c r="AK14" s="161">
        <v>5.7020530524870543E-2</v>
      </c>
    </row>
    <row r="15" spans="1:37">
      <c r="A15" t="s">
        <v>886</v>
      </c>
      <c r="B15" t="s">
        <v>891</v>
      </c>
      <c r="C15" t="s">
        <v>337</v>
      </c>
      <c r="D15" s="161">
        <v>1.6734559093244981E-2</v>
      </c>
      <c r="E15" s="161">
        <v>1.5963697914051202E-2</v>
      </c>
      <c r="F15" s="161">
        <v>1.650009744312405E-2</v>
      </c>
      <c r="G15" s="161">
        <v>2.2582070820214479E-2</v>
      </c>
      <c r="H15" s="161">
        <v>3.0566508781115852E-2</v>
      </c>
      <c r="I15" s="161">
        <v>3.0566508781115852E-2</v>
      </c>
      <c r="J15" s="161">
        <v>3.0566508781115852E-2</v>
      </c>
      <c r="K15" s="161">
        <v>3.0566508781115852E-2</v>
      </c>
      <c r="L15" s="161">
        <v>3.0566508781115852E-2</v>
      </c>
      <c r="M15" s="161">
        <v>3.0566508781115852E-2</v>
      </c>
      <c r="N15" s="161">
        <v>3.0566508781115852E-2</v>
      </c>
      <c r="O15" s="161">
        <v>3.0566508781115852E-2</v>
      </c>
      <c r="P15" s="161">
        <v>3.0566508781115852E-2</v>
      </c>
      <c r="Q15" s="161">
        <v>3.0566508781115852E-2</v>
      </c>
      <c r="R15" s="161">
        <v>3.0566508781115852E-2</v>
      </c>
      <c r="S15" s="161">
        <v>3.0566508781115852E-2</v>
      </c>
      <c r="T15" s="161">
        <v>3.0566508781115852E-2</v>
      </c>
      <c r="U15" s="161">
        <v>3.0566508781115852E-2</v>
      </c>
      <c r="V15" s="161">
        <v>3.0566508781115852E-2</v>
      </c>
      <c r="W15" s="161">
        <v>3.0566508781115852E-2</v>
      </c>
      <c r="X15" s="161">
        <v>3.0566508781115852E-2</v>
      </c>
      <c r="Y15" s="161">
        <v>3.0566508781115852E-2</v>
      </c>
      <c r="Z15" s="161">
        <v>3.0566508781115852E-2</v>
      </c>
      <c r="AA15" s="161">
        <v>3.0566508781115852E-2</v>
      </c>
      <c r="AB15" s="161">
        <v>3.0566508781115852E-2</v>
      </c>
      <c r="AC15" s="161">
        <v>3.0566508781115852E-2</v>
      </c>
      <c r="AD15" s="161">
        <v>3.0566508781115852E-2</v>
      </c>
      <c r="AE15" s="161">
        <v>3.0566508781115852E-2</v>
      </c>
      <c r="AF15" s="161">
        <v>3.0566508781115852E-2</v>
      </c>
      <c r="AG15" s="161">
        <v>3.0566508781115852E-2</v>
      </c>
      <c r="AH15" s="161">
        <v>3.0566508781115852E-2</v>
      </c>
      <c r="AI15" s="161">
        <v>3.0566508781115852E-2</v>
      </c>
      <c r="AJ15" s="161">
        <v>3.0566508781115852E-2</v>
      </c>
      <c r="AK15" s="161">
        <v>3.0566508781115852E-2</v>
      </c>
    </row>
    <row r="16" spans="1:37">
      <c r="A16" t="s">
        <v>875</v>
      </c>
      <c r="B16" t="s">
        <v>891</v>
      </c>
      <c r="C16" t="s">
        <v>337</v>
      </c>
      <c r="D16" s="161">
        <v>1.9821761307814201E-2</v>
      </c>
      <c r="E16" s="161">
        <v>2.0218222392313231E-2</v>
      </c>
      <c r="F16" s="161">
        <v>1.028144861296448E-2</v>
      </c>
      <c r="G16" s="161">
        <v>6.0883251361082543E-3</v>
      </c>
      <c r="H16" s="161">
        <v>6.5525664760236824E-3</v>
      </c>
      <c r="I16" s="161">
        <v>6.5525664760236824E-3</v>
      </c>
      <c r="J16" s="161">
        <v>6.5525664760236824E-3</v>
      </c>
      <c r="K16" s="161">
        <v>6.5525664760236824E-3</v>
      </c>
      <c r="L16" s="161">
        <v>6.5525664760236824E-3</v>
      </c>
      <c r="M16" s="161">
        <v>6.5525664760236824E-3</v>
      </c>
      <c r="N16" s="161">
        <v>6.5525664760236824E-3</v>
      </c>
      <c r="O16" s="161">
        <v>6.5525664760236824E-3</v>
      </c>
      <c r="P16" s="161">
        <v>6.5525664760236824E-3</v>
      </c>
      <c r="Q16" s="161">
        <v>6.5525664760236824E-3</v>
      </c>
      <c r="R16" s="161">
        <v>6.5525664760236824E-3</v>
      </c>
      <c r="S16" s="161">
        <v>6.5525664760236824E-3</v>
      </c>
      <c r="T16" s="161">
        <v>6.5525664760236824E-3</v>
      </c>
      <c r="U16" s="161">
        <v>6.5525664760236824E-3</v>
      </c>
      <c r="V16" s="161">
        <v>6.5525664760236824E-3</v>
      </c>
      <c r="W16" s="161">
        <v>6.5525664760236824E-3</v>
      </c>
      <c r="X16" s="161">
        <v>6.5525664760236824E-3</v>
      </c>
      <c r="Y16" s="161">
        <v>6.5525664760236824E-3</v>
      </c>
      <c r="Z16" s="161">
        <v>6.5525664760236824E-3</v>
      </c>
      <c r="AA16" s="161">
        <v>6.5525664760236824E-3</v>
      </c>
      <c r="AB16" s="161">
        <v>6.5525664760236824E-3</v>
      </c>
      <c r="AC16" s="161">
        <v>6.5525664760236824E-3</v>
      </c>
      <c r="AD16" s="161">
        <v>6.5525664760236824E-3</v>
      </c>
      <c r="AE16" s="161">
        <v>6.5525664760236824E-3</v>
      </c>
      <c r="AF16" s="161">
        <v>6.5525664760236824E-3</v>
      </c>
      <c r="AG16" s="161">
        <v>6.5525664760236824E-3</v>
      </c>
      <c r="AH16" s="161">
        <v>6.5525664760236824E-3</v>
      </c>
      <c r="AI16" s="161">
        <v>6.5525664760236824E-3</v>
      </c>
      <c r="AJ16" s="161">
        <v>6.5525664760236824E-3</v>
      </c>
      <c r="AK16" s="161">
        <v>6.5525664760236824E-3</v>
      </c>
    </row>
    <row r="17" spans="1:37">
      <c r="A17" t="s">
        <v>883</v>
      </c>
      <c r="B17" t="s">
        <v>891</v>
      </c>
      <c r="C17" t="s">
        <v>337</v>
      </c>
      <c r="D17" s="161">
        <v>0</v>
      </c>
      <c r="E17" s="161">
        <v>1.445110185025063E-2</v>
      </c>
      <c r="F17" s="161">
        <v>1.7515779540653559E-2</v>
      </c>
      <c r="G17" s="161">
        <v>1.319132811157551E-2</v>
      </c>
      <c r="H17" s="161">
        <v>1.3783215055269121E-2</v>
      </c>
      <c r="I17" s="161">
        <v>1.3783215055269121E-2</v>
      </c>
      <c r="J17" s="161">
        <v>1.3783215055269121E-2</v>
      </c>
      <c r="K17" s="161">
        <v>1.3783215055269121E-2</v>
      </c>
      <c r="L17" s="161">
        <v>1.3783215055269121E-2</v>
      </c>
      <c r="M17" s="161">
        <v>1.3783215055269121E-2</v>
      </c>
      <c r="N17" s="161">
        <v>1.3783215055269121E-2</v>
      </c>
      <c r="O17" s="161">
        <v>1.3783215055269121E-2</v>
      </c>
      <c r="P17" s="161">
        <v>1.3783215055269121E-2</v>
      </c>
      <c r="Q17" s="161">
        <v>1.3783215055269121E-2</v>
      </c>
      <c r="R17" s="161">
        <v>1.3783215055269121E-2</v>
      </c>
      <c r="S17" s="161">
        <v>1.3783215055269121E-2</v>
      </c>
      <c r="T17" s="161">
        <v>1.3783215055269121E-2</v>
      </c>
      <c r="U17" s="161">
        <v>1.3783215055269121E-2</v>
      </c>
      <c r="V17" s="161">
        <v>1.3783215055269121E-2</v>
      </c>
      <c r="W17" s="161">
        <v>1.3783215055269121E-2</v>
      </c>
      <c r="X17" s="161">
        <v>1.3783215055269121E-2</v>
      </c>
      <c r="Y17" s="161">
        <v>1.3783215055269121E-2</v>
      </c>
      <c r="Z17" s="161">
        <v>1.3783215055269121E-2</v>
      </c>
      <c r="AA17" s="161">
        <v>1.3783215055269121E-2</v>
      </c>
      <c r="AB17" s="161">
        <v>1.3783215055269121E-2</v>
      </c>
      <c r="AC17" s="161">
        <v>1.3783215055269121E-2</v>
      </c>
      <c r="AD17" s="161">
        <v>1.3783215055269121E-2</v>
      </c>
      <c r="AE17" s="161">
        <v>1.3783215055269121E-2</v>
      </c>
      <c r="AF17" s="161">
        <v>1.3783215055269121E-2</v>
      </c>
      <c r="AG17" s="161">
        <v>1.3783215055269121E-2</v>
      </c>
      <c r="AH17" s="161">
        <v>1.3783215055269121E-2</v>
      </c>
      <c r="AI17" s="161">
        <v>1.3783215055269121E-2</v>
      </c>
      <c r="AJ17" s="161">
        <v>1.3783215055269121E-2</v>
      </c>
      <c r="AK17" s="161">
        <v>1.3783215055269121E-2</v>
      </c>
    </row>
    <row r="18" spans="1:37">
      <c r="A18" t="s">
        <v>41</v>
      </c>
      <c r="B18" t="s">
        <v>323</v>
      </c>
      <c r="C18" t="s">
        <v>337</v>
      </c>
      <c r="D18" s="161">
        <v>0.32443523460736529</v>
      </c>
      <c r="E18" s="161">
        <v>0.24188668026674201</v>
      </c>
      <c r="F18" s="161">
        <v>0.24142880636484559</v>
      </c>
      <c r="G18" s="161">
        <v>0.24430969390718621</v>
      </c>
      <c r="H18" s="161">
        <v>0.27595360126479929</v>
      </c>
      <c r="I18" s="161">
        <v>0.27595360126479929</v>
      </c>
      <c r="J18" s="161">
        <v>0.27595360126479929</v>
      </c>
      <c r="K18" s="161">
        <v>0.27595360126479929</v>
      </c>
      <c r="L18" s="161">
        <v>0.27595360126479929</v>
      </c>
      <c r="M18" s="161">
        <v>0.27595360126479929</v>
      </c>
      <c r="N18" s="161">
        <v>0.27595360126479929</v>
      </c>
      <c r="O18" s="161">
        <v>0.27595360126479929</v>
      </c>
      <c r="P18" s="161">
        <v>0.27595360126479929</v>
      </c>
      <c r="Q18" s="161">
        <v>0.27595360126479929</v>
      </c>
      <c r="R18" s="161">
        <v>0.27595360126479929</v>
      </c>
      <c r="S18" s="161">
        <v>0.27595360126479929</v>
      </c>
      <c r="T18" s="161">
        <v>0.27595360126479929</v>
      </c>
      <c r="U18" s="161">
        <v>0.27595360126479929</v>
      </c>
      <c r="V18" s="161">
        <v>0.27595360126479929</v>
      </c>
      <c r="W18" s="161">
        <v>0.27595360126479929</v>
      </c>
      <c r="X18" s="161">
        <v>0.27595360126479929</v>
      </c>
      <c r="Y18" s="161">
        <v>0.27595360126479929</v>
      </c>
      <c r="Z18" s="161">
        <v>0.27595360126479929</v>
      </c>
      <c r="AA18" s="161">
        <v>0.27595360126479929</v>
      </c>
      <c r="AB18" s="161">
        <v>0.27595360126479929</v>
      </c>
      <c r="AC18" s="161">
        <v>0.27595360126479929</v>
      </c>
      <c r="AD18" s="161">
        <v>0.27595360126479929</v>
      </c>
      <c r="AE18" s="161">
        <v>0.27595360126479929</v>
      </c>
      <c r="AF18" s="161">
        <v>0.27595360126479929</v>
      </c>
      <c r="AG18" s="161">
        <v>0.27595360126479929</v>
      </c>
      <c r="AH18" s="161">
        <v>0.27595360126479929</v>
      </c>
      <c r="AI18" s="161">
        <v>0.27595360126479929</v>
      </c>
      <c r="AJ18" s="161">
        <v>0.27595360126479929</v>
      </c>
      <c r="AK18" s="161">
        <v>0.27595360126479929</v>
      </c>
    </row>
    <row r="19" spans="1:37">
      <c r="A19" t="s">
        <v>876</v>
      </c>
      <c r="B19" t="s">
        <v>323</v>
      </c>
      <c r="C19" t="s">
        <v>337</v>
      </c>
      <c r="D19" s="161">
        <v>0</v>
      </c>
      <c r="E19" s="161">
        <v>6.5585716256669064E-6</v>
      </c>
      <c r="F19" s="161">
        <v>9.9685433691224214E-5</v>
      </c>
      <c r="G19" s="161">
        <v>8.1619103455798594E-5</v>
      </c>
      <c r="H19" s="161">
        <v>8.3850317283282077E-5</v>
      </c>
      <c r="I19" s="161">
        <v>8.3850317283282077E-5</v>
      </c>
      <c r="J19" s="161">
        <v>8.3850317283282077E-5</v>
      </c>
      <c r="K19" s="161">
        <v>8.3850317283282077E-5</v>
      </c>
      <c r="L19" s="161">
        <v>8.3850317283282077E-5</v>
      </c>
      <c r="M19" s="161">
        <v>8.3850317283282077E-5</v>
      </c>
      <c r="N19" s="161">
        <v>8.3850317283282077E-5</v>
      </c>
      <c r="O19" s="161">
        <v>8.3850317283282077E-5</v>
      </c>
      <c r="P19" s="161">
        <v>8.3850317283282077E-5</v>
      </c>
      <c r="Q19" s="161">
        <v>8.3850317283282077E-5</v>
      </c>
      <c r="R19" s="161">
        <v>8.3850317283282077E-5</v>
      </c>
      <c r="S19" s="161">
        <v>8.3850317283282077E-5</v>
      </c>
      <c r="T19" s="161">
        <v>8.3850317283282077E-5</v>
      </c>
      <c r="U19" s="161">
        <v>8.3850317283282077E-5</v>
      </c>
      <c r="V19" s="161">
        <v>8.3850317283282077E-5</v>
      </c>
      <c r="W19" s="161">
        <v>8.3850317283282077E-5</v>
      </c>
      <c r="X19" s="161">
        <v>8.3850317283282077E-5</v>
      </c>
      <c r="Y19" s="161">
        <v>8.3850317283282077E-5</v>
      </c>
      <c r="Z19" s="161">
        <v>8.3850317283282077E-5</v>
      </c>
      <c r="AA19" s="161">
        <v>8.3850317283282077E-5</v>
      </c>
      <c r="AB19" s="161">
        <v>8.3850317283282077E-5</v>
      </c>
      <c r="AC19" s="161">
        <v>8.3850317283282077E-5</v>
      </c>
      <c r="AD19" s="161">
        <v>8.3850317283282077E-5</v>
      </c>
      <c r="AE19" s="161">
        <v>8.3850317283282077E-5</v>
      </c>
      <c r="AF19" s="161">
        <v>8.3850317283282077E-5</v>
      </c>
      <c r="AG19" s="161">
        <v>8.3850317283282077E-5</v>
      </c>
      <c r="AH19" s="161">
        <v>8.3850317283282077E-5</v>
      </c>
      <c r="AI19" s="161">
        <v>8.3850317283282077E-5</v>
      </c>
      <c r="AJ19" s="161">
        <v>8.3850317283282077E-5</v>
      </c>
      <c r="AK19" s="161">
        <v>8.3850317283282077E-5</v>
      </c>
    </row>
    <row r="20" spans="1:37">
      <c r="A20" t="s">
        <v>877</v>
      </c>
      <c r="B20" t="s">
        <v>323</v>
      </c>
      <c r="C20" t="s">
        <v>337</v>
      </c>
      <c r="D20" s="161">
        <v>0.21338526677666411</v>
      </c>
      <c r="E20" s="161">
        <v>0.26606322520031511</v>
      </c>
      <c r="F20" s="161">
        <v>0.1847112766957909</v>
      </c>
      <c r="G20" s="161">
        <v>0.29907554325701757</v>
      </c>
      <c r="H20" s="161">
        <v>3.4255785990668877E-2</v>
      </c>
      <c r="I20" s="161">
        <v>3.4255785990668877E-2</v>
      </c>
      <c r="J20" s="161">
        <v>3.4255785990668877E-2</v>
      </c>
      <c r="K20" s="161">
        <v>3.4255785990668877E-2</v>
      </c>
      <c r="L20" s="161">
        <v>3.4255785990668877E-2</v>
      </c>
      <c r="M20" s="161">
        <v>3.4255785990668877E-2</v>
      </c>
      <c r="N20" s="161">
        <v>3.4255785990668877E-2</v>
      </c>
      <c r="O20" s="161">
        <v>3.4255785990668877E-2</v>
      </c>
      <c r="P20" s="161">
        <v>3.4255785990668877E-2</v>
      </c>
      <c r="Q20" s="161">
        <v>3.4255785990668877E-2</v>
      </c>
      <c r="R20" s="161">
        <v>3.4255785990668877E-2</v>
      </c>
      <c r="S20" s="161">
        <v>3.4255785990668877E-2</v>
      </c>
      <c r="T20" s="161">
        <v>3.4255785990668877E-2</v>
      </c>
      <c r="U20" s="161">
        <v>3.4255785990668877E-2</v>
      </c>
      <c r="V20" s="161">
        <v>3.4255785990668877E-2</v>
      </c>
      <c r="W20" s="161">
        <v>3.4255785990668877E-2</v>
      </c>
      <c r="X20" s="161">
        <v>3.4255785990668877E-2</v>
      </c>
      <c r="Y20" s="161">
        <v>3.4255785990668877E-2</v>
      </c>
      <c r="Z20" s="161">
        <v>3.4255785990668877E-2</v>
      </c>
      <c r="AA20" s="161">
        <v>3.4255785990668877E-2</v>
      </c>
      <c r="AB20" s="161">
        <v>3.4255785990668877E-2</v>
      </c>
      <c r="AC20" s="161">
        <v>3.4255785990668877E-2</v>
      </c>
      <c r="AD20" s="161">
        <v>3.4255785990668877E-2</v>
      </c>
      <c r="AE20" s="161">
        <v>3.4255785990668877E-2</v>
      </c>
      <c r="AF20" s="161">
        <v>3.4255785990668877E-2</v>
      </c>
      <c r="AG20" s="161">
        <v>3.4255785990668877E-2</v>
      </c>
      <c r="AH20" s="161">
        <v>3.4255785990668877E-2</v>
      </c>
      <c r="AI20" s="161">
        <v>3.4255785990668877E-2</v>
      </c>
      <c r="AJ20" s="161">
        <v>3.4255785990668877E-2</v>
      </c>
      <c r="AK20" s="161">
        <v>3.4255785990668877E-2</v>
      </c>
    </row>
    <row r="21" spans="1:37">
      <c r="A21" t="s">
        <v>878</v>
      </c>
      <c r="B21" t="s">
        <v>323</v>
      </c>
      <c r="C21" t="s">
        <v>337</v>
      </c>
      <c r="D21" s="161">
        <v>9.6455761761075592E-2</v>
      </c>
      <c r="E21" s="161">
        <v>7.586762614372991E-2</v>
      </c>
      <c r="F21" s="161">
        <v>4.7681665682893962E-2</v>
      </c>
      <c r="G21" s="161">
        <v>0.10421908264055341</v>
      </c>
      <c r="H21" s="161">
        <v>0.12915219237001871</v>
      </c>
      <c r="I21" s="161">
        <v>0.12915219237001871</v>
      </c>
      <c r="J21" s="161">
        <v>0.12915219237001871</v>
      </c>
      <c r="K21" s="161">
        <v>0.12915219237001871</v>
      </c>
      <c r="L21" s="161">
        <v>0.12915219237001871</v>
      </c>
      <c r="M21" s="161">
        <v>0.12915219237001871</v>
      </c>
      <c r="N21" s="161">
        <v>0.12915219237001871</v>
      </c>
      <c r="O21" s="161">
        <v>0.12915219237001871</v>
      </c>
      <c r="P21" s="161">
        <v>0.12915219237001871</v>
      </c>
      <c r="Q21" s="161">
        <v>0.12915219237001871</v>
      </c>
      <c r="R21" s="161">
        <v>0.12915219237001871</v>
      </c>
      <c r="S21" s="161">
        <v>0.12915219237001871</v>
      </c>
      <c r="T21" s="161">
        <v>0.12915219237001871</v>
      </c>
      <c r="U21" s="161">
        <v>0.12915219237001871</v>
      </c>
      <c r="V21" s="161">
        <v>0.12915219237001871</v>
      </c>
      <c r="W21" s="161">
        <v>0.12915219237001871</v>
      </c>
      <c r="X21" s="161">
        <v>0.12915219237001871</v>
      </c>
      <c r="Y21" s="161">
        <v>0.12915219237001871</v>
      </c>
      <c r="Z21" s="161">
        <v>0.12915219237001871</v>
      </c>
      <c r="AA21" s="161">
        <v>0.12915219237001871</v>
      </c>
      <c r="AB21" s="161">
        <v>0.12915219237001871</v>
      </c>
      <c r="AC21" s="161">
        <v>0.12915219237001871</v>
      </c>
      <c r="AD21" s="161">
        <v>0.12915219237001871</v>
      </c>
      <c r="AE21" s="161">
        <v>0.12915219237001871</v>
      </c>
      <c r="AF21" s="161">
        <v>0.12915219237001871</v>
      </c>
      <c r="AG21" s="161">
        <v>0.12915219237001871</v>
      </c>
      <c r="AH21" s="161">
        <v>0.12915219237001871</v>
      </c>
      <c r="AI21" s="161">
        <v>0.12915219237001871</v>
      </c>
      <c r="AJ21" s="161">
        <v>0.12915219237001871</v>
      </c>
      <c r="AK21" s="161">
        <v>0.12915219237001871</v>
      </c>
    </row>
    <row r="22" spans="1:37">
      <c r="A22" t="s">
        <v>879</v>
      </c>
      <c r="B22" t="s">
        <v>323</v>
      </c>
      <c r="C22" t="s">
        <v>337</v>
      </c>
      <c r="D22" s="161">
        <v>4.4781167119835557E-6</v>
      </c>
      <c r="E22" s="161">
        <v>1.231903702498226E-4</v>
      </c>
      <c r="F22" s="161">
        <v>1.168215049366219E-3</v>
      </c>
      <c r="G22" s="161">
        <v>7.4588625071454967E-4</v>
      </c>
      <c r="H22" s="161">
        <v>7.1055075961045278E-4</v>
      </c>
      <c r="I22" s="161">
        <v>7.1055075961045278E-4</v>
      </c>
      <c r="J22" s="161">
        <v>7.1055075961045278E-4</v>
      </c>
      <c r="K22" s="161">
        <v>7.1055075961045278E-4</v>
      </c>
      <c r="L22" s="161">
        <v>7.1055075961045278E-4</v>
      </c>
      <c r="M22" s="161">
        <v>7.1055075961045278E-4</v>
      </c>
      <c r="N22" s="161">
        <v>7.1055075961045278E-4</v>
      </c>
      <c r="O22" s="161">
        <v>7.1055075961045278E-4</v>
      </c>
      <c r="P22" s="161">
        <v>7.1055075961045278E-4</v>
      </c>
      <c r="Q22" s="161">
        <v>7.1055075961045278E-4</v>
      </c>
      <c r="R22" s="161">
        <v>7.1055075961045278E-4</v>
      </c>
      <c r="S22" s="161">
        <v>7.1055075961045278E-4</v>
      </c>
      <c r="T22" s="161">
        <v>7.1055075961045278E-4</v>
      </c>
      <c r="U22" s="161">
        <v>7.1055075961045278E-4</v>
      </c>
      <c r="V22" s="161">
        <v>7.1055075961045278E-4</v>
      </c>
      <c r="W22" s="161">
        <v>7.1055075961045278E-4</v>
      </c>
      <c r="X22" s="161">
        <v>7.1055075961045278E-4</v>
      </c>
      <c r="Y22" s="161">
        <v>7.1055075961045278E-4</v>
      </c>
      <c r="Z22" s="161">
        <v>7.1055075961045278E-4</v>
      </c>
      <c r="AA22" s="161">
        <v>7.1055075961045278E-4</v>
      </c>
      <c r="AB22" s="161">
        <v>7.1055075961045278E-4</v>
      </c>
      <c r="AC22" s="161">
        <v>7.1055075961045278E-4</v>
      </c>
      <c r="AD22" s="161">
        <v>7.1055075961045278E-4</v>
      </c>
      <c r="AE22" s="161">
        <v>7.1055075961045278E-4</v>
      </c>
      <c r="AF22" s="161">
        <v>7.1055075961045278E-4</v>
      </c>
      <c r="AG22" s="161">
        <v>7.1055075961045278E-4</v>
      </c>
      <c r="AH22" s="161">
        <v>7.1055075961045278E-4</v>
      </c>
      <c r="AI22" s="161">
        <v>7.1055075961045278E-4</v>
      </c>
      <c r="AJ22" s="161">
        <v>7.1055075961045278E-4</v>
      </c>
      <c r="AK22" s="161">
        <v>7.1055075961045278E-4</v>
      </c>
    </row>
    <row r="23" spans="1:37">
      <c r="A23" t="s">
        <v>880</v>
      </c>
      <c r="B23" t="s">
        <v>323</v>
      </c>
      <c r="C23" t="s">
        <v>337</v>
      </c>
      <c r="D23" s="161">
        <v>0.24963476299824811</v>
      </c>
      <c r="E23" s="161">
        <v>0.20206625570892719</v>
      </c>
      <c r="F23" s="161">
        <v>0.3211093422220892</v>
      </c>
      <c r="G23" s="161">
        <v>0.20544081897259681</v>
      </c>
      <c r="H23" s="161">
        <v>0.23832218680702591</v>
      </c>
      <c r="I23" s="161">
        <v>0.23832218680702591</v>
      </c>
      <c r="J23" s="161">
        <v>0.23832218680702591</v>
      </c>
      <c r="K23" s="161">
        <v>0.23832218680702591</v>
      </c>
      <c r="L23" s="161">
        <v>0.23832218680702591</v>
      </c>
      <c r="M23" s="161">
        <v>0.23832218680702591</v>
      </c>
      <c r="N23" s="161">
        <v>0.23832218680702591</v>
      </c>
      <c r="O23" s="161">
        <v>0.23832218680702591</v>
      </c>
      <c r="P23" s="161">
        <v>0.23832218680702591</v>
      </c>
      <c r="Q23" s="161">
        <v>0.23832218680702591</v>
      </c>
      <c r="R23" s="161">
        <v>0.23832218680702591</v>
      </c>
      <c r="S23" s="161">
        <v>0.23832218680702591</v>
      </c>
      <c r="T23" s="161">
        <v>0.23832218680702591</v>
      </c>
      <c r="U23" s="161">
        <v>0.23832218680702591</v>
      </c>
      <c r="V23" s="161">
        <v>0.23832218680702591</v>
      </c>
      <c r="W23" s="161">
        <v>0.23832218680702591</v>
      </c>
      <c r="X23" s="161">
        <v>0.23832218680702591</v>
      </c>
      <c r="Y23" s="161">
        <v>0.23832218680702591</v>
      </c>
      <c r="Z23" s="161">
        <v>0.23832218680702591</v>
      </c>
      <c r="AA23" s="161">
        <v>0.23832218680702591</v>
      </c>
      <c r="AB23" s="161">
        <v>0.23832218680702591</v>
      </c>
      <c r="AC23" s="161">
        <v>0.23832218680702591</v>
      </c>
      <c r="AD23" s="161">
        <v>0.23832218680702591</v>
      </c>
      <c r="AE23" s="161">
        <v>0.23832218680702591</v>
      </c>
      <c r="AF23" s="161">
        <v>0.23832218680702591</v>
      </c>
      <c r="AG23" s="161">
        <v>0.23832218680702591</v>
      </c>
      <c r="AH23" s="161">
        <v>0.23832218680702591</v>
      </c>
      <c r="AI23" s="161">
        <v>0.23832218680702591</v>
      </c>
      <c r="AJ23" s="161">
        <v>0.23832218680702591</v>
      </c>
      <c r="AK23" s="161">
        <v>0.23832218680702591</v>
      </c>
    </row>
    <row r="24" spans="1:37">
      <c r="A24" t="s">
        <v>881</v>
      </c>
      <c r="B24" t="s">
        <v>323</v>
      </c>
      <c r="C24" t="s">
        <v>337</v>
      </c>
      <c r="D24" s="161">
        <v>5.4046001026097686E-3</v>
      </c>
      <c r="E24" s="161">
        <v>1.3197299685678251E-4</v>
      </c>
      <c r="F24" s="161">
        <v>1.1610225003306179E-4</v>
      </c>
      <c r="G24" s="161">
        <v>2.0025296368971921E-5</v>
      </c>
      <c r="H24" s="161">
        <v>2.0145044829715242E-5</v>
      </c>
      <c r="I24" s="161">
        <v>2.0145044829715242E-5</v>
      </c>
      <c r="J24" s="161">
        <v>2.0145044829715242E-5</v>
      </c>
      <c r="K24" s="161">
        <v>2.0145044829715242E-5</v>
      </c>
      <c r="L24" s="161">
        <v>2.0145044829715242E-5</v>
      </c>
      <c r="M24" s="161">
        <v>2.0145044829715242E-5</v>
      </c>
      <c r="N24" s="161">
        <v>2.0145044829715242E-5</v>
      </c>
      <c r="O24" s="161">
        <v>2.0145044829715242E-5</v>
      </c>
      <c r="P24" s="161">
        <v>2.0145044829715242E-5</v>
      </c>
      <c r="Q24" s="161">
        <v>2.0145044829715242E-5</v>
      </c>
      <c r="R24" s="161">
        <v>2.0145044829715242E-5</v>
      </c>
      <c r="S24" s="161">
        <v>2.0145044829715242E-5</v>
      </c>
      <c r="T24" s="161">
        <v>2.0145044829715242E-5</v>
      </c>
      <c r="U24" s="161">
        <v>2.0145044829715242E-5</v>
      </c>
      <c r="V24" s="161">
        <v>2.0145044829715242E-5</v>
      </c>
      <c r="W24" s="161">
        <v>2.0145044829715242E-5</v>
      </c>
      <c r="X24" s="161">
        <v>2.0145044829715242E-5</v>
      </c>
      <c r="Y24" s="161">
        <v>2.0145044829715242E-5</v>
      </c>
      <c r="Z24" s="161">
        <v>2.0145044829715242E-5</v>
      </c>
      <c r="AA24" s="161">
        <v>2.0145044829715242E-5</v>
      </c>
      <c r="AB24" s="161">
        <v>2.0145044829715242E-5</v>
      </c>
      <c r="AC24" s="161">
        <v>2.0145044829715242E-5</v>
      </c>
      <c r="AD24" s="161">
        <v>2.0145044829715242E-5</v>
      </c>
      <c r="AE24" s="161">
        <v>2.0145044829715242E-5</v>
      </c>
      <c r="AF24" s="161">
        <v>2.0145044829715242E-5</v>
      </c>
      <c r="AG24" s="161">
        <v>2.0145044829715242E-5</v>
      </c>
      <c r="AH24" s="161">
        <v>2.0145044829715242E-5</v>
      </c>
      <c r="AI24" s="161">
        <v>2.0145044829715242E-5</v>
      </c>
      <c r="AJ24" s="161">
        <v>2.0145044829715242E-5</v>
      </c>
      <c r="AK24" s="161">
        <v>2.0145044829715242E-5</v>
      </c>
    </row>
    <row r="25" spans="1:37">
      <c r="A25" t="s">
        <v>882</v>
      </c>
      <c r="B25" t="s">
        <v>323</v>
      </c>
      <c r="C25" t="s">
        <v>337</v>
      </c>
      <c r="D25" s="161">
        <v>2.320709319868949E-2</v>
      </c>
      <c r="E25" s="161">
        <v>9.1338737398700104E-2</v>
      </c>
      <c r="F25" s="161">
        <v>3.5279431552133818E-2</v>
      </c>
      <c r="G25" s="161">
        <v>3.3205742189867528E-2</v>
      </c>
      <c r="H25" s="161">
        <v>0.15408154445444469</v>
      </c>
      <c r="I25" s="161">
        <v>0.15408154445444469</v>
      </c>
      <c r="J25" s="161">
        <v>0.15408154445444469</v>
      </c>
      <c r="K25" s="161">
        <v>0.15408154445444469</v>
      </c>
      <c r="L25" s="161">
        <v>0.15408154445444469</v>
      </c>
      <c r="M25" s="161">
        <v>0.15408154445444469</v>
      </c>
      <c r="N25" s="161">
        <v>0.15408154445444469</v>
      </c>
      <c r="O25" s="161">
        <v>0.15408154445444469</v>
      </c>
      <c r="P25" s="161">
        <v>0.15408154445444469</v>
      </c>
      <c r="Q25" s="161">
        <v>0.15408154445444469</v>
      </c>
      <c r="R25" s="161">
        <v>0.15408154445444469</v>
      </c>
      <c r="S25" s="161">
        <v>0.15408154445444469</v>
      </c>
      <c r="T25" s="161">
        <v>0.15408154445444469</v>
      </c>
      <c r="U25" s="161">
        <v>0.15408154445444469</v>
      </c>
      <c r="V25" s="161">
        <v>0.15408154445444469</v>
      </c>
      <c r="W25" s="161">
        <v>0.15408154445444469</v>
      </c>
      <c r="X25" s="161">
        <v>0.15408154445444469</v>
      </c>
      <c r="Y25" s="161">
        <v>0.15408154445444469</v>
      </c>
      <c r="Z25" s="161">
        <v>0.15408154445444469</v>
      </c>
      <c r="AA25" s="161">
        <v>0.15408154445444469</v>
      </c>
      <c r="AB25" s="161">
        <v>0.15408154445444469</v>
      </c>
      <c r="AC25" s="161">
        <v>0.15408154445444469</v>
      </c>
      <c r="AD25" s="161">
        <v>0.15408154445444469</v>
      </c>
      <c r="AE25" s="161">
        <v>0.15408154445444469</v>
      </c>
      <c r="AF25" s="161">
        <v>0.15408154445444469</v>
      </c>
      <c r="AG25" s="161">
        <v>0.15408154445444469</v>
      </c>
      <c r="AH25" s="161">
        <v>0.15408154445444469</v>
      </c>
      <c r="AI25" s="161">
        <v>0.15408154445444469</v>
      </c>
      <c r="AJ25" s="161">
        <v>0.15408154445444469</v>
      </c>
      <c r="AK25" s="161">
        <v>0.15408154445444469</v>
      </c>
    </row>
    <row r="26" spans="1:37">
      <c r="A26" t="s">
        <v>884</v>
      </c>
      <c r="B26" t="s">
        <v>323</v>
      </c>
      <c r="C26" t="s">
        <v>337</v>
      </c>
      <c r="D26" s="161">
        <v>7.7187354060700833E-2</v>
      </c>
      <c r="E26" s="161">
        <v>0.1119977018178635</v>
      </c>
      <c r="F26" s="161">
        <v>0.15639338736930919</v>
      </c>
      <c r="G26" s="161">
        <v>0.1001406010807669</v>
      </c>
      <c r="H26" s="161">
        <v>0.14939558140729711</v>
      </c>
      <c r="I26" s="161">
        <v>0.14939558140729711</v>
      </c>
      <c r="J26" s="161">
        <v>0.14939558140729711</v>
      </c>
      <c r="K26" s="161">
        <v>0.14939558140729711</v>
      </c>
      <c r="L26" s="161">
        <v>0.14939558140729711</v>
      </c>
      <c r="M26" s="161">
        <v>0.14939558140729711</v>
      </c>
      <c r="N26" s="161">
        <v>0.14939558140729711</v>
      </c>
      <c r="O26" s="161">
        <v>0.14939558140729711</v>
      </c>
      <c r="P26" s="161">
        <v>0.14939558140729711</v>
      </c>
      <c r="Q26" s="161">
        <v>0.14939558140729711</v>
      </c>
      <c r="R26" s="161">
        <v>0.14939558140729711</v>
      </c>
      <c r="S26" s="161">
        <v>0.14939558140729711</v>
      </c>
      <c r="T26" s="161">
        <v>0.14939558140729711</v>
      </c>
      <c r="U26" s="161">
        <v>0.14939558140729711</v>
      </c>
      <c r="V26" s="161">
        <v>0.14939558140729711</v>
      </c>
      <c r="W26" s="161">
        <v>0.14939558140729711</v>
      </c>
      <c r="X26" s="161">
        <v>0.14939558140729711</v>
      </c>
      <c r="Y26" s="161">
        <v>0.14939558140729711</v>
      </c>
      <c r="Z26" s="161">
        <v>0.14939558140729711</v>
      </c>
      <c r="AA26" s="161">
        <v>0.14939558140729711</v>
      </c>
      <c r="AB26" s="161">
        <v>0.14939558140729711</v>
      </c>
      <c r="AC26" s="161">
        <v>0.14939558140729711</v>
      </c>
      <c r="AD26" s="161">
        <v>0.14939558140729711</v>
      </c>
      <c r="AE26" s="161">
        <v>0.14939558140729711</v>
      </c>
      <c r="AF26" s="161">
        <v>0.14939558140729711</v>
      </c>
      <c r="AG26" s="161">
        <v>0.14939558140729711</v>
      </c>
      <c r="AH26" s="161">
        <v>0.14939558140729711</v>
      </c>
      <c r="AI26" s="161">
        <v>0.14939558140729711</v>
      </c>
      <c r="AJ26" s="161">
        <v>0.14939558140729711</v>
      </c>
      <c r="AK26" s="161">
        <v>0.14939558140729711</v>
      </c>
    </row>
    <row r="27" spans="1:37">
      <c r="A27" t="s">
        <v>885</v>
      </c>
      <c r="B27" t="s">
        <v>323</v>
      </c>
      <c r="C27" t="s">
        <v>337</v>
      </c>
      <c r="D27" s="161">
        <v>6.0902387282976351E-6</v>
      </c>
      <c r="E27" s="161">
        <v>9.5163136487449554E-5</v>
      </c>
      <c r="F27" s="161">
        <v>1.9884264245495121E-4</v>
      </c>
      <c r="G27" s="161">
        <v>1.0082450077813791E-4</v>
      </c>
      <c r="H27" s="161">
        <v>1.6416418562552429E-4</v>
      </c>
      <c r="I27" s="161">
        <v>1.6416418562552429E-4</v>
      </c>
      <c r="J27" s="161">
        <v>1.6416418562552429E-4</v>
      </c>
      <c r="K27" s="161">
        <v>1.6416418562552429E-4</v>
      </c>
      <c r="L27" s="161">
        <v>1.6416418562552429E-4</v>
      </c>
      <c r="M27" s="161">
        <v>1.6416418562552429E-4</v>
      </c>
      <c r="N27" s="161">
        <v>1.6416418562552429E-4</v>
      </c>
      <c r="O27" s="161">
        <v>1.6416418562552429E-4</v>
      </c>
      <c r="P27" s="161">
        <v>1.6416418562552429E-4</v>
      </c>
      <c r="Q27" s="161">
        <v>1.6416418562552429E-4</v>
      </c>
      <c r="R27" s="161">
        <v>1.6416418562552429E-4</v>
      </c>
      <c r="S27" s="161">
        <v>1.6416418562552429E-4</v>
      </c>
      <c r="T27" s="161">
        <v>1.6416418562552429E-4</v>
      </c>
      <c r="U27" s="161">
        <v>1.6416418562552429E-4</v>
      </c>
      <c r="V27" s="161">
        <v>1.6416418562552429E-4</v>
      </c>
      <c r="W27" s="161">
        <v>1.6416418562552429E-4</v>
      </c>
      <c r="X27" s="161">
        <v>1.6416418562552429E-4</v>
      </c>
      <c r="Y27" s="161">
        <v>1.6416418562552429E-4</v>
      </c>
      <c r="Z27" s="161">
        <v>1.6416418562552429E-4</v>
      </c>
      <c r="AA27" s="161">
        <v>1.6416418562552429E-4</v>
      </c>
      <c r="AB27" s="161">
        <v>1.6416418562552429E-4</v>
      </c>
      <c r="AC27" s="161">
        <v>1.6416418562552429E-4</v>
      </c>
      <c r="AD27" s="161">
        <v>1.6416418562552429E-4</v>
      </c>
      <c r="AE27" s="161">
        <v>1.6416418562552429E-4</v>
      </c>
      <c r="AF27" s="161">
        <v>1.6416418562552429E-4</v>
      </c>
      <c r="AG27" s="161">
        <v>1.6416418562552429E-4</v>
      </c>
      <c r="AH27" s="161">
        <v>1.6416418562552429E-4</v>
      </c>
      <c r="AI27" s="161">
        <v>1.6416418562552429E-4</v>
      </c>
      <c r="AJ27" s="161">
        <v>1.6416418562552429E-4</v>
      </c>
      <c r="AK27" s="161">
        <v>1.6416418562552429E-4</v>
      </c>
    </row>
    <row r="28" spans="1:37">
      <c r="A28" t="s">
        <v>887</v>
      </c>
      <c r="B28" t="s">
        <v>323</v>
      </c>
      <c r="C28" t="s">
        <v>337</v>
      </c>
      <c r="D28" s="161">
        <v>9.921819787378848E-3</v>
      </c>
      <c r="E28" s="161">
        <v>1.039798528280437E-2</v>
      </c>
      <c r="F28" s="161">
        <v>1.142271496044123E-2</v>
      </c>
      <c r="G28" s="161">
        <v>1.110568126198627E-2</v>
      </c>
      <c r="H28" s="161">
        <v>1.499664135834367E-2</v>
      </c>
      <c r="I28" s="161">
        <v>1.499664135834367E-2</v>
      </c>
      <c r="J28" s="161">
        <v>1.499664135834367E-2</v>
      </c>
      <c r="K28" s="161">
        <v>1.499664135834367E-2</v>
      </c>
      <c r="L28" s="161">
        <v>1.499664135834367E-2</v>
      </c>
      <c r="M28" s="161">
        <v>1.499664135834367E-2</v>
      </c>
      <c r="N28" s="161">
        <v>1.499664135834367E-2</v>
      </c>
      <c r="O28" s="161">
        <v>1.499664135834367E-2</v>
      </c>
      <c r="P28" s="161">
        <v>1.499664135834367E-2</v>
      </c>
      <c r="Q28" s="161">
        <v>1.499664135834367E-2</v>
      </c>
      <c r="R28" s="161">
        <v>1.499664135834367E-2</v>
      </c>
      <c r="S28" s="161">
        <v>1.499664135834367E-2</v>
      </c>
      <c r="T28" s="161">
        <v>1.499664135834367E-2</v>
      </c>
      <c r="U28" s="161">
        <v>1.499664135834367E-2</v>
      </c>
      <c r="V28" s="161">
        <v>1.499664135834367E-2</v>
      </c>
      <c r="W28" s="161">
        <v>1.499664135834367E-2</v>
      </c>
      <c r="X28" s="161">
        <v>1.499664135834367E-2</v>
      </c>
      <c r="Y28" s="161">
        <v>1.499664135834367E-2</v>
      </c>
      <c r="Z28" s="161">
        <v>1.499664135834367E-2</v>
      </c>
      <c r="AA28" s="161">
        <v>1.499664135834367E-2</v>
      </c>
      <c r="AB28" s="161">
        <v>1.499664135834367E-2</v>
      </c>
      <c r="AC28" s="161">
        <v>1.499664135834367E-2</v>
      </c>
      <c r="AD28" s="161">
        <v>1.499664135834367E-2</v>
      </c>
      <c r="AE28" s="161">
        <v>1.499664135834367E-2</v>
      </c>
      <c r="AF28" s="161">
        <v>1.499664135834367E-2</v>
      </c>
      <c r="AG28" s="161">
        <v>1.499664135834367E-2</v>
      </c>
      <c r="AH28" s="161">
        <v>1.499664135834367E-2</v>
      </c>
      <c r="AI28" s="161">
        <v>1.499664135834367E-2</v>
      </c>
      <c r="AJ28" s="161">
        <v>1.499664135834367E-2</v>
      </c>
      <c r="AK28" s="161">
        <v>1.499664135834367E-2</v>
      </c>
    </row>
    <row r="29" spans="1:37">
      <c r="A29" t="s">
        <v>888</v>
      </c>
      <c r="B29" t="s">
        <v>323</v>
      </c>
      <c r="C29" t="s">
        <v>337</v>
      </c>
      <c r="D29" s="161">
        <v>3.5669105363133051E-4</v>
      </c>
      <c r="E29" s="161">
        <v>0</v>
      </c>
      <c r="F29" s="161">
        <v>0</v>
      </c>
      <c r="G29" s="161">
        <v>0</v>
      </c>
      <c r="H29" s="161">
        <v>0</v>
      </c>
      <c r="I29" s="161">
        <v>0</v>
      </c>
      <c r="J29" s="161">
        <v>0</v>
      </c>
      <c r="K29" s="161">
        <v>0</v>
      </c>
      <c r="L29" s="161">
        <v>0</v>
      </c>
      <c r="M29" s="161">
        <v>0</v>
      </c>
      <c r="N29" s="161">
        <v>0</v>
      </c>
      <c r="O29" s="161">
        <v>0</v>
      </c>
      <c r="P29" s="161">
        <v>0</v>
      </c>
      <c r="Q29" s="161">
        <v>0</v>
      </c>
      <c r="R29" s="161">
        <v>0</v>
      </c>
      <c r="S29" s="161">
        <v>0</v>
      </c>
      <c r="T29" s="161">
        <v>0</v>
      </c>
      <c r="U29" s="161">
        <v>0</v>
      </c>
      <c r="V29" s="161">
        <v>0</v>
      </c>
      <c r="W29" s="161">
        <v>0</v>
      </c>
      <c r="X29" s="161">
        <v>0</v>
      </c>
      <c r="Y29" s="161">
        <v>0</v>
      </c>
      <c r="Z29" s="161">
        <v>0</v>
      </c>
      <c r="AA29" s="161">
        <v>0</v>
      </c>
      <c r="AB29" s="161">
        <v>0</v>
      </c>
      <c r="AC29" s="161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</row>
    <row r="30" spans="1:37">
      <c r="A30" t="s">
        <v>889</v>
      </c>
      <c r="B30" t="s">
        <v>323</v>
      </c>
      <c r="C30" t="s">
        <v>337</v>
      </c>
      <c r="D30" s="161">
        <v>8.4729819643800756E-7</v>
      </c>
      <c r="E30" s="161">
        <v>0</v>
      </c>
      <c r="F30" s="161">
        <v>0</v>
      </c>
      <c r="G30" s="161">
        <v>0</v>
      </c>
      <c r="H30" s="161">
        <v>0</v>
      </c>
      <c r="I30" s="161">
        <v>0</v>
      </c>
      <c r="J30" s="161">
        <v>0</v>
      </c>
      <c r="K30" s="161">
        <v>0</v>
      </c>
      <c r="L30" s="161">
        <v>0</v>
      </c>
      <c r="M30" s="161">
        <v>0</v>
      </c>
      <c r="N30" s="161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61">
        <v>0</v>
      </c>
      <c r="V30" s="161">
        <v>0</v>
      </c>
      <c r="W30" s="161">
        <v>0</v>
      </c>
      <c r="X30" s="161">
        <v>0</v>
      </c>
      <c r="Y30" s="161">
        <v>0</v>
      </c>
      <c r="Z30" s="161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61">
        <v>0</v>
      </c>
      <c r="AH30" s="161">
        <v>0</v>
      </c>
      <c r="AI30" s="161">
        <v>0</v>
      </c>
      <c r="AJ30" s="161">
        <v>0</v>
      </c>
      <c r="AK30" s="161">
        <v>0</v>
      </c>
    </row>
    <row r="31" spans="1:37">
      <c r="A31" t="s">
        <v>886</v>
      </c>
      <c r="B31" t="s">
        <v>323</v>
      </c>
      <c r="C31" t="s">
        <v>337</v>
      </c>
      <c r="D31" s="161">
        <v>0</v>
      </c>
      <c r="E31" s="161">
        <v>0</v>
      </c>
      <c r="F31" s="161">
        <v>0</v>
      </c>
      <c r="G31" s="161">
        <v>0</v>
      </c>
      <c r="H31" s="161">
        <v>0</v>
      </c>
      <c r="I31" s="161">
        <v>0</v>
      </c>
      <c r="J31" s="161">
        <v>0</v>
      </c>
      <c r="K31" s="161">
        <v>0</v>
      </c>
      <c r="L31" s="161">
        <v>0</v>
      </c>
      <c r="M31" s="161">
        <v>0</v>
      </c>
      <c r="N31" s="161">
        <v>0</v>
      </c>
      <c r="O31" s="161">
        <v>0</v>
      </c>
      <c r="P31" s="161">
        <v>0</v>
      </c>
      <c r="Q31" s="161">
        <v>0</v>
      </c>
      <c r="R31" s="161">
        <v>0</v>
      </c>
      <c r="S31" s="161">
        <v>0</v>
      </c>
      <c r="T31" s="161">
        <v>0</v>
      </c>
      <c r="U31" s="161">
        <v>0</v>
      </c>
      <c r="V31" s="161">
        <v>0</v>
      </c>
      <c r="W31" s="161">
        <v>0</v>
      </c>
      <c r="X31" s="161">
        <v>0</v>
      </c>
      <c r="Y31" s="161">
        <v>0</v>
      </c>
      <c r="Z31" s="161">
        <v>0</v>
      </c>
      <c r="AA31" s="161">
        <v>0</v>
      </c>
      <c r="AB31" s="161">
        <v>0</v>
      </c>
      <c r="AC31" s="161">
        <v>0</v>
      </c>
      <c r="AD31" s="161">
        <v>0</v>
      </c>
      <c r="AE31" s="161">
        <v>0</v>
      </c>
      <c r="AF31" s="161">
        <v>0</v>
      </c>
      <c r="AG31" s="161">
        <v>0</v>
      </c>
      <c r="AH31" s="161">
        <v>0</v>
      </c>
      <c r="AI31" s="161">
        <v>0</v>
      </c>
      <c r="AJ31" s="161">
        <v>0</v>
      </c>
      <c r="AK31" s="161">
        <v>0</v>
      </c>
    </row>
    <row r="32" spans="1:37">
      <c r="A32" t="s">
        <v>875</v>
      </c>
      <c r="B32" t="s">
        <v>323</v>
      </c>
      <c r="C32" t="s">
        <v>337</v>
      </c>
      <c r="D32" s="161">
        <v>0</v>
      </c>
      <c r="E32" s="161">
        <v>0</v>
      </c>
      <c r="F32" s="161">
        <v>2.8684366839731038E-4</v>
      </c>
      <c r="G32" s="161">
        <v>1.4333703769895379E-3</v>
      </c>
      <c r="H32" s="161">
        <v>2.4276603163793848E-3</v>
      </c>
      <c r="I32" s="161">
        <v>2.4276603163793848E-3</v>
      </c>
      <c r="J32" s="161">
        <v>2.4276603163793848E-3</v>
      </c>
      <c r="K32" s="161">
        <v>2.4276603163793848E-3</v>
      </c>
      <c r="L32" s="161">
        <v>2.4276603163793848E-3</v>
      </c>
      <c r="M32" s="161">
        <v>2.4276603163793848E-3</v>
      </c>
      <c r="N32" s="161">
        <v>2.4276603163793848E-3</v>
      </c>
      <c r="O32" s="161">
        <v>2.4276603163793848E-3</v>
      </c>
      <c r="P32" s="161">
        <v>2.4276603163793848E-3</v>
      </c>
      <c r="Q32" s="161">
        <v>2.4276603163793848E-3</v>
      </c>
      <c r="R32" s="161">
        <v>2.4276603163793848E-3</v>
      </c>
      <c r="S32" s="161">
        <v>2.4276603163793848E-3</v>
      </c>
      <c r="T32" s="161">
        <v>2.4276603163793848E-3</v>
      </c>
      <c r="U32" s="161">
        <v>2.4276603163793848E-3</v>
      </c>
      <c r="V32" s="161">
        <v>2.4276603163793848E-3</v>
      </c>
      <c r="W32" s="161">
        <v>2.4276603163793848E-3</v>
      </c>
      <c r="X32" s="161">
        <v>2.4276603163793848E-3</v>
      </c>
      <c r="Y32" s="161">
        <v>2.4276603163793848E-3</v>
      </c>
      <c r="Z32" s="161">
        <v>2.4276603163793848E-3</v>
      </c>
      <c r="AA32" s="161">
        <v>2.4276603163793848E-3</v>
      </c>
      <c r="AB32" s="161">
        <v>2.4276603163793848E-3</v>
      </c>
      <c r="AC32" s="161">
        <v>2.4276603163793848E-3</v>
      </c>
      <c r="AD32" s="161">
        <v>2.4276603163793848E-3</v>
      </c>
      <c r="AE32" s="161">
        <v>2.4276603163793848E-3</v>
      </c>
      <c r="AF32" s="161">
        <v>2.4276603163793848E-3</v>
      </c>
      <c r="AG32" s="161">
        <v>2.4276603163793848E-3</v>
      </c>
      <c r="AH32" s="161">
        <v>2.4276603163793848E-3</v>
      </c>
      <c r="AI32" s="161">
        <v>2.4276603163793848E-3</v>
      </c>
      <c r="AJ32" s="161">
        <v>2.4276603163793848E-3</v>
      </c>
      <c r="AK32" s="161">
        <v>2.4276603163793848E-3</v>
      </c>
    </row>
    <row r="33" spans="1:37">
      <c r="A33" t="s">
        <v>883</v>
      </c>
      <c r="B33" t="s">
        <v>323</v>
      </c>
      <c r="C33" t="s">
        <v>337</v>
      </c>
      <c r="D33" s="161">
        <v>0</v>
      </c>
      <c r="E33" s="161">
        <v>2.490310569816899E-5</v>
      </c>
      <c r="F33" s="161">
        <v>1.03686108553432E-4</v>
      </c>
      <c r="G33" s="161">
        <v>1.211111617183976E-4</v>
      </c>
      <c r="H33" s="161">
        <v>4.3609572367351711E-4</v>
      </c>
      <c r="I33" s="161">
        <v>4.3609572367351711E-4</v>
      </c>
      <c r="J33" s="161">
        <v>4.3609572367351711E-4</v>
      </c>
      <c r="K33" s="161">
        <v>4.3609572367351711E-4</v>
      </c>
      <c r="L33" s="161">
        <v>4.3609572367351711E-4</v>
      </c>
      <c r="M33" s="161">
        <v>4.3609572367351711E-4</v>
      </c>
      <c r="N33" s="161">
        <v>4.3609572367351711E-4</v>
      </c>
      <c r="O33" s="161">
        <v>4.3609572367351711E-4</v>
      </c>
      <c r="P33" s="161">
        <v>4.3609572367351711E-4</v>
      </c>
      <c r="Q33" s="161">
        <v>4.3609572367351711E-4</v>
      </c>
      <c r="R33" s="161">
        <v>4.3609572367351711E-4</v>
      </c>
      <c r="S33" s="161">
        <v>4.3609572367351711E-4</v>
      </c>
      <c r="T33" s="161">
        <v>4.3609572367351711E-4</v>
      </c>
      <c r="U33" s="161">
        <v>4.3609572367351711E-4</v>
      </c>
      <c r="V33" s="161">
        <v>4.3609572367351711E-4</v>
      </c>
      <c r="W33" s="161">
        <v>4.3609572367351711E-4</v>
      </c>
      <c r="X33" s="161">
        <v>4.3609572367351711E-4</v>
      </c>
      <c r="Y33" s="161">
        <v>4.3609572367351711E-4</v>
      </c>
      <c r="Z33" s="161">
        <v>4.3609572367351711E-4</v>
      </c>
      <c r="AA33" s="161">
        <v>4.3609572367351711E-4</v>
      </c>
      <c r="AB33" s="161">
        <v>4.3609572367351711E-4</v>
      </c>
      <c r="AC33" s="161">
        <v>4.3609572367351711E-4</v>
      </c>
      <c r="AD33" s="161">
        <v>4.3609572367351711E-4</v>
      </c>
      <c r="AE33" s="161">
        <v>4.3609572367351711E-4</v>
      </c>
      <c r="AF33" s="161">
        <v>4.3609572367351711E-4</v>
      </c>
      <c r="AG33" s="161">
        <v>4.3609572367351711E-4</v>
      </c>
      <c r="AH33" s="161">
        <v>4.3609572367351711E-4</v>
      </c>
      <c r="AI33" s="161">
        <v>4.3609572367351711E-4</v>
      </c>
      <c r="AJ33" s="161">
        <v>4.3609572367351711E-4</v>
      </c>
      <c r="AK33" s="161">
        <v>4.3609572367351711E-4</v>
      </c>
    </row>
    <row r="34" spans="1:37">
      <c r="A34" t="s">
        <v>41</v>
      </c>
      <c r="B34" t="s">
        <v>892</v>
      </c>
      <c r="C34" t="s">
        <v>337</v>
      </c>
      <c r="D34" s="161">
        <v>0.1390154891066972</v>
      </c>
      <c r="E34" s="161">
        <v>0.1160979840806662</v>
      </c>
      <c r="F34" s="161">
        <v>0.11402695045771249</v>
      </c>
      <c r="G34" s="161">
        <v>0.11161789189518111</v>
      </c>
      <c r="H34" s="161">
        <v>8.3453216574511449E-2</v>
      </c>
      <c r="I34" s="161">
        <v>8.3453216574511449E-2</v>
      </c>
      <c r="J34" s="161">
        <v>8.3453216574511449E-2</v>
      </c>
      <c r="K34" s="161">
        <v>8.3453216574511449E-2</v>
      </c>
      <c r="L34" s="161">
        <v>8.3453216574511449E-2</v>
      </c>
      <c r="M34" s="161">
        <v>8.3453216574511449E-2</v>
      </c>
      <c r="N34" s="161">
        <v>8.3453216574511449E-2</v>
      </c>
      <c r="O34" s="161">
        <v>8.3453216574511449E-2</v>
      </c>
      <c r="P34" s="161">
        <v>8.3453216574511449E-2</v>
      </c>
      <c r="Q34" s="161">
        <v>8.3453216574511449E-2</v>
      </c>
      <c r="R34" s="161">
        <v>8.3453216574511449E-2</v>
      </c>
      <c r="S34" s="161">
        <v>8.3453216574511449E-2</v>
      </c>
      <c r="T34" s="161">
        <v>8.3453216574511449E-2</v>
      </c>
      <c r="U34" s="161">
        <v>8.3453216574511449E-2</v>
      </c>
      <c r="V34" s="161">
        <v>8.3453216574511449E-2</v>
      </c>
      <c r="W34" s="161">
        <v>8.3453216574511449E-2</v>
      </c>
      <c r="X34" s="161">
        <v>8.3453216574511449E-2</v>
      </c>
      <c r="Y34" s="161">
        <v>8.3453216574511449E-2</v>
      </c>
      <c r="Z34" s="161">
        <v>8.3453216574511449E-2</v>
      </c>
      <c r="AA34" s="161">
        <v>8.3453216574511449E-2</v>
      </c>
      <c r="AB34" s="161">
        <v>8.3453216574511449E-2</v>
      </c>
      <c r="AC34" s="161">
        <v>8.3453216574511449E-2</v>
      </c>
      <c r="AD34" s="161">
        <v>8.3453216574511449E-2</v>
      </c>
      <c r="AE34" s="161">
        <v>8.3453216574511449E-2</v>
      </c>
      <c r="AF34" s="161">
        <v>8.3453216574511449E-2</v>
      </c>
      <c r="AG34" s="161">
        <v>8.3453216574511449E-2</v>
      </c>
      <c r="AH34" s="161">
        <v>8.3453216574511449E-2</v>
      </c>
      <c r="AI34" s="161">
        <v>8.3453216574511449E-2</v>
      </c>
      <c r="AJ34" s="161">
        <v>8.3453216574511449E-2</v>
      </c>
      <c r="AK34" s="161">
        <v>8.3453216574511449E-2</v>
      </c>
    </row>
    <row r="35" spans="1:37">
      <c r="A35" t="s">
        <v>876</v>
      </c>
      <c r="B35" t="s">
        <v>892</v>
      </c>
      <c r="C35" t="s">
        <v>337</v>
      </c>
      <c r="D35" s="161">
        <v>0.13272241702248649</v>
      </c>
      <c r="E35" s="161">
        <v>0.12717084052926139</v>
      </c>
      <c r="F35" s="161">
        <v>0.1383739317721841</v>
      </c>
      <c r="G35" s="161">
        <v>0.128517394972013</v>
      </c>
      <c r="H35" s="161">
        <v>0.12348534898169949</v>
      </c>
      <c r="I35" s="161">
        <v>0.12348534898169949</v>
      </c>
      <c r="J35" s="161">
        <v>0.12348534898169949</v>
      </c>
      <c r="K35" s="161">
        <v>0.12348534898169949</v>
      </c>
      <c r="L35" s="161">
        <v>0.12348534898169949</v>
      </c>
      <c r="M35" s="161">
        <v>0.12348534898169949</v>
      </c>
      <c r="N35" s="161">
        <v>0.12348534898169949</v>
      </c>
      <c r="O35" s="161">
        <v>0.12348534898169949</v>
      </c>
      <c r="P35" s="161">
        <v>0.12348534898169949</v>
      </c>
      <c r="Q35" s="161">
        <v>0.12348534898169949</v>
      </c>
      <c r="R35" s="161">
        <v>0.12348534898169949</v>
      </c>
      <c r="S35" s="161">
        <v>0.12348534898169949</v>
      </c>
      <c r="T35" s="161">
        <v>0.12348534898169949</v>
      </c>
      <c r="U35" s="161">
        <v>0.12348534898169949</v>
      </c>
      <c r="V35" s="161">
        <v>0.12348534898169949</v>
      </c>
      <c r="W35" s="161">
        <v>0.12348534898169949</v>
      </c>
      <c r="X35" s="161">
        <v>0.12348534898169949</v>
      </c>
      <c r="Y35" s="161">
        <v>0.12348534898169949</v>
      </c>
      <c r="Z35" s="161">
        <v>0.12348534898169949</v>
      </c>
      <c r="AA35" s="161">
        <v>0.12348534898169949</v>
      </c>
      <c r="AB35" s="161">
        <v>0.12348534898169949</v>
      </c>
      <c r="AC35" s="161">
        <v>0.12348534898169949</v>
      </c>
      <c r="AD35" s="161">
        <v>0.12348534898169949</v>
      </c>
      <c r="AE35" s="161">
        <v>0.12348534898169949</v>
      </c>
      <c r="AF35" s="161">
        <v>0.12348534898169949</v>
      </c>
      <c r="AG35" s="161">
        <v>0.12348534898169949</v>
      </c>
      <c r="AH35" s="161">
        <v>0.12348534898169949</v>
      </c>
      <c r="AI35" s="161">
        <v>0.12348534898169949</v>
      </c>
      <c r="AJ35" s="161">
        <v>0.12348534898169949</v>
      </c>
      <c r="AK35" s="161">
        <v>0.12348534898169949</v>
      </c>
    </row>
    <row r="36" spans="1:37">
      <c r="A36" t="s">
        <v>877</v>
      </c>
      <c r="B36" t="s">
        <v>892</v>
      </c>
      <c r="C36" t="s">
        <v>337</v>
      </c>
      <c r="D36" s="161">
        <v>0.43714319689486231</v>
      </c>
      <c r="E36" s="161">
        <v>0.48853058847009362</v>
      </c>
      <c r="F36" s="161">
        <v>0.50047115965271871</v>
      </c>
      <c r="G36" s="161">
        <v>0.53087535582147682</v>
      </c>
      <c r="H36" s="161">
        <v>0.52183918470775359</v>
      </c>
      <c r="I36" s="161">
        <v>0.52183918470775359</v>
      </c>
      <c r="J36" s="161">
        <v>0.52183918470775359</v>
      </c>
      <c r="K36" s="161">
        <v>0.52183918470775359</v>
      </c>
      <c r="L36" s="161">
        <v>0.52183918470775359</v>
      </c>
      <c r="M36" s="161">
        <v>0.52183918470775359</v>
      </c>
      <c r="N36" s="161">
        <v>0.52183918470775359</v>
      </c>
      <c r="O36" s="161">
        <v>0.52183918470775359</v>
      </c>
      <c r="P36" s="161">
        <v>0.52183918470775359</v>
      </c>
      <c r="Q36" s="161">
        <v>0.52183918470775359</v>
      </c>
      <c r="R36" s="161">
        <v>0.52183918470775359</v>
      </c>
      <c r="S36" s="161">
        <v>0.52183918470775359</v>
      </c>
      <c r="T36" s="161">
        <v>0.52183918470775359</v>
      </c>
      <c r="U36" s="161">
        <v>0.52183918470775359</v>
      </c>
      <c r="V36" s="161">
        <v>0.52183918470775359</v>
      </c>
      <c r="W36" s="161">
        <v>0.52183918470775359</v>
      </c>
      <c r="X36" s="161">
        <v>0.52183918470775359</v>
      </c>
      <c r="Y36" s="161">
        <v>0.52183918470775359</v>
      </c>
      <c r="Z36" s="161">
        <v>0.52183918470775359</v>
      </c>
      <c r="AA36" s="161">
        <v>0.52183918470775359</v>
      </c>
      <c r="AB36" s="161">
        <v>0.52183918470775359</v>
      </c>
      <c r="AC36" s="161">
        <v>0.52183918470775359</v>
      </c>
      <c r="AD36" s="161">
        <v>0.52183918470775359</v>
      </c>
      <c r="AE36" s="161">
        <v>0.52183918470775359</v>
      </c>
      <c r="AF36" s="161">
        <v>0.52183918470775359</v>
      </c>
      <c r="AG36" s="161">
        <v>0.52183918470775359</v>
      </c>
      <c r="AH36" s="161">
        <v>0.52183918470775359</v>
      </c>
      <c r="AI36" s="161">
        <v>0.52183918470775359</v>
      </c>
      <c r="AJ36" s="161">
        <v>0.52183918470775359</v>
      </c>
      <c r="AK36" s="161">
        <v>0.52183918470775359</v>
      </c>
    </row>
    <row r="37" spans="1:37">
      <c r="A37" t="s">
        <v>878</v>
      </c>
      <c r="B37" t="s">
        <v>892</v>
      </c>
      <c r="C37" t="s">
        <v>337</v>
      </c>
      <c r="D37" s="161">
        <v>0.1014038382565231</v>
      </c>
      <c r="E37" s="161">
        <v>0.13287284295691651</v>
      </c>
      <c r="F37" s="161">
        <v>0.15711081776504179</v>
      </c>
      <c r="G37" s="161">
        <v>0.11919063639801369</v>
      </c>
      <c r="H37" s="161">
        <v>0.1436616520215965</v>
      </c>
      <c r="I37" s="161">
        <v>0.1436616520215965</v>
      </c>
      <c r="J37" s="161">
        <v>0.1436616520215965</v>
      </c>
      <c r="K37" s="161">
        <v>0.1436616520215965</v>
      </c>
      <c r="L37" s="161">
        <v>0.1436616520215965</v>
      </c>
      <c r="M37" s="161">
        <v>0.1436616520215965</v>
      </c>
      <c r="N37" s="161">
        <v>0.1436616520215965</v>
      </c>
      <c r="O37" s="161">
        <v>0.1436616520215965</v>
      </c>
      <c r="P37" s="161">
        <v>0.1436616520215965</v>
      </c>
      <c r="Q37" s="161">
        <v>0.1436616520215965</v>
      </c>
      <c r="R37" s="161">
        <v>0.1436616520215965</v>
      </c>
      <c r="S37" s="161">
        <v>0.1436616520215965</v>
      </c>
      <c r="T37" s="161">
        <v>0.1436616520215965</v>
      </c>
      <c r="U37" s="161">
        <v>0.1436616520215965</v>
      </c>
      <c r="V37" s="161">
        <v>0.1436616520215965</v>
      </c>
      <c r="W37" s="161">
        <v>0.1436616520215965</v>
      </c>
      <c r="X37" s="161">
        <v>0.1436616520215965</v>
      </c>
      <c r="Y37" s="161">
        <v>0.1436616520215965</v>
      </c>
      <c r="Z37" s="161">
        <v>0.1436616520215965</v>
      </c>
      <c r="AA37" s="161">
        <v>0.1436616520215965</v>
      </c>
      <c r="AB37" s="161">
        <v>0.1436616520215965</v>
      </c>
      <c r="AC37" s="161">
        <v>0.1436616520215965</v>
      </c>
      <c r="AD37" s="161">
        <v>0.1436616520215965</v>
      </c>
      <c r="AE37" s="161">
        <v>0.1436616520215965</v>
      </c>
      <c r="AF37" s="161">
        <v>0.1436616520215965</v>
      </c>
      <c r="AG37" s="161">
        <v>0.1436616520215965</v>
      </c>
      <c r="AH37" s="161">
        <v>0.1436616520215965</v>
      </c>
      <c r="AI37" s="161">
        <v>0.1436616520215965</v>
      </c>
      <c r="AJ37" s="161">
        <v>0.1436616520215965</v>
      </c>
      <c r="AK37" s="161">
        <v>0.1436616520215965</v>
      </c>
    </row>
    <row r="38" spans="1:37">
      <c r="A38" t="s">
        <v>879</v>
      </c>
      <c r="B38" t="s">
        <v>892</v>
      </c>
      <c r="C38" t="s">
        <v>337</v>
      </c>
      <c r="D38" s="161">
        <v>3.8247355994476998E-2</v>
      </c>
      <c r="E38" s="161">
        <v>4.8005177746462742E-2</v>
      </c>
      <c r="F38" s="161">
        <v>4.7350546491550419E-2</v>
      </c>
      <c r="G38" s="161">
        <v>4.8644104028311597E-2</v>
      </c>
      <c r="H38" s="161">
        <v>4.8282164602265899E-2</v>
      </c>
      <c r="I38" s="161">
        <v>4.8282164602265899E-2</v>
      </c>
      <c r="J38" s="161">
        <v>4.8282164602265899E-2</v>
      </c>
      <c r="K38" s="161">
        <v>4.8282164602265899E-2</v>
      </c>
      <c r="L38" s="161">
        <v>4.8282164602265899E-2</v>
      </c>
      <c r="M38" s="161">
        <v>4.8282164602265899E-2</v>
      </c>
      <c r="N38" s="161">
        <v>4.8282164602265899E-2</v>
      </c>
      <c r="O38" s="161">
        <v>4.8282164602265899E-2</v>
      </c>
      <c r="P38" s="161">
        <v>4.8282164602265899E-2</v>
      </c>
      <c r="Q38" s="161">
        <v>4.8282164602265899E-2</v>
      </c>
      <c r="R38" s="161">
        <v>4.8282164602265899E-2</v>
      </c>
      <c r="S38" s="161">
        <v>4.8282164602265899E-2</v>
      </c>
      <c r="T38" s="161">
        <v>4.8282164602265899E-2</v>
      </c>
      <c r="U38" s="161">
        <v>4.8282164602265899E-2</v>
      </c>
      <c r="V38" s="161">
        <v>4.8282164602265899E-2</v>
      </c>
      <c r="W38" s="161">
        <v>4.8282164602265899E-2</v>
      </c>
      <c r="X38" s="161">
        <v>4.8282164602265899E-2</v>
      </c>
      <c r="Y38" s="161">
        <v>4.8282164602265899E-2</v>
      </c>
      <c r="Z38" s="161">
        <v>4.8282164602265899E-2</v>
      </c>
      <c r="AA38" s="161">
        <v>4.8282164602265899E-2</v>
      </c>
      <c r="AB38" s="161">
        <v>4.8282164602265899E-2</v>
      </c>
      <c r="AC38" s="161">
        <v>4.8282164602265899E-2</v>
      </c>
      <c r="AD38" s="161">
        <v>4.8282164602265899E-2</v>
      </c>
      <c r="AE38" s="161">
        <v>4.8282164602265899E-2</v>
      </c>
      <c r="AF38" s="161">
        <v>4.8282164602265899E-2</v>
      </c>
      <c r="AG38" s="161">
        <v>4.8282164602265899E-2</v>
      </c>
      <c r="AH38" s="161">
        <v>4.8282164602265899E-2</v>
      </c>
      <c r="AI38" s="161">
        <v>4.8282164602265899E-2</v>
      </c>
      <c r="AJ38" s="161">
        <v>4.8282164602265899E-2</v>
      </c>
      <c r="AK38" s="161">
        <v>4.8282164602265899E-2</v>
      </c>
    </row>
    <row r="39" spans="1:37">
      <c r="A39" t="s">
        <v>880</v>
      </c>
      <c r="B39" t="s">
        <v>892</v>
      </c>
      <c r="C39" t="s">
        <v>337</v>
      </c>
      <c r="D39" s="161">
        <v>0.1008254082408816</v>
      </c>
      <c r="E39" s="161">
        <v>4.2086456290883888E-2</v>
      </c>
      <c r="F39" s="161">
        <v>2.750840796145574E-2</v>
      </c>
      <c r="G39" s="161">
        <v>2.46781041439979E-2</v>
      </c>
      <c r="H39" s="161">
        <v>2.6881974374194761E-2</v>
      </c>
      <c r="I39" s="161">
        <v>2.6881974374194761E-2</v>
      </c>
      <c r="J39" s="161">
        <v>2.6881974374194761E-2</v>
      </c>
      <c r="K39" s="161">
        <v>2.6881974374194761E-2</v>
      </c>
      <c r="L39" s="161">
        <v>2.6881974374194761E-2</v>
      </c>
      <c r="M39" s="161">
        <v>2.6881974374194761E-2</v>
      </c>
      <c r="N39" s="161">
        <v>2.6881974374194761E-2</v>
      </c>
      <c r="O39" s="161">
        <v>2.6881974374194761E-2</v>
      </c>
      <c r="P39" s="161">
        <v>2.6881974374194761E-2</v>
      </c>
      <c r="Q39" s="161">
        <v>2.6881974374194761E-2</v>
      </c>
      <c r="R39" s="161">
        <v>2.6881974374194761E-2</v>
      </c>
      <c r="S39" s="161">
        <v>2.6881974374194761E-2</v>
      </c>
      <c r="T39" s="161">
        <v>2.6881974374194761E-2</v>
      </c>
      <c r="U39" s="161">
        <v>2.6881974374194761E-2</v>
      </c>
      <c r="V39" s="161">
        <v>2.6881974374194761E-2</v>
      </c>
      <c r="W39" s="161">
        <v>2.6881974374194761E-2</v>
      </c>
      <c r="X39" s="161">
        <v>2.6881974374194761E-2</v>
      </c>
      <c r="Y39" s="161">
        <v>2.6881974374194761E-2</v>
      </c>
      <c r="Z39" s="161">
        <v>2.6881974374194761E-2</v>
      </c>
      <c r="AA39" s="161">
        <v>2.6881974374194761E-2</v>
      </c>
      <c r="AB39" s="161">
        <v>2.6881974374194761E-2</v>
      </c>
      <c r="AC39" s="161">
        <v>2.6881974374194761E-2</v>
      </c>
      <c r="AD39" s="161">
        <v>2.6881974374194761E-2</v>
      </c>
      <c r="AE39" s="161">
        <v>2.6881974374194761E-2</v>
      </c>
      <c r="AF39" s="161">
        <v>2.6881974374194761E-2</v>
      </c>
      <c r="AG39" s="161">
        <v>2.6881974374194761E-2</v>
      </c>
      <c r="AH39" s="161">
        <v>2.6881974374194761E-2</v>
      </c>
      <c r="AI39" s="161">
        <v>2.6881974374194761E-2</v>
      </c>
      <c r="AJ39" s="161">
        <v>2.6881974374194761E-2</v>
      </c>
      <c r="AK39" s="161">
        <v>2.6881974374194761E-2</v>
      </c>
    </row>
    <row r="40" spans="1:37">
      <c r="A40" t="s">
        <v>881</v>
      </c>
      <c r="B40" t="s">
        <v>892</v>
      </c>
      <c r="C40" t="s">
        <v>337</v>
      </c>
      <c r="D40" s="161">
        <v>6.3950217444937374E-3</v>
      </c>
      <c r="E40" s="161">
        <v>6.1020864785497021E-3</v>
      </c>
      <c r="F40" s="161">
        <v>4.9782703379934422E-3</v>
      </c>
      <c r="G40" s="161">
        <v>6.0206623435130266E-3</v>
      </c>
      <c r="H40" s="161">
        <v>1.659492851996083E-2</v>
      </c>
      <c r="I40" s="161">
        <v>1.659492851996083E-2</v>
      </c>
      <c r="J40" s="161">
        <v>1.659492851996083E-2</v>
      </c>
      <c r="K40" s="161">
        <v>1.659492851996083E-2</v>
      </c>
      <c r="L40" s="161">
        <v>1.659492851996083E-2</v>
      </c>
      <c r="M40" s="161">
        <v>1.659492851996083E-2</v>
      </c>
      <c r="N40" s="161">
        <v>1.659492851996083E-2</v>
      </c>
      <c r="O40" s="161">
        <v>1.659492851996083E-2</v>
      </c>
      <c r="P40" s="161">
        <v>1.659492851996083E-2</v>
      </c>
      <c r="Q40" s="161">
        <v>1.659492851996083E-2</v>
      </c>
      <c r="R40" s="161">
        <v>1.659492851996083E-2</v>
      </c>
      <c r="S40" s="161">
        <v>1.659492851996083E-2</v>
      </c>
      <c r="T40" s="161">
        <v>1.659492851996083E-2</v>
      </c>
      <c r="U40" s="161">
        <v>1.659492851996083E-2</v>
      </c>
      <c r="V40" s="161">
        <v>1.659492851996083E-2</v>
      </c>
      <c r="W40" s="161">
        <v>1.659492851996083E-2</v>
      </c>
      <c r="X40" s="161">
        <v>1.659492851996083E-2</v>
      </c>
      <c r="Y40" s="161">
        <v>1.659492851996083E-2</v>
      </c>
      <c r="Z40" s="161">
        <v>1.659492851996083E-2</v>
      </c>
      <c r="AA40" s="161">
        <v>1.659492851996083E-2</v>
      </c>
      <c r="AB40" s="161">
        <v>1.659492851996083E-2</v>
      </c>
      <c r="AC40" s="161">
        <v>1.659492851996083E-2</v>
      </c>
      <c r="AD40" s="161">
        <v>1.659492851996083E-2</v>
      </c>
      <c r="AE40" s="161">
        <v>1.659492851996083E-2</v>
      </c>
      <c r="AF40" s="161">
        <v>1.659492851996083E-2</v>
      </c>
      <c r="AG40" s="161">
        <v>1.659492851996083E-2</v>
      </c>
      <c r="AH40" s="161">
        <v>1.659492851996083E-2</v>
      </c>
      <c r="AI40" s="161">
        <v>1.659492851996083E-2</v>
      </c>
      <c r="AJ40" s="161">
        <v>1.659492851996083E-2</v>
      </c>
      <c r="AK40" s="161">
        <v>1.659492851996083E-2</v>
      </c>
    </row>
    <row r="41" spans="1:37">
      <c r="A41" t="s">
        <v>882</v>
      </c>
      <c r="B41" t="s">
        <v>892</v>
      </c>
      <c r="C41" t="s">
        <v>337</v>
      </c>
      <c r="D41" s="161">
        <v>1.930008833634295E-3</v>
      </c>
      <c r="E41" s="161">
        <v>5.3427209054542233E-3</v>
      </c>
      <c r="F41" s="161">
        <v>5.1737208450936831E-3</v>
      </c>
      <c r="G41" s="161">
        <v>4.7741250844190661E-3</v>
      </c>
      <c r="H41" s="161">
        <v>1.6504740493238821E-3</v>
      </c>
      <c r="I41" s="161">
        <v>1.6504740493238821E-3</v>
      </c>
      <c r="J41" s="161">
        <v>1.6504740493238821E-3</v>
      </c>
      <c r="K41" s="161">
        <v>1.6504740493238821E-3</v>
      </c>
      <c r="L41" s="161">
        <v>1.6504740493238821E-3</v>
      </c>
      <c r="M41" s="161">
        <v>1.6504740493238821E-3</v>
      </c>
      <c r="N41" s="161">
        <v>1.6504740493238821E-3</v>
      </c>
      <c r="O41" s="161">
        <v>1.6504740493238821E-3</v>
      </c>
      <c r="P41" s="161">
        <v>1.6504740493238821E-3</v>
      </c>
      <c r="Q41" s="161">
        <v>1.6504740493238821E-3</v>
      </c>
      <c r="R41" s="161">
        <v>1.6504740493238821E-3</v>
      </c>
      <c r="S41" s="161">
        <v>1.6504740493238821E-3</v>
      </c>
      <c r="T41" s="161">
        <v>1.6504740493238821E-3</v>
      </c>
      <c r="U41" s="161">
        <v>1.6504740493238821E-3</v>
      </c>
      <c r="V41" s="161">
        <v>1.6504740493238821E-3</v>
      </c>
      <c r="W41" s="161">
        <v>1.6504740493238821E-3</v>
      </c>
      <c r="X41" s="161">
        <v>1.6504740493238821E-3</v>
      </c>
      <c r="Y41" s="161">
        <v>1.6504740493238821E-3</v>
      </c>
      <c r="Z41" s="161">
        <v>1.6504740493238821E-3</v>
      </c>
      <c r="AA41" s="161">
        <v>1.6504740493238821E-3</v>
      </c>
      <c r="AB41" s="161">
        <v>1.6504740493238821E-3</v>
      </c>
      <c r="AC41" s="161">
        <v>1.6504740493238821E-3</v>
      </c>
      <c r="AD41" s="161">
        <v>1.6504740493238821E-3</v>
      </c>
      <c r="AE41" s="161">
        <v>1.6504740493238821E-3</v>
      </c>
      <c r="AF41" s="161">
        <v>1.6504740493238821E-3</v>
      </c>
      <c r="AG41" s="161">
        <v>1.6504740493238821E-3</v>
      </c>
      <c r="AH41" s="161">
        <v>1.6504740493238821E-3</v>
      </c>
      <c r="AI41" s="161">
        <v>1.6504740493238821E-3</v>
      </c>
      <c r="AJ41" s="161">
        <v>1.6504740493238821E-3</v>
      </c>
      <c r="AK41" s="161">
        <v>1.6504740493238821E-3</v>
      </c>
    </row>
    <row r="42" spans="1:37">
      <c r="A42" t="s">
        <v>884</v>
      </c>
      <c r="B42" t="s">
        <v>892</v>
      </c>
      <c r="C42" t="s">
        <v>337</v>
      </c>
      <c r="D42" s="161">
        <v>2.2120493110302079E-4</v>
      </c>
      <c r="E42" s="161">
        <v>3.3627535688523699E-4</v>
      </c>
      <c r="F42" s="161">
        <v>2.211699461843486E-4</v>
      </c>
      <c r="G42" s="161">
        <v>1.114207572172253E-3</v>
      </c>
      <c r="H42" s="161">
        <v>1.13244801564373E-2</v>
      </c>
      <c r="I42" s="161">
        <v>1.13244801564373E-2</v>
      </c>
      <c r="J42" s="161">
        <v>1.13244801564373E-2</v>
      </c>
      <c r="K42" s="161">
        <v>1.13244801564373E-2</v>
      </c>
      <c r="L42" s="161">
        <v>1.13244801564373E-2</v>
      </c>
      <c r="M42" s="161">
        <v>1.13244801564373E-2</v>
      </c>
      <c r="N42" s="161">
        <v>1.13244801564373E-2</v>
      </c>
      <c r="O42" s="161">
        <v>1.13244801564373E-2</v>
      </c>
      <c r="P42" s="161">
        <v>1.13244801564373E-2</v>
      </c>
      <c r="Q42" s="161">
        <v>1.13244801564373E-2</v>
      </c>
      <c r="R42" s="161">
        <v>1.13244801564373E-2</v>
      </c>
      <c r="S42" s="161">
        <v>1.13244801564373E-2</v>
      </c>
      <c r="T42" s="161">
        <v>1.13244801564373E-2</v>
      </c>
      <c r="U42" s="161">
        <v>1.13244801564373E-2</v>
      </c>
      <c r="V42" s="161">
        <v>1.13244801564373E-2</v>
      </c>
      <c r="W42" s="161">
        <v>1.13244801564373E-2</v>
      </c>
      <c r="X42" s="161">
        <v>1.13244801564373E-2</v>
      </c>
      <c r="Y42" s="161">
        <v>1.13244801564373E-2</v>
      </c>
      <c r="Z42" s="161">
        <v>1.13244801564373E-2</v>
      </c>
      <c r="AA42" s="161">
        <v>1.13244801564373E-2</v>
      </c>
      <c r="AB42" s="161">
        <v>1.13244801564373E-2</v>
      </c>
      <c r="AC42" s="161">
        <v>1.13244801564373E-2</v>
      </c>
      <c r="AD42" s="161">
        <v>1.13244801564373E-2</v>
      </c>
      <c r="AE42" s="161">
        <v>1.13244801564373E-2</v>
      </c>
      <c r="AF42" s="161">
        <v>1.13244801564373E-2</v>
      </c>
      <c r="AG42" s="161">
        <v>1.13244801564373E-2</v>
      </c>
      <c r="AH42" s="161">
        <v>1.13244801564373E-2</v>
      </c>
      <c r="AI42" s="161">
        <v>1.13244801564373E-2</v>
      </c>
      <c r="AJ42" s="161">
        <v>1.13244801564373E-2</v>
      </c>
      <c r="AK42" s="161">
        <v>1.13244801564373E-2</v>
      </c>
    </row>
    <row r="43" spans="1:37">
      <c r="A43" t="s">
        <v>885</v>
      </c>
      <c r="B43" t="s">
        <v>892</v>
      </c>
      <c r="C43" t="s">
        <v>337</v>
      </c>
      <c r="D43" s="161">
        <v>0</v>
      </c>
      <c r="E43" s="161">
        <v>0</v>
      </c>
      <c r="F43" s="161">
        <v>0</v>
      </c>
      <c r="G43" s="161">
        <v>1.881795840336553E-6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</row>
    <row r="44" spans="1:37">
      <c r="A44" t="s">
        <v>887</v>
      </c>
      <c r="B44" t="s">
        <v>892</v>
      </c>
      <c r="C44" t="s">
        <v>337</v>
      </c>
      <c r="D44" s="161">
        <v>0</v>
      </c>
      <c r="E44" s="161">
        <v>8.6574502134374426E-7</v>
      </c>
      <c r="F44" s="161">
        <v>0</v>
      </c>
      <c r="G44" s="161">
        <v>2.540424384454347E-6</v>
      </c>
      <c r="H44" s="161">
        <v>6.9836853952497298E-5</v>
      </c>
      <c r="I44" s="161">
        <v>6.9836853952497298E-5</v>
      </c>
      <c r="J44" s="161">
        <v>6.9836853952497298E-5</v>
      </c>
      <c r="K44" s="161">
        <v>6.9836853952497298E-5</v>
      </c>
      <c r="L44" s="161">
        <v>6.9836853952497298E-5</v>
      </c>
      <c r="M44" s="161">
        <v>6.9836853952497298E-5</v>
      </c>
      <c r="N44" s="161">
        <v>6.9836853952497298E-5</v>
      </c>
      <c r="O44" s="161">
        <v>6.9836853952497298E-5</v>
      </c>
      <c r="P44" s="161">
        <v>6.9836853952497298E-5</v>
      </c>
      <c r="Q44" s="161">
        <v>6.9836853952497298E-5</v>
      </c>
      <c r="R44" s="161">
        <v>6.9836853952497298E-5</v>
      </c>
      <c r="S44" s="161">
        <v>6.9836853952497298E-5</v>
      </c>
      <c r="T44" s="161">
        <v>6.9836853952497298E-5</v>
      </c>
      <c r="U44" s="161">
        <v>6.9836853952497298E-5</v>
      </c>
      <c r="V44" s="161">
        <v>6.9836853952497298E-5</v>
      </c>
      <c r="W44" s="161">
        <v>6.9836853952497298E-5</v>
      </c>
      <c r="X44" s="161">
        <v>6.9836853952497298E-5</v>
      </c>
      <c r="Y44" s="161">
        <v>6.9836853952497298E-5</v>
      </c>
      <c r="Z44" s="161">
        <v>6.9836853952497298E-5</v>
      </c>
      <c r="AA44" s="161">
        <v>6.9836853952497298E-5</v>
      </c>
      <c r="AB44" s="161">
        <v>6.9836853952497298E-5</v>
      </c>
      <c r="AC44" s="161">
        <v>6.9836853952497298E-5</v>
      </c>
      <c r="AD44" s="161">
        <v>6.9836853952497298E-5</v>
      </c>
      <c r="AE44" s="161">
        <v>6.9836853952497298E-5</v>
      </c>
      <c r="AF44" s="161">
        <v>6.9836853952497298E-5</v>
      </c>
      <c r="AG44" s="161">
        <v>6.9836853952497298E-5</v>
      </c>
      <c r="AH44" s="161">
        <v>6.9836853952497298E-5</v>
      </c>
      <c r="AI44" s="161">
        <v>6.9836853952497298E-5</v>
      </c>
      <c r="AJ44" s="161">
        <v>6.9836853952497298E-5</v>
      </c>
      <c r="AK44" s="161">
        <v>6.9836853952497298E-5</v>
      </c>
    </row>
    <row r="45" spans="1:37">
      <c r="A45" t="s">
        <v>888</v>
      </c>
      <c r="B45" t="s">
        <v>892</v>
      </c>
      <c r="C45" t="s">
        <v>337</v>
      </c>
      <c r="D45" s="161">
        <v>9.4020304345066967E-3</v>
      </c>
      <c r="E45" s="161">
        <v>1.788787686869625E-3</v>
      </c>
      <c r="F45" s="161">
        <v>4.1278253537076057E-4</v>
      </c>
      <c r="G45" s="161">
        <v>6.0138133074497668E-3</v>
      </c>
      <c r="H45" s="161">
        <v>4.7946273539022349E-3</v>
      </c>
      <c r="I45" s="161">
        <v>4.7946273539022349E-3</v>
      </c>
      <c r="J45" s="161">
        <v>4.7946273539022349E-3</v>
      </c>
      <c r="K45" s="161">
        <v>4.7946273539022349E-3</v>
      </c>
      <c r="L45" s="161">
        <v>4.7946273539022349E-3</v>
      </c>
      <c r="M45" s="161">
        <v>4.7946273539022349E-3</v>
      </c>
      <c r="N45" s="161">
        <v>4.7946273539022349E-3</v>
      </c>
      <c r="O45" s="161">
        <v>4.7946273539022349E-3</v>
      </c>
      <c r="P45" s="161">
        <v>4.7946273539022349E-3</v>
      </c>
      <c r="Q45" s="161">
        <v>4.7946273539022349E-3</v>
      </c>
      <c r="R45" s="161">
        <v>4.7946273539022349E-3</v>
      </c>
      <c r="S45" s="161">
        <v>4.7946273539022349E-3</v>
      </c>
      <c r="T45" s="161">
        <v>4.7946273539022349E-3</v>
      </c>
      <c r="U45" s="161">
        <v>4.7946273539022349E-3</v>
      </c>
      <c r="V45" s="161">
        <v>4.7946273539022349E-3</v>
      </c>
      <c r="W45" s="161">
        <v>4.7946273539022349E-3</v>
      </c>
      <c r="X45" s="161">
        <v>4.7946273539022349E-3</v>
      </c>
      <c r="Y45" s="161">
        <v>4.7946273539022349E-3</v>
      </c>
      <c r="Z45" s="161">
        <v>4.7946273539022349E-3</v>
      </c>
      <c r="AA45" s="161">
        <v>4.7946273539022349E-3</v>
      </c>
      <c r="AB45" s="161">
        <v>4.7946273539022349E-3</v>
      </c>
      <c r="AC45" s="161">
        <v>4.7946273539022349E-3</v>
      </c>
      <c r="AD45" s="161">
        <v>4.7946273539022349E-3</v>
      </c>
      <c r="AE45" s="161">
        <v>4.7946273539022349E-3</v>
      </c>
      <c r="AF45" s="161">
        <v>4.7946273539022349E-3</v>
      </c>
      <c r="AG45" s="161">
        <v>4.7946273539022349E-3</v>
      </c>
      <c r="AH45" s="161">
        <v>4.7946273539022349E-3</v>
      </c>
      <c r="AI45" s="161">
        <v>4.7946273539022349E-3</v>
      </c>
      <c r="AJ45" s="161">
        <v>4.7946273539022349E-3</v>
      </c>
      <c r="AK45" s="161">
        <v>4.7946273539022349E-3</v>
      </c>
    </row>
    <row r="46" spans="1:37">
      <c r="A46" t="s">
        <v>889</v>
      </c>
      <c r="B46" t="s">
        <v>892</v>
      </c>
      <c r="C46" t="s">
        <v>337</v>
      </c>
      <c r="D46" s="161">
        <v>2.7758891341365041E-2</v>
      </c>
      <c r="E46" s="161">
        <v>2.734490088902276E-2</v>
      </c>
      <c r="F46" s="161">
        <v>3.5376470237530739E-4</v>
      </c>
      <c r="G46" s="161">
        <v>1.1093580906574301E-3</v>
      </c>
      <c r="H46" s="161">
        <v>1.2112440047951419E-3</v>
      </c>
      <c r="I46" s="161">
        <v>1.2112440047951419E-3</v>
      </c>
      <c r="J46" s="161">
        <v>1.2112440047951419E-3</v>
      </c>
      <c r="K46" s="161">
        <v>1.2112440047951419E-3</v>
      </c>
      <c r="L46" s="161">
        <v>1.2112440047951419E-3</v>
      </c>
      <c r="M46" s="161">
        <v>1.2112440047951419E-3</v>
      </c>
      <c r="N46" s="161">
        <v>1.2112440047951419E-3</v>
      </c>
      <c r="O46" s="161">
        <v>1.2112440047951419E-3</v>
      </c>
      <c r="P46" s="161">
        <v>1.2112440047951419E-3</v>
      </c>
      <c r="Q46" s="161">
        <v>1.2112440047951419E-3</v>
      </c>
      <c r="R46" s="161">
        <v>1.2112440047951419E-3</v>
      </c>
      <c r="S46" s="161">
        <v>1.2112440047951419E-3</v>
      </c>
      <c r="T46" s="161">
        <v>1.2112440047951419E-3</v>
      </c>
      <c r="U46" s="161">
        <v>1.2112440047951419E-3</v>
      </c>
      <c r="V46" s="161">
        <v>1.2112440047951419E-3</v>
      </c>
      <c r="W46" s="161">
        <v>1.2112440047951419E-3</v>
      </c>
      <c r="X46" s="161">
        <v>1.2112440047951419E-3</v>
      </c>
      <c r="Y46" s="161">
        <v>1.2112440047951419E-3</v>
      </c>
      <c r="Z46" s="161">
        <v>1.2112440047951419E-3</v>
      </c>
      <c r="AA46" s="161">
        <v>1.2112440047951419E-3</v>
      </c>
      <c r="AB46" s="161">
        <v>1.2112440047951419E-3</v>
      </c>
      <c r="AC46" s="161">
        <v>1.2112440047951419E-3</v>
      </c>
      <c r="AD46" s="161">
        <v>1.2112440047951419E-3</v>
      </c>
      <c r="AE46" s="161">
        <v>1.2112440047951419E-3</v>
      </c>
      <c r="AF46" s="161">
        <v>1.2112440047951419E-3</v>
      </c>
      <c r="AG46" s="161">
        <v>1.2112440047951419E-3</v>
      </c>
      <c r="AH46" s="161">
        <v>1.2112440047951419E-3</v>
      </c>
      <c r="AI46" s="161">
        <v>1.2112440047951419E-3</v>
      </c>
      <c r="AJ46" s="161">
        <v>1.2112440047951419E-3</v>
      </c>
      <c r="AK46" s="161">
        <v>1.2112440047951419E-3</v>
      </c>
    </row>
    <row r="47" spans="1:37">
      <c r="A47" t="s">
        <v>886</v>
      </c>
      <c r="B47" t="s">
        <v>892</v>
      </c>
      <c r="C47" t="s">
        <v>337</v>
      </c>
      <c r="D47" s="161">
        <v>0</v>
      </c>
      <c r="E47" s="161">
        <v>8.6641796733779318E-7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</row>
    <row r="48" spans="1:37">
      <c r="A48" t="s">
        <v>875</v>
      </c>
      <c r="B48" t="s">
        <v>892</v>
      </c>
      <c r="C48" t="s">
        <v>337</v>
      </c>
      <c r="D48" s="161">
        <v>4.9351371989695631E-3</v>
      </c>
      <c r="E48" s="161">
        <v>4.3196064459452756E-3</v>
      </c>
      <c r="F48" s="161">
        <v>4.0184775323189887E-3</v>
      </c>
      <c r="G48" s="161">
        <v>1.7432905585956952E-2</v>
      </c>
      <c r="H48" s="161">
        <v>1.6742388043019901E-2</v>
      </c>
      <c r="I48" s="161">
        <v>1.6742388043019901E-2</v>
      </c>
      <c r="J48" s="161">
        <v>1.6742388043019901E-2</v>
      </c>
      <c r="K48" s="161">
        <v>1.6742388043019901E-2</v>
      </c>
      <c r="L48" s="161">
        <v>1.6742388043019901E-2</v>
      </c>
      <c r="M48" s="161">
        <v>1.6742388043019901E-2</v>
      </c>
      <c r="N48" s="161">
        <v>1.6742388043019901E-2</v>
      </c>
      <c r="O48" s="161">
        <v>1.6742388043019901E-2</v>
      </c>
      <c r="P48" s="161">
        <v>1.6742388043019901E-2</v>
      </c>
      <c r="Q48" s="161">
        <v>1.6742388043019901E-2</v>
      </c>
      <c r="R48" s="161">
        <v>1.6742388043019901E-2</v>
      </c>
      <c r="S48" s="161">
        <v>1.6742388043019901E-2</v>
      </c>
      <c r="T48" s="161">
        <v>1.6742388043019901E-2</v>
      </c>
      <c r="U48" s="161">
        <v>1.6742388043019901E-2</v>
      </c>
      <c r="V48" s="161">
        <v>1.6742388043019901E-2</v>
      </c>
      <c r="W48" s="161">
        <v>1.6742388043019901E-2</v>
      </c>
      <c r="X48" s="161">
        <v>1.6742388043019901E-2</v>
      </c>
      <c r="Y48" s="161">
        <v>1.6742388043019901E-2</v>
      </c>
      <c r="Z48" s="161">
        <v>1.6742388043019901E-2</v>
      </c>
      <c r="AA48" s="161">
        <v>1.6742388043019901E-2</v>
      </c>
      <c r="AB48" s="161">
        <v>1.6742388043019901E-2</v>
      </c>
      <c r="AC48" s="161">
        <v>1.6742388043019901E-2</v>
      </c>
      <c r="AD48" s="161">
        <v>1.6742388043019901E-2</v>
      </c>
      <c r="AE48" s="161">
        <v>1.6742388043019901E-2</v>
      </c>
      <c r="AF48" s="161">
        <v>1.6742388043019901E-2</v>
      </c>
      <c r="AG48" s="161">
        <v>1.6742388043019901E-2</v>
      </c>
      <c r="AH48" s="161">
        <v>1.6742388043019901E-2</v>
      </c>
      <c r="AI48" s="161">
        <v>1.6742388043019901E-2</v>
      </c>
      <c r="AJ48" s="161">
        <v>1.6742388043019901E-2</v>
      </c>
      <c r="AK48" s="161">
        <v>1.6742388043019901E-2</v>
      </c>
    </row>
    <row r="49" spans="1:37">
      <c r="A49" t="s">
        <v>883</v>
      </c>
      <c r="B49" t="s">
        <v>892</v>
      </c>
      <c r="C49" t="s">
        <v>337</v>
      </c>
      <c r="D49" s="161">
        <v>0</v>
      </c>
      <c r="E49" s="161">
        <v>0</v>
      </c>
      <c r="F49" s="161">
        <v>0</v>
      </c>
      <c r="G49" s="161">
        <v>7.0185366125785701E-6</v>
      </c>
      <c r="H49" s="161">
        <v>8.4797565865306369E-6</v>
      </c>
      <c r="I49" s="161">
        <v>8.4797565865306369E-6</v>
      </c>
      <c r="J49" s="161">
        <v>8.4797565865306369E-6</v>
      </c>
      <c r="K49" s="161">
        <v>8.4797565865306369E-6</v>
      </c>
      <c r="L49" s="161">
        <v>8.4797565865306369E-6</v>
      </c>
      <c r="M49" s="161">
        <v>8.4797565865306369E-6</v>
      </c>
      <c r="N49" s="161">
        <v>8.4797565865306369E-6</v>
      </c>
      <c r="O49" s="161">
        <v>8.4797565865306369E-6</v>
      </c>
      <c r="P49" s="161">
        <v>8.4797565865306369E-6</v>
      </c>
      <c r="Q49" s="161">
        <v>8.4797565865306369E-6</v>
      </c>
      <c r="R49" s="161">
        <v>8.4797565865306369E-6</v>
      </c>
      <c r="S49" s="161">
        <v>8.4797565865306369E-6</v>
      </c>
      <c r="T49" s="161">
        <v>8.4797565865306369E-6</v>
      </c>
      <c r="U49" s="161">
        <v>8.4797565865306369E-6</v>
      </c>
      <c r="V49" s="161">
        <v>8.4797565865306369E-6</v>
      </c>
      <c r="W49" s="161">
        <v>8.4797565865306369E-6</v>
      </c>
      <c r="X49" s="161">
        <v>8.4797565865306369E-6</v>
      </c>
      <c r="Y49" s="161">
        <v>8.4797565865306369E-6</v>
      </c>
      <c r="Z49" s="161">
        <v>8.4797565865306369E-6</v>
      </c>
      <c r="AA49" s="161">
        <v>8.4797565865306369E-6</v>
      </c>
      <c r="AB49" s="161">
        <v>8.4797565865306369E-6</v>
      </c>
      <c r="AC49" s="161">
        <v>8.4797565865306369E-6</v>
      </c>
      <c r="AD49" s="161">
        <v>8.4797565865306369E-6</v>
      </c>
      <c r="AE49" s="161">
        <v>8.4797565865306369E-6</v>
      </c>
      <c r="AF49" s="161">
        <v>8.4797565865306369E-6</v>
      </c>
      <c r="AG49" s="161">
        <v>8.4797565865306369E-6</v>
      </c>
      <c r="AH49" s="161">
        <v>8.4797565865306369E-6</v>
      </c>
      <c r="AI49" s="161">
        <v>8.4797565865306369E-6</v>
      </c>
      <c r="AJ49" s="161">
        <v>8.4797565865306369E-6</v>
      </c>
      <c r="AK49" s="161">
        <v>8.4797565865306369E-6</v>
      </c>
    </row>
    <row r="50" spans="1:37">
      <c r="A50" t="s">
        <v>41</v>
      </c>
      <c r="B50" t="s">
        <v>847</v>
      </c>
      <c r="C50" t="s">
        <v>337</v>
      </c>
      <c r="D50" s="161">
        <v>0.35691762882366818</v>
      </c>
      <c r="E50" s="161">
        <v>0.35080051360364539</v>
      </c>
      <c r="F50" s="161">
        <v>0.35518601646652392</v>
      </c>
      <c r="G50" s="161">
        <v>0.35368528325868359</v>
      </c>
      <c r="H50" s="161">
        <v>0.3740938129267104</v>
      </c>
      <c r="I50" s="161">
        <v>0.3740938129267104</v>
      </c>
      <c r="J50" s="161">
        <v>0.3740938129267104</v>
      </c>
      <c r="K50" s="161">
        <v>0.3740938129267104</v>
      </c>
      <c r="L50" s="161">
        <v>0.3740938129267104</v>
      </c>
      <c r="M50" s="161">
        <v>0.3740938129267104</v>
      </c>
      <c r="N50" s="161">
        <v>0.3740938129267104</v>
      </c>
      <c r="O50" s="161">
        <v>0.3740938129267104</v>
      </c>
      <c r="P50" s="161">
        <v>0.3740938129267104</v>
      </c>
      <c r="Q50" s="161">
        <v>0.3740938129267104</v>
      </c>
      <c r="R50" s="161">
        <v>0.3740938129267104</v>
      </c>
      <c r="S50" s="161">
        <v>0.3740938129267104</v>
      </c>
      <c r="T50" s="161">
        <v>0.3740938129267104</v>
      </c>
      <c r="U50" s="161">
        <v>0.3740938129267104</v>
      </c>
      <c r="V50" s="161">
        <v>0.3740938129267104</v>
      </c>
      <c r="W50" s="161">
        <v>0.3740938129267104</v>
      </c>
      <c r="X50" s="161">
        <v>0.3740938129267104</v>
      </c>
      <c r="Y50" s="161">
        <v>0.3740938129267104</v>
      </c>
      <c r="Z50" s="161">
        <v>0.3740938129267104</v>
      </c>
      <c r="AA50" s="161">
        <v>0.3740938129267104</v>
      </c>
      <c r="AB50" s="161">
        <v>0.3740938129267104</v>
      </c>
      <c r="AC50" s="161">
        <v>0.3740938129267104</v>
      </c>
      <c r="AD50" s="161">
        <v>0.3740938129267104</v>
      </c>
      <c r="AE50" s="161">
        <v>0.3740938129267104</v>
      </c>
      <c r="AF50" s="161">
        <v>0.3740938129267104</v>
      </c>
      <c r="AG50" s="161">
        <v>0.3740938129267104</v>
      </c>
      <c r="AH50" s="161">
        <v>0.3740938129267104</v>
      </c>
      <c r="AI50" s="161">
        <v>0.3740938129267104</v>
      </c>
      <c r="AJ50" s="161">
        <v>0.3740938129267104</v>
      </c>
      <c r="AK50" s="161">
        <v>0.3740938129267104</v>
      </c>
    </row>
    <row r="51" spans="1:37">
      <c r="A51" t="s">
        <v>876</v>
      </c>
      <c r="B51" t="s">
        <v>847</v>
      </c>
      <c r="C51" t="s">
        <v>337</v>
      </c>
      <c r="D51" s="161">
        <v>1.228297423639872E-2</v>
      </c>
      <c r="E51" s="161">
        <v>6.2725136187692767E-3</v>
      </c>
      <c r="F51" s="161">
        <v>9.6836223418267069E-3</v>
      </c>
      <c r="G51" s="161">
        <v>2.695359387477789E-3</v>
      </c>
      <c r="H51" s="161">
        <v>2.1950390082518339E-3</v>
      </c>
      <c r="I51" s="161">
        <v>2.1950390082518339E-3</v>
      </c>
      <c r="J51" s="161">
        <v>2.1950390082518339E-3</v>
      </c>
      <c r="K51" s="161">
        <v>2.1950390082518339E-3</v>
      </c>
      <c r="L51" s="161">
        <v>2.1950390082518339E-3</v>
      </c>
      <c r="M51" s="161">
        <v>2.1950390082518339E-3</v>
      </c>
      <c r="N51" s="161">
        <v>2.1950390082518339E-3</v>
      </c>
      <c r="O51" s="161">
        <v>2.1950390082518339E-3</v>
      </c>
      <c r="P51" s="161">
        <v>2.1950390082518339E-3</v>
      </c>
      <c r="Q51" s="161">
        <v>2.1950390082518339E-3</v>
      </c>
      <c r="R51" s="161">
        <v>2.1950390082518339E-3</v>
      </c>
      <c r="S51" s="161">
        <v>2.1950390082518339E-3</v>
      </c>
      <c r="T51" s="161">
        <v>2.1950390082518339E-3</v>
      </c>
      <c r="U51" s="161">
        <v>2.1950390082518339E-3</v>
      </c>
      <c r="V51" s="161">
        <v>2.1950390082518339E-3</v>
      </c>
      <c r="W51" s="161">
        <v>2.1950390082518339E-3</v>
      </c>
      <c r="X51" s="161">
        <v>2.1950390082518339E-3</v>
      </c>
      <c r="Y51" s="161">
        <v>2.1950390082518339E-3</v>
      </c>
      <c r="Z51" s="161">
        <v>2.1950390082518339E-3</v>
      </c>
      <c r="AA51" s="161">
        <v>2.1950390082518339E-3</v>
      </c>
      <c r="AB51" s="161">
        <v>2.1950390082518339E-3</v>
      </c>
      <c r="AC51" s="161">
        <v>2.1950390082518339E-3</v>
      </c>
      <c r="AD51" s="161">
        <v>2.1950390082518339E-3</v>
      </c>
      <c r="AE51" s="161">
        <v>2.1950390082518339E-3</v>
      </c>
      <c r="AF51" s="161">
        <v>2.1950390082518339E-3</v>
      </c>
      <c r="AG51" s="161">
        <v>2.1950390082518339E-3</v>
      </c>
      <c r="AH51" s="161">
        <v>2.1950390082518339E-3</v>
      </c>
      <c r="AI51" s="161">
        <v>2.1950390082518339E-3</v>
      </c>
      <c r="AJ51" s="161">
        <v>2.1950390082518339E-3</v>
      </c>
      <c r="AK51" s="161">
        <v>2.1950390082518339E-3</v>
      </c>
    </row>
    <row r="52" spans="1:37">
      <c r="A52" t="s">
        <v>877</v>
      </c>
      <c r="B52" t="s">
        <v>847</v>
      </c>
      <c r="C52" t="s">
        <v>337</v>
      </c>
      <c r="D52" s="161">
        <v>6.8657557123530916E-2</v>
      </c>
      <c r="E52" s="161">
        <v>5.3658417623421009E-2</v>
      </c>
      <c r="F52" s="161">
        <v>5.8925177605590323E-2</v>
      </c>
      <c r="G52" s="161">
        <v>7.1463966788280098E-2</v>
      </c>
      <c r="H52" s="161">
        <v>7.224848387368181E-2</v>
      </c>
      <c r="I52" s="161">
        <v>7.224848387368181E-2</v>
      </c>
      <c r="J52" s="161">
        <v>7.224848387368181E-2</v>
      </c>
      <c r="K52" s="161">
        <v>7.224848387368181E-2</v>
      </c>
      <c r="L52" s="161">
        <v>7.224848387368181E-2</v>
      </c>
      <c r="M52" s="161">
        <v>7.224848387368181E-2</v>
      </c>
      <c r="N52" s="161">
        <v>7.224848387368181E-2</v>
      </c>
      <c r="O52" s="161">
        <v>7.224848387368181E-2</v>
      </c>
      <c r="P52" s="161">
        <v>7.224848387368181E-2</v>
      </c>
      <c r="Q52" s="161">
        <v>7.224848387368181E-2</v>
      </c>
      <c r="R52" s="161">
        <v>7.224848387368181E-2</v>
      </c>
      <c r="S52" s="161">
        <v>7.224848387368181E-2</v>
      </c>
      <c r="T52" s="161">
        <v>7.224848387368181E-2</v>
      </c>
      <c r="U52" s="161">
        <v>7.224848387368181E-2</v>
      </c>
      <c r="V52" s="161">
        <v>7.224848387368181E-2</v>
      </c>
      <c r="W52" s="161">
        <v>7.224848387368181E-2</v>
      </c>
      <c r="X52" s="161">
        <v>7.224848387368181E-2</v>
      </c>
      <c r="Y52" s="161">
        <v>7.224848387368181E-2</v>
      </c>
      <c r="Z52" s="161">
        <v>7.224848387368181E-2</v>
      </c>
      <c r="AA52" s="161">
        <v>7.224848387368181E-2</v>
      </c>
      <c r="AB52" s="161">
        <v>7.224848387368181E-2</v>
      </c>
      <c r="AC52" s="161">
        <v>7.224848387368181E-2</v>
      </c>
      <c r="AD52" s="161">
        <v>7.224848387368181E-2</v>
      </c>
      <c r="AE52" s="161">
        <v>7.224848387368181E-2</v>
      </c>
      <c r="AF52" s="161">
        <v>7.224848387368181E-2</v>
      </c>
      <c r="AG52" s="161">
        <v>7.224848387368181E-2</v>
      </c>
      <c r="AH52" s="161">
        <v>7.224848387368181E-2</v>
      </c>
      <c r="AI52" s="161">
        <v>7.224848387368181E-2</v>
      </c>
      <c r="AJ52" s="161">
        <v>7.224848387368181E-2</v>
      </c>
      <c r="AK52" s="161">
        <v>7.224848387368181E-2</v>
      </c>
    </row>
    <row r="53" spans="1:37">
      <c r="A53" t="s">
        <v>878</v>
      </c>
      <c r="B53" t="s">
        <v>847</v>
      </c>
      <c r="C53" t="s">
        <v>337</v>
      </c>
      <c r="D53" s="161">
        <v>7.5503116974586374E-3</v>
      </c>
      <c r="E53" s="161">
        <v>6.7939685424868749E-3</v>
      </c>
      <c r="F53" s="161">
        <v>6.2522107287832458E-3</v>
      </c>
      <c r="G53" s="161">
        <v>6.9632669052442893E-3</v>
      </c>
      <c r="H53" s="161">
        <v>4.6375626238224039E-3</v>
      </c>
      <c r="I53" s="161">
        <v>4.6375626238224039E-3</v>
      </c>
      <c r="J53" s="161">
        <v>4.6375626238224039E-3</v>
      </c>
      <c r="K53" s="161">
        <v>4.6375626238224039E-3</v>
      </c>
      <c r="L53" s="161">
        <v>4.6375626238224039E-3</v>
      </c>
      <c r="M53" s="161">
        <v>4.6375626238224039E-3</v>
      </c>
      <c r="N53" s="161">
        <v>4.6375626238224039E-3</v>
      </c>
      <c r="O53" s="161">
        <v>4.6375626238224039E-3</v>
      </c>
      <c r="P53" s="161">
        <v>4.6375626238224039E-3</v>
      </c>
      <c r="Q53" s="161">
        <v>4.6375626238224039E-3</v>
      </c>
      <c r="R53" s="161">
        <v>4.6375626238224039E-3</v>
      </c>
      <c r="S53" s="161">
        <v>4.6375626238224039E-3</v>
      </c>
      <c r="T53" s="161">
        <v>4.6375626238224039E-3</v>
      </c>
      <c r="U53" s="161">
        <v>4.6375626238224039E-3</v>
      </c>
      <c r="V53" s="161">
        <v>4.6375626238224039E-3</v>
      </c>
      <c r="W53" s="161">
        <v>4.6375626238224039E-3</v>
      </c>
      <c r="X53" s="161">
        <v>4.6375626238224039E-3</v>
      </c>
      <c r="Y53" s="161">
        <v>4.6375626238224039E-3</v>
      </c>
      <c r="Z53" s="161">
        <v>4.6375626238224039E-3</v>
      </c>
      <c r="AA53" s="161">
        <v>4.6375626238224039E-3</v>
      </c>
      <c r="AB53" s="161">
        <v>4.6375626238224039E-3</v>
      </c>
      <c r="AC53" s="161">
        <v>4.6375626238224039E-3</v>
      </c>
      <c r="AD53" s="161">
        <v>4.6375626238224039E-3</v>
      </c>
      <c r="AE53" s="161">
        <v>4.6375626238224039E-3</v>
      </c>
      <c r="AF53" s="161">
        <v>4.6375626238224039E-3</v>
      </c>
      <c r="AG53" s="161">
        <v>4.6375626238224039E-3</v>
      </c>
      <c r="AH53" s="161">
        <v>4.6375626238224039E-3</v>
      </c>
      <c r="AI53" s="161">
        <v>4.6375626238224039E-3</v>
      </c>
      <c r="AJ53" s="161">
        <v>4.6375626238224039E-3</v>
      </c>
      <c r="AK53" s="161">
        <v>4.6375626238224039E-3</v>
      </c>
    </row>
    <row r="54" spans="1:37">
      <c r="A54" t="s">
        <v>879</v>
      </c>
      <c r="B54" t="s">
        <v>847</v>
      </c>
      <c r="C54" t="s">
        <v>337</v>
      </c>
      <c r="D54" s="161">
        <v>1.258641059371525E-2</v>
      </c>
      <c r="E54" s="161">
        <v>1.899609360848779E-2</v>
      </c>
      <c r="F54" s="161">
        <v>1.7036926252135331E-2</v>
      </c>
      <c r="G54" s="161">
        <v>1.367762089627373E-2</v>
      </c>
      <c r="H54" s="161">
        <v>1.9827801591158569E-2</v>
      </c>
      <c r="I54" s="161">
        <v>1.9827801591158569E-2</v>
      </c>
      <c r="J54" s="161">
        <v>1.9827801591158569E-2</v>
      </c>
      <c r="K54" s="161">
        <v>1.9827801591158569E-2</v>
      </c>
      <c r="L54" s="161">
        <v>1.9827801591158569E-2</v>
      </c>
      <c r="M54" s="161">
        <v>1.9827801591158569E-2</v>
      </c>
      <c r="N54" s="161">
        <v>1.9827801591158569E-2</v>
      </c>
      <c r="O54" s="161">
        <v>1.9827801591158569E-2</v>
      </c>
      <c r="P54" s="161">
        <v>1.9827801591158569E-2</v>
      </c>
      <c r="Q54" s="161">
        <v>1.9827801591158569E-2</v>
      </c>
      <c r="R54" s="161">
        <v>1.9827801591158569E-2</v>
      </c>
      <c r="S54" s="161">
        <v>1.9827801591158569E-2</v>
      </c>
      <c r="T54" s="161">
        <v>1.9827801591158569E-2</v>
      </c>
      <c r="U54" s="161">
        <v>1.9827801591158569E-2</v>
      </c>
      <c r="V54" s="161">
        <v>1.9827801591158569E-2</v>
      </c>
      <c r="W54" s="161">
        <v>1.9827801591158569E-2</v>
      </c>
      <c r="X54" s="161">
        <v>1.9827801591158569E-2</v>
      </c>
      <c r="Y54" s="161">
        <v>1.9827801591158569E-2</v>
      </c>
      <c r="Z54" s="161">
        <v>1.9827801591158569E-2</v>
      </c>
      <c r="AA54" s="161">
        <v>1.9827801591158569E-2</v>
      </c>
      <c r="AB54" s="161">
        <v>1.9827801591158569E-2</v>
      </c>
      <c r="AC54" s="161">
        <v>1.9827801591158569E-2</v>
      </c>
      <c r="AD54" s="161">
        <v>1.9827801591158569E-2</v>
      </c>
      <c r="AE54" s="161">
        <v>1.9827801591158569E-2</v>
      </c>
      <c r="AF54" s="161">
        <v>1.9827801591158569E-2</v>
      </c>
      <c r="AG54" s="161">
        <v>1.9827801591158569E-2</v>
      </c>
      <c r="AH54" s="161">
        <v>1.9827801591158569E-2</v>
      </c>
      <c r="AI54" s="161">
        <v>1.9827801591158569E-2</v>
      </c>
      <c r="AJ54" s="161">
        <v>1.9827801591158569E-2</v>
      </c>
      <c r="AK54" s="161">
        <v>1.9827801591158569E-2</v>
      </c>
    </row>
    <row r="55" spans="1:37">
      <c r="A55" t="s">
        <v>880</v>
      </c>
      <c r="B55" t="s">
        <v>847</v>
      </c>
      <c r="C55" t="s">
        <v>337</v>
      </c>
      <c r="D55" s="161">
        <v>6.9826482879931248E-2</v>
      </c>
      <c r="E55" s="161">
        <v>6.9562629204300772E-2</v>
      </c>
      <c r="F55" s="161">
        <v>7.4326736621911305E-2</v>
      </c>
      <c r="G55" s="161">
        <v>7.6880021302956347E-2</v>
      </c>
      <c r="H55" s="161">
        <v>5.4035354264799412E-2</v>
      </c>
      <c r="I55" s="161">
        <v>5.4035354264799412E-2</v>
      </c>
      <c r="J55" s="161">
        <v>5.4035354264799412E-2</v>
      </c>
      <c r="K55" s="161">
        <v>5.4035354264799412E-2</v>
      </c>
      <c r="L55" s="161">
        <v>5.4035354264799412E-2</v>
      </c>
      <c r="M55" s="161">
        <v>5.4035354264799412E-2</v>
      </c>
      <c r="N55" s="161">
        <v>5.4035354264799412E-2</v>
      </c>
      <c r="O55" s="161">
        <v>5.4035354264799412E-2</v>
      </c>
      <c r="P55" s="161">
        <v>5.4035354264799412E-2</v>
      </c>
      <c r="Q55" s="161">
        <v>5.4035354264799412E-2</v>
      </c>
      <c r="R55" s="161">
        <v>5.4035354264799412E-2</v>
      </c>
      <c r="S55" s="161">
        <v>5.4035354264799412E-2</v>
      </c>
      <c r="T55" s="161">
        <v>5.4035354264799412E-2</v>
      </c>
      <c r="U55" s="161">
        <v>5.4035354264799412E-2</v>
      </c>
      <c r="V55" s="161">
        <v>5.4035354264799412E-2</v>
      </c>
      <c r="W55" s="161">
        <v>5.4035354264799412E-2</v>
      </c>
      <c r="X55" s="161">
        <v>5.4035354264799412E-2</v>
      </c>
      <c r="Y55" s="161">
        <v>5.4035354264799412E-2</v>
      </c>
      <c r="Z55" s="161">
        <v>5.4035354264799412E-2</v>
      </c>
      <c r="AA55" s="161">
        <v>5.4035354264799412E-2</v>
      </c>
      <c r="AB55" s="161">
        <v>5.4035354264799412E-2</v>
      </c>
      <c r="AC55" s="161">
        <v>5.4035354264799412E-2</v>
      </c>
      <c r="AD55" s="161">
        <v>5.4035354264799412E-2</v>
      </c>
      <c r="AE55" s="161">
        <v>5.4035354264799412E-2</v>
      </c>
      <c r="AF55" s="161">
        <v>5.4035354264799412E-2</v>
      </c>
      <c r="AG55" s="161">
        <v>5.4035354264799412E-2</v>
      </c>
      <c r="AH55" s="161">
        <v>5.4035354264799412E-2</v>
      </c>
      <c r="AI55" s="161">
        <v>5.4035354264799412E-2</v>
      </c>
      <c r="AJ55" s="161">
        <v>5.4035354264799412E-2</v>
      </c>
      <c r="AK55" s="161">
        <v>5.4035354264799412E-2</v>
      </c>
    </row>
    <row r="56" spans="1:37">
      <c r="A56" t="s">
        <v>881</v>
      </c>
      <c r="B56" t="s">
        <v>847</v>
      </c>
      <c r="C56" t="s">
        <v>337</v>
      </c>
      <c r="D56" s="161">
        <v>5.449614854400462E-2</v>
      </c>
      <c r="E56" s="161">
        <v>5.188541336386903E-2</v>
      </c>
      <c r="F56" s="161">
        <v>5.7607064464977042E-2</v>
      </c>
      <c r="G56" s="161">
        <v>4.9119768325709988E-2</v>
      </c>
      <c r="H56" s="161">
        <v>5.4767440378116719E-2</v>
      </c>
      <c r="I56" s="161">
        <v>5.4767440378116719E-2</v>
      </c>
      <c r="J56" s="161">
        <v>5.4767440378116719E-2</v>
      </c>
      <c r="K56" s="161">
        <v>5.4767440378116719E-2</v>
      </c>
      <c r="L56" s="161">
        <v>5.4767440378116719E-2</v>
      </c>
      <c r="M56" s="161">
        <v>5.4767440378116719E-2</v>
      </c>
      <c r="N56" s="161">
        <v>5.4767440378116719E-2</v>
      </c>
      <c r="O56" s="161">
        <v>5.4767440378116719E-2</v>
      </c>
      <c r="P56" s="161">
        <v>5.4767440378116719E-2</v>
      </c>
      <c r="Q56" s="161">
        <v>5.4767440378116719E-2</v>
      </c>
      <c r="R56" s="161">
        <v>5.4767440378116719E-2</v>
      </c>
      <c r="S56" s="161">
        <v>5.4767440378116719E-2</v>
      </c>
      <c r="T56" s="161">
        <v>5.4767440378116719E-2</v>
      </c>
      <c r="U56" s="161">
        <v>5.4767440378116719E-2</v>
      </c>
      <c r="V56" s="161">
        <v>5.4767440378116719E-2</v>
      </c>
      <c r="W56" s="161">
        <v>5.4767440378116719E-2</v>
      </c>
      <c r="X56" s="161">
        <v>5.4767440378116719E-2</v>
      </c>
      <c r="Y56" s="161">
        <v>5.4767440378116719E-2</v>
      </c>
      <c r="Z56" s="161">
        <v>5.4767440378116719E-2</v>
      </c>
      <c r="AA56" s="161">
        <v>5.4767440378116719E-2</v>
      </c>
      <c r="AB56" s="161">
        <v>5.4767440378116719E-2</v>
      </c>
      <c r="AC56" s="161">
        <v>5.4767440378116719E-2</v>
      </c>
      <c r="AD56" s="161">
        <v>5.4767440378116719E-2</v>
      </c>
      <c r="AE56" s="161">
        <v>5.4767440378116719E-2</v>
      </c>
      <c r="AF56" s="161">
        <v>5.4767440378116719E-2</v>
      </c>
      <c r="AG56" s="161">
        <v>5.4767440378116719E-2</v>
      </c>
      <c r="AH56" s="161">
        <v>5.4767440378116719E-2</v>
      </c>
      <c r="AI56" s="161">
        <v>5.4767440378116719E-2</v>
      </c>
      <c r="AJ56" s="161">
        <v>5.4767440378116719E-2</v>
      </c>
      <c r="AK56" s="161">
        <v>5.4767440378116719E-2</v>
      </c>
    </row>
    <row r="57" spans="1:37">
      <c r="A57" t="s">
        <v>882</v>
      </c>
      <c r="B57" t="s">
        <v>847</v>
      </c>
      <c r="C57" t="s">
        <v>337</v>
      </c>
      <c r="D57" s="161">
        <v>8.9181500933647434E-2</v>
      </c>
      <c r="E57" s="161">
        <v>9.5591529910087236E-2</v>
      </c>
      <c r="F57" s="161">
        <v>8.2170113455998672E-2</v>
      </c>
      <c r="G57" s="161">
        <v>6.5224686962394807E-2</v>
      </c>
      <c r="H57" s="161">
        <v>5.6316287482250031E-2</v>
      </c>
      <c r="I57" s="161">
        <v>5.6316287482250031E-2</v>
      </c>
      <c r="J57" s="161">
        <v>5.6316287482250031E-2</v>
      </c>
      <c r="K57" s="161">
        <v>5.6316287482250031E-2</v>
      </c>
      <c r="L57" s="161">
        <v>5.6316287482250031E-2</v>
      </c>
      <c r="M57" s="161">
        <v>5.6316287482250031E-2</v>
      </c>
      <c r="N57" s="161">
        <v>5.6316287482250031E-2</v>
      </c>
      <c r="O57" s="161">
        <v>5.6316287482250031E-2</v>
      </c>
      <c r="P57" s="161">
        <v>5.6316287482250031E-2</v>
      </c>
      <c r="Q57" s="161">
        <v>5.6316287482250031E-2</v>
      </c>
      <c r="R57" s="161">
        <v>5.6316287482250031E-2</v>
      </c>
      <c r="S57" s="161">
        <v>5.6316287482250031E-2</v>
      </c>
      <c r="T57" s="161">
        <v>5.6316287482250031E-2</v>
      </c>
      <c r="U57" s="161">
        <v>5.6316287482250031E-2</v>
      </c>
      <c r="V57" s="161">
        <v>5.6316287482250031E-2</v>
      </c>
      <c r="W57" s="161">
        <v>5.6316287482250031E-2</v>
      </c>
      <c r="X57" s="161">
        <v>5.6316287482250031E-2</v>
      </c>
      <c r="Y57" s="161">
        <v>5.6316287482250031E-2</v>
      </c>
      <c r="Z57" s="161">
        <v>5.6316287482250031E-2</v>
      </c>
      <c r="AA57" s="161">
        <v>5.6316287482250031E-2</v>
      </c>
      <c r="AB57" s="161">
        <v>5.6316287482250031E-2</v>
      </c>
      <c r="AC57" s="161">
        <v>5.6316287482250031E-2</v>
      </c>
      <c r="AD57" s="161">
        <v>5.6316287482250031E-2</v>
      </c>
      <c r="AE57" s="161">
        <v>5.6316287482250031E-2</v>
      </c>
      <c r="AF57" s="161">
        <v>5.6316287482250031E-2</v>
      </c>
      <c r="AG57" s="161">
        <v>5.6316287482250031E-2</v>
      </c>
      <c r="AH57" s="161">
        <v>5.6316287482250031E-2</v>
      </c>
      <c r="AI57" s="161">
        <v>5.6316287482250031E-2</v>
      </c>
      <c r="AJ57" s="161">
        <v>5.6316287482250031E-2</v>
      </c>
      <c r="AK57" s="161">
        <v>5.6316287482250031E-2</v>
      </c>
    </row>
    <row r="58" spans="1:37">
      <c r="A58" t="s">
        <v>884</v>
      </c>
      <c r="B58" t="s">
        <v>847</v>
      </c>
      <c r="C58" t="s">
        <v>337</v>
      </c>
      <c r="D58" s="161">
        <v>0.15652738040318639</v>
      </c>
      <c r="E58" s="161">
        <v>0.13385141291907601</v>
      </c>
      <c r="F58" s="161">
        <v>0.14574785164867629</v>
      </c>
      <c r="G58" s="161">
        <v>0.13989714501372261</v>
      </c>
      <c r="H58" s="161">
        <v>0.13188461596752751</v>
      </c>
      <c r="I58" s="161">
        <v>0.13188461596752751</v>
      </c>
      <c r="J58" s="161">
        <v>0.13188461596752751</v>
      </c>
      <c r="K58" s="161">
        <v>0.13188461596752751</v>
      </c>
      <c r="L58" s="161">
        <v>0.13188461596752751</v>
      </c>
      <c r="M58" s="161">
        <v>0.13188461596752751</v>
      </c>
      <c r="N58" s="161">
        <v>0.13188461596752751</v>
      </c>
      <c r="O58" s="161">
        <v>0.13188461596752751</v>
      </c>
      <c r="P58" s="161">
        <v>0.13188461596752751</v>
      </c>
      <c r="Q58" s="161">
        <v>0.13188461596752751</v>
      </c>
      <c r="R58" s="161">
        <v>0.13188461596752751</v>
      </c>
      <c r="S58" s="161">
        <v>0.13188461596752751</v>
      </c>
      <c r="T58" s="161">
        <v>0.13188461596752751</v>
      </c>
      <c r="U58" s="161">
        <v>0.13188461596752751</v>
      </c>
      <c r="V58" s="161">
        <v>0.13188461596752751</v>
      </c>
      <c r="W58" s="161">
        <v>0.13188461596752751</v>
      </c>
      <c r="X58" s="161">
        <v>0.13188461596752751</v>
      </c>
      <c r="Y58" s="161">
        <v>0.13188461596752751</v>
      </c>
      <c r="Z58" s="161">
        <v>0.13188461596752751</v>
      </c>
      <c r="AA58" s="161">
        <v>0.13188461596752751</v>
      </c>
      <c r="AB58" s="161">
        <v>0.13188461596752751</v>
      </c>
      <c r="AC58" s="161">
        <v>0.13188461596752751</v>
      </c>
      <c r="AD58" s="161">
        <v>0.13188461596752751</v>
      </c>
      <c r="AE58" s="161">
        <v>0.13188461596752751</v>
      </c>
      <c r="AF58" s="161">
        <v>0.13188461596752751</v>
      </c>
      <c r="AG58" s="161">
        <v>0.13188461596752751</v>
      </c>
      <c r="AH58" s="161">
        <v>0.13188461596752751</v>
      </c>
      <c r="AI58" s="161">
        <v>0.13188461596752751</v>
      </c>
      <c r="AJ58" s="161">
        <v>0.13188461596752751</v>
      </c>
      <c r="AK58" s="161">
        <v>0.13188461596752751</v>
      </c>
    </row>
    <row r="59" spans="1:37">
      <c r="A59" t="s">
        <v>885</v>
      </c>
      <c r="B59" t="s">
        <v>847</v>
      </c>
      <c r="C59" t="s">
        <v>337</v>
      </c>
      <c r="D59" s="161">
        <v>1.9156402910914371E-2</v>
      </c>
      <c r="E59" s="161">
        <v>2.064857925833908E-2</v>
      </c>
      <c r="F59" s="161">
        <v>2.1823597179700109E-2</v>
      </c>
      <c r="G59" s="161">
        <v>3.4080075376487377E-2</v>
      </c>
      <c r="H59" s="161">
        <v>3.1091599766379291E-2</v>
      </c>
      <c r="I59" s="161">
        <v>3.1091599766379291E-2</v>
      </c>
      <c r="J59" s="161">
        <v>3.1091599766379291E-2</v>
      </c>
      <c r="K59" s="161">
        <v>3.1091599766379291E-2</v>
      </c>
      <c r="L59" s="161">
        <v>3.1091599766379291E-2</v>
      </c>
      <c r="M59" s="161">
        <v>3.1091599766379291E-2</v>
      </c>
      <c r="N59" s="161">
        <v>3.1091599766379291E-2</v>
      </c>
      <c r="O59" s="161">
        <v>3.1091599766379291E-2</v>
      </c>
      <c r="P59" s="161">
        <v>3.1091599766379291E-2</v>
      </c>
      <c r="Q59" s="161">
        <v>3.1091599766379291E-2</v>
      </c>
      <c r="R59" s="161">
        <v>3.1091599766379291E-2</v>
      </c>
      <c r="S59" s="161">
        <v>3.1091599766379291E-2</v>
      </c>
      <c r="T59" s="161">
        <v>3.1091599766379291E-2</v>
      </c>
      <c r="U59" s="161">
        <v>3.1091599766379291E-2</v>
      </c>
      <c r="V59" s="161">
        <v>3.1091599766379291E-2</v>
      </c>
      <c r="W59" s="161">
        <v>3.1091599766379291E-2</v>
      </c>
      <c r="X59" s="161">
        <v>3.1091599766379291E-2</v>
      </c>
      <c r="Y59" s="161">
        <v>3.1091599766379291E-2</v>
      </c>
      <c r="Z59" s="161">
        <v>3.1091599766379291E-2</v>
      </c>
      <c r="AA59" s="161">
        <v>3.1091599766379291E-2</v>
      </c>
      <c r="AB59" s="161">
        <v>3.1091599766379291E-2</v>
      </c>
      <c r="AC59" s="161">
        <v>3.1091599766379291E-2</v>
      </c>
      <c r="AD59" s="161">
        <v>3.1091599766379291E-2</v>
      </c>
      <c r="AE59" s="161">
        <v>3.1091599766379291E-2</v>
      </c>
      <c r="AF59" s="161">
        <v>3.1091599766379291E-2</v>
      </c>
      <c r="AG59" s="161">
        <v>3.1091599766379291E-2</v>
      </c>
      <c r="AH59" s="161">
        <v>3.1091599766379291E-2</v>
      </c>
      <c r="AI59" s="161">
        <v>3.1091599766379291E-2</v>
      </c>
      <c r="AJ59" s="161">
        <v>3.1091599766379291E-2</v>
      </c>
      <c r="AK59" s="161">
        <v>3.1091599766379291E-2</v>
      </c>
    </row>
    <row r="60" spans="1:37">
      <c r="A60" t="s">
        <v>887</v>
      </c>
      <c r="B60" t="s">
        <v>847</v>
      </c>
      <c r="C60" t="s">
        <v>337</v>
      </c>
      <c r="D60" s="161">
        <v>5.0817073785168781E-2</v>
      </c>
      <c r="E60" s="161">
        <v>6.381665775860737E-2</v>
      </c>
      <c r="F60" s="161">
        <v>5.7070240181100219E-2</v>
      </c>
      <c r="G60" s="161">
        <v>7.858803613862983E-2</v>
      </c>
      <c r="H60" s="161">
        <v>9.6467303282504246E-2</v>
      </c>
      <c r="I60" s="161">
        <v>9.6467303282504246E-2</v>
      </c>
      <c r="J60" s="161">
        <v>9.6467303282504246E-2</v>
      </c>
      <c r="K60" s="161">
        <v>9.6467303282504246E-2</v>
      </c>
      <c r="L60" s="161">
        <v>9.6467303282504246E-2</v>
      </c>
      <c r="M60" s="161">
        <v>9.6467303282504246E-2</v>
      </c>
      <c r="N60" s="161">
        <v>9.6467303282504246E-2</v>
      </c>
      <c r="O60" s="161">
        <v>9.6467303282504246E-2</v>
      </c>
      <c r="P60" s="161">
        <v>9.6467303282504246E-2</v>
      </c>
      <c r="Q60" s="161">
        <v>9.6467303282504246E-2</v>
      </c>
      <c r="R60" s="161">
        <v>9.6467303282504246E-2</v>
      </c>
      <c r="S60" s="161">
        <v>9.6467303282504246E-2</v>
      </c>
      <c r="T60" s="161">
        <v>9.6467303282504246E-2</v>
      </c>
      <c r="U60" s="161">
        <v>9.6467303282504246E-2</v>
      </c>
      <c r="V60" s="161">
        <v>9.6467303282504246E-2</v>
      </c>
      <c r="W60" s="161">
        <v>9.6467303282504246E-2</v>
      </c>
      <c r="X60" s="161">
        <v>9.6467303282504246E-2</v>
      </c>
      <c r="Y60" s="161">
        <v>9.6467303282504246E-2</v>
      </c>
      <c r="Z60" s="161">
        <v>9.6467303282504246E-2</v>
      </c>
      <c r="AA60" s="161">
        <v>9.6467303282504246E-2</v>
      </c>
      <c r="AB60" s="161">
        <v>9.6467303282504246E-2</v>
      </c>
      <c r="AC60" s="161">
        <v>9.6467303282504246E-2</v>
      </c>
      <c r="AD60" s="161">
        <v>9.6467303282504246E-2</v>
      </c>
      <c r="AE60" s="161">
        <v>9.6467303282504246E-2</v>
      </c>
      <c r="AF60" s="161">
        <v>9.6467303282504246E-2</v>
      </c>
      <c r="AG60" s="161">
        <v>9.6467303282504246E-2</v>
      </c>
      <c r="AH60" s="161">
        <v>9.6467303282504246E-2</v>
      </c>
      <c r="AI60" s="161">
        <v>9.6467303282504246E-2</v>
      </c>
      <c r="AJ60" s="161">
        <v>9.6467303282504246E-2</v>
      </c>
      <c r="AK60" s="161">
        <v>9.6467303282504246E-2</v>
      </c>
    </row>
    <row r="61" spans="1:37">
      <c r="A61" t="s">
        <v>888</v>
      </c>
      <c r="B61" t="s">
        <v>847</v>
      </c>
      <c r="C61" t="s">
        <v>337</v>
      </c>
      <c r="D61" s="161">
        <v>3.0609927094543831E-3</v>
      </c>
      <c r="E61" s="161">
        <v>5.3390156007018926E-3</v>
      </c>
      <c r="F61" s="161">
        <v>6.9783388085135492E-3</v>
      </c>
      <c r="G61" s="161">
        <v>7.7775550417999743E-3</v>
      </c>
      <c r="H61" s="161">
        <v>8.638479373023613E-3</v>
      </c>
      <c r="I61" s="161">
        <v>8.638479373023613E-3</v>
      </c>
      <c r="J61" s="161">
        <v>8.638479373023613E-3</v>
      </c>
      <c r="K61" s="161">
        <v>8.638479373023613E-3</v>
      </c>
      <c r="L61" s="161">
        <v>8.638479373023613E-3</v>
      </c>
      <c r="M61" s="161">
        <v>8.638479373023613E-3</v>
      </c>
      <c r="N61" s="161">
        <v>8.638479373023613E-3</v>
      </c>
      <c r="O61" s="161">
        <v>8.638479373023613E-3</v>
      </c>
      <c r="P61" s="161">
        <v>8.638479373023613E-3</v>
      </c>
      <c r="Q61" s="161">
        <v>8.638479373023613E-3</v>
      </c>
      <c r="R61" s="161">
        <v>8.638479373023613E-3</v>
      </c>
      <c r="S61" s="161">
        <v>8.638479373023613E-3</v>
      </c>
      <c r="T61" s="161">
        <v>8.638479373023613E-3</v>
      </c>
      <c r="U61" s="161">
        <v>8.638479373023613E-3</v>
      </c>
      <c r="V61" s="161">
        <v>8.638479373023613E-3</v>
      </c>
      <c r="W61" s="161">
        <v>8.638479373023613E-3</v>
      </c>
      <c r="X61" s="161">
        <v>8.638479373023613E-3</v>
      </c>
      <c r="Y61" s="161">
        <v>8.638479373023613E-3</v>
      </c>
      <c r="Z61" s="161">
        <v>8.638479373023613E-3</v>
      </c>
      <c r="AA61" s="161">
        <v>8.638479373023613E-3</v>
      </c>
      <c r="AB61" s="161">
        <v>8.638479373023613E-3</v>
      </c>
      <c r="AC61" s="161">
        <v>8.638479373023613E-3</v>
      </c>
      <c r="AD61" s="161">
        <v>8.638479373023613E-3</v>
      </c>
      <c r="AE61" s="161">
        <v>8.638479373023613E-3</v>
      </c>
      <c r="AF61" s="161">
        <v>8.638479373023613E-3</v>
      </c>
      <c r="AG61" s="161">
        <v>8.638479373023613E-3</v>
      </c>
      <c r="AH61" s="161">
        <v>8.638479373023613E-3</v>
      </c>
      <c r="AI61" s="161">
        <v>8.638479373023613E-3</v>
      </c>
      <c r="AJ61" s="161">
        <v>8.638479373023613E-3</v>
      </c>
      <c r="AK61" s="161">
        <v>8.638479373023613E-3</v>
      </c>
    </row>
    <row r="62" spans="1:37">
      <c r="A62" t="s">
        <v>889</v>
      </c>
      <c r="B62" t="s">
        <v>847</v>
      </c>
      <c r="C62" t="s">
        <v>337</v>
      </c>
      <c r="D62" s="161">
        <v>1.3051102595101531E-2</v>
      </c>
      <c r="E62" s="161">
        <v>1.1076424598503099E-2</v>
      </c>
      <c r="F62" s="161">
        <v>1.332324376242785E-2</v>
      </c>
      <c r="G62" s="161">
        <v>1.144888899643611E-2</v>
      </c>
      <c r="H62" s="161">
        <v>1.2330007650317229E-2</v>
      </c>
      <c r="I62" s="161">
        <v>1.2330007650317229E-2</v>
      </c>
      <c r="J62" s="161">
        <v>1.2330007650317229E-2</v>
      </c>
      <c r="K62" s="161">
        <v>1.2330007650317229E-2</v>
      </c>
      <c r="L62" s="161">
        <v>1.2330007650317229E-2</v>
      </c>
      <c r="M62" s="161">
        <v>1.2330007650317229E-2</v>
      </c>
      <c r="N62" s="161">
        <v>1.2330007650317229E-2</v>
      </c>
      <c r="O62" s="161">
        <v>1.2330007650317229E-2</v>
      </c>
      <c r="P62" s="161">
        <v>1.2330007650317229E-2</v>
      </c>
      <c r="Q62" s="161">
        <v>1.2330007650317229E-2</v>
      </c>
      <c r="R62" s="161">
        <v>1.2330007650317229E-2</v>
      </c>
      <c r="S62" s="161">
        <v>1.2330007650317229E-2</v>
      </c>
      <c r="T62" s="161">
        <v>1.2330007650317229E-2</v>
      </c>
      <c r="U62" s="161">
        <v>1.2330007650317229E-2</v>
      </c>
      <c r="V62" s="161">
        <v>1.2330007650317229E-2</v>
      </c>
      <c r="W62" s="161">
        <v>1.2330007650317229E-2</v>
      </c>
      <c r="X62" s="161">
        <v>1.2330007650317229E-2</v>
      </c>
      <c r="Y62" s="161">
        <v>1.2330007650317229E-2</v>
      </c>
      <c r="Z62" s="161">
        <v>1.2330007650317229E-2</v>
      </c>
      <c r="AA62" s="161">
        <v>1.2330007650317229E-2</v>
      </c>
      <c r="AB62" s="161">
        <v>1.2330007650317229E-2</v>
      </c>
      <c r="AC62" s="161">
        <v>1.2330007650317229E-2</v>
      </c>
      <c r="AD62" s="161">
        <v>1.2330007650317229E-2</v>
      </c>
      <c r="AE62" s="161">
        <v>1.2330007650317229E-2</v>
      </c>
      <c r="AF62" s="161">
        <v>1.2330007650317229E-2</v>
      </c>
      <c r="AG62" s="161">
        <v>1.2330007650317229E-2</v>
      </c>
      <c r="AH62" s="161">
        <v>1.2330007650317229E-2</v>
      </c>
      <c r="AI62" s="161">
        <v>1.2330007650317229E-2</v>
      </c>
      <c r="AJ62" s="161">
        <v>1.2330007650317229E-2</v>
      </c>
      <c r="AK62" s="161">
        <v>1.2330007650317229E-2</v>
      </c>
    </row>
    <row r="63" spans="1:37">
      <c r="A63" t="s">
        <v>886</v>
      </c>
      <c r="B63" t="s">
        <v>847</v>
      </c>
      <c r="C63" t="s">
        <v>337</v>
      </c>
      <c r="D63" s="161">
        <v>8.3303470629765744E-2</v>
      </c>
      <c r="E63" s="161">
        <v>5.9967593991648027E-2</v>
      </c>
      <c r="F63" s="161">
        <v>4.2144367667469047E-2</v>
      </c>
      <c r="G63" s="161">
        <v>2.8872130442584069E-2</v>
      </c>
      <c r="H63" s="161">
        <v>2.3761470640165299E-2</v>
      </c>
      <c r="I63" s="161">
        <v>2.3761470640165299E-2</v>
      </c>
      <c r="J63" s="161">
        <v>2.3761470640165299E-2</v>
      </c>
      <c r="K63" s="161">
        <v>2.3761470640165299E-2</v>
      </c>
      <c r="L63" s="161">
        <v>2.3761470640165299E-2</v>
      </c>
      <c r="M63" s="161">
        <v>2.3761470640165299E-2</v>
      </c>
      <c r="N63" s="161">
        <v>2.3761470640165299E-2</v>
      </c>
      <c r="O63" s="161">
        <v>2.3761470640165299E-2</v>
      </c>
      <c r="P63" s="161">
        <v>2.3761470640165299E-2</v>
      </c>
      <c r="Q63" s="161">
        <v>2.3761470640165299E-2</v>
      </c>
      <c r="R63" s="161">
        <v>2.3761470640165299E-2</v>
      </c>
      <c r="S63" s="161">
        <v>2.3761470640165299E-2</v>
      </c>
      <c r="T63" s="161">
        <v>2.3761470640165299E-2</v>
      </c>
      <c r="U63" s="161">
        <v>2.3761470640165299E-2</v>
      </c>
      <c r="V63" s="161">
        <v>2.3761470640165299E-2</v>
      </c>
      <c r="W63" s="161">
        <v>2.3761470640165299E-2</v>
      </c>
      <c r="X63" s="161">
        <v>2.3761470640165299E-2</v>
      </c>
      <c r="Y63" s="161">
        <v>2.3761470640165299E-2</v>
      </c>
      <c r="Z63" s="161">
        <v>2.3761470640165299E-2</v>
      </c>
      <c r="AA63" s="161">
        <v>2.3761470640165299E-2</v>
      </c>
      <c r="AB63" s="161">
        <v>2.3761470640165299E-2</v>
      </c>
      <c r="AC63" s="161">
        <v>2.3761470640165299E-2</v>
      </c>
      <c r="AD63" s="161">
        <v>2.3761470640165299E-2</v>
      </c>
      <c r="AE63" s="161">
        <v>2.3761470640165299E-2</v>
      </c>
      <c r="AF63" s="161">
        <v>2.3761470640165299E-2</v>
      </c>
      <c r="AG63" s="161">
        <v>2.3761470640165299E-2</v>
      </c>
      <c r="AH63" s="161">
        <v>2.3761470640165299E-2</v>
      </c>
      <c r="AI63" s="161">
        <v>2.3761470640165299E-2</v>
      </c>
      <c r="AJ63" s="161">
        <v>2.3761470640165299E-2</v>
      </c>
      <c r="AK63" s="161">
        <v>2.3761470640165299E-2</v>
      </c>
    </row>
    <row r="64" spans="1:37">
      <c r="A64" t="s">
        <v>875</v>
      </c>
      <c r="B64" t="s">
        <v>847</v>
      </c>
      <c r="C64" t="s">
        <v>337</v>
      </c>
      <c r="D64" s="161">
        <v>2.584562134053902E-3</v>
      </c>
      <c r="E64" s="161">
        <v>4.647328589918385E-3</v>
      </c>
      <c r="F64" s="161">
        <v>3.7168108734973622E-3</v>
      </c>
      <c r="G64" s="161">
        <v>4.3607716711644897E-3</v>
      </c>
      <c r="H64" s="161">
        <v>4.5004510292589971E-3</v>
      </c>
      <c r="I64" s="161">
        <v>4.5004510292589971E-3</v>
      </c>
      <c r="J64" s="161">
        <v>4.5004510292589971E-3</v>
      </c>
      <c r="K64" s="161">
        <v>4.5004510292589971E-3</v>
      </c>
      <c r="L64" s="161">
        <v>4.5004510292589971E-3</v>
      </c>
      <c r="M64" s="161">
        <v>4.5004510292589971E-3</v>
      </c>
      <c r="N64" s="161">
        <v>4.5004510292589971E-3</v>
      </c>
      <c r="O64" s="161">
        <v>4.5004510292589971E-3</v>
      </c>
      <c r="P64" s="161">
        <v>4.5004510292589971E-3</v>
      </c>
      <c r="Q64" s="161">
        <v>4.5004510292589971E-3</v>
      </c>
      <c r="R64" s="161">
        <v>4.5004510292589971E-3</v>
      </c>
      <c r="S64" s="161">
        <v>4.5004510292589971E-3</v>
      </c>
      <c r="T64" s="161">
        <v>4.5004510292589971E-3</v>
      </c>
      <c r="U64" s="161">
        <v>4.5004510292589971E-3</v>
      </c>
      <c r="V64" s="161">
        <v>4.5004510292589971E-3</v>
      </c>
      <c r="W64" s="161">
        <v>4.5004510292589971E-3</v>
      </c>
      <c r="X64" s="161">
        <v>4.5004510292589971E-3</v>
      </c>
      <c r="Y64" s="161">
        <v>4.5004510292589971E-3</v>
      </c>
      <c r="Z64" s="161">
        <v>4.5004510292589971E-3</v>
      </c>
      <c r="AA64" s="161">
        <v>4.5004510292589971E-3</v>
      </c>
      <c r="AB64" s="161">
        <v>4.5004510292589971E-3</v>
      </c>
      <c r="AC64" s="161">
        <v>4.5004510292589971E-3</v>
      </c>
      <c r="AD64" s="161">
        <v>4.5004510292589971E-3</v>
      </c>
      <c r="AE64" s="161">
        <v>4.5004510292589971E-3</v>
      </c>
      <c r="AF64" s="161">
        <v>4.5004510292589971E-3</v>
      </c>
      <c r="AG64" s="161">
        <v>4.5004510292589971E-3</v>
      </c>
      <c r="AH64" s="161">
        <v>4.5004510292589971E-3</v>
      </c>
      <c r="AI64" s="161">
        <v>4.5004510292589971E-3</v>
      </c>
      <c r="AJ64" s="161">
        <v>4.5004510292589971E-3</v>
      </c>
      <c r="AK64" s="161">
        <v>4.5004510292589971E-3</v>
      </c>
    </row>
    <row r="65" spans="1:37">
      <c r="A65" t="s">
        <v>883</v>
      </c>
      <c r="B65" t="s">
        <v>847</v>
      </c>
      <c r="C65" t="s">
        <v>337</v>
      </c>
      <c r="D65" s="161">
        <v>0</v>
      </c>
      <c r="E65" s="161">
        <v>4.7091907808138878E-2</v>
      </c>
      <c r="F65" s="161">
        <v>4.8007681940869198E-2</v>
      </c>
      <c r="G65" s="161">
        <v>5.5265423492155109E-2</v>
      </c>
      <c r="H65" s="161">
        <v>5.3204290142032713E-2</v>
      </c>
      <c r="I65" s="161">
        <v>5.3204290142032713E-2</v>
      </c>
      <c r="J65" s="161">
        <v>5.3204290142032713E-2</v>
      </c>
      <c r="K65" s="161">
        <v>5.3204290142032713E-2</v>
      </c>
      <c r="L65" s="161">
        <v>5.3204290142032713E-2</v>
      </c>
      <c r="M65" s="161">
        <v>5.3204290142032713E-2</v>
      </c>
      <c r="N65" s="161">
        <v>5.3204290142032713E-2</v>
      </c>
      <c r="O65" s="161">
        <v>5.3204290142032713E-2</v>
      </c>
      <c r="P65" s="161">
        <v>5.3204290142032713E-2</v>
      </c>
      <c r="Q65" s="161">
        <v>5.3204290142032713E-2</v>
      </c>
      <c r="R65" s="161">
        <v>5.3204290142032713E-2</v>
      </c>
      <c r="S65" s="161">
        <v>5.3204290142032713E-2</v>
      </c>
      <c r="T65" s="161">
        <v>5.3204290142032713E-2</v>
      </c>
      <c r="U65" s="161">
        <v>5.3204290142032713E-2</v>
      </c>
      <c r="V65" s="161">
        <v>5.3204290142032713E-2</v>
      </c>
      <c r="W65" s="161">
        <v>5.3204290142032713E-2</v>
      </c>
      <c r="X65" s="161">
        <v>5.3204290142032713E-2</v>
      </c>
      <c r="Y65" s="161">
        <v>5.3204290142032713E-2</v>
      </c>
      <c r="Z65" s="161">
        <v>5.3204290142032713E-2</v>
      </c>
      <c r="AA65" s="161">
        <v>5.3204290142032713E-2</v>
      </c>
      <c r="AB65" s="161">
        <v>5.3204290142032713E-2</v>
      </c>
      <c r="AC65" s="161">
        <v>5.3204290142032713E-2</v>
      </c>
      <c r="AD65" s="161">
        <v>5.3204290142032713E-2</v>
      </c>
      <c r="AE65" s="161">
        <v>5.3204290142032713E-2</v>
      </c>
      <c r="AF65" s="161">
        <v>5.3204290142032713E-2</v>
      </c>
      <c r="AG65" s="161">
        <v>5.3204290142032713E-2</v>
      </c>
      <c r="AH65" s="161">
        <v>5.3204290142032713E-2</v>
      </c>
      <c r="AI65" s="161">
        <v>5.3204290142032713E-2</v>
      </c>
      <c r="AJ65" s="161">
        <v>5.3204290142032713E-2</v>
      </c>
      <c r="AK65" s="161">
        <v>5.3204290142032713E-2</v>
      </c>
    </row>
    <row r="66" spans="1:37">
      <c r="A66" t="s">
        <v>41</v>
      </c>
      <c r="B66" t="s">
        <v>854</v>
      </c>
      <c r="C66" t="s">
        <v>337</v>
      </c>
      <c r="D66" s="161">
        <v>0.38338984136773041</v>
      </c>
      <c r="E66" s="161">
        <v>0.39746761596223817</v>
      </c>
      <c r="F66" s="161">
        <v>0.35029198762354391</v>
      </c>
      <c r="G66" s="161">
        <v>0.39235501268692319</v>
      </c>
      <c r="H66" s="161">
        <v>0.42393688004022312</v>
      </c>
      <c r="I66" s="161">
        <v>0.42393688004022312</v>
      </c>
      <c r="J66" s="161">
        <v>0.42393688004022312</v>
      </c>
      <c r="K66" s="161">
        <v>0.42393688004022312</v>
      </c>
      <c r="L66" s="161">
        <v>0.42393688004022312</v>
      </c>
      <c r="M66" s="161">
        <v>0.42393688004022312</v>
      </c>
      <c r="N66" s="161">
        <v>0.42393688004022312</v>
      </c>
      <c r="O66" s="161">
        <v>0.42393688004022312</v>
      </c>
      <c r="P66" s="161">
        <v>0.42393688004022312</v>
      </c>
      <c r="Q66" s="161">
        <v>0.42393688004022312</v>
      </c>
      <c r="R66" s="161">
        <v>0.42393688004022312</v>
      </c>
      <c r="S66" s="161">
        <v>0.42393688004022312</v>
      </c>
      <c r="T66" s="161">
        <v>0.42393688004022312</v>
      </c>
      <c r="U66" s="161">
        <v>0.42393688004022312</v>
      </c>
      <c r="V66" s="161">
        <v>0.42393688004022312</v>
      </c>
      <c r="W66" s="161">
        <v>0.42393688004022312</v>
      </c>
      <c r="X66" s="161">
        <v>0.42393688004022312</v>
      </c>
      <c r="Y66" s="161">
        <v>0.42393688004022312</v>
      </c>
      <c r="Z66" s="161">
        <v>0.42393688004022312</v>
      </c>
      <c r="AA66" s="161">
        <v>0.42393688004022312</v>
      </c>
      <c r="AB66" s="161">
        <v>0.42393688004022312</v>
      </c>
      <c r="AC66" s="161">
        <v>0.42393688004022312</v>
      </c>
      <c r="AD66" s="161">
        <v>0.42393688004022312</v>
      </c>
      <c r="AE66" s="161">
        <v>0.42393688004022312</v>
      </c>
      <c r="AF66" s="161">
        <v>0.42393688004022312</v>
      </c>
      <c r="AG66" s="161">
        <v>0.42393688004022312</v>
      </c>
      <c r="AH66" s="161">
        <v>0.42393688004022312</v>
      </c>
      <c r="AI66" s="161">
        <v>0.42393688004022312</v>
      </c>
      <c r="AJ66" s="161">
        <v>0.42393688004022312</v>
      </c>
      <c r="AK66" s="161">
        <v>0.42393688004022312</v>
      </c>
    </row>
    <row r="67" spans="1:37">
      <c r="A67" t="s">
        <v>876</v>
      </c>
      <c r="B67" t="s">
        <v>854</v>
      </c>
      <c r="C67" t="s">
        <v>337</v>
      </c>
      <c r="D67" s="161">
        <v>1.0557463994732581E-2</v>
      </c>
      <c r="E67" s="161">
        <v>9.2044153802764289E-3</v>
      </c>
      <c r="F67" s="161">
        <v>9.3299265263306844E-3</v>
      </c>
      <c r="G67" s="161">
        <v>1.223627481142601E-2</v>
      </c>
      <c r="H67" s="161">
        <v>1.2450584881610041E-2</v>
      </c>
      <c r="I67" s="161">
        <v>1.2450584881610041E-2</v>
      </c>
      <c r="J67" s="161">
        <v>1.2450584881610041E-2</v>
      </c>
      <c r="K67" s="161">
        <v>1.2450584881610041E-2</v>
      </c>
      <c r="L67" s="161">
        <v>1.2450584881610041E-2</v>
      </c>
      <c r="M67" s="161">
        <v>1.2450584881610041E-2</v>
      </c>
      <c r="N67" s="161">
        <v>1.2450584881610041E-2</v>
      </c>
      <c r="O67" s="161">
        <v>1.2450584881610041E-2</v>
      </c>
      <c r="P67" s="161">
        <v>1.2450584881610041E-2</v>
      </c>
      <c r="Q67" s="161">
        <v>1.2450584881610041E-2</v>
      </c>
      <c r="R67" s="161">
        <v>1.2450584881610041E-2</v>
      </c>
      <c r="S67" s="161">
        <v>1.2450584881610041E-2</v>
      </c>
      <c r="T67" s="161">
        <v>1.2450584881610041E-2</v>
      </c>
      <c r="U67" s="161">
        <v>1.2450584881610041E-2</v>
      </c>
      <c r="V67" s="161">
        <v>1.2450584881610041E-2</v>
      </c>
      <c r="W67" s="161">
        <v>1.2450584881610041E-2</v>
      </c>
      <c r="X67" s="161">
        <v>1.2450584881610041E-2</v>
      </c>
      <c r="Y67" s="161">
        <v>1.2450584881610041E-2</v>
      </c>
      <c r="Z67" s="161">
        <v>1.2450584881610041E-2</v>
      </c>
      <c r="AA67" s="161">
        <v>1.2450584881610041E-2</v>
      </c>
      <c r="AB67" s="161">
        <v>1.2450584881610041E-2</v>
      </c>
      <c r="AC67" s="161">
        <v>1.2450584881610041E-2</v>
      </c>
      <c r="AD67" s="161">
        <v>1.2450584881610041E-2</v>
      </c>
      <c r="AE67" s="161">
        <v>1.2450584881610041E-2</v>
      </c>
      <c r="AF67" s="161">
        <v>1.2450584881610041E-2</v>
      </c>
      <c r="AG67" s="161">
        <v>1.2450584881610041E-2</v>
      </c>
      <c r="AH67" s="161">
        <v>1.2450584881610041E-2</v>
      </c>
      <c r="AI67" s="161">
        <v>1.2450584881610041E-2</v>
      </c>
      <c r="AJ67" s="161">
        <v>1.2450584881610041E-2</v>
      </c>
      <c r="AK67" s="161">
        <v>1.2450584881610041E-2</v>
      </c>
    </row>
    <row r="68" spans="1:37">
      <c r="A68" t="s">
        <v>877</v>
      </c>
      <c r="B68" t="s">
        <v>854</v>
      </c>
      <c r="C68" t="s">
        <v>337</v>
      </c>
      <c r="D68" s="161">
        <v>1.4760862493412781E-2</v>
      </c>
      <c r="E68" s="161">
        <v>1.127986219650517E-2</v>
      </c>
      <c r="F68" s="161">
        <v>1.441914918891446E-2</v>
      </c>
      <c r="G68" s="161">
        <v>1.4058312486642049E-2</v>
      </c>
      <c r="H68" s="161">
        <v>1.4581792487314549E-2</v>
      </c>
      <c r="I68" s="161">
        <v>1.4581792487314549E-2</v>
      </c>
      <c r="J68" s="161">
        <v>1.4581792487314549E-2</v>
      </c>
      <c r="K68" s="161">
        <v>1.4581792487314549E-2</v>
      </c>
      <c r="L68" s="161">
        <v>1.4581792487314549E-2</v>
      </c>
      <c r="M68" s="161">
        <v>1.4581792487314549E-2</v>
      </c>
      <c r="N68" s="161">
        <v>1.4581792487314549E-2</v>
      </c>
      <c r="O68" s="161">
        <v>1.4581792487314549E-2</v>
      </c>
      <c r="P68" s="161">
        <v>1.4581792487314549E-2</v>
      </c>
      <c r="Q68" s="161">
        <v>1.4581792487314549E-2</v>
      </c>
      <c r="R68" s="161">
        <v>1.4581792487314549E-2</v>
      </c>
      <c r="S68" s="161">
        <v>1.4581792487314549E-2</v>
      </c>
      <c r="T68" s="161">
        <v>1.4581792487314549E-2</v>
      </c>
      <c r="U68" s="161">
        <v>1.4581792487314549E-2</v>
      </c>
      <c r="V68" s="161">
        <v>1.4581792487314549E-2</v>
      </c>
      <c r="W68" s="161">
        <v>1.4581792487314549E-2</v>
      </c>
      <c r="X68" s="161">
        <v>1.4581792487314549E-2</v>
      </c>
      <c r="Y68" s="161">
        <v>1.4581792487314549E-2</v>
      </c>
      <c r="Z68" s="161">
        <v>1.4581792487314549E-2</v>
      </c>
      <c r="AA68" s="161">
        <v>1.4581792487314549E-2</v>
      </c>
      <c r="AB68" s="161">
        <v>1.4581792487314549E-2</v>
      </c>
      <c r="AC68" s="161">
        <v>1.4581792487314549E-2</v>
      </c>
      <c r="AD68" s="161">
        <v>1.4581792487314549E-2</v>
      </c>
      <c r="AE68" s="161">
        <v>1.4581792487314549E-2</v>
      </c>
      <c r="AF68" s="161">
        <v>1.4581792487314549E-2</v>
      </c>
      <c r="AG68" s="161">
        <v>1.4581792487314549E-2</v>
      </c>
      <c r="AH68" s="161">
        <v>1.4581792487314549E-2</v>
      </c>
      <c r="AI68" s="161">
        <v>1.4581792487314549E-2</v>
      </c>
      <c r="AJ68" s="161">
        <v>1.4581792487314549E-2</v>
      </c>
      <c r="AK68" s="161">
        <v>1.4581792487314549E-2</v>
      </c>
    </row>
    <row r="69" spans="1:37">
      <c r="A69" t="s">
        <v>878</v>
      </c>
      <c r="B69" t="s">
        <v>854</v>
      </c>
      <c r="C69" t="s">
        <v>337</v>
      </c>
      <c r="D69" s="161">
        <v>1.1750980589030921E-2</v>
      </c>
      <c r="E69" s="161">
        <v>8.5530861019928999E-3</v>
      </c>
      <c r="F69" s="161">
        <v>6.7928385899278711E-3</v>
      </c>
      <c r="G69" s="161">
        <v>1.2096474315831249E-2</v>
      </c>
      <c r="H69" s="161">
        <v>1.2889796225687049E-2</v>
      </c>
      <c r="I69" s="161">
        <v>1.2889796225687049E-2</v>
      </c>
      <c r="J69" s="161">
        <v>1.2889796225687049E-2</v>
      </c>
      <c r="K69" s="161">
        <v>1.2889796225687049E-2</v>
      </c>
      <c r="L69" s="161">
        <v>1.2889796225687049E-2</v>
      </c>
      <c r="M69" s="161">
        <v>1.2889796225687049E-2</v>
      </c>
      <c r="N69" s="161">
        <v>1.2889796225687049E-2</v>
      </c>
      <c r="O69" s="161">
        <v>1.2889796225687049E-2</v>
      </c>
      <c r="P69" s="161">
        <v>1.2889796225687049E-2</v>
      </c>
      <c r="Q69" s="161">
        <v>1.2889796225687049E-2</v>
      </c>
      <c r="R69" s="161">
        <v>1.2889796225687049E-2</v>
      </c>
      <c r="S69" s="161">
        <v>1.2889796225687049E-2</v>
      </c>
      <c r="T69" s="161">
        <v>1.2889796225687049E-2</v>
      </c>
      <c r="U69" s="161">
        <v>1.2889796225687049E-2</v>
      </c>
      <c r="V69" s="161">
        <v>1.2889796225687049E-2</v>
      </c>
      <c r="W69" s="161">
        <v>1.2889796225687049E-2</v>
      </c>
      <c r="X69" s="161">
        <v>1.2889796225687049E-2</v>
      </c>
      <c r="Y69" s="161">
        <v>1.2889796225687049E-2</v>
      </c>
      <c r="Z69" s="161">
        <v>1.2889796225687049E-2</v>
      </c>
      <c r="AA69" s="161">
        <v>1.2889796225687049E-2</v>
      </c>
      <c r="AB69" s="161">
        <v>1.2889796225687049E-2</v>
      </c>
      <c r="AC69" s="161">
        <v>1.2889796225687049E-2</v>
      </c>
      <c r="AD69" s="161">
        <v>1.2889796225687049E-2</v>
      </c>
      <c r="AE69" s="161">
        <v>1.2889796225687049E-2</v>
      </c>
      <c r="AF69" s="161">
        <v>1.2889796225687049E-2</v>
      </c>
      <c r="AG69" s="161">
        <v>1.2889796225687049E-2</v>
      </c>
      <c r="AH69" s="161">
        <v>1.2889796225687049E-2</v>
      </c>
      <c r="AI69" s="161">
        <v>1.2889796225687049E-2</v>
      </c>
      <c r="AJ69" s="161">
        <v>1.2889796225687049E-2</v>
      </c>
      <c r="AK69" s="161">
        <v>1.2889796225687049E-2</v>
      </c>
    </row>
    <row r="70" spans="1:37">
      <c r="A70" t="s">
        <v>879</v>
      </c>
      <c r="B70" t="s">
        <v>854</v>
      </c>
      <c r="C70" t="s">
        <v>337</v>
      </c>
      <c r="D70" s="161">
        <v>2.1606324847809399E-2</v>
      </c>
      <c r="E70" s="161">
        <v>4.6923678591044141E-2</v>
      </c>
      <c r="F70" s="161">
        <v>6.9360319276323384E-2</v>
      </c>
      <c r="G70" s="161">
        <v>3.7011326570934082E-2</v>
      </c>
      <c r="H70" s="161">
        <v>3.0458885972514331E-2</v>
      </c>
      <c r="I70" s="161">
        <v>3.0458885972514331E-2</v>
      </c>
      <c r="J70" s="161">
        <v>3.0458885972514331E-2</v>
      </c>
      <c r="K70" s="161">
        <v>3.0458885972514331E-2</v>
      </c>
      <c r="L70" s="161">
        <v>3.0458885972514331E-2</v>
      </c>
      <c r="M70" s="161">
        <v>3.0458885972514331E-2</v>
      </c>
      <c r="N70" s="161">
        <v>3.0458885972514331E-2</v>
      </c>
      <c r="O70" s="161">
        <v>3.0458885972514331E-2</v>
      </c>
      <c r="P70" s="161">
        <v>3.0458885972514331E-2</v>
      </c>
      <c r="Q70" s="161">
        <v>3.0458885972514331E-2</v>
      </c>
      <c r="R70" s="161">
        <v>3.0458885972514331E-2</v>
      </c>
      <c r="S70" s="161">
        <v>3.0458885972514331E-2</v>
      </c>
      <c r="T70" s="161">
        <v>3.0458885972514331E-2</v>
      </c>
      <c r="U70" s="161">
        <v>3.0458885972514331E-2</v>
      </c>
      <c r="V70" s="161">
        <v>3.0458885972514331E-2</v>
      </c>
      <c r="W70" s="161">
        <v>3.0458885972514331E-2</v>
      </c>
      <c r="X70" s="161">
        <v>3.0458885972514331E-2</v>
      </c>
      <c r="Y70" s="161">
        <v>3.0458885972514331E-2</v>
      </c>
      <c r="Z70" s="161">
        <v>3.0458885972514331E-2</v>
      </c>
      <c r="AA70" s="161">
        <v>3.0458885972514331E-2</v>
      </c>
      <c r="AB70" s="161">
        <v>3.0458885972514331E-2</v>
      </c>
      <c r="AC70" s="161">
        <v>3.0458885972514331E-2</v>
      </c>
      <c r="AD70" s="161">
        <v>3.0458885972514331E-2</v>
      </c>
      <c r="AE70" s="161">
        <v>3.0458885972514331E-2</v>
      </c>
      <c r="AF70" s="161">
        <v>3.0458885972514331E-2</v>
      </c>
      <c r="AG70" s="161">
        <v>3.0458885972514331E-2</v>
      </c>
      <c r="AH70" s="161">
        <v>3.0458885972514331E-2</v>
      </c>
      <c r="AI70" s="161">
        <v>3.0458885972514331E-2</v>
      </c>
      <c r="AJ70" s="161">
        <v>3.0458885972514331E-2</v>
      </c>
      <c r="AK70" s="161">
        <v>3.0458885972514331E-2</v>
      </c>
    </row>
    <row r="71" spans="1:37">
      <c r="A71" t="s">
        <v>880</v>
      </c>
      <c r="B71" t="s">
        <v>854</v>
      </c>
      <c r="C71" t="s">
        <v>337</v>
      </c>
      <c r="D71" s="161">
        <v>0.22465036657184509</v>
      </c>
      <c r="E71" s="161">
        <v>0.1622071905393471</v>
      </c>
      <c r="F71" s="161">
        <v>0.12845579242994901</v>
      </c>
      <c r="G71" s="161">
        <v>0.15749921018499441</v>
      </c>
      <c r="H71" s="161">
        <v>0.13246631899395911</v>
      </c>
      <c r="I71" s="161">
        <v>0.13246631899395911</v>
      </c>
      <c r="J71" s="161">
        <v>0.13246631899395911</v>
      </c>
      <c r="K71" s="161">
        <v>0.13246631899395911</v>
      </c>
      <c r="L71" s="161">
        <v>0.13246631899395911</v>
      </c>
      <c r="M71" s="161">
        <v>0.13246631899395911</v>
      </c>
      <c r="N71" s="161">
        <v>0.13246631899395911</v>
      </c>
      <c r="O71" s="161">
        <v>0.13246631899395911</v>
      </c>
      <c r="P71" s="161">
        <v>0.13246631899395911</v>
      </c>
      <c r="Q71" s="161">
        <v>0.13246631899395911</v>
      </c>
      <c r="R71" s="161">
        <v>0.13246631899395911</v>
      </c>
      <c r="S71" s="161">
        <v>0.13246631899395911</v>
      </c>
      <c r="T71" s="161">
        <v>0.13246631899395911</v>
      </c>
      <c r="U71" s="161">
        <v>0.13246631899395911</v>
      </c>
      <c r="V71" s="161">
        <v>0.13246631899395911</v>
      </c>
      <c r="W71" s="161">
        <v>0.13246631899395911</v>
      </c>
      <c r="X71" s="161">
        <v>0.13246631899395911</v>
      </c>
      <c r="Y71" s="161">
        <v>0.13246631899395911</v>
      </c>
      <c r="Z71" s="161">
        <v>0.13246631899395911</v>
      </c>
      <c r="AA71" s="161">
        <v>0.13246631899395911</v>
      </c>
      <c r="AB71" s="161">
        <v>0.13246631899395911</v>
      </c>
      <c r="AC71" s="161">
        <v>0.13246631899395911</v>
      </c>
      <c r="AD71" s="161">
        <v>0.13246631899395911</v>
      </c>
      <c r="AE71" s="161">
        <v>0.13246631899395911</v>
      </c>
      <c r="AF71" s="161">
        <v>0.13246631899395911</v>
      </c>
      <c r="AG71" s="161">
        <v>0.13246631899395911</v>
      </c>
      <c r="AH71" s="161">
        <v>0.13246631899395911</v>
      </c>
      <c r="AI71" s="161">
        <v>0.13246631899395911</v>
      </c>
      <c r="AJ71" s="161">
        <v>0.13246631899395911</v>
      </c>
      <c r="AK71" s="161">
        <v>0.13246631899395911</v>
      </c>
    </row>
    <row r="72" spans="1:37">
      <c r="A72" t="s">
        <v>881</v>
      </c>
      <c r="B72" t="s">
        <v>854</v>
      </c>
      <c r="C72" t="s">
        <v>337</v>
      </c>
      <c r="D72" s="161">
        <v>3.6124050287320547E-2</v>
      </c>
      <c r="E72" s="161">
        <v>3.3055306323240059E-2</v>
      </c>
      <c r="F72" s="161">
        <v>4.1159699722188733E-2</v>
      </c>
      <c r="G72" s="161">
        <v>3.9790484203679609E-2</v>
      </c>
      <c r="H72" s="161">
        <v>3.9065060696955103E-2</v>
      </c>
      <c r="I72" s="161">
        <v>3.9065060696955103E-2</v>
      </c>
      <c r="J72" s="161">
        <v>3.9065060696955103E-2</v>
      </c>
      <c r="K72" s="161">
        <v>3.9065060696955103E-2</v>
      </c>
      <c r="L72" s="161">
        <v>3.9065060696955103E-2</v>
      </c>
      <c r="M72" s="161">
        <v>3.9065060696955103E-2</v>
      </c>
      <c r="N72" s="161">
        <v>3.9065060696955103E-2</v>
      </c>
      <c r="O72" s="161">
        <v>3.9065060696955103E-2</v>
      </c>
      <c r="P72" s="161">
        <v>3.9065060696955103E-2</v>
      </c>
      <c r="Q72" s="161">
        <v>3.9065060696955103E-2</v>
      </c>
      <c r="R72" s="161">
        <v>3.9065060696955103E-2</v>
      </c>
      <c r="S72" s="161">
        <v>3.9065060696955103E-2</v>
      </c>
      <c r="T72" s="161">
        <v>3.9065060696955103E-2</v>
      </c>
      <c r="U72" s="161">
        <v>3.9065060696955103E-2</v>
      </c>
      <c r="V72" s="161">
        <v>3.9065060696955103E-2</v>
      </c>
      <c r="W72" s="161">
        <v>3.9065060696955103E-2</v>
      </c>
      <c r="X72" s="161">
        <v>3.9065060696955103E-2</v>
      </c>
      <c r="Y72" s="161">
        <v>3.9065060696955103E-2</v>
      </c>
      <c r="Z72" s="161">
        <v>3.9065060696955103E-2</v>
      </c>
      <c r="AA72" s="161">
        <v>3.9065060696955103E-2</v>
      </c>
      <c r="AB72" s="161">
        <v>3.9065060696955103E-2</v>
      </c>
      <c r="AC72" s="161">
        <v>3.9065060696955103E-2</v>
      </c>
      <c r="AD72" s="161">
        <v>3.9065060696955103E-2</v>
      </c>
      <c r="AE72" s="161">
        <v>3.9065060696955103E-2</v>
      </c>
      <c r="AF72" s="161">
        <v>3.9065060696955103E-2</v>
      </c>
      <c r="AG72" s="161">
        <v>3.9065060696955103E-2</v>
      </c>
      <c r="AH72" s="161">
        <v>3.9065060696955103E-2</v>
      </c>
      <c r="AI72" s="161">
        <v>3.9065060696955103E-2</v>
      </c>
      <c r="AJ72" s="161">
        <v>3.9065060696955103E-2</v>
      </c>
      <c r="AK72" s="161">
        <v>3.9065060696955103E-2</v>
      </c>
    </row>
    <row r="73" spans="1:37">
      <c r="A73" t="s">
        <v>882</v>
      </c>
      <c r="B73" t="s">
        <v>854</v>
      </c>
      <c r="C73" t="s">
        <v>337</v>
      </c>
      <c r="D73" s="161">
        <v>3.77916421254808E-2</v>
      </c>
      <c r="E73" s="161">
        <v>3.7965666862896971E-2</v>
      </c>
      <c r="F73" s="161">
        <v>3.8785377114689552E-2</v>
      </c>
      <c r="G73" s="161">
        <v>3.2410281540557487E-2</v>
      </c>
      <c r="H73" s="161">
        <v>4.712094090993442E-2</v>
      </c>
      <c r="I73" s="161">
        <v>4.712094090993442E-2</v>
      </c>
      <c r="J73" s="161">
        <v>4.712094090993442E-2</v>
      </c>
      <c r="K73" s="161">
        <v>4.712094090993442E-2</v>
      </c>
      <c r="L73" s="161">
        <v>4.712094090993442E-2</v>
      </c>
      <c r="M73" s="161">
        <v>4.712094090993442E-2</v>
      </c>
      <c r="N73" s="161">
        <v>4.712094090993442E-2</v>
      </c>
      <c r="O73" s="161">
        <v>4.712094090993442E-2</v>
      </c>
      <c r="P73" s="161">
        <v>4.712094090993442E-2</v>
      </c>
      <c r="Q73" s="161">
        <v>4.712094090993442E-2</v>
      </c>
      <c r="R73" s="161">
        <v>4.712094090993442E-2</v>
      </c>
      <c r="S73" s="161">
        <v>4.712094090993442E-2</v>
      </c>
      <c r="T73" s="161">
        <v>4.712094090993442E-2</v>
      </c>
      <c r="U73" s="161">
        <v>4.712094090993442E-2</v>
      </c>
      <c r="V73" s="161">
        <v>4.712094090993442E-2</v>
      </c>
      <c r="W73" s="161">
        <v>4.712094090993442E-2</v>
      </c>
      <c r="X73" s="161">
        <v>4.712094090993442E-2</v>
      </c>
      <c r="Y73" s="161">
        <v>4.712094090993442E-2</v>
      </c>
      <c r="Z73" s="161">
        <v>4.712094090993442E-2</v>
      </c>
      <c r="AA73" s="161">
        <v>4.712094090993442E-2</v>
      </c>
      <c r="AB73" s="161">
        <v>4.712094090993442E-2</v>
      </c>
      <c r="AC73" s="161">
        <v>4.712094090993442E-2</v>
      </c>
      <c r="AD73" s="161">
        <v>4.712094090993442E-2</v>
      </c>
      <c r="AE73" s="161">
        <v>4.712094090993442E-2</v>
      </c>
      <c r="AF73" s="161">
        <v>4.712094090993442E-2</v>
      </c>
      <c r="AG73" s="161">
        <v>4.712094090993442E-2</v>
      </c>
      <c r="AH73" s="161">
        <v>4.712094090993442E-2</v>
      </c>
      <c r="AI73" s="161">
        <v>4.712094090993442E-2</v>
      </c>
      <c r="AJ73" s="161">
        <v>4.712094090993442E-2</v>
      </c>
      <c r="AK73" s="161">
        <v>4.712094090993442E-2</v>
      </c>
    </row>
    <row r="74" spans="1:37">
      <c r="A74" t="s">
        <v>884</v>
      </c>
      <c r="B74" t="s">
        <v>854</v>
      </c>
      <c r="C74" t="s">
        <v>337</v>
      </c>
      <c r="D74" s="161">
        <v>7.1044381638931439E-2</v>
      </c>
      <c r="E74" s="161">
        <v>6.3448345827541372E-2</v>
      </c>
      <c r="F74" s="161">
        <v>7.3919177321676702E-2</v>
      </c>
      <c r="G74" s="161">
        <v>7.3338850133539954E-2</v>
      </c>
      <c r="H74" s="161">
        <v>7.4659588303453386E-2</v>
      </c>
      <c r="I74" s="161">
        <v>7.4659588303453386E-2</v>
      </c>
      <c r="J74" s="161">
        <v>7.4659588303453386E-2</v>
      </c>
      <c r="K74" s="161">
        <v>7.4659588303453386E-2</v>
      </c>
      <c r="L74" s="161">
        <v>7.4659588303453386E-2</v>
      </c>
      <c r="M74" s="161">
        <v>7.4659588303453386E-2</v>
      </c>
      <c r="N74" s="161">
        <v>7.4659588303453386E-2</v>
      </c>
      <c r="O74" s="161">
        <v>7.4659588303453386E-2</v>
      </c>
      <c r="P74" s="161">
        <v>7.4659588303453386E-2</v>
      </c>
      <c r="Q74" s="161">
        <v>7.4659588303453386E-2</v>
      </c>
      <c r="R74" s="161">
        <v>7.4659588303453386E-2</v>
      </c>
      <c r="S74" s="161">
        <v>7.4659588303453386E-2</v>
      </c>
      <c r="T74" s="161">
        <v>7.4659588303453386E-2</v>
      </c>
      <c r="U74" s="161">
        <v>7.4659588303453386E-2</v>
      </c>
      <c r="V74" s="161">
        <v>7.4659588303453386E-2</v>
      </c>
      <c r="W74" s="161">
        <v>7.4659588303453386E-2</v>
      </c>
      <c r="X74" s="161">
        <v>7.4659588303453386E-2</v>
      </c>
      <c r="Y74" s="161">
        <v>7.4659588303453386E-2</v>
      </c>
      <c r="Z74" s="161">
        <v>7.4659588303453386E-2</v>
      </c>
      <c r="AA74" s="161">
        <v>7.4659588303453386E-2</v>
      </c>
      <c r="AB74" s="161">
        <v>7.4659588303453386E-2</v>
      </c>
      <c r="AC74" s="161">
        <v>7.4659588303453386E-2</v>
      </c>
      <c r="AD74" s="161">
        <v>7.4659588303453386E-2</v>
      </c>
      <c r="AE74" s="161">
        <v>7.4659588303453386E-2</v>
      </c>
      <c r="AF74" s="161">
        <v>7.4659588303453386E-2</v>
      </c>
      <c r="AG74" s="161">
        <v>7.4659588303453386E-2</v>
      </c>
      <c r="AH74" s="161">
        <v>7.4659588303453386E-2</v>
      </c>
      <c r="AI74" s="161">
        <v>7.4659588303453386E-2</v>
      </c>
      <c r="AJ74" s="161">
        <v>7.4659588303453386E-2</v>
      </c>
      <c r="AK74" s="161">
        <v>7.4659588303453386E-2</v>
      </c>
    </row>
    <row r="75" spans="1:37">
      <c r="A75" t="s">
        <v>885</v>
      </c>
      <c r="B75" t="s">
        <v>854</v>
      </c>
      <c r="C75" t="s">
        <v>337</v>
      </c>
      <c r="D75" s="161">
        <v>4.2215277494105592E-2</v>
      </c>
      <c r="E75" s="161">
        <v>4.3452113829048178E-2</v>
      </c>
      <c r="F75" s="161">
        <v>4.6834015811329233E-2</v>
      </c>
      <c r="G75" s="161">
        <v>4.6836084533105192E-2</v>
      </c>
      <c r="H75" s="161">
        <v>6.0013124256307733E-2</v>
      </c>
      <c r="I75" s="161">
        <v>6.0013124256307733E-2</v>
      </c>
      <c r="J75" s="161">
        <v>6.0013124256307733E-2</v>
      </c>
      <c r="K75" s="161">
        <v>6.0013124256307733E-2</v>
      </c>
      <c r="L75" s="161">
        <v>6.0013124256307733E-2</v>
      </c>
      <c r="M75" s="161">
        <v>6.0013124256307733E-2</v>
      </c>
      <c r="N75" s="161">
        <v>6.0013124256307733E-2</v>
      </c>
      <c r="O75" s="161">
        <v>6.0013124256307733E-2</v>
      </c>
      <c r="P75" s="161">
        <v>6.0013124256307733E-2</v>
      </c>
      <c r="Q75" s="161">
        <v>6.0013124256307733E-2</v>
      </c>
      <c r="R75" s="161">
        <v>6.0013124256307733E-2</v>
      </c>
      <c r="S75" s="161">
        <v>6.0013124256307733E-2</v>
      </c>
      <c r="T75" s="161">
        <v>6.0013124256307733E-2</v>
      </c>
      <c r="U75" s="161">
        <v>6.0013124256307733E-2</v>
      </c>
      <c r="V75" s="161">
        <v>6.0013124256307733E-2</v>
      </c>
      <c r="W75" s="161">
        <v>6.0013124256307733E-2</v>
      </c>
      <c r="X75" s="161">
        <v>6.0013124256307733E-2</v>
      </c>
      <c r="Y75" s="161">
        <v>6.0013124256307733E-2</v>
      </c>
      <c r="Z75" s="161">
        <v>6.0013124256307733E-2</v>
      </c>
      <c r="AA75" s="161">
        <v>6.0013124256307733E-2</v>
      </c>
      <c r="AB75" s="161">
        <v>6.0013124256307733E-2</v>
      </c>
      <c r="AC75" s="161">
        <v>6.0013124256307733E-2</v>
      </c>
      <c r="AD75" s="161">
        <v>6.0013124256307733E-2</v>
      </c>
      <c r="AE75" s="161">
        <v>6.0013124256307733E-2</v>
      </c>
      <c r="AF75" s="161">
        <v>6.0013124256307733E-2</v>
      </c>
      <c r="AG75" s="161">
        <v>6.0013124256307733E-2</v>
      </c>
      <c r="AH75" s="161">
        <v>6.0013124256307733E-2</v>
      </c>
      <c r="AI75" s="161">
        <v>6.0013124256307733E-2</v>
      </c>
      <c r="AJ75" s="161">
        <v>6.0013124256307733E-2</v>
      </c>
      <c r="AK75" s="161">
        <v>6.0013124256307733E-2</v>
      </c>
    </row>
    <row r="76" spans="1:37">
      <c r="A76" t="s">
        <v>887</v>
      </c>
      <c r="B76" t="s">
        <v>854</v>
      </c>
      <c r="C76" t="s">
        <v>337</v>
      </c>
      <c r="D76" s="161">
        <v>2.1108316425292512E-2</v>
      </c>
      <c r="E76" s="161">
        <v>4.5935935020653303E-2</v>
      </c>
      <c r="F76" s="161">
        <v>4.6127149078233787E-2</v>
      </c>
      <c r="G76" s="161">
        <v>4.9814239190441402E-2</v>
      </c>
      <c r="H76" s="161">
        <v>6.4017970385706738E-2</v>
      </c>
      <c r="I76" s="161">
        <v>6.4017970385706738E-2</v>
      </c>
      <c r="J76" s="161">
        <v>6.4017970385706738E-2</v>
      </c>
      <c r="K76" s="161">
        <v>6.4017970385706738E-2</v>
      </c>
      <c r="L76" s="161">
        <v>6.4017970385706738E-2</v>
      </c>
      <c r="M76" s="161">
        <v>6.4017970385706738E-2</v>
      </c>
      <c r="N76" s="161">
        <v>6.4017970385706738E-2</v>
      </c>
      <c r="O76" s="161">
        <v>6.4017970385706738E-2</v>
      </c>
      <c r="P76" s="161">
        <v>6.4017970385706738E-2</v>
      </c>
      <c r="Q76" s="161">
        <v>6.4017970385706738E-2</v>
      </c>
      <c r="R76" s="161">
        <v>6.4017970385706738E-2</v>
      </c>
      <c r="S76" s="161">
        <v>6.4017970385706738E-2</v>
      </c>
      <c r="T76" s="161">
        <v>6.4017970385706738E-2</v>
      </c>
      <c r="U76" s="161">
        <v>6.4017970385706738E-2</v>
      </c>
      <c r="V76" s="161">
        <v>6.4017970385706738E-2</v>
      </c>
      <c r="W76" s="161">
        <v>6.4017970385706738E-2</v>
      </c>
      <c r="X76" s="161">
        <v>6.4017970385706738E-2</v>
      </c>
      <c r="Y76" s="161">
        <v>6.4017970385706738E-2</v>
      </c>
      <c r="Z76" s="161">
        <v>6.4017970385706738E-2</v>
      </c>
      <c r="AA76" s="161">
        <v>6.4017970385706738E-2</v>
      </c>
      <c r="AB76" s="161">
        <v>6.4017970385706738E-2</v>
      </c>
      <c r="AC76" s="161">
        <v>6.4017970385706738E-2</v>
      </c>
      <c r="AD76" s="161">
        <v>6.4017970385706738E-2</v>
      </c>
      <c r="AE76" s="161">
        <v>6.4017970385706738E-2</v>
      </c>
      <c r="AF76" s="161">
        <v>6.4017970385706738E-2</v>
      </c>
      <c r="AG76" s="161">
        <v>6.4017970385706738E-2</v>
      </c>
      <c r="AH76" s="161">
        <v>6.4017970385706738E-2</v>
      </c>
      <c r="AI76" s="161">
        <v>6.4017970385706738E-2</v>
      </c>
      <c r="AJ76" s="161">
        <v>6.4017970385706738E-2</v>
      </c>
      <c r="AK76" s="161">
        <v>6.4017970385706738E-2</v>
      </c>
    </row>
    <row r="77" spans="1:37">
      <c r="A77" t="s">
        <v>888</v>
      </c>
      <c r="B77" t="s">
        <v>854</v>
      </c>
      <c r="C77" t="s">
        <v>337</v>
      </c>
      <c r="D77" s="161">
        <v>1.453511365999288E-2</v>
      </c>
      <c r="E77" s="161">
        <v>2.0845814119553691E-2</v>
      </c>
      <c r="F77" s="161">
        <v>1.9384585179967238E-2</v>
      </c>
      <c r="G77" s="161">
        <v>1.7327920136780361E-2</v>
      </c>
      <c r="H77" s="161">
        <v>1.9957303090575789E-2</v>
      </c>
      <c r="I77" s="161">
        <v>1.9957303090575789E-2</v>
      </c>
      <c r="J77" s="161">
        <v>1.9957303090575789E-2</v>
      </c>
      <c r="K77" s="161">
        <v>1.9957303090575789E-2</v>
      </c>
      <c r="L77" s="161">
        <v>1.9957303090575789E-2</v>
      </c>
      <c r="M77" s="161">
        <v>1.9957303090575789E-2</v>
      </c>
      <c r="N77" s="161">
        <v>1.9957303090575789E-2</v>
      </c>
      <c r="O77" s="161">
        <v>1.9957303090575789E-2</v>
      </c>
      <c r="P77" s="161">
        <v>1.9957303090575789E-2</v>
      </c>
      <c r="Q77" s="161">
        <v>1.9957303090575789E-2</v>
      </c>
      <c r="R77" s="161">
        <v>1.9957303090575789E-2</v>
      </c>
      <c r="S77" s="161">
        <v>1.9957303090575789E-2</v>
      </c>
      <c r="T77" s="161">
        <v>1.9957303090575789E-2</v>
      </c>
      <c r="U77" s="161">
        <v>1.9957303090575789E-2</v>
      </c>
      <c r="V77" s="161">
        <v>1.9957303090575789E-2</v>
      </c>
      <c r="W77" s="161">
        <v>1.9957303090575789E-2</v>
      </c>
      <c r="X77" s="161">
        <v>1.9957303090575789E-2</v>
      </c>
      <c r="Y77" s="161">
        <v>1.9957303090575789E-2</v>
      </c>
      <c r="Z77" s="161">
        <v>1.9957303090575789E-2</v>
      </c>
      <c r="AA77" s="161">
        <v>1.9957303090575789E-2</v>
      </c>
      <c r="AB77" s="161">
        <v>1.9957303090575789E-2</v>
      </c>
      <c r="AC77" s="161">
        <v>1.9957303090575789E-2</v>
      </c>
      <c r="AD77" s="161">
        <v>1.9957303090575789E-2</v>
      </c>
      <c r="AE77" s="161">
        <v>1.9957303090575789E-2</v>
      </c>
      <c r="AF77" s="161">
        <v>1.9957303090575789E-2</v>
      </c>
      <c r="AG77" s="161">
        <v>1.9957303090575789E-2</v>
      </c>
      <c r="AH77" s="161">
        <v>1.9957303090575789E-2</v>
      </c>
      <c r="AI77" s="161">
        <v>1.9957303090575789E-2</v>
      </c>
      <c r="AJ77" s="161">
        <v>1.9957303090575789E-2</v>
      </c>
      <c r="AK77" s="161">
        <v>1.9957303090575789E-2</v>
      </c>
    </row>
    <row r="78" spans="1:37">
      <c r="A78" t="s">
        <v>889</v>
      </c>
      <c r="B78" t="s">
        <v>854</v>
      </c>
      <c r="C78" t="s">
        <v>337</v>
      </c>
      <c r="D78" s="161">
        <v>9.5340746978357413E-2</v>
      </c>
      <c r="E78" s="161">
        <v>4.8281704992381838E-2</v>
      </c>
      <c r="F78" s="161">
        <v>8.9755549935030723E-2</v>
      </c>
      <c r="G78" s="161">
        <v>7.5187900875858887E-2</v>
      </c>
      <c r="H78" s="161">
        <v>3.483043334917698E-2</v>
      </c>
      <c r="I78" s="161">
        <v>3.483043334917698E-2</v>
      </c>
      <c r="J78" s="161">
        <v>3.483043334917698E-2</v>
      </c>
      <c r="K78" s="161">
        <v>3.483043334917698E-2</v>
      </c>
      <c r="L78" s="161">
        <v>3.483043334917698E-2</v>
      </c>
      <c r="M78" s="161">
        <v>3.483043334917698E-2</v>
      </c>
      <c r="N78" s="161">
        <v>3.483043334917698E-2</v>
      </c>
      <c r="O78" s="161">
        <v>3.483043334917698E-2</v>
      </c>
      <c r="P78" s="161">
        <v>3.483043334917698E-2</v>
      </c>
      <c r="Q78" s="161">
        <v>3.483043334917698E-2</v>
      </c>
      <c r="R78" s="161">
        <v>3.483043334917698E-2</v>
      </c>
      <c r="S78" s="161">
        <v>3.483043334917698E-2</v>
      </c>
      <c r="T78" s="161">
        <v>3.483043334917698E-2</v>
      </c>
      <c r="U78" s="161">
        <v>3.483043334917698E-2</v>
      </c>
      <c r="V78" s="161">
        <v>3.483043334917698E-2</v>
      </c>
      <c r="W78" s="161">
        <v>3.483043334917698E-2</v>
      </c>
      <c r="X78" s="161">
        <v>3.483043334917698E-2</v>
      </c>
      <c r="Y78" s="161">
        <v>3.483043334917698E-2</v>
      </c>
      <c r="Z78" s="161">
        <v>3.483043334917698E-2</v>
      </c>
      <c r="AA78" s="161">
        <v>3.483043334917698E-2</v>
      </c>
      <c r="AB78" s="161">
        <v>3.483043334917698E-2</v>
      </c>
      <c r="AC78" s="161">
        <v>3.483043334917698E-2</v>
      </c>
      <c r="AD78" s="161">
        <v>3.483043334917698E-2</v>
      </c>
      <c r="AE78" s="161">
        <v>3.483043334917698E-2</v>
      </c>
      <c r="AF78" s="161">
        <v>3.483043334917698E-2</v>
      </c>
      <c r="AG78" s="161">
        <v>3.483043334917698E-2</v>
      </c>
      <c r="AH78" s="161">
        <v>3.483043334917698E-2</v>
      </c>
      <c r="AI78" s="161">
        <v>3.483043334917698E-2</v>
      </c>
      <c r="AJ78" s="161">
        <v>3.483043334917698E-2</v>
      </c>
      <c r="AK78" s="161">
        <v>3.483043334917698E-2</v>
      </c>
    </row>
    <row r="79" spans="1:37">
      <c r="A79" t="s">
        <v>886</v>
      </c>
      <c r="B79" t="s">
        <v>854</v>
      </c>
      <c r="C79" t="s">
        <v>337</v>
      </c>
      <c r="D79" s="161">
        <v>8.5296476136383515E-3</v>
      </c>
      <c r="E79" s="161">
        <v>4.2289288187637573E-2</v>
      </c>
      <c r="F79" s="161">
        <v>3.7503499470611788E-2</v>
      </c>
      <c r="G79" s="161">
        <v>2.0340324753331949E-2</v>
      </c>
      <c r="H79" s="161">
        <v>1.9985599417030622E-2</v>
      </c>
      <c r="I79" s="161">
        <v>1.9985599417030622E-2</v>
      </c>
      <c r="J79" s="161">
        <v>1.9985599417030622E-2</v>
      </c>
      <c r="K79" s="161">
        <v>1.9985599417030622E-2</v>
      </c>
      <c r="L79" s="161">
        <v>1.9985599417030622E-2</v>
      </c>
      <c r="M79" s="161">
        <v>1.9985599417030622E-2</v>
      </c>
      <c r="N79" s="161">
        <v>1.9985599417030622E-2</v>
      </c>
      <c r="O79" s="161">
        <v>1.9985599417030622E-2</v>
      </c>
      <c r="P79" s="161">
        <v>1.9985599417030622E-2</v>
      </c>
      <c r="Q79" s="161">
        <v>1.9985599417030622E-2</v>
      </c>
      <c r="R79" s="161">
        <v>1.9985599417030622E-2</v>
      </c>
      <c r="S79" s="161">
        <v>1.9985599417030622E-2</v>
      </c>
      <c r="T79" s="161">
        <v>1.9985599417030622E-2</v>
      </c>
      <c r="U79" s="161">
        <v>1.9985599417030622E-2</v>
      </c>
      <c r="V79" s="161">
        <v>1.9985599417030622E-2</v>
      </c>
      <c r="W79" s="161">
        <v>1.9985599417030622E-2</v>
      </c>
      <c r="X79" s="161">
        <v>1.9985599417030622E-2</v>
      </c>
      <c r="Y79" s="161">
        <v>1.9985599417030622E-2</v>
      </c>
      <c r="Z79" s="161">
        <v>1.9985599417030622E-2</v>
      </c>
      <c r="AA79" s="161">
        <v>1.9985599417030622E-2</v>
      </c>
      <c r="AB79" s="161">
        <v>1.9985599417030622E-2</v>
      </c>
      <c r="AC79" s="161">
        <v>1.9985599417030622E-2</v>
      </c>
      <c r="AD79" s="161">
        <v>1.9985599417030622E-2</v>
      </c>
      <c r="AE79" s="161">
        <v>1.9985599417030622E-2</v>
      </c>
      <c r="AF79" s="161">
        <v>1.9985599417030622E-2</v>
      </c>
      <c r="AG79" s="161">
        <v>1.9985599417030622E-2</v>
      </c>
      <c r="AH79" s="161">
        <v>1.9985599417030622E-2</v>
      </c>
      <c r="AI79" s="161">
        <v>1.9985599417030622E-2</v>
      </c>
      <c r="AJ79" s="161">
        <v>1.9985599417030622E-2</v>
      </c>
      <c r="AK79" s="161">
        <v>1.9985599417030622E-2</v>
      </c>
    </row>
    <row r="80" spans="1:37">
      <c r="A80" t="s">
        <v>875</v>
      </c>
      <c r="B80" t="s">
        <v>854</v>
      </c>
      <c r="C80" t="s">
        <v>337</v>
      </c>
      <c r="D80" s="161">
        <v>6.594983912319015E-3</v>
      </c>
      <c r="E80" s="161">
        <v>2.0949355999698448E-2</v>
      </c>
      <c r="F80" s="161">
        <v>1.9774623813089691E-2</v>
      </c>
      <c r="G80" s="161">
        <v>6.6085724301829943E-3</v>
      </c>
      <c r="H80" s="161">
        <v>4.0349668051853161E-3</v>
      </c>
      <c r="I80" s="161">
        <v>4.0349668051853161E-3</v>
      </c>
      <c r="J80" s="161">
        <v>4.0349668051853161E-3</v>
      </c>
      <c r="K80" s="161">
        <v>4.0349668051853161E-3</v>
      </c>
      <c r="L80" s="161">
        <v>4.0349668051853161E-3</v>
      </c>
      <c r="M80" s="161">
        <v>4.0349668051853161E-3</v>
      </c>
      <c r="N80" s="161">
        <v>4.0349668051853161E-3</v>
      </c>
      <c r="O80" s="161">
        <v>4.0349668051853161E-3</v>
      </c>
      <c r="P80" s="161">
        <v>4.0349668051853161E-3</v>
      </c>
      <c r="Q80" s="161">
        <v>4.0349668051853161E-3</v>
      </c>
      <c r="R80" s="161">
        <v>4.0349668051853161E-3</v>
      </c>
      <c r="S80" s="161">
        <v>4.0349668051853161E-3</v>
      </c>
      <c r="T80" s="161">
        <v>4.0349668051853161E-3</v>
      </c>
      <c r="U80" s="161">
        <v>4.0349668051853161E-3</v>
      </c>
      <c r="V80" s="161">
        <v>4.0349668051853161E-3</v>
      </c>
      <c r="W80" s="161">
        <v>4.0349668051853161E-3</v>
      </c>
      <c r="X80" s="161">
        <v>4.0349668051853161E-3</v>
      </c>
      <c r="Y80" s="161">
        <v>4.0349668051853161E-3</v>
      </c>
      <c r="Z80" s="161">
        <v>4.0349668051853161E-3</v>
      </c>
      <c r="AA80" s="161">
        <v>4.0349668051853161E-3</v>
      </c>
      <c r="AB80" s="161">
        <v>4.0349668051853161E-3</v>
      </c>
      <c r="AC80" s="161">
        <v>4.0349668051853161E-3</v>
      </c>
      <c r="AD80" s="161">
        <v>4.0349668051853161E-3</v>
      </c>
      <c r="AE80" s="161">
        <v>4.0349668051853161E-3</v>
      </c>
      <c r="AF80" s="161">
        <v>4.0349668051853161E-3</v>
      </c>
      <c r="AG80" s="161">
        <v>4.0349668051853161E-3</v>
      </c>
      <c r="AH80" s="161">
        <v>4.0349668051853161E-3</v>
      </c>
      <c r="AI80" s="161">
        <v>4.0349668051853161E-3</v>
      </c>
      <c r="AJ80" s="161">
        <v>4.0349668051853161E-3</v>
      </c>
      <c r="AK80" s="161">
        <v>4.0349668051853161E-3</v>
      </c>
    </row>
    <row r="81" spans="1:37">
      <c r="A81" t="s">
        <v>883</v>
      </c>
      <c r="B81" t="s">
        <v>854</v>
      </c>
      <c r="C81" t="s">
        <v>337</v>
      </c>
      <c r="D81" s="161">
        <v>0</v>
      </c>
      <c r="E81" s="161">
        <v>8.1406200659445045E-3</v>
      </c>
      <c r="F81" s="161">
        <v>8.1063089181933386E-3</v>
      </c>
      <c r="G81" s="161">
        <v>1.308873114577137E-2</v>
      </c>
      <c r="H81" s="161">
        <v>9.5307541843655218E-3</v>
      </c>
      <c r="I81" s="161">
        <v>9.5307541843655218E-3</v>
      </c>
      <c r="J81" s="161">
        <v>9.5307541843655218E-3</v>
      </c>
      <c r="K81" s="161">
        <v>9.5307541843655218E-3</v>
      </c>
      <c r="L81" s="161">
        <v>9.5307541843655218E-3</v>
      </c>
      <c r="M81" s="161">
        <v>9.5307541843655218E-3</v>
      </c>
      <c r="N81" s="161">
        <v>9.5307541843655218E-3</v>
      </c>
      <c r="O81" s="161">
        <v>9.5307541843655218E-3</v>
      </c>
      <c r="P81" s="161">
        <v>9.5307541843655218E-3</v>
      </c>
      <c r="Q81" s="161">
        <v>9.5307541843655218E-3</v>
      </c>
      <c r="R81" s="161">
        <v>9.5307541843655218E-3</v>
      </c>
      <c r="S81" s="161">
        <v>9.5307541843655218E-3</v>
      </c>
      <c r="T81" s="161">
        <v>9.5307541843655218E-3</v>
      </c>
      <c r="U81" s="161">
        <v>9.5307541843655218E-3</v>
      </c>
      <c r="V81" s="161">
        <v>9.5307541843655218E-3</v>
      </c>
      <c r="W81" s="161">
        <v>9.5307541843655218E-3</v>
      </c>
      <c r="X81" s="161">
        <v>9.5307541843655218E-3</v>
      </c>
      <c r="Y81" s="161">
        <v>9.5307541843655218E-3</v>
      </c>
      <c r="Z81" s="161">
        <v>9.5307541843655218E-3</v>
      </c>
      <c r="AA81" s="161">
        <v>9.5307541843655218E-3</v>
      </c>
      <c r="AB81" s="161">
        <v>9.5307541843655218E-3</v>
      </c>
      <c r="AC81" s="161">
        <v>9.5307541843655218E-3</v>
      </c>
      <c r="AD81" s="161">
        <v>9.5307541843655218E-3</v>
      </c>
      <c r="AE81" s="161">
        <v>9.5307541843655218E-3</v>
      </c>
      <c r="AF81" s="161">
        <v>9.5307541843655218E-3</v>
      </c>
      <c r="AG81" s="161">
        <v>9.5307541843655218E-3</v>
      </c>
      <c r="AH81" s="161">
        <v>9.5307541843655218E-3</v>
      </c>
      <c r="AI81" s="161">
        <v>9.5307541843655218E-3</v>
      </c>
      <c r="AJ81" s="161">
        <v>9.5307541843655218E-3</v>
      </c>
      <c r="AK81" s="161">
        <v>9.5307541843655218E-3</v>
      </c>
    </row>
    <row r="82" spans="1:37">
      <c r="A82" t="s">
        <v>41</v>
      </c>
      <c r="B82" t="s">
        <v>853</v>
      </c>
      <c r="C82" t="s">
        <v>337</v>
      </c>
      <c r="D82" s="161">
        <v>0</v>
      </c>
      <c r="E82" s="161">
        <v>0</v>
      </c>
      <c r="F82" s="161">
        <v>0</v>
      </c>
      <c r="G82" s="161">
        <v>1.0492983519086411E-3</v>
      </c>
      <c r="H82" s="161">
        <v>1.223829689584458E-3</v>
      </c>
      <c r="I82" s="161">
        <v>1.223829689584458E-3</v>
      </c>
      <c r="J82" s="161">
        <v>1.223829689584458E-3</v>
      </c>
      <c r="K82" s="161">
        <v>1.223829689584458E-3</v>
      </c>
      <c r="L82" s="161">
        <v>1.223829689584458E-3</v>
      </c>
      <c r="M82" s="161">
        <v>1.223829689584458E-3</v>
      </c>
      <c r="N82" s="161">
        <v>1.223829689584458E-3</v>
      </c>
      <c r="O82" s="161">
        <v>1.223829689584458E-3</v>
      </c>
      <c r="P82" s="161">
        <v>1.223829689584458E-3</v>
      </c>
      <c r="Q82" s="161">
        <v>1.223829689584458E-3</v>
      </c>
      <c r="R82" s="161">
        <v>1.223829689584458E-3</v>
      </c>
      <c r="S82" s="161">
        <v>1.223829689584458E-3</v>
      </c>
      <c r="T82" s="161">
        <v>1.223829689584458E-3</v>
      </c>
      <c r="U82" s="161">
        <v>1.223829689584458E-3</v>
      </c>
      <c r="V82" s="161">
        <v>1.223829689584458E-3</v>
      </c>
      <c r="W82" s="161">
        <v>1.223829689584458E-3</v>
      </c>
      <c r="X82" s="161">
        <v>1.223829689584458E-3</v>
      </c>
      <c r="Y82" s="161">
        <v>1.223829689584458E-3</v>
      </c>
      <c r="Z82" s="161">
        <v>1.223829689584458E-3</v>
      </c>
      <c r="AA82" s="161">
        <v>1.223829689584458E-3</v>
      </c>
      <c r="AB82" s="161">
        <v>1.223829689584458E-3</v>
      </c>
      <c r="AC82" s="161">
        <v>1.223829689584458E-3</v>
      </c>
      <c r="AD82" s="161">
        <v>1.223829689584458E-3</v>
      </c>
      <c r="AE82" s="161">
        <v>1.223829689584458E-3</v>
      </c>
      <c r="AF82" s="161">
        <v>1.223829689584458E-3</v>
      </c>
      <c r="AG82" s="161">
        <v>1.223829689584458E-3</v>
      </c>
      <c r="AH82" s="161">
        <v>1.223829689584458E-3</v>
      </c>
      <c r="AI82" s="161">
        <v>1.223829689584458E-3</v>
      </c>
      <c r="AJ82" s="161">
        <v>1.223829689584458E-3</v>
      </c>
      <c r="AK82" s="161">
        <v>1.223829689584458E-3</v>
      </c>
    </row>
    <row r="83" spans="1:37">
      <c r="A83" t="s">
        <v>876</v>
      </c>
      <c r="B83" t="s">
        <v>853</v>
      </c>
      <c r="C83" t="s">
        <v>337</v>
      </c>
      <c r="D83" s="161">
        <v>2.261177791159133E-2</v>
      </c>
      <c r="E83" s="161">
        <v>6.617761929246295E-2</v>
      </c>
      <c r="F83" s="161">
        <v>6.2902925659190256E-2</v>
      </c>
      <c r="G83" s="161">
        <v>6.5217581260587812E-2</v>
      </c>
      <c r="H83" s="161">
        <v>6.2681575487678498E-2</v>
      </c>
      <c r="I83" s="161">
        <v>6.2681575487678498E-2</v>
      </c>
      <c r="J83" s="161">
        <v>6.2681575487678498E-2</v>
      </c>
      <c r="K83" s="161">
        <v>6.2681575487678498E-2</v>
      </c>
      <c r="L83" s="161">
        <v>6.2681575487678498E-2</v>
      </c>
      <c r="M83" s="161">
        <v>6.2681575487678498E-2</v>
      </c>
      <c r="N83" s="161">
        <v>6.2681575487678498E-2</v>
      </c>
      <c r="O83" s="161">
        <v>6.2681575487678498E-2</v>
      </c>
      <c r="P83" s="161">
        <v>6.2681575487678498E-2</v>
      </c>
      <c r="Q83" s="161">
        <v>6.2681575487678498E-2</v>
      </c>
      <c r="R83" s="161">
        <v>6.2681575487678498E-2</v>
      </c>
      <c r="S83" s="161">
        <v>6.2681575487678498E-2</v>
      </c>
      <c r="T83" s="161">
        <v>6.2681575487678498E-2</v>
      </c>
      <c r="U83" s="161">
        <v>6.2681575487678498E-2</v>
      </c>
      <c r="V83" s="161">
        <v>6.2681575487678498E-2</v>
      </c>
      <c r="W83" s="161">
        <v>6.2681575487678498E-2</v>
      </c>
      <c r="X83" s="161">
        <v>6.2681575487678498E-2</v>
      </c>
      <c r="Y83" s="161">
        <v>6.2681575487678498E-2</v>
      </c>
      <c r="Z83" s="161">
        <v>6.2681575487678498E-2</v>
      </c>
      <c r="AA83" s="161">
        <v>6.2681575487678498E-2</v>
      </c>
      <c r="AB83" s="161">
        <v>6.2681575487678498E-2</v>
      </c>
      <c r="AC83" s="161">
        <v>6.2681575487678498E-2</v>
      </c>
      <c r="AD83" s="161">
        <v>6.2681575487678498E-2</v>
      </c>
      <c r="AE83" s="161">
        <v>6.2681575487678498E-2</v>
      </c>
      <c r="AF83" s="161">
        <v>6.2681575487678498E-2</v>
      </c>
      <c r="AG83" s="161">
        <v>6.2681575487678498E-2</v>
      </c>
      <c r="AH83" s="161">
        <v>6.2681575487678498E-2</v>
      </c>
      <c r="AI83" s="161">
        <v>6.2681575487678498E-2</v>
      </c>
      <c r="AJ83" s="161">
        <v>6.2681575487678498E-2</v>
      </c>
      <c r="AK83" s="161">
        <v>6.2681575487678498E-2</v>
      </c>
    </row>
    <row r="84" spans="1:37">
      <c r="A84" t="s">
        <v>877</v>
      </c>
      <c r="B84" t="s">
        <v>853</v>
      </c>
      <c r="C84" t="s">
        <v>337</v>
      </c>
      <c r="D84" s="161">
        <v>0.9773882220884087</v>
      </c>
      <c r="E84" s="161">
        <v>0.93371564258441031</v>
      </c>
      <c r="F84" s="161">
        <v>0.9365188735743788</v>
      </c>
      <c r="G84" s="161">
        <v>0.93312621815248542</v>
      </c>
      <c r="H84" s="161">
        <v>0.9353434147537012</v>
      </c>
      <c r="I84" s="161">
        <v>0.9353434147537012</v>
      </c>
      <c r="J84" s="161">
        <v>0.9353434147537012</v>
      </c>
      <c r="K84" s="161">
        <v>0.9353434147537012</v>
      </c>
      <c r="L84" s="161">
        <v>0.9353434147537012</v>
      </c>
      <c r="M84" s="161">
        <v>0.9353434147537012</v>
      </c>
      <c r="N84" s="161">
        <v>0.9353434147537012</v>
      </c>
      <c r="O84" s="161">
        <v>0.9353434147537012</v>
      </c>
      <c r="P84" s="161">
        <v>0.9353434147537012</v>
      </c>
      <c r="Q84" s="161">
        <v>0.9353434147537012</v>
      </c>
      <c r="R84" s="161">
        <v>0.9353434147537012</v>
      </c>
      <c r="S84" s="161">
        <v>0.9353434147537012</v>
      </c>
      <c r="T84" s="161">
        <v>0.9353434147537012</v>
      </c>
      <c r="U84" s="161">
        <v>0.9353434147537012</v>
      </c>
      <c r="V84" s="161">
        <v>0.9353434147537012</v>
      </c>
      <c r="W84" s="161">
        <v>0.9353434147537012</v>
      </c>
      <c r="X84" s="161">
        <v>0.9353434147537012</v>
      </c>
      <c r="Y84" s="161">
        <v>0.9353434147537012</v>
      </c>
      <c r="Z84" s="161">
        <v>0.9353434147537012</v>
      </c>
      <c r="AA84" s="161">
        <v>0.9353434147537012</v>
      </c>
      <c r="AB84" s="161">
        <v>0.9353434147537012</v>
      </c>
      <c r="AC84" s="161">
        <v>0.9353434147537012</v>
      </c>
      <c r="AD84" s="161">
        <v>0.9353434147537012</v>
      </c>
      <c r="AE84" s="161">
        <v>0.9353434147537012</v>
      </c>
      <c r="AF84" s="161">
        <v>0.9353434147537012</v>
      </c>
      <c r="AG84" s="161">
        <v>0.9353434147537012</v>
      </c>
      <c r="AH84" s="161">
        <v>0.9353434147537012</v>
      </c>
      <c r="AI84" s="161">
        <v>0.9353434147537012</v>
      </c>
      <c r="AJ84" s="161">
        <v>0.9353434147537012</v>
      </c>
      <c r="AK84" s="161">
        <v>0.9353434147537012</v>
      </c>
    </row>
    <row r="85" spans="1:37">
      <c r="A85" t="s">
        <v>878</v>
      </c>
      <c r="B85" t="s">
        <v>853</v>
      </c>
      <c r="C85" t="s">
        <v>337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I85" s="161">
        <v>0</v>
      </c>
      <c r="J85" s="161">
        <v>0</v>
      </c>
      <c r="K85" s="161">
        <v>0</v>
      </c>
      <c r="L85" s="161">
        <v>0</v>
      </c>
      <c r="M85" s="161">
        <v>0</v>
      </c>
      <c r="N85" s="161">
        <v>0</v>
      </c>
      <c r="O85" s="161">
        <v>0</v>
      </c>
      <c r="P85" s="161">
        <v>0</v>
      </c>
      <c r="Q85" s="161">
        <v>0</v>
      </c>
      <c r="R85" s="161">
        <v>0</v>
      </c>
      <c r="S85" s="161">
        <v>0</v>
      </c>
      <c r="T85" s="161">
        <v>0</v>
      </c>
      <c r="U85" s="161">
        <v>0</v>
      </c>
      <c r="V85" s="161">
        <v>0</v>
      </c>
      <c r="W85" s="161">
        <v>0</v>
      </c>
      <c r="X85" s="161">
        <v>0</v>
      </c>
      <c r="Y85" s="161">
        <v>0</v>
      </c>
      <c r="Z85" s="161">
        <v>0</v>
      </c>
      <c r="AA85" s="161">
        <v>0</v>
      </c>
      <c r="AB85" s="161">
        <v>0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</row>
    <row r="86" spans="1:37">
      <c r="A86" t="s">
        <v>879</v>
      </c>
      <c r="B86" t="s">
        <v>853</v>
      </c>
      <c r="C86" t="s">
        <v>337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I86" s="161">
        <v>0</v>
      </c>
      <c r="J86" s="161">
        <v>0</v>
      </c>
      <c r="K86" s="161">
        <v>0</v>
      </c>
      <c r="L86" s="161">
        <v>0</v>
      </c>
      <c r="M86" s="161">
        <v>0</v>
      </c>
      <c r="N86" s="161">
        <v>0</v>
      </c>
      <c r="O86" s="161">
        <v>0</v>
      </c>
      <c r="P86" s="161">
        <v>0</v>
      </c>
      <c r="Q86" s="161">
        <v>0</v>
      </c>
      <c r="R86" s="161">
        <v>0</v>
      </c>
      <c r="S86" s="161">
        <v>0</v>
      </c>
      <c r="T86" s="161">
        <v>0</v>
      </c>
      <c r="U86" s="161">
        <v>0</v>
      </c>
      <c r="V86" s="161">
        <v>0</v>
      </c>
      <c r="W86" s="161">
        <v>0</v>
      </c>
      <c r="X86" s="161">
        <v>0</v>
      </c>
      <c r="Y86" s="161">
        <v>0</v>
      </c>
      <c r="Z86" s="161">
        <v>0</v>
      </c>
      <c r="AA86" s="161">
        <v>0</v>
      </c>
      <c r="AB86" s="161">
        <v>0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</row>
    <row r="87" spans="1:37">
      <c r="A87" t="s">
        <v>880</v>
      </c>
      <c r="B87" t="s">
        <v>853</v>
      </c>
      <c r="C87" t="s">
        <v>337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I87" s="161">
        <v>0</v>
      </c>
      <c r="J87" s="161">
        <v>0</v>
      </c>
      <c r="K87" s="161">
        <v>0</v>
      </c>
      <c r="L87" s="161">
        <v>0</v>
      </c>
      <c r="M87" s="161">
        <v>0</v>
      </c>
      <c r="N87" s="161">
        <v>0</v>
      </c>
      <c r="O87" s="161">
        <v>0</v>
      </c>
      <c r="P87" s="161">
        <v>0</v>
      </c>
      <c r="Q87" s="161">
        <v>0</v>
      </c>
      <c r="R87" s="161">
        <v>0</v>
      </c>
      <c r="S87" s="161">
        <v>0</v>
      </c>
      <c r="T87" s="161">
        <v>0</v>
      </c>
      <c r="U87" s="161">
        <v>0</v>
      </c>
      <c r="V87" s="161">
        <v>0</v>
      </c>
      <c r="W87" s="161">
        <v>0</v>
      </c>
      <c r="X87" s="161">
        <v>0</v>
      </c>
      <c r="Y87" s="161">
        <v>0</v>
      </c>
      <c r="Z87" s="161">
        <v>0</v>
      </c>
      <c r="AA87" s="161">
        <v>0</v>
      </c>
      <c r="AB87" s="161">
        <v>0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</row>
    <row r="88" spans="1:37">
      <c r="A88" t="s">
        <v>881</v>
      </c>
      <c r="B88" t="s">
        <v>853</v>
      </c>
      <c r="C88" t="s">
        <v>337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I88" s="161">
        <v>0</v>
      </c>
      <c r="J88" s="161">
        <v>0</v>
      </c>
      <c r="K88" s="161">
        <v>0</v>
      </c>
      <c r="L88" s="161">
        <v>0</v>
      </c>
      <c r="M88" s="161">
        <v>0</v>
      </c>
      <c r="N88" s="161">
        <v>0</v>
      </c>
      <c r="O88" s="161">
        <v>0</v>
      </c>
      <c r="P88" s="161">
        <v>0</v>
      </c>
      <c r="Q88" s="161">
        <v>0</v>
      </c>
      <c r="R88" s="161">
        <v>0</v>
      </c>
      <c r="S88" s="161">
        <v>0</v>
      </c>
      <c r="T88" s="161">
        <v>0</v>
      </c>
      <c r="U88" s="161">
        <v>0</v>
      </c>
      <c r="V88" s="161">
        <v>0</v>
      </c>
      <c r="W88" s="161">
        <v>0</v>
      </c>
      <c r="X88" s="161">
        <v>0</v>
      </c>
      <c r="Y88" s="161">
        <v>0</v>
      </c>
      <c r="Z88" s="161">
        <v>0</v>
      </c>
      <c r="AA88" s="161">
        <v>0</v>
      </c>
      <c r="AB88" s="161">
        <v>0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</row>
    <row r="89" spans="1:37">
      <c r="A89" t="s">
        <v>882</v>
      </c>
      <c r="B89" t="s">
        <v>853</v>
      </c>
      <c r="C89" t="s">
        <v>337</v>
      </c>
      <c r="D89" s="161">
        <v>0</v>
      </c>
      <c r="E89" s="161">
        <v>0</v>
      </c>
      <c r="F89" s="161">
        <v>0</v>
      </c>
      <c r="G89" s="161">
        <v>0</v>
      </c>
      <c r="H89" s="161">
        <v>0</v>
      </c>
      <c r="I89" s="161">
        <v>0</v>
      </c>
      <c r="J89" s="161">
        <v>0</v>
      </c>
      <c r="K89" s="161">
        <v>0</v>
      </c>
      <c r="L89" s="161">
        <v>0</v>
      </c>
      <c r="M89" s="161">
        <v>0</v>
      </c>
      <c r="N89" s="161">
        <v>0</v>
      </c>
      <c r="O89" s="161">
        <v>0</v>
      </c>
      <c r="P89" s="161">
        <v>0</v>
      </c>
      <c r="Q89" s="161">
        <v>0</v>
      </c>
      <c r="R89" s="161">
        <v>0</v>
      </c>
      <c r="S89" s="161">
        <v>0</v>
      </c>
      <c r="T89" s="161">
        <v>0</v>
      </c>
      <c r="U89" s="161">
        <v>0</v>
      </c>
      <c r="V89" s="161">
        <v>0</v>
      </c>
      <c r="W89" s="161">
        <v>0</v>
      </c>
      <c r="X89" s="161">
        <v>0</v>
      </c>
      <c r="Y89" s="161">
        <v>0</v>
      </c>
      <c r="Z89" s="161">
        <v>0</v>
      </c>
      <c r="AA89" s="161">
        <v>0</v>
      </c>
      <c r="AB89" s="161">
        <v>0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</row>
    <row r="90" spans="1:37">
      <c r="A90" t="s">
        <v>884</v>
      </c>
      <c r="B90" t="s">
        <v>853</v>
      </c>
      <c r="C90" t="s">
        <v>337</v>
      </c>
      <c r="D90" s="161">
        <v>0</v>
      </c>
      <c r="E90" s="161">
        <v>0</v>
      </c>
      <c r="F90" s="161">
        <v>0</v>
      </c>
      <c r="G90" s="161">
        <v>0</v>
      </c>
      <c r="H90" s="161">
        <v>0</v>
      </c>
      <c r="I90" s="161">
        <v>0</v>
      </c>
      <c r="J90" s="161">
        <v>0</v>
      </c>
      <c r="K90" s="161">
        <v>0</v>
      </c>
      <c r="L90" s="161">
        <v>0</v>
      </c>
      <c r="M90" s="161">
        <v>0</v>
      </c>
      <c r="N90" s="161">
        <v>0</v>
      </c>
      <c r="O90" s="161">
        <v>0</v>
      </c>
      <c r="P90" s="161">
        <v>0</v>
      </c>
      <c r="Q90" s="161">
        <v>0</v>
      </c>
      <c r="R90" s="161">
        <v>0</v>
      </c>
      <c r="S90" s="161">
        <v>0</v>
      </c>
      <c r="T90" s="161">
        <v>0</v>
      </c>
      <c r="U90" s="161">
        <v>0</v>
      </c>
      <c r="V90" s="161">
        <v>0</v>
      </c>
      <c r="W90" s="161">
        <v>0</v>
      </c>
      <c r="X90" s="161">
        <v>0</v>
      </c>
      <c r="Y90" s="161">
        <v>0</v>
      </c>
      <c r="Z90" s="161">
        <v>0</v>
      </c>
      <c r="AA90" s="161">
        <v>0</v>
      </c>
      <c r="AB90" s="161">
        <v>0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</row>
    <row r="91" spans="1:37">
      <c r="A91" t="s">
        <v>885</v>
      </c>
      <c r="B91" t="s">
        <v>853</v>
      </c>
      <c r="C91" t="s">
        <v>337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I91" s="161">
        <v>0</v>
      </c>
      <c r="J91" s="161">
        <v>0</v>
      </c>
      <c r="K91" s="161">
        <v>0</v>
      </c>
      <c r="L91" s="161">
        <v>0</v>
      </c>
      <c r="M91" s="161">
        <v>0</v>
      </c>
      <c r="N91" s="161">
        <v>0</v>
      </c>
      <c r="O91" s="161">
        <v>0</v>
      </c>
      <c r="P91" s="161">
        <v>0</v>
      </c>
      <c r="Q91" s="161">
        <v>0</v>
      </c>
      <c r="R91" s="161">
        <v>0</v>
      </c>
      <c r="S91" s="161">
        <v>0</v>
      </c>
      <c r="T91" s="161">
        <v>0</v>
      </c>
      <c r="U91" s="161">
        <v>0</v>
      </c>
      <c r="V91" s="161">
        <v>0</v>
      </c>
      <c r="W91" s="161">
        <v>0</v>
      </c>
      <c r="X91" s="161">
        <v>0</v>
      </c>
      <c r="Y91" s="161">
        <v>0</v>
      </c>
      <c r="Z91" s="161">
        <v>0</v>
      </c>
      <c r="AA91" s="161">
        <v>0</v>
      </c>
      <c r="AB91" s="161">
        <v>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</row>
    <row r="92" spans="1:37">
      <c r="A92" t="s">
        <v>887</v>
      </c>
      <c r="B92" t="s">
        <v>853</v>
      </c>
      <c r="C92" t="s">
        <v>337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I92" s="161">
        <v>0</v>
      </c>
      <c r="J92" s="161">
        <v>0</v>
      </c>
      <c r="K92" s="161">
        <v>0</v>
      </c>
      <c r="L92" s="161">
        <v>0</v>
      </c>
      <c r="M92" s="161">
        <v>0</v>
      </c>
      <c r="N92" s="161">
        <v>0</v>
      </c>
      <c r="O92" s="161">
        <v>0</v>
      </c>
      <c r="P92" s="161">
        <v>0</v>
      </c>
      <c r="Q92" s="161">
        <v>0</v>
      </c>
      <c r="R92" s="161">
        <v>0</v>
      </c>
      <c r="S92" s="161">
        <v>0</v>
      </c>
      <c r="T92" s="161">
        <v>0</v>
      </c>
      <c r="U92" s="161">
        <v>0</v>
      </c>
      <c r="V92" s="161">
        <v>0</v>
      </c>
      <c r="W92" s="161">
        <v>0</v>
      </c>
      <c r="X92" s="161">
        <v>0</v>
      </c>
      <c r="Y92" s="161">
        <v>0</v>
      </c>
      <c r="Z92" s="161">
        <v>0</v>
      </c>
      <c r="AA92" s="161">
        <v>0</v>
      </c>
      <c r="AB92" s="161">
        <v>0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</row>
    <row r="93" spans="1:37">
      <c r="A93" t="s">
        <v>888</v>
      </c>
      <c r="B93" t="s">
        <v>853</v>
      </c>
      <c r="C93" t="s">
        <v>337</v>
      </c>
      <c r="D93" s="161">
        <v>0</v>
      </c>
      <c r="E93" s="161">
        <v>0</v>
      </c>
      <c r="F93" s="161">
        <v>0</v>
      </c>
      <c r="G93" s="161">
        <v>0</v>
      </c>
      <c r="H93" s="161">
        <v>0</v>
      </c>
      <c r="I93" s="161">
        <v>0</v>
      </c>
      <c r="J93" s="161">
        <v>0</v>
      </c>
      <c r="K93" s="161">
        <v>0</v>
      </c>
      <c r="L93" s="161">
        <v>0</v>
      </c>
      <c r="M93" s="161">
        <v>0</v>
      </c>
      <c r="N93" s="161">
        <v>0</v>
      </c>
      <c r="O93" s="161">
        <v>0</v>
      </c>
      <c r="P93" s="161">
        <v>0</v>
      </c>
      <c r="Q93" s="161">
        <v>0</v>
      </c>
      <c r="R93" s="161">
        <v>0</v>
      </c>
      <c r="S93" s="161">
        <v>0</v>
      </c>
      <c r="T93" s="161">
        <v>0</v>
      </c>
      <c r="U93" s="161">
        <v>0</v>
      </c>
      <c r="V93" s="161">
        <v>0</v>
      </c>
      <c r="W93" s="161">
        <v>0</v>
      </c>
      <c r="X93" s="161">
        <v>0</v>
      </c>
      <c r="Y93" s="161">
        <v>0</v>
      </c>
      <c r="Z93" s="161">
        <v>0</v>
      </c>
      <c r="AA93" s="161">
        <v>0</v>
      </c>
      <c r="AB93" s="161">
        <v>0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</row>
    <row r="94" spans="1:37">
      <c r="A94" t="s">
        <v>889</v>
      </c>
      <c r="B94" t="s">
        <v>853</v>
      </c>
      <c r="C94" t="s">
        <v>337</v>
      </c>
      <c r="D94" s="161">
        <v>0</v>
      </c>
      <c r="E94" s="161">
        <v>0</v>
      </c>
      <c r="F94" s="161">
        <v>0</v>
      </c>
      <c r="G94" s="161">
        <v>0</v>
      </c>
      <c r="H94" s="161">
        <v>0</v>
      </c>
      <c r="I94" s="161">
        <v>0</v>
      </c>
      <c r="J94" s="161">
        <v>0</v>
      </c>
      <c r="K94" s="161">
        <v>0</v>
      </c>
      <c r="L94" s="161">
        <v>0</v>
      </c>
      <c r="M94" s="161">
        <v>0</v>
      </c>
      <c r="N94" s="161">
        <v>0</v>
      </c>
      <c r="O94" s="161">
        <v>0</v>
      </c>
      <c r="P94" s="161">
        <v>0</v>
      </c>
      <c r="Q94" s="161">
        <v>0</v>
      </c>
      <c r="R94" s="161">
        <v>0</v>
      </c>
      <c r="S94" s="161">
        <v>0</v>
      </c>
      <c r="T94" s="161">
        <v>0</v>
      </c>
      <c r="U94" s="161">
        <v>0</v>
      </c>
      <c r="V94" s="161">
        <v>0</v>
      </c>
      <c r="W94" s="161">
        <v>0</v>
      </c>
      <c r="X94" s="161">
        <v>0</v>
      </c>
      <c r="Y94" s="161">
        <v>0</v>
      </c>
      <c r="Z94" s="161">
        <v>0</v>
      </c>
      <c r="AA94" s="161">
        <v>0</v>
      </c>
      <c r="AB94" s="161">
        <v>0</v>
      </c>
      <c r="AC94" s="161">
        <v>0</v>
      </c>
      <c r="AD94" s="161">
        <v>0</v>
      </c>
      <c r="AE94" s="161">
        <v>0</v>
      </c>
      <c r="AF94" s="161">
        <v>0</v>
      </c>
      <c r="AG94" s="161">
        <v>0</v>
      </c>
      <c r="AH94" s="161">
        <v>0</v>
      </c>
      <c r="AI94" s="161">
        <v>0</v>
      </c>
      <c r="AJ94" s="161">
        <v>0</v>
      </c>
      <c r="AK94" s="161">
        <v>0</v>
      </c>
    </row>
    <row r="95" spans="1:37">
      <c r="A95" t="s">
        <v>886</v>
      </c>
      <c r="B95" t="s">
        <v>853</v>
      </c>
      <c r="C95" t="s">
        <v>337</v>
      </c>
      <c r="D95" s="161">
        <v>0</v>
      </c>
      <c r="E95" s="161">
        <v>0</v>
      </c>
      <c r="F95" s="161">
        <v>0</v>
      </c>
      <c r="G95" s="161">
        <v>0</v>
      </c>
      <c r="H95" s="161">
        <v>0</v>
      </c>
      <c r="I95" s="161">
        <v>0</v>
      </c>
      <c r="J95" s="161">
        <v>0</v>
      </c>
      <c r="K95" s="161">
        <v>0</v>
      </c>
      <c r="L95" s="161">
        <v>0</v>
      </c>
      <c r="M95" s="161">
        <v>0</v>
      </c>
      <c r="N95" s="161">
        <v>0</v>
      </c>
      <c r="O95" s="161">
        <v>0</v>
      </c>
      <c r="P95" s="161">
        <v>0</v>
      </c>
      <c r="Q95" s="161">
        <v>0</v>
      </c>
      <c r="R95" s="161">
        <v>0</v>
      </c>
      <c r="S95" s="161">
        <v>0</v>
      </c>
      <c r="T95" s="161">
        <v>0</v>
      </c>
      <c r="U95" s="161">
        <v>0</v>
      </c>
      <c r="V95" s="161">
        <v>0</v>
      </c>
      <c r="W95" s="161">
        <v>0</v>
      </c>
      <c r="X95" s="161">
        <v>0</v>
      </c>
      <c r="Y95" s="161">
        <v>0</v>
      </c>
      <c r="Z95" s="161">
        <v>0</v>
      </c>
      <c r="AA95" s="161">
        <v>0</v>
      </c>
      <c r="AB95" s="161">
        <v>0</v>
      </c>
      <c r="AC95" s="161">
        <v>0</v>
      </c>
      <c r="AD95" s="161">
        <v>0</v>
      </c>
      <c r="AE95" s="161">
        <v>0</v>
      </c>
      <c r="AF95" s="161">
        <v>0</v>
      </c>
      <c r="AG95" s="161">
        <v>0</v>
      </c>
      <c r="AH95" s="161">
        <v>0</v>
      </c>
      <c r="AI95" s="161">
        <v>0</v>
      </c>
      <c r="AJ95" s="161">
        <v>0</v>
      </c>
      <c r="AK95" s="161">
        <v>0</v>
      </c>
    </row>
    <row r="96" spans="1:37">
      <c r="A96" t="s">
        <v>875</v>
      </c>
      <c r="B96" t="s">
        <v>853</v>
      </c>
      <c r="C96" t="s">
        <v>337</v>
      </c>
      <c r="D96" s="161">
        <v>0</v>
      </c>
      <c r="E96" s="161">
        <v>1.067381231266794E-4</v>
      </c>
      <c r="F96" s="161">
        <v>5.7820076643085559E-4</v>
      </c>
      <c r="G96" s="161">
        <v>6.0690223501799572E-4</v>
      </c>
      <c r="H96" s="161">
        <v>7.5118006903582702E-4</v>
      </c>
      <c r="I96" s="161">
        <v>7.5118006903582702E-4</v>
      </c>
      <c r="J96" s="161">
        <v>7.5118006903582702E-4</v>
      </c>
      <c r="K96" s="161">
        <v>7.5118006903582702E-4</v>
      </c>
      <c r="L96" s="161">
        <v>7.5118006903582702E-4</v>
      </c>
      <c r="M96" s="161">
        <v>7.5118006903582702E-4</v>
      </c>
      <c r="N96" s="161">
        <v>7.5118006903582702E-4</v>
      </c>
      <c r="O96" s="161">
        <v>7.5118006903582702E-4</v>
      </c>
      <c r="P96" s="161">
        <v>7.5118006903582702E-4</v>
      </c>
      <c r="Q96" s="161">
        <v>7.5118006903582702E-4</v>
      </c>
      <c r="R96" s="161">
        <v>7.5118006903582702E-4</v>
      </c>
      <c r="S96" s="161">
        <v>7.5118006903582702E-4</v>
      </c>
      <c r="T96" s="161">
        <v>7.5118006903582702E-4</v>
      </c>
      <c r="U96" s="161">
        <v>7.5118006903582702E-4</v>
      </c>
      <c r="V96" s="161">
        <v>7.5118006903582702E-4</v>
      </c>
      <c r="W96" s="161">
        <v>7.5118006903582702E-4</v>
      </c>
      <c r="X96" s="161">
        <v>7.5118006903582702E-4</v>
      </c>
      <c r="Y96" s="161">
        <v>7.5118006903582702E-4</v>
      </c>
      <c r="Z96" s="161">
        <v>7.5118006903582702E-4</v>
      </c>
      <c r="AA96" s="161">
        <v>7.5118006903582702E-4</v>
      </c>
      <c r="AB96" s="161">
        <v>7.5118006903582702E-4</v>
      </c>
      <c r="AC96" s="161">
        <v>7.5118006903582702E-4</v>
      </c>
      <c r="AD96" s="161">
        <v>7.5118006903582702E-4</v>
      </c>
      <c r="AE96" s="161">
        <v>7.5118006903582702E-4</v>
      </c>
      <c r="AF96" s="161">
        <v>7.5118006903582702E-4</v>
      </c>
      <c r="AG96" s="161">
        <v>7.5118006903582702E-4</v>
      </c>
      <c r="AH96" s="161">
        <v>7.5118006903582702E-4</v>
      </c>
      <c r="AI96" s="161">
        <v>7.5118006903582702E-4</v>
      </c>
      <c r="AJ96" s="161">
        <v>7.5118006903582702E-4</v>
      </c>
      <c r="AK96" s="161">
        <v>7.5118006903582702E-4</v>
      </c>
    </row>
    <row r="97" spans="1:37">
      <c r="A97" t="s">
        <v>883</v>
      </c>
      <c r="B97" t="s">
        <v>853</v>
      </c>
      <c r="C97" t="s">
        <v>337</v>
      </c>
      <c r="D97" s="161">
        <v>0</v>
      </c>
      <c r="E97" s="161">
        <v>0</v>
      </c>
      <c r="F97" s="161">
        <v>0</v>
      </c>
      <c r="G97" s="161">
        <v>0</v>
      </c>
      <c r="H97" s="161">
        <v>0</v>
      </c>
      <c r="I97" s="161">
        <v>0</v>
      </c>
      <c r="J97" s="161">
        <v>0</v>
      </c>
      <c r="K97" s="161">
        <v>0</v>
      </c>
      <c r="L97" s="161">
        <v>0</v>
      </c>
      <c r="M97" s="161">
        <v>0</v>
      </c>
      <c r="N97" s="161">
        <v>0</v>
      </c>
      <c r="O97" s="161">
        <v>0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61">
        <v>0</v>
      </c>
      <c r="V97" s="161">
        <v>0</v>
      </c>
      <c r="W97" s="161">
        <v>0</v>
      </c>
      <c r="X97" s="161">
        <v>0</v>
      </c>
      <c r="Y97" s="161">
        <v>0</v>
      </c>
      <c r="Z97" s="161">
        <v>0</v>
      </c>
      <c r="AA97" s="161">
        <v>0</v>
      </c>
      <c r="AB97" s="161">
        <v>0</v>
      </c>
      <c r="AC97" s="161">
        <v>0</v>
      </c>
      <c r="AD97" s="161">
        <v>0</v>
      </c>
      <c r="AE97" s="161">
        <v>0</v>
      </c>
      <c r="AF97" s="161">
        <v>0</v>
      </c>
      <c r="AG97" s="161">
        <v>0</v>
      </c>
      <c r="AH97" s="161">
        <v>0</v>
      </c>
      <c r="AI97" s="161">
        <v>0</v>
      </c>
      <c r="AJ97" s="161">
        <v>0</v>
      </c>
      <c r="AK97" s="161">
        <v>0</v>
      </c>
    </row>
  </sheetData>
  <autoFilter ref="A1:AK97" xr:uid="{00000000-0009-0000-0000-000041000000}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9" tint="0.59999389629810485"/>
  </sheetPr>
  <dimension ref="A1:AJ75"/>
  <sheetViews>
    <sheetView workbookViewId="0">
      <selection activeCell="C60" sqref="C60"/>
    </sheetView>
  </sheetViews>
  <sheetFormatPr baseColWidth="10" defaultRowHeight="15"/>
  <sheetData>
    <row r="1" spans="1:3">
      <c r="A1" s="199" t="s">
        <v>893</v>
      </c>
      <c r="B1" s="192"/>
      <c r="C1" s="192"/>
    </row>
    <row r="2" spans="1:3">
      <c r="A2" t="s">
        <v>28</v>
      </c>
      <c r="B2" t="s">
        <v>335</v>
      </c>
      <c r="C2">
        <v>2017</v>
      </c>
    </row>
    <row r="3" spans="1:3">
      <c r="A3" t="s">
        <v>875</v>
      </c>
      <c r="B3" t="s">
        <v>337</v>
      </c>
      <c r="C3" s="161">
        <v>8.7993442908639186E-3</v>
      </c>
    </row>
    <row r="4" spans="1:3">
      <c r="A4" t="s">
        <v>876</v>
      </c>
      <c r="B4" t="s">
        <v>337</v>
      </c>
      <c r="C4" s="161">
        <v>2.4979009762351932E-2</v>
      </c>
    </row>
    <row r="5" spans="1:3">
      <c r="A5" t="s">
        <v>877</v>
      </c>
      <c r="B5" t="s">
        <v>337</v>
      </c>
      <c r="C5" s="161">
        <v>9.1277632941628481E-2</v>
      </c>
    </row>
    <row r="6" spans="1:3">
      <c r="A6" t="s">
        <v>878</v>
      </c>
      <c r="B6" t="s">
        <v>337</v>
      </c>
      <c r="C6" s="161">
        <v>2.3199899024547579E-2</v>
      </c>
    </row>
    <row r="7" spans="1:3">
      <c r="A7" t="s">
        <v>879</v>
      </c>
      <c r="B7" t="s">
        <v>337</v>
      </c>
      <c r="C7" s="161">
        <v>3.3978661637828957E-2</v>
      </c>
    </row>
    <row r="8" spans="1:3">
      <c r="A8" t="s">
        <v>880</v>
      </c>
      <c r="B8" t="s">
        <v>337</v>
      </c>
      <c r="C8" s="161">
        <v>8.4256416423311858E-2</v>
      </c>
    </row>
    <row r="9" spans="1:3">
      <c r="A9" t="s">
        <v>41</v>
      </c>
      <c r="B9" t="s">
        <v>337</v>
      </c>
      <c r="C9" s="161">
        <v>0.46664971405177308</v>
      </c>
    </row>
    <row r="10" spans="1:3">
      <c r="A10" t="s">
        <v>881</v>
      </c>
      <c r="B10" t="s">
        <v>337</v>
      </c>
      <c r="C10" s="161">
        <v>4.592769772406706E-2</v>
      </c>
    </row>
    <row r="11" spans="1:3">
      <c r="A11" t="s">
        <v>882</v>
      </c>
      <c r="B11" t="s">
        <v>337</v>
      </c>
      <c r="C11" s="161">
        <v>3.999360213980549E-2</v>
      </c>
    </row>
    <row r="12" spans="1:3">
      <c r="A12" t="s">
        <v>883</v>
      </c>
      <c r="B12" t="s">
        <v>337</v>
      </c>
      <c r="C12" s="161">
        <v>1.3430837398810959E-2</v>
      </c>
    </row>
    <row r="13" spans="1:3">
      <c r="A13" t="s">
        <v>884</v>
      </c>
      <c r="B13" t="s">
        <v>337</v>
      </c>
      <c r="C13" s="161">
        <v>6.8295089015899355E-2</v>
      </c>
    </row>
    <row r="14" spans="1:3">
      <c r="A14" t="s">
        <v>885</v>
      </c>
      <c r="B14" t="s">
        <v>337</v>
      </c>
      <c r="C14" s="161">
        <v>3.024528490237835E-2</v>
      </c>
    </row>
    <row r="15" spans="1:3">
      <c r="A15" t="s">
        <v>886</v>
      </c>
      <c r="B15" t="s">
        <v>337</v>
      </c>
      <c r="C15" s="161">
        <v>1.4725675952026651E-2</v>
      </c>
    </row>
    <row r="16" spans="1:3">
      <c r="A16" t="s">
        <v>887</v>
      </c>
      <c r="B16" t="s">
        <v>337</v>
      </c>
      <c r="C16" s="161">
        <v>3.5975331129811668E-2</v>
      </c>
    </row>
    <row r="17" spans="1:36">
      <c r="A17" t="s">
        <v>888</v>
      </c>
      <c r="B17" t="s">
        <v>337</v>
      </c>
      <c r="C17" s="161">
        <v>7.1432986094574604E-3</v>
      </c>
    </row>
    <row r="18" spans="1:36">
      <c r="A18" t="s">
        <v>889</v>
      </c>
      <c r="B18" t="s">
        <v>337</v>
      </c>
      <c r="C18" s="161">
        <v>1.112250499543707E-2</v>
      </c>
    </row>
    <row r="20" spans="1:36">
      <c r="A20" s="199" t="s">
        <v>894</v>
      </c>
      <c r="B20" s="192"/>
      <c r="C20" s="192"/>
    </row>
    <row r="21" spans="1:36">
      <c r="A21" t="s">
        <v>28</v>
      </c>
      <c r="B21" t="s">
        <v>335</v>
      </c>
      <c r="C21">
        <v>2017</v>
      </c>
      <c r="D21">
        <v>2018</v>
      </c>
      <c r="E21">
        <v>2019</v>
      </c>
      <c r="F21">
        <v>2020</v>
      </c>
      <c r="G21">
        <v>2021</v>
      </c>
      <c r="H21">
        <v>2022</v>
      </c>
      <c r="I21">
        <v>2023</v>
      </c>
      <c r="J21">
        <v>2024</v>
      </c>
      <c r="K21">
        <v>2025</v>
      </c>
      <c r="L21">
        <v>2026</v>
      </c>
      <c r="M21">
        <v>2027</v>
      </c>
      <c r="N21">
        <v>2028</v>
      </c>
      <c r="O21">
        <v>2029</v>
      </c>
      <c r="P21">
        <v>2030</v>
      </c>
      <c r="Q21">
        <v>2031</v>
      </c>
      <c r="R21">
        <v>2032</v>
      </c>
      <c r="S21">
        <v>2033</v>
      </c>
      <c r="T21">
        <v>2034</v>
      </c>
      <c r="U21">
        <v>2035</v>
      </c>
      <c r="V21">
        <v>2036</v>
      </c>
      <c r="W21">
        <v>2037</v>
      </c>
      <c r="X21">
        <v>2038</v>
      </c>
      <c r="Y21">
        <v>2039</v>
      </c>
      <c r="Z21">
        <v>2040</v>
      </c>
      <c r="AA21">
        <v>2041</v>
      </c>
      <c r="AB21">
        <v>2042</v>
      </c>
      <c r="AC21">
        <v>2043</v>
      </c>
      <c r="AD21">
        <v>2044</v>
      </c>
      <c r="AE21">
        <v>2045</v>
      </c>
      <c r="AF21">
        <v>2046</v>
      </c>
      <c r="AG21">
        <v>2047</v>
      </c>
      <c r="AH21">
        <v>2048</v>
      </c>
      <c r="AI21">
        <v>2049</v>
      </c>
      <c r="AJ21">
        <v>2050</v>
      </c>
    </row>
    <row r="22" spans="1:36">
      <c r="A22" t="s">
        <v>875</v>
      </c>
      <c r="B22" t="s">
        <v>337</v>
      </c>
      <c r="C22" s="161">
        <v>2.927768843923732E-2</v>
      </c>
      <c r="D22" s="161">
        <v>1.4366308608380869E-2</v>
      </c>
      <c r="E22" s="161">
        <v>-1.1178423235561139E-3</v>
      </c>
      <c r="F22" s="161">
        <v>-5.6517947021256953E-2</v>
      </c>
      <c r="G22" s="161">
        <v>0.1358818176727534</v>
      </c>
      <c r="H22" s="161"/>
    </row>
    <row r="23" spans="1:36">
      <c r="A23" t="s">
        <v>876</v>
      </c>
      <c r="B23" t="s">
        <v>337</v>
      </c>
      <c r="C23" s="161">
        <v>3.0237680590647891E-2</v>
      </c>
      <c r="D23" s="161">
        <v>6.4835590348536115E-2</v>
      </c>
      <c r="E23" s="161">
        <v>4.5448901668984867E-2</v>
      </c>
      <c r="F23" s="161">
        <v>-2.066973664010174E-2</v>
      </c>
      <c r="G23" s="161">
        <v>8.1196992885959246E-2</v>
      </c>
    </row>
    <row r="24" spans="1:36">
      <c r="A24" t="s">
        <v>877</v>
      </c>
      <c r="B24" t="s">
        <v>337</v>
      </c>
      <c r="C24" s="161">
        <v>-2.733121668010299E-2</v>
      </c>
      <c r="D24" s="161">
        <v>7.1713503964709727E-2</v>
      </c>
      <c r="E24" s="161">
        <v>2.6217410064175209E-3</v>
      </c>
      <c r="F24" s="161">
        <v>-3.0701641825768848E-3</v>
      </c>
      <c r="G24" s="161">
        <v>1.4116066156018771E-2</v>
      </c>
    </row>
    <row r="25" spans="1:36">
      <c r="A25" t="s">
        <v>878</v>
      </c>
      <c r="B25" t="s">
        <v>337</v>
      </c>
      <c r="C25" s="161">
        <v>-8.7201468150641757E-3</v>
      </c>
      <c r="D25" s="161">
        <v>-2.4577636906294071E-2</v>
      </c>
      <c r="E25" s="161">
        <v>-4.2932487911632393E-2</v>
      </c>
      <c r="F25" s="161">
        <v>-2.3327905306728191E-2</v>
      </c>
      <c r="G25" s="161">
        <v>0.13222491847723311</v>
      </c>
    </row>
    <row r="26" spans="1:36">
      <c r="A26" t="s">
        <v>879</v>
      </c>
      <c r="B26" t="s">
        <v>337</v>
      </c>
      <c r="C26" s="161">
        <v>1.8270635260342411E-2</v>
      </c>
      <c r="D26" s="161">
        <v>4.1042986358263922E-2</v>
      </c>
      <c r="E26" s="161">
        <v>1.9440007837409241E-2</v>
      </c>
      <c r="F26" s="161">
        <v>-3.6884381860724597E-2</v>
      </c>
      <c r="G26" s="161">
        <v>8.5403061072650888E-2</v>
      </c>
    </row>
    <row r="27" spans="1:36">
      <c r="A27" t="s">
        <v>880</v>
      </c>
      <c r="B27" t="s">
        <v>337</v>
      </c>
      <c r="C27" s="161">
        <v>1.680509213839251E-2</v>
      </c>
      <c r="D27" s="161">
        <v>1.5587369877419479E-3</v>
      </c>
      <c r="E27" s="161">
        <v>-2.3059258274010998E-3</v>
      </c>
      <c r="F27" s="161">
        <v>-5.8085598898711142E-2</v>
      </c>
      <c r="G27" s="161">
        <v>0.1031357870422832</v>
      </c>
    </row>
    <row r="28" spans="1:36">
      <c r="A28" t="s">
        <v>41</v>
      </c>
      <c r="B28" t="s">
        <v>337</v>
      </c>
      <c r="C28" s="161">
        <v>9.0232513614699507E-3</v>
      </c>
      <c r="D28" s="161">
        <v>3.5140769820729521E-2</v>
      </c>
      <c r="E28" s="161">
        <v>1.1376952179149731E-2</v>
      </c>
      <c r="F28" s="161">
        <v>-8.4921539011177161E-2</v>
      </c>
      <c r="G28" s="161">
        <v>0.13426678745478929</v>
      </c>
    </row>
    <row r="29" spans="1:36">
      <c r="A29" t="s">
        <v>881</v>
      </c>
      <c r="B29" t="s">
        <v>337</v>
      </c>
      <c r="C29" s="161">
        <v>-1.146770856984583E-2</v>
      </c>
      <c r="D29" s="161">
        <v>5.213723470927726E-2</v>
      </c>
      <c r="E29" s="161">
        <v>-6.071033348599944E-3</v>
      </c>
      <c r="F29" s="161">
        <v>-3.6095332811625733E-2</v>
      </c>
      <c r="G29" s="161">
        <v>0.10190686639568081</v>
      </c>
    </row>
    <row r="30" spans="1:36">
      <c r="A30" t="s">
        <v>882</v>
      </c>
      <c r="B30" t="s">
        <v>337</v>
      </c>
      <c r="C30" s="161">
        <v>6.9157723600777191E-3</v>
      </c>
      <c r="D30" s="161">
        <v>7.8611952793039092E-2</v>
      </c>
      <c r="E30" s="161">
        <v>-7.6538477325866208E-3</v>
      </c>
      <c r="F30" s="161">
        <v>-1.9539161013541889E-2</v>
      </c>
      <c r="G30" s="161">
        <v>9.4239937456033915E-2</v>
      </c>
    </row>
    <row r="31" spans="1:36">
      <c r="A31" t="s">
        <v>883</v>
      </c>
      <c r="B31" t="s">
        <v>337</v>
      </c>
      <c r="C31" s="161">
        <v>-8.4932417227320854E-5</v>
      </c>
      <c r="D31" s="161">
        <v>6.2865164617194352E-2</v>
      </c>
      <c r="E31" s="161">
        <v>9.247992222307537E-3</v>
      </c>
      <c r="F31" s="161">
        <v>-3.2576396640307162E-2</v>
      </c>
      <c r="G31" s="161">
        <v>0.13733161338347949</v>
      </c>
    </row>
    <row r="32" spans="1:36">
      <c r="A32" t="s">
        <v>884</v>
      </c>
      <c r="B32" t="s">
        <v>337</v>
      </c>
      <c r="C32" s="161">
        <v>2.4916117552070741E-2</v>
      </c>
      <c r="D32" s="161">
        <v>5.0204887716428663E-2</v>
      </c>
      <c r="E32" s="161">
        <v>1.54541044478514E-2</v>
      </c>
      <c r="F32" s="161">
        <v>-5.6541736245580683E-2</v>
      </c>
      <c r="G32" s="161">
        <v>0.11227948878730271</v>
      </c>
    </row>
    <row r="33" spans="1:36">
      <c r="A33" t="s">
        <v>885</v>
      </c>
      <c r="B33" t="s">
        <v>337</v>
      </c>
      <c r="C33" s="161">
        <v>2.3267026007086689E-2</v>
      </c>
      <c r="D33" s="161">
        <v>4.455361151175203E-2</v>
      </c>
      <c r="E33" s="161">
        <v>1.638609414545714E-2</v>
      </c>
      <c r="F33" s="161">
        <v>-4.4270416397555142E-2</v>
      </c>
      <c r="G33" s="161">
        <v>0.13272443746221491</v>
      </c>
    </row>
    <row r="34" spans="1:36">
      <c r="A34" t="s">
        <v>886</v>
      </c>
      <c r="B34" t="s">
        <v>337</v>
      </c>
      <c r="C34" s="161">
        <v>1.128619622353938E-2</v>
      </c>
      <c r="D34" s="161">
        <v>4.3824513162032598E-2</v>
      </c>
      <c r="E34" s="161">
        <v>4.7057137759426871E-3</v>
      </c>
      <c r="F34" s="161">
        <v>-3.9844023522969223E-2</v>
      </c>
      <c r="G34" s="161">
        <v>0.1023212529324051</v>
      </c>
    </row>
    <row r="35" spans="1:36">
      <c r="A35" t="s">
        <v>887</v>
      </c>
      <c r="B35" t="s">
        <v>337</v>
      </c>
      <c r="C35" s="161">
        <v>9.8090213316606834E-2</v>
      </c>
      <c r="D35" s="161">
        <v>6.6365536184429488E-2</v>
      </c>
      <c r="E35" s="161">
        <v>1.32061474114409E-2</v>
      </c>
      <c r="F35" s="161">
        <v>-3.7795068661883549E-2</v>
      </c>
      <c r="G35" s="161">
        <v>7.1428480796077221E-2</v>
      </c>
    </row>
    <row r="36" spans="1:36">
      <c r="A36" t="s">
        <v>888</v>
      </c>
      <c r="B36" t="s">
        <v>337</v>
      </c>
      <c r="C36" s="161">
        <v>9.3165415822649186E-2</v>
      </c>
      <c r="D36" s="161">
        <v>4.0625400552010929E-2</v>
      </c>
      <c r="E36" s="161">
        <v>-2.6951236433896001E-3</v>
      </c>
      <c r="F36" s="161">
        <v>-8.8602028381637749E-2</v>
      </c>
      <c r="G36" s="161">
        <v>7.8762485276769073E-2</v>
      </c>
    </row>
    <row r="37" spans="1:36">
      <c r="A37" t="s">
        <v>889</v>
      </c>
      <c r="B37" t="s">
        <v>337</v>
      </c>
      <c r="C37" s="161">
        <v>8.5642759541453457E-3</v>
      </c>
      <c r="D37" s="161">
        <v>2.0836383128711961E-2</v>
      </c>
      <c r="E37" s="161">
        <v>7.6455684387037232E-2</v>
      </c>
      <c r="F37" s="161">
        <v>-0.1055112342906528</v>
      </c>
      <c r="G37" s="161">
        <v>5.5294747890314883E-2</v>
      </c>
    </row>
    <row r="38" spans="1:36">
      <c r="C38" s="161"/>
      <c r="D38" s="161"/>
      <c r="E38" s="161"/>
      <c r="F38" s="161"/>
      <c r="G38" s="161"/>
    </row>
    <row r="39" spans="1:36">
      <c r="A39" s="199" t="s">
        <v>895</v>
      </c>
      <c r="B39" s="192"/>
      <c r="C39" s="192"/>
      <c r="D39" s="161"/>
      <c r="E39" s="161"/>
      <c r="F39" s="161"/>
      <c r="G39" s="161"/>
    </row>
    <row r="40" spans="1:36">
      <c r="A40" t="s">
        <v>28</v>
      </c>
      <c r="B40" t="s">
        <v>335</v>
      </c>
      <c r="C40">
        <v>2017</v>
      </c>
      <c r="D40">
        <v>2018</v>
      </c>
      <c r="E40">
        <v>2019</v>
      </c>
      <c r="F40">
        <v>2020</v>
      </c>
      <c r="G40">
        <v>2021</v>
      </c>
      <c r="H40">
        <v>2022</v>
      </c>
      <c r="I40">
        <v>2023</v>
      </c>
      <c r="J40">
        <v>2024</v>
      </c>
      <c r="K40">
        <v>2025</v>
      </c>
      <c r="L40">
        <v>2026</v>
      </c>
      <c r="M40">
        <v>2027</v>
      </c>
      <c r="N40">
        <v>2028</v>
      </c>
      <c r="O40">
        <v>2029</v>
      </c>
      <c r="P40">
        <v>2030</v>
      </c>
      <c r="Q40">
        <v>2031</v>
      </c>
      <c r="R40">
        <v>2032</v>
      </c>
      <c r="S40">
        <v>2033</v>
      </c>
      <c r="T40">
        <v>2034</v>
      </c>
      <c r="U40">
        <v>2035</v>
      </c>
      <c r="V40">
        <v>2036</v>
      </c>
      <c r="W40">
        <v>2037</v>
      </c>
      <c r="X40">
        <v>2038</v>
      </c>
      <c r="Y40">
        <v>2039</v>
      </c>
      <c r="Z40">
        <v>2040</v>
      </c>
      <c r="AA40">
        <v>2041</v>
      </c>
      <c r="AB40">
        <v>2042</v>
      </c>
      <c r="AC40">
        <v>2043</v>
      </c>
      <c r="AD40">
        <v>2044</v>
      </c>
      <c r="AE40">
        <v>2045</v>
      </c>
      <c r="AF40">
        <v>2046</v>
      </c>
      <c r="AG40">
        <v>2047</v>
      </c>
      <c r="AH40">
        <v>2048</v>
      </c>
      <c r="AI40">
        <v>2049</v>
      </c>
      <c r="AJ40">
        <v>2050</v>
      </c>
    </row>
    <row r="41" spans="1:36">
      <c r="A41" t="s">
        <v>875</v>
      </c>
      <c r="B41" t="s">
        <v>337</v>
      </c>
      <c r="C41" s="161">
        <f t="shared" ref="C41:G50" si="0">C22</f>
        <v>2.927768843923732E-2</v>
      </c>
      <c r="D41" s="161">
        <f t="shared" si="0"/>
        <v>1.4366308608380869E-2</v>
      </c>
      <c r="E41" s="161">
        <f t="shared" si="0"/>
        <v>-1.1178423235561139E-3</v>
      </c>
      <c r="F41" s="161">
        <f t="shared" si="0"/>
        <v>-5.6517947021256953E-2</v>
      </c>
      <c r="G41" s="161">
        <f t="shared" si="0"/>
        <v>0.1358818176727534</v>
      </c>
      <c r="H41" s="161">
        <f>SUMIFS(aux_proyeccion_regional!$C$2:$C$545,aux_proyeccion_regional!$A$2:$A$545,aux_PIB_regional!H$21,aux_proyeccion_regional!$B$2:$B$545,aux_PIB_regional!$A22)</f>
        <v>2.0404293790446199E-2</v>
      </c>
      <c r="I41" s="161">
        <f>SUMIFS(aux_proyeccion_regional!$C$2:$C$545,aux_proyeccion_regional!$A$2:$A$545,aux_PIB_regional!I$21,aux_proyeccion_regional!$B$2:$B$545,aux_PIB_regional!$A22)</f>
        <v>1.50662166963281E-2</v>
      </c>
      <c r="J41" s="161">
        <f>SUMIFS(aux_proyeccion_regional!$C$2:$C$545,aux_proyeccion_regional!$A$2:$A$545,aux_PIB_regional!J$21,aux_proyeccion_regional!$B$2:$B$545,aux_PIB_regional!$A22)</f>
        <v>2.0404293790446199E-2</v>
      </c>
      <c r="K41" s="161">
        <f>SUMIFS(aux_proyeccion_regional!$C$2:$C$545,aux_proyeccion_regional!$A$2:$A$545,aux_PIB_regional!K$21,aux_proyeccion_regional!$B$2:$B$545,aux_PIB_regional!$A22)</f>
        <v>2.0404293790446199E-2</v>
      </c>
      <c r="L41" s="161">
        <f>SUMIFS(aux_proyeccion_regional!$C$2:$C$545,aux_proyeccion_regional!$A$2:$A$545,aux_PIB_regional!L$21,aux_proyeccion_regional!$B$2:$B$545,aux_PIB_regional!$A22)</f>
        <v>2.0404293790446199E-2</v>
      </c>
      <c r="M41" s="161">
        <f>SUMIFS(aux_proyeccion_regional!$C$2:$C$545,aux_proyeccion_regional!$A$2:$A$545,aux_PIB_regional!M$21,aux_proyeccion_regional!$B$2:$B$545,aux_PIB_regional!$A22)</f>
        <v>6.7132506562923105E-2</v>
      </c>
      <c r="N41" s="161">
        <f>SUMIFS(aux_proyeccion_regional!$C$2:$C$545,aux_proyeccion_regional!$A$2:$A$545,aux_PIB_regional!N$21,aux_proyeccion_regional!$B$2:$B$545,aux_PIB_regional!$A22)</f>
        <v>2.0404293790446199E-2</v>
      </c>
      <c r="O41" s="161">
        <f>SUMIFS(aux_proyeccion_regional!$C$2:$C$545,aux_proyeccion_regional!$A$2:$A$545,aux_PIB_regional!O$21,aux_proyeccion_regional!$B$2:$B$545,aux_PIB_regional!$A22)</f>
        <v>2.0404293790446199E-2</v>
      </c>
      <c r="P41" s="161">
        <f>SUMIFS(aux_proyeccion_regional!$C$2:$C$545,aux_proyeccion_regional!$A$2:$A$545,aux_PIB_regional!P$21,aux_proyeccion_regional!$B$2:$B$545,aux_PIB_regional!$A22)</f>
        <v>2.0404293790446199E-2</v>
      </c>
      <c r="Q41" s="161">
        <f>SUMIFS(aux_proyeccion_regional!$C$2:$C$545,aux_proyeccion_regional!$A$2:$A$545,aux_PIB_regional!Q$21,aux_proyeccion_regional!$B$2:$B$545,aux_PIB_regional!$A22)</f>
        <v>2.0404293790446199E-2</v>
      </c>
      <c r="R41" s="161">
        <f>SUMIFS(aux_proyeccion_regional!$C$2:$C$545,aux_proyeccion_regional!$A$2:$A$545,aux_PIB_regional!R$21,aux_proyeccion_regional!$B$2:$B$545,aux_PIB_regional!$A22)</f>
        <v>2.0404293790446199E-2</v>
      </c>
      <c r="S41" s="161">
        <f>SUMIFS(aux_proyeccion_regional!$C$2:$C$545,aux_proyeccion_regional!$A$2:$A$545,aux_PIB_regional!S$21,aux_proyeccion_regional!$B$2:$B$545,aux_PIB_regional!$A22)</f>
        <v>2.0404293790446199E-2</v>
      </c>
      <c r="T41" s="161">
        <f>SUMIFS(aux_proyeccion_regional!$C$2:$C$545,aux_proyeccion_regional!$A$2:$A$545,aux_PIB_regional!T$21,aux_proyeccion_regional!$B$2:$B$545,aux_PIB_regional!$A22)</f>
        <v>2.0404293790446199E-2</v>
      </c>
      <c r="U41" s="161">
        <f>SUMIFS(aux_proyeccion_regional!$C$2:$C$545,aux_proyeccion_regional!$A$2:$A$545,aux_PIB_regional!U$21,aux_proyeccion_regional!$B$2:$B$545,aux_PIB_regional!$A22)</f>
        <v>2.0404293790446199E-2</v>
      </c>
      <c r="V41" s="161">
        <f>SUMIFS(aux_proyeccion_regional!$C$2:$C$545,aux_proyeccion_regional!$A$2:$A$545,aux_PIB_regional!V$21,aux_proyeccion_regional!$B$2:$B$545,aux_PIB_regional!$A22)</f>
        <v>2.0404293790446199E-2</v>
      </c>
      <c r="W41" s="161">
        <f>SUMIFS(aux_proyeccion_regional!$C$2:$C$545,aux_proyeccion_regional!$A$2:$A$545,aux_PIB_regional!W$21,aux_proyeccion_regional!$B$2:$B$545,aux_PIB_regional!$A22)</f>
        <v>2.0404293790446199E-2</v>
      </c>
      <c r="X41" s="161">
        <f>SUMIFS(aux_proyeccion_regional!$C$2:$C$545,aux_proyeccion_regional!$A$2:$A$545,aux_PIB_regional!X$21,aux_proyeccion_regional!$B$2:$B$545,aux_PIB_regional!$A22)</f>
        <v>2.0404293790446199E-2</v>
      </c>
      <c r="Y41" s="161">
        <f>SUMIFS(aux_proyeccion_regional!$C$2:$C$545,aux_proyeccion_regional!$A$2:$A$545,aux_PIB_regional!Y$21,aux_proyeccion_regional!$B$2:$B$545,aux_PIB_regional!$A22)</f>
        <v>2.0404293790446199E-2</v>
      </c>
      <c r="Z41" s="161">
        <f>SUMIFS(aux_proyeccion_regional!$C$2:$C$545,aux_proyeccion_regional!$A$2:$A$545,aux_PIB_regional!Z$21,aux_proyeccion_regional!$B$2:$B$545,aux_PIB_regional!$A22)</f>
        <v>2.0404293790446199E-2</v>
      </c>
      <c r="AA41" s="161">
        <f>SUMIFS(aux_proyeccion_regional!$C$2:$C$545,aux_proyeccion_regional!$A$2:$A$545,aux_PIB_regional!AA$21,aux_proyeccion_regional!$B$2:$B$545,aux_PIB_regional!$A22)</f>
        <v>2.0404293790446199E-2</v>
      </c>
      <c r="AB41" s="161">
        <f>SUMIFS(aux_proyeccion_regional!$C$2:$C$545,aux_proyeccion_regional!$A$2:$A$545,aux_PIB_regional!AB$21,aux_proyeccion_regional!$B$2:$B$545,aux_PIB_regional!$A22)</f>
        <v>2.0404293790446199E-2</v>
      </c>
      <c r="AC41" s="161">
        <f>SUMIFS(aux_proyeccion_regional!$C$2:$C$545,aux_proyeccion_regional!$A$2:$A$545,aux_PIB_regional!AC$21,aux_proyeccion_regional!$B$2:$B$545,aux_PIB_regional!$A22)</f>
        <v>2.0404293790446199E-2</v>
      </c>
      <c r="AD41" s="161">
        <f>SUMIFS(aux_proyeccion_regional!$C$2:$C$545,aux_proyeccion_regional!$A$2:$A$545,aux_PIB_regional!AD$21,aux_proyeccion_regional!$B$2:$B$545,aux_PIB_regional!$A22)</f>
        <v>2.0404293790446199E-2</v>
      </c>
      <c r="AE41" s="161">
        <f>SUMIFS(aux_proyeccion_regional!$C$2:$C$545,aux_proyeccion_regional!$A$2:$A$545,aux_PIB_regional!AE$21,aux_proyeccion_regional!$B$2:$B$545,aux_PIB_regional!$A22)</f>
        <v>2.0404293790446199E-2</v>
      </c>
      <c r="AF41" s="161">
        <f>SUMIFS(aux_proyeccion_regional!$C$2:$C$545,aux_proyeccion_regional!$A$2:$A$545,aux_PIB_regional!AF$21,aux_proyeccion_regional!$B$2:$B$545,aux_PIB_regional!$A22)</f>
        <v>2.0404293790446199E-2</v>
      </c>
      <c r="AG41" s="161">
        <f>SUMIFS(aux_proyeccion_regional!$C$2:$C$545,aux_proyeccion_regional!$A$2:$A$545,aux_PIB_regional!AG$21,aux_proyeccion_regional!$B$2:$B$545,aux_PIB_regional!$A22)</f>
        <v>2.0404293790446199E-2</v>
      </c>
      <c r="AH41" s="161">
        <f>SUMIFS(aux_proyeccion_regional!$C$2:$C$545,aux_proyeccion_regional!$A$2:$A$545,aux_PIB_regional!AH$21,aux_proyeccion_regional!$B$2:$B$545,aux_PIB_regional!$A22)</f>
        <v>2.0404293790446199E-2</v>
      </c>
      <c r="AI41" s="161">
        <f>SUMIFS(aux_proyeccion_regional!$C$2:$C$545,aux_proyeccion_regional!$A$2:$A$545,aux_PIB_regional!AI$21,aux_proyeccion_regional!$B$2:$B$545,aux_PIB_regional!$A22)</f>
        <v>2.0404293790446199E-2</v>
      </c>
      <c r="AJ41" s="161">
        <f>SUMIFS(aux_proyeccion_regional!$C$2:$C$545,aux_proyeccion_regional!$A$2:$A$545,aux_PIB_regional!AJ$21,aux_proyeccion_regional!$B$2:$B$545,aux_PIB_regional!$A22)</f>
        <v>2.0404293790446199E-2</v>
      </c>
    </row>
    <row r="42" spans="1:36">
      <c r="A42" t="s">
        <v>876</v>
      </c>
      <c r="B42" t="s">
        <v>337</v>
      </c>
      <c r="C42" s="161">
        <f t="shared" si="0"/>
        <v>3.0237680590647891E-2</v>
      </c>
      <c r="D42" s="161">
        <f t="shared" si="0"/>
        <v>6.4835590348536115E-2</v>
      </c>
      <c r="E42" s="161">
        <f t="shared" si="0"/>
        <v>4.5448901668984867E-2</v>
      </c>
      <c r="F42" s="161">
        <f t="shared" si="0"/>
        <v>-2.066973664010174E-2</v>
      </c>
      <c r="G42" s="161">
        <f t="shared" si="0"/>
        <v>8.1196992885959246E-2</v>
      </c>
      <c r="H42" s="161">
        <f>SUMIFS(aux_proyeccion_regional!$C$2:$C$545,aux_proyeccion_regional!$A$2:$A$545,aux_PIB_regional!H$21,aux_proyeccion_regional!$B$2:$B$545,aux_PIB_regional!$A23)</f>
        <v>2.4296192924352599E-2</v>
      </c>
      <c r="I42" s="161">
        <f>SUMIFS(aux_proyeccion_regional!$C$2:$C$545,aux_proyeccion_regional!$A$2:$A$545,aux_PIB_regional!I$21,aux_proyeccion_regional!$B$2:$B$545,aux_PIB_regional!$A23)</f>
        <v>2.44608013004796E-2</v>
      </c>
      <c r="J42" s="161">
        <f>SUMIFS(aux_proyeccion_regional!$C$2:$C$545,aux_proyeccion_regional!$A$2:$A$545,aux_PIB_regional!J$21,aux_proyeccion_regional!$B$2:$B$545,aux_PIB_regional!$A23)</f>
        <v>2.4296192924352599E-2</v>
      </c>
      <c r="K42" s="161">
        <f>SUMIFS(aux_proyeccion_regional!$C$2:$C$545,aux_proyeccion_regional!$A$2:$A$545,aux_PIB_regional!K$21,aux_proyeccion_regional!$B$2:$B$545,aux_PIB_regional!$A23)</f>
        <v>2.4296192924352599E-2</v>
      </c>
      <c r="L42" s="161">
        <f>SUMIFS(aux_proyeccion_regional!$C$2:$C$545,aux_proyeccion_regional!$A$2:$A$545,aux_PIB_regional!L$21,aux_proyeccion_regional!$B$2:$B$545,aux_PIB_regional!$A23)</f>
        <v>2.4296192924352599E-2</v>
      </c>
      <c r="M42" s="161">
        <f>SUMIFS(aux_proyeccion_regional!$C$2:$C$545,aux_proyeccion_regional!$A$2:$A$545,aux_PIB_regional!M$21,aux_proyeccion_regional!$B$2:$B$545,aux_PIB_regional!$A23)</f>
        <v>5.5697914623242001E-2</v>
      </c>
      <c r="N42" s="161">
        <f>SUMIFS(aux_proyeccion_regional!$C$2:$C$545,aux_proyeccion_regional!$A$2:$A$545,aux_PIB_regional!N$21,aux_proyeccion_regional!$B$2:$B$545,aux_PIB_regional!$A23)</f>
        <v>2.4296192924352599E-2</v>
      </c>
      <c r="O42" s="161">
        <f>SUMIFS(aux_proyeccion_regional!$C$2:$C$545,aux_proyeccion_regional!$A$2:$A$545,aux_PIB_regional!O$21,aux_proyeccion_regional!$B$2:$B$545,aux_PIB_regional!$A23)</f>
        <v>2.4296192924352599E-2</v>
      </c>
      <c r="P42" s="161">
        <f>SUMIFS(aux_proyeccion_regional!$C$2:$C$545,aux_proyeccion_regional!$A$2:$A$545,aux_PIB_regional!P$21,aux_proyeccion_regional!$B$2:$B$545,aux_PIB_regional!$A23)</f>
        <v>2.4296192924352599E-2</v>
      </c>
      <c r="Q42" s="161">
        <f>SUMIFS(aux_proyeccion_regional!$C$2:$C$545,aux_proyeccion_regional!$A$2:$A$545,aux_PIB_regional!Q$21,aux_proyeccion_regional!$B$2:$B$545,aux_PIB_regional!$A23)</f>
        <v>2.4296192924352599E-2</v>
      </c>
      <c r="R42" s="161">
        <f>SUMIFS(aux_proyeccion_regional!$C$2:$C$545,aux_proyeccion_regional!$A$2:$A$545,aux_PIB_regional!R$21,aux_proyeccion_regional!$B$2:$B$545,aux_PIB_regional!$A23)</f>
        <v>2.4296192924352599E-2</v>
      </c>
      <c r="S42" s="161">
        <f>SUMIFS(aux_proyeccion_regional!$C$2:$C$545,aux_proyeccion_regional!$A$2:$A$545,aux_PIB_regional!S$21,aux_proyeccion_regional!$B$2:$B$545,aux_PIB_regional!$A23)</f>
        <v>2.4296192924352599E-2</v>
      </c>
      <c r="T42" s="161">
        <f>SUMIFS(aux_proyeccion_regional!$C$2:$C$545,aux_proyeccion_regional!$A$2:$A$545,aux_PIB_regional!T$21,aux_proyeccion_regional!$B$2:$B$545,aux_PIB_regional!$A23)</f>
        <v>2.4296192924352599E-2</v>
      </c>
      <c r="U42" s="161">
        <f>SUMIFS(aux_proyeccion_regional!$C$2:$C$545,aux_proyeccion_regional!$A$2:$A$545,aux_PIB_regional!U$21,aux_proyeccion_regional!$B$2:$B$545,aux_PIB_regional!$A23)</f>
        <v>2.4296192924352599E-2</v>
      </c>
      <c r="V42" s="161">
        <f>SUMIFS(aux_proyeccion_regional!$C$2:$C$545,aux_proyeccion_regional!$A$2:$A$545,aux_PIB_regional!V$21,aux_proyeccion_regional!$B$2:$B$545,aux_PIB_regional!$A23)</f>
        <v>2.4296192924352599E-2</v>
      </c>
      <c r="W42" s="161">
        <f>SUMIFS(aux_proyeccion_regional!$C$2:$C$545,aux_proyeccion_regional!$A$2:$A$545,aux_PIB_regional!W$21,aux_proyeccion_regional!$B$2:$B$545,aux_PIB_regional!$A23)</f>
        <v>2.4296192924352599E-2</v>
      </c>
      <c r="X42" s="161">
        <f>SUMIFS(aux_proyeccion_regional!$C$2:$C$545,aux_proyeccion_regional!$A$2:$A$545,aux_PIB_regional!X$21,aux_proyeccion_regional!$B$2:$B$545,aux_PIB_regional!$A23)</f>
        <v>2.4296192924352599E-2</v>
      </c>
      <c r="Y42" s="161">
        <f>SUMIFS(aux_proyeccion_regional!$C$2:$C$545,aux_proyeccion_regional!$A$2:$A$545,aux_PIB_regional!Y$21,aux_proyeccion_regional!$B$2:$B$545,aux_PIB_regional!$A23)</f>
        <v>2.4296192924352599E-2</v>
      </c>
      <c r="Z42" s="161">
        <f>SUMIFS(aux_proyeccion_regional!$C$2:$C$545,aux_proyeccion_regional!$A$2:$A$545,aux_PIB_regional!Z$21,aux_proyeccion_regional!$B$2:$B$545,aux_PIB_regional!$A23)</f>
        <v>2.4296192924352599E-2</v>
      </c>
      <c r="AA42" s="161">
        <f>SUMIFS(aux_proyeccion_regional!$C$2:$C$545,aux_proyeccion_regional!$A$2:$A$545,aux_PIB_regional!AA$21,aux_proyeccion_regional!$B$2:$B$545,aux_PIB_regional!$A23)</f>
        <v>2.4296192924352599E-2</v>
      </c>
      <c r="AB42" s="161">
        <f>SUMIFS(aux_proyeccion_regional!$C$2:$C$545,aux_proyeccion_regional!$A$2:$A$545,aux_PIB_regional!AB$21,aux_proyeccion_regional!$B$2:$B$545,aux_PIB_regional!$A23)</f>
        <v>2.4296192924352599E-2</v>
      </c>
      <c r="AC42" s="161">
        <f>SUMIFS(aux_proyeccion_regional!$C$2:$C$545,aux_proyeccion_regional!$A$2:$A$545,aux_PIB_regional!AC$21,aux_proyeccion_regional!$B$2:$B$545,aux_PIB_regional!$A23)</f>
        <v>2.4296192924352599E-2</v>
      </c>
      <c r="AD42" s="161">
        <f>SUMIFS(aux_proyeccion_regional!$C$2:$C$545,aux_proyeccion_regional!$A$2:$A$545,aux_PIB_regional!AD$21,aux_proyeccion_regional!$B$2:$B$545,aux_PIB_regional!$A23)</f>
        <v>2.4296192924352599E-2</v>
      </c>
      <c r="AE42" s="161">
        <f>SUMIFS(aux_proyeccion_regional!$C$2:$C$545,aux_proyeccion_regional!$A$2:$A$545,aux_PIB_regional!AE$21,aux_proyeccion_regional!$B$2:$B$545,aux_PIB_regional!$A23)</f>
        <v>2.4296192924352599E-2</v>
      </c>
      <c r="AF42" s="161">
        <f>SUMIFS(aux_proyeccion_regional!$C$2:$C$545,aux_proyeccion_regional!$A$2:$A$545,aux_PIB_regional!AF$21,aux_proyeccion_regional!$B$2:$B$545,aux_PIB_regional!$A23)</f>
        <v>2.4296192924352599E-2</v>
      </c>
      <c r="AG42" s="161">
        <f>SUMIFS(aux_proyeccion_regional!$C$2:$C$545,aux_proyeccion_regional!$A$2:$A$545,aux_PIB_regional!AG$21,aux_proyeccion_regional!$B$2:$B$545,aux_PIB_regional!$A23)</f>
        <v>2.4296192924352599E-2</v>
      </c>
      <c r="AH42" s="161">
        <f>SUMIFS(aux_proyeccion_regional!$C$2:$C$545,aux_proyeccion_regional!$A$2:$A$545,aux_PIB_regional!AH$21,aux_proyeccion_regional!$B$2:$B$545,aux_PIB_regional!$A23)</f>
        <v>2.4296192924352599E-2</v>
      </c>
      <c r="AI42" s="161">
        <f>SUMIFS(aux_proyeccion_regional!$C$2:$C$545,aux_proyeccion_regional!$A$2:$A$545,aux_PIB_regional!AI$21,aux_proyeccion_regional!$B$2:$B$545,aux_PIB_regional!$A23)</f>
        <v>2.4296192924352599E-2</v>
      </c>
      <c r="AJ42" s="161">
        <f>SUMIFS(aux_proyeccion_regional!$C$2:$C$545,aux_proyeccion_regional!$A$2:$A$545,aux_PIB_regional!AJ$21,aux_proyeccion_regional!$B$2:$B$545,aux_PIB_regional!$A23)</f>
        <v>2.4296192924352599E-2</v>
      </c>
    </row>
    <row r="43" spans="1:36">
      <c r="A43" t="s">
        <v>877</v>
      </c>
      <c r="B43" t="s">
        <v>337</v>
      </c>
      <c r="C43" s="161">
        <f t="shared" si="0"/>
        <v>-2.733121668010299E-2</v>
      </c>
      <c r="D43" s="161">
        <f t="shared" si="0"/>
        <v>7.1713503964709727E-2</v>
      </c>
      <c r="E43" s="161">
        <f t="shared" si="0"/>
        <v>2.6217410064175209E-3</v>
      </c>
      <c r="F43" s="161">
        <f t="shared" si="0"/>
        <v>-3.0701641825768848E-3</v>
      </c>
      <c r="G43" s="161">
        <f t="shared" si="0"/>
        <v>1.4116066156018771E-2</v>
      </c>
      <c r="H43" s="161">
        <f>SUMIFS(aux_proyeccion_regional!$C$2:$C$545,aux_proyeccion_regional!$A$2:$A$545,aux_PIB_regional!H$21,aux_proyeccion_regional!$B$2:$B$545,aux_PIB_regional!$A24)</f>
        <v>4.9860105226491296E-3</v>
      </c>
      <c r="I43" s="161">
        <f>SUMIFS(aux_proyeccion_regional!$C$2:$C$545,aux_proyeccion_regional!$A$2:$A$545,aux_PIB_regional!I$21,aux_proyeccion_regional!$B$2:$B$545,aux_PIB_regional!$A24)</f>
        <v>6.1402721717841802E-3</v>
      </c>
      <c r="J43" s="161">
        <f>SUMIFS(aux_proyeccion_regional!$C$2:$C$545,aux_proyeccion_regional!$A$2:$A$545,aux_PIB_regional!J$21,aux_proyeccion_regional!$B$2:$B$545,aux_PIB_regional!$A24)</f>
        <v>4.9860105226491296E-3</v>
      </c>
      <c r="K43" s="161">
        <f>SUMIFS(aux_proyeccion_regional!$C$2:$C$545,aux_proyeccion_regional!$A$2:$A$545,aux_PIB_regional!K$21,aux_proyeccion_regional!$B$2:$B$545,aux_PIB_regional!$A24)</f>
        <v>4.9860105226491296E-3</v>
      </c>
      <c r="L43" s="161">
        <f>SUMIFS(aux_proyeccion_regional!$C$2:$C$545,aux_proyeccion_regional!$A$2:$A$545,aux_PIB_regional!L$21,aux_proyeccion_regional!$B$2:$B$545,aux_PIB_regional!$A24)</f>
        <v>4.9860105226491296E-3</v>
      </c>
      <c r="M43" s="161">
        <f>SUMIFS(aux_proyeccion_regional!$C$2:$C$545,aux_proyeccion_regional!$A$2:$A$545,aux_PIB_regional!M$21,aux_proyeccion_regional!$B$2:$B$545,aux_PIB_regional!$A24)</f>
        <v>4.3982241695199299E-2</v>
      </c>
      <c r="N43" s="161">
        <f>SUMIFS(aux_proyeccion_regional!$C$2:$C$545,aux_proyeccion_regional!$A$2:$A$545,aux_PIB_regional!N$21,aux_proyeccion_regional!$B$2:$B$545,aux_PIB_regional!$A24)</f>
        <v>4.9860105226491296E-3</v>
      </c>
      <c r="O43" s="161">
        <f>SUMIFS(aux_proyeccion_regional!$C$2:$C$545,aux_proyeccion_regional!$A$2:$A$545,aux_PIB_regional!O$21,aux_proyeccion_regional!$B$2:$B$545,aux_PIB_regional!$A24)</f>
        <v>4.9860105226491296E-3</v>
      </c>
      <c r="P43" s="161">
        <f>SUMIFS(aux_proyeccion_regional!$C$2:$C$545,aux_proyeccion_regional!$A$2:$A$545,aux_PIB_regional!P$21,aux_proyeccion_regional!$B$2:$B$545,aux_PIB_regional!$A24)</f>
        <v>4.9860105226491296E-3</v>
      </c>
      <c r="Q43" s="161">
        <f>SUMIFS(aux_proyeccion_regional!$C$2:$C$545,aux_proyeccion_regional!$A$2:$A$545,aux_PIB_regional!Q$21,aux_proyeccion_regional!$B$2:$B$545,aux_PIB_regional!$A24)</f>
        <v>4.9860105226491296E-3</v>
      </c>
      <c r="R43" s="161">
        <f>SUMIFS(aux_proyeccion_regional!$C$2:$C$545,aux_proyeccion_regional!$A$2:$A$545,aux_PIB_regional!R$21,aux_proyeccion_regional!$B$2:$B$545,aux_PIB_regional!$A24)</f>
        <v>4.9860105226491296E-3</v>
      </c>
      <c r="S43" s="161">
        <f>SUMIFS(aux_proyeccion_regional!$C$2:$C$545,aux_proyeccion_regional!$A$2:$A$545,aux_PIB_regional!S$21,aux_proyeccion_regional!$B$2:$B$545,aux_PIB_regional!$A24)</f>
        <v>4.9860105226491296E-3</v>
      </c>
      <c r="T43" s="161">
        <f>SUMIFS(aux_proyeccion_regional!$C$2:$C$545,aux_proyeccion_regional!$A$2:$A$545,aux_PIB_regional!T$21,aux_proyeccion_regional!$B$2:$B$545,aux_PIB_regional!$A24)</f>
        <v>4.9860105226491296E-3</v>
      </c>
      <c r="U43" s="161">
        <f>SUMIFS(aux_proyeccion_regional!$C$2:$C$545,aux_proyeccion_regional!$A$2:$A$545,aux_PIB_regional!U$21,aux_proyeccion_regional!$B$2:$B$545,aux_PIB_regional!$A24)</f>
        <v>4.9860105226491296E-3</v>
      </c>
      <c r="V43" s="161">
        <f>SUMIFS(aux_proyeccion_regional!$C$2:$C$545,aux_proyeccion_regional!$A$2:$A$545,aux_PIB_regional!V$21,aux_proyeccion_regional!$B$2:$B$545,aux_PIB_regional!$A24)</f>
        <v>4.9860105226491296E-3</v>
      </c>
      <c r="W43" s="161">
        <f>SUMIFS(aux_proyeccion_regional!$C$2:$C$545,aux_proyeccion_regional!$A$2:$A$545,aux_PIB_regional!W$21,aux_proyeccion_regional!$B$2:$B$545,aux_PIB_regional!$A24)</f>
        <v>4.9860105226491296E-3</v>
      </c>
      <c r="X43" s="161">
        <f>SUMIFS(aux_proyeccion_regional!$C$2:$C$545,aux_proyeccion_regional!$A$2:$A$545,aux_PIB_regional!X$21,aux_proyeccion_regional!$B$2:$B$545,aux_PIB_regional!$A24)</f>
        <v>4.9860105226491296E-3</v>
      </c>
      <c r="Y43" s="161">
        <f>SUMIFS(aux_proyeccion_regional!$C$2:$C$545,aux_proyeccion_regional!$A$2:$A$545,aux_PIB_regional!Y$21,aux_proyeccion_regional!$B$2:$B$545,aux_PIB_regional!$A24)</f>
        <v>4.9860105226491296E-3</v>
      </c>
      <c r="Z43" s="161">
        <f>SUMIFS(aux_proyeccion_regional!$C$2:$C$545,aux_proyeccion_regional!$A$2:$A$545,aux_PIB_regional!Z$21,aux_proyeccion_regional!$B$2:$B$545,aux_PIB_regional!$A24)</f>
        <v>4.9860105226491296E-3</v>
      </c>
      <c r="AA43" s="161">
        <f>SUMIFS(aux_proyeccion_regional!$C$2:$C$545,aux_proyeccion_regional!$A$2:$A$545,aux_PIB_regional!AA$21,aux_proyeccion_regional!$B$2:$B$545,aux_PIB_regional!$A24)</f>
        <v>4.9860105226491296E-3</v>
      </c>
      <c r="AB43" s="161">
        <f>SUMIFS(aux_proyeccion_regional!$C$2:$C$545,aux_proyeccion_regional!$A$2:$A$545,aux_PIB_regional!AB$21,aux_proyeccion_regional!$B$2:$B$545,aux_PIB_regional!$A24)</f>
        <v>4.9860105226491296E-3</v>
      </c>
      <c r="AC43" s="161">
        <f>SUMIFS(aux_proyeccion_regional!$C$2:$C$545,aux_proyeccion_regional!$A$2:$A$545,aux_PIB_regional!AC$21,aux_proyeccion_regional!$B$2:$B$545,aux_PIB_regional!$A24)</f>
        <v>4.9860105226491296E-3</v>
      </c>
      <c r="AD43" s="161">
        <f>SUMIFS(aux_proyeccion_regional!$C$2:$C$545,aux_proyeccion_regional!$A$2:$A$545,aux_PIB_regional!AD$21,aux_proyeccion_regional!$B$2:$B$545,aux_PIB_regional!$A24)</f>
        <v>4.9860105226491296E-3</v>
      </c>
      <c r="AE43" s="161">
        <f>SUMIFS(aux_proyeccion_regional!$C$2:$C$545,aux_proyeccion_regional!$A$2:$A$545,aux_PIB_regional!AE$21,aux_proyeccion_regional!$B$2:$B$545,aux_PIB_regional!$A24)</f>
        <v>4.9860105226491296E-3</v>
      </c>
      <c r="AF43" s="161">
        <f>SUMIFS(aux_proyeccion_regional!$C$2:$C$545,aux_proyeccion_regional!$A$2:$A$545,aux_PIB_regional!AF$21,aux_proyeccion_regional!$B$2:$B$545,aux_PIB_regional!$A24)</f>
        <v>4.9860105226491296E-3</v>
      </c>
      <c r="AG43" s="161">
        <f>SUMIFS(aux_proyeccion_regional!$C$2:$C$545,aux_proyeccion_regional!$A$2:$A$545,aux_PIB_regional!AG$21,aux_proyeccion_regional!$B$2:$B$545,aux_PIB_regional!$A24)</f>
        <v>4.9860105226491296E-3</v>
      </c>
      <c r="AH43" s="161">
        <f>SUMIFS(aux_proyeccion_regional!$C$2:$C$545,aux_proyeccion_regional!$A$2:$A$545,aux_PIB_regional!AH$21,aux_proyeccion_regional!$B$2:$B$545,aux_PIB_regional!$A24)</f>
        <v>4.9860105226491296E-3</v>
      </c>
      <c r="AI43" s="161">
        <f>SUMIFS(aux_proyeccion_regional!$C$2:$C$545,aux_proyeccion_regional!$A$2:$A$545,aux_PIB_regional!AI$21,aux_proyeccion_regional!$B$2:$B$545,aux_PIB_regional!$A24)</f>
        <v>4.9860105226491296E-3</v>
      </c>
      <c r="AJ43" s="161">
        <f>SUMIFS(aux_proyeccion_regional!$C$2:$C$545,aux_proyeccion_regional!$A$2:$A$545,aux_PIB_regional!AJ$21,aux_proyeccion_regional!$B$2:$B$545,aux_PIB_regional!$A24)</f>
        <v>4.9860105226491296E-3</v>
      </c>
    </row>
    <row r="44" spans="1:36">
      <c r="A44" t="s">
        <v>878</v>
      </c>
      <c r="B44" t="s">
        <v>337</v>
      </c>
      <c r="C44" s="161">
        <f t="shared" si="0"/>
        <v>-8.7201468150641757E-3</v>
      </c>
      <c r="D44" s="161">
        <f t="shared" si="0"/>
        <v>-2.4577636906294071E-2</v>
      </c>
      <c r="E44" s="161">
        <f t="shared" si="0"/>
        <v>-4.2932487911632393E-2</v>
      </c>
      <c r="F44" s="161">
        <f t="shared" si="0"/>
        <v>-2.3327905306728191E-2</v>
      </c>
      <c r="G44" s="161">
        <f t="shared" si="0"/>
        <v>0.13222491847723311</v>
      </c>
      <c r="H44" s="161">
        <f>SUMIFS(aux_proyeccion_regional!$C$2:$C$545,aux_proyeccion_regional!$A$2:$A$545,aux_PIB_regional!H$21,aux_proyeccion_regional!$B$2:$B$545,aux_PIB_regional!$A25)</f>
        <v>1.04978726417442E-2</v>
      </c>
      <c r="I44" s="161">
        <f>SUMIFS(aux_proyeccion_regional!$C$2:$C$545,aux_proyeccion_regional!$A$2:$A$545,aux_PIB_regional!I$21,aux_proyeccion_regional!$B$2:$B$545,aux_PIB_regional!$A25)</f>
        <v>6.0492896027278401E-3</v>
      </c>
      <c r="J44" s="161">
        <f>SUMIFS(aux_proyeccion_regional!$C$2:$C$545,aux_proyeccion_regional!$A$2:$A$545,aux_PIB_regional!J$21,aux_proyeccion_regional!$B$2:$B$545,aux_PIB_regional!$A25)</f>
        <v>1.04978726417442E-2</v>
      </c>
      <c r="K44" s="161">
        <f>SUMIFS(aux_proyeccion_regional!$C$2:$C$545,aux_proyeccion_regional!$A$2:$A$545,aux_PIB_regional!K$21,aux_proyeccion_regional!$B$2:$B$545,aux_PIB_regional!$A25)</f>
        <v>1.04978726417442E-2</v>
      </c>
      <c r="L44" s="161">
        <f>SUMIFS(aux_proyeccion_regional!$C$2:$C$545,aux_proyeccion_regional!$A$2:$A$545,aux_PIB_regional!L$21,aux_proyeccion_regional!$B$2:$B$545,aux_PIB_regional!$A25)</f>
        <v>1.04978726417442E-2</v>
      </c>
      <c r="M44" s="161">
        <f>SUMIFS(aux_proyeccion_regional!$C$2:$C$545,aux_proyeccion_regional!$A$2:$A$545,aux_PIB_regional!M$21,aux_proyeccion_regional!$B$2:$B$545,aux_PIB_regional!$A25)</f>
        <v>4.9401840870380298E-2</v>
      </c>
      <c r="N44" s="161">
        <f>SUMIFS(aux_proyeccion_regional!$C$2:$C$545,aux_proyeccion_regional!$A$2:$A$545,aux_PIB_regional!N$21,aux_proyeccion_regional!$B$2:$B$545,aux_PIB_regional!$A25)</f>
        <v>1.04978726417442E-2</v>
      </c>
      <c r="O44" s="161">
        <f>SUMIFS(aux_proyeccion_regional!$C$2:$C$545,aux_proyeccion_regional!$A$2:$A$545,aux_PIB_regional!O$21,aux_proyeccion_regional!$B$2:$B$545,aux_PIB_regional!$A25)</f>
        <v>1.04978726417442E-2</v>
      </c>
      <c r="P44" s="161">
        <f>SUMIFS(aux_proyeccion_regional!$C$2:$C$545,aux_proyeccion_regional!$A$2:$A$545,aux_PIB_regional!P$21,aux_proyeccion_regional!$B$2:$B$545,aux_PIB_regional!$A25)</f>
        <v>1.04978726417442E-2</v>
      </c>
      <c r="Q44" s="161">
        <f>SUMIFS(aux_proyeccion_regional!$C$2:$C$545,aux_proyeccion_regional!$A$2:$A$545,aux_PIB_regional!Q$21,aux_proyeccion_regional!$B$2:$B$545,aux_PIB_regional!$A25)</f>
        <v>1.04978726417442E-2</v>
      </c>
      <c r="R44" s="161">
        <f>SUMIFS(aux_proyeccion_regional!$C$2:$C$545,aux_proyeccion_regional!$A$2:$A$545,aux_PIB_regional!R$21,aux_proyeccion_regional!$B$2:$B$545,aux_PIB_regional!$A25)</f>
        <v>1.04978726417442E-2</v>
      </c>
      <c r="S44" s="161">
        <f>SUMIFS(aux_proyeccion_regional!$C$2:$C$545,aux_proyeccion_regional!$A$2:$A$545,aux_PIB_regional!S$21,aux_proyeccion_regional!$B$2:$B$545,aux_PIB_regional!$A25)</f>
        <v>1.04978726417442E-2</v>
      </c>
      <c r="T44" s="161">
        <f>SUMIFS(aux_proyeccion_regional!$C$2:$C$545,aux_proyeccion_regional!$A$2:$A$545,aux_PIB_regional!T$21,aux_proyeccion_regional!$B$2:$B$545,aux_PIB_regional!$A25)</f>
        <v>1.04978726417442E-2</v>
      </c>
      <c r="U44" s="161">
        <f>SUMIFS(aux_proyeccion_regional!$C$2:$C$545,aux_proyeccion_regional!$A$2:$A$545,aux_PIB_regional!U$21,aux_proyeccion_regional!$B$2:$B$545,aux_PIB_regional!$A25)</f>
        <v>1.04978726417442E-2</v>
      </c>
      <c r="V44" s="161">
        <f>SUMIFS(aux_proyeccion_regional!$C$2:$C$545,aux_proyeccion_regional!$A$2:$A$545,aux_PIB_regional!V$21,aux_proyeccion_regional!$B$2:$B$545,aux_PIB_regional!$A25)</f>
        <v>1.04978726417442E-2</v>
      </c>
      <c r="W44" s="161">
        <f>SUMIFS(aux_proyeccion_regional!$C$2:$C$545,aux_proyeccion_regional!$A$2:$A$545,aux_PIB_regional!W$21,aux_proyeccion_regional!$B$2:$B$545,aux_PIB_regional!$A25)</f>
        <v>1.04978726417442E-2</v>
      </c>
      <c r="X44" s="161">
        <f>SUMIFS(aux_proyeccion_regional!$C$2:$C$545,aux_proyeccion_regional!$A$2:$A$545,aux_PIB_regional!X$21,aux_proyeccion_regional!$B$2:$B$545,aux_PIB_regional!$A25)</f>
        <v>1.04978726417442E-2</v>
      </c>
      <c r="Y44" s="161">
        <f>SUMIFS(aux_proyeccion_regional!$C$2:$C$545,aux_proyeccion_regional!$A$2:$A$545,aux_PIB_regional!Y$21,aux_proyeccion_regional!$B$2:$B$545,aux_PIB_regional!$A25)</f>
        <v>1.04978726417442E-2</v>
      </c>
      <c r="Z44" s="161">
        <f>SUMIFS(aux_proyeccion_regional!$C$2:$C$545,aux_proyeccion_regional!$A$2:$A$545,aux_PIB_regional!Z$21,aux_proyeccion_regional!$B$2:$B$545,aux_PIB_regional!$A25)</f>
        <v>1.04978726417442E-2</v>
      </c>
      <c r="AA44" s="161">
        <f>SUMIFS(aux_proyeccion_regional!$C$2:$C$545,aux_proyeccion_regional!$A$2:$A$545,aux_PIB_regional!AA$21,aux_proyeccion_regional!$B$2:$B$545,aux_PIB_regional!$A25)</f>
        <v>1.04978726417442E-2</v>
      </c>
      <c r="AB44" s="161">
        <f>SUMIFS(aux_proyeccion_regional!$C$2:$C$545,aux_proyeccion_regional!$A$2:$A$545,aux_PIB_regional!AB$21,aux_proyeccion_regional!$B$2:$B$545,aux_PIB_regional!$A25)</f>
        <v>1.04978726417442E-2</v>
      </c>
      <c r="AC44" s="161">
        <f>SUMIFS(aux_proyeccion_regional!$C$2:$C$545,aux_proyeccion_regional!$A$2:$A$545,aux_PIB_regional!AC$21,aux_proyeccion_regional!$B$2:$B$545,aux_PIB_regional!$A25)</f>
        <v>1.04978726417442E-2</v>
      </c>
      <c r="AD44" s="161">
        <f>SUMIFS(aux_proyeccion_regional!$C$2:$C$545,aux_proyeccion_regional!$A$2:$A$545,aux_PIB_regional!AD$21,aux_proyeccion_regional!$B$2:$B$545,aux_PIB_regional!$A25)</f>
        <v>1.04978726417442E-2</v>
      </c>
      <c r="AE44" s="161">
        <f>SUMIFS(aux_proyeccion_regional!$C$2:$C$545,aux_proyeccion_regional!$A$2:$A$545,aux_PIB_regional!AE$21,aux_proyeccion_regional!$B$2:$B$545,aux_PIB_regional!$A25)</f>
        <v>1.04978726417442E-2</v>
      </c>
      <c r="AF44" s="161">
        <f>SUMIFS(aux_proyeccion_regional!$C$2:$C$545,aux_proyeccion_regional!$A$2:$A$545,aux_PIB_regional!AF$21,aux_proyeccion_regional!$B$2:$B$545,aux_PIB_regional!$A25)</f>
        <v>1.04978726417442E-2</v>
      </c>
      <c r="AG44" s="161">
        <f>SUMIFS(aux_proyeccion_regional!$C$2:$C$545,aux_proyeccion_regional!$A$2:$A$545,aux_PIB_regional!AG$21,aux_proyeccion_regional!$B$2:$B$545,aux_PIB_regional!$A25)</f>
        <v>1.04978726417442E-2</v>
      </c>
      <c r="AH44" s="161">
        <f>SUMIFS(aux_proyeccion_regional!$C$2:$C$545,aux_proyeccion_regional!$A$2:$A$545,aux_PIB_regional!AH$21,aux_proyeccion_regional!$B$2:$B$545,aux_PIB_regional!$A25)</f>
        <v>1.04978726417442E-2</v>
      </c>
      <c r="AI44" s="161">
        <f>SUMIFS(aux_proyeccion_regional!$C$2:$C$545,aux_proyeccion_regional!$A$2:$A$545,aux_PIB_regional!AI$21,aux_proyeccion_regional!$B$2:$B$545,aux_PIB_regional!$A25)</f>
        <v>1.04978726417442E-2</v>
      </c>
      <c r="AJ44" s="161">
        <f>SUMIFS(aux_proyeccion_regional!$C$2:$C$545,aux_proyeccion_regional!$A$2:$A$545,aux_PIB_regional!AJ$21,aux_proyeccion_regional!$B$2:$B$545,aux_PIB_regional!$A25)</f>
        <v>1.04978726417442E-2</v>
      </c>
    </row>
    <row r="45" spans="1:36">
      <c r="A45" t="s">
        <v>879</v>
      </c>
      <c r="B45" t="s">
        <v>337</v>
      </c>
      <c r="C45" s="161">
        <f t="shared" si="0"/>
        <v>1.8270635260342411E-2</v>
      </c>
      <c r="D45" s="161">
        <f t="shared" si="0"/>
        <v>4.1042986358263922E-2</v>
      </c>
      <c r="E45" s="161">
        <f t="shared" si="0"/>
        <v>1.9440007837409241E-2</v>
      </c>
      <c r="F45" s="161">
        <f t="shared" si="0"/>
        <v>-3.6884381860724597E-2</v>
      </c>
      <c r="G45" s="161">
        <f t="shared" si="0"/>
        <v>8.5403061072650888E-2</v>
      </c>
      <c r="H45" s="161">
        <f>SUMIFS(aux_proyeccion_regional!$C$2:$C$545,aux_proyeccion_regional!$A$2:$A$545,aux_PIB_regional!H$21,aux_proyeccion_regional!$B$2:$B$545,aux_PIB_regional!$A26)</f>
        <v>1.7946496653476501E-2</v>
      </c>
      <c r="I45" s="161">
        <f>SUMIFS(aux_proyeccion_regional!$C$2:$C$545,aux_proyeccion_regional!$A$2:$A$545,aux_PIB_regional!I$21,aux_proyeccion_regional!$B$2:$B$545,aux_PIB_regional!$A26)</f>
        <v>1.5608623171626E-2</v>
      </c>
      <c r="J45" s="161">
        <f>SUMIFS(aux_proyeccion_regional!$C$2:$C$545,aux_proyeccion_regional!$A$2:$A$545,aux_PIB_regional!J$21,aux_proyeccion_regional!$B$2:$B$545,aux_PIB_regional!$A26)</f>
        <v>1.7946496653476501E-2</v>
      </c>
      <c r="K45" s="161">
        <f>SUMIFS(aux_proyeccion_regional!$C$2:$C$545,aux_proyeccion_regional!$A$2:$A$545,aux_PIB_regional!K$21,aux_proyeccion_regional!$B$2:$B$545,aux_PIB_regional!$A26)</f>
        <v>1.7946496653476501E-2</v>
      </c>
      <c r="L45" s="161">
        <f>SUMIFS(aux_proyeccion_regional!$C$2:$C$545,aux_proyeccion_regional!$A$2:$A$545,aux_PIB_regional!L$21,aux_proyeccion_regional!$B$2:$B$545,aux_PIB_regional!$A26)</f>
        <v>1.7946496653476501E-2</v>
      </c>
      <c r="M45" s="161">
        <f>SUMIFS(aux_proyeccion_regional!$C$2:$C$545,aux_proyeccion_regional!$A$2:$A$545,aux_PIB_regional!M$21,aux_proyeccion_regional!$B$2:$B$545,aux_PIB_regional!$A26)</f>
        <v>5.4966993684056997E-2</v>
      </c>
      <c r="N45" s="161">
        <f>SUMIFS(aux_proyeccion_regional!$C$2:$C$545,aux_proyeccion_regional!$A$2:$A$545,aux_PIB_regional!N$21,aux_proyeccion_regional!$B$2:$B$545,aux_PIB_regional!$A26)</f>
        <v>1.7946496653476501E-2</v>
      </c>
      <c r="O45" s="161">
        <f>SUMIFS(aux_proyeccion_regional!$C$2:$C$545,aux_proyeccion_regional!$A$2:$A$545,aux_PIB_regional!O$21,aux_proyeccion_regional!$B$2:$B$545,aux_PIB_regional!$A26)</f>
        <v>1.7946496653476501E-2</v>
      </c>
      <c r="P45" s="161">
        <f>SUMIFS(aux_proyeccion_regional!$C$2:$C$545,aux_proyeccion_regional!$A$2:$A$545,aux_PIB_regional!P$21,aux_proyeccion_regional!$B$2:$B$545,aux_PIB_regional!$A26)</f>
        <v>1.7946496653476501E-2</v>
      </c>
      <c r="Q45" s="161">
        <f>SUMIFS(aux_proyeccion_regional!$C$2:$C$545,aux_proyeccion_regional!$A$2:$A$545,aux_PIB_regional!Q$21,aux_proyeccion_regional!$B$2:$B$545,aux_PIB_regional!$A26)</f>
        <v>1.7946496653476501E-2</v>
      </c>
      <c r="R45" s="161">
        <f>SUMIFS(aux_proyeccion_regional!$C$2:$C$545,aux_proyeccion_regional!$A$2:$A$545,aux_PIB_regional!R$21,aux_proyeccion_regional!$B$2:$B$545,aux_PIB_regional!$A26)</f>
        <v>1.7946496653476501E-2</v>
      </c>
      <c r="S45" s="161">
        <f>SUMIFS(aux_proyeccion_regional!$C$2:$C$545,aux_proyeccion_regional!$A$2:$A$545,aux_PIB_regional!S$21,aux_proyeccion_regional!$B$2:$B$545,aux_PIB_regional!$A26)</f>
        <v>1.7946496653476501E-2</v>
      </c>
      <c r="T45" s="161">
        <f>SUMIFS(aux_proyeccion_regional!$C$2:$C$545,aux_proyeccion_regional!$A$2:$A$545,aux_PIB_regional!T$21,aux_proyeccion_regional!$B$2:$B$545,aux_PIB_regional!$A26)</f>
        <v>1.7946496653476501E-2</v>
      </c>
      <c r="U45" s="161">
        <f>SUMIFS(aux_proyeccion_regional!$C$2:$C$545,aux_proyeccion_regional!$A$2:$A$545,aux_PIB_regional!U$21,aux_proyeccion_regional!$B$2:$B$545,aux_PIB_regional!$A26)</f>
        <v>1.7946496653476501E-2</v>
      </c>
      <c r="V45" s="161">
        <f>SUMIFS(aux_proyeccion_regional!$C$2:$C$545,aux_proyeccion_regional!$A$2:$A$545,aux_PIB_regional!V$21,aux_proyeccion_regional!$B$2:$B$545,aux_PIB_regional!$A26)</f>
        <v>1.7946496653476501E-2</v>
      </c>
      <c r="W45" s="161">
        <f>SUMIFS(aux_proyeccion_regional!$C$2:$C$545,aux_proyeccion_regional!$A$2:$A$545,aux_PIB_regional!W$21,aux_proyeccion_regional!$B$2:$B$545,aux_PIB_regional!$A26)</f>
        <v>1.7946496653476501E-2</v>
      </c>
      <c r="X45" s="161">
        <f>SUMIFS(aux_proyeccion_regional!$C$2:$C$545,aux_proyeccion_regional!$A$2:$A$545,aux_PIB_regional!X$21,aux_proyeccion_regional!$B$2:$B$545,aux_PIB_regional!$A26)</f>
        <v>1.7946496653476501E-2</v>
      </c>
      <c r="Y45" s="161">
        <f>SUMIFS(aux_proyeccion_regional!$C$2:$C$545,aux_proyeccion_regional!$A$2:$A$545,aux_PIB_regional!Y$21,aux_proyeccion_regional!$B$2:$B$545,aux_PIB_regional!$A26)</f>
        <v>1.7946496653476501E-2</v>
      </c>
      <c r="Z45" s="161">
        <f>SUMIFS(aux_proyeccion_regional!$C$2:$C$545,aux_proyeccion_regional!$A$2:$A$545,aux_PIB_regional!Z$21,aux_proyeccion_regional!$B$2:$B$545,aux_PIB_regional!$A26)</f>
        <v>1.7946496653476501E-2</v>
      </c>
      <c r="AA45" s="161">
        <f>SUMIFS(aux_proyeccion_regional!$C$2:$C$545,aux_proyeccion_regional!$A$2:$A$545,aux_PIB_regional!AA$21,aux_proyeccion_regional!$B$2:$B$545,aux_PIB_regional!$A26)</f>
        <v>1.7946496653476501E-2</v>
      </c>
      <c r="AB45" s="161">
        <f>SUMIFS(aux_proyeccion_regional!$C$2:$C$545,aux_proyeccion_regional!$A$2:$A$545,aux_PIB_regional!AB$21,aux_proyeccion_regional!$B$2:$B$545,aux_PIB_regional!$A26)</f>
        <v>1.7946496653476501E-2</v>
      </c>
      <c r="AC45" s="161">
        <f>SUMIFS(aux_proyeccion_regional!$C$2:$C$545,aux_proyeccion_regional!$A$2:$A$545,aux_PIB_regional!AC$21,aux_proyeccion_regional!$B$2:$B$545,aux_PIB_regional!$A26)</f>
        <v>1.7946496653476501E-2</v>
      </c>
      <c r="AD45" s="161">
        <f>SUMIFS(aux_proyeccion_regional!$C$2:$C$545,aux_proyeccion_regional!$A$2:$A$545,aux_PIB_regional!AD$21,aux_proyeccion_regional!$B$2:$B$545,aux_PIB_regional!$A26)</f>
        <v>1.7946496653476501E-2</v>
      </c>
      <c r="AE45" s="161">
        <f>SUMIFS(aux_proyeccion_regional!$C$2:$C$545,aux_proyeccion_regional!$A$2:$A$545,aux_PIB_regional!AE$21,aux_proyeccion_regional!$B$2:$B$545,aux_PIB_regional!$A26)</f>
        <v>1.7946496653476501E-2</v>
      </c>
      <c r="AF45" s="161">
        <f>SUMIFS(aux_proyeccion_regional!$C$2:$C$545,aux_proyeccion_regional!$A$2:$A$545,aux_PIB_regional!AF$21,aux_proyeccion_regional!$B$2:$B$545,aux_PIB_regional!$A26)</f>
        <v>1.7946496653476501E-2</v>
      </c>
      <c r="AG45" s="161">
        <f>SUMIFS(aux_proyeccion_regional!$C$2:$C$545,aux_proyeccion_regional!$A$2:$A$545,aux_PIB_regional!AG$21,aux_proyeccion_regional!$B$2:$B$545,aux_PIB_regional!$A26)</f>
        <v>1.7946496653476501E-2</v>
      </c>
      <c r="AH45" s="161">
        <f>SUMIFS(aux_proyeccion_regional!$C$2:$C$545,aux_proyeccion_regional!$A$2:$A$545,aux_PIB_regional!AH$21,aux_proyeccion_regional!$B$2:$B$545,aux_PIB_regional!$A26)</f>
        <v>1.7946496653476501E-2</v>
      </c>
      <c r="AI45" s="161">
        <f>SUMIFS(aux_proyeccion_regional!$C$2:$C$545,aux_proyeccion_regional!$A$2:$A$545,aux_PIB_regional!AI$21,aux_proyeccion_regional!$B$2:$B$545,aux_PIB_regional!$A26)</f>
        <v>1.7946496653476501E-2</v>
      </c>
      <c r="AJ45" s="161">
        <f>SUMIFS(aux_proyeccion_regional!$C$2:$C$545,aux_proyeccion_regional!$A$2:$A$545,aux_PIB_regional!AJ$21,aux_proyeccion_regional!$B$2:$B$545,aux_PIB_regional!$A26)</f>
        <v>1.7946496653476501E-2</v>
      </c>
    </row>
    <row r="46" spans="1:36">
      <c r="A46" t="s">
        <v>880</v>
      </c>
      <c r="B46" t="s">
        <v>337</v>
      </c>
      <c r="C46" s="161">
        <f t="shared" si="0"/>
        <v>1.680509213839251E-2</v>
      </c>
      <c r="D46" s="161">
        <f t="shared" si="0"/>
        <v>1.5587369877419479E-3</v>
      </c>
      <c r="E46" s="161">
        <f t="shared" si="0"/>
        <v>-2.3059258274010998E-3</v>
      </c>
      <c r="F46" s="161">
        <f t="shared" si="0"/>
        <v>-5.8085598898711142E-2</v>
      </c>
      <c r="G46" s="161">
        <f t="shared" si="0"/>
        <v>0.1031357870422832</v>
      </c>
      <c r="H46" s="161">
        <f>SUMIFS(aux_proyeccion_regional!$C$2:$C$545,aux_proyeccion_regional!$A$2:$A$545,aux_PIB_regional!H$21,aux_proyeccion_regional!$B$2:$B$545,aux_PIB_regional!$A27)</f>
        <v>9.9892566785917992E-3</v>
      </c>
      <c r="I46" s="161">
        <f>SUMIFS(aux_proyeccion_regional!$C$2:$C$545,aux_proyeccion_regional!$A$2:$A$545,aux_PIB_regional!I$21,aux_proyeccion_regional!$B$2:$B$545,aux_PIB_regional!$A27)</f>
        <v>6.3912933451345296E-3</v>
      </c>
      <c r="J46" s="161">
        <f>SUMIFS(aux_proyeccion_regional!$C$2:$C$545,aux_proyeccion_regional!$A$2:$A$545,aux_PIB_regional!J$21,aux_proyeccion_regional!$B$2:$B$545,aux_PIB_regional!$A27)</f>
        <v>9.9892566785917992E-3</v>
      </c>
      <c r="K46" s="161">
        <f>SUMIFS(aux_proyeccion_regional!$C$2:$C$545,aux_proyeccion_regional!$A$2:$A$545,aux_PIB_regional!K$21,aux_proyeccion_regional!$B$2:$B$545,aux_PIB_regional!$A27)</f>
        <v>9.9892566785917992E-3</v>
      </c>
      <c r="L46" s="161">
        <f>SUMIFS(aux_proyeccion_regional!$C$2:$C$545,aux_proyeccion_regional!$A$2:$A$545,aux_PIB_regional!L$21,aux_proyeccion_regional!$B$2:$B$545,aux_PIB_regional!$A27)</f>
        <v>9.9892566785917992E-3</v>
      </c>
      <c r="M46" s="161">
        <f>SUMIFS(aux_proyeccion_regional!$C$2:$C$545,aux_proyeccion_regional!$A$2:$A$545,aux_PIB_regional!M$21,aux_proyeccion_regional!$B$2:$B$545,aux_PIB_regional!$A27)</f>
        <v>5.1114699224969598E-2</v>
      </c>
      <c r="N46" s="161">
        <f>SUMIFS(aux_proyeccion_regional!$C$2:$C$545,aux_proyeccion_regional!$A$2:$A$545,aux_PIB_regional!N$21,aux_proyeccion_regional!$B$2:$B$545,aux_PIB_regional!$A27)</f>
        <v>9.9892566785917992E-3</v>
      </c>
      <c r="O46" s="161">
        <f>SUMIFS(aux_proyeccion_regional!$C$2:$C$545,aux_proyeccion_regional!$A$2:$A$545,aux_PIB_regional!O$21,aux_proyeccion_regional!$B$2:$B$545,aux_PIB_regional!$A27)</f>
        <v>9.9892566785917992E-3</v>
      </c>
      <c r="P46" s="161">
        <f>SUMIFS(aux_proyeccion_regional!$C$2:$C$545,aux_proyeccion_regional!$A$2:$A$545,aux_PIB_regional!P$21,aux_proyeccion_regional!$B$2:$B$545,aux_PIB_regional!$A27)</f>
        <v>9.9892566785917992E-3</v>
      </c>
      <c r="Q46" s="161">
        <f>SUMIFS(aux_proyeccion_regional!$C$2:$C$545,aux_proyeccion_regional!$A$2:$A$545,aux_PIB_regional!Q$21,aux_proyeccion_regional!$B$2:$B$545,aux_PIB_regional!$A27)</f>
        <v>9.9892566785917992E-3</v>
      </c>
      <c r="R46" s="161">
        <f>SUMIFS(aux_proyeccion_regional!$C$2:$C$545,aux_proyeccion_regional!$A$2:$A$545,aux_PIB_regional!R$21,aux_proyeccion_regional!$B$2:$B$545,aux_PIB_regional!$A27)</f>
        <v>9.9892566785917992E-3</v>
      </c>
      <c r="S46" s="161">
        <f>SUMIFS(aux_proyeccion_regional!$C$2:$C$545,aux_proyeccion_regional!$A$2:$A$545,aux_PIB_regional!S$21,aux_proyeccion_regional!$B$2:$B$545,aux_PIB_regional!$A27)</f>
        <v>9.9892566785917992E-3</v>
      </c>
      <c r="T46" s="161">
        <f>SUMIFS(aux_proyeccion_regional!$C$2:$C$545,aux_proyeccion_regional!$A$2:$A$545,aux_PIB_regional!T$21,aux_proyeccion_regional!$B$2:$B$545,aux_PIB_regional!$A27)</f>
        <v>9.9892566785917992E-3</v>
      </c>
      <c r="U46" s="161">
        <f>SUMIFS(aux_proyeccion_regional!$C$2:$C$545,aux_proyeccion_regional!$A$2:$A$545,aux_PIB_regional!U$21,aux_proyeccion_regional!$B$2:$B$545,aux_PIB_regional!$A27)</f>
        <v>9.9892566785917992E-3</v>
      </c>
      <c r="V46" s="161">
        <f>SUMIFS(aux_proyeccion_regional!$C$2:$C$545,aux_proyeccion_regional!$A$2:$A$545,aux_PIB_regional!V$21,aux_proyeccion_regional!$B$2:$B$545,aux_PIB_regional!$A27)</f>
        <v>9.9892566785917992E-3</v>
      </c>
      <c r="W46" s="161">
        <f>SUMIFS(aux_proyeccion_regional!$C$2:$C$545,aux_proyeccion_regional!$A$2:$A$545,aux_PIB_regional!W$21,aux_proyeccion_regional!$B$2:$B$545,aux_PIB_regional!$A27)</f>
        <v>9.9892566785917992E-3</v>
      </c>
      <c r="X46" s="161">
        <f>SUMIFS(aux_proyeccion_regional!$C$2:$C$545,aux_proyeccion_regional!$A$2:$A$545,aux_PIB_regional!X$21,aux_proyeccion_regional!$B$2:$B$545,aux_PIB_regional!$A27)</f>
        <v>9.9892566785917992E-3</v>
      </c>
      <c r="Y46" s="161">
        <f>SUMIFS(aux_proyeccion_regional!$C$2:$C$545,aux_proyeccion_regional!$A$2:$A$545,aux_PIB_regional!Y$21,aux_proyeccion_regional!$B$2:$B$545,aux_PIB_regional!$A27)</f>
        <v>9.9892566785917992E-3</v>
      </c>
      <c r="Z46" s="161">
        <f>SUMIFS(aux_proyeccion_regional!$C$2:$C$545,aux_proyeccion_regional!$A$2:$A$545,aux_PIB_regional!Z$21,aux_proyeccion_regional!$B$2:$B$545,aux_PIB_regional!$A27)</f>
        <v>9.9892566785917992E-3</v>
      </c>
      <c r="AA46" s="161">
        <f>SUMIFS(aux_proyeccion_regional!$C$2:$C$545,aux_proyeccion_regional!$A$2:$A$545,aux_PIB_regional!AA$21,aux_proyeccion_regional!$B$2:$B$545,aux_PIB_regional!$A27)</f>
        <v>9.9892566785917992E-3</v>
      </c>
      <c r="AB46" s="161">
        <f>SUMIFS(aux_proyeccion_regional!$C$2:$C$545,aux_proyeccion_regional!$A$2:$A$545,aux_PIB_regional!AB$21,aux_proyeccion_regional!$B$2:$B$545,aux_PIB_regional!$A27)</f>
        <v>9.9892566785917992E-3</v>
      </c>
      <c r="AC46" s="161">
        <f>SUMIFS(aux_proyeccion_regional!$C$2:$C$545,aux_proyeccion_regional!$A$2:$A$545,aux_PIB_regional!AC$21,aux_proyeccion_regional!$B$2:$B$545,aux_PIB_regional!$A27)</f>
        <v>9.9892566785917992E-3</v>
      </c>
      <c r="AD46" s="161">
        <f>SUMIFS(aux_proyeccion_regional!$C$2:$C$545,aux_proyeccion_regional!$A$2:$A$545,aux_PIB_regional!AD$21,aux_proyeccion_regional!$B$2:$B$545,aux_PIB_regional!$A27)</f>
        <v>9.9892566785917992E-3</v>
      </c>
      <c r="AE46" s="161">
        <f>SUMIFS(aux_proyeccion_regional!$C$2:$C$545,aux_proyeccion_regional!$A$2:$A$545,aux_PIB_regional!AE$21,aux_proyeccion_regional!$B$2:$B$545,aux_PIB_regional!$A27)</f>
        <v>9.9892566785917992E-3</v>
      </c>
      <c r="AF46" s="161">
        <f>SUMIFS(aux_proyeccion_regional!$C$2:$C$545,aux_proyeccion_regional!$A$2:$A$545,aux_PIB_regional!AF$21,aux_proyeccion_regional!$B$2:$B$545,aux_PIB_regional!$A27)</f>
        <v>9.9892566785917992E-3</v>
      </c>
      <c r="AG46" s="161">
        <f>SUMIFS(aux_proyeccion_regional!$C$2:$C$545,aux_proyeccion_regional!$A$2:$A$545,aux_PIB_regional!AG$21,aux_proyeccion_regional!$B$2:$B$545,aux_PIB_regional!$A27)</f>
        <v>9.9892566785917992E-3</v>
      </c>
      <c r="AH46" s="161">
        <f>SUMIFS(aux_proyeccion_regional!$C$2:$C$545,aux_proyeccion_regional!$A$2:$A$545,aux_PIB_regional!AH$21,aux_proyeccion_regional!$B$2:$B$545,aux_PIB_regional!$A27)</f>
        <v>9.9892566785917992E-3</v>
      </c>
      <c r="AI46" s="161">
        <f>SUMIFS(aux_proyeccion_regional!$C$2:$C$545,aux_proyeccion_regional!$A$2:$A$545,aux_PIB_regional!AI$21,aux_proyeccion_regional!$B$2:$B$545,aux_PIB_regional!$A27)</f>
        <v>9.9892566785917992E-3</v>
      </c>
      <c r="AJ46" s="161">
        <f>SUMIFS(aux_proyeccion_regional!$C$2:$C$545,aux_proyeccion_regional!$A$2:$A$545,aux_PIB_regional!AJ$21,aux_proyeccion_regional!$B$2:$B$545,aux_PIB_regional!$A27)</f>
        <v>9.9892566785917992E-3</v>
      </c>
    </row>
    <row r="47" spans="1:36">
      <c r="A47" t="s">
        <v>41</v>
      </c>
      <c r="B47" t="s">
        <v>337</v>
      </c>
      <c r="C47" s="161">
        <f t="shared" si="0"/>
        <v>9.0232513614699507E-3</v>
      </c>
      <c r="D47" s="161">
        <f t="shared" si="0"/>
        <v>3.5140769820729521E-2</v>
      </c>
      <c r="E47" s="161">
        <f t="shared" si="0"/>
        <v>1.1376952179149731E-2</v>
      </c>
      <c r="F47" s="161">
        <f t="shared" si="0"/>
        <v>-8.4921539011177161E-2</v>
      </c>
      <c r="G47" s="161">
        <f t="shared" si="0"/>
        <v>0.13426678745478929</v>
      </c>
      <c r="H47" s="161">
        <f>SUMIFS(aux_proyeccion_regional!$C$2:$C$545,aux_proyeccion_regional!$A$2:$A$545,aux_PIB_regional!H$21,aux_proyeccion_regional!$B$2:$B$545,aux_PIB_regional!$A28)</f>
        <v>1.34037045216099E-2</v>
      </c>
      <c r="I47" s="161">
        <f>SUMIFS(aux_proyeccion_regional!$C$2:$C$545,aux_proyeccion_regional!$A$2:$A$545,aux_PIB_regional!I$21,aux_proyeccion_regional!$B$2:$B$545,aux_PIB_regional!$A28)</f>
        <v>1.0778528598824701E-2</v>
      </c>
      <c r="J47" s="161">
        <f>SUMIFS(aux_proyeccion_regional!$C$2:$C$545,aux_proyeccion_regional!$A$2:$A$545,aux_PIB_regional!J$21,aux_proyeccion_regional!$B$2:$B$545,aux_PIB_regional!$A28)</f>
        <v>1.34037045216099E-2</v>
      </c>
      <c r="K47" s="161">
        <f>SUMIFS(aux_proyeccion_regional!$C$2:$C$545,aux_proyeccion_regional!$A$2:$A$545,aux_PIB_regional!K$21,aux_proyeccion_regional!$B$2:$B$545,aux_PIB_regional!$A28)</f>
        <v>1.34037045216099E-2</v>
      </c>
      <c r="L47" s="161">
        <f>SUMIFS(aux_proyeccion_regional!$C$2:$C$545,aux_proyeccion_regional!$A$2:$A$545,aux_PIB_regional!L$21,aux_proyeccion_regional!$B$2:$B$545,aux_PIB_regional!$A28)</f>
        <v>1.34037045216099E-2</v>
      </c>
      <c r="M47" s="161">
        <f>SUMIFS(aux_proyeccion_regional!$C$2:$C$545,aux_proyeccion_regional!$A$2:$A$545,aux_PIB_regional!M$21,aux_proyeccion_regional!$B$2:$B$545,aux_PIB_regional!$A28)</f>
        <v>6.66239430018888E-2</v>
      </c>
      <c r="N47" s="161">
        <f>SUMIFS(aux_proyeccion_regional!$C$2:$C$545,aux_proyeccion_regional!$A$2:$A$545,aux_PIB_regional!N$21,aux_proyeccion_regional!$B$2:$B$545,aux_PIB_regional!$A28)</f>
        <v>1.34037045216099E-2</v>
      </c>
      <c r="O47" s="161">
        <f>SUMIFS(aux_proyeccion_regional!$C$2:$C$545,aux_proyeccion_regional!$A$2:$A$545,aux_PIB_regional!O$21,aux_proyeccion_regional!$B$2:$B$545,aux_PIB_regional!$A28)</f>
        <v>1.34037045216099E-2</v>
      </c>
      <c r="P47" s="161">
        <f>SUMIFS(aux_proyeccion_regional!$C$2:$C$545,aux_proyeccion_regional!$A$2:$A$545,aux_PIB_regional!P$21,aux_proyeccion_regional!$B$2:$B$545,aux_PIB_regional!$A28)</f>
        <v>1.34037045216099E-2</v>
      </c>
      <c r="Q47" s="161">
        <f>SUMIFS(aux_proyeccion_regional!$C$2:$C$545,aux_proyeccion_regional!$A$2:$A$545,aux_PIB_regional!Q$21,aux_proyeccion_regional!$B$2:$B$545,aux_PIB_regional!$A28)</f>
        <v>1.34037045216099E-2</v>
      </c>
      <c r="R47" s="161">
        <f>SUMIFS(aux_proyeccion_regional!$C$2:$C$545,aux_proyeccion_regional!$A$2:$A$545,aux_PIB_regional!R$21,aux_proyeccion_regional!$B$2:$B$545,aux_PIB_regional!$A28)</f>
        <v>1.34037045216099E-2</v>
      </c>
      <c r="S47" s="161">
        <f>SUMIFS(aux_proyeccion_regional!$C$2:$C$545,aux_proyeccion_regional!$A$2:$A$545,aux_PIB_regional!S$21,aux_proyeccion_regional!$B$2:$B$545,aux_PIB_regional!$A28)</f>
        <v>1.34037045216099E-2</v>
      </c>
      <c r="T47" s="161">
        <f>SUMIFS(aux_proyeccion_regional!$C$2:$C$545,aux_proyeccion_regional!$A$2:$A$545,aux_PIB_regional!T$21,aux_proyeccion_regional!$B$2:$B$545,aux_PIB_regional!$A28)</f>
        <v>1.34037045216099E-2</v>
      </c>
      <c r="U47" s="161">
        <f>SUMIFS(aux_proyeccion_regional!$C$2:$C$545,aux_proyeccion_regional!$A$2:$A$545,aux_PIB_regional!U$21,aux_proyeccion_regional!$B$2:$B$545,aux_PIB_regional!$A28)</f>
        <v>1.34037045216099E-2</v>
      </c>
      <c r="V47" s="161">
        <f>SUMIFS(aux_proyeccion_regional!$C$2:$C$545,aux_proyeccion_regional!$A$2:$A$545,aux_PIB_regional!V$21,aux_proyeccion_regional!$B$2:$B$545,aux_PIB_regional!$A28)</f>
        <v>1.34037045216099E-2</v>
      </c>
      <c r="W47" s="161">
        <f>SUMIFS(aux_proyeccion_regional!$C$2:$C$545,aux_proyeccion_regional!$A$2:$A$545,aux_PIB_regional!W$21,aux_proyeccion_regional!$B$2:$B$545,aux_PIB_regional!$A28)</f>
        <v>1.34037045216099E-2</v>
      </c>
      <c r="X47" s="161">
        <f>SUMIFS(aux_proyeccion_regional!$C$2:$C$545,aux_proyeccion_regional!$A$2:$A$545,aux_PIB_regional!X$21,aux_proyeccion_regional!$B$2:$B$545,aux_PIB_regional!$A28)</f>
        <v>1.34037045216099E-2</v>
      </c>
      <c r="Y47" s="161">
        <f>SUMIFS(aux_proyeccion_regional!$C$2:$C$545,aux_proyeccion_regional!$A$2:$A$545,aux_PIB_regional!Y$21,aux_proyeccion_regional!$B$2:$B$545,aux_PIB_regional!$A28)</f>
        <v>1.34037045216099E-2</v>
      </c>
      <c r="Z47" s="161">
        <f>SUMIFS(aux_proyeccion_regional!$C$2:$C$545,aux_proyeccion_regional!$A$2:$A$545,aux_PIB_regional!Z$21,aux_proyeccion_regional!$B$2:$B$545,aux_PIB_regional!$A28)</f>
        <v>1.34037045216099E-2</v>
      </c>
      <c r="AA47" s="161">
        <f>SUMIFS(aux_proyeccion_regional!$C$2:$C$545,aux_proyeccion_regional!$A$2:$A$545,aux_PIB_regional!AA$21,aux_proyeccion_regional!$B$2:$B$545,aux_PIB_regional!$A28)</f>
        <v>1.34037045216099E-2</v>
      </c>
      <c r="AB47" s="161">
        <f>SUMIFS(aux_proyeccion_regional!$C$2:$C$545,aux_proyeccion_regional!$A$2:$A$545,aux_PIB_regional!AB$21,aux_proyeccion_regional!$B$2:$B$545,aux_PIB_regional!$A28)</f>
        <v>1.34037045216099E-2</v>
      </c>
      <c r="AC47" s="161">
        <f>SUMIFS(aux_proyeccion_regional!$C$2:$C$545,aux_proyeccion_regional!$A$2:$A$545,aux_PIB_regional!AC$21,aux_proyeccion_regional!$B$2:$B$545,aux_PIB_regional!$A28)</f>
        <v>1.34037045216099E-2</v>
      </c>
      <c r="AD47" s="161">
        <f>SUMIFS(aux_proyeccion_regional!$C$2:$C$545,aux_proyeccion_regional!$A$2:$A$545,aux_PIB_regional!AD$21,aux_proyeccion_regional!$B$2:$B$545,aux_PIB_regional!$A28)</f>
        <v>1.34037045216099E-2</v>
      </c>
      <c r="AE47" s="161">
        <f>SUMIFS(aux_proyeccion_regional!$C$2:$C$545,aux_proyeccion_regional!$A$2:$A$545,aux_PIB_regional!AE$21,aux_proyeccion_regional!$B$2:$B$545,aux_PIB_regional!$A28)</f>
        <v>1.34037045216099E-2</v>
      </c>
      <c r="AF47" s="161">
        <f>SUMIFS(aux_proyeccion_regional!$C$2:$C$545,aux_proyeccion_regional!$A$2:$A$545,aux_PIB_regional!AF$21,aux_proyeccion_regional!$B$2:$B$545,aux_PIB_regional!$A28)</f>
        <v>1.34037045216099E-2</v>
      </c>
      <c r="AG47" s="161">
        <f>SUMIFS(aux_proyeccion_regional!$C$2:$C$545,aux_proyeccion_regional!$A$2:$A$545,aux_PIB_regional!AG$21,aux_proyeccion_regional!$B$2:$B$545,aux_PIB_regional!$A28)</f>
        <v>1.34037045216099E-2</v>
      </c>
      <c r="AH47" s="161">
        <f>SUMIFS(aux_proyeccion_regional!$C$2:$C$545,aux_proyeccion_regional!$A$2:$A$545,aux_PIB_regional!AH$21,aux_proyeccion_regional!$B$2:$B$545,aux_PIB_regional!$A28)</f>
        <v>1.34037045216099E-2</v>
      </c>
      <c r="AI47" s="161">
        <f>SUMIFS(aux_proyeccion_regional!$C$2:$C$545,aux_proyeccion_regional!$A$2:$A$545,aux_PIB_regional!AI$21,aux_proyeccion_regional!$B$2:$B$545,aux_PIB_regional!$A28)</f>
        <v>1.34037045216099E-2</v>
      </c>
      <c r="AJ47" s="161">
        <f>SUMIFS(aux_proyeccion_regional!$C$2:$C$545,aux_proyeccion_regional!$A$2:$A$545,aux_PIB_regional!AJ$21,aux_proyeccion_regional!$B$2:$B$545,aux_PIB_regional!$A28)</f>
        <v>1.34037045216099E-2</v>
      </c>
    </row>
    <row r="48" spans="1:36">
      <c r="A48" t="s">
        <v>881</v>
      </c>
      <c r="B48" t="s">
        <v>337</v>
      </c>
      <c r="C48" s="161">
        <f t="shared" si="0"/>
        <v>-1.146770856984583E-2</v>
      </c>
      <c r="D48" s="161">
        <f t="shared" si="0"/>
        <v>5.213723470927726E-2</v>
      </c>
      <c r="E48" s="161">
        <f t="shared" si="0"/>
        <v>-6.071033348599944E-3</v>
      </c>
      <c r="F48" s="161">
        <f t="shared" si="0"/>
        <v>-3.6095332811625733E-2</v>
      </c>
      <c r="G48" s="161">
        <f t="shared" si="0"/>
        <v>0.10190686639568081</v>
      </c>
      <c r="H48" s="161">
        <f>SUMIFS(aux_proyeccion_regional!$C$2:$C$545,aux_proyeccion_regional!$A$2:$A$545,aux_PIB_regional!H$21,aux_proyeccion_regional!$B$2:$B$545,aux_PIB_regional!$A29)</f>
        <v>9.7951914842104304E-3</v>
      </c>
      <c r="I48" s="161">
        <f>SUMIFS(aux_proyeccion_regional!$C$2:$C$545,aux_proyeccion_regional!$A$2:$A$545,aux_PIB_regional!I$21,aux_proyeccion_regional!$B$2:$B$545,aux_PIB_regional!$A29)</f>
        <v>7.4480803839547596E-3</v>
      </c>
      <c r="J48" s="161">
        <f>SUMIFS(aux_proyeccion_regional!$C$2:$C$545,aux_proyeccion_regional!$A$2:$A$545,aux_PIB_regional!J$21,aux_proyeccion_regional!$B$2:$B$545,aux_PIB_regional!$A29)</f>
        <v>9.7951914842104304E-3</v>
      </c>
      <c r="K48" s="161">
        <f>SUMIFS(aux_proyeccion_regional!$C$2:$C$545,aux_proyeccion_regional!$A$2:$A$545,aux_PIB_regional!K$21,aux_proyeccion_regional!$B$2:$B$545,aux_PIB_regional!$A29)</f>
        <v>9.7951914842104304E-3</v>
      </c>
      <c r="L48" s="161">
        <f>SUMIFS(aux_proyeccion_regional!$C$2:$C$545,aux_proyeccion_regional!$A$2:$A$545,aux_PIB_regional!L$21,aux_proyeccion_regional!$B$2:$B$545,aux_PIB_regional!$A29)</f>
        <v>9.7951914842104304E-3</v>
      </c>
      <c r="M48" s="161">
        <f>SUMIFS(aux_proyeccion_regional!$C$2:$C$545,aux_proyeccion_regional!$A$2:$A$545,aux_PIB_regional!M$21,aux_proyeccion_regional!$B$2:$B$545,aux_PIB_regional!$A29)</f>
        <v>6.0381781485426299E-2</v>
      </c>
      <c r="N48" s="161">
        <f>SUMIFS(aux_proyeccion_regional!$C$2:$C$545,aux_proyeccion_regional!$A$2:$A$545,aux_PIB_regional!N$21,aux_proyeccion_regional!$B$2:$B$545,aux_PIB_regional!$A29)</f>
        <v>9.7951914842104304E-3</v>
      </c>
      <c r="O48" s="161">
        <f>SUMIFS(aux_proyeccion_regional!$C$2:$C$545,aux_proyeccion_regional!$A$2:$A$545,aux_PIB_regional!O$21,aux_proyeccion_regional!$B$2:$B$545,aux_PIB_regional!$A29)</f>
        <v>9.7951914842104304E-3</v>
      </c>
      <c r="P48" s="161">
        <f>SUMIFS(aux_proyeccion_regional!$C$2:$C$545,aux_proyeccion_regional!$A$2:$A$545,aux_PIB_regional!P$21,aux_proyeccion_regional!$B$2:$B$545,aux_PIB_regional!$A29)</f>
        <v>9.7951914842104304E-3</v>
      </c>
      <c r="Q48" s="161">
        <f>SUMIFS(aux_proyeccion_regional!$C$2:$C$545,aux_proyeccion_regional!$A$2:$A$545,aux_PIB_regional!Q$21,aux_proyeccion_regional!$B$2:$B$545,aux_PIB_regional!$A29)</f>
        <v>9.7951914842104304E-3</v>
      </c>
      <c r="R48" s="161">
        <f>SUMIFS(aux_proyeccion_regional!$C$2:$C$545,aux_proyeccion_regional!$A$2:$A$545,aux_PIB_regional!R$21,aux_proyeccion_regional!$B$2:$B$545,aux_PIB_regional!$A29)</f>
        <v>9.7951914842104304E-3</v>
      </c>
      <c r="S48" s="161">
        <f>SUMIFS(aux_proyeccion_regional!$C$2:$C$545,aux_proyeccion_regional!$A$2:$A$545,aux_PIB_regional!S$21,aux_proyeccion_regional!$B$2:$B$545,aux_PIB_regional!$A29)</f>
        <v>9.7951914842104304E-3</v>
      </c>
      <c r="T48" s="161">
        <f>SUMIFS(aux_proyeccion_regional!$C$2:$C$545,aux_proyeccion_regional!$A$2:$A$545,aux_PIB_regional!T$21,aux_proyeccion_regional!$B$2:$B$545,aux_PIB_regional!$A29)</f>
        <v>9.7951914842104304E-3</v>
      </c>
      <c r="U48" s="161">
        <f>SUMIFS(aux_proyeccion_regional!$C$2:$C$545,aux_proyeccion_regional!$A$2:$A$545,aux_PIB_regional!U$21,aux_proyeccion_regional!$B$2:$B$545,aux_PIB_regional!$A29)</f>
        <v>9.7951914842104304E-3</v>
      </c>
      <c r="V48" s="161">
        <f>SUMIFS(aux_proyeccion_regional!$C$2:$C$545,aux_proyeccion_regional!$A$2:$A$545,aux_PIB_regional!V$21,aux_proyeccion_regional!$B$2:$B$545,aux_PIB_regional!$A29)</f>
        <v>9.7951914842104304E-3</v>
      </c>
      <c r="W48" s="161">
        <f>SUMIFS(aux_proyeccion_regional!$C$2:$C$545,aux_proyeccion_regional!$A$2:$A$545,aux_PIB_regional!W$21,aux_proyeccion_regional!$B$2:$B$545,aux_PIB_regional!$A29)</f>
        <v>9.7951914842104304E-3</v>
      </c>
      <c r="X48" s="161">
        <f>SUMIFS(aux_proyeccion_regional!$C$2:$C$545,aux_proyeccion_regional!$A$2:$A$545,aux_PIB_regional!X$21,aux_proyeccion_regional!$B$2:$B$545,aux_PIB_regional!$A29)</f>
        <v>9.7951914842104304E-3</v>
      </c>
      <c r="Y48" s="161">
        <f>SUMIFS(aux_proyeccion_regional!$C$2:$C$545,aux_proyeccion_regional!$A$2:$A$545,aux_PIB_regional!Y$21,aux_proyeccion_regional!$B$2:$B$545,aux_PIB_regional!$A29)</f>
        <v>9.7951914842104304E-3</v>
      </c>
      <c r="Z48" s="161">
        <f>SUMIFS(aux_proyeccion_regional!$C$2:$C$545,aux_proyeccion_regional!$A$2:$A$545,aux_PIB_regional!Z$21,aux_proyeccion_regional!$B$2:$B$545,aux_PIB_regional!$A29)</f>
        <v>9.7951914842104304E-3</v>
      </c>
      <c r="AA48" s="161">
        <f>SUMIFS(aux_proyeccion_regional!$C$2:$C$545,aux_proyeccion_regional!$A$2:$A$545,aux_PIB_regional!AA$21,aux_proyeccion_regional!$B$2:$B$545,aux_PIB_regional!$A29)</f>
        <v>9.7951914842104304E-3</v>
      </c>
      <c r="AB48" s="161">
        <f>SUMIFS(aux_proyeccion_regional!$C$2:$C$545,aux_proyeccion_regional!$A$2:$A$545,aux_PIB_regional!AB$21,aux_proyeccion_regional!$B$2:$B$545,aux_PIB_regional!$A29)</f>
        <v>9.7951914842104304E-3</v>
      </c>
      <c r="AC48" s="161">
        <f>SUMIFS(aux_proyeccion_regional!$C$2:$C$545,aux_proyeccion_regional!$A$2:$A$545,aux_PIB_regional!AC$21,aux_proyeccion_regional!$B$2:$B$545,aux_PIB_regional!$A29)</f>
        <v>9.7951914842104304E-3</v>
      </c>
      <c r="AD48" s="161">
        <f>SUMIFS(aux_proyeccion_regional!$C$2:$C$545,aux_proyeccion_regional!$A$2:$A$545,aux_PIB_regional!AD$21,aux_proyeccion_regional!$B$2:$B$545,aux_PIB_regional!$A29)</f>
        <v>9.7951914842104304E-3</v>
      </c>
      <c r="AE48" s="161">
        <f>SUMIFS(aux_proyeccion_regional!$C$2:$C$545,aux_proyeccion_regional!$A$2:$A$545,aux_PIB_regional!AE$21,aux_proyeccion_regional!$B$2:$B$545,aux_PIB_regional!$A29)</f>
        <v>9.7951914842104304E-3</v>
      </c>
      <c r="AF48" s="161">
        <f>SUMIFS(aux_proyeccion_regional!$C$2:$C$545,aux_proyeccion_regional!$A$2:$A$545,aux_PIB_regional!AF$21,aux_proyeccion_regional!$B$2:$B$545,aux_PIB_regional!$A29)</f>
        <v>9.7951914842104304E-3</v>
      </c>
      <c r="AG48" s="161">
        <f>SUMIFS(aux_proyeccion_regional!$C$2:$C$545,aux_proyeccion_regional!$A$2:$A$545,aux_PIB_regional!AG$21,aux_proyeccion_regional!$B$2:$B$545,aux_PIB_regional!$A29)</f>
        <v>9.7951914842104304E-3</v>
      </c>
      <c r="AH48" s="161">
        <f>SUMIFS(aux_proyeccion_regional!$C$2:$C$545,aux_proyeccion_regional!$A$2:$A$545,aux_PIB_regional!AH$21,aux_proyeccion_regional!$B$2:$B$545,aux_PIB_regional!$A29)</f>
        <v>9.7951914842104304E-3</v>
      </c>
      <c r="AI48" s="161">
        <f>SUMIFS(aux_proyeccion_regional!$C$2:$C$545,aux_proyeccion_regional!$A$2:$A$545,aux_PIB_regional!AI$21,aux_proyeccion_regional!$B$2:$B$545,aux_PIB_regional!$A29)</f>
        <v>9.7951914842104304E-3</v>
      </c>
      <c r="AJ48" s="161">
        <f>SUMIFS(aux_proyeccion_regional!$C$2:$C$545,aux_proyeccion_regional!$A$2:$A$545,aux_PIB_regional!AJ$21,aux_proyeccion_regional!$B$2:$B$545,aux_PIB_regional!$A29)</f>
        <v>9.7951914842104304E-3</v>
      </c>
    </row>
    <row r="49" spans="1:36">
      <c r="A49" t="s">
        <v>882</v>
      </c>
      <c r="B49" t="s">
        <v>337</v>
      </c>
      <c r="C49" s="161">
        <f t="shared" si="0"/>
        <v>6.9157723600777191E-3</v>
      </c>
      <c r="D49" s="161">
        <f t="shared" si="0"/>
        <v>7.8611952793039092E-2</v>
      </c>
      <c r="E49" s="161">
        <f t="shared" si="0"/>
        <v>-7.6538477325866208E-3</v>
      </c>
      <c r="F49" s="161">
        <f t="shared" si="0"/>
        <v>-1.9539161013541889E-2</v>
      </c>
      <c r="G49" s="161">
        <f t="shared" si="0"/>
        <v>9.4239937456033915E-2</v>
      </c>
      <c r="H49" s="161">
        <f>SUMIFS(aux_proyeccion_regional!$C$2:$C$545,aux_proyeccion_regional!$A$2:$A$545,aux_PIB_regional!H$21,aux_proyeccion_regional!$B$2:$B$545,aux_PIB_regional!$A30)</f>
        <v>1.54153231566313E-2</v>
      </c>
      <c r="I49" s="161">
        <f>SUMIFS(aux_proyeccion_regional!$C$2:$C$545,aux_proyeccion_regional!$A$2:$A$545,aux_PIB_regional!I$21,aux_proyeccion_regional!$B$2:$B$545,aux_PIB_regional!$A30)</f>
        <v>1.12716126457114E-2</v>
      </c>
      <c r="J49" s="161">
        <f>SUMIFS(aux_proyeccion_regional!$C$2:$C$545,aux_proyeccion_regional!$A$2:$A$545,aux_PIB_regional!J$21,aux_proyeccion_regional!$B$2:$B$545,aux_PIB_regional!$A30)</f>
        <v>1.54153231566313E-2</v>
      </c>
      <c r="K49" s="161">
        <f>SUMIFS(aux_proyeccion_regional!$C$2:$C$545,aux_proyeccion_regional!$A$2:$A$545,aux_PIB_regional!K$21,aux_proyeccion_regional!$B$2:$B$545,aux_PIB_regional!$A30)</f>
        <v>1.54153231566313E-2</v>
      </c>
      <c r="L49" s="161">
        <f>SUMIFS(aux_proyeccion_regional!$C$2:$C$545,aux_proyeccion_regional!$A$2:$A$545,aux_PIB_regional!L$21,aux_proyeccion_regional!$B$2:$B$545,aux_PIB_regional!$A30)</f>
        <v>1.54153231566313E-2</v>
      </c>
      <c r="M49" s="161">
        <f>SUMIFS(aux_proyeccion_regional!$C$2:$C$545,aux_proyeccion_regional!$A$2:$A$545,aux_PIB_regional!M$21,aux_proyeccion_regional!$B$2:$B$545,aux_PIB_regional!$A30)</f>
        <v>7.0307849628070296E-2</v>
      </c>
      <c r="N49" s="161">
        <f>SUMIFS(aux_proyeccion_regional!$C$2:$C$545,aux_proyeccion_regional!$A$2:$A$545,aux_PIB_regional!N$21,aux_proyeccion_regional!$B$2:$B$545,aux_PIB_regional!$A30)</f>
        <v>1.54153231566313E-2</v>
      </c>
      <c r="O49" s="161">
        <f>SUMIFS(aux_proyeccion_regional!$C$2:$C$545,aux_proyeccion_regional!$A$2:$A$545,aux_PIB_regional!O$21,aux_proyeccion_regional!$B$2:$B$545,aux_PIB_regional!$A30)</f>
        <v>1.54153231566313E-2</v>
      </c>
      <c r="P49" s="161">
        <f>SUMIFS(aux_proyeccion_regional!$C$2:$C$545,aux_proyeccion_regional!$A$2:$A$545,aux_PIB_regional!P$21,aux_proyeccion_regional!$B$2:$B$545,aux_PIB_regional!$A30)</f>
        <v>1.54153231566313E-2</v>
      </c>
      <c r="Q49" s="161">
        <f>SUMIFS(aux_proyeccion_regional!$C$2:$C$545,aux_proyeccion_regional!$A$2:$A$545,aux_PIB_regional!Q$21,aux_proyeccion_regional!$B$2:$B$545,aux_PIB_regional!$A30)</f>
        <v>1.54153231566313E-2</v>
      </c>
      <c r="R49" s="161">
        <f>SUMIFS(aux_proyeccion_regional!$C$2:$C$545,aux_proyeccion_regional!$A$2:$A$545,aux_PIB_regional!R$21,aux_proyeccion_regional!$B$2:$B$545,aux_PIB_regional!$A30)</f>
        <v>1.54153231566313E-2</v>
      </c>
      <c r="S49" s="161">
        <f>SUMIFS(aux_proyeccion_regional!$C$2:$C$545,aux_proyeccion_regional!$A$2:$A$545,aux_PIB_regional!S$21,aux_proyeccion_regional!$B$2:$B$545,aux_PIB_regional!$A30)</f>
        <v>1.54153231566313E-2</v>
      </c>
      <c r="T49" s="161">
        <f>SUMIFS(aux_proyeccion_regional!$C$2:$C$545,aux_proyeccion_regional!$A$2:$A$545,aux_PIB_regional!T$21,aux_proyeccion_regional!$B$2:$B$545,aux_PIB_regional!$A30)</f>
        <v>1.54153231566313E-2</v>
      </c>
      <c r="U49" s="161">
        <f>SUMIFS(aux_proyeccion_regional!$C$2:$C$545,aux_proyeccion_regional!$A$2:$A$545,aux_PIB_regional!U$21,aux_proyeccion_regional!$B$2:$B$545,aux_PIB_regional!$A30)</f>
        <v>1.54153231566313E-2</v>
      </c>
      <c r="V49" s="161">
        <f>SUMIFS(aux_proyeccion_regional!$C$2:$C$545,aux_proyeccion_regional!$A$2:$A$545,aux_PIB_regional!V$21,aux_proyeccion_regional!$B$2:$B$545,aux_PIB_regional!$A30)</f>
        <v>1.54153231566313E-2</v>
      </c>
      <c r="W49" s="161">
        <f>SUMIFS(aux_proyeccion_regional!$C$2:$C$545,aux_proyeccion_regional!$A$2:$A$545,aux_PIB_regional!W$21,aux_proyeccion_regional!$B$2:$B$545,aux_PIB_regional!$A30)</f>
        <v>1.54153231566313E-2</v>
      </c>
      <c r="X49" s="161">
        <f>SUMIFS(aux_proyeccion_regional!$C$2:$C$545,aux_proyeccion_regional!$A$2:$A$545,aux_PIB_regional!X$21,aux_proyeccion_regional!$B$2:$B$545,aux_PIB_regional!$A30)</f>
        <v>1.54153231566313E-2</v>
      </c>
      <c r="Y49" s="161">
        <f>SUMIFS(aux_proyeccion_regional!$C$2:$C$545,aux_proyeccion_regional!$A$2:$A$545,aux_PIB_regional!Y$21,aux_proyeccion_regional!$B$2:$B$545,aux_PIB_regional!$A30)</f>
        <v>1.54153231566313E-2</v>
      </c>
      <c r="Z49" s="161">
        <f>SUMIFS(aux_proyeccion_regional!$C$2:$C$545,aux_proyeccion_regional!$A$2:$A$545,aux_PIB_regional!Z$21,aux_proyeccion_regional!$B$2:$B$545,aux_PIB_regional!$A30)</f>
        <v>1.54153231566313E-2</v>
      </c>
      <c r="AA49" s="161">
        <f>SUMIFS(aux_proyeccion_regional!$C$2:$C$545,aux_proyeccion_regional!$A$2:$A$545,aux_PIB_regional!AA$21,aux_proyeccion_regional!$B$2:$B$545,aux_PIB_regional!$A30)</f>
        <v>1.54153231566313E-2</v>
      </c>
      <c r="AB49" s="161">
        <f>SUMIFS(aux_proyeccion_regional!$C$2:$C$545,aux_proyeccion_regional!$A$2:$A$545,aux_PIB_regional!AB$21,aux_proyeccion_regional!$B$2:$B$545,aux_PIB_regional!$A30)</f>
        <v>1.54153231566313E-2</v>
      </c>
      <c r="AC49" s="161">
        <f>SUMIFS(aux_proyeccion_regional!$C$2:$C$545,aux_proyeccion_regional!$A$2:$A$545,aux_PIB_regional!AC$21,aux_proyeccion_regional!$B$2:$B$545,aux_PIB_regional!$A30)</f>
        <v>1.54153231566313E-2</v>
      </c>
      <c r="AD49" s="161">
        <f>SUMIFS(aux_proyeccion_regional!$C$2:$C$545,aux_proyeccion_regional!$A$2:$A$545,aux_PIB_regional!AD$21,aux_proyeccion_regional!$B$2:$B$545,aux_PIB_regional!$A30)</f>
        <v>1.54153231566313E-2</v>
      </c>
      <c r="AE49" s="161">
        <f>SUMIFS(aux_proyeccion_regional!$C$2:$C$545,aux_proyeccion_regional!$A$2:$A$545,aux_PIB_regional!AE$21,aux_proyeccion_regional!$B$2:$B$545,aux_PIB_regional!$A30)</f>
        <v>1.54153231566313E-2</v>
      </c>
      <c r="AF49" s="161">
        <f>SUMIFS(aux_proyeccion_regional!$C$2:$C$545,aux_proyeccion_regional!$A$2:$A$545,aux_PIB_regional!AF$21,aux_proyeccion_regional!$B$2:$B$545,aux_PIB_regional!$A30)</f>
        <v>1.54153231566313E-2</v>
      </c>
      <c r="AG49" s="161">
        <f>SUMIFS(aux_proyeccion_regional!$C$2:$C$545,aux_proyeccion_regional!$A$2:$A$545,aux_PIB_regional!AG$21,aux_proyeccion_regional!$B$2:$B$545,aux_PIB_regional!$A30)</f>
        <v>1.54153231566313E-2</v>
      </c>
      <c r="AH49" s="161">
        <f>SUMIFS(aux_proyeccion_regional!$C$2:$C$545,aux_proyeccion_regional!$A$2:$A$545,aux_PIB_regional!AH$21,aux_proyeccion_regional!$B$2:$B$545,aux_PIB_regional!$A30)</f>
        <v>1.54153231566313E-2</v>
      </c>
      <c r="AI49" s="161">
        <f>SUMIFS(aux_proyeccion_regional!$C$2:$C$545,aux_proyeccion_regional!$A$2:$A$545,aux_PIB_regional!AI$21,aux_proyeccion_regional!$B$2:$B$545,aux_PIB_regional!$A30)</f>
        <v>1.54153231566313E-2</v>
      </c>
      <c r="AJ49" s="161">
        <f>SUMIFS(aux_proyeccion_regional!$C$2:$C$545,aux_proyeccion_regional!$A$2:$A$545,aux_PIB_regional!AJ$21,aux_proyeccion_regional!$B$2:$B$545,aux_PIB_regional!$A30)</f>
        <v>1.54153231566313E-2</v>
      </c>
    </row>
    <row r="50" spans="1:36">
      <c r="A50" t="s">
        <v>883</v>
      </c>
      <c r="B50" t="s">
        <v>337</v>
      </c>
      <c r="C50" s="161">
        <f t="shared" si="0"/>
        <v>-8.4932417227320854E-5</v>
      </c>
      <c r="D50" s="161">
        <f t="shared" si="0"/>
        <v>6.2865164617194352E-2</v>
      </c>
      <c r="E50" s="161">
        <f t="shared" si="0"/>
        <v>9.247992222307537E-3</v>
      </c>
      <c r="F50" s="161">
        <f t="shared" si="0"/>
        <v>-3.2576396640307162E-2</v>
      </c>
      <c r="G50" s="161">
        <f t="shared" si="0"/>
        <v>0.13733161338347949</v>
      </c>
      <c r="H50" s="161">
        <f>SUMIFS(aux_proyeccion_regional!$C$2:$C$545,aux_proyeccion_regional!$A$2:$A$545,aux_PIB_regional!H$21,aux_proyeccion_regional!$B$2:$B$545,aux_PIB_regional!$A31)</f>
        <v>2.1358084261206601E-2</v>
      </c>
      <c r="I50" s="161">
        <f>SUMIFS(aux_proyeccion_regional!$C$2:$C$545,aux_proyeccion_regional!$A$2:$A$545,aux_PIB_regional!I$21,aux_proyeccion_regional!$B$2:$B$545,aux_PIB_regional!$A31)</f>
        <v>1.8823889598919001E-2</v>
      </c>
      <c r="J50" s="161">
        <f>SUMIFS(aux_proyeccion_regional!$C$2:$C$545,aux_proyeccion_regional!$A$2:$A$545,aux_PIB_regional!J$21,aux_proyeccion_regional!$B$2:$B$545,aux_PIB_regional!$A31)</f>
        <v>2.1358084261206601E-2</v>
      </c>
      <c r="K50" s="161">
        <f>SUMIFS(aux_proyeccion_regional!$C$2:$C$545,aux_proyeccion_regional!$A$2:$A$545,aux_PIB_regional!K$21,aux_proyeccion_regional!$B$2:$B$545,aux_PIB_regional!$A31)</f>
        <v>2.1358084261206601E-2</v>
      </c>
      <c r="L50" s="161">
        <f>SUMIFS(aux_proyeccion_regional!$C$2:$C$545,aux_proyeccion_regional!$A$2:$A$545,aux_PIB_regional!L$21,aux_proyeccion_regional!$B$2:$B$545,aux_PIB_regional!$A31)</f>
        <v>2.1358084261206601E-2</v>
      </c>
      <c r="M50" s="161">
        <f>SUMIFS(aux_proyeccion_regional!$C$2:$C$545,aux_proyeccion_regional!$A$2:$A$545,aux_PIB_regional!M$21,aux_proyeccion_regional!$B$2:$B$545,aux_PIB_regional!$A31)</f>
        <v>7.65919480003215E-2</v>
      </c>
      <c r="N50" s="161">
        <f>SUMIFS(aux_proyeccion_regional!$C$2:$C$545,aux_proyeccion_regional!$A$2:$A$545,aux_PIB_regional!N$21,aux_proyeccion_regional!$B$2:$B$545,aux_PIB_regional!$A31)</f>
        <v>2.1358084261206601E-2</v>
      </c>
      <c r="O50" s="161">
        <f>SUMIFS(aux_proyeccion_regional!$C$2:$C$545,aux_proyeccion_regional!$A$2:$A$545,aux_PIB_regional!O$21,aux_proyeccion_regional!$B$2:$B$545,aux_PIB_regional!$A31)</f>
        <v>2.1358084261206601E-2</v>
      </c>
      <c r="P50" s="161">
        <f>SUMIFS(aux_proyeccion_regional!$C$2:$C$545,aux_proyeccion_regional!$A$2:$A$545,aux_PIB_regional!P$21,aux_proyeccion_regional!$B$2:$B$545,aux_PIB_regional!$A31)</f>
        <v>2.1358084261206601E-2</v>
      </c>
      <c r="Q50" s="161">
        <f>SUMIFS(aux_proyeccion_regional!$C$2:$C$545,aux_proyeccion_regional!$A$2:$A$545,aux_PIB_regional!Q$21,aux_proyeccion_regional!$B$2:$B$545,aux_PIB_regional!$A31)</f>
        <v>2.1358084261206601E-2</v>
      </c>
      <c r="R50" s="161">
        <f>SUMIFS(aux_proyeccion_regional!$C$2:$C$545,aux_proyeccion_regional!$A$2:$A$545,aux_PIB_regional!R$21,aux_proyeccion_regional!$B$2:$B$545,aux_PIB_regional!$A31)</f>
        <v>2.1358084261206601E-2</v>
      </c>
      <c r="S50" s="161">
        <f>SUMIFS(aux_proyeccion_regional!$C$2:$C$545,aux_proyeccion_regional!$A$2:$A$545,aux_PIB_regional!S$21,aux_proyeccion_regional!$B$2:$B$545,aux_PIB_regional!$A31)</f>
        <v>2.1358084261206601E-2</v>
      </c>
      <c r="T50" s="161">
        <f>SUMIFS(aux_proyeccion_regional!$C$2:$C$545,aux_proyeccion_regional!$A$2:$A$545,aux_PIB_regional!T$21,aux_proyeccion_regional!$B$2:$B$545,aux_PIB_regional!$A31)</f>
        <v>2.1358084261206601E-2</v>
      </c>
      <c r="U50" s="161">
        <f>SUMIFS(aux_proyeccion_regional!$C$2:$C$545,aux_proyeccion_regional!$A$2:$A$545,aux_PIB_regional!U$21,aux_proyeccion_regional!$B$2:$B$545,aux_PIB_regional!$A31)</f>
        <v>2.1358084261206601E-2</v>
      </c>
      <c r="V50" s="161">
        <f>SUMIFS(aux_proyeccion_regional!$C$2:$C$545,aux_proyeccion_regional!$A$2:$A$545,aux_PIB_regional!V$21,aux_proyeccion_regional!$B$2:$B$545,aux_PIB_regional!$A31)</f>
        <v>2.1358084261206601E-2</v>
      </c>
      <c r="W50" s="161">
        <f>SUMIFS(aux_proyeccion_regional!$C$2:$C$545,aux_proyeccion_regional!$A$2:$A$545,aux_PIB_regional!W$21,aux_proyeccion_regional!$B$2:$B$545,aux_PIB_regional!$A31)</f>
        <v>2.1358084261206601E-2</v>
      </c>
      <c r="X50" s="161">
        <f>SUMIFS(aux_proyeccion_regional!$C$2:$C$545,aux_proyeccion_regional!$A$2:$A$545,aux_PIB_regional!X$21,aux_proyeccion_regional!$B$2:$B$545,aux_PIB_regional!$A31)</f>
        <v>2.1358084261206601E-2</v>
      </c>
      <c r="Y50" s="161">
        <f>SUMIFS(aux_proyeccion_regional!$C$2:$C$545,aux_proyeccion_regional!$A$2:$A$545,aux_PIB_regional!Y$21,aux_proyeccion_regional!$B$2:$B$545,aux_PIB_regional!$A31)</f>
        <v>2.1358084261206601E-2</v>
      </c>
      <c r="Z50" s="161">
        <f>SUMIFS(aux_proyeccion_regional!$C$2:$C$545,aux_proyeccion_regional!$A$2:$A$545,aux_PIB_regional!Z$21,aux_proyeccion_regional!$B$2:$B$545,aux_PIB_regional!$A31)</f>
        <v>2.1358084261206601E-2</v>
      </c>
      <c r="AA50" s="161">
        <f>SUMIFS(aux_proyeccion_regional!$C$2:$C$545,aux_proyeccion_regional!$A$2:$A$545,aux_PIB_regional!AA$21,aux_proyeccion_regional!$B$2:$B$545,aux_PIB_regional!$A31)</f>
        <v>2.1358084261206601E-2</v>
      </c>
      <c r="AB50" s="161">
        <f>SUMIFS(aux_proyeccion_regional!$C$2:$C$545,aux_proyeccion_regional!$A$2:$A$545,aux_PIB_regional!AB$21,aux_proyeccion_regional!$B$2:$B$545,aux_PIB_regional!$A31)</f>
        <v>2.1358084261206601E-2</v>
      </c>
      <c r="AC50" s="161">
        <f>SUMIFS(aux_proyeccion_regional!$C$2:$C$545,aux_proyeccion_regional!$A$2:$A$545,aux_PIB_regional!AC$21,aux_proyeccion_regional!$B$2:$B$545,aux_PIB_regional!$A31)</f>
        <v>2.1358084261206601E-2</v>
      </c>
      <c r="AD50" s="161">
        <f>SUMIFS(aux_proyeccion_regional!$C$2:$C$545,aux_proyeccion_regional!$A$2:$A$545,aux_PIB_regional!AD$21,aux_proyeccion_regional!$B$2:$B$545,aux_PIB_regional!$A31)</f>
        <v>2.1358084261206601E-2</v>
      </c>
      <c r="AE50" s="161">
        <f>SUMIFS(aux_proyeccion_regional!$C$2:$C$545,aux_proyeccion_regional!$A$2:$A$545,aux_PIB_regional!AE$21,aux_proyeccion_regional!$B$2:$B$545,aux_PIB_regional!$A31)</f>
        <v>2.1358084261206601E-2</v>
      </c>
      <c r="AF50" s="161">
        <f>SUMIFS(aux_proyeccion_regional!$C$2:$C$545,aux_proyeccion_regional!$A$2:$A$545,aux_PIB_regional!AF$21,aux_proyeccion_regional!$B$2:$B$545,aux_PIB_regional!$A31)</f>
        <v>2.1358084261206601E-2</v>
      </c>
      <c r="AG50" s="161">
        <f>SUMIFS(aux_proyeccion_regional!$C$2:$C$545,aux_proyeccion_regional!$A$2:$A$545,aux_PIB_regional!AG$21,aux_proyeccion_regional!$B$2:$B$545,aux_PIB_regional!$A31)</f>
        <v>2.1358084261206601E-2</v>
      </c>
      <c r="AH50" s="161">
        <f>SUMIFS(aux_proyeccion_regional!$C$2:$C$545,aux_proyeccion_regional!$A$2:$A$545,aux_PIB_regional!AH$21,aux_proyeccion_regional!$B$2:$B$545,aux_PIB_regional!$A31)</f>
        <v>2.1358084261206601E-2</v>
      </c>
      <c r="AI50" s="161">
        <f>SUMIFS(aux_proyeccion_regional!$C$2:$C$545,aux_proyeccion_regional!$A$2:$A$545,aux_PIB_regional!AI$21,aux_proyeccion_regional!$B$2:$B$545,aux_PIB_regional!$A31)</f>
        <v>2.1358084261206601E-2</v>
      </c>
      <c r="AJ50" s="161">
        <f>SUMIFS(aux_proyeccion_regional!$C$2:$C$545,aux_proyeccion_regional!$A$2:$A$545,aux_PIB_regional!AJ$21,aux_proyeccion_regional!$B$2:$B$545,aux_PIB_regional!$A31)</f>
        <v>2.1358084261206601E-2</v>
      </c>
    </row>
    <row r="51" spans="1:36">
      <c r="A51" t="s">
        <v>884</v>
      </c>
      <c r="B51" t="s">
        <v>337</v>
      </c>
      <c r="C51" s="161">
        <f t="shared" ref="C51:G60" si="1">C32</f>
        <v>2.4916117552070741E-2</v>
      </c>
      <c r="D51" s="161">
        <f t="shared" si="1"/>
        <v>5.0204887716428663E-2</v>
      </c>
      <c r="E51" s="161">
        <f t="shared" si="1"/>
        <v>1.54541044478514E-2</v>
      </c>
      <c r="F51" s="161">
        <f t="shared" si="1"/>
        <v>-5.6541736245580683E-2</v>
      </c>
      <c r="G51" s="161">
        <f t="shared" si="1"/>
        <v>0.11227948878730271</v>
      </c>
      <c r="H51" s="161">
        <f>SUMIFS(aux_proyeccion_regional!$C$2:$C$545,aux_proyeccion_regional!$A$2:$A$545,aux_PIB_regional!H$21,aux_proyeccion_regional!$B$2:$B$545,aux_PIB_regional!$A32)</f>
        <v>1.9233576480632699E-2</v>
      </c>
      <c r="I51" s="161">
        <f>SUMIFS(aux_proyeccion_regional!$C$2:$C$545,aux_proyeccion_regional!$A$2:$A$545,aux_PIB_regional!I$21,aux_proyeccion_regional!$B$2:$B$545,aux_PIB_regional!$A32)</f>
        <v>1.3616153225638901E-2</v>
      </c>
      <c r="J51" s="161">
        <f>SUMIFS(aux_proyeccion_regional!$C$2:$C$545,aux_proyeccion_regional!$A$2:$A$545,aux_PIB_regional!J$21,aux_proyeccion_regional!$B$2:$B$545,aux_PIB_regional!$A32)</f>
        <v>1.9233576480632699E-2</v>
      </c>
      <c r="K51" s="161">
        <f>SUMIFS(aux_proyeccion_regional!$C$2:$C$545,aux_proyeccion_regional!$A$2:$A$545,aux_PIB_regional!K$21,aux_proyeccion_regional!$B$2:$B$545,aux_PIB_regional!$A32)</f>
        <v>1.9233576480632699E-2</v>
      </c>
      <c r="L51" s="161">
        <f>SUMIFS(aux_proyeccion_regional!$C$2:$C$545,aux_proyeccion_regional!$A$2:$A$545,aux_PIB_regional!L$21,aux_proyeccion_regional!$B$2:$B$545,aux_PIB_regional!$A32)</f>
        <v>1.9233576480632699E-2</v>
      </c>
      <c r="M51" s="161">
        <f>SUMIFS(aux_proyeccion_regional!$C$2:$C$545,aux_proyeccion_regional!$A$2:$A$545,aux_PIB_regional!M$21,aux_proyeccion_regional!$B$2:$B$545,aux_PIB_regional!$A32)</f>
        <v>6.6784644220452702E-2</v>
      </c>
      <c r="N51" s="161">
        <f>SUMIFS(aux_proyeccion_regional!$C$2:$C$545,aux_proyeccion_regional!$A$2:$A$545,aux_PIB_regional!N$21,aux_proyeccion_regional!$B$2:$B$545,aux_PIB_regional!$A32)</f>
        <v>1.9233576480632699E-2</v>
      </c>
      <c r="O51" s="161">
        <f>SUMIFS(aux_proyeccion_regional!$C$2:$C$545,aux_proyeccion_regional!$A$2:$A$545,aux_PIB_regional!O$21,aux_proyeccion_regional!$B$2:$B$545,aux_PIB_regional!$A32)</f>
        <v>1.9233576480632699E-2</v>
      </c>
      <c r="P51" s="161">
        <f>SUMIFS(aux_proyeccion_regional!$C$2:$C$545,aux_proyeccion_regional!$A$2:$A$545,aux_PIB_regional!P$21,aux_proyeccion_regional!$B$2:$B$545,aux_PIB_regional!$A32)</f>
        <v>1.9233576480632699E-2</v>
      </c>
      <c r="Q51" s="161">
        <f>SUMIFS(aux_proyeccion_regional!$C$2:$C$545,aux_proyeccion_regional!$A$2:$A$545,aux_PIB_regional!Q$21,aux_proyeccion_regional!$B$2:$B$545,aux_PIB_regional!$A32)</f>
        <v>1.9233576480632699E-2</v>
      </c>
      <c r="R51" s="161">
        <f>SUMIFS(aux_proyeccion_regional!$C$2:$C$545,aux_proyeccion_regional!$A$2:$A$545,aux_PIB_regional!R$21,aux_proyeccion_regional!$B$2:$B$545,aux_PIB_regional!$A32)</f>
        <v>1.9233576480632699E-2</v>
      </c>
      <c r="S51" s="161">
        <f>SUMIFS(aux_proyeccion_regional!$C$2:$C$545,aux_proyeccion_regional!$A$2:$A$545,aux_PIB_regional!S$21,aux_proyeccion_regional!$B$2:$B$545,aux_PIB_regional!$A32)</f>
        <v>1.9233576480632699E-2</v>
      </c>
      <c r="T51" s="161">
        <f>SUMIFS(aux_proyeccion_regional!$C$2:$C$545,aux_proyeccion_regional!$A$2:$A$545,aux_PIB_regional!T$21,aux_proyeccion_regional!$B$2:$B$545,aux_PIB_regional!$A32)</f>
        <v>1.9233576480632699E-2</v>
      </c>
      <c r="U51" s="161">
        <f>SUMIFS(aux_proyeccion_regional!$C$2:$C$545,aux_proyeccion_regional!$A$2:$A$545,aux_PIB_regional!U$21,aux_proyeccion_regional!$B$2:$B$545,aux_PIB_regional!$A32)</f>
        <v>1.9233576480632699E-2</v>
      </c>
      <c r="V51" s="161">
        <f>SUMIFS(aux_proyeccion_regional!$C$2:$C$545,aux_proyeccion_regional!$A$2:$A$545,aux_PIB_regional!V$21,aux_proyeccion_regional!$B$2:$B$545,aux_PIB_regional!$A32)</f>
        <v>1.9233576480632699E-2</v>
      </c>
      <c r="W51" s="161">
        <f>SUMIFS(aux_proyeccion_regional!$C$2:$C$545,aux_proyeccion_regional!$A$2:$A$545,aux_PIB_regional!W$21,aux_proyeccion_regional!$B$2:$B$545,aux_PIB_regional!$A32)</f>
        <v>1.9233576480632699E-2</v>
      </c>
      <c r="X51" s="161">
        <f>SUMIFS(aux_proyeccion_regional!$C$2:$C$545,aux_proyeccion_regional!$A$2:$A$545,aux_PIB_regional!X$21,aux_proyeccion_regional!$B$2:$B$545,aux_PIB_regional!$A32)</f>
        <v>1.9233576480632699E-2</v>
      </c>
      <c r="Y51" s="161">
        <f>SUMIFS(aux_proyeccion_regional!$C$2:$C$545,aux_proyeccion_regional!$A$2:$A$545,aux_PIB_regional!Y$21,aux_proyeccion_regional!$B$2:$B$545,aux_PIB_regional!$A32)</f>
        <v>1.9233576480632699E-2</v>
      </c>
      <c r="Z51" s="161">
        <f>SUMIFS(aux_proyeccion_regional!$C$2:$C$545,aux_proyeccion_regional!$A$2:$A$545,aux_PIB_regional!Z$21,aux_proyeccion_regional!$B$2:$B$545,aux_PIB_regional!$A32)</f>
        <v>1.9233576480632699E-2</v>
      </c>
      <c r="AA51" s="161">
        <f>SUMIFS(aux_proyeccion_regional!$C$2:$C$545,aux_proyeccion_regional!$A$2:$A$545,aux_PIB_regional!AA$21,aux_proyeccion_regional!$B$2:$B$545,aux_PIB_regional!$A32)</f>
        <v>1.9233576480632699E-2</v>
      </c>
      <c r="AB51" s="161">
        <f>SUMIFS(aux_proyeccion_regional!$C$2:$C$545,aux_proyeccion_regional!$A$2:$A$545,aux_PIB_regional!AB$21,aux_proyeccion_regional!$B$2:$B$545,aux_PIB_regional!$A32)</f>
        <v>1.9233576480632699E-2</v>
      </c>
      <c r="AC51" s="161">
        <f>SUMIFS(aux_proyeccion_regional!$C$2:$C$545,aux_proyeccion_regional!$A$2:$A$545,aux_PIB_regional!AC$21,aux_proyeccion_regional!$B$2:$B$545,aux_PIB_regional!$A32)</f>
        <v>1.9233576480632699E-2</v>
      </c>
      <c r="AD51" s="161">
        <f>SUMIFS(aux_proyeccion_regional!$C$2:$C$545,aux_proyeccion_regional!$A$2:$A$545,aux_PIB_regional!AD$21,aux_proyeccion_regional!$B$2:$B$545,aux_PIB_regional!$A32)</f>
        <v>1.9233576480632699E-2</v>
      </c>
      <c r="AE51" s="161">
        <f>SUMIFS(aux_proyeccion_regional!$C$2:$C$545,aux_proyeccion_regional!$A$2:$A$545,aux_PIB_regional!AE$21,aux_proyeccion_regional!$B$2:$B$545,aux_PIB_regional!$A32)</f>
        <v>1.9233576480632699E-2</v>
      </c>
      <c r="AF51" s="161">
        <f>SUMIFS(aux_proyeccion_regional!$C$2:$C$545,aux_proyeccion_regional!$A$2:$A$545,aux_PIB_regional!AF$21,aux_proyeccion_regional!$B$2:$B$545,aux_PIB_regional!$A32)</f>
        <v>1.9233576480632699E-2</v>
      </c>
      <c r="AG51" s="161">
        <f>SUMIFS(aux_proyeccion_regional!$C$2:$C$545,aux_proyeccion_regional!$A$2:$A$545,aux_PIB_regional!AG$21,aux_proyeccion_regional!$B$2:$B$545,aux_PIB_regional!$A32)</f>
        <v>1.9233576480632699E-2</v>
      </c>
      <c r="AH51" s="161">
        <f>SUMIFS(aux_proyeccion_regional!$C$2:$C$545,aux_proyeccion_regional!$A$2:$A$545,aux_PIB_regional!AH$21,aux_proyeccion_regional!$B$2:$B$545,aux_PIB_regional!$A32)</f>
        <v>1.9233576480632699E-2</v>
      </c>
      <c r="AI51" s="161">
        <f>SUMIFS(aux_proyeccion_regional!$C$2:$C$545,aux_proyeccion_regional!$A$2:$A$545,aux_PIB_regional!AI$21,aux_proyeccion_regional!$B$2:$B$545,aux_PIB_regional!$A32)</f>
        <v>1.9233576480632699E-2</v>
      </c>
      <c r="AJ51" s="161">
        <f>SUMIFS(aux_proyeccion_regional!$C$2:$C$545,aux_proyeccion_regional!$A$2:$A$545,aux_PIB_regional!AJ$21,aux_proyeccion_regional!$B$2:$B$545,aux_PIB_regional!$A32)</f>
        <v>1.9233576480632699E-2</v>
      </c>
    </row>
    <row r="52" spans="1:36">
      <c r="A52" t="s">
        <v>885</v>
      </c>
      <c r="B52" t="s">
        <v>337</v>
      </c>
      <c r="C52" s="161">
        <f t="shared" si="1"/>
        <v>2.3267026007086689E-2</v>
      </c>
      <c r="D52" s="161">
        <f t="shared" si="1"/>
        <v>4.455361151175203E-2</v>
      </c>
      <c r="E52" s="161">
        <f t="shared" si="1"/>
        <v>1.638609414545714E-2</v>
      </c>
      <c r="F52" s="161">
        <f t="shared" si="1"/>
        <v>-4.4270416397555142E-2</v>
      </c>
      <c r="G52" s="161">
        <f t="shared" si="1"/>
        <v>0.13272443746221491</v>
      </c>
      <c r="H52" s="161">
        <f>SUMIFS(aux_proyeccion_regional!$C$2:$C$545,aux_proyeccion_regional!$A$2:$A$545,aux_PIB_regional!H$21,aux_proyeccion_regional!$B$2:$B$545,aux_PIB_regional!$A33)</f>
        <v>2.2245936167764699E-2</v>
      </c>
      <c r="I52" s="161">
        <f>SUMIFS(aux_proyeccion_regional!$C$2:$C$545,aux_proyeccion_regional!$A$2:$A$545,aux_PIB_regional!I$21,aux_proyeccion_regional!$B$2:$B$545,aux_PIB_regional!$A33)</f>
        <v>1.9565193296912101E-2</v>
      </c>
      <c r="J52" s="161">
        <f>SUMIFS(aux_proyeccion_regional!$C$2:$C$545,aux_proyeccion_regional!$A$2:$A$545,aux_PIB_regional!J$21,aux_proyeccion_regional!$B$2:$B$545,aux_PIB_regional!$A33)</f>
        <v>2.2245936167764699E-2</v>
      </c>
      <c r="K52" s="161">
        <f>SUMIFS(aux_proyeccion_regional!$C$2:$C$545,aux_proyeccion_regional!$A$2:$A$545,aux_PIB_regional!K$21,aux_proyeccion_regional!$B$2:$B$545,aux_PIB_regional!$A33)</f>
        <v>2.2245936167764699E-2</v>
      </c>
      <c r="L52" s="161">
        <f>SUMIFS(aux_proyeccion_regional!$C$2:$C$545,aux_proyeccion_regional!$A$2:$A$545,aux_PIB_regional!L$21,aux_proyeccion_regional!$B$2:$B$545,aux_PIB_regional!$A33)</f>
        <v>2.2245936167764699E-2</v>
      </c>
      <c r="M52" s="161">
        <f>SUMIFS(aux_proyeccion_regional!$C$2:$C$545,aux_proyeccion_regional!$A$2:$A$545,aux_PIB_regional!M$21,aux_proyeccion_regional!$B$2:$B$545,aux_PIB_regional!$A33)</f>
        <v>6.8098366478022296E-2</v>
      </c>
      <c r="N52" s="161">
        <f>SUMIFS(aux_proyeccion_regional!$C$2:$C$545,aux_proyeccion_regional!$A$2:$A$545,aux_PIB_regional!N$21,aux_proyeccion_regional!$B$2:$B$545,aux_PIB_regional!$A33)</f>
        <v>2.2245936167764699E-2</v>
      </c>
      <c r="O52" s="161">
        <f>SUMIFS(aux_proyeccion_regional!$C$2:$C$545,aux_proyeccion_regional!$A$2:$A$545,aux_PIB_regional!O$21,aux_proyeccion_regional!$B$2:$B$545,aux_PIB_regional!$A33)</f>
        <v>2.2245936167764699E-2</v>
      </c>
      <c r="P52" s="161">
        <f>SUMIFS(aux_proyeccion_regional!$C$2:$C$545,aux_proyeccion_regional!$A$2:$A$545,aux_PIB_regional!P$21,aux_proyeccion_regional!$B$2:$B$545,aux_PIB_regional!$A33)</f>
        <v>2.2245936167764699E-2</v>
      </c>
      <c r="Q52" s="161">
        <f>SUMIFS(aux_proyeccion_regional!$C$2:$C$545,aux_proyeccion_regional!$A$2:$A$545,aux_PIB_regional!Q$21,aux_proyeccion_regional!$B$2:$B$545,aux_PIB_regional!$A33)</f>
        <v>2.2245936167764699E-2</v>
      </c>
      <c r="R52" s="161">
        <f>SUMIFS(aux_proyeccion_regional!$C$2:$C$545,aux_proyeccion_regional!$A$2:$A$545,aux_PIB_regional!R$21,aux_proyeccion_regional!$B$2:$B$545,aux_PIB_regional!$A33)</f>
        <v>2.2245936167764699E-2</v>
      </c>
      <c r="S52" s="161">
        <f>SUMIFS(aux_proyeccion_regional!$C$2:$C$545,aux_proyeccion_regional!$A$2:$A$545,aux_PIB_regional!S$21,aux_proyeccion_regional!$B$2:$B$545,aux_PIB_regional!$A33)</f>
        <v>2.2245936167764699E-2</v>
      </c>
      <c r="T52" s="161">
        <f>SUMIFS(aux_proyeccion_regional!$C$2:$C$545,aux_proyeccion_regional!$A$2:$A$545,aux_PIB_regional!T$21,aux_proyeccion_regional!$B$2:$B$545,aux_PIB_regional!$A33)</f>
        <v>2.2245936167764699E-2</v>
      </c>
      <c r="U52" s="161">
        <f>SUMIFS(aux_proyeccion_regional!$C$2:$C$545,aux_proyeccion_regional!$A$2:$A$545,aux_PIB_regional!U$21,aux_proyeccion_regional!$B$2:$B$545,aux_PIB_regional!$A33)</f>
        <v>2.2245936167764699E-2</v>
      </c>
      <c r="V52" s="161">
        <f>SUMIFS(aux_proyeccion_regional!$C$2:$C$545,aux_proyeccion_regional!$A$2:$A$545,aux_PIB_regional!V$21,aux_proyeccion_regional!$B$2:$B$545,aux_PIB_regional!$A33)</f>
        <v>2.2245936167764699E-2</v>
      </c>
      <c r="W52" s="161">
        <f>SUMIFS(aux_proyeccion_regional!$C$2:$C$545,aux_proyeccion_regional!$A$2:$A$545,aux_PIB_regional!W$21,aux_proyeccion_regional!$B$2:$B$545,aux_PIB_regional!$A33)</f>
        <v>2.2245936167764699E-2</v>
      </c>
      <c r="X52" s="161">
        <f>SUMIFS(aux_proyeccion_regional!$C$2:$C$545,aux_proyeccion_regional!$A$2:$A$545,aux_PIB_regional!X$21,aux_proyeccion_regional!$B$2:$B$545,aux_PIB_regional!$A33)</f>
        <v>2.2245936167764699E-2</v>
      </c>
      <c r="Y52" s="161">
        <f>SUMIFS(aux_proyeccion_regional!$C$2:$C$545,aux_proyeccion_regional!$A$2:$A$545,aux_PIB_regional!Y$21,aux_proyeccion_regional!$B$2:$B$545,aux_PIB_regional!$A33)</f>
        <v>2.2245936167764699E-2</v>
      </c>
      <c r="Z52" s="161">
        <f>SUMIFS(aux_proyeccion_regional!$C$2:$C$545,aux_proyeccion_regional!$A$2:$A$545,aux_PIB_regional!Z$21,aux_proyeccion_regional!$B$2:$B$545,aux_PIB_regional!$A33)</f>
        <v>2.2245936167764699E-2</v>
      </c>
      <c r="AA52" s="161">
        <f>SUMIFS(aux_proyeccion_regional!$C$2:$C$545,aux_proyeccion_regional!$A$2:$A$545,aux_PIB_regional!AA$21,aux_proyeccion_regional!$B$2:$B$545,aux_PIB_regional!$A33)</f>
        <v>2.2245936167764699E-2</v>
      </c>
      <c r="AB52" s="161">
        <f>SUMIFS(aux_proyeccion_regional!$C$2:$C$545,aux_proyeccion_regional!$A$2:$A$545,aux_PIB_regional!AB$21,aux_proyeccion_regional!$B$2:$B$545,aux_PIB_regional!$A33)</f>
        <v>2.2245936167764699E-2</v>
      </c>
      <c r="AC52" s="161">
        <f>SUMIFS(aux_proyeccion_regional!$C$2:$C$545,aux_proyeccion_regional!$A$2:$A$545,aux_PIB_regional!AC$21,aux_proyeccion_regional!$B$2:$B$545,aux_PIB_regional!$A33)</f>
        <v>2.2245936167764699E-2</v>
      </c>
      <c r="AD52" s="161">
        <f>SUMIFS(aux_proyeccion_regional!$C$2:$C$545,aux_proyeccion_regional!$A$2:$A$545,aux_PIB_regional!AD$21,aux_proyeccion_regional!$B$2:$B$545,aux_PIB_regional!$A33)</f>
        <v>2.2245936167764699E-2</v>
      </c>
      <c r="AE52" s="161">
        <f>SUMIFS(aux_proyeccion_regional!$C$2:$C$545,aux_proyeccion_regional!$A$2:$A$545,aux_PIB_regional!AE$21,aux_proyeccion_regional!$B$2:$B$545,aux_PIB_regional!$A33)</f>
        <v>2.2245936167764699E-2</v>
      </c>
      <c r="AF52" s="161">
        <f>SUMIFS(aux_proyeccion_regional!$C$2:$C$545,aux_proyeccion_regional!$A$2:$A$545,aux_PIB_regional!AF$21,aux_proyeccion_regional!$B$2:$B$545,aux_PIB_regional!$A33)</f>
        <v>2.2245936167764699E-2</v>
      </c>
      <c r="AG52" s="161">
        <f>SUMIFS(aux_proyeccion_regional!$C$2:$C$545,aux_proyeccion_regional!$A$2:$A$545,aux_PIB_regional!AG$21,aux_proyeccion_regional!$B$2:$B$545,aux_PIB_regional!$A33)</f>
        <v>2.2245936167764699E-2</v>
      </c>
      <c r="AH52" s="161">
        <f>SUMIFS(aux_proyeccion_regional!$C$2:$C$545,aux_proyeccion_regional!$A$2:$A$545,aux_PIB_regional!AH$21,aux_proyeccion_regional!$B$2:$B$545,aux_PIB_regional!$A33)</f>
        <v>2.2245936167764699E-2</v>
      </c>
      <c r="AI52" s="161">
        <f>SUMIFS(aux_proyeccion_regional!$C$2:$C$545,aux_proyeccion_regional!$A$2:$A$545,aux_PIB_regional!AI$21,aux_proyeccion_regional!$B$2:$B$545,aux_PIB_regional!$A33)</f>
        <v>2.2245936167764699E-2</v>
      </c>
      <c r="AJ52" s="161">
        <f>SUMIFS(aux_proyeccion_regional!$C$2:$C$545,aux_proyeccion_regional!$A$2:$A$545,aux_PIB_regional!AJ$21,aux_proyeccion_regional!$B$2:$B$545,aux_PIB_regional!$A33)</f>
        <v>2.2245936167764699E-2</v>
      </c>
    </row>
    <row r="53" spans="1:36">
      <c r="A53" t="s">
        <v>886</v>
      </c>
      <c r="B53" t="s">
        <v>337</v>
      </c>
      <c r="C53" s="161">
        <f t="shared" si="1"/>
        <v>1.128619622353938E-2</v>
      </c>
      <c r="D53" s="161">
        <f t="shared" si="1"/>
        <v>4.3824513162032598E-2</v>
      </c>
      <c r="E53" s="161">
        <f t="shared" si="1"/>
        <v>4.7057137759426871E-3</v>
      </c>
      <c r="F53" s="161">
        <f t="shared" si="1"/>
        <v>-3.9844023522969223E-2</v>
      </c>
      <c r="G53" s="161">
        <f t="shared" si="1"/>
        <v>0.1023212529324051</v>
      </c>
      <c r="H53" s="161">
        <f>SUMIFS(aux_proyeccion_regional!$C$2:$C$545,aux_proyeccion_regional!$A$2:$A$545,aux_PIB_regional!H$21,aux_proyeccion_regional!$B$2:$B$545,aux_PIB_regional!$A34)</f>
        <v>1.1383751064169801E-2</v>
      </c>
      <c r="I53" s="161">
        <f>SUMIFS(aux_proyeccion_regional!$C$2:$C$545,aux_proyeccion_regional!$A$2:$A$545,aux_PIB_regional!I$21,aux_proyeccion_regional!$B$2:$B$545,aux_PIB_regional!$A34)</f>
        <v>1.0195983024248199E-2</v>
      </c>
      <c r="J53" s="161">
        <f>SUMIFS(aux_proyeccion_regional!$C$2:$C$545,aux_proyeccion_regional!$A$2:$A$545,aux_PIB_regional!J$21,aux_proyeccion_regional!$B$2:$B$545,aux_PIB_regional!$A34)</f>
        <v>1.1383751064169801E-2</v>
      </c>
      <c r="K53" s="161">
        <f>SUMIFS(aux_proyeccion_regional!$C$2:$C$545,aux_proyeccion_regional!$A$2:$A$545,aux_PIB_regional!K$21,aux_proyeccion_regional!$B$2:$B$545,aux_PIB_regional!$A34)</f>
        <v>1.1383751064169801E-2</v>
      </c>
      <c r="L53" s="161">
        <f>SUMIFS(aux_proyeccion_regional!$C$2:$C$545,aux_proyeccion_regional!$A$2:$A$545,aux_PIB_regional!L$21,aux_proyeccion_regional!$B$2:$B$545,aux_PIB_regional!$A34)</f>
        <v>1.1383751064169801E-2</v>
      </c>
      <c r="M53" s="161">
        <f>SUMIFS(aux_proyeccion_regional!$C$2:$C$545,aux_proyeccion_regional!$A$2:$A$545,aux_PIB_regional!M$21,aux_proyeccion_regional!$B$2:$B$545,aux_PIB_regional!$A34)</f>
        <v>5.2178696785303999E-2</v>
      </c>
      <c r="N53" s="161">
        <f>SUMIFS(aux_proyeccion_regional!$C$2:$C$545,aux_proyeccion_regional!$A$2:$A$545,aux_PIB_regional!N$21,aux_proyeccion_regional!$B$2:$B$545,aux_PIB_regional!$A34)</f>
        <v>1.1383751064169801E-2</v>
      </c>
      <c r="O53" s="161">
        <f>SUMIFS(aux_proyeccion_regional!$C$2:$C$545,aux_proyeccion_regional!$A$2:$A$545,aux_PIB_regional!O$21,aux_proyeccion_regional!$B$2:$B$545,aux_PIB_regional!$A34)</f>
        <v>1.1383751064169801E-2</v>
      </c>
      <c r="P53" s="161">
        <f>SUMIFS(aux_proyeccion_regional!$C$2:$C$545,aux_proyeccion_regional!$A$2:$A$545,aux_PIB_regional!P$21,aux_proyeccion_regional!$B$2:$B$545,aux_PIB_regional!$A34)</f>
        <v>1.1383751064169801E-2</v>
      </c>
      <c r="Q53" s="161">
        <f>SUMIFS(aux_proyeccion_regional!$C$2:$C$545,aux_proyeccion_regional!$A$2:$A$545,aux_PIB_regional!Q$21,aux_proyeccion_regional!$B$2:$B$545,aux_PIB_regional!$A34)</f>
        <v>1.1383751064169801E-2</v>
      </c>
      <c r="R53" s="161">
        <f>SUMIFS(aux_proyeccion_regional!$C$2:$C$545,aux_proyeccion_regional!$A$2:$A$545,aux_PIB_regional!R$21,aux_proyeccion_regional!$B$2:$B$545,aux_PIB_regional!$A34)</f>
        <v>1.1383751064169801E-2</v>
      </c>
      <c r="S53" s="161">
        <f>SUMIFS(aux_proyeccion_regional!$C$2:$C$545,aux_proyeccion_regional!$A$2:$A$545,aux_PIB_regional!S$21,aux_proyeccion_regional!$B$2:$B$545,aux_PIB_regional!$A34)</f>
        <v>1.1383751064169801E-2</v>
      </c>
      <c r="T53" s="161">
        <f>SUMIFS(aux_proyeccion_regional!$C$2:$C$545,aux_proyeccion_regional!$A$2:$A$545,aux_PIB_regional!T$21,aux_proyeccion_regional!$B$2:$B$545,aux_PIB_regional!$A34)</f>
        <v>1.1383751064169801E-2</v>
      </c>
      <c r="U53" s="161">
        <f>SUMIFS(aux_proyeccion_regional!$C$2:$C$545,aux_proyeccion_regional!$A$2:$A$545,aux_PIB_regional!U$21,aux_proyeccion_regional!$B$2:$B$545,aux_PIB_regional!$A34)</f>
        <v>1.1383751064169801E-2</v>
      </c>
      <c r="V53" s="161">
        <f>SUMIFS(aux_proyeccion_regional!$C$2:$C$545,aux_proyeccion_regional!$A$2:$A$545,aux_PIB_regional!V$21,aux_proyeccion_regional!$B$2:$B$545,aux_PIB_regional!$A34)</f>
        <v>1.1383751064169801E-2</v>
      </c>
      <c r="W53" s="161">
        <f>SUMIFS(aux_proyeccion_regional!$C$2:$C$545,aux_proyeccion_regional!$A$2:$A$545,aux_PIB_regional!W$21,aux_proyeccion_regional!$B$2:$B$545,aux_PIB_regional!$A34)</f>
        <v>1.1383751064169801E-2</v>
      </c>
      <c r="X53" s="161">
        <f>SUMIFS(aux_proyeccion_regional!$C$2:$C$545,aux_proyeccion_regional!$A$2:$A$545,aux_PIB_regional!X$21,aux_proyeccion_regional!$B$2:$B$545,aux_PIB_regional!$A34)</f>
        <v>1.1383751064169801E-2</v>
      </c>
      <c r="Y53" s="161">
        <f>SUMIFS(aux_proyeccion_regional!$C$2:$C$545,aux_proyeccion_regional!$A$2:$A$545,aux_PIB_regional!Y$21,aux_proyeccion_regional!$B$2:$B$545,aux_PIB_regional!$A34)</f>
        <v>1.1383751064169801E-2</v>
      </c>
      <c r="Z53" s="161">
        <f>SUMIFS(aux_proyeccion_regional!$C$2:$C$545,aux_proyeccion_regional!$A$2:$A$545,aux_PIB_regional!Z$21,aux_proyeccion_regional!$B$2:$B$545,aux_PIB_regional!$A34)</f>
        <v>1.1383751064169801E-2</v>
      </c>
      <c r="AA53" s="161">
        <f>SUMIFS(aux_proyeccion_regional!$C$2:$C$545,aux_proyeccion_regional!$A$2:$A$545,aux_PIB_regional!AA$21,aux_proyeccion_regional!$B$2:$B$545,aux_PIB_regional!$A34)</f>
        <v>1.1383751064169801E-2</v>
      </c>
      <c r="AB53" s="161">
        <f>SUMIFS(aux_proyeccion_regional!$C$2:$C$545,aux_proyeccion_regional!$A$2:$A$545,aux_PIB_regional!AB$21,aux_proyeccion_regional!$B$2:$B$545,aux_PIB_regional!$A34)</f>
        <v>1.1383751064169801E-2</v>
      </c>
      <c r="AC53" s="161">
        <f>SUMIFS(aux_proyeccion_regional!$C$2:$C$545,aux_proyeccion_regional!$A$2:$A$545,aux_PIB_regional!AC$21,aux_proyeccion_regional!$B$2:$B$545,aux_PIB_regional!$A34)</f>
        <v>1.1383751064169801E-2</v>
      </c>
      <c r="AD53" s="161">
        <f>SUMIFS(aux_proyeccion_regional!$C$2:$C$545,aux_proyeccion_regional!$A$2:$A$545,aux_PIB_regional!AD$21,aux_proyeccion_regional!$B$2:$B$545,aux_PIB_regional!$A34)</f>
        <v>1.1383751064169801E-2</v>
      </c>
      <c r="AE53" s="161">
        <f>SUMIFS(aux_proyeccion_regional!$C$2:$C$545,aux_proyeccion_regional!$A$2:$A$545,aux_PIB_regional!AE$21,aux_proyeccion_regional!$B$2:$B$545,aux_PIB_regional!$A34)</f>
        <v>1.1383751064169801E-2</v>
      </c>
      <c r="AF53" s="161">
        <f>SUMIFS(aux_proyeccion_regional!$C$2:$C$545,aux_proyeccion_regional!$A$2:$A$545,aux_PIB_regional!AF$21,aux_proyeccion_regional!$B$2:$B$545,aux_PIB_regional!$A34)</f>
        <v>1.1383751064169801E-2</v>
      </c>
      <c r="AG53" s="161">
        <f>SUMIFS(aux_proyeccion_regional!$C$2:$C$545,aux_proyeccion_regional!$A$2:$A$545,aux_PIB_regional!AG$21,aux_proyeccion_regional!$B$2:$B$545,aux_PIB_regional!$A34)</f>
        <v>1.1383751064169801E-2</v>
      </c>
      <c r="AH53" s="161">
        <f>SUMIFS(aux_proyeccion_regional!$C$2:$C$545,aux_proyeccion_regional!$A$2:$A$545,aux_PIB_regional!AH$21,aux_proyeccion_regional!$B$2:$B$545,aux_PIB_regional!$A34)</f>
        <v>1.1383751064169801E-2</v>
      </c>
      <c r="AI53" s="161">
        <f>SUMIFS(aux_proyeccion_regional!$C$2:$C$545,aux_proyeccion_regional!$A$2:$A$545,aux_PIB_regional!AI$21,aux_proyeccion_regional!$B$2:$B$545,aux_PIB_regional!$A34)</f>
        <v>1.1383751064169801E-2</v>
      </c>
      <c r="AJ53" s="161">
        <f>SUMIFS(aux_proyeccion_regional!$C$2:$C$545,aux_proyeccion_regional!$A$2:$A$545,aux_PIB_regional!AJ$21,aux_proyeccion_regional!$B$2:$B$545,aux_PIB_regional!$A34)</f>
        <v>1.1383751064169801E-2</v>
      </c>
    </row>
    <row r="54" spans="1:36">
      <c r="A54" t="s">
        <v>887</v>
      </c>
      <c r="B54" t="s">
        <v>337</v>
      </c>
      <c r="C54" s="161">
        <f t="shared" si="1"/>
        <v>9.8090213316606834E-2</v>
      </c>
      <c r="D54" s="161">
        <f t="shared" si="1"/>
        <v>6.6365536184429488E-2</v>
      </c>
      <c r="E54" s="161">
        <f t="shared" si="1"/>
        <v>1.32061474114409E-2</v>
      </c>
      <c r="F54" s="161">
        <f t="shared" si="1"/>
        <v>-3.7795068661883549E-2</v>
      </c>
      <c r="G54" s="161">
        <f t="shared" si="1"/>
        <v>7.1428480796077221E-2</v>
      </c>
      <c r="H54" s="161">
        <f>SUMIFS(aux_proyeccion_regional!$C$2:$C$545,aux_proyeccion_regional!$A$2:$A$545,aux_PIB_regional!H$21,aux_proyeccion_regional!$B$2:$B$545,aux_PIB_regional!$A35)</f>
        <v>2.2313108982816899E-2</v>
      </c>
      <c r="I54" s="161">
        <f>SUMIFS(aux_proyeccion_regional!$C$2:$C$545,aux_proyeccion_regional!$A$2:$A$545,aux_PIB_regional!I$21,aux_proyeccion_regional!$B$2:$B$545,aux_PIB_regional!$A35)</f>
        <v>7.9281923793585105E-3</v>
      </c>
      <c r="J54" s="161">
        <f>SUMIFS(aux_proyeccion_regional!$C$2:$C$545,aux_proyeccion_regional!$A$2:$A$545,aux_PIB_regional!J$21,aux_proyeccion_regional!$B$2:$B$545,aux_PIB_regional!$A35)</f>
        <v>2.2313108982816899E-2</v>
      </c>
      <c r="K54" s="161">
        <f>SUMIFS(aux_proyeccion_regional!$C$2:$C$545,aux_proyeccion_regional!$A$2:$A$545,aux_PIB_regional!K$21,aux_proyeccion_regional!$B$2:$B$545,aux_PIB_regional!$A35)</f>
        <v>2.2313108982816899E-2</v>
      </c>
      <c r="L54" s="161">
        <f>SUMIFS(aux_proyeccion_regional!$C$2:$C$545,aux_proyeccion_regional!$A$2:$A$545,aux_PIB_regional!L$21,aux_proyeccion_regional!$B$2:$B$545,aux_PIB_regional!$A35)</f>
        <v>2.2313108982816899E-2</v>
      </c>
      <c r="M54" s="161">
        <f>SUMIFS(aux_proyeccion_regional!$C$2:$C$545,aux_proyeccion_regional!$A$2:$A$545,aux_PIB_regional!M$21,aux_proyeccion_regional!$B$2:$B$545,aux_PIB_regional!$A35)</f>
        <v>5.4014028070742702E-2</v>
      </c>
      <c r="N54" s="161">
        <f>SUMIFS(aux_proyeccion_regional!$C$2:$C$545,aux_proyeccion_regional!$A$2:$A$545,aux_PIB_regional!N$21,aux_proyeccion_regional!$B$2:$B$545,aux_PIB_regional!$A35)</f>
        <v>2.2313108982816899E-2</v>
      </c>
      <c r="O54" s="161">
        <f>SUMIFS(aux_proyeccion_regional!$C$2:$C$545,aux_proyeccion_regional!$A$2:$A$545,aux_PIB_regional!O$21,aux_proyeccion_regional!$B$2:$B$545,aux_PIB_regional!$A35)</f>
        <v>2.2313108982816899E-2</v>
      </c>
      <c r="P54" s="161">
        <f>SUMIFS(aux_proyeccion_regional!$C$2:$C$545,aux_proyeccion_regional!$A$2:$A$545,aux_PIB_regional!P$21,aux_proyeccion_regional!$B$2:$B$545,aux_PIB_regional!$A35)</f>
        <v>2.2313108982816899E-2</v>
      </c>
      <c r="Q54" s="161">
        <f>SUMIFS(aux_proyeccion_regional!$C$2:$C$545,aux_proyeccion_regional!$A$2:$A$545,aux_PIB_regional!Q$21,aux_proyeccion_regional!$B$2:$B$545,aux_PIB_regional!$A35)</f>
        <v>2.2313108982816899E-2</v>
      </c>
      <c r="R54" s="161">
        <f>SUMIFS(aux_proyeccion_regional!$C$2:$C$545,aux_proyeccion_regional!$A$2:$A$545,aux_PIB_regional!R$21,aux_proyeccion_regional!$B$2:$B$545,aux_PIB_regional!$A35)</f>
        <v>2.2313108982816899E-2</v>
      </c>
      <c r="S54" s="161">
        <f>SUMIFS(aux_proyeccion_regional!$C$2:$C$545,aux_proyeccion_regional!$A$2:$A$545,aux_PIB_regional!S$21,aux_proyeccion_regional!$B$2:$B$545,aux_PIB_regional!$A35)</f>
        <v>2.2313108982816899E-2</v>
      </c>
      <c r="T54" s="161">
        <f>SUMIFS(aux_proyeccion_regional!$C$2:$C$545,aux_proyeccion_regional!$A$2:$A$545,aux_PIB_regional!T$21,aux_proyeccion_regional!$B$2:$B$545,aux_PIB_regional!$A35)</f>
        <v>2.2313108982816899E-2</v>
      </c>
      <c r="U54" s="161">
        <f>SUMIFS(aux_proyeccion_regional!$C$2:$C$545,aux_proyeccion_regional!$A$2:$A$545,aux_PIB_regional!U$21,aux_proyeccion_regional!$B$2:$B$545,aux_PIB_regional!$A35)</f>
        <v>2.2313108982816899E-2</v>
      </c>
      <c r="V54" s="161">
        <f>SUMIFS(aux_proyeccion_regional!$C$2:$C$545,aux_proyeccion_regional!$A$2:$A$545,aux_PIB_regional!V$21,aux_proyeccion_regional!$B$2:$B$545,aux_PIB_regional!$A35)</f>
        <v>2.2313108982816899E-2</v>
      </c>
      <c r="W54" s="161">
        <f>SUMIFS(aux_proyeccion_regional!$C$2:$C$545,aux_proyeccion_regional!$A$2:$A$545,aux_PIB_regional!W$21,aux_proyeccion_regional!$B$2:$B$545,aux_PIB_regional!$A35)</f>
        <v>2.2313108982816899E-2</v>
      </c>
      <c r="X54" s="161">
        <f>SUMIFS(aux_proyeccion_regional!$C$2:$C$545,aux_proyeccion_regional!$A$2:$A$545,aux_PIB_regional!X$21,aux_proyeccion_regional!$B$2:$B$545,aux_PIB_regional!$A35)</f>
        <v>2.2313108982816899E-2</v>
      </c>
      <c r="Y54" s="161">
        <f>SUMIFS(aux_proyeccion_regional!$C$2:$C$545,aux_proyeccion_regional!$A$2:$A$545,aux_PIB_regional!Y$21,aux_proyeccion_regional!$B$2:$B$545,aux_PIB_regional!$A35)</f>
        <v>2.2313108982816899E-2</v>
      </c>
      <c r="Z54" s="161">
        <f>SUMIFS(aux_proyeccion_regional!$C$2:$C$545,aux_proyeccion_regional!$A$2:$A$545,aux_PIB_regional!Z$21,aux_proyeccion_regional!$B$2:$B$545,aux_PIB_regional!$A35)</f>
        <v>2.2313108982816899E-2</v>
      </c>
      <c r="AA54" s="161">
        <f>SUMIFS(aux_proyeccion_regional!$C$2:$C$545,aux_proyeccion_regional!$A$2:$A$545,aux_PIB_regional!AA$21,aux_proyeccion_regional!$B$2:$B$545,aux_PIB_regional!$A35)</f>
        <v>2.2313108982816899E-2</v>
      </c>
      <c r="AB54" s="161">
        <f>SUMIFS(aux_proyeccion_regional!$C$2:$C$545,aux_proyeccion_regional!$A$2:$A$545,aux_PIB_regional!AB$21,aux_proyeccion_regional!$B$2:$B$545,aux_PIB_regional!$A35)</f>
        <v>2.2313108982816899E-2</v>
      </c>
      <c r="AC54" s="161">
        <f>SUMIFS(aux_proyeccion_regional!$C$2:$C$545,aux_proyeccion_regional!$A$2:$A$545,aux_PIB_regional!AC$21,aux_proyeccion_regional!$B$2:$B$545,aux_PIB_regional!$A35)</f>
        <v>2.2313108982816899E-2</v>
      </c>
      <c r="AD54" s="161">
        <f>SUMIFS(aux_proyeccion_regional!$C$2:$C$545,aux_proyeccion_regional!$A$2:$A$545,aux_PIB_regional!AD$21,aux_proyeccion_regional!$B$2:$B$545,aux_PIB_regional!$A35)</f>
        <v>2.2313108982816899E-2</v>
      </c>
      <c r="AE54" s="161">
        <f>SUMIFS(aux_proyeccion_regional!$C$2:$C$545,aux_proyeccion_regional!$A$2:$A$545,aux_PIB_regional!AE$21,aux_proyeccion_regional!$B$2:$B$545,aux_PIB_regional!$A35)</f>
        <v>2.2313108982816899E-2</v>
      </c>
      <c r="AF54" s="161">
        <f>SUMIFS(aux_proyeccion_regional!$C$2:$C$545,aux_proyeccion_regional!$A$2:$A$545,aux_PIB_regional!AF$21,aux_proyeccion_regional!$B$2:$B$545,aux_PIB_regional!$A35)</f>
        <v>2.2313108982816899E-2</v>
      </c>
      <c r="AG54" s="161">
        <f>SUMIFS(aux_proyeccion_regional!$C$2:$C$545,aux_proyeccion_regional!$A$2:$A$545,aux_PIB_regional!AG$21,aux_proyeccion_regional!$B$2:$B$545,aux_PIB_regional!$A35)</f>
        <v>2.2313108982816899E-2</v>
      </c>
      <c r="AH54" s="161">
        <f>SUMIFS(aux_proyeccion_regional!$C$2:$C$545,aux_proyeccion_regional!$A$2:$A$545,aux_PIB_regional!AH$21,aux_proyeccion_regional!$B$2:$B$545,aux_PIB_regional!$A35)</f>
        <v>2.2313108982816899E-2</v>
      </c>
      <c r="AI54" s="161">
        <f>SUMIFS(aux_proyeccion_regional!$C$2:$C$545,aux_proyeccion_regional!$A$2:$A$545,aux_PIB_regional!AI$21,aux_proyeccion_regional!$B$2:$B$545,aux_PIB_regional!$A35)</f>
        <v>2.2313108982816899E-2</v>
      </c>
      <c r="AJ54" s="161">
        <f>SUMIFS(aux_proyeccion_regional!$C$2:$C$545,aux_proyeccion_regional!$A$2:$A$545,aux_PIB_regional!AJ$21,aux_proyeccion_regional!$B$2:$B$545,aux_PIB_regional!$A35)</f>
        <v>2.2313108982816899E-2</v>
      </c>
    </row>
    <row r="55" spans="1:36">
      <c r="A55" t="s">
        <v>888</v>
      </c>
      <c r="B55" t="s">
        <v>337</v>
      </c>
      <c r="C55" s="161">
        <f t="shared" si="1"/>
        <v>9.3165415822649186E-2</v>
      </c>
      <c r="D55" s="161">
        <f t="shared" si="1"/>
        <v>4.0625400552010929E-2</v>
      </c>
      <c r="E55" s="161">
        <f t="shared" si="1"/>
        <v>-2.6951236433896001E-3</v>
      </c>
      <c r="F55" s="161">
        <f t="shared" si="1"/>
        <v>-8.8602028381637749E-2</v>
      </c>
      <c r="G55" s="161">
        <f t="shared" si="1"/>
        <v>7.8762485276769073E-2</v>
      </c>
      <c r="H55" s="161">
        <f>SUMIFS(aux_proyeccion_regional!$C$2:$C$545,aux_proyeccion_regional!$A$2:$A$545,aux_PIB_regional!H$21,aux_proyeccion_regional!$B$2:$B$545,aux_PIB_regional!$A36)</f>
        <v>1.30454076887546E-2</v>
      </c>
      <c r="I55" s="161">
        <f>SUMIFS(aux_proyeccion_regional!$C$2:$C$545,aux_proyeccion_regional!$A$2:$A$545,aux_PIB_regional!I$21,aux_proyeccion_regional!$B$2:$B$545,aux_PIB_regional!$A36)</f>
        <v>-1.1504443695000499E-3</v>
      </c>
      <c r="J55" s="161">
        <f>SUMIFS(aux_proyeccion_regional!$C$2:$C$545,aux_proyeccion_regional!$A$2:$A$545,aux_PIB_regional!J$21,aux_proyeccion_regional!$B$2:$B$545,aux_PIB_regional!$A36)</f>
        <v>1.30454076887546E-2</v>
      </c>
      <c r="K55" s="161">
        <f>SUMIFS(aux_proyeccion_regional!$C$2:$C$545,aux_proyeccion_regional!$A$2:$A$545,aux_PIB_regional!K$21,aux_proyeccion_regional!$B$2:$B$545,aux_PIB_regional!$A36)</f>
        <v>1.30454076887546E-2</v>
      </c>
      <c r="L55" s="161">
        <f>SUMIFS(aux_proyeccion_regional!$C$2:$C$545,aux_proyeccion_regional!$A$2:$A$545,aux_PIB_regional!L$21,aux_proyeccion_regional!$B$2:$B$545,aux_PIB_regional!$A36)</f>
        <v>1.30454076887546E-2</v>
      </c>
      <c r="M55" s="161">
        <f>SUMIFS(aux_proyeccion_regional!$C$2:$C$545,aux_proyeccion_regional!$A$2:$A$545,aux_PIB_regional!M$21,aux_proyeccion_regional!$B$2:$B$545,aux_PIB_regional!$A36)</f>
        <v>4.6467366500351E-2</v>
      </c>
      <c r="N55" s="161">
        <f>SUMIFS(aux_proyeccion_regional!$C$2:$C$545,aux_proyeccion_regional!$A$2:$A$545,aux_PIB_regional!N$21,aux_proyeccion_regional!$B$2:$B$545,aux_PIB_regional!$A36)</f>
        <v>1.30454076887546E-2</v>
      </c>
      <c r="O55" s="161">
        <f>SUMIFS(aux_proyeccion_regional!$C$2:$C$545,aux_proyeccion_regional!$A$2:$A$545,aux_PIB_regional!O$21,aux_proyeccion_regional!$B$2:$B$545,aux_PIB_regional!$A36)</f>
        <v>1.30454076887546E-2</v>
      </c>
      <c r="P55" s="161">
        <f>SUMIFS(aux_proyeccion_regional!$C$2:$C$545,aux_proyeccion_regional!$A$2:$A$545,aux_PIB_regional!P$21,aux_proyeccion_regional!$B$2:$B$545,aux_PIB_regional!$A36)</f>
        <v>1.30454076887546E-2</v>
      </c>
      <c r="Q55" s="161">
        <f>SUMIFS(aux_proyeccion_regional!$C$2:$C$545,aux_proyeccion_regional!$A$2:$A$545,aux_PIB_regional!Q$21,aux_proyeccion_regional!$B$2:$B$545,aux_PIB_regional!$A36)</f>
        <v>1.30454076887546E-2</v>
      </c>
      <c r="R55" s="161">
        <f>SUMIFS(aux_proyeccion_regional!$C$2:$C$545,aux_proyeccion_regional!$A$2:$A$545,aux_PIB_regional!R$21,aux_proyeccion_regional!$B$2:$B$545,aux_PIB_regional!$A36)</f>
        <v>1.30454076887546E-2</v>
      </c>
      <c r="S55" s="161">
        <f>SUMIFS(aux_proyeccion_regional!$C$2:$C$545,aux_proyeccion_regional!$A$2:$A$545,aux_PIB_regional!S$21,aux_proyeccion_regional!$B$2:$B$545,aux_PIB_regional!$A36)</f>
        <v>1.30454076887546E-2</v>
      </c>
      <c r="T55" s="161">
        <f>SUMIFS(aux_proyeccion_regional!$C$2:$C$545,aux_proyeccion_regional!$A$2:$A$545,aux_PIB_regional!T$21,aux_proyeccion_regional!$B$2:$B$545,aux_PIB_regional!$A36)</f>
        <v>1.30454076887546E-2</v>
      </c>
      <c r="U55" s="161">
        <f>SUMIFS(aux_proyeccion_regional!$C$2:$C$545,aux_proyeccion_regional!$A$2:$A$545,aux_PIB_regional!U$21,aux_proyeccion_regional!$B$2:$B$545,aux_PIB_regional!$A36)</f>
        <v>1.30454076887546E-2</v>
      </c>
      <c r="V55" s="161">
        <f>SUMIFS(aux_proyeccion_regional!$C$2:$C$545,aux_proyeccion_regional!$A$2:$A$545,aux_PIB_regional!V$21,aux_proyeccion_regional!$B$2:$B$545,aux_PIB_regional!$A36)</f>
        <v>1.30454076887546E-2</v>
      </c>
      <c r="W55" s="161">
        <f>SUMIFS(aux_proyeccion_regional!$C$2:$C$545,aux_proyeccion_regional!$A$2:$A$545,aux_PIB_regional!W$21,aux_proyeccion_regional!$B$2:$B$545,aux_PIB_regional!$A36)</f>
        <v>1.30454076887546E-2</v>
      </c>
      <c r="X55" s="161">
        <f>SUMIFS(aux_proyeccion_regional!$C$2:$C$545,aux_proyeccion_regional!$A$2:$A$545,aux_PIB_regional!X$21,aux_proyeccion_regional!$B$2:$B$545,aux_PIB_regional!$A36)</f>
        <v>1.30454076887546E-2</v>
      </c>
      <c r="Y55" s="161">
        <f>SUMIFS(aux_proyeccion_regional!$C$2:$C$545,aux_proyeccion_regional!$A$2:$A$545,aux_PIB_regional!Y$21,aux_proyeccion_regional!$B$2:$B$545,aux_PIB_regional!$A36)</f>
        <v>1.30454076887546E-2</v>
      </c>
      <c r="Z55" s="161">
        <f>SUMIFS(aux_proyeccion_regional!$C$2:$C$545,aux_proyeccion_regional!$A$2:$A$545,aux_PIB_regional!Z$21,aux_proyeccion_regional!$B$2:$B$545,aux_PIB_regional!$A36)</f>
        <v>1.30454076887546E-2</v>
      </c>
      <c r="AA55" s="161">
        <f>SUMIFS(aux_proyeccion_regional!$C$2:$C$545,aux_proyeccion_regional!$A$2:$A$545,aux_PIB_regional!AA$21,aux_proyeccion_regional!$B$2:$B$545,aux_PIB_regional!$A36)</f>
        <v>1.30454076887546E-2</v>
      </c>
      <c r="AB55" s="161">
        <f>SUMIFS(aux_proyeccion_regional!$C$2:$C$545,aux_proyeccion_regional!$A$2:$A$545,aux_PIB_regional!AB$21,aux_proyeccion_regional!$B$2:$B$545,aux_PIB_regional!$A36)</f>
        <v>1.30454076887546E-2</v>
      </c>
      <c r="AC55" s="161">
        <f>SUMIFS(aux_proyeccion_regional!$C$2:$C$545,aux_proyeccion_regional!$A$2:$A$545,aux_PIB_regional!AC$21,aux_proyeccion_regional!$B$2:$B$545,aux_PIB_regional!$A36)</f>
        <v>1.30454076887546E-2</v>
      </c>
      <c r="AD55" s="161">
        <f>SUMIFS(aux_proyeccion_regional!$C$2:$C$545,aux_proyeccion_regional!$A$2:$A$545,aux_PIB_regional!AD$21,aux_proyeccion_regional!$B$2:$B$545,aux_PIB_regional!$A36)</f>
        <v>1.30454076887546E-2</v>
      </c>
      <c r="AE55" s="161">
        <f>SUMIFS(aux_proyeccion_regional!$C$2:$C$545,aux_proyeccion_regional!$A$2:$A$545,aux_PIB_regional!AE$21,aux_proyeccion_regional!$B$2:$B$545,aux_PIB_regional!$A36)</f>
        <v>1.30454076887546E-2</v>
      </c>
      <c r="AF55" s="161">
        <f>SUMIFS(aux_proyeccion_regional!$C$2:$C$545,aux_proyeccion_regional!$A$2:$A$545,aux_PIB_regional!AF$21,aux_proyeccion_regional!$B$2:$B$545,aux_PIB_regional!$A36)</f>
        <v>1.30454076887546E-2</v>
      </c>
      <c r="AG55" s="161">
        <f>SUMIFS(aux_proyeccion_regional!$C$2:$C$545,aux_proyeccion_regional!$A$2:$A$545,aux_PIB_regional!AG$21,aux_proyeccion_regional!$B$2:$B$545,aux_PIB_regional!$A36)</f>
        <v>1.30454076887546E-2</v>
      </c>
      <c r="AH55" s="161">
        <f>SUMIFS(aux_proyeccion_regional!$C$2:$C$545,aux_proyeccion_regional!$A$2:$A$545,aux_PIB_regional!AH$21,aux_proyeccion_regional!$B$2:$B$545,aux_PIB_regional!$A36)</f>
        <v>1.30454076887546E-2</v>
      </c>
      <c r="AI55" s="161">
        <f>SUMIFS(aux_proyeccion_regional!$C$2:$C$545,aux_proyeccion_regional!$A$2:$A$545,aux_PIB_regional!AI$21,aux_proyeccion_regional!$B$2:$B$545,aux_PIB_regional!$A36)</f>
        <v>1.30454076887546E-2</v>
      </c>
      <c r="AJ55" s="161">
        <f>SUMIFS(aux_proyeccion_regional!$C$2:$C$545,aux_proyeccion_regional!$A$2:$A$545,aux_PIB_regional!AJ$21,aux_proyeccion_regional!$B$2:$B$545,aux_PIB_regional!$A36)</f>
        <v>1.30454076887546E-2</v>
      </c>
    </row>
    <row r="56" spans="1:36">
      <c r="A56" t="s">
        <v>889</v>
      </c>
      <c r="B56" t="s">
        <v>337</v>
      </c>
      <c r="C56" s="161">
        <f t="shared" si="1"/>
        <v>8.5642759541453457E-3</v>
      </c>
      <c r="D56" s="161">
        <f t="shared" si="1"/>
        <v>2.0836383128711961E-2</v>
      </c>
      <c r="E56" s="161">
        <f t="shared" si="1"/>
        <v>7.6455684387037232E-2</v>
      </c>
      <c r="F56" s="161">
        <f t="shared" si="1"/>
        <v>-0.1055112342906528</v>
      </c>
      <c r="G56" s="161">
        <f t="shared" si="1"/>
        <v>5.5294747890314883E-2</v>
      </c>
      <c r="H56" s="161">
        <f>SUMIFS(aux_proyeccion_regional!$C$2:$C$545,aux_proyeccion_regional!$A$2:$A$545,aux_PIB_regional!H$21,aux_proyeccion_regional!$B$2:$B$545,aux_PIB_regional!$A37)</f>
        <v>4.1517786854747499E-3</v>
      </c>
      <c r="I56" s="161">
        <f>SUMIFS(aux_proyeccion_regional!$C$2:$C$545,aux_proyeccion_regional!$A$2:$A$545,aux_PIB_regional!I$21,aux_proyeccion_regional!$B$2:$B$545,aux_PIB_regional!$A37)</f>
        <v>5.2618124638052202E-3</v>
      </c>
      <c r="J56" s="161">
        <f>SUMIFS(aux_proyeccion_regional!$C$2:$C$545,aux_proyeccion_regional!$A$2:$A$545,aux_PIB_regional!J$21,aux_proyeccion_regional!$B$2:$B$545,aux_PIB_regional!$A37)</f>
        <v>4.1517786854747499E-3</v>
      </c>
      <c r="K56" s="161">
        <f>SUMIFS(aux_proyeccion_regional!$C$2:$C$545,aux_proyeccion_regional!$A$2:$A$545,aux_PIB_regional!K$21,aux_proyeccion_regional!$B$2:$B$545,aux_PIB_regional!$A37)</f>
        <v>4.1517786854747499E-3</v>
      </c>
      <c r="L56" s="161">
        <f>SUMIFS(aux_proyeccion_regional!$C$2:$C$545,aux_proyeccion_regional!$A$2:$A$545,aux_PIB_regional!L$21,aux_proyeccion_regional!$B$2:$B$545,aux_PIB_regional!$A37)</f>
        <v>4.1517786854747499E-3</v>
      </c>
      <c r="M56" s="161">
        <f>SUMIFS(aux_proyeccion_regional!$C$2:$C$545,aux_proyeccion_regional!$A$2:$A$545,aux_PIB_regional!M$21,aux_proyeccion_regional!$B$2:$B$545,aux_PIB_regional!$A37)</f>
        <v>3.3679058929417E-2</v>
      </c>
      <c r="N56" s="161">
        <f>SUMIFS(aux_proyeccion_regional!$C$2:$C$545,aux_proyeccion_regional!$A$2:$A$545,aux_PIB_regional!N$21,aux_proyeccion_regional!$B$2:$B$545,aux_PIB_regional!$A37)</f>
        <v>4.1517786854747499E-3</v>
      </c>
      <c r="O56" s="161">
        <f>SUMIFS(aux_proyeccion_regional!$C$2:$C$545,aux_proyeccion_regional!$A$2:$A$545,aux_PIB_regional!O$21,aux_proyeccion_regional!$B$2:$B$545,aux_PIB_regional!$A37)</f>
        <v>4.1517786854747499E-3</v>
      </c>
      <c r="P56" s="161">
        <f>SUMIFS(aux_proyeccion_regional!$C$2:$C$545,aux_proyeccion_regional!$A$2:$A$545,aux_PIB_regional!P$21,aux_proyeccion_regional!$B$2:$B$545,aux_PIB_regional!$A37)</f>
        <v>4.1517786854747499E-3</v>
      </c>
      <c r="Q56" s="161">
        <f>SUMIFS(aux_proyeccion_regional!$C$2:$C$545,aux_proyeccion_regional!$A$2:$A$545,aux_PIB_regional!Q$21,aux_proyeccion_regional!$B$2:$B$545,aux_PIB_regional!$A37)</f>
        <v>4.1517786854747499E-3</v>
      </c>
      <c r="R56" s="161">
        <f>SUMIFS(aux_proyeccion_regional!$C$2:$C$545,aux_proyeccion_regional!$A$2:$A$545,aux_PIB_regional!R$21,aux_proyeccion_regional!$B$2:$B$545,aux_PIB_regional!$A37)</f>
        <v>4.1517786854747499E-3</v>
      </c>
      <c r="S56" s="161">
        <f>SUMIFS(aux_proyeccion_regional!$C$2:$C$545,aux_proyeccion_regional!$A$2:$A$545,aux_PIB_regional!S$21,aux_proyeccion_regional!$B$2:$B$545,aux_PIB_regional!$A37)</f>
        <v>4.1517786854747499E-3</v>
      </c>
      <c r="T56" s="161">
        <f>SUMIFS(aux_proyeccion_regional!$C$2:$C$545,aux_proyeccion_regional!$A$2:$A$545,aux_PIB_regional!T$21,aux_proyeccion_regional!$B$2:$B$545,aux_PIB_regional!$A37)</f>
        <v>4.1517786854747499E-3</v>
      </c>
      <c r="U56" s="161">
        <f>SUMIFS(aux_proyeccion_regional!$C$2:$C$545,aux_proyeccion_regional!$A$2:$A$545,aux_PIB_regional!U$21,aux_proyeccion_regional!$B$2:$B$545,aux_PIB_regional!$A37)</f>
        <v>4.1517786854747499E-3</v>
      </c>
      <c r="V56" s="161">
        <f>SUMIFS(aux_proyeccion_regional!$C$2:$C$545,aux_proyeccion_regional!$A$2:$A$545,aux_PIB_regional!V$21,aux_proyeccion_regional!$B$2:$B$545,aux_PIB_regional!$A37)</f>
        <v>4.1517786854747499E-3</v>
      </c>
      <c r="W56" s="161">
        <f>SUMIFS(aux_proyeccion_regional!$C$2:$C$545,aux_proyeccion_regional!$A$2:$A$545,aux_PIB_regional!W$21,aux_proyeccion_regional!$B$2:$B$545,aux_PIB_regional!$A37)</f>
        <v>4.1517786854747499E-3</v>
      </c>
      <c r="X56" s="161">
        <f>SUMIFS(aux_proyeccion_regional!$C$2:$C$545,aux_proyeccion_regional!$A$2:$A$545,aux_PIB_regional!X$21,aux_proyeccion_regional!$B$2:$B$545,aux_PIB_regional!$A37)</f>
        <v>4.1517786854747499E-3</v>
      </c>
      <c r="Y56" s="161">
        <f>SUMIFS(aux_proyeccion_regional!$C$2:$C$545,aux_proyeccion_regional!$A$2:$A$545,aux_PIB_regional!Y$21,aux_proyeccion_regional!$B$2:$B$545,aux_PIB_regional!$A37)</f>
        <v>4.1517786854747499E-3</v>
      </c>
      <c r="Z56" s="161">
        <f>SUMIFS(aux_proyeccion_regional!$C$2:$C$545,aux_proyeccion_regional!$A$2:$A$545,aux_PIB_regional!Z$21,aux_proyeccion_regional!$B$2:$B$545,aux_PIB_regional!$A37)</f>
        <v>4.1517786854747499E-3</v>
      </c>
      <c r="AA56" s="161">
        <f>SUMIFS(aux_proyeccion_regional!$C$2:$C$545,aux_proyeccion_regional!$A$2:$A$545,aux_PIB_regional!AA$21,aux_proyeccion_regional!$B$2:$B$545,aux_PIB_regional!$A37)</f>
        <v>4.1517786854747499E-3</v>
      </c>
      <c r="AB56" s="161">
        <f>SUMIFS(aux_proyeccion_regional!$C$2:$C$545,aux_proyeccion_regional!$A$2:$A$545,aux_PIB_regional!AB$21,aux_proyeccion_regional!$B$2:$B$545,aux_PIB_regional!$A37)</f>
        <v>4.1517786854747499E-3</v>
      </c>
      <c r="AC56" s="161">
        <f>SUMIFS(aux_proyeccion_regional!$C$2:$C$545,aux_proyeccion_regional!$A$2:$A$545,aux_PIB_regional!AC$21,aux_proyeccion_regional!$B$2:$B$545,aux_PIB_regional!$A37)</f>
        <v>4.1517786854747499E-3</v>
      </c>
      <c r="AD56" s="161">
        <f>SUMIFS(aux_proyeccion_regional!$C$2:$C$545,aux_proyeccion_regional!$A$2:$A$545,aux_PIB_regional!AD$21,aux_proyeccion_regional!$B$2:$B$545,aux_PIB_regional!$A37)</f>
        <v>4.1517786854747499E-3</v>
      </c>
      <c r="AE56" s="161">
        <f>SUMIFS(aux_proyeccion_regional!$C$2:$C$545,aux_proyeccion_regional!$A$2:$A$545,aux_PIB_regional!AE$21,aux_proyeccion_regional!$B$2:$B$545,aux_PIB_regional!$A37)</f>
        <v>4.1517786854747499E-3</v>
      </c>
      <c r="AF56" s="161">
        <f>SUMIFS(aux_proyeccion_regional!$C$2:$C$545,aux_proyeccion_regional!$A$2:$A$545,aux_PIB_regional!AF$21,aux_proyeccion_regional!$B$2:$B$545,aux_PIB_regional!$A37)</f>
        <v>4.1517786854747499E-3</v>
      </c>
      <c r="AG56" s="161">
        <f>SUMIFS(aux_proyeccion_regional!$C$2:$C$545,aux_proyeccion_regional!$A$2:$A$545,aux_PIB_regional!AG$21,aux_proyeccion_regional!$B$2:$B$545,aux_PIB_regional!$A37)</f>
        <v>4.1517786854747499E-3</v>
      </c>
      <c r="AH56" s="161">
        <f>SUMIFS(aux_proyeccion_regional!$C$2:$C$545,aux_proyeccion_regional!$A$2:$A$545,aux_PIB_regional!AH$21,aux_proyeccion_regional!$B$2:$B$545,aux_PIB_regional!$A37)</f>
        <v>4.1517786854747499E-3</v>
      </c>
      <c r="AI56" s="161">
        <f>SUMIFS(aux_proyeccion_regional!$C$2:$C$545,aux_proyeccion_regional!$A$2:$A$545,aux_PIB_regional!AI$21,aux_proyeccion_regional!$B$2:$B$545,aux_PIB_regional!$A37)</f>
        <v>4.1517786854747499E-3</v>
      </c>
      <c r="AJ56" s="161">
        <f>SUMIFS(aux_proyeccion_regional!$C$2:$C$545,aux_proyeccion_regional!$A$2:$A$545,aux_PIB_regional!AJ$21,aux_proyeccion_regional!$B$2:$B$545,aux_PIB_regional!$A37)</f>
        <v>4.1517786854747499E-3</v>
      </c>
    </row>
    <row r="58" spans="1:36">
      <c r="A58" s="199" t="s">
        <v>896</v>
      </c>
      <c r="B58" s="192"/>
      <c r="C58" s="192"/>
    </row>
    <row r="59" spans="1:36">
      <c r="A59" t="s">
        <v>28</v>
      </c>
      <c r="B59" t="s">
        <v>335</v>
      </c>
      <c r="C59">
        <v>2017</v>
      </c>
      <c r="D59">
        <v>2018</v>
      </c>
      <c r="E59">
        <v>2019</v>
      </c>
      <c r="F59">
        <v>2020</v>
      </c>
      <c r="G59">
        <v>2021</v>
      </c>
      <c r="H59">
        <v>2022</v>
      </c>
      <c r="I59">
        <v>2023</v>
      </c>
      <c r="J59">
        <v>2024</v>
      </c>
      <c r="K59">
        <v>2025</v>
      </c>
      <c r="L59">
        <v>2026</v>
      </c>
      <c r="M59">
        <v>2027</v>
      </c>
      <c r="N59">
        <v>2028</v>
      </c>
      <c r="O59">
        <v>2029</v>
      </c>
      <c r="P59">
        <v>2030</v>
      </c>
      <c r="Q59">
        <v>2031</v>
      </c>
      <c r="R59">
        <v>2032</v>
      </c>
      <c r="S59">
        <v>2033</v>
      </c>
      <c r="T59">
        <v>2034</v>
      </c>
      <c r="U59">
        <v>2035</v>
      </c>
      <c r="V59">
        <v>2036</v>
      </c>
      <c r="W59">
        <v>2037</v>
      </c>
      <c r="X59">
        <v>2038</v>
      </c>
      <c r="Y59">
        <v>2039</v>
      </c>
      <c r="Z59">
        <v>2040</v>
      </c>
      <c r="AA59">
        <v>2041</v>
      </c>
      <c r="AB59">
        <v>2042</v>
      </c>
      <c r="AC59">
        <v>2043</v>
      </c>
      <c r="AD59">
        <v>2044</v>
      </c>
      <c r="AE59">
        <v>2045</v>
      </c>
      <c r="AF59">
        <v>2046</v>
      </c>
      <c r="AG59">
        <v>2047</v>
      </c>
      <c r="AH59">
        <v>2048</v>
      </c>
      <c r="AI59">
        <v>2049</v>
      </c>
      <c r="AJ59">
        <v>2050</v>
      </c>
    </row>
    <row r="60" spans="1:36">
      <c r="A60" t="s">
        <v>875</v>
      </c>
      <c r="B60" t="s">
        <v>337</v>
      </c>
      <c r="C60" s="154" t="e">
        <f>AVERAGE(C41,#REF!)</f>
        <v>#REF!</v>
      </c>
      <c r="D60" s="154" t="e">
        <f>AVERAGE(D41,#REF!)</f>
        <v>#REF!</v>
      </c>
      <c r="E60" s="154" t="e">
        <f>AVERAGE(E41,#REF!)</f>
        <v>#REF!</v>
      </c>
      <c r="F60" s="154" t="e">
        <f>AVERAGE(F41,#REF!)</f>
        <v>#REF!</v>
      </c>
      <c r="G60" s="154" t="e">
        <f>AVERAGE(G41,#REF!)</f>
        <v>#REF!</v>
      </c>
      <c r="H60" s="154" t="e">
        <f>AVERAGE(H41,#REF!)</f>
        <v>#REF!</v>
      </c>
      <c r="I60" s="154" t="e">
        <f>AVERAGE(I41,#REF!)</f>
        <v>#REF!</v>
      </c>
      <c r="J60" s="154" t="e">
        <f>AVERAGE(J41,#REF!)</f>
        <v>#REF!</v>
      </c>
      <c r="K60" s="154" t="e">
        <f>AVERAGE(K41,#REF!)</f>
        <v>#REF!</v>
      </c>
      <c r="L60" s="154" t="e">
        <f>AVERAGE(L41,#REF!)</f>
        <v>#REF!</v>
      </c>
      <c r="M60" s="154" t="e">
        <f>AVERAGE(M41,#REF!)</f>
        <v>#REF!</v>
      </c>
      <c r="N60" s="154" t="e">
        <f>AVERAGE(N41,#REF!)</f>
        <v>#REF!</v>
      </c>
      <c r="O60" s="154" t="e">
        <f>AVERAGE(O41,#REF!)</f>
        <v>#REF!</v>
      </c>
      <c r="P60" s="154" t="e">
        <f>AVERAGE(P41,#REF!)</f>
        <v>#REF!</v>
      </c>
      <c r="Q60" s="154" t="e">
        <f>AVERAGE(Q41,#REF!)</f>
        <v>#REF!</v>
      </c>
      <c r="R60" s="154" t="e">
        <f>AVERAGE(R41,#REF!)</f>
        <v>#REF!</v>
      </c>
      <c r="S60" s="154" t="e">
        <f>AVERAGE(S41,#REF!)</f>
        <v>#REF!</v>
      </c>
      <c r="T60" s="154" t="e">
        <f>AVERAGE(T41,#REF!)</f>
        <v>#REF!</v>
      </c>
      <c r="U60" s="154" t="e">
        <f>AVERAGE(U41,#REF!)</f>
        <v>#REF!</v>
      </c>
      <c r="V60" s="154" t="e">
        <f>AVERAGE(V41,#REF!)</f>
        <v>#REF!</v>
      </c>
      <c r="W60" s="154" t="e">
        <f>AVERAGE(W41,#REF!)</f>
        <v>#REF!</v>
      </c>
      <c r="X60" s="154" t="e">
        <f>AVERAGE(X41,#REF!)</f>
        <v>#REF!</v>
      </c>
      <c r="Y60" s="154" t="e">
        <f>AVERAGE(Y41,#REF!)</f>
        <v>#REF!</v>
      </c>
      <c r="Z60" s="154" t="e">
        <f>AVERAGE(Z41,#REF!)</f>
        <v>#REF!</v>
      </c>
      <c r="AA60" s="154" t="e">
        <f>AVERAGE(AA41,#REF!)</f>
        <v>#REF!</v>
      </c>
      <c r="AB60" s="154" t="e">
        <f>AVERAGE(AB41,#REF!)</f>
        <v>#REF!</v>
      </c>
      <c r="AC60" s="154" t="e">
        <f>AVERAGE(AC41,#REF!)</f>
        <v>#REF!</v>
      </c>
      <c r="AD60" s="154" t="e">
        <f>AVERAGE(AD41,#REF!)</f>
        <v>#REF!</v>
      </c>
      <c r="AE60" s="154" t="e">
        <f>AVERAGE(AE41,#REF!)</f>
        <v>#REF!</v>
      </c>
      <c r="AF60" s="154" t="e">
        <f>AVERAGE(AF41,#REF!)</f>
        <v>#REF!</v>
      </c>
      <c r="AG60" s="154" t="e">
        <f>AVERAGE(AG41,#REF!)</f>
        <v>#REF!</v>
      </c>
      <c r="AH60" s="154" t="e">
        <f>AVERAGE(AH41,#REF!)</f>
        <v>#REF!</v>
      </c>
      <c r="AI60" s="154" t="e">
        <f>AVERAGE(AI41,#REF!)</f>
        <v>#REF!</v>
      </c>
      <c r="AJ60" s="154" t="e">
        <f>AVERAGE(AJ41,#REF!)</f>
        <v>#REF!</v>
      </c>
    </row>
    <row r="61" spans="1:36">
      <c r="A61" t="s">
        <v>876</v>
      </c>
      <c r="B61" t="s">
        <v>337</v>
      </c>
      <c r="C61" s="154" t="e">
        <f>AVERAGE(C42,#REF!)</f>
        <v>#REF!</v>
      </c>
      <c r="D61" s="154" t="e">
        <f>AVERAGE(D42,#REF!)</f>
        <v>#REF!</v>
      </c>
      <c r="E61" s="154" t="e">
        <f>AVERAGE(E42,#REF!)</f>
        <v>#REF!</v>
      </c>
      <c r="F61" s="154" t="e">
        <f>AVERAGE(F42,#REF!)</f>
        <v>#REF!</v>
      </c>
      <c r="G61" s="154" t="e">
        <f>AVERAGE(G42,#REF!)</f>
        <v>#REF!</v>
      </c>
      <c r="H61" s="154" t="e">
        <f>AVERAGE(H42,#REF!)</f>
        <v>#REF!</v>
      </c>
      <c r="I61" s="154" t="e">
        <f>AVERAGE(I42,#REF!)</f>
        <v>#REF!</v>
      </c>
      <c r="J61" s="154" t="e">
        <f>AVERAGE(J42,#REF!)</f>
        <v>#REF!</v>
      </c>
      <c r="K61" s="154" t="e">
        <f>AVERAGE(K42,#REF!)</f>
        <v>#REF!</v>
      </c>
      <c r="L61" s="154" t="e">
        <f>AVERAGE(L42,#REF!)</f>
        <v>#REF!</v>
      </c>
      <c r="M61" s="154" t="e">
        <f>AVERAGE(M42,#REF!)</f>
        <v>#REF!</v>
      </c>
      <c r="N61" s="154" t="e">
        <f>AVERAGE(N42,#REF!)</f>
        <v>#REF!</v>
      </c>
      <c r="O61" s="154" t="e">
        <f>AVERAGE(O42,#REF!)</f>
        <v>#REF!</v>
      </c>
      <c r="P61" s="154" t="e">
        <f>AVERAGE(P42,#REF!)</f>
        <v>#REF!</v>
      </c>
      <c r="Q61" s="154" t="e">
        <f>AVERAGE(Q42,#REF!)</f>
        <v>#REF!</v>
      </c>
      <c r="R61" s="154" t="e">
        <f>AVERAGE(R42,#REF!)</f>
        <v>#REF!</v>
      </c>
      <c r="S61" s="154" t="e">
        <f>AVERAGE(S42,#REF!)</f>
        <v>#REF!</v>
      </c>
      <c r="T61" s="154" t="e">
        <f>AVERAGE(T42,#REF!)</f>
        <v>#REF!</v>
      </c>
      <c r="U61" s="154" t="e">
        <f>AVERAGE(U42,#REF!)</f>
        <v>#REF!</v>
      </c>
      <c r="V61" s="154" t="e">
        <f>AVERAGE(V42,#REF!)</f>
        <v>#REF!</v>
      </c>
      <c r="W61" s="154" t="e">
        <f>AVERAGE(W42,#REF!)</f>
        <v>#REF!</v>
      </c>
      <c r="X61" s="154" t="e">
        <f>AVERAGE(X42,#REF!)</f>
        <v>#REF!</v>
      </c>
      <c r="Y61" s="154" t="e">
        <f>AVERAGE(Y42,#REF!)</f>
        <v>#REF!</v>
      </c>
      <c r="Z61" s="154" t="e">
        <f>AVERAGE(Z42,#REF!)</f>
        <v>#REF!</v>
      </c>
      <c r="AA61" s="154" t="e">
        <f>AVERAGE(AA42,#REF!)</f>
        <v>#REF!</v>
      </c>
      <c r="AB61" s="154" t="e">
        <f>AVERAGE(AB42,#REF!)</f>
        <v>#REF!</v>
      </c>
      <c r="AC61" s="154" t="e">
        <f>AVERAGE(AC42,#REF!)</f>
        <v>#REF!</v>
      </c>
      <c r="AD61" s="154" t="e">
        <f>AVERAGE(AD42,#REF!)</f>
        <v>#REF!</v>
      </c>
      <c r="AE61" s="154" t="e">
        <f>AVERAGE(AE42,#REF!)</f>
        <v>#REF!</v>
      </c>
      <c r="AF61" s="154" t="e">
        <f>AVERAGE(AF42,#REF!)</f>
        <v>#REF!</v>
      </c>
      <c r="AG61" s="154" t="e">
        <f>AVERAGE(AG42,#REF!)</f>
        <v>#REF!</v>
      </c>
      <c r="AH61" s="154" t="e">
        <f>AVERAGE(AH42,#REF!)</f>
        <v>#REF!</v>
      </c>
      <c r="AI61" s="154" t="e">
        <f>AVERAGE(AI42,#REF!)</f>
        <v>#REF!</v>
      </c>
      <c r="AJ61" s="154" t="e">
        <f>AVERAGE(AJ42,#REF!)</f>
        <v>#REF!</v>
      </c>
    </row>
    <row r="62" spans="1:36">
      <c r="A62" t="s">
        <v>877</v>
      </c>
      <c r="B62" t="s">
        <v>337</v>
      </c>
      <c r="C62" s="154" t="e">
        <f>AVERAGE(C43,#REF!)</f>
        <v>#REF!</v>
      </c>
      <c r="D62" s="154" t="e">
        <f>AVERAGE(D43,#REF!)</f>
        <v>#REF!</v>
      </c>
      <c r="E62" s="154" t="e">
        <f>AVERAGE(E43,#REF!)</f>
        <v>#REF!</v>
      </c>
      <c r="F62" s="154" t="e">
        <f>AVERAGE(F43,#REF!)</f>
        <v>#REF!</v>
      </c>
      <c r="G62" s="154" t="e">
        <f>AVERAGE(G43,#REF!)</f>
        <v>#REF!</v>
      </c>
      <c r="H62" s="154" t="e">
        <f>AVERAGE(H43,#REF!)</f>
        <v>#REF!</v>
      </c>
      <c r="I62" s="154" t="e">
        <f>AVERAGE(I43,#REF!)</f>
        <v>#REF!</v>
      </c>
      <c r="J62" s="154" t="e">
        <f>AVERAGE(J43,#REF!)</f>
        <v>#REF!</v>
      </c>
      <c r="K62" s="154" t="e">
        <f>AVERAGE(K43,#REF!)</f>
        <v>#REF!</v>
      </c>
      <c r="L62" s="154" t="e">
        <f>AVERAGE(L43,#REF!)</f>
        <v>#REF!</v>
      </c>
      <c r="M62" s="154" t="e">
        <f>AVERAGE(M43,#REF!)</f>
        <v>#REF!</v>
      </c>
      <c r="N62" s="154" t="e">
        <f>AVERAGE(N43,#REF!)</f>
        <v>#REF!</v>
      </c>
      <c r="O62" s="154" t="e">
        <f>AVERAGE(O43,#REF!)</f>
        <v>#REF!</v>
      </c>
      <c r="P62" s="154" t="e">
        <f>AVERAGE(P43,#REF!)</f>
        <v>#REF!</v>
      </c>
      <c r="Q62" s="154" t="e">
        <f>AVERAGE(Q43,#REF!)</f>
        <v>#REF!</v>
      </c>
      <c r="R62" s="154" t="e">
        <f>AVERAGE(R43,#REF!)</f>
        <v>#REF!</v>
      </c>
      <c r="S62" s="154" t="e">
        <f>AVERAGE(S43,#REF!)</f>
        <v>#REF!</v>
      </c>
      <c r="T62" s="154" t="e">
        <f>AVERAGE(T43,#REF!)</f>
        <v>#REF!</v>
      </c>
      <c r="U62" s="154" t="e">
        <f>AVERAGE(U43,#REF!)</f>
        <v>#REF!</v>
      </c>
      <c r="V62" s="154" t="e">
        <f>AVERAGE(V43,#REF!)</f>
        <v>#REF!</v>
      </c>
      <c r="W62" s="154" t="e">
        <f>AVERAGE(W43,#REF!)</f>
        <v>#REF!</v>
      </c>
      <c r="X62" s="154" t="e">
        <f>AVERAGE(X43,#REF!)</f>
        <v>#REF!</v>
      </c>
      <c r="Y62" s="154" t="e">
        <f>AVERAGE(Y43,#REF!)</f>
        <v>#REF!</v>
      </c>
      <c r="Z62" s="154" t="e">
        <f>AVERAGE(Z43,#REF!)</f>
        <v>#REF!</v>
      </c>
      <c r="AA62" s="154" t="e">
        <f>AVERAGE(AA43,#REF!)</f>
        <v>#REF!</v>
      </c>
      <c r="AB62" s="154" t="e">
        <f>AVERAGE(AB43,#REF!)</f>
        <v>#REF!</v>
      </c>
      <c r="AC62" s="154" t="e">
        <f>AVERAGE(AC43,#REF!)</f>
        <v>#REF!</v>
      </c>
      <c r="AD62" s="154" t="e">
        <f>AVERAGE(AD43,#REF!)</f>
        <v>#REF!</v>
      </c>
      <c r="AE62" s="154" t="e">
        <f>AVERAGE(AE43,#REF!)</f>
        <v>#REF!</v>
      </c>
      <c r="AF62" s="154" t="e">
        <f>AVERAGE(AF43,#REF!)</f>
        <v>#REF!</v>
      </c>
      <c r="AG62" s="154" t="e">
        <f>AVERAGE(AG43,#REF!)</f>
        <v>#REF!</v>
      </c>
      <c r="AH62" s="154" t="e">
        <f>AVERAGE(AH43,#REF!)</f>
        <v>#REF!</v>
      </c>
      <c r="AI62" s="154" t="e">
        <f>AVERAGE(AI43,#REF!)</f>
        <v>#REF!</v>
      </c>
      <c r="AJ62" s="154" t="e">
        <f>AVERAGE(AJ43,#REF!)</f>
        <v>#REF!</v>
      </c>
    </row>
    <row r="63" spans="1:36">
      <c r="A63" t="s">
        <v>878</v>
      </c>
      <c r="B63" t="s">
        <v>337</v>
      </c>
      <c r="C63" s="154" t="e">
        <f>AVERAGE(C44,#REF!)</f>
        <v>#REF!</v>
      </c>
      <c r="D63" s="154" t="e">
        <f>AVERAGE(D44,#REF!)</f>
        <v>#REF!</v>
      </c>
      <c r="E63" s="154" t="e">
        <f>AVERAGE(E44,#REF!)</f>
        <v>#REF!</v>
      </c>
      <c r="F63" s="154" t="e">
        <f>AVERAGE(F44,#REF!)</f>
        <v>#REF!</v>
      </c>
      <c r="G63" s="154" t="e">
        <f>AVERAGE(G44,#REF!)</f>
        <v>#REF!</v>
      </c>
      <c r="H63" s="154" t="e">
        <f>AVERAGE(H44,#REF!)</f>
        <v>#REF!</v>
      </c>
      <c r="I63" s="154" t="e">
        <f>AVERAGE(I44,#REF!)</f>
        <v>#REF!</v>
      </c>
      <c r="J63" s="154" t="e">
        <f>AVERAGE(J44,#REF!)</f>
        <v>#REF!</v>
      </c>
      <c r="K63" s="154" t="e">
        <f>AVERAGE(K44,#REF!)</f>
        <v>#REF!</v>
      </c>
      <c r="L63" s="154" t="e">
        <f>AVERAGE(L44,#REF!)</f>
        <v>#REF!</v>
      </c>
      <c r="M63" s="154" t="e">
        <f>AVERAGE(M44,#REF!)</f>
        <v>#REF!</v>
      </c>
      <c r="N63" s="154" t="e">
        <f>AVERAGE(N44,#REF!)</f>
        <v>#REF!</v>
      </c>
      <c r="O63" s="154" t="e">
        <f>AVERAGE(O44,#REF!)</f>
        <v>#REF!</v>
      </c>
      <c r="P63" s="154" t="e">
        <f>AVERAGE(P44,#REF!)</f>
        <v>#REF!</v>
      </c>
      <c r="Q63" s="154" t="e">
        <f>AVERAGE(Q44,#REF!)</f>
        <v>#REF!</v>
      </c>
      <c r="R63" s="154" t="e">
        <f>AVERAGE(R44,#REF!)</f>
        <v>#REF!</v>
      </c>
      <c r="S63" s="154" t="e">
        <f>AVERAGE(S44,#REF!)</f>
        <v>#REF!</v>
      </c>
      <c r="T63" s="154" t="e">
        <f>AVERAGE(T44,#REF!)</f>
        <v>#REF!</v>
      </c>
      <c r="U63" s="154" t="e">
        <f>AVERAGE(U44,#REF!)</f>
        <v>#REF!</v>
      </c>
      <c r="V63" s="154" t="e">
        <f>AVERAGE(V44,#REF!)</f>
        <v>#REF!</v>
      </c>
      <c r="W63" s="154" t="e">
        <f>AVERAGE(W44,#REF!)</f>
        <v>#REF!</v>
      </c>
      <c r="X63" s="154" t="e">
        <f>AVERAGE(X44,#REF!)</f>
        <v>#REF!</v>
      </c>
      <c r="Y63" s="154" t="e">
        <f>AVERAGE(Y44,#REF!)</f>
        <v>#REF!</v>
      </c>
      <c r="Z63" s="154" t="e">
        <f>AVERAGE(Z44,#REF!)</f>
        <v>#REF!</v>
      </c>
      <c r="AA63" s="154" t="e">
        <f>AVERAGE(AA44,#REF!)</f>
        <v>#REF!</v>
      </c>
      <c r="AB63" s="154" t="e">
        <f>AVERAGE(AB44,#REF!)</f>
        <v>#REF!</v>
      </c>
      <c r="AC63" s="154" t="e">
        <f>AVERAGE(AC44,#REF!)</f>
        <v>#REF!</v>
      </c>
      <c r="AD63" s="154" t="e">
        <f>AVERAGE(AD44,#REF!)</f>
        <v>#REF!</v>
      </c>
      <c r="AE63" s="154" t="e">
        <f>AVERAGE(AE44,#REF!)</f>
        <v>#REF!</v>
      </c>
      <c r="AF63" s="154" t="e">
        <f>AVERAGE(AF44,#REF!)</f>
        <v>#REF!</v>
      </c>
      <c r="AG63" s="154" t="e">
        <f>AVERAGE(AG44,#REF!)</f>
        <v>#REF!</v>
      </c>
      <c r="AH63" s="154" t="e">
        <f>AVERAGE(AH44,#REF!)</f>
        <v>#REF!</v>
      </c>
      <c r="AI63" s="154" t="e">
        <f>AVERAGE(AI44,#REF!)</f>
        <v>#REF!</v>
      </c>
      <c r="AJ63" s="154" t="e">
        <f>AVERAGE(AJ44,#REF!)</f>
        <v>#REF!</v>
      </c>
    </row>
    <row r="64" spans="1:36">
      <c r="A64" t="s">
        <v>879</v>
      </c>
      <c r="B64" t="s">
        <v>337</v>
      </c>
      <c r="C64" s="154" t="e">
        <f>AVERAGE(C45,#REF!)</f>
        <v>#REF!</v>
      </c>
      <c r="D64" s="154" t="e">
        <f>AVERAGE(D45,#REF!)</f>
        <v>#REF!</v>
      </c>
      <c r="E64" s="154" t="e">
        <f>AVERAGE(E45,#REF!)</f>
        <v>#REF!</v>
      </c>
      <c r="F64" s="154" t="e">
        <f>AVERAGE(F45,#REF!)</f>
        <v>#REF!</v>
      </c>
      <c r="G64" s="154" t="e">
        <f>AVERAGE(G45,#REF!)</f>
        <v>#REF!</v>
      </c>
      <c r="H64" s="154" t="e">
        <f>AVERAGE(H45,#REF!)</f>
        <v>#REF!</v>
      </c>
      <c r="I64" s="154" t="e">
        <f>AVERAGE(I45,#REF!)</f>
        <v>#REF!</v>
      </c>
      <c r="J64" s="154" t="e">
        <f>AVERAGE(J45,#REF!)</f>
        <v>#REF!</v>
      </c>
      <c r="K64" s="154" t="e">
        <f>AVERAGE(K45,#REF!)</f>
        <v>#REF!</v>
      </c>
      <c r="L64" s="154" t="e">
        <f>AVERAGE(L45,#REF!)</f>
        <v>#REF!</v>
      </c>
      <c r="M64" s="154" t="e">
        <f>AVERAGE(M45,#REF!)</f>
        <v>#REF!</v>
      </c>
      <c r="N64" s="154" t="e">
        <f>AVERAGE(N45,#REF!)</f>
        <v>#REF!</v>
      </c>
      <c r="O64" s="154" t="e">
        <f>AVERAGE(O45,#REF!)</f>
        <v>#REF!</v>
      </c>
      <c r="P64" s="154" t="e">
        <f>AVERAGE(P45,#REF!)</f>
        <v>#REF!</v>
      </c>
      <c r="Q64" s="154" t="e">
        <f>AVERAGE(Q45,#REF!)</f>
        <v>#REF!</v>
      </c>
      <c r="R64" s="154" t="e">
        <f>AVERAGE(R45,#REF!)</f>
        <v>#REF!</v>
      </c>
      <c r="S64" s="154" t="e">
        <f>AVERAGE(S45,#REF!)</f>
        <v>#REF!</v>
      </c>
      <c r="T64" s="154" t="e">
        <f>AVERAGE(T45,#REF!)</f>
        <v>#REF!</v>
      </c>
      <c r="U64" s="154" t="e">
        <f>AVERAGE(U45,#REF!)</f>
        <v>#REF!</v>
      </c>
      <c r="V64" s="154" t="e">
        <f>AVERAGE(V45,#REF!)</f>
        <v>#REF!</v>
      </c>
      <c r="W64" s="154" t="e">
        <f>AVERAGE(W45,#REF!)</f>
        <v>#REF!</v>
      </c>
      <c r="X64" s="154" t="e">
        <f>AVERAGE(X45,#REF!)</f>
        <v>#REF!</v>
      </c>
      <c r="Y64" s="154" t="e">
        <f>AVERAGE(Y45,#REF!)</f>
        <v>#REF!</v>
      </c>
      <c r="Z64" s="154" t="e">
        <f>AVERAGE(Z45,#REF!)</f>
        <v>#REF!</v>
      </c>
      <c r="AA64" s="154" t="e">
        <f>AVERAGE(AA45,#REF!)</f>
        <v>#REF!</v>
      </c>
      <c r="AB64" s="154" t="e">
        <f>AVERAGE(AB45,#REF!)</f>
        <v>#REF!</v>
      </c>
      <c r="AC64" s="154" t="e">
        <f>AVERAGE(AC45,#REF!)</f>
        <v>#REF!</v>
      </c>
      <c r="AD64" s="154" t="e">
        <f>AVERAGE(AD45,#REF!)</f>
        <v>#REF!</v>
      </c>
      <c r="AE64" s="154" t="e">
        <f>AVERAGE(AE45,#REF!)</f>
        <v>#REF!</v>
      </c>
      <c r="AF64" s="154" t="e">
        <f>AVERAGE(AF45,#REF!)</f>
        <v>#REF!</v>
      </c>
      <c r="AG64" s="154" t="e">
        <f>AVERAGE(AG45,#REF!)</f>
        <v>#REF!</v>
      </c>
      <c r="AH64" s="154" t="e">
        <f>AVERAGE(AH45,#REF!)</f>
        <v>#REF!</v>
      </c>
      <c r="AI64" s="154" t="e">
        <f>AVERAGE(AI45,#REF!)</f>
        <v>#REF!</v>
      </c>
      <c r="AJ64" s="154" t="e">
        <f>AVERAGE(AJ45,#REF!)</f>
        <v>#REF!</v>
      </c>
    </row>
    <row r="65" spans="1:36">
      <c r="A65" t="s">
        <v>880</v>
      </c>
      <c r="B65" t="s">
        <v>337</v>
      </c>
      <c r="C65" s="154" t="e">
        <f>AVERAGE(C46,#REF!)</f>
        <v>#REF!</v>
      </c>
      <c r="D65" s="154" t="e">
        <f>AVERAGE(D46,#REF!)</f>
        <v>#REF!</v>
      </c>
      <c r="E65" s="154" t="e">
        <f>AVERAGE(E46,#REF!)</f>
        <v>#REF!</v>
      </c>
      <c r="F65" s="154" t="e">
        <f>AVERAGE(F46,#REF!)</f>
        <v>#REF!</v>
      </c>
      <c r="G65" s="154" t="e">
        <f>AVERAGE(G46,#REF!)</f>
        <v>#REF!</v>
      </c>
      <c r="H65" s="154" t="e">
        <f>AVERAGE(H46,#REF!)</f>
        <v>#REF!</v>
      </c>
      <c r="I65" s="154" t="e">
        <f>AVERAGE(I46,#REF!)</f>
        <v>#REF!</v>
      </c>
      <c r="J65" s="154" t="e">
        <f>AVERAGE(J46,#REF!)</f>
        <v>#REF!</v>
      </c>
      <c r="K65" s="154" t="e">
        <f>AVERAGE(K46,#REF!)</f>
        <v>#REF!</v>
      </c>
      <c r="L65" s="154" t="e">
        <f>AVERAGE(L46,#REF!)</f>
        <v>#REF!</v>
      </c>
      <c r="M65" s="154" t="e">
        <f>AVERAGE(M46,#REF!)</f>
        <v>#REF!</v>
      </c>
      <c r="N65" s="154" t="e">
        <f>AVERAGE(N46,#REF!)</f>
        <v>#REF!</v>
      </c>
      <c r="O65" s="154" t="e">
        <f>AVERAGE(O46,#REF!)</f>
        <v>#REF!</v>
      </c>
      <c r="P65" s="154" t="e">
        <f>AVERAGE(P46,#REF!)</f>
        <v>#REF!</v>
      </c>
      <c r="Q65" s="154" t="e">
        <f>AVERAGE(Q46,#REF!)</f>
        <v>#REF!</v>
      </c>
      <c r="R65" s="154" t="e">
        <f>AVERAGE(R46,#REF!)</f>
        <v>#REF!</v>
      </c>
      <c r="S65" s="154" t="e">
        <f>AVERAGE(S46,#REF!)</f>
        <v>#REF!</v>
      </c>
      <c r="T65" s="154" t="e">
        <f>AVERAGE(T46,#REF!)</f>
        <v>#REF!</v>
      </c>
      <c r="U65" s="154" t="e">
        <f>AVERAGE(U46,#REF!)</f>
        <v>#REF!</v>
      </c>
      <c r="V65" s="154" t="e">
        <f>AVERAGE(V46,#REF!)</f>
        <v>#REF!</v>
      </c>
      <c r="W65" s="154" t="e">
        <f>AVERAGE(W46,#REF!)</f>
        <v>#REF!</v>
      </c>
      <c r="X65" s="154" t="e">
        <f>AVERAGE(X46,#REF!)</f>
        <v>#REF!</v>
      </c>
      <c r="Y65" s="154" t="e">
        <f>AVERAGE(Y46,#REF!)</f>
        <v>#REF!</v>
      </c>
      <c r="Z65" s="154" t="e">
        <f>AVERAGE(Z46,#REF!)</f>
        <v>#REF!</v>
      </c>
      <c r="AA65" s="154" t="e">
        <f>AVERAGE(AA46,#REF!)</f>
        <v>#REF!</v>
      </c>
      <c r="AB65" s="154" t="e">
        <f>AVERAGE(AB46,#REF!)</f>
        <v>#REF!</v>
      </c>
      <c r="AC65" s="154" t="e">
        <f>AVERAGE(AC46,#REF!)</f>
        <v>#REF!</v>
      </c>
      <c r="AD65" s="154" t="e">
        <f>AVERAGE(AD46,#REF!)</f>
        <v>#REF!</v>
      </c>
      <c r="AE65" s="154" t="e">
        <f>AVERAGE(AE46,#REF!)</f>
        <v>#REF!</v>
      </c>
      <c r="AF65" s="154" t="e">
        <f>AVERAGE(AF46,#REF!)</f>
        <v>#REF!</v>
      </c>
      <c r="AG65" s="154" t="e">
        <f>AVERAGE(AG46,#REF!)</f>
        <v>#REF!</v>
      </c>
      <c r="AH65" s="154" t="e">
        <f>AVERAGE(AH46,#REF!)</f>
        <v>#REF!</v>
      </c>
      <c r="AI65" s="154" t="e">
        <f>AVERAGE(AI46,#REF!)</f>
        <v>#REF!</v>
      </c>
      <c r="AJ65" s="154" t="e">
        <f>AVERAGE(AJ46,#REF!)</f>
        <v>#REF!</v>
      </c>
    </row>
    <row r="66" spans="1:36">
      <c r="A66" t="s">
        <v>41</v>
      </c>
      <c r="B66" t="s">
        <v>337</v>
      </c>
      <c r="C66" s="154" t="e">
        <f>AVERAGE(C47,#REF!)</f>
        <v>#REF!</v>
      </c>
      <c r="D66" s="154" t="e">
        <f>AVERAGE(D47,#REF!)</f>
        <v>#REF!</v>
      </c>
      <c r="E66" s="154" t="e">
        <f>AVERAGE(E47,#REF!)</f>
        <v>#REF!</v>
      </c>
      <c r="F66" s="154" t="e">
        <f>AVERAGE(F47,#REF!)</f>
        <v>#REF!</v>
      </c>
      <c r="G66" s="154" t="e">
        <f>AVERAGE(G47,#REF!)</f>
        <v>#REF!</v>
      </c>
      <c r="H66" s="154" t="e">
        <f>AVERAGE(H47,#REF!)</f>
        <v>#REF!</v>
      </c>
      <c r="I66" s="154" t="e">
        <f>AVERAGE(I47,#REF!)</f>
        <v>#REF!</v>
      </c>
      <c r="J66" s="154" t="e">
        <f>AVERAGE(J47,#REF!)</f>
        <v>#REF!</v>
      </c>
      <c r="K66" s="154" t="e">
        <f>AVERAGE(K47,#REF!)</f>
        <v>#REF!</v>
      </c>
      <c r="L66" s="154" t="e">
        <f>AVERAGE(L47,#REF!)</f>
        <v>#REF!</v>
      </c>
      <c r="M66" s="154" t="e">
        <f>AVERAGE(M47,#REF!)</f>
        <v>#REF!</v>
      </c>
      <c r="N66" s="154" t="e">
        <f>AVERAGE(N47,#REF!)</f>
        <v>#REF!</v>
      </c>
      <c r="O66" s="154" t="e">
        <f>AVERAGE(O47,#REF!)</f>
        <v>#REF!</v>
      </c>
      <c r="P66" s="154" t="e">
        <f>AVERAGE(P47,#REF!)</f>
        <v>#REF!</v>
      </c>
      <c r="Q66" s="154" t="e">
        <f>AVERAGE(Q47,#REF!)</f>
        <v>#REF!</v>
      </c>
      <c r="R66" s="154" t="e">
        <f>AVERAGE(R47,#REF!)</f>
        <v>#REF!</v>
      </c>
      <c r="S66" s="154" t="e">
        <f>AVERAGE(S47,#REF!)</f>
        <v>#REF!</v>
      </c>
      <c r="T66" s="154" t="e">
        <f>AVERAGE(T47,#REF!)</f>
        <v>#REF!</v>
      </c>
      <c r="U66" s="154" t="e">
        <f>AVERAGE(U47,#REF!)</f>
        <v>#REF!</v>
      </c>
      <c r="V66" s="154" t="e">
        <f>AVERAGE(V47,#REF!)</f>
        <v>#REF!</v>
      </c>
      <c r="W66" s="154" t="e">
        <f>AVERAGE(W47,#REF!)</f>
        <v>#REF!</v>
      </c>
      <c r="X66" s="154" t="e">
        <f>AVERAGE(X47,#REF!)</f>
        <v>#REF!</v>
      </c>
      <c r="Y66" s="154" t="e">
        <f>AVERAGE(Y47,#REF!)</f>
        <v>#REF!</v>
      </c>
      <c r="Z66" s="154" t="e">
        <f>AVERAGE(Z47,#REF!)</f>
        <v>#REF!</v>
      </c>
      <c r="AA66" s="154" t="e">
        <f>AVERAGE(AA47,#REF!)</f>
        <v>#REF!</v>
      </c>
      <c r="AB66" s="154" t="e">
        <f>AVERAGE(AB47,#REF!)</f>
        <v>#REF!</v>
      </c>
      <c r="AC66" s="154" t="e">
        <f>AVERAGE(AC47,#REF!)</f>
        <v>#REF!</v>
      </c>
      <c r="AD66" s="154" t="e">
        <f>AVERAGE(AD47,#REF!)</f>
        <v>#REF!</v>
      </c>
      <c r="AE66" s="154" t="e">
        <f>AVERAGE(AE47,#REF!)</f>
        <v>#REF!</v>
      </c>
      <c r="AF66" s="154" t="e">
        <f>AVERAGE(AF47,#REF!)</f>
        <v>#REF!</v>
      </c>
      <c r="AG66" s="154" t="e">
        <f>AVERAGE(AG47,#REF!)</f>
        <v>#REF!</v>
      </c>
      <c r="AH66" s="154" t="e">
        <f>AVERAGE(AH47,#REF!)</f>
        <v>#REF!</v>
      </c>
      <c r="AI66" s="154" t="e">
        <f>AVERAGE(AI47,#REF!)</f>
        <v>#REF!</v>
      </c>
      <c r="AJ66" s="154" t="e">
        <f>AVERAGE(AJ47,#REF!)</f>
        <v>#REF!</v>
      </c>
    </row>
    <row r="67" spans="1:36">
      <c r="A67" t="s">
        <v>881</v>
      </c>
      <c r="B67" t="s">
        <v>337</v>
      </c>
      <c r="C67" s="154" t="e">
        <f>AVERAGE(C48,#REF!)</f>
        <v>#REF!</v>
      </c>
      <c r="D67" s="154" t="e">
        <f>AVERAGE(D48,#REF!)</f>
        <v>#REF!</v>
      </c>
      <c r="E67" s="154" t="e">
        <f>AVERAGE(E48,#REF!)</f>
        <v>#REF!</v>
      </c>
      <c r="F67" s="154" t="e">
        <f>AVERAGE(F48,#REF!)</f>
        <v>#REF!</v>
      </c>
      <c r="G67" s="154" t="e">
        <f>AVERAGE(G48,#REF!)</f>
        <v>#REF!</v>
      </c>
      <c r="H67" s="154" t="e">
        <f>AVERAGE(H48,#REF!)</f>
        <v>#REF!</v>
      </c>
      <c r="I67" s="154" t="e">
        <f>AVERAGE(I48,#REF!)</f>
        <v>#REF!</v>
      </c>
      <c r="J67" s="154" t="e">
        <f>AVERAGE(J48,#REF!)</f>
        <v>#REF!</v>
      </c>
      <c r="K67" s="154" t="e">
        <f>AVERAGE(K48,#REF!)</f>
        <v>#REF!</v>
      </c>
      <c r="L67" s="154" t="e">
        <f>AVERAGE(L48,#REF!)</f>
        <v>#REF!</v>
      </c>
      <c r="M67" s="154" t="e">
        <f>AVERAGE(M48,#REF!)</f>
        <v>#REF!</v>
      </c>
      <c r="N67" s="154" t="e">
        <f>AVERAGE(N48,#REF!)</f>
        <v>#REF!</v>
      </c>
      <c r="O67" s="154" t="e">
        <f>AVERAGE(O48,#REF!)</f>
        <v>#REF!</v>
      </c>
      <c r="P67" s="154" t="e">
        <f>AVERAGE(P48,#REF!)</f>
        <v>#REF!</v>
      </c>
      <c r="Q67" s="154" t="e">
        <f>AVERAGE(Q48,#REF!)</f>
        <v>#REF!</v>
      </c>
      <c r="R67" s="154" t="e">
        <f>AVERAGE(R48,#REF!)</f>
        <v>#REF!</v>
      </c>
      <c r="S67" s="154" t="e">
        <f>AVERAGE(S48,#REF!)</f>
        <v>#REF!</v>
      </c>
      <c r="T67" s="154" t="e">
        <f>AVERAGE(T48,#REF!)</f>
        <v>#REF!</v>
      </c>
      <c r="U67" s="154" t="e">
        <f>AVERAGE(U48,#REF!)</f>
        <v>#REF!</v>
      </c>
      <c r="V67" s="154" t="e">
        <f>AVERAGE(V48,#REF!)</f>
        <v>#REF!</v>
      </c>
      <c r="W67" s="154" t="e">
        <f>AVERAGE(W48,#REF!)</f>
        <v>#REF!</v>
      </c>
      <c r="X67" s="154" t="e">
        <f>AVERAGE(X48,#REF!)</f>
        <v>#REF!</v>
      </c>
      <c r="Y67" s="154" t="e">
        <f>AVERAGE(Y48,#REF!)</f>
        <v>#REF!</v>
      </c>
      <c r="Z67" s="154" t="e">
        <f>AVERAGE(Z48,#REF!)</f>
        <v>#REF!</v>
      </c>
      <c r="AA67" s="154" t="e">
        <f>AVERAGE(AA48,#REF!)</f>
        <v>#REF!</v>
      </c>
      <c r="AB67" s="154" t="e">
        <f>AVERAGE(AB48,#REF!)</f>
        <v>#REF!</v>
      </c>
      <c r="AC67" s="154" t="e">
        <f>AVERAGE(AC48,#REF!)</f>
        <v>#REF!</v>
      </c>
      <c r="AD67" s="154" t="e">
        <f>AVERAGE(AD48,#REF!)</f>
        <v>#REF!</v>
      </c>
      <c r="AE67" s="154" t="e">
        <f>AVERAGE(AE48,#REF!)</f>
        <v>#REF!</v>
      </c>
      <c r="AF67" s="154" t="e">
        <f>AVERAGE(AF48,#REF!)</f>
        <v>#REF!</v>
      </c>
      <c r="AG67" s="154" t="e">
        <f>AVERAGE(AG48,#REF!)</f>
        <v>#REF!</v>
      </c>
      <c r="AH67" s="154" t="e">
        <f>AVERAGE(AH48,#REF!)</f>
        <v>#REF!</v>
      </c>
      <c r="AI67" s="154" t="e">
        <f>AVERAGE(AI48,#REF!)</f>
        <v>#REF!</v>
      </c>
      <c r="AJ67" s="154" t="e">
        <f>AVERAGE(AJ48,#REF!)</f>
        <v>#REF!</v>
      </c>
    </row>
    <row r="68" spans="1:36">
      <c r="A68" t="s">
        <v>882</v>
      </c>
      <c r="B68" t="s">
        <v>337</v>
      </c>
      <c r="C68" s="154" t="e">
        <f>AVERAGE(C49,#REF!)</f>
        <v>#REF!</v>
      </c>
      <c r="D68" s="154" t="e">
        <f>AVERAGE(D49,#REF!)</f>
        <v>#REF!</v>
      </c>
      <c r="E68" s="154" t="e">
        <f>AVERAGE(E49,#REF!)</f>
        <v>#REF!</v>
      </c>
      <c r="F68" s="154" t="e">
        <f>AVERAGE(F49,#REF!)</f>
        <v>#REF!</v>
      </c>
      <c r="G68" s="154" t="e">
        <f>AVERAGE(G49,#REF!)</f>
        <v>#REF!</v>
      </c>
      <c r="H68" s="154" t="e">
        <f>AVERAGE(H49,#REF!)</f>
        <v>#REF!</v>
      </c>
      <c r="I68" s="154" t="e">
        <f>AVERAGE(I49,#REF!)</f>
        <v>#REF!</v>
      </c>
      <c r="J68" s="154" t="e">
        <f>AVERAGE(J49,#REF!)</f>
        <v>#REF!</v>
      </c>
      <c r="K68" s="154" t="e">
        <f>AVERAGE(K49,#REF!)</f>
        <v>#REF!</v>
      </c>
      <c r="L68" s="154" t="e">
        <f>AVERAGE(L49,#REF!)</f>
        <v>#REF!</v>
      </c>
      <c r="M68" s="154" t="e">
        <f>AVERAGE(M49,#REF!)</f>
        <v>#REF!</v>
      </c>
      <c r="N68" s="154" t="e">
        <f>AVERAGE(N49,#REF!)</f>
        <v>#REF!</v>
      </c>
      <c r="O68" s="154" t="e">
        <f>AVERAGE(O49,#REF!)</f>
        <v>#REF!</v>
      </c>
      <c r="P68" s="154" t="e">
        <f>AVERAGE(P49,#REF!)</f>
        <v>#REF!</v>
      </c>
      <c r="Q68" s="154" t="e">
        <f>AVERAGE(Q49,#REF!)</f>
        <v>#REF!</v>
      </c>
      <c r="R68" s="154" t="e">
        <f>AVERAGE(R49,#REF!)</f>
        <v>#REF!</v>
      </c>
      <c r="S68" s="154" t="e">
        <f>AVERAGE(S49,#REF!)</f>
        <v>#REF!</v>
      </c>
      <c r="T68" s="154" t="e">
        <f>AVERAGE(T49,#REF!)</f>
        <v>#REF!</v>
      </c>
      <c r="U68" s="154" t="e">
        <f>AVERAGE(U49,#REF!)</f>
        <v>#REF!</v>
      </c>
      <c r="V68" s="154" t="e">
        <f>AVERAGE(V49,#REF!)</f>
        <v>#REF!</v>
      </c>
      <c r="W68" s="154" t="e">
        <f>AVERAGE(W49,#REF!)</f>
        <v>#REF!</v>
      </c>
      <c r="X68" s="154" t="e">
        <f>AVERAGE(X49,#REF!)</f>
        <v>#REF!</v>
      </c>
      <c r="Y68" s="154" t="e">
        <f>AVERAGE(Y49,#REF!)</f>
        <v>#REF!</v>
      </c>
      <c r="Z68" s="154" t="e">
        <f>AVERAGE(Z49,#REF!)</f>
        <v>#REF!</v>
      </c>
      <c r="AA68" s="154" t="e">
        <f>AVERAGE(AA49,#REF!)</f>
        <v>#REF!</v>
      </c>
      <c r="AB68" s="154" t="e">
        <f>AVERAGE(AB49,#REF!)</f>
        <v>#REF!</v>
      </c>
      <c r="AC68" s="154" t="e">
        <f>AVERAGE(AC49,#REF!)</f>
        <v>#REF!</v>
      </c>
      <c r="AD68" s="154" t="e">
        <f>AVERAGE(AD49,#REF!)</f>
        <v>#REF!</v>
      </c>
      <c r="AE68" s="154" t="e">
        <f>AVERAGE(AE49,#REF!)</f>
        <v>#REF!</v>
      </c>
      <c r="AF68" s="154" t="e">
        <f>AVERAGE(AF49,#REF!)</f>
        <v>#REF!</v>
      </c>
      <c r="AG68" s="154" t="e">
        <f>AVERAGE(AG49,#REF!)</f>
        <v>#REF!</v>
      </c>
      <c r="AH68" s="154" t="e">
        <f>AVERAGE(AH49,#REF!)</f>
        <v>#REF!</v>
      </c>
      <c r="AI68" s="154" t="e">
        <f>AVERAGE(AI49,#REF!)</f>
        <v>#REF!</v>
      </c>
      <c r="AJ68" s="154" t="e">
        <f>AVERAGE(AJ49,#REF!)</f>
        <v>#REF!</v>
      </c>
    </row>
    <row r="69" spans="1:36">
      <c r="A69" t="s">
        <v>883</v>
      </c>
      <c r="B69" t="s">
        <v>337</v>
      </c>
      <c r="C69" s="154" t="e">
        <f>AVERAGE(C50,#REF!)</f>
        <v>#REF!</v>
      </c>
      <c r="D69" s="154" t="e">
        <f>AVERAGE(D50,#REF!)</f>
        <v>#REF!</v>
      </c>
      <c r="E69" s="154" t="e">
        <f>AVERAGE(E50,#REF!)</f>
        <v>#REF!</v>
      </c>
      <c r="F69" s="154" t="e">
        <f>AVERAGE(F50,#REF!)</f>
        <v>#REF!</v>
      </c>
      <c r="G69" s="154" t="e">
        <f>AVERAGE(G50,#REF!)</f>
        <v>#REF!</v>
      </c>
      <c r="H69" s="154" t="e">
        <f>AVERAGE(H50,#REF!)</f>
        <v>#REF!</v>
      </c>
      <c r="I69" s="154" t="e">
        <f>AVERAGE(I50,#REF!)</f>
        <v>#REF!</v>
      </c>
      <c r="J69" s="154" t="e">
        <f>AVERAGE(J50,#REF!)</f>
        <v>#REF!</v>
      </c>
      <c r="K69" s="154" t="e">
        <f>AVERAGE(K50,#REF!)</f>
        <v>#REF!</v>
      </c>
      <c r="L69" s="154" t="e">
        <f>AVERAGE(L50,#REF!)</f>
        <v>#REF!</v>
      </c>
      <c r="M69" s="154" t="e">
        <f>AVERAGE(M50,#REF!)</f>
        <v>#REF!</v>
      </c>
      <c r="N69" s="154" t="e">
        <f>AVERAGE(N50,#REF!)</f>
        <v>#REF!</v>
      </c>
      <c r="O69" s="154" t="e">
        <f>AVERAGE(O50,#REF!)</f>
        <v>#REF!</v>
      </c>
      <c r="P69" s="154" t="e">
        <f>AVERAGE(P50,#REF!)</f>
        <v>#REF!</v>
      </c>
      <c r="Q69" s="154" t="e">
        <f>AVERAGE(Q50,#REF!)</f>
        <v>#REF!</v>
      </c>
      <c r="R69" s="154" t="e">
        <f>AVERAGE(R50,#REF!)</f>
        <v>#REF!</v>
      </c>
      <c r="S69" s="154" t="e">
        <f>AVERAGE(S50,#REF!)</f>
        <v>#REF!</v>
      </c>
      <c r="T69" s="154" t="e">
        <f>AVERAGE(T50,#REF!)</f>
        <v>#REF!</v>
      </c>
      <c r="U69" s="154" t="e">
        <f>AVERAGE(U50,#REF!)</f>
        <v>#REF!</v>
      </c>
      <c r="V69" s="154" t="e">
        <f>AVERAGE(V50,#REF!)</f>
        <v>#REF!</v>
      </c>
      <c r="W69" s="154" t="e">
        <f>AVERAGE(W50,#REF!)</f>
        <v>#REF!</v>
      </c>
      <c r="X69" s="154" t="e">
        <f>AVERAGE(X50,#REF!)</f>
        <v>#REF!</v>
      </c>
      <c r="Y69" s="154" t="e">
        <f>AVERAGE(Y50,#REF!)</f>
        <v>#REF!</v>
      </c>
      <c r="Z69" s="154" t="e">
        <f>AVERAGE(Z50,#REF!)</f>
        <v>#REF!</v>
      </c>
      <c r="AA69" s="154" t="e">
        <f>AVERAGE(AA50,#REF!)</f>
        <v>#REF!</v>
      </c>
      <c r="AB69" s="154" t="e">
        <f>AVERAGE(AB50,#REF!)</f>
        <v>#REF!</v>
      </c>
      <c r="AC69" s="154" t="e">
        <f>AVERAGE(AC50,#REF!)</f>
        <v>#REF!</v>
      </c>
      <c r="AD69" s="154" t="e">
        <f>AVERAGE(AD50,#REF!)</f>
        <v>#REF!</v>
      </c>
      <c r="AE69" s="154" t="e">
        <f>AVERAGE(AE50,#REF!)</f>
        <v>#REF!</v>
      </c>
      <c r="AF69" s="154" t="e">
        <f>AVERAGE(AF50,#REF!)</f>
        <v>#REF!</v>
      </c>
      <c r="AG69" s="154" t="e">
        <f>AVERAGE(AG50,#REF!)</f>
        <v>#REF!</v>
      </c>
      <c r="AH69" s="154" t="e">
        <f>AVERAGE(AH50,#REF!)</f>
        <v>#REF!</v>
      </c>
      <c r="AI69" s="154" t="e">
        <f>AVERAGE(AI50,#REF!)</f>
        <v>#REF!</v>
      </c>
      <c r="AJ69" s="154" t="e">
        <f>AVERAGE(AJ50,#REF!)</f>
        <v>#REF!</v>
      </c>
    </row>
    <row r="70" spans="1:36">
      <c r="A70" t="s">
        <v>884</v>
      </c>
      <c r="B70" t="s">
        <v>337</v>
      </c>
      <c r="C70" s="154" t="e">
        <f>AVERAGE(C51,#REF!)</f>
        <v>#REF!</v>
      </c>
      <c r="D70" s="154" t="e">
        <f>AVERAGE(D51,#REF!)</f>
        <v>#REF!</v>
      </c>
      <c r="E70" s="154" t="e">
        <f>AVERAGE(E51,#REF!)</f>
        <v>#REF!</v>
      </c>
      <c r="F70" s="154" t="e">
        <f>AVERAGE(F51,#REF!)</f>
        <v>#REF!</v>
      </c>
      <c r="G70" s="154" t="e">
        <f>AVERAGE(G51,#REF!)</f>
        <v>#REF!</v>
      </c>
      <c r="H70" s="154" t="e">
        <f>AVERAGE(H51,#REF!)</f>
        <v>#REF!</v>
      </c>
      <c r="I70" s="154" t="e">
        <f>AVERAGE(I51,#REF!)</f>
        <v>#REF!</v>
      </c>
      <c r="J70" s="154" t="e">
        <f>AVERAGE(J51,#REF!)</f>
        <v>#REF!</v>
      </c>
      <c r="K70" s="154" t="e">
        <f>AVERAGE(K51,#REF!)</f>
        <v>#REF!</v>
      </c>
      <c r="L70" s="154" t="e">
        <f>AVERAGE(L51,#REF!)</f>
        <v>#REF!</v>
      </c>
      <c r="M70" s="154" t="e">
        <f>AVERAGE(M51,#REF!)</f>
        <v>#REF!</v>
      </c>
      <c r="N70" s="154" t="e">
        <f>AVERAGE(N51,#REF!)</f>
        <v>#REF!</v>
      </c>
      <c r="O70" s="154" t="e">
        <f>AVERAGE(O51,#REF!)</f>
        <v>#REF!</v>
      </c>
      <c r="P70" s="154" t="e">
        <f>AVERAGE(P51,#REF!)</f>
        <v>#REF!</v>
      </c>
      <c r="Q70" s="154" t="e">
        <f>AVERAGE(Q51,#REF!)</f>
        <v>#REF!</v>
      </c>
      <c r="R70" s="154" t="e">
        <f>AVERAGE(R51,#REF!)</f>
        <v>#REF!</v>
      </c>
      <c r="S70" s="154" t="e">
        <f>AVERAGE(S51,#REF!)</f>
        <v>#REF!</v>
      </c>
      <c r="T70" s="154" t="e">
        <f>AVERAGE(T51,#REF!)</f>
        <v>#REF!</v>
      </c>
      <c r="U70" s="154" t="e">
        <f>AVERAGE(U51,#REF!)</f>
        <v>#REF!</v>
      </c>
      <c r="V70" s="154" t="e">
        <f>AVERAGE(V51,#REF!)</f>
        <v>#REF!</v>
      </c>
      <c r="W70" s="154" t="e">
        <f>AVERAGE(W51,#REF!)</f>
        <v>#REF!</v>
      </c>
      <c r="X70" s="154" t="e">
        <f>AVERAGE(X51,#REF!)</f>
        <v>#REF!</v>
      </c>
      <c r="Y70" s="154" t="e">
        <f>AVERAGE(Y51,#REF!)</f>
        <v>#REF!</v>
      </c>
      <c r="Z70" s="154" t="e">
        <f>AVERAGE(Z51,#REF!)</f>
        <v>#REF!</v>
      </c>
      <c r="AA70" s="154" t="e">
        <f>AVERAGE(AA51,#REF!)</f>
        <v>#REF!</v>
      </c>
      <c r="AB70" s="154" t="e">
        <f>AVERAGE(AB51,#REF!)</f>
        <v>#REF!</v>
      </c>
      <c r="AC70" s="154" t="e">
        <f>AVERAGE(AC51,#REF!)</f>
        <v>#REF!</v>
      </c>
      <c r="AD70" s="154" t="e">
        <f>AVERAGE(AD51,#REF!)</f>
        <v>#REF!</v>
      </c>
      <c r="AE70" s="154" t="e">
        <f>AVERAGE(AE51,#REF!)</f>
        <v>#REF!</v>
      </c>
      <c r="AF70" s="154" t="e">
        <f>AVERAGE(AF51,#REF!)</f>
        <v>#REF!</v>
      </c>
      <c r="AG70" s="154" t="e">
        <f>AVERAGE(AG51,#REF!)</f>
        <v>#REF!</v>
      </c>
      <c r="AH70" s="154" t="e">
        <f>AVERAGE(AH51,#REF!)</f>
        <v>#REF!</v>
      </c>
      <c r="AI70" s="154" t="e">
        <f>AVERAGE(AI51,#REF!)</f>
        <v>#REF!</v>
      </c>
      <c r="AJ70" s="154" t="e">
        <f>AVERAGE(AJ51,#REF!)</f>
        <v>#REF!</v>
      </c>
    </row>
    <row r="71" spans="1:36">
      <c r="A71" t="s">
        <v>885</v>
      </c>
      <c r="B71" t="s">
        <v>337</v>
      </c>
      <c r="C71" s="154" t="e">
        <f>AVERAGE(C52,#REF!)</f>
        <v>#REF!</v>
      </c>
      <c r="D71" s="154" t="e">
        <f>AVERAGE(D52,#REF!)</f>
        <v>#REF!</v>
      </c>
      <c r="E71" s="154" t="e">
        <f>AVERAGE(E52,#REF!)</f>
        <v>#REF!</v>
      </c>
      <c r="F71" s="154" t="e">
        <f>AVERAGE(F52,#REF!)</f>
        <v>#REF!</v>
      </c>
      <c r="G71" s="154" t="e">
        <f>AVERAGE(G52,#REF!)</f>
        <v>#REF!</v>
      </c>
      <c r="H71" s="154" t="e">
        <f>AVERAGE(H52,#REF!)</f>
        <v>#REF!</v>
      </c>
      <c r="I71" s="154" t="e">
        <f>AVERAGE(I52,#REF!)</f>
        <v>#REF!</v>
      </c>
      <c r="J71" s="154" t="e">
        <f>AVERAGE(J52,#REF!)</f>
        <v>#REF!</v>
      </c>
      <c r="K71" s="154" t="e">
        <f>AVERAGE(K52,#REF!)</f>
        <v>#REF!</v>
      </c>
      <c r="L71" s="154" t="e">
        <f>AVERAGE(L52,#REF!)</f>
        <v>#REF!</v>
      </c>
      <c r="M71" s="154" t="e">
        <f>AVERAGE(M52,#REF!)</f>
        <v>#REF!</v>
      </c>
      <c r="N71" s="154" t="e">
        <f>AVERAGE(N52,#REF!)</f>
        <v>#REF!</v>
      </c>
      <c r="O71" s="154" t="e">
        <f>AVERAGE(O52,#REF!)</f>
        <v>#REF!</v>
      </c>
      <c r="P71" s="154" t="e">
        <f>AVERAGE(P52,#REF!)</f>
        <v>#REF!</v>
      </c>
      <c r="Q71" s="154" t="e">
        <f>AVERAGE(Q52,#REF!)</f>
        <v>#REF!</v>
      </c>
      <c r="R71" s="154" t="e">
        <f>AVERAGE(R52,#REF!)</f>
        <v>#REF!</v>
      </c>
      <c r="S71" s="154" t="e">
        <f>AVERAGE(S52,#REF!)</f>
        <v>#REF!</v>
      </c>
      <c r="T71" s="154" t="e">
        <f>AVERAGE(T52,#REF!)</f>
        <v>#REF!</v>
      </c>
      <c r="U71" s="154" t="e">
        <f>AVERAGE(U52,#REF!)</f>
        <v>#REF!</v>
      </c>
      <c r="V71" s="154" t="e">
        <f>AVERAGE(V52,#REF!)</f>
        <v>#REF!</v>
      </c>
      <c r="W71" s="154" t="e">
        <f>AVERAGE(W52,#REF!)</f>
        <v>#REF!</v>
      </c>
      <c r="X71" s="154" t="e">
        <f>AVERAGE(X52,#REF!)</f>
        <v>#REF!</v>
      </c>
      <c r="Y71" s="154" t="e">
        <f>AVERAGE(Y52,#REF!)</f>
        <v>#REF!</v>
      </c>
      <c r="Z71" s="154" t="e">
        <f>AVERAGE(Z52,#REF!)</f>
        <v>#REF!</v>
      </c>
      <c r="AA71" s="154" t="e">
        <f>AVERAGE(AA52,#REF!)</f>
        <v>#REF!</v>
      </c>
      <c r="AB71" s="154" t="e">
        <f>AVERAGE(AB52,#REF!)</f>
        <v>#REF!</v>
      </c>
      <c r="AC71" s="154" t="e">
        <f>AVERAGE(AC52,#REF!)</f>
        <v>#REF!</v>
      </c>
      <c r="AD71" s="154" t="e">
        <f>AVERAGE(AD52,#REF!)</f>
        <v>#REF!</v>
      </c>
      <c r="AE71" s="154" t="e">
        <f>AVERAGE(AE52,#REF!)</f>
        <v>#REF!</v>
      </c>
      <c r="AF71" s="154" t="e">
        <f>AVERAGE(AF52,#REF!)</f>
        <v>#REF!</v>
      </c>
      <c r="AG71" s="154" t="e">
        <f>AVERAGE(AG52,#REF!)</f>
        <v>#REF!</v>
      </c>
      <c r="AH71" s="154" t="e">
        <f>AVERAGE(AH52,#REF!)</f>
        <v>#REF!</v>
      </c>
      <c r="AI71" s="154" t="e">
        <f>AVERAGE(AI52,#REF!)</f>
        <v>#REF!</v>
      </c>
      <c r="AJ71" s="154" t="e">
        <f>AVERAGE(AJ52,#REF!)</f>
        <v>#REF!</v>
      </c>
    </row>
    <row r="72" spans="1:36">
      <c r="A72" t="s">
        <v>886</v>
      </c>
      <c r="B72" t="s">
        <v>337</v>
      </c>
      <c r="C72" s="154" t="e">
        <f>AVERAGE(C53,#REF!)</f>
        <v>#REF!</v>
      </c>
      <c r="D72" s="154" t="e">
        <f>AVERAGE(D53,#REF!)</f>
        <v>#REF!</v>
      </c>
      <c r="E72" s="154" t="e">
        <f>AVERAGE(E53,#REF!)</f>
        <v>#REF!</v>
      </c>
      <c r="F72" s="154" t="e">
        <f>AVERAGE(F53,#REF!)</f>
        <v>#REF!</v>
      </c>
      <c r="G72" s="154" t="e">
        <f>AVERAGE(G53,#REF!)</f>
        <v>#REF!</v>
      </c>
      <c r="H72" s="154" t="e">
        <f>AVERAGE(H53,#REF!)</f>
        <v>#REF!</v>
      </c>
      <c r="I72" s="154" t="e">
        <f>AVERAGE(I53,#REF!)</f>
        <v>#REF!</v>
      </c>
      <c r="J72" s="154" t="e">
        <f>AVERAGE(J53,#REF!)</f>
        <v>#REF!</v>
      </c>
      <c r="K72" s="154" t="e">
        <f>AVERAGE(K53,#REF!)</f>
        <v>#REF!</v>
      </c>
      <c r="L72" s="154" t="e">
        <f>AVERAGE(L53,#REF!)</f>
        <v>#REF!</v>
      </c>
      <c r="M72" s="154" t="e">
        <f>AVERAGE(M53,#REF!)</f>
        <v>#REF!</v>
      </c>
      <c r="N72" s="154" t="e">
        <f>AVERAGE(N53,#REF!)</f>
        <v>#REF!</v>
      </c>
      <c r="O72" s="154" t="e">
        <f>AVERAGE(O53,#REF!)</f>
        <v>#REF!</v>
      </c>
      <c r="P72" s="154" t="e">
        <f>AVERAGE(P53,#REF!)</f>
        <v>#REF!</v>
      </c>
      <c r="Q72" s="154" t="e">
        <f>AVERAGE(Q53,#REF!)</f>
        <v>#REF!</v>
      </c>
      <c r="R72" s="154" t="e">
        <f>AVERAGE(R53,#REF!)</f>
        <v>#REF!</v>
      </c>
      <c r="S72" s="154" t="e">
        <f>AVERAGE(S53,#REF!)</f>
        <v>#REF!</v>
      </c>
      <c r="T72" s="154" t="e">
        <f>AVERAGE(T53,#REF!)</f>
        <v>#REF!</v>
      </c>
      <c r="U72" s="154" t="e">
        <f>AVERAGE(U53,#REF!)</f>
        <v>#REF!</v>
      </c>
      <c r="V72" s="154" t="e">
        <f>AVERAGE(V53,#REF!)</f>
        <v>#REF!</v>
      </c>
      <c r="W72" s="154" t="e">
        <f>AVERAGE(W53,#REF!)</f>
        <v>#REF!</v>
      </c>
      <c r="X72" s="154" t="e">
        <f>AVERAGE(X53,#REF!)</f>
        <v>#REF!</v>
      </c>
      <c r="Y72" s="154" t="e">
        <f>AVERAGE(Y53,#REF!)</f>
        <v>#REF!</v>
      </c>
      <c r="Z72" s="154" t="e">
        <f>AVERAGE(Z53,#REF!)</f>
        <v>#REF!</v>
      </c>
      <c r="AA72" s="154" t="e">
        <f>AVERAGE(AA53,#REF!)</f>
        <v>#REF!</v>
      </c>
      <c r="AB72" s="154" t="e">
        <f>AVERAGE(AB53,#REF!)</f>
        <v>#REF!</v>
      </c>
      <c r="AC72" s="154" t="e">
        <f>AVERAGE(AC53,#REF!)</f>
        <v>#REF!</v>
      </c>
      <c r="AD72" s="154" t="e">
        <f>AVERAGE(AD53,#REF!)</f>
        <v>#REF!</v>
      </c>
      <c r="AE72" s="154" t="e">
        <f>AVERAGE(AE53,#REF!)</f>
        <v>#REF!</v>
      </c>
      <c r="AF72" s="154" t="e">
        <f>AVERAGE(AF53,#REF!)</f>
        <v>#REF!</v>
      </c>
      <c r="AG72" s="154" t="e">
        <f>AVERAGE(AG53,#REF!)</f>
        <v>#REF!</v>
      </c>
      <c r="AH72" s="154" t="e">
        <f>AVERAGE(AH53,#REF!)</f>
        <v>#REF!</v>
      </c>
      <c r="AI72" s="154" t="e">
        <f>AVERAGE(AI53,#REF!)</f>
        <v>#REF!</v>
      </c>
      <c r="AJ72" s="154" t="e">
        <f>AVERAGE(AJ53,#REF!)</f>
        <v>#REF!</v>
      </c>
    </row>
    <row r="73" spans="1:36">
      <c r="A73" t="s">
        <v>887</v>
      </c>
      <c r="B73" t="s">
        <v>337</v>
      </c>
      <c r="C73" s="154" t="e">
        <f>AVERAGE(C54,#REF!)</f>
        <v>#REF!</v>
      </c>
      <c r="D73" s="154" t="e">
        <f>AVERAGE(D54,#REF!)</f>
        <v>#REF!</v>
      </c>
      <c r="E73" s="154" t="e">
        <f>AVERAGE(E54,#REF!)</f>
        <v>#REF!</v>
      </c>
      <c r="F73" s="154" t="e">
        <f>AVERAGE(F54,#REF!)</f>
        <v>#REF!</v>
      </c>
      <c r="G73" s="154" t="e">
        <f>AVERAGE(G54,#REF!)</f>
        <v>#REF!</v>
      </c>
      <c r="H73" s="154" t="e">
        <f>AVERAGE(H54,#REF!)</f>
        <v>#REF!</v>
      </c>
      <c r="I73" s="154" t="e">
        <f>AVERAGE(I54,#REF!)</f>
        <v>#REF!</v>
      </c>
      <c r="J73" s="154" t="e">
        <f>AVERAGE(J54,#REF!)</f>
        <v>#REF!</v>
      </c>
      <c r="K73" s="154" t="e">
        <f>AVERAGE(K54,#REF!)</f>
        <v>#REF!</v>
      </c>
      <c r="L73" s="154" t="e">
        <f>AVERAGE(L54,#REF!)</f>
        <v>#REF!</v>
      </c>
      <c r="M73" s="154" t="e">
        <f>AVERAGE(M54,#REF!)</f>
        <v>#REF!</v>
      </c>
      <c r="N73" s="154" t="e">
        <f>AVERAGE(N54,#REF!)</f>
        <v>#REF!</v>
      </c>
      <c r="O73" s="154" t="e">
        <f>AVERAGE(O54,#REF!)</f>
        <v>#REF!</v>
      </c>
      <c r="P73" s="154" t="e">
        <f>AVERAGE(P54,#REF!)</f>
        <v>#REF!</v>
      </c>
      <c r="Q73" s="154" t="e">
        <f>AVERAGE(Q54,#REF!)</f>
        <v>#REF!</v>
      </c>
      <c r="R73" s="154" t="e">
        <f>AVERAGE(R54,#REF!)</f>
        <v>#REF!</v>
      </c>
      <c r="S73" s="154" t="e">
        <f>AVERAGE(S54,#REF!)</f>
        <v>#REF!</v>
      </c>
      <c r="T73" s="154" t="e">
        <f>AVERAGE(T54,#REF!)</f>
        <v>#REF!</v>
      </c>
      <c r="U73" s="154" t="e">
        <f>AVERAGE(U54,#REF!)</f>
        <v>#REF!</v>
      </c>
      <c r="V73" s="154" t="e">
        <f>AVERAGE(V54,#REF!)</f>
        <v>#REF!</v>
      </c>
      <c r="W73" s="154" t="e">
        <f>AVERAGE(W54,#REF!)</f>
        <v>#REF!</v>
      </c>
      <c r="X73" s="154" t="e">
        <f>AVERAGE(X54,#REF!)</f>
        <v>#REF!</v>
      </c>
      <c r="Y73" s="154" t="e">
        <f>AVERAGE(Y54,#REF!)</f>
        <v>#REF!</v>
      </c>
      <c r="Z73" s="154" t="e">
        <f>AVERAGE(Z54,#REF!)</f>
        <v>#REF!</v>
      </c>
      <c r="AA73" s="154" t="e">
        <f>AVERAGE(AA54,#REF!)</f>
        <v>#REF!</v>
      </c>
      <c r="AB73" s="154" t="e">
        <f>AVERAGE(AB54,#REF!)</f>
        <v>#REF!</v>
      </c>
      <c r="AC73" s="154" t="e">
        <f>AVERAGE(AC54,#REF!)</f>
        <v>#REF!</v>
      </c>
      <c r="AD73" s="154" t="e">
        <f>AVERAGE(AD54,#REF!)</f>
        <v>#REF!</v>
      </c>
      <c r="AE73" s="154" t="e">
        <f>AVERAGE(AE54,#REF!)</f>
        <v>#REF!</v>
      </c>
      <c r="AF73" s="154" t="e">
        <f>AVERAGE(AF54,#REF!)</f>
        <v>#REF!</v>
      </c>
      <c r="AG73" s="154" t="e">
        <f>AVERAGE(AG54,#REF!)</f>
        <v>#REF!</v>
      </c>
      <c r="AH73" s="154" t="e">
        <f>AVERAGE(AH54,#REF!)</f>
        <v>#REF!</v>
      </c>
      <c r="AI73" s="154" t="e">
        <f>AVERAGE(AI54,#REF!)</f>
        <v>#REF!</v>
      </c>
      <c r="AJ73" s="154" t="e">
        <f>AVERAGE(AJ54,#REF!)</f>
        <v>#REF!</v>
      </c>
    </row>
    <row r="74" spans="1:36">
      <c r="A74" t="s">
        <v>888</v>
      </c>
      <c r="B74" t="s">
        <v>337</v>
      </c>
      <c r="C74" s="154" t="e">
        <f>AVERAGE(C55,#REF!)</f>
        <v>#REF!</v>
      </c>
      <c r="D74" s="154" t="e">
        <f>AVERAGE(D55,#REF!)</f>
        <v>#REF!</v>
      </c>
      <c r="E74" s="154" t="e">
        <f>AVERAGE(E55,#REF!)</f>
        <v>#REF!</v>
      </c>
      <c r="F74" s="154" t="e">
        <f>AVERAGE(F55,#REF!)</f>
        <v>#REF!</v>
      </c>
      <c r="G74" s="154" t="e">
        <f>AVERAGE(G55,#REF!)</f>
        <v>#REF!</v>
      </c>
      <c r="H74" s="154" t="e">
        <f>AVERAGE(H55,#REF!)</f>
        <v>#REF!</v>
      </c>
      <c r="I74" s="154" t="e">
        <f>AVERAGE(I55,#REF!)</f>
        <v>#REF!</v>
      </c>
      <c r="J74" s="154" t="e">
        <f>AVERAGE(J55,#REF!)</f>
        <v>#REF!</v>
      </c>
      <c r="K74" s="154" t="e">
        <f>AVERAGE(K55,#REF!)</f>
        <v>#REF!</v>
      </c>
      <c r="L74" s="154" t="e">
        <f>AVERAGE(L55,#REF!)</f>
        <v>#REF!</v>
      </c>
      <c r="M74" s="154" t="e">
        <f>AVERAGE(M55,#REF!)</f>
        <v>#REF!</v>
      </c>
      <c r="N74" s="154" t="e">
        <f>AVERAGE(N55,#REF!)</f>
        <v>#REF!</v>
      </c>
      <c r="O74" s="154" t="e">
        <f>AVERAGE(O55,#REF!)</f>
        <v>#REF!</v>
      </c>
      <c r="P74" s="154" t="e">
        <f>AVERAGE(P55,#REF!)</f>
        <v>#REF!</v>
      </c>
      <c r="Q74" s="154" t="e">
        <f>AVERAGE(Q55,#REF!)</f>
        <v>#REF!</v>
      </c>
      <c r="R74" s="154" t="e">
        <f>AVERAGE(R55,#REF!)</f>
        <v>#REF!</v>
      </c>
      <c r="S74" s="154" t="e">
        <f>AVERAGE(S55,#REF!)</f>
        <v>#REF!</v>
      </c>
      <c r="T74" s="154" t="e">
        <f>AVERAGE(T55,#REF!)</f>
        <v>#REF!</v>
      </c>
      <c r="U74" s="154" t="e">
        <f>AVERAGE(U55,#REF!)</f>
        <v>#REF!</v>
      </c>
      <c r="V74" s="154" t="e">
        <f>AVERAGE(V55,#REF!)</f>
        <v>#REF!</v>
      </c>
      <c r="W74" s="154" t="e">
        <f>AVERAGE(W55,#REF!)</f>
        <v>#REF!</v>
      </c>
      <c r="X74" s="154" t="e">
        <f>AVERAGE(X55,#REF!)</f>
        <v>#REF!</v>
      </c>
      <c r="Y74" s="154" t="e">
        <f>AVERAGE(Y55,#REF!)</f>
        <v>#REF!</v>
      </c>
      <c r="Z74" s="154" t="e">
        <f>AVERAGE(Z55,#REF!)</f>
        <v>#REF!</v>
      </c>
      <c r="AA74" s="154" t="e">
        <f>AVERAGE(AA55,#REF!)</f>
        <v>#REF!</v>
      </c>
      <c r="AB74" s="154" t="e">
        <f>AVERAGE(AB55,#REF!)</f>
        <v>#REF!</v>
      </c>
      <c r="AC74" s="154" t="e">
        <f>AVERAGE(AC55,#REF!)</f>
        <v>#REF!</v>
      </c>
      <c r="AD74" s="154" t="e">
        <f>AVERAGE(AD55,#REF!)</f>
        <v>#REF!</v>
      </c>
      <c r="AE74" s="154" t="e">
        <f>AVERAGE(AE55,#REF!)</f>
        <v>#REF!</v>
      </c>
      <c r="AF74" s="154" t="e">
        <f>AVERAGE(AF55,#REF!)</f>
        <v>#REF!</v>
      </c>
      <c r="AG74" s="154" t="e">
        <f>AVERAGE(AG55,#REF!)</f>
        <v>#REF!</v>
      </c>
      <c r="AH74" s="154" t="e">
        <f>AVERAGE(AH55,#REF!)</f>
        <v>#REF!</v>
      </c>
      <c r="AI74" s="154" t="e">
        <f>AVERAGE(AI55,#REF!)</f>
        <v>#REF!</v>
      </c>
      <c r="AJ74" s="154" t="e">
        <f>AVERAGE(AJ55,#REF!)</f>
        <v>#REF!</v>
      </c>
    </row>
    <row r="75" spans="1:36">
      <c r="A75" t="s">
        <v>889</v>
      </c>
      <c r="B75" t="s">
        <v>337</v>
      </c>
      <c r="C75" s="154" t="e">
        <f>AVERAGE(C56,#REF!)</f>
        <v>#REF!</v>
      </c>
      <c r="D75" s="154" t="e">
        <f>AVERAGE(D56,#REF!)</f>
        <v>#REF!</v>
      </c>
      <c r="E75" s="154" t="e">
        <f>AVERAGE(E56,#REF!)</f>
        <v>#REF!</v>
      </c>
      <c r="F75" s="154" t="e">
        <f>AVERAGE(F56,#REF!)</f>
        <v>#REF!</v>
      </c>
      <c r="G75" s="154" t="e">
        <f>AVERAGE(G56,#REF!)</f>
        <v>#REF!</v>
      </c>
      <c r="H75" s="154" t="e">
        <f>AVERAGE(H56,#REF!)</f>
        <v>#REF!</v>
      </c>
      <c r="I75" s="154" t="e">
        <f>AVERAGE(I56,#REF!)</f>
        <v>#REF!</v>
      </c>
      <c r="J75" s="154" t="e">
        <f>AVERAGE(J56,#REF!)</f>
        <v>#REF!</v>
      </c>
      <c r="K75" s="154" t="e">
        <f>AVERAGE(K56,#REF!)</f>
        <v>#REF!</v>
      </c>
      <c r="L75" s="154" t="e">
        <f>AVERAGE(L56,#REF!)</f>
        <v>#REF!</v>
      </c>
      <c r="M75" s="154" t="e">
        <f>AVERAGE(M56,#REF!)</f>
        <v>#REF!</v>
      </c>
      <c r="N75" s="154" t="e">
        <f>AVERAGE(N56,#REF!)</f>
        <v>#REF!</v>
      </c>
      <c r="O75" s="154" t="e">
        <f>AVERAGE(O56,#REF!)</f>
        <v>#REF!</v>
      </c>
      <c r="P75" s="154" t="e">
        <f>AVERAGE(P56,#REF!)</f>
        <v>#REF!</v>
      </c>
      <c r="Q75" s="154" t="e">
        <f>AVERAGE(Q56,#REF!)</f>
        <v>#REF!</v>
      </c>
      <c r="R75" s="154" t="e">
        <f>AVERAGE(R56,#REF!)</f>
        <v>#REF!</v>
      </c>
      <c r="S75" s="154" t="e">
        <f>AVERAGE(S56,#REF!)</f>
        <v>#REF!</v>
      </c>
      <c r="T75" s="154" t="e">
        <f>AVERAGE(T56,#REF!)</f>
        <v>#REF!</v>
      </c>
      <c r="U75" s="154" t="e">
        <f>AVERAGE(U56,#REF!)</f>
        <v>#REF!</v>
      </c>
      <c r="V75" s="154" t="e">
        <f>AVERAGE(V56,#REF!)</f>
        <v>#REF!</v>
      </c>
      <c r="W75" s="154" t="e">
        <f>AVERAGE(W56,#REF!)</f>
        <v>#REF!</v>
      </c>
      <c r="X75" s="154" t="e">
        <f>AVERAGE(X56,#REF!)</f>
        <v>#REF!</v>
      </c>
      <c r="Y75" s="154" t="e">
        <f>AVERAGE(Y56,#REF!)</f>
        <v>#REF!</v>
      </c>
      <c r="Z75" s="154" t="e">
        <f>AVERAGE(Z56,#REF!)</f>
        <v>#REF!</v>
      </c>
      <c r="AA75" s="154" t="e">
        <f>AVERAGE(AA56,#REF!)</f>
        <v>#REF!</v>
      </c>
      <c r="AB75" s="154" t="e">
        <f>AVERAGE(AB56,#REF!)</f>
        <v>#REF!</v>
      </c>
      <c r="AC75" s="154" t="e">
        <f>AVERAGE(AC56,#REF!)</f>
        <v>#REF!</v>
      </c>
      <c r="AD75" s="154" t="e">
        <f>AVERAGE(AD56,#REF!)</f>
        <v>#REF!</v>
      </c>
      <c r="AE75" s="154" t="e">
        <f>AVERAGE(AE56,#REF!)</f>
        <v>#REF!</v>
      </c>
      <c r="AF75" s="154" t="e">
        <f>AVERAGE(AF56,#REF!)</f>
        <v>#REF!</v>
      </c>
      <c r="AG75" s="154" t="e">
        <f>AVERAGE(AG56,#REF!)</f>
        <v>#REF!</v>
      </c>
      <c r="AH75" s="154" t="e">
        <f>AVERAGE(AH56,#REF!)</f>
        <v>#REF!</v>
      </c>
      <c r="AI75" s="154" t="e">
        <f>AVERAGE(AI56,#REF!)</f>
        <v>#REF!</v>
      </c>
      <c r="AJ75" s="154" t="e">
        <f>AVERAGE(AJ56,#REF!)</f>
        <v>#REF!</v>
      </c>
    </row>
  </sheetData>
  <mergeCells count="4">
    <mergeCell ref="A1:C1"/>
    <mergeCell ref="A20:C20"/>
    <mergeCell ref="A58:C58"/>
    <mergeCell ref="A39:C3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9" tint="0.59999389629810485"/>
  </sheetPr>
  <dimension ref="A1:C545"/>
  <sheetViews>
    <sheetView workbookViewId="0">
      <selection activeCell="C545" sqref="C545"/>
    </sheetView>
  </sheetViews>
  <sheetFormatPr baseColWidth="10" defaultRowHeight="15"/>
  <sheetData>
    <row r="1" spans="1:3">
      <c r="A1" t="s">
        <v>27</v>
      </c>
      <c r="B1" t="s">
        <v>28</v>
      </c>
      <c r="C1" t="s">
        <v>897</v>
      </c>
    </row>
    <row r="2" spans="1:3">
      <c r="A2">
        <v>2017</v>
      </c>
      <c r="B2" t="s">
        <v>876</v>
      </c>
      <c r="C2" s="167">
        <v>3.0237680590647801E-2</v>
      </c>
    </row>
    <row r="3" spans="1:3">
      <c r="A3">
        <v>2017</v>
      </c>
      <c r="B3" t="s">
        <v>877</v>
      </c>
      <c r="C3" s="167">
        <v>-2.73312166801029E-2</v>
      </c>
    </row>
    <row r="4" spans="1:3">
      <c r="A4">
        <v>2017</v>
      </c>
      <c r="B4" t="s">
        <v>878</v>
      </c>
      <c r="C4" s="167">
        <v>-8.7201468150641705E-3</v>
      </c>
    </row>
    <row r="5" spans="1:3">
      <c r="A5">
        <v>2017</v>
      </c>
      <c r="B5" t="s">
        <v>879</v>
      </c>
      <c r="C5" s="167">
        <v>1.8270635260342401E-2</v>
      </c>
    </row>
    <row r="6" spans="1:3">
      <c r="A6">
        <v>2017</v>
      </c>
      <c r="B6" t="s">
        <v>885</v>
      </c>
      <c r="C6" s="167">
        <v>2.3267026007086598E-2</v>
      </c>
    </row>
    <row r="7" spans="1:3">
      <c r="A7">
        <v>2017</v>
      </c>
      <c r="B7" t="s">
        <v>41</v>
      </c>
      <c r="C7" s="167">
        <v>9.0232513614699507E-3</v>
      </c>
    </row>
    <row r="8" spans="1:3">
      <c r="A8">
        <v>2017</v>
      </c>
      <c r="B8" t="s">
        <v>880</v>
      </c>
      <c r="C8" s="167">
        <v>1.6805092138392499E-2</v>
      </c>
    </row>
    <row r="9" spans="1:3">
      <c r="A9">
        <v>2017</v>
      </c>
      <c r="B9" t="s">
        <v>881</v>
      </c>
      <c r="C9" s="167">
        <v>-1.1467708569845801E-2</v>
      </c>
    </row>
    <row r="10" spans="1:3">
      <c r="A10">
        <v>2017</v>
      </c>
      <c r="B10" t="s">
        <v>882</v>
      </c>
      <c r="C10" s="167">
        <v>6.9157723600777104E-3</v>
      </c>
    </row>
    <row r="11" spans="1:3">
      <c r="A11">
        <v>2017</v>
      </c>
      <c r="B11" t="s">
        <v>884</v>
      </c>
      <c r="C11" s="167">
        <v>2.49161175520707E-2</v>
      </c>
    </row>
    <row r="12" spans="1:3">
      <c r="A12">
        <v>2017</v>
      </c>
      <c r="B12" t="s">
        <v>887</v>
      </c>
      <c r="C12" s="167">
        <v>9.8090213316606806E-2</v>
      </c>
    </row>
    <row r="13" spans="1:3">
      <c r="A13">
        <v>2017</v>
      </c>
      <c r="B13" t="s">
        <v>888</v>
      </c>
      <c r="C13" s="167">
        <v>9.3165415822649103E-2</v>
      </c>
    </row>
    <row r="14" spans="1:3">
      <c r="A14">
        <v>2017</v>
      </c>
      <c r="B14" t="s">
        <v>889</v>
      </c>
      <c r="C14" s="167">
        <v>8.5642759541453405E-3</v>
      </c>
    </row>
    <row r="15" spans="1:3">
      <c r="A15">
        <v>2017</v>
      </c>
      <c r="B15" t="s">
        <v>886</v>
      </c>
      <c r="C15" s="167">
        <v>1.12861962235393E-2</v>
      </c>
    </row>
    <row r="16" spans="1:3">
      <c r="A16">
        <v>2017</v>
      </c>
      <c r="B16" t="s">
        <v>875</v>
      </c>
      <c r="C16" s="167">
        <v>2.9277688439237299E-2</v>
      </c>
    </row>
    <row r="17" spans="1:3">
      <c r="A17">
        <v>2017</v>
      </c>
      <c r="B17" t="s">
        <v>883</v>
      </c>
      <c r="C17" s="167">
        <v>-8.49324172273208E-5</v>
      </c>
    </row>
    <row r="18" spans="1:3">
      <c r="A18">
        <v>2018</v>
      </c>
      <c r="B18" t="s">
        <v>876</v>
      </c>
      <c r="C18" s="167">
        <v>6.4835590348536101E-2</v>
      </c>
    </row>
    <row r="19" spans="1:3">
      <c r="A19">
        <v>2018</v>
      </c>
      <c r="B19" t="s">
        <v>877</v>
      </c>
      <c r="C19" s="167">
        <v>7.1713503964709699E-2</v>
      </c>
    </row>
    <row r="20" spans="1:3">
      <c r="A20">
        <v>2018</v>
      </c>
      <c r="B20" t="s">
        <v>878</v>
      </c>
      <c r="C20" s="167">
        <v>-2.4577636906294002E-2</v>
      </c>
    </row>
    <row r="21" spans="1:3">
      <c r="A21">
        <v>2018</v>
      </c>
      <c r="B21" t="s">
        <v>879</v>
      </c>
      <c r="C21" s="167">
        <v>4.1042986358263901E-2</v>
      </c>
    </row>
    <row r="22" spans="1:3">
      <c r="A22">
        <v>2018</v>
      </c>
      <c r="B22" t="s">
        <v>885</v>
      </c>
      <c r="C22" s="167">
        <v>4.4553611511752002E-2</v>
      </c>
    </row>
    <row r="23" spans="1:3">
      <c r="A23">
        <v>2018</v>
      </c>
      <c r="B23" t="s">
        <v>41</v>
      </c>
      <c r="C23" s="167">
        <v>3.5140769820729501E-2</v>
      </c>
    </row>
    <row r="24" spans="1:3">
      <c r="A24">
        <v>2018</v>
      </c>
      <c r="B24" t="s">
        <v>880</v>
      </c>
      <c r="C24" s="167">
        <v>1.5587369877419399E-3</v>
      </c>
    </row>
    <row r="25" spans="1:3">
      <c r="A25">
        <v>2018</v>
      </c>
      <c r="B25" t="s">
        <v>881</v>
      </c>
      <c r="C25" s="167">
        <v>5.2137234709277197E-2</v>
      </c>
    </row>
    <row r="26" spans="1:3">
      <c r="A26">
        <v>2018</v>
      </c>
      <c r="B26" t="s">
        <v>882</v>
      </c>
      <c r="C26" s="167">
        <v>7.8611952793038994E-2</v>
      </c>
    </row>
    <row r="27" spans="1:3">
      <c r="A27">
        <v>2018</v>
      </c>
      <c r="B27" t="s">
        <v>884</v>
      </c>
      <c r="C27" s="167">
        <v>5.0204887716428601E-2</v>
      </c>
    </row>
    <row r="28" spans="1:3">
      <c r="A28">
        <v>2018</v>
      </c>
      <c r="B28" t="s">
        <v>887</v>
      </c>
      <c r="C28" s="167">
        <v>6.6365536184429405E-2</v>
      </c>
    </row>
    <row r="29" spans="1:3">
      <c r="A29">
        <v>2018</v>
      </c>
      <c r="B29" t="s">
        <v>888</v>
      </c>
      <c r="C29" s="167">
        <v>4.0625400552010901E-2</v>
      </c>
    </row>
    <row r="30" spans="1:3">
      <c r="A30">
        <v>2018</v>
      </c>
      <c r="B30" t="s">
        <v>889</v>
      </c>
      <c r="C30" s="167">
        <v>2.0836383128711899E-2</v>
      </c>
    </row>
    <row r="31" spans="1:3">
      <c r="A31">
        <v>2018</v>
      </c>
      <c r="B31" t="s">
        <v>886</v>
      </c>
      <c r="C31" s="167">
        <v>4.3824513162032598E-2</v>
      </c>
    </row>
    <row r="32" spans="1:3">
      <c r="A32">
        <v>2018</v>
      </c>
      <c r="B32" t="s">
        <v>875</v>
      </c>
      <c r="C32" s="167">
        <v>1.43663086083808E-2</v>
      </c>
    </row>
    <row r="33" spans="1:3">
      <c r="A33">
        <v>2018</v>
      </c>
      <c r="B33" t="s">
        <v>883</v>
      </c>
      <c r="C33" s="167">
        <v>6.2865164617194297E-2</v>
      </c>
    </row>
    <row r="34" spans="1:3">
      <c r="A34">
        <v>2019</v>
      </c>
      <c r="B34" t="s">
        <v>876</v>
      </c>
      <c r="C34" s="167">
        <v>4.5448901668984798E-2</v>
      </c>
    </row>
    <row r="35" spans="1:3">
      <c r="A35">
        <v>2019</v>
      </c>
      <c r="B35" t="s">
        <v>877</v>
      </c>
      <c r="C35" s="167">
        <v>2.6217410064175201E-3</v>
      </c>
    </row>
    <row r="36" spans="1:3">
      <c r="A36">
        <v>2019</v>
      </c>
      <c r="B36" t="s">
        <v>878</v>
      </c>
      <c r="C36" s="167">
        <v>-4.2932487911632303E-2</v>
      </c>
    </row>
    <row r="37" spans="1:3">
      <c r="A37">
        <v>2019</v>
      </c>
      <c r="B37" t="s">
        <v>879</v>
      </c>
      <c r="C37" s="167">
        <v>1.94400078374092E-2</v>
      </c>
    </row>
    <row r="38" spans="1:3">
      <c r="A38">
        <v>2019</v>
      </c>
      <c r="B38" t="s">
        <v>885</v>
      </c>
      <c r="C38" s="167">
        <v>1.6386094145457102E-2</v>
      </c>
    </row>
    <row r="39" spans="1:3">
      <c r="A39">
        <v>2019</v>
      </c>
      <c r="B39" t="s">
        <v>41</v>
      </c>
      <c r="C39" s="167">
        <v>1.1376952179149699E-2</v>
      </c>
    </row>
    <row r="40" spans="1:3">
      <c r="A40">
        <v>2019</v>
      </c>
      <c r="B40" t="s">
        <v>880</v>
      </c>
      <c r="C40" s="167">
        <v>-2.3059258274010998E-3</v>
      </c>
    </row>
    <row r="41" spans="1:3">
      <c r="A41">
        <v>2019</v>
      </c>
      <c r="B41" t="s">
        <v>881</v>
      </c>
      <c r="C41" s="167">
        <v>-6.0710333485999397E-3</v>
      </c>
    </row>
    <row r="42" spans="1:3">
      <c r="A42">
        <v>2019</v>
      </c>
      <c r="B42" t="s">
        <v>882</v>
      </c>
      <c r="C42" s="167">
        <v>-7.6538477325866199E-3</v>
      </c>
    </row>
    <row r="43" spans="1:3">
      <c r="A43">
        <v>2019</v>
      </c>
      <c r="B43" t="s">
        <v>884</v>
      </c>
      <c r="C43" s="167">
        <v>1.54541044478514E-2</v>
      </c>
    </row>
    <row r="44" spans="1:3">
      <c r="A44">
        <v>2019</v>
      </c>
      <c r="B44" t="s">
        <v>887</v>
      </c>
      <c r="C44" s="167">
        <v>1.32061474114409E-2</v>
      </c>
    </row>
    <row r="45" spans="1:3">
      <c r="A45">
        <v>2019</v>
      </c>
      <c r="B45" t="s">
        <v>888</v>
      </c>
      <c r="C45" s="167">
        <v>-2.6951236433895901E-3</v>
      </c>
    </row>
    <row r="46" spans="1:3">
      <c r="A46">
        <v>2019</v>
      </c>
      <c r="B46" t="s">
        <v>889</v>
      </c>
      <c r="C46" s="167">
        <v>7.6455684387037204E-2</v>
      </c>
    </row>
    <row r="47" spans="1:3">
      <c r="A47">
        <v>2019</v>
      </c>
      <c r="B47" t="s">
        <v>886</v>
      </c>
      <c r="C47" s="167">
        <v>4.7057137759426802E-3</v>
      </c>
    </row>
    <row r="48" spans="1:3">
      <c r="A48">
        <v>2019</v>
      </c>
      <c r="B48" t="s">
        <v>875</v>
      </c>
      <c r="C48" s="167">
        <v>-1.11784232355611E-3</v>
      </c>
    </row>
    <row r="49" spans="1:3">
      <c r="A49">
        <v>2019</v>
      </c>
      <c r="B49" t="s">
        <v>883</v>
      </c>
      <c r="C49" s="167">
        <v>9.24799222230753E-3</v>
      </c>
    </row>
    <row r="50" spans="1:3">
      <c r="A50">
        <v>2020</v>
      </c>
      <c r="B50" t="s">
        <v>876</v>
      </c>
      <c r="C50" s="167">
        <v>-2.0669736640101698E-2</v>
      </c>
    </row>
    <row r="51" spans="1:3">
      <c r="A51">
        <v>2020</v>
      </c>
      <c r="B51" t="s">
        <v>877</v>
      </c>
      <c r="C51" s="167">
        <v>-3.0701641825768801E-3</v>
      </c>
    </row>
    <row r="52" spans="1:3">
      <c r="A52">
        <v>2020</v>
      </c>
      <c r="B52" t="s">
        <v>878</v>
      </c>
      <c r="C52" s="167">
        <v>-2.3327905306728101E-2</v>
      </c>
    </row>
    <row r="53" spans="1:3">
      <c r="A53">
        <v>2020</v>
      </c>
      <c r="B53" t="s">
        <v>879</v>
      </c>
      <c r="C53" s="167">
        <v>-3.6884381860724597E-2</v>
      </c>
    </row>
    <row r="54" spans="1:3">
      <c r="A54">
        <v>2020</v>
      </c>
      <c r="B54" t="s">
        <v>885</v>
      </c>
      <c r="C54" s="167">
        <v>-4.42704163975551E-2</v>
      </c>
    </row>
    <row r="55" spans="1:3">
      <c r="A55">
        <v>2020</v>
      </c>
      <c r="B55" t="s">
        <v>41</v>
      </c>
      <c r="C55" s="167">
        <v>-8.4921539011177105E-2</v>
      </c>
    </row>
    <row r="56" spans="1:3">
      <c r="A56">
        <v>2020</v>
      </c>
      <c r="B56" t="s">
        <v>880</v>
      </c>
      <c r="C56" s="167">
        <v>-5.8085598898711101E-2</v>
      </c>
    </row>
    <row r="57" spans="1:3">
      <c r="A57">
        <v>2020</v>
      </c>
      <c r="B57" t="s">
        <v>881</v>
      </c>
      <c r="C57" s="167">
        <v>-3.6095332811625698E-2</v>
      </c>
    </row>
    <row r="58" spans="1:3">
      <c r="A58">
        <v>2020</v>
      </c>
      <c r="B58" t="s">
        <v>882</v>
      </c>
      <c r="C58" s="167">
        <v>-1.9539161013541799E-2</v>
      </c>
    </row>
    <row r="59" spans="1:3">
      <c r="A59">
        <v>2020</v>
      </c>
      <c r="B59" t="s">
        <v>884</v>
      </c>
      <c r="C59" s="167">
        <v>-5.65417362455806E-2</v>
      </c>
    </row>
    <row r="60" spans="1:3">
      <c r="A60">
        <v>2020</v>
      </c>
      <c r="B60" t="s">
        <v>887</v>
      </c>
      <c r="C60" s="167">
        <v>-3.7795068661883501E-2</v>
      </c>
    </row>
    <row r="61" spans="1:3">
      <c r="A61">
        <v>2020</v>
      </c>
      <c r="B61" t="s">
        <v>888</v>
      </c>
      <c r="C61" s="167">
        <v>-8.8602028381637707E-2</v>
      </c>
    </row>
    <row r="62" spans="1:3">
      <c r="A62">
        <v>2020</v>
      </c>
      <c r="B62" t="s">
        <v>889</v>
      </c>
      <c r="C62" s="167">
        <v>-0.105511234290652</v>
      </c>
    </row>
    <row r="63" spans="1:3">
      <c r="A63">
        <v>2020</v>
      </c>
      <c r="B63" t="s">
        <v>886</v>
      </c>
      <c r="C63" s="167">
        <v>-3.9844023522969202E-2</v>
      </c>
    </row>
    <row r="64" spans="1:3">
      <c r="A64">
        <v>2020</v>
      </c>
      <c r="B64" t="s">
        <v>875</v>
      </c>
      <c r="C64" s="167">
        <v>-5.6517947021256898E-2</v>
      </c>
    </row>
    <row r="65" spans="1:3">
      <c r="A65">
        <v>2020</v>
      </c>
      <c r="B65" t="s">
        <v>883</v>
      </c>
      <c r="C65" s="167">
        <v>-3.25763966403071E-2</v>
      </c>
    </row>
    <row r="66" spans="1:3">
      <c r="A66">
        <v>2021</v>
      </c>
      <c r="B66" t="s">
        <v>876</v>
      </c>
      <c r="C66" s="167">
        <v>8.1196992885959204E-2</v>
      </c>
    </row>
    <row r="67" spans="1:3">
      <c r="A67">
        <v>2021</v>
      </c>
      <c r="B67" t="s">
        <v>877</v>
      </c>
      <c r="C67" s="167">
        <v>1.41160661560187E-2</v>
      </c>
    </row>
    <row r="68" spans="1:3">
      <c r="A68">
        <v>2021</v>
      </c>
      <c r="B68" t="s">
        <v>878</v>
      </c>
      <c r="C68" s="167">
        <v>0.132224918477233</v>
      </c>
    </row>
    <row r="69" spans="1:3">
      <c r="A69">
        <v>2021</v>
      </c>
      <c r="B69" t="s">
        <v>879</v>
      </c>
      <c r="C69" s="167">
        <v>8.5403061072650804E-2</v>
      </c>
    </row>
    <row r="70" spans="1:3">
      <c r="A70">
        <v>2021</v>
      </c>
      <c r="B70" t="s">
        <v>885</v>
      </c>
      <c r="C70" s="167">
        <v>0.13272443746221399</v>
      </c>
    </row>
    <row r="71" spans="1:3">
      <c r="A71">
        <v>2021</v>
      </c>
      <c r="B71" t="s">
        <v>41</v>
      </c>
      <c r="C71" s="167">
        <v>0.13426678745478901</v>
      </c>
    </row>
    <row r="72" spans="1:3">
      <c r="A72">
        <v>2021</v>
      </c>
      <c r="B72" t="s">
        <v>880</v>
      </c>
      <c r="C72" s="167">
        <v>0.103135787042283</v>
      </c>
    </row>
    <row r="73" spans="1:3">
      <c r="A73">
        <v>2021</v>
      </c>
      <c r="B73" t="s">
        <v>881</v>
      </c>
      <c r="C73" s="167">
        <v>0.10190686639568</v>
      </c>
    </row>
    <row r="74" spans="1:3">
      <c r="A74">
        <v>2021</v>
      </c>
      <c r="B74" t="s">
        <v>882</v>
      </c>
      <c r="C74" s="167">
        <v>9.4239937456033901E-2</v>
      </c>
    </row>
    <row r="75" spans="1:3">
      <c r="A75">
        <v>2021</v>
      </c>
      <c r="B75" t="s">
        <v>884</v>
      </c>
      <c r="C75" s="167">
        <v>0.112279488787302</v>
      </c>
    </row>
    <row r="76" spans="1:3">
      <c r="A76">
        <v>2021</v>
      </c>
      <c r="B76" t="s">
        <v>887</v>
      </c>
      <c r="C76" s="167">
        <v>7.1428480796077207E-2</v>
      </c>
    </row>
    <row r="77" spans="1:3">
      <c r="A77">
        <v>2021</v>
      </c>
      <c r="B77" t="s">
        <v>888</v>
      </c>
      <c r="C77" s="167">
        <v>7.8762485276769004E-2</v>
      </c>
    </row>
    <row r="78" spans="1:3">
      <c r="A78">
        <v>2021</v>
      </c>
      <c r="B78" t="s">
        <v>889</v>
      </c>
      <c r="C78" s="167">
        <v>5.5294747890314799E-2</v>
      </c>
    </row>
    <row r="79" spans="1:3">
      <c r="A79">
        <v>2021</v>
      </c>
      <c r="B79" t="s">
        <v>886</v>
      </c>
      <c r="C79" s="167">
        <v>0.102321252932405</v>
      </c>
    </row>
    <row r="80" spans="1:3">
      <c r="A80">
        <v>2021</v>
      </c>
      <c r="B80" t="s">
        <v>875</v>
      </c>
      <c r="C80" s="167">
        <v>0.13588181767275301</v>
      </c>
    </row>
    <row r="81" spans="1:3">
      <c r="A81">
        <v>2021</v>
      </c>
      <c r="B81" t="s">
        <v>883</v>
      </c>
      <c r="C81" s="167">
        <v>0.13733161338347899</v>
      </c>
    </row>
    <row r="82" spans="1:3">
      <c r="A82">
        <v>2022</v>
      </c>
      <c r="B82" t="s">
        <v>876</v>
      </c>
      <c r="C82" s="167">
        <v>2.4296192924352599E-2</v>
      </c>
    </row>
    <row r="83" spans="1:3">
      <c r="A83">
        <v>2022</v>
      </c>
      <c r="B83" t="s">
        <v>877</v>
      </c>
      <c r="C83" s="167">
        <v>4.9860105226491296E-3</v>
      </c>
    </row>
    <row r="84" spans="1:3">
      <c r="A84">
        <v>2022</v>
      </c>
      <c r="B84" t="s">
        <v>878</v>
      </c>
      <c r="C84" s="167">
        <v>1.04978726417442E-2</v>
      </c>
    </row>
    <row r="85" spans="1:3">
      <c r="A85">
        <v>2022</v>
      </c>
      <c r="B85" t="s">
        <v>879</v>
      </c>
      <c r="C85" s="167">
        <v>1.7946496653476501E-2</v>
      </c>
    </row>
    <row r="86" spans="1:3">
      <c r="A86">
        <v>2022</v>
      </c>
      <c r="B86" t="s">
        <v>885</v>
      </c>
      <c r="C86" s="167">
        <v>2.2245936167764699E-2</v>
      </c>
    </row>
    <row r="87" spans="1:3">
      <c r="A87">
        <v>2022</v>
      </c>
      <c r="B87" t="s">
        <v>41</v>
      </c>
      <c r="C87" s="167">
        <v>1.34037045216099E-2</v>
      </c>
    </row>
    <row r="88" spans="1:3">
      <c r="A88">
        <v>2022</v>
      </c>
      <c r="B88" t="s">
        <v>880</v>
      </c>
      <c r="C88" s="167">
        <v>9.9892566785917992E-3</v>
      </c>
    </row>
    <row r="89" spans="1:3">
      <c r="A89">
        <v>2022</v>
      </c>
      <c r="B89" t="s">
        <v>881</v>
      </c>
      <c r="C89" s="167">
        <v>9.7951914842104304E-3</v>
      </c>
    </row>
    <row r="90" spans="1:3">
      <c r="A90">
        <v>2022</v>
      </c>
      <c r="B90" t="s">
        <v>882</v>
      </c>
      <c r="C90" s="167">
        <v>1.54153231566313E-2</v>
      </c>
    </row>
    <row r="91" spans="1:3">
      <c r="A91">
        <v>2022</v>
      </c>
      <c r="B91" t="s">
        <v>884</v>
      </c>
      <c r="C91" s="167">
        <v>1.9233576480632699E-2</v>
      </c>
    </row>
    <row r="92" spans="1:3">
      <c r="A92">
        <v>2022</v>
      </c>
      <c r="B92" t="s">
        <v>887</v>
      </c>
      <c r="C92" s="167">
        <v>2.2313108982816899E-2</v>
      </c>
    </row>
    <row r="93" spans="1:3">
      <c r="A93">
        <v>2022</v>
      </c>
      <c r="B93" t="s">
        <v>888</v>
      </c>
      <c r="C93" s="167">
        <v>1.30454076887546E-2</v>
      </c>
    </row>
    <row r="94" spans="1:3">
      <c r="A94">
        <v>2022</v>
      </c>
      <c r="B94" t="s">
        <v>889</v>
      </c>
      <c r="C94" s="167">
        <v>4.1517786854747499E-3</v>
      </c>
    </row>
    <row r="95" spans="1:3">
      <c r="A95">
        <v>2022</v>
      </c>
      <c r="B95" t="s">
        <v>886</v>
      </c>
      <c r="C95" s="167">
        <v>1.1383751064169801E-2</v>
      </c>
    </row>
    <row r="96" spans="1:3">
      <c r="A96">
        <v>2022</v>
      </c>
      <c r="B96" t="s">
        <v>875</v>
      </c>
      <c r="C96" s="167">
        <v>2.0404293790446199E-2</v>
      </c>
    </row>
    <row r="97" spans="1:3">
      <c r="A97">
        <v>2022</v>
      </c>
      <c r="B97" t="s">
        <v>883</v>
      </c>
      <c r="C97" s="167">
        <v>2.1358084261206601E-2</v>
      </c>
    </row>
    <row r="98" spans="1:3">
      <c r="A98">
        <v>2023</v>
      </c>
      <c r="B98" t="s">
        <v>876</v>
      </c>
      <c r="C98" s="167">
        <v>2.44608013004796E-2</v>
      </c>
    </row>
    <row r="99" spans="1:3">
      <c r="A99">
        <v>2023</v>
      </c>
      <c r="B99" t="s">
        <v>877</v>
      </c>
      <c r="C99" s="167">
        <v>6.1402721717841802E-3</v>
      </c>
    </row>
    <row r="100" spans="1:3">
      <c r="A100">
        <v>2023</v>
      </c>
      <c r="B100" t="s">
        <v>878</v>
      </c>
      <c r="C100" s="167">
        <v>6.0492896027278401E-3</v>
      </c>
    </row>
    <row r="101" spans="1:3">
      <c r="A101">
        <v>2023</v>
      </c>
      <c r="B101" t="s">
        <v>879</v>
      </c>
      <c r="C101" s="167">
        <v>1.5608623171626E-2</v>
      </c>
    </row>
    <row r="102" spans="1:3">
      <c r="A102">
        <v>2023</v>
      </c>
      <c r="B102" t="s">
        <v>885</v>
      </c>
      <c r="C102" s="167">
        <v>1.9565193296912101E-2</v>
      </c>
    </row>
    <row r="103" spans="1:3">
      <c r="A103">
        <v>2023</v>
      </c>
      <c r="B103" t="s">
        <v>41</v>
      </c>
      <c r="C103" s="167">
        <v>1.0778528598824701E-2</v>
      </c>
    </row>
    <row r="104" spans="1:3">
      <c r="A104">
        <v>2023</v>
      </c>
      <c r="B104" t="s">
        <v>880</v>
      </c>
      <c r="C104" s="167">
        <v>6.3912933451345296E-3</v>
      </c>
    </row>
    <row r="105" spans="1:3">
      <c r="A105">
        <v>2023</v>
      </c>
      <c r="B105" t="s">
        <v>881</v>
      </c>
      <c r="C105" s="167">
        <v>7.4480803839547596E-3</v>
      </c>
    </row>
    <row r="106" spans="1:3">
      <c r="A106">
        <v>2023</v>
      </c>
      <c r="B106" t="s">
        <v>882</v>
      </c>
      <c r="C106" s="167">
        <v>1.12716126457114E-2</v>
      </c>
    </row>
    <row r="107" spans="1:3">
      <c r="A107">
        <v>2023</v>
      </c>
      <c r="B107" t="s">
        <v>884</v>
      </c>
      <c r="C107" s="167">
        <v>1.3616153225638901E-2</v>
      </c>
    </row>
    <row r="108" spans="1:3">
      <c r="A108">
        <v>2023</v>
      </c>
      <c r="B108" t="s">
        <v>887</v>
      </c>
      <c r="C108" s="167">
        <v>7.9281923793585105E-3</v>
      </c>
    </row>
    <row r="109" spans="1:3">
      <c r="A109">
        <v>2023</v>
      </c>
      <c r="B109" t="s">
        <v>888</v>
      </c>
      <c r="C109" s="167">
        <v>-1.1504443695000499E-3</v>
      </c>
    </row>
    <row r="110" spans="1:3">
      <c r="A110">
        <v>2023</v>
      </c>
      <c r="B110" t="s">
        <v>889</v>
      </c>
      <c r="C110" s="167">
        <v>5.2618124638052202E-3</v>
      </c>
    </row>
    <row r="111" spans="1:3">
      <c r="A111">
        <v>2023</v>
      </c>
      <c r="B111" t="s">
        <v>886</v>
      </c>
      <c r="C111" s="167">
        <v>1.0195983024248199E-2</v>
      </c>
    </row>
    <row r="112" spans="1:3">
      <c r="A112">
        <v>2023</v>
      </c>
      <c r="B112" t="s">
        <v>875</v>
      </c>
      <c r="C112" s="167">
        <v>1.50662166963281E-2</v>
      </c>
    </row>
    <row r="113" spans="1:3">
      <c r="A113">
        <v>2023</v>
      </c>
      <c r="B113" t="s">
        <v>883</v>
      </c>
      <c r="C113" s="167">
        <v>1.8823889598919001E-2</v>
      </c>
    </row>
    <row r="114" spans="1:3">
      <c r="A114">
        <v>2024</v>
      </c>
      <c r="B114" t="s">
        <v>876</v>
      </c>
      <c r="C114" s="167">
        <v>2.4296192924352599E-2</v>
      </c>
    </row>
    <row r="115" spans="1:3">
      <c r="A115">
        <v>2024</v>
      </c>
      <c r="B115" t="s">
        <v>877</v>
      </c>
      <c r="C115" s="167">
        <v>4.9860105226491296E-3</v>
      </c>
    </row>
    <row r="116" spans="1:3">
      <c r="A116">
        <v>2024</v>
      </c>
      <c r="B116" t="s">
        <v>878</v>
      </c>
      <c r="C116" s="167">
        <v>1.04978726417442E-2</v>
      </c>
    </row>
    <row r="117" spans="1:3">
      <c r="A117">
        <v>2024</v>
      </c>
      <c r="B117" t="s">
        <v>879</v>
      </c>
      <c r="C117" s="167">
        <v>1.7946496653476501E-2</v>
      </c>
    </row>
    <row r="118" spans="1:3">
      <c r="A118">
        <v>2024</v>
      </c>
      <c r="B118" t="s">
        <v>885</v>
      </c>
      <c r="C118" s="167">
        <v>2.2245936167764699E-2</v>
      </c>
    </row>
    <row r="119" spans="1:3">
      <c r="A119">
        <v>2024</v>
      </c>
      <c r="B119" t="s">
        <v>41</v>
      </c>
      <c r="C119" s="167">
        <v>1.34037045216099E-2</v>
      </c>
    </row>
    <row r="120" spans="1:3">
      <c r="A120">
        <v>2024</v>
      </c>
      <c r="B120" t="s">
        <v>880</v>
      </c>
      <c r="C120" s="167">
        <v>9.9892566785917992E-3</v>
      </c>
    </row>
    <row r="121" spans="1:3">
      <c r="A121">
        <v>2024</v>
      </c>
      <c r="B121" t="s">
        <v>881</v>
      </c>
      <c r="C121" s="167">
        <v>9.7951914842104304E-3</v>
      </c>
    </row>
    <row r="122" spans="1:3">
      <c r="A122">
        <v>2024</v>
      </c>
      <c r="B122" t="s">
        <v>882</v>
      </c>
      <c r="C122" s="167">
        <v>1.54153231566313E-2</v>
      </c>
    </row>
    <row r="123" spans="1:3">
      <c r="A123">
        <v>2024</v>
      </c>
      <c r="B123" t="s">
        <v>884</v>
      </c>
      <c r="C123" s="167">
        <v>1.9233576480632699E-2</v>
      </c>
    </row>
    <row r="124" spans="1:3">
      <c r="A124">
        <v>2024</v>
      </c>
      <c r="B124" t="s">
        <v>887</v>
      </c>
      <c r="C124" s="167">
        <v>2.2313108982816899E-2</v>
      </c>
    </row>
    <row r="125" spans="1:3">
      <c r="A125">
        <v>2024</v>
      </c>
      <c r="B125" t="s">
        <v>888</v>
      </c>
      <c r="C125" s="167">
        <v>1.30454076887546E-2</v>
      </c>
    </row>
    <row r="126" spans="1:3">
      <c r="A126">
        <v>2024</v>
      </c>
      <c r="B126" t="s">
        <v>889</v>
      </c>
      <c r="C126" s="167">
        <v>4.1517786854747499E-3</v>
      </c>
    </row>
    <row r="127" spans="1:3">
      <c r="A127">
        <v>2024</v>
      </c>
      <c r="B127" t="s">
        <v>886</v>
      </c>
      <c r="C127" s="167">
        <v>1.1383751064169801E-2</v>
      </c>
    </row>
    <row r="128" spans="1:3">
      <c r="A128">
        <v>2024</v>
      </c>
      <c r="B128" t="s">
        <v>875</v>
      </c>
      <c r="C128" s="167">
        <v>2.0404293790446199E-2</v>
      </c>
    </row>
    <row r="129" spans="1:3">
      <c r="A129">
        <v>2024</v>
      </c>
      <c r="B129" t="s">
        <v>883</v>
      </c>
      <c r="C129" s="167">
        <v>2.1358084261206601E-2</v>
      </c>
    </row>
    <row r="130" spans="1:3">
      <c r="A130">
        <v>2025</v>
      </c>
      <c r="B130" t="s">
        <v>876</v>
      </c>
      <c r="C130" s="167">
        <v>2.4296192924352599E-2</v>
      </c>
    </row>
    <row r="131" spans="1:3">
      <c r="A131">
        <v>2025</v>
      </c>
      <c r="B131" t="s">
        <v>877</v>
      </c>
      <c r="C131" s="167">
        <v>4.9860105226491296E-3</v>
      </c>
    </row>
    <row r="132" spans="1:3">
      <c r="A132">
        <v>2025</v>
      </c>
      <c r="B132" t="s">
        <v>878</v>
      </c>
      <c r="C132" s="167">
        <v>1.04978726417442E-2</v>
      </c>
    </row>
    <row r="133" spans="1:3">
      <c r="A133">
        <v>2025</v>
      </c>
      <c r="B133" t="s">
        <v>879</v>
      </c>
      <c r="C133" s="167">
        <v>1.7946496653476501E-2</v>
      </c>
    </row>
    <row r="134" spans="1:3">
      <c r="A134">
        <v>2025</v>
      </c>
      <c r="B134" t="s">
        <v>885</v>
      </c>
      <c r="C134" s="167">
        <v>2.2245936167764699E-2</v>
      </c>
    </row>
    <row r="135" spans="1:3">
      <c r="A135">
        <v>2025</v>
      </c>
      <c r="B135" t="s">
        <v>41</v>
      </c>
      <c r="C135" s="167">
        <v>1.34037045216099E-2</v>
      </c>
    </row>
    <row r="136" spans="1:3">
      <c r="A136">
        <v>2025</v>
      </c>
      <c r="B136" t="s">
        <v>880</v>
      </c>
      <c r="C136" s="167">
        <v>9.9892566785917992E-3</v>
      </c>
    </row>
    <row r="137" spans="1:3">
      <c r="A137">
        <v>2025</v>
      </c>
      <c r="B137" t="s">
        <v>881</v>
      </c>
      <c r="C137" s="167">
        <v>9.7951914842104304E-3</v>
      </c>
    </row>
    <row r="138" spans="1:3">
      <c r="A138">
        <v>2025</v>
      </c>
      <c r="B138" t="s">
        <v>882</v>
      </c>
      <c r="C138" s="167">
        <v>1.54153231566313E-2</v>
      </c>
    </row>
    <row r="139" spans="1:3">
      <c r="A139">
        <v>2025</v>
      </c>
      <c r="B139" t="s">
        <v>884</v>
      </c>
      <c r="C139" s="167">
        <v>1.9233576480632699E-2</v>
      </c>
    </row>
    <row r="140" spans="1:3">
      <c r="A140">
        <v>2025</v>
      </c>
      <c r="B140" t="s">
        <v>887</v>
      </c>
      <c r="C140" s="167">
        <v>2.2313108982816899E-2</v>
      </c>
    </row>
    <row r="141" spans="1:3">
      <c r="A141">
        <v>2025</v>
      </c>
      <c r="B141" t="s">
        <v>888</v>
      </c>
      <c r="C141" s="167">
        <v>1.30454076887546E-2</v>
      </c>
    </row>
    <row r="142" spans="1:3">
      <c r="A142">
        <v>2025</v>
      </c>
      <c r="B142" t="s">
        <v>889</v>
      </c>
      <c r="C142" s="167">
        <v>4.1517786854747499E-3</v>
      </c>
    </row>
    <row r="143" spans="1:3">
      <c r="A143">
        <v>2025</v>
      </c>
      <c r="B143" t="s">
        <v>886</v>
      </c>
      <c r="C143" s="167">
        <v>1.1383751064169801E-2</v>
      </c>
    </row>
    <row r="144" spans="1:3">
      <c r="A144">
        <v>2025</v>
      </c>
      <c r="B144" t="s">
        <v>875</v>
      </c>
      <c r="C144" s="167">
        <v>2.0404293790446199E-2</v>
      </c>
    </row>
    <row r="145" spans="1:3">
      <c r="A145">
        <v>2025</v>
      </c>
      <c r="B145" t="s">
        <v>883</v>
      </c>
      <c r="C145" s="167">
        <v>2.1358084261206601E-2</v>
      </c>
    </row>
    <row r="146" spans="1:3">
      <c r="A146">
        <v>2026</v>
      </c>
      <c r="B146" t="s">
        <v>876</v>
      </c>
      <c r="C146" s="167">
        <v>2.4296192924352599E-2</v>
      </c>
    </row>
    <row r="147" spans="1:3">
      <c r="A147">
        <v>2026</v>
      </c>
      <c r="B147" t="s">
        <v>877</v>
      </c>
      <c r="C147" s="167">
        <v>4.9860105226491296E-3</v>
      </c>
    </row>
    <row r="148" spans="1:3">
      <c r="A148">
        <v>2026</v>
      </c>
      <c r="B148" t="s">
        <v>878</v>
      </c>
      <c r="C148" s="167">
        <v>1.04978726417442E-2</v>
      </c>
    </row>
    <row r="149" spans="1:3">
      <c r="A149">
        <v>2026</v>
      </c>
      <c r="B149" t="s">
        <v>879</v>
      </c>
      <c r="C149" s="167">
        <v>1.7946496653476501E-2</v>
      </c>
    </row>
    <row r="150" spans="1:3">
      <c r="A150">
        <v>2026</v>
      </c>
      <c r="B150" t="s">
        <v>885</v>
      </c>
      <c r="C150" s="167">
        <v>2.2245936167764699E-2</v>
      </c>
    </row>
    <row r="151" spans="1:3">
      <c r="A151">
        <v>2026</v>
      </c>
      <c r="B151" t="s">
        <v>41</v>
      </c>
      <c r="C151" s="167">
        <v>1.34037045216099E-2</v>
      </c>
    </row>
    <row r="152" spans="1:3">
      <c r="A152">
        <v>2026</v>
      </c>
      <c r="B152" t="s">
        <v>880</v>
      </c>
      <c r="C152" s="167">
        <v>9.9892566785917992E-3</v>
      </c>
    </row>
    <row r="153" spans="1:3">
      <c r="A153">
        <v>2026</v>
      </c>
      <c r="B153" t="s">
        <v>881</v>
      </c>
      <c r="C153" s="167">
        <v>9.7951914842104304E-3</v>
      </c>
    </row>
    <row r="154" spans="1:3">
      <c r="A154">
        <v>2026</v>
      </c>
      <c r="B154" t="s">
        <v>882</v>
      </c>
      <c r="C154" s="167">
        <v>1.54153231566313E-2</v>
      </c>
    </row>
    <row r="155" spans="1:3">
      <c r="A155">
        <v>2026</v>
      </c>
      <c r="B155" t="s">
        <v>884</v>
      </c>
      <c r="C155" s="167">
        <v>1.9233576480632699E-2</v>
      </c>
    </row>
    <row r="156" spans="1:3">
      <c r="A156">
        <v>2026</v>
      </c>
      <c r="B156" t="s">
        <v>887</v>
      </c>
      <c r="C156" s="167">
        <v>2.2313108982816899E-2</v>
      </c>
    </row>
    <row r="157" spans="1:3">
      <c r="A157">
        <v>2026</v>
      </c>
      <c r="B157" t="s">
        <v>888</v>
      </c>
      <c r="C157" s="167">
        <v>1.30454076887546E-2</v>
      </c>
    </row>
    <row r="158" spans="1:3">
      <c r="A158">
        <v>2026</v>
      </c>
      <c r="B158" t="s">
        <v>889</v>
      </c>
      <c r="C158" s="167">
        <v>4.1517786854747499E-3</v>
      </c>
    </row>
    <row r="159" spans="1:3">
      <c r="A159">
        <v>2026</v>
      </c>
      <c r="B159" t="s">
        <v>886</v>
      </c>
      <c r="C159" s="167">
        <v>1.1383751064169801E-2</v>
      </c>
    </row>
    <row r="160" spans="1:3">
      <c r="A160">
        <v>2026</v>
      </c>
      <c r="B160" t="s">
        <v>875</v>
      </c>
      <c r="C160" s="167">
        <v>2.0404293790446199E-2</v>
      </c>
    </row>
    <row r="161" spans="1:3">
      <c r="A161">
        <v>2026</v>
      </c>
      <c r="B161" t="s">
        <v>883</v>
      </c>
      <c r="C161" s="167">
        <v>2.1358084261206601E-2</v>
      </c>
    </row>
    <row r="162" spans="1:3">
      <c r="A162">
        <v>2027</v>
      </c>
      <c r="B162" t="s">
        <v>876</v>
      </c>
      <c r="C162" s="167">
        <v>5.5697914623242001E-2</v>
      </c>
    </row>
    <row r="163" spans="1:3">
      <c r="A163">
        <v>2027</v>
      </c>
      <c r="B163" t="s">
        <v>877</v>
      </c>
      <c r="C163" s="167">
        <v>4.3982241695199299E-2</v>
      </c>
    </row>
    <row r="164" spans="1:3">
      <c r="A164">
        <v>2027</v>
      </c>
      <c r="B164" t="s">
        <v>878</v>
      </c>
      <c r="C164" s="167">
        <v>4.9401840870380298E-2</v>
      </c>
    </row>
    <row r="165" spans="1:3">
      <c r="A165">
        <v>2027</v>
      </c>
      <c r="B165" t="s">
        <v>879</v>
      </c>
      <c r="C165" s="167">
        <v>5.4966993684056997E-2</v>
      </c>
    </row>
    <row r="166" spans="1:3">
      <c r="A166">
        <v>2027</v>
      </c>
      <c r="B166" t="s">
        <v>885</v>
      </c>
      <c r="C166" s="167">
        <v>6.8098366478022296E-2</v>
      </c>
    </row>
    <row r="167" spans="1:3">
      <c r="A167">
        <v>2027</v>
      </c>
      <c r="B167" t="s">
        <v>41</v>
      </c>
      <c r="C167" s="167">
        <v>6.66239430018888E-2</v>
      </c>
    </row>
    <row r="168" spans="1:3">
      <c r="A168">
        <v>2027</v>
      </c>
      <c r="B168" t="s">
        <v>880</v>
      </c>
      <c r="C168" s="167">
        <v>5.1114699224969598E-2</v>
      </c>
    </row>
    <row r="169" spans="1:3">
      <c r="A169">
        <v>2027</v>
      </c>
      <c r="B169" t="s">
        <v>881</v>
      </c>
      <c r="C169" s="167">
        <v>6.0381781485426299E-2</v>
      </c>
    </row>
    <row r="170" spans="1:3">
      <c r="A170">
        <v>2027</v>
      </c>
      <c r="B170" t="s">
        <v>882</v>
      </c>
      <c r="C170" s="167">
        <v>7.0307849628070296E-2</v>
      </c>
    </row>
    <row r="171" spans="1:3">
      <c r="A171">
        <v>2027</v>
      </c>
      <c r="B171" t="s">
        <v>884</v>
      </c>
      <c r="C171" s="167">
        <v>6.6784644220452702E-2</v>
      </c>
    </row>
    <row r="172" spans="1:3">
      <c r="A172">
        <v>2027</v>
      </c>
      <c r="B172" t="s">
        <v>887</v>
      </c>
      <c r="C172" s="167">
        <v>5.4014028070742702E-2</v>
      </c>
    </row>
    <row r="173" spans="1:3">
      <c r="A173">
        <v>2027</v>
      </c>
      <c r="B173" t="s">
        <v>888</v>
      </c>
      <c r="C173" s="167">
        <v>4.6467366500351E-2</v>
      </c>
    </row>
    <row r="174" spans="1:3">
      <c r="A174">
        <v>2027</v>
      </c>
      <c r="B174" t="s">
        <v>889</v>
      </c>
      <c r="C174" s="167">
        <v>3.3679058929417E-2</v>
      </c>
    </row>
    <row r="175" spans="1:3">
      <c r="A175">
        <v>2027</v>
      </c>
      <c r="B175" t="s">
        <v>886</v>
      </c>
      <c r="C175" s="167">
        <v>5.2178696785303999E-2</v>
      </c>
    </row>
    <row r="176" spans="1:3">
      <c r="A176">
        <v>2027</v>
      </c>
      <c r="B176" t="s">
        <v>875</v>
      </c>
      <c r="C176" s="167">
        <v>6.7132506562923105E-2</v>
      </c>
    </row>
    <row r="177" spans="1:3">
      <c r="A177">
        <v>2027</v>
      </c>
      <c r="B177" t="s">
        <v>883</v>
      </c>
      <c r="C177" s="167">
        <v>7.65919480003215E-2</v>
      </c>
    </row>
    <row r="178" spans="1:3">
      <c r="A178">
        <v>2028</v>
      </c>
      <c r="B178" t="s">
        <v>876</v>
      </c>
      <c r="C178" s="167">
        <v>2.4296192924352599E-2</v>
      </c>
    </row>
    <row r="179" spans="1:3">
      <c r="A179">
        <v>2028</v>
      </c>
      <c r="B179" t="s">
        <v>877</v>
      </c>
      <c r="C179" s="167">
        <v>4.9860105226491296E-3</v>
      </c>
    </row>
    <row r="180" spans="1:3">
      <c r="A180">
        <v>2028</v>
      </c>
      <c r="B180" t="s">
        <v>878</v>
      </c>
      <c r="C180" s="167">
        <v>1.04978726417442E-2</v>
      </c>
    </row>
    <row r="181" spans="1:3">
      <c r="A181">
        <v>2028</v>
      </c>
      <c r="B181" t="s">
        <v>879</v>
      </c>
      <c r="C181" s="167">
        <v>1.7946496653476501E-2</v>
      </c>
    </row>
    <row r="182" spans="1:3">
      <c r="A182">
        <v>2028</v>
      </c>
      <c r="B182" t="s">
        <v>885</v>
      </c>
      <c r="C182" s="167">
        <v>2.2245936167764699E-2</v>
      </c>
    </row>
    <row r="183" spans="1:3">
      <c r="A183">
        <v>2028</v>
      </c>
      <c r="B183" t="s">
        <v>41</v>
      </c>
      <c r="C183" s="167">
        <v>1.34037045216099E-2</v>
      </c>
    </row>
    <row r="184" spans="1:3">
      <c r="A184">
        <v>2028</v>
      </c>
      <c r="B184" t="s">
        <v>880</v>
      </c>
      <c r="C184" s="167">
        <v>9.9892566785917992E-3</v>
      </c>
    </row>
    <row r="185" spans="1:3">
      <c r="A185">
        <v>2028</v>
      </c>
      <c r="B185" t="s">
        <v>881</v>
      </c>
      <c r="C185" s="167">
        <v>9.7951914842104304E-3</v>
      </c>
    </row>
    <row r="186" spans="1:3">
      <c r="A186">
        <v>2028</v>
      </c>
      <c r="B186" t="s">
        <v>882</v>
      </c>
      <c r="C186" s="167">
        <v>1.54153231566313E-2</v>
      </c>
    </row>
    <row r="187" spans="1:3">
      <c r="A187">
        <v>2028</v>
      </c>
      <c r="B187" t="s">
        <v>884</v>
      </c>
      <c r="C187" s="167">
        <v>1.9233576480632699E-2</v>
      </c>
    </row>
    <row r="188" spans="1:3">
      <c r="A188">
        <v>2028</v>
      </c>
      <c r="B188" t="s">
        <v>887</v>
      </c>
      <c r="C188" s="167">
        <v>2.2313108982816899E-2</v>
      </c>
    </row>
    <row r="189" spans="1:3">
      <c r="A189">
        <v>2028</v>
      </c>
      <c r="B189" t="s">
        <v>888</v>
      </c>
      <c r="C189" s="167">
        <v>1.30454076887546E-2</v>
      </c>
    </row>
    <row r="190" spans="1:3">
      <c r="A190">
        <v>2028</v>
      </c>
      <c r="B190" t="s">
        <v>889</v>
      </c>
      <c r="C190" s="167">
        <v>4.1517786854747499E-3</v>
      </c>
    </row>
    <row r="191" spans="1:3">
      <c r="A191">
        <v>2028</v>
      </c>
      <c r="B191" t="s">
        <v>886</v>
      </c>
      <c r="C191" s="167">
        <v>1.1383751064169801E-2</v>
      </c>
    </row>
    <row r="192" spans="1:3">
      <c r="A192">
        <v>2028</v>
      </c>
      <c r="B192" t="s">
        <v>875</v>
      </c>
      <c r="C192" s="167">
        <v>2.0404293790446199E-2</v>
      </c>
    </row>
    <row r="193" spans="1:3">
      <c r="A193">
        <v>2028</v>
      </c>
      <c r="B193" t="s">
        <v>883</v>
      </c>
      <c r="C193" s="167">
        <v>2.1358084261206601E-2</v>
      </c>
    </row>
    <row r="194" spans="1:3">
      <c r="A194">
        <v>2029</v>
      </c>
      <c r="B194" t="s">
        <v>876</v>
      </c>
      <c r="C194" s="167">
        <v>2.4296192924352599E-2</v>
      </c>
    </row>
    <row r="195" spans="1:3">
      <c r="A195">
        <v>2029</v>
      </c>
      <c r="B195" t="s">
        <v>877</v>
      </c>
      <c r="C195" s="167">
        <v>4.9860105226491296E-3</v>
      </c>
    </row>
    <row r="196" spans="1:3">
      <c r="A196">
        <v>2029</v>
      </c>
      <c r="B196" t="s">
        <v>878</v>
      </c>
      <c r="C196" s="167">
        <v>1.04978726417442E-2</v>
      </c>
    </row>
    <row r="197" spans="1:3">
      <c r="A197">
        <v>2029</v>
      </c>
      <c r="B197" t="s">
        <v>879</v>
      </c>
      <c r="C197" s="167">
        <v>1.7946496653476501E-2</v>
      </c>
    </row>
    <row r="198" spans="1:3">
      <c r="A198">
        <v>2029</v>
      </c>
      <c r="B198" t="s">
        <v>885</v>
      </c>
      <c r="C198" s="167">
        <v>2.2245936167764699E-2</v>
      </c>
    </row>
    <row r="199" spans="1:3">
      <c r="A199">
        <v>2029</v>
      </c>
      <c r="B199" t="s">
        <v>41</v>
      </c>
      <c r="C199" s="167">
        <v>1.34037045216099E-2</v>
      </c>
    </row>
    <row r="200" spans="1:3">
      <c r="A200">
        <v>2029</v>
      </c>
      <c r="B200" t="s">
        <v>880</v>
      </c>
      <c r="C200" s="167">
        <v>9.9892566785917992E-3</v>
      </c>
    </row>
    <row r="201" spans="1:3">
      <c r="A201">
        <v>2029</v>
      </c>
      <c r="B201" t="s">
        <v>881</v>
      </c>
      <c r="C201" s="167">
        <v>9.7951914842104304E-3</v>
      </c>
    </row>
    <row r="202" spans="1:3">
      <c r="A202">
        <v>2029</v>
      </c>
      <c r="B202" t="s">
        <v>882</v>
      </c>
      <c r="C202" s="167">
        <v>1.54153231566313E-2</v>
      </c>
    </row>
    <row r="203" spans="1:3">
      <c r="A203">
        <v>2029</v>
      </c>
      <c r="B203" t="s">
        <v>884</v>
      </c>
      <c r="C203" s="167">
        <v>1.9233576480632699E-2</v>
      </c>
    </row>
    <row r="204" spans="1:3">
      <c r="A204">
        <v>2029</v>
      </c>
      <c r="B204" t="s">
        <v>887</v>
      </c>
      <c r="C204" s="167">
        <v>2.2313108982816899E-2</v>
      </c>
    </row>
    <row r="205" spans="1:3">
      <c r="A205">
        <v>2029</v>
      </c>
      <c r="B205" t="s">
        <v>888</v>
      </c>
      <c r="C205" s="167">
        <v>1.30454076887546E-2</v>
      </c>
    </row>
    <row r="206" spans="1:3">
      <c r="A206">
        <v>2029</v>
      </c>
      <c r="B206" t="s">
        <v>889</v>
      </c>
      <c r="C206" s="167">
        <v>4.1517786854747499E-3</v>
      </c>
    </row>
    <row r="207" spans="1:3">
      <c r="A207">
        <v>2029</v>
      </c>
      <c r="B207" t="s">
        <v>886</v>
      </c>
      <c r="C207" s="167">
        <v>1.1383751064169801E-2</v>
      </c>
    </row>
    <row r="208" spans="1:3">
      <c r="A208">
        <v>2029</v>
      </c>
      <c r="B208" t="s">
        <v>875</v>
      </c>
      <c r="C208" s="167">
        <v>2.0404293790446199E-2</v>
      </c>
    </row>
    <row r="209" spans="1:3">
      <c r="A209">
        <v>2029</v>
      </c>
      <c r="B209" t="s">
        <v>883</v>
      </c>
      <c r="C209" s="167">
        <v>2.1358084261206601E-2</v>
      </c>
    </row>
    <row r="210" spans="1:3">
      <c r="A210">
        <v>2030</v>
      </c>
      <c r="B210" t="s">
        <v>876</v>
      </c>
      <c r="C210" s="167">
        <v>2.4296192924352599E-2</v>
      </c>
    </row>
    <row r="211" spans="1:3">
      <c r="A211">
        <v>2030</v>
      </c>
      <c r="B211" t="s">
        <v>877</v>
      </c>
      <c r="C211" s="167">
        <v>4.9860105226491296E-3</v>
      </c>
    </row>
    <row r="212" spans="1:3">
      <c r="A212">
        <v>2030</v>
      </c>
      <c r="B212" t="s">
        <v>878</v>
      </c>
      <c r="C212" s="167">
        <v>1.04978726417442E-2</v>
      </c>
    </row>
    <row r="213" spans="1:3">
      <c r="A213">
        <v>2030</v>
      </c>
      <c r="B213" t="s">
        <v>879</v>
      </c>
      <c r="C213" s="167">
        <v>1.7946496653476501E-2</v>
      </c>
    </row>
    <row r="214" spans="1:3">
      <c r="A214">
        <v>2030</v>
      </c>
      <c r="B214" t="s">
        <v>885</v>
      </c>
      <c r="C214" s="167">
        <v>2.2245936167764699E-2</v>
      </c>
    </row>
    <row r="215" spans="1:3">
      <c r="A215">
        <v>2030</v>
      </c>
      <c r="B215" t="s">
        <v>41</v>
      </c>
      <c r="C215" s="167">
        <v>1.34037045216099E-2</v>
      </c>
    </row>
    <row r="216" spans="1:3">
      <c r="A216">
        <v>2030</v>
      </c>
      <c r="B216" t="s">
        <v>880</v>
      </c>
      <c r="C216" s="167">
        <v>9.9892566785917992E-3</v>
      </c>
    </row>
    <row r="217" spans="1:3">
      <c r="A217">
        <v>2030</v>
      </c>
      <c r="B217" t="s">
        <v>881</v>
      </c>
      <c r="C217" s="167">
        <v>9.7951914842104304E-3</v>
      </c>
    </row>
    <row r="218" spans="1:3">
      <c r="A218">
        <v>2030</v>
      </c>
      <c r="B218" t="s">
        <v>882</v>
      </c>
      <c r="C218" s="167">
        <v>1.54153231566313E-2</v>
      </c>
    </row>
    <row r="219" spans="1:3">
      <c r="A219">
        <v>2030</v>
      </c>
      <c r="B219" t="s">
        <v>884</v>
      </c>
      <c r="C219" s="167">
        <v>1.9233576480632699E-2</v>
      </c>
    </row>
    <row r="220" spans="1:3">
      <c r="A220">
        <v>2030</v>
      </c>
      <c r="B220" t="s">
        <v>887</v>
      </c>
      <c r="C220" s="167">
        <v>2.2313108982816899E-2</v>
      </c>
    </row>
    <row r="221" spans="1:3">
      <c r="A221">
        <v>2030</v>
      </c>
      <c r="B221" t="s">
        <v>888</v>
      </c>
      <c r="C221" s="167">
        <v>1.30454076887546E-2</v>
      </c>
    </row>
    <row r="222" spans="1:3">
      <c r="A222">
        <v>2030</v>
      </c>
      <c r="B222" t="s">
        <v>889</v>
      </c>
      <c r="C222" s="167">
        <v>4.1517786854747499E-3</v>
      </c>
    </row>
    <row r="223" spans="1:3">
      <c r="A223">
        <v>2030</v>
      </c>
      <c r="B223" t="s">
        <v>886</v>
      </c>
      <c r="C223" s="167">
        <v>1.1383751064169801E-2</v>
      </c>
    </row>
    <row r="224" spans="1:3">
      <c r="A224">
        <v>2030</v>
      </c>
      <c r="B224" t="s">
        <v>875</v>
      </c>
      <c r="C224" s="167">
        <v>2.0404293790446199E-2</v>
      </c>
    </row>
    <row r="225" spans="1:3">
      <c r="A225">
        <v>2030</v>
      </c>
      <c r="B225" t="s">
        <v>883</v>
      </c>
      <c r="C225" s="167">
        <v>2.1358084261206601E-2</v>
      </c>
    </row>
    <row r="226" spans="1:3">
      <c r="A226">
        <v>2031</v>
      </c>
      <c r="B226" t="s">
        <v>876</v>
      </c>
      <c r="C226" s="167">
        <v>2.4296192924352599E-2</v>
      </c>
    </row>
    <row r="227" spans="1:3">
      <c r="A227">
        <v>2031</v>
      </c>
      <c r="B227" t="s">
        <v>877</v>
      </c>
      <c r="C227" s="167">
        <v>4.9860105226491296E-3</v>
      </c>
    </row>
    <row r="228" spans="1:3">
      <c r="A228">
        <v>2031</v>
      </c>
      <c r="B228" t="s">
        <v>878</v>
      </c>
      <c r="C228" s="167">
        <v>1.04978726417442E-2</v>
      </c>
    </row>
    <row r="229" spans="1:3">
      <c r="A229">
        <v>2031</v>
      </c>
      <c r="B229" t="s">
        <v>879</v>
      </c>
      <c r="C229" s="167">
        <v>1.7946496653476501E-2</v>
      </c>
    </row>
    <row r="230" spans="1:3">
      <c r="A230">
        <v>2031</v>
      </c>
      <c r="B230" t="s">
        <v>885</v>
      </c>
      <c r="C230" s="167">
        <v>2.2245936167764699E-2</v>
      </c>
    </row>
    <row r="231" spans="1:3">
      <c r="A231">
        <v>2031</v>
      </c>
      <c r="B231" t="s">
        <v>41</v>
      </c>
      <c r="C231" s="167">
        <v>1.34037045216099E-2</v>
      </c>
    </row>
    <row r="232" spans="1:3">
      <c r="A232">
        <v>2031</v>
      </c>
      <c r="B232" t="s">
        <v>880</v>
      </c>
      <c r="C232" s="167">
        <v>9.9892566785917992E-3</v>
      </c>
    </row>
    <row r="233" spans="1:3">
      <c r="A233">
        <v>2031</v>
      </c>
      <c r="B233" t="s">
        <v>881</v>
      </c>
      <c r="C233" s="167">
        <v>9.7951914842104304E-3</v>
      </c>
    </row>
    <row r="234" spans="1:3">
      <c r="A234">
        <v>2031</v>
      </c>
      <c r="B234" t="s">
        <v>882</v>
      </c>
      <c r="C234" s="167">
        <v>1.54153231566313E-2</v>
      </c>
    </row>
    <row r="235" spans="1:3">
      <c r="A235">
        <v>2031</v>
      </c>
      <c r="B235" t="s">
        <v>884</v>
      </c>
      <c r="C235" s="167">
        <v>1.9233576480632699E-2</v>
      </c>
    </row>
    <row r="236" spans="1:3">
      <c r="A236">
        <v>2031</v>
      </c>
      <c r="B236" t="s">
        <v>887</v>
      </c>
      <c r="C236" s="167">
        <v>2.2313108982816899E-2</v>
      </c>
    </row>
    <row r="237" spans="1:3">
      <c r="A237">
        <v>2031</v>
      </c>
      <c r="B237" t="s">
        <v>888</v>
      </c>
      <c r="C237" s="167">
        <v>1.30454076887546E-2</v>
      </c>
    </row>
    <row r="238" spans="1:3">
      <c r="A238">
        <v>2031</v>
      </c>
      <c r="B238" t="s">
        <v>889</v>
      </c>
      <c r="C238" s="167">
        <v>4.1517786854747499E-3</v>
      </c>
    </row>
    <row r="239" spans="1:3">
      <c r="A239">
        <v>2031</v>
      </c>
      <c r="B239" t="s">
        <v>886</v>
      </c>
      <c r="C239" s="167">
        <v>1.1383751064169801E-2</v>
      </c>
    </row>
    <row r="240" spans="1:3">
      <c r="A240">
        <v>2031</v>
      </c>
      <c r="B240" t="s">
        <v>875</v>
      </c>
      <c r="C240" s="167">
        <v>2.0404293790446199E-2</v>
      </c>
    </row>
    <row r="241" spans="1:3">
      <c r="A241">
        <v>2031</v>
      </c>
      <c r="B241" t="s">
        <v>883</v>
      </c>
      <c r="C241" s="167">
        <v>2.1358084261206601E-2</v>
      </c>
    </row>
    <row r="242" spans="1:3">
      <c r="A242">
        <v>2032</v>
      </c>
      <c r="B242" t="s">
        <v>876</v>
      </c>
      <c r="C242" s="167">
        <v>2.4296192924352599E-2</v>
      </c>
    </row>
    <row r="243" spans="1:3">
      <c r="A243">
        <v>2032</v>
      </c>
      <c r="B243" t="s">
        <v>877</v>
      </c>
      <c r="C243" s="167">
        <v>4.9860105226491296E-3</v>
      </c>
    </row>
    <row r="244" spans="1:3">
      <c r="A244">
        <v>2032</v>
      </c>
      <c r="B244" t="s">
        <v>878</v>
      </c>
      <c r="C244" s="167">
        <v>1.04978726417442E-2</v>
      </c>
    </row>
    <row r="245" spans="1:3">
      <c r="A245">
        <v>2032</v>
      </c>
      <c r="B245" t="s">
        <v>879</v>
      </c>
      <c r="C245" s="167">
        <v>1.7946496653476501E-2</v>
      </c>
    </row>
    <row r="246" spans="1:3">
      <c r="A246">
        <v>2032</v>
      </c>
      <c r="B246" t="s">
        <v>885</v>
      </c>
      <c r="C246" s="167">
        <v>2.2245936167764699E-2</v>
      </c>
    </row>
    <row r="247" spans="1:3">
      <c r="A247">
        <v>2032</v>
      </c>
      <c r="B247" t="s">
        <v>41</v>
      </c>
      <c r="C247" s="167">
        <v>1.34037045216099E-2</v>
      </c>
    </row>
    <row r="248" spans="1:3">
      <c r="A248">
        <v>2032</v>
      </c>
      <c r="B248" t="s">
        <v>880</v>
      </c>
      <c r="C248" s="167">
        <v>9.9892566785917992E-3</v>
      </c>
    </row>
    <row r="249" spans="1:3">
      <c r="A249">
        <v>2032</v>
      </c>
      <c r="B249" t="s">
        <v>881</v>
      </c>
      <c r="C249" s="167">
        <v>9.7951914842104304E-3</v>
      </c>
    </row>
    <row r="250" spans="1:3">
      <c r="A250">
        <v>2032</v>
      </c>
      <c r="B250" t="s">
        <v>882</v>
      </c>
      <c r="C250" s="167">
        <v>1.54153231566313E-2</v>
      </c>
    </row>
    <row r="251" spans="1:3">
      <c r="A251">
        <v>2032</v>
      </c>
      <c r="B251" t="s">
        <v>884</v>
      </c>
      <c r="C251" s="167">
        <v>1.9233576480632699E-2</v>
      </c>
    </row>
    <row r="252" spans="1:3">
      <c r="A252">
        <v>2032</v>
      </c>
      <c r="B252" t="s">
        <v>887</v>
      </c>
      <c r="C252" s="167">
        <v>2.2313108982816899E-2</v>
      </c>
    </row>
    <row r="253" spans="1:3">
      <c r="A253">
        <v>2032</v>
      </c>
      <c r="B253" t="s">
        <v>888</v>
      </c>
      <c r="C253" s="167">
        <v>1.30454076887546E-2</v>
      </c>
    </row>
    <row r="254" spans="1:3">
      <c r="A254">
        <v>2032</v>
      </c>
      <c r="B254" t="s">
        <v>889</v>
      </c>
      <c r="C254" s="167">
        <v>4.1517786854747499E-3</v>
      </c>
    </row>
    <row r="255" spans="1:3">
      <c r="A255">
        <v>2032</v>
      </c>
      <c r="B255" t="s">
        <v>886</v>
      </c>
      <c r="C255" s="167">
        <v>1.1383751064169801E-2</v>
      </c>
    </row>
    <row r="256" spans="1:3">
      <c r="A256">
        <v>2032</v>
      </c>
      <c r="B256" t="s">
        <v>875</v>
      </c>
      <c r="C256" s="167">
        <v>2.0404293790446199E-2</v>
      </c>
    </row>
    <row r="257" spans="1:3">
      <c r="A257">
        <v>2032</v>
      </c>
      <c r="B257" t="s">
        <v>883</v>
      </c>
      <c r="C257" s="167">
        <v>2.1358084261206601E-2</v>
      </c>
    </row>
    <row r="258" spans="1:3">
      <c r="A258">
        <v>2033</v>
      </c>
      <c r="B258" t="s">
        <v>876</v>
      </c>
      <c r="C258" s="167">
        <v>2.4296192924352599E-2</v>
      </c>
    </row>
    <row r="259" spans="1:3">
      <c r="A259">
        <v>2033</v>
      </c>
      <c r="B259" t="s">
        <v>877</v>
      </c>
      <c r="C259" s="167">
        <v>4.9860105226491296E-3</v>
      </c>
    </row>
    <row r="260" spans="1:3">
      <c r="A260">
        <v>2033</v>
      </c>
      <c r="B260" t="s">
        <v>878</v>
      </c>
      <c r="C260" s="167">
        <v>1.04978726417442E-2</v>
      </c>
    </row>
    <row r="261" spans="1:3">
      <c r="A261">
        <v>2033</v>
      </c>
      <c r="B261" t="s">
        <v>879</v>
      </c>
      <c r="C261" s="167">
        <v>1.7946496653476501E-2</v>
      </c>
    </row>
    <row r="262" spans="1:3">
      <c r="A262">
        <v>2033</v>
      </c>
      <c r="B262" t="s">
        <v>885</v>
      </c>
      <c r="C262" s="167">
        <v>2.2245936167764699E-2</v>
      </c>
    </row>
    <row r="263" spans="1:3">
      <c r="A263">
        <v>2033</v>
      </c>
      <c r="B263" t="s">
        <v>41</v>
      </c>
      <c r="C263" s="167">
        <v>1.34037045216099E-2</v>
      </c>
    </row>
    <row r="264" spans="1:3">
      <c r="A264">
        <v>2033</v>
      </c>
      <c r="B264" t="s">
        <v>880</v>
      </c>
      <c r="C264" s="167">
        <v>9.9892566785917992E-3</v>
      </c>
    </row>
    <row r="265" spans="1:3">
      <c r="A265">
        <v>2033</v>
      </c>
      <c r="B265" t="s">
        <v>881</v>
      </c>
      <c r="C265" s="167">
        <v>9.7951914842104304E-3</v>
      </c>
    </row>
    <row r="266" spans="1:3">
      <c r="A266">
        <v>2033</v>
      </c>
      <c r="B266" t="s">
        <v>882</v>
      </c>
      <c r="C266" s="167">
        <v>1.54153231566313E-2</v>
      </c>
    </row>
    <row r="267" spans="1:3">
      <c r="A267">
        <v>2033</v>
      </c>
      <c r="B267" t="s">
        <v>884</v>
      </c>
      <c r="C267" s="167">
        <v>1.9233576480632699E-2</v>
      </c>
    </row>
    <row r="268" spans="1:3">
      <c r="A268">
        <v>2033</v>
      </c>
      <c r="B268" t="s">
        <v>887</v>
      </c>
      <c r="C268" s="167">
        <v>2.2313108982816899E-2</v>
      </c>
    </row>
    <row r="269" spans="1:3">
      <c r="A269">
        <v>2033</v>
      </c>
      <c r="B269" t="s">
        <v>888</v>
      </c>
      <c r="C269" s="167">
        <v>1.30454076887546E-2</v>
      </c>
    </row>
    <row r="270" spans="1:3">
      <c r="A270">
        <v>2033</v>
      </c>
      <c r="B270" t="s">
        <v>889</v>
      </c>
      <c r="C270" s="167">
        <v>4.1517786854747499E-3</v>
      </c>
    </row>
    <row r="271" spans="1:3">
      <c r="A271">
        <v>2033</v>
      </c>
      <c r="B271" t="s">
        <v>886</v>
      </c>
      <c r="C271" s="167">
        <v>1.1383751064169801E-2</v>
      </c>
    </row>
    <row r="272" spans="1:3">
      <c r="A272">
        <v>2033</v>
      </c>
      <c r="B272" t="s">
        <v>875</v>
      </c>
      <c r="C272" s="167">
        <v>2.0404293790446199E-2</v>
      </c>
    </row>
    <row r="273" spans="1:3">
      <c r="A273">
        <v>2033</v>
      </c>
      <c r="B273" t="s">
        <v>883</v>
      </c>
      <c r="C273" s="167">
        <v>2.1358084261206601E-2</v>
      </c>
    </row>
    <row r="274" spans="1:3">
      <c r="A274">
        <v>2034</v>
      </c>
      <c r="B274" t="s">
        <v>876</v>
      </c>
      <c r="C274" s="167">
        <v>2.4296192924352599E-2</v>
      </c>
    </row>
    <row r="275" spans="1:3">
      <c r="A275">
        <v>2034</v>
      </c>
      <c r="B275" t="s">
        <v>877</v>
      </c>
      <c r="C275" s="167">
        <v>4.9860105226491296E-3</v>
      </c>
    </row>
    <row r="276" spans="1:3">
      <c r="A276">
        <v>2034</v>
      </c>
      <c r="B276" t="s">
        <v>878</v>
      </c>
      <c r="C276" s="167">
        <v>1.04978726417442E-2</v>
      </c>
    </row>
    <row r="277" spans="1:3">
      <c r="A277">
        <v>2034</v>
      </c>
      <c r="B277" t="s">
        <v>879</v>
      </c>
      <c r="C277" s="167">
        <v>1.7946496653476501E-2</v>
      </c>
    </row>
    <row r="278" spans="1:3">
      <c r="A278">
        <v>2034</v>
      </c>
      <c r="B278" t="s">
        <v>885</v>
      </c>
      <c r="C278" s="167">
        <v>2.2245936167764699E-2</v>
      </c>
    </row>
    <row r="279" spans="1:3">
      <c r="A279">
        <v>2034</v>
      </c>
      <c r="B279" t="s">
        <v>41</v>
      </c>
      <c r="C279" s="167">
        <v>1.34037045216099E-2</v>
      </c>
    </row>
    <row r="280" spans="1:3">
      <c r="A280">
        <v>2034</v>
      </c>
      <c r="B280" t="s">
        <v>880</v>
      </c>
      <c r="C280" s="167">
        <v>9.9892566785917992E-3</v>
      </c>
    </row>
    <row r="281" spans="1:3">
      <c r="A281">
        <v>2034</v>
      </c>
      <c r="B281" t="s">
        <v>881</v>
      </c>
      <c r="C281" s="167">
        <v>9.7951914842104304E-3</v>
      </c>
    </row>
    <row r="282" spans="1:3">
      <c r="A282">
        <v>2034</v>
      </c>
      <c r="B282" t="s">
        <v>882</v>
      </c>
      <c r="C282" s="167">
        <v>1.54153231566313E-2</v>
      </c>
    </row>
    <row r="283" spans="1:3">
      <c r="A283">
        <v>2034</v>
      </c>
      <c r="B283" t="s">
        <v>884</v>
      </c>
      <c r="C283" s="167">
        <v>1.9233576480632699E-2</v>
      </c>
    </row>
    <row r="284" spans="1:3">
      <c r="A284">
        <v>2034</v>
      </c>
      <c r="B284" t="s">
        <v>887</v>
      </c>
      <c r="C284" s="167">
        <v>2.2313108982816899E-2</v>
      </c>
    </row>
    <row r="285" spans="1:3">
      <c r="A285">
        <v>2034</v>
      </c>
      <c r="B285" t="s">
        <v>888</v>
      </c>
      <c r="C285" s="167">
        <v>1.30454076887546E-2</v>
      </c>
    </row>
    <row r="286" spans="1:3">
      <c r="A286">
        <v>2034</v>
      </c>
      <c r="B286" t="s">
        <v>889</v>
      </c>
      <c r="C286" s="167">
        <v>4.1517786854747499E-3</v>
      </c>
    </row>
    <row r="287" spans="1:3">
      <c r="A287">
        <v>2034</v>
      </c>
      <c r="B287" t="s">
        <v>886</v>
      </c>
      <c r="C287" s="167">
        <v>1.1383751064169801E-2</v>
      </c>
    </row>
    <row r="288" spans="1:3">
      <c r="A288">
        <v>2034</v>
      </c>
      <c r="B288" t="s">
        <v>875</v>
      </c>
      <c r="C288" s="167">
        <v>2.0404293790446199E-2</v>
      </c>
    </row>
    <row r="289" spans="1:3">
      <c r="A289">
        <v>2034</v>
      </c>
      <c r="B289" t="s">
        <v>883</v>
      </c>
      <c r="C289" s="167">
        <v>2.1358084261206601E-2</v>
      </c>
    </row>
    <row r="290" spans="1:3">
      <c r="A290">
        <v>2035</v>
      </c>
      <c r="B290" t="s">
        <v>876</v>
      </c>
      <c r="C290" s="167">
        <v>2.4296192924352599E-2</v>
      </c>
    </row>
    <row r="291" spans="1:3">
      <c r="A291">
        <v>2035</v>
      </c>
      <c r="B291" t="s">
        <v>877</v>
      </c>
      <c r="C291" s="167">
        <v>4.9860105226491296E-3</v>
      </c>
    </row>
    <row r="292" spans="1:3">
      <c r="A292">
        <v>2035</v>
      </c>
      <c r="B292" t="s">
        <v>878</v>
      </c>
      <c r="C292" s="167">
        <v>1.04978726417442E-2</v>
      </c>
    </row>
    <row r="293" spans="1:3">
      <c r="A293">
        <v>2035</v>
      </c>
      <c r="B293" t="s">
        <v>879</v>
      </c>
      <c r="C293" s="167">
        <v>1.7946496653476501E-2</v>
      </c>
    </row>
    <row r="294" spans="1:3">
      <c r="A294">
        <v>2035</v>
      </c>
      <c r="B294" t="s">
        <v>885</v>
      </c>
      <c r="C294" s="167">
        <v>2.2245936167764699E-2</v>
      </c>
    </row>
    <row r="295" spans="1:3">
      <c r="A295">
        <v>2035</v>
      </c>
      <c r="B295" t="s">
        <v>41</v>
      </c>
      <c r="C295" s="167">
        <v>1.34037045216099E-2</v>
      </c>
    </row>
    <row r="296" spans="1:3">
      <c r="A296">
        <v>2035</v>
      </c>
      <c r="B296" t="s">
        <v>880</v>
      </c>
      <c r="C296" s="167">
        <v>9.9892566785917992E-3</v>
      </c>
    </row>
    <row r="297" spans="1:3">
      <c r="A297">
        <v>2035</v>
      </c>
      <c r="B297" t="s">
        <v>881</v>
      </c>
      <c r="C297" s="167">
        <v>9.7951914842104304E-3</v>
      </c>
    </row>
    <row r="298" spans="1:3">
      <c r="A298">
        <v>2035</v>
      </c>
      <c r="B298" t="s">
        <v>882</v>
      </c>
      <c r="C298" s="167">
        <v>1.54153231566313E-2</v>
      </c>
    </row>
    <row r="299" spans="1:3">
      <c r="A299">
        <v>2035</v>
      </c>
      <c r="B299" t="s">
        <v>884</v>
      </c>
      <c r="C299" s="167">
        <v>1.9233576480632699E-2</v>
      </c>
    </row>
    <row r="300" spans="1:3">
      <c r="A300">
        <v>2035</v>
      </c>
      <c r="B300" t="s">
        <v>887</v>
      </c>
      <c r="C300" s="167">
        <v>2.2313108982816899E-2</v>
      </c>
    </row>
    <row r="301" spans="1:3">
      <c r="A301">
        <v>2035</v>
      </c>
      <c r="B301" t="s">
        <v>888</v>
      </c>
      <c r="C301" s="167">
        <v>1.30454076887546E-2</v>
      </c>
    </row>
    <row r="302" spans="1:3">
      <c r="A302">
        <v>2035</v>
      </c>
      <c r="B302" t="s">
        <v>889</v>
      </c>
      <c r="C302" s="167">
        <v>4.1517786854747499E-3</v>
      </c>
    </row>
    <row r="303" spans="1:3">
      <c r="A303">
        <v>2035</v>
      </c>
      <c r="B303" t="s">
        <v>886</v>
      </c>
      <c r="C303" s="167">
        <v>1.1383751064169801E-2</v>
      </c>
    </row>
    <row r="304" spans="1:3">
      <c r="A304">
        <v>2035</v>
      </c>
      <c r="B304" t="s">
        <v>875</v>
      </c>
      <c r="C304" s="167">
        <v>2.0404293790446199E-2</v>
      </c>
    </row>
    <row r="305" spans="1:3">
      <c r="A305">
        <v>2035</v>
      </c>
      <c r="B305" t="s">
        <v>883</v>
      </c>
      <c r="C305" s="167">
        <v>2.1358084261206601E-2</v>
      </c>
    </row>
    <row r="306" spans="1:3">
      <c r="A306">
        <v>2036</v>
      </c>
      <c r="B306" t="s">
        <v>876</v>
      </c>
      <c r="C306" s="167">
        <v>2.4296192924352599E-2</v>
      </c>
    </row>
    <row r="307" spans="1:3">
      <c r="A307">
        <v>2036</v>
      </c>
      <c r="B307" t="s">
        <v>877</v>
      </c>
      <c r="C307" s="167">
        <v>4.9860105226491296E-3</v>
      </c>
    </row>
    <row r="308" spans="1:3">
      <c r="A308">
        <v>2036</v>
      </c>
      <c r="B308" t="s">
        <v>878</v>
      </c>
      <c r="C308" s="167">
        <v>1.04978726417442E-2</v>
      </c>
    </row>
    <row r="309" spans="1:3">
      <c r="A309">
        <v>2036</v>
      </c>
      <c r="B309" t="s">
        <v>879</v>
      </c>
      <c r="C309" s="167">
        <v>1.7946496653476501E-2</v>
      </c>
    </row>
    <row r="310" spans="1:3">
      <c r="A310">
        <v>2036</v>
      </c>
      <c r="B310" t="s">
        <v>885</v>
      </c>
      <c r="C310" s="167">
        <v>2.2245936167764699E-2</v>
      </c>
    </row>
    <row r="311" spans="1:3">
      <c r="A311">
        <v>2036</v>
      </c>
      <c r="B311" t="s">
        <v>41</v>
      </c>
      <c r="C311" s="167">
        <v>1.34037045216099E-2</v>
      </c>
    </row>
    <row r="312" spans="1:3">
      <c r="A312">
        <v>2036</v>
      </c>
      <c r="B312" t="s">
        <v>880</v>
      </c>
      <c r="C312" s="167">
        <v>9.9892566785917992E-3</v>
      </c>
    </row>
    <row r="313" spans="1:3">
      <c r="A313">
        <v>2036</v>
      </c>
      <c r="B313" t="s">
        <v>881</v>
      </c>
      <c r="C313" s="167">
        <v>9.7951914842104304E-3</v>
      </c>
    </row>
    <row r="314" spans="1:3">
      <c r="A314">
        <v>2036</v>
      </c>
      <c r="B314" t="s">
        <v>882</v>
      </c>
      <c r="C314" s="167">
        <v>1.54153231566313E-2</v>
      </c>
    </row>
    <row r="315" spans="1:3">
      <c r="A315">
        <v>2036</v>
      </c>
      <c r="B315" t="s">
        <v>884</v>
      </c>
      <c r="C315" s="167">
        <v>1.9233576480632699E-2</v>
      </c>
    </row>
    <row r="316" spans="1:3">
      <c r="A316">
        <v>2036</v>
      </c>
      <c r="B316" t="s">
        <v>887</v>
      </c>
      <c r="C316" s="167">
        <v>2.2313108982816899E-2</v>
      </c>
    </row>
    <row r="317" spans="1:3">
      <c r="A317">
        <v>2036</v>
      </c>
      <c r="B317" t="s">
        <v>888</v>
      </c>
      <c r="C317" s="167">
        <v>1.30454076887546E-2</v>
      </c>
    </row>
    <row r="318" spans="1:3">
      <c r="A318">
        <v>2036</v>
      </c>
      <c r="B318" t="s">
        <v>889</v>
      </c>
      <c r="C318" s="167">
        <v>4.1517786854747499E-3</v>
      </c>
    </row>
    <row r="319" spans="1:3">
      <c r="A319">
        <v>2036</v>
      </c>
      <c r="B319" t="s">
        <v>886</v>
      </c>
      <c r="C319" s="167">
        <v>1.1383751064169801E-2</v>
      </c>
    </row>
    <row r="320" spans="1:3">
      <c r="A320">
        <v>2036</v>
      </c>
      <c r="B320" t="s">
        <v>875</v>
      </c>
      <c r="C320" s="167">
        <v>2.0404293790446199E-2</v>
      </c>
    </row>
    <row r="321" spans="1:3">
      <c r="A321">
        <v>2036</v>
      </c>
      <c r="B321" t="s">
        <v>883</v>
      </c>
      <c r="C321" s="167">
        <v>2.1358084261206601E-2</v>
      </c>
    </row>
    <row r="322" spans="1:3">
      <c r="A322">
        <v>2037</v>
      </c>
      <c r="B322" t="s">
        <v>876</v>
      </c>
      <c r="C322" s="167">
        <v>2.4296192924352599E-2</v>
      </c>
    </row>
    <row r="323" spans="1:3">
      <c r="A323">
        <v>2037</v>
      </c>
      <c r="B323" t="s">
        <v>877</v>
      </c>
      <c r="C323" s="167">
        <v>4.9860105226491296E-3</v>
      </c>
    </row>
    <row r="324" spans="1:3">
      <c r="A324">
        <v>2037</v>
      </c>
      <c r="B324" t="s">
        <v>878</v>
      </c>
      <c r="C324" s="167">
        <v>1.04978726417442E-2</v>
      </c>
    </row>
    <row r="325" spans="1:3">
      <c r="A325">
        <v>2037</v>
      </c>
      <c r="B325" t="s">
        <v>879</v>
      </c>
      <c r="C325" s="167">
        <v>1.7946496653476501E-2</v>
      </c>
    </row>
    <row r="326" spans="1:3">
      <c r="A326">
        <v>2037</v>
      </c>
      <c r="B326" t="s">
        <v>885</v>
      </c>
      <c r="C326" s="167">
        <v>2.2245936167764699E-2</v>
      </c>
    </row>
    <row r="327" spans="1:3">
      <c r="A327">
        <v>2037</v>
      </c>
      <c r="B327" t="s">
        <v>41</v>
      </c>
      <c r="C327" s="167">
        <v>1.34037045216099E-2</v>
      </c>
    </row>
    <row r="328" spans="1:3">
      <c r="A328">
        <v>2037</v>
      </c>
      <c r="B328" t="s">
        <v>880</v>
      </c>
      <c r="C328" s="167">
        <v>9.9892566785917992E-3</v>
      </c>
    </row>
    <row r="329" spans="1:3">
      <c r="A329">
        <v>2037</v>
      </c>
      <c r="B329" t="s">
        <v>881</v>
      </c>
      <c r="C329" s="167">
        <v>9.7951914842104304E-3</v>
      </c>
    </row>
    <row r="330" spans="1:3">
      <c r="A330">
        <v>2037</v>
      </c>
      <c r="B330" t="s">
        <v>882</v>
      </c>
      <c r="C330" s="167">
        <v>1.54153231566313E-2</v>
      </c>
    </row>
    <row r="331" spans="1:3">
      <c r="A331">
        <v>2037</v>
      </c>
      <c r="B331" t="s">
        <v>884</v>
      </c>
      <c r="C331" s="167">
        <v>1.9233576480632699E-2</v>
      </c>
    </row>
    <row r="332" spans="1:3">
      <c r="A332">
        <v>2037</v>
      </c>
      <c r="B332" t="s">
        <v>887</v>
      </c>
      <c r="C332" s="167">
        <v>2.2313108982816899E-2</v>
      </c>
    </row>
    <row r="333" spans="1:3">
      <c r="A333">
        <v>2037</v>
      </c>
      <c r="B333" t="s">
        <v>888</v>
      </c>
      <c r="C333" s="167">
        <v>1.30454076887546E-2</v>
      </c>
    </row>
    <row r="334" spans="1:3">
      <c r="A334">
        <v>2037</v>
      </c>
      <c r="B334" t="s">
        <v>889</v>
      </c>
      <c r="C334" s="167">
        <v>4.1517786854747499E-3</v>
      </c>
    </row>
    <row r="335" spans="1:3">
      <c r="A335">
        <v>2037</v>
      </c>
      <c r="B335" t="s">
        <v>886</v>
      </c>
      <c r="C335" s="167">
        <v>1.1383751064169801E-2</v>
      </c>
    </row>
    <row r="336" spans="1:3">
      <c r="A336">
        <v>2037</v>
      </c>
      <c r="B336" t="s">
        <v>875</v>
      </c>
      <c r="C336" s="167">
        <v>2.0404293790446199E-2</v>
      </c>
    </row>
    <row r="337" spans="1:3">
      <c r="A337">
        <v>2037</v>
      </c>
      <c r="B337" t="s">
        <v>883</v>
      </c>
      <c r="C337" s="167">
        <v>2.1358084261206601E-2</v>
      </c>
    </row>
    <row r="338" spans="1:3">
      <c r="A338">
        <v>2038</v>
      </c>
      <c r="B338" t="s">
        <v>876</v>
      </c>
      <c r="C338" s="167">
        <v>2.4296192924352599E-2</v>
      </c>
    </row>
    <row r="339" spans="1:3">
      <c r="A339">
        <v>2038</v>
      </c>
      <c r="B339" t="s">
        <v>877</v>
      </c>
      <c r="C339" s="167">
        <v>4.9860105226491296E-3</v>
      </c>
    </row>
    <row r="340" spans="1:3">
      <c r="A340">
        <v>2038</v>
      </c>
      <c r="B340" t="s">
        <v>878</v>
      </c>
      <c r="C340" s="167">
        <v>1.04978726417442E-2</v>
      </c>
    </row>
    <row r="341" spans="1:3">
      <c r="A341">
        <v>2038</v>
      </c>
      <c r="B341" t="s">
        <v>879</v>
      </c>
      <c r="C341" s="167">
        <v>1.7946496653476501E-2</v>
      </c>
    </row>
    <row r="342" spans="1:3">
      <c r="A342">
        <v>2038</v>
      </c>
      <c r="B342" t="s">
        <v>885</v>
      </c>
      <c r="C342" s="167">
        <v>2.2245936167764699E-2</v>
      </c>
    </row>
    <row r="343" spans="1:3">
      <c r="A343">
        <v>2038</v>
      </c>
      <c r="B343" t="s">
        <v>41</v>
      </c>
      <c r="C343" s="167">
        <v>1.34037045216099E-2</v>
      </c>
    </row>
    <row r="344" spans="1:3">
      <c r="A344">
        <v>2038</v>
      </c>
      <c r="B344" t="s">
        <v>880</v>
      </c>
      <c r="C344" s="167">
        <v>9.9892566785917992E-3</v>
      </c>
    </row>
    <row r="345" spans="1:3">
      <c r="A345">
        <v>2038</v>
      </c>
      <c r="B345" t="s">
        <v>881</v>
      </c>
      <c r="C345" s="167">
        <v>9.7951914842104304E-3</v>
      </c>
    </row>
    <row r="346" spans="1:3">
      <c r="A346">
        <v>2038</v>
      </c>
      <c r="B346" t="s">
        <v>882</v>
      </c>
      <c r="C346" s="167">
        <v>1.54153231566313E-2</v>
      </c>
    </row>
    <row r="347" spans="1:3">
      <c r="A347">
        <v>2038</v>
      </c>
      <c r="B347" t="s">
        <v>884</v>
      </c>
      <c r="C347" s="167">
        <v>1.9233576480632699E-2</v>
      </c>
    </row>
    <row r="348" spans="1:3">
      <c r="A348">
        <v>2038</v>
      </c>
      <c r="B348" t="s">
        <v>887</v>
      </c>
      <c r="C348" s="167">
        <v>2.2313108982816899E-2</v>
      </c>
    </row>
    <row r="349" spans="1:3">
      <c r="A349">
        <v>2038</v>
      </c>
      <c r="B349" t="s">
        <v>888</v>
      </c>
      <c r="C349" s="167">
        <v>1.30454076887546E-2</v>
      </c>
    </row>
    <row r="350" spans="1:3">
      <c r="A350">
        <v>2038</v>
      </c>
      <c r="B350" t="s">
        <v>889</v>
      </c>
      <c r="C350" s="167">
        <v>4.1517786854747499E-3</v>
      </c>
    </row>
    <row r="351" spans="1:3">
      <c r="A351">
        <v>2038</v>
      </c>
      <c r="B351" t="s">
        <v>886</v>
      </c>
      <c r="C351" s="167">
        <v>1.1383751064169801E-2</v>
      </c>
    </row>
    <row r="352" spans="1:3">
      <c r="A352">
        <v>2038</v>
      </c>
      <c r="B352" t="s">
        <v>875</v>
      </c>
      <c r="C352" s="167">
        <v>2.0404293790446199E-2</v>
      </c>
    </row>
    <row r="353" spans="1:3">
      <c r="A353">
        <v>2038</v>
      </c>
      <c r="B353" t="s">
        <v>883</v>
      </c>
      <c r="C353" s="167">
        <v>2.1358084261206601E-2</v>
      </c>
    </row>
    <row r="354" spans="1:3">
      <c r="A354">
        <v>2039</v>
      </c>
      <c r="B354" t="s">
        <v>876</v>
      </c>
      <c r="C354" s="167">
        <v>2.4296192924352599E-2</v>
      </c>
    </row>
    <row r="355" spans="1:3">
      <c r="A355">
        <v>2039</v>
      </c>
      <c r="B355" t="s">
        <v>877</v>
      </c>
      <c r="C355" s="167">
        <v>4.9860105226491296E-3</v>
      </c>
    </row>
    <row r="356" spans="1:3">
      <c r="A356">
        <v>2039</v>
      </c>
      <c r="B356" t="s">
        <v>878</v>
      </c>
      <c r="C356" s="167">
        <v>1.04978726417442E-2</v>
      </c>
    </row>
    <row r="357" spans="1:3">
      <c r="A357">
        <v>2039</v>
      </c>
      <c r="B357" t="s">
        <v>879</v>
      </c>
      <c r="C357" s="167">
        <v>1.7946496653476501E-2</v>
      </c>
    </row>
    <row r="358" spans="1:3">
      <c r="A358">
        <v>2039</v>
      </c>
      <c r="B358" t="s">
        <v>885</v>
      </c>
      <c r="C358" s="167">
        <v>2.2245936167764699E-2</v>
      </c>
    </row>
    <row r="359" spans="1:3">
      <c r="A359">
        <v>2039</v>
      </c>
      <c r="B359" t="s">
        <v>41</v>
      </c>
      <c r="C359" s="167">
        <v>1.34037045216099E-2</v>
      </c>
    </row>
    <row r="360" spans="1:3">
      <c r="A360">
        <v>2039</v>
      </c>
      <c r="B360" t="s">
        <v>880</v>
      </c>
      <c r="C360" s="167">
        <v>9.9892566785917992E-3</v>
      </c>
    </row>
    <row r="361" spans="1:3">
      <c r="A361">
        <v>2039</v>
      </c>
      <c r="B361" t="s">
        <v>881</v>
      </c>
      <c r="C361" s="167">
        <v>9.7951914842104304E-3</v>
      </c>
    </row>
    <row r="362" spans="1:3">
      <c r="A362">
        <v>2039</v>
      </c>
      <c r="B362" t="s">
        <v>882</v>
      </c>
      <c r="C362" s="167">
        <v>1.54153231566313E-2</v>
      </c>
    </row>
    <row r="363" spans="1:3">
      <c r="A363">
        <v>2039</v>
      </c>
      <c r="B363" t="s">
        <v>884</v>
      </c>
      <c r="C363" s="167">
        <v>1.9233576480632699E-2</v>
      </c>
    </row>
    <row r="364" spans="1:3">
      <c r="A364">
        <v>2039</v>
      </c>
      <c r="B364" t="s">
        <v>887</v>
      </c>
      <c r="C364" s="167">
        <v>2.2313108982816899E-2</v>
      </c>
    </row>
    <row r="365" spans="1:3">
      <c r="A365">
        <v>2039</v>
      </c>
      <c r="B365" t="s">
        <v>888</v>
      </c>
      <c r="C365" s="167">
        <v>1.30454076887546E-2</v>
      </c>
    </row>
    <row r="366" spans="1:3">
      <c r="A366">
        <v>2039</v>
      </c>
      <c r="B366" t="s">
        <v>889</v>
      </c>
      <c r="C366" s="167">
        <v>4.1517786854747499E-3</v>
      </c>
    </row>
    <row r="367" spans="1:3">
      <c r="A367">
        <v>2039</v>
      </c>
      <c r="B367" t="s">
        <v>886</v>
      </c>
      <c r="C367" s="167">
        <v>1.1383751064169801E-2</v>
      </c>
    </row>
    <row r="368" spans="1:3">
      <c r="A368">
        <v>2039</v>
      </c>
      <c r="B368" t="s">
        <v>875</v>
      </c>
      <c r="C368" s="167">
        <v>2.0404293790446199E-2</v>
      </c>
    </row>
    <row r="369" spans="1:3">
      <c r="A369">
        <v>2039</v>
      </c>
      <c r="B369" t="s">
        <v>883</v>
      </c>
      <c r="C369" s="167">
        <v>2.1358084261206601E-2</v>
      </c>
    </row>
    <row r="370" spans="1:3">
      <c r="A370">
        <v>2040</v>
      </c>
      <c r="B370" t="s">
        <v>876</v>
      </c>
      <c r="C370" s="167">
        <v>2.4296192924352599E-2</v>
      </c>
    </row>
    <row r="371" spans="1:3">
      <c r="A371">
        <v>2040</v>
      </c>
      <c r="B371" t="s">
        <v>877</v>
      </c>
      <c r="C371" s="167">
        <v>4.9860105226491296E-3</v>
      </c>
    </row>
    <row r="372" spans="1:3">
      <c r="A372">
        <v>2040</v>
      </c>
      <c r="B372" t="s">
        <v>878</v>
      </c>
      <c r="C372" s="167">
        <v>1.04978726417442E-2</v>
      </c>
    </row>
    <row r="373" spans="1:3">
      <c r="A373">
        <v>2040</v>
      </c>
      <c r="B373" t="s">
        <v>879</v>
      </c>
      <c r="C373" s="167">
        <v>1.7946496653476501E-2</v>
      </c>
    </row>
    <row r="374" spans="1:3">
      <c r="A374">
        <v>2040</v>
      </c>
      <c r="B374" t="s">
        <v>885</v>
      </c>
      <c r="C374" s="167">
        <v>2.2245936167764699E-2</v>
      </c>
    </row>
    <row r="375" spans="1:3">
      <c r="A375">
        <v>2040</v>
      </c>
      <c r="B375" t="s">
        <v>41</v>
      </c>
      <c r="C375" s="167">
        <v>1.34037045216099E-2</v>
      </c>
    </row>
    <row r="376" spans="1:3">
      <c r="A376">
        <v>2040</v>
      </c>
      <c r="B376" t="s">
        <v>880</v>
      </c>
      <c r="C376" s="167">
        <v>9.9892566785917992E-3</v>
      </c>
    </row>
    <row r="377" spans="1:3">
      <c r="A377">
        <v>2040</v>
      </c>
      <c r="B377" t="s">
        <v>881</v>
      </c>
      <c r="C377" s="167">
        <v>9.7951914842104304E-3</v>
      </c>
    </row>
    <row r="378" spans="1:3">
      <c r="A378">
        <v>2040</v>
      </c>
      <c r="B378" t="s">
        <v>882</v>
      </c>
      <c r="C378" s="167">
        <v>1.54153231566313E-2</v>
      </c>
    </row>
    <row r="379" spans="1:3">
      <c r="A379">
        <v>2040</v>
      </c>
      <c r="B379" t="s">
        <v>884</v>
      </c>
      <c r="C379" s="167">
        <v>1.9233576480632699E-2</v>
      </c>
    </row>
    <row r="380" spans="1:3">
      <c r="A380">
        <v>2040</v>
      </c>
      <c r="B380" t="s">
        <v>887</v>
      </c>
      <c r="C380" s="167">
        <v>2.2313108982816899E-2</v>
      </c>
    </row>
    <row r="381" spans="1:3">
      <c r="A381">
        <v>2040</v>
      </c>
      <c r="B381" t="s">
        <v>888</v>
      </c>
      <c r="C381" s="167">
        <v>1.30454076887546E-2</v>
      </c>
    </row>
    <row r="382" spans="1:3">
      <c r="A382">
        <v>2040</v>
      </c>
      <c r="B382" t="s">
        <v>889</v>
      </c>
      <c r="C382" s="167">
        <v>4.1517786854747499E-3</v>
      </c>
    </row>
    <row r="383" spans="1:3">
      <c r="A383">
        <v>2040</v>
      </c>
      <c r="B383" t="s">
        <v>886</v>
      </c>
      <c r="C383" s="167">
        <v>1.1383751064169801E-2</v>
      </c>
    </row>
    <row r="384" spans="1:3">
      <c r="A384">
        <v>2040</v>
      </c>
      <c r="B384" t="s">
        <v>875</v>
      </c>
      <c r="C384" s="167">
        <v>2.0404293790446199E-2</v>
      </c>
    </row>
    <row r="385" spans="1:3">
      <c r="A385">
        <v>2040</v>
      </c>
      <c r="B385" t="s">
        <v>883</v>
      </c>
      <c r="C385" s="167">
        <v>2.1358084261206601E-2</v>
      </c>
    </row>
    <row r="386" spans="1:3">
      <c r="A386">
        <v>2041</v>
      </c>
      <c r="B386" t="s">
        <v>876</v>
      </c>
      <c r="C386" s="167">
        <v>2.4296192924352599E-2</v>
      </c>
    </row>
    <row r="387" spans="1:3">
      <c r="A387">
        <v>2041</v>
      </c>
      <c r="B387" t="s">
        <v>877</v>
      </c>
      <c r="C387" s="167">
        <v>4.9860105226491296E-3</v>
      </c>
    </row>
    <row r="388" spans="1:3">
      <c r="A388">
        <v>2041</v>
      </c>
      <c r="B388" t="s">
        <v>878</v>
      </c>
      <c r="C388" s="167">
        <v>1.04978726417442E-2</v>
      </c>
    </row>
    <row r="389" spans="1:3">
      <c r="A389">
        <v>2041</v>
      </c>
      <c r="B389" t="s">
        <v>879</v>
      </c>
      <c r="C389" s="167">
        <v>1.7946496653476501E-2</v>
      </c>
    </row>
    <row r="390" spans="1:3">
      <c r="A390">
        <v>2041</v>
      </c>
      <c r="B390" t="s">
        <v>885</v>
      </c>
      <c r="C390" s="167">
        <v>2.2245936167764699E-2</v>
      </c>
    </row>
    <row r="391" spans="1:3">
      <c r="A391">
        <v>2041</v>
      </c>
      <c r="B391" t="s">
        <v>41</v>
      </c>
      <c r="C391" s="167">
        <v>1.34037045216099E-2</v>
      </c>
    </row>
    <row r="392" spans="1:3">
      <c r="A392">
        <v>2041</v>
      </c>
      <c r="B392" t="s">
        <v>880</v>
      </c>
      <c r="C392" s="167">
        <v>9.9892566785917992E-3</v>
      </c>
    </row>
    <row r="393" spans="1:3">
      <c r="A393">
        <v>2041</v>
      </c>
      <c r="B393" t="s">
        <v>881</v>
      </c>
      <c r="C393" s="167">
        <v>9.7951914842104304E-3</v>
      </c>
    </row>
    <row r="394" spans="1:3">
      <c r="A394">
        <v>2041</v>
      </c>
      <c r="B394" t="s">
        <v>882</v>
      </c>
      <c r="C394" s="167">
        <v>1.54153231566313E-2</v>
      </c>
    </row>
    <row r="395" spans="1:3">
      <c r="A395">
        <v>2041</v>
      </c>
      <c r="B395" t="s">
        <v>884</v>
      </c>
      <c r="C395" s="167">
        <v>1.9233576480632699E-2</v>
      </c>
    </row>
    <row r="396" spans="1:3">
      <c r="A396">
        <v>2041</v>
      </c>
      <c r="B396" t="s">
        <v>887</v>
      </c>
      <c r="C396" s="167">
        <v>2.2313108982816899E-2</v>
      </c>
    </row>
    <row r="397" spans="1:3">
      <c r="A397">
        <v>2041</v>
      </c>
      <c r="B397" t="s">
        <v>888</v>
      </c>
      <c r="C397" s="167">
        <v>1.30454076887546E-2</v>
      </c>
    </row>
    <row r="398" spans="1:3">
      <c r="A398">
        <v>2041</v>
      </c>
      <c r="B398" t="s">
        <v>889</v>
      </c>
      <c r="C398" s="167">
        <v>4.1517786854747499E-3</v>
      </c>
    </row>
    <row r="399" spans="1:3">
      <c r="A399">
        <v>2041</v>
      </c>
      <c r="B399" t="s">
        <v>886</v>
      </c>
      <c r="C399" s="167">
        <v>1.1383751064169801E-2</v>
      </c>
    </row>
    <row r="400" spans="1:3">
      <c r="A400">
        <v>2041</v>
      </c>
      <c r="B400" t="s">
        <v>875</v>
      </c>
      <c r="C400" s="167">
        <v>2.0404293790446199E-2</v>
      </c>
    </row>
    <row r="401" spans="1:3">
      <c r="A401">
        <v>2041</v>
      </c>
      <c r="B401" t="s">
        <v>883</v>
      </c>
      <c r="C401" s="167">
        <v>2.1358084261206601E-2</v>
      </c>
    </row>
    <row r="402" spans="1:3">
      <c r="A402">
        <v>2042</v>
      </c>
      <c r="B402" t="s">
        <v>876</v>
      </c>
      <c r="C402" s="167">
        <v>2.4296192924352599E-2</v>
      </c>
    </row>
    <row r="403" spans="1:3">
      <c r="A403">
        <v>2042</v>
      </c>
      <c r="B403" t="s">
        <v>877</v>
      </c>
      <c r="C403" s="167">
        <v>4.9860105226491296E-3</v>
      </c>
    </row>
    <row r="404" spans="1:3">
      <c r="A404">
        <v>2042</v>
      </c>
      <c r="B404" t="s">
        <v>878</v>
      </c>
      <c r="C404" s="167">
        <v>1.04978726417442E-2</v>
      </c>
    </row>
    <row r="405" spans="1:3">
      <c r="A405">
        <v>2042</v>
      </c>
      <c r="B405" t="s">
        <v>879</v>
      </c>
      <c r="C405" s="167">
        <v>1.7946496653476501E-2</v>
      </c>
    </row>
    <row r="406" spans="1:3">
      <c r="A406">
        <v>2042</v>
      </c>
      <c r="B406" t="s">
        <v>885</v>
      </c>
      <c r="C406" s="167">
        <v>2.2245936167764699E-2</v>
      </c>
    </row>
    <row r="407" spans="1:3">
      <c r="A407">
        <v>2042</v>
      </c>
      <c r="B407" t="s">
        <v>41</v>
      </c>
      <c r="C407" s="167">
        <v>1.34037045216099E-2</v>
      </c>
    </row>
    <row r="408" spans="1:3">
      <c r="A408">
        <v>2042</v>
      </c>
      <c r="B408" t="s">
        <v>880</v>
      </c>
      <c r="C408" s="167">
        <v>9.9892566785917992E-3</v>
      </c>
    </row>
    <row r="409" spans="1:3">
      <c r="A409">
        <v>2042</v>
      </c>
      <c r="B409" t="s">
        <v>881</v>
      </c>
      <c r="C409" s="167">
        <v>9.7951914842104304E-3</v>
      </c>
    </row>
    <row r="410" spans="1:3">
      <c r="A410">
        <v>2042</v>
      </c>
      <c r="B410" t="s">
        <v>882</v>
      </c>
      <c r="C410" s="167">
        <v>1.54153231566313E-2</v>
      </c>
    </row>
    <row r="411" spans="1:3">
      <c r="A411">
        <v>2042</v>
      </c>
      <c r="B411" t="s">
        <v>884</v>
      </c>
      <c r="C411" s="167">
        <v>1.9233576480632699E-2</v>
      </c>
    </row>
    <row r="412" spans="1:3">
      <c r="A412">
        <v>2042</v>
      </c>
      <c r="B412" t="s">
        <v>887</v>
      </c>
      <c r="C412" s="167">
        <v>2.2313108982816899E-2</v>
      </c>
    </row>
    <row r="413" spans="1:3">
      <c r="A413">
        <v>2042</v>
      </c>
      <c r="B413" t="s">
        <v>888</v>
      </c>
      <c r="C413" s="167">
        <v>1.30454076887546E-2</v>
      </c>
    </row>
    <row r="414" spans="1:3">
      <c r="A414">
        <v>2042</v>
      </c>
      <c r="B414" t="s">
        <v>889</v>
      </c>
      <c r="C414" s="167">
        <v>4.1517786854747499E-3</v>
      </c>
    </row>
    <row r="415" spans="1:3">
      <c r="A415">
        <v>2042</v>
      </c>
      <c r="B415" t="s">
        <v>886</v>
      </c>
      <c r="C415" s="167">
        <v>1.1383751064169801E-2</v>
      </c>
    </row>
    <row r="416" spans="1:3">
      <c r="A416">
        <v>2042</v>
      </c>
      <c r="B416" t="s">
        <v>875</v>
      </c>
      <c r="C416" s="167">
        <v>2.0404293790446199E-2</v>
      </c>
    </row>
    <row r="417" spans="1:3">
      <c r="A417">
        <v>2042</v>
      </c>
      <c r="B417" t="s">
        <v>883</v>
      </c>
      <c r="C417" s="167">
        <v>2.1358084261206601E-2</v>
      </c>
    </row>
    <row r="418" spans="1:3">
      <c r="A418">
        <v>2043</v>
      </c>
      <c r="B418" t="s">
        <v>876</v>
      </c>
      <c r="C418" s="167">
        <v>2.4296192924352599E-2</v>
      </c>
    </row>
    <row r="419" spans="1:3">
      <c r="A419">
        <v>2043</v>
      </c>
      <c r="B419" t="s">
        <v>877</v>
      </c>
      <c r="C419" s="167">
        <v>4.9860105226491296E-3</v>
      </c>
    </row>
    <row r="420" spans="1:3">
      <c r="A420">
        <v>2043</v>
      </c>
      <c r="B420" t="s">
        <v>878</v>
      </c>
      <c r="C420" s="167">
        <v>1.04978726417442E-2</v>
      </c>
    </row>
    <row r="421" spans="1:3">
      <c r="A421">
        <v>2043</v>
      </c>
      <c r="B421" t="s">
        <v>879</v>
      </c>
      <c r="C421" s="167">
        <v>1.7946496653476501E-2</v>
      </c>
    </row>
    <row r="422" spans="1:3">
      <c r="A422">
        <v>2043</v>
      </c>
      <c r="B422" t="s">
        <v>885</v>
      </c>
      <c r="C422" s="167">
        <v>2.2245936167764699E-2</v>
      </c>
    </row>
    <row r="423" spans="1:3">
      <c r="A423">
        <v>2043</v>
      </c>
      <c r="B423" t="s">
        <v>41</v>
      </c>
      <c r="C423" s="167">
        <v>1.34037045216099E-2</v>
      </c>
    </row>
    <row r="424" spans="1:3">
      <c r="A424">
        <v>2043</v>
      </c>
      <c r="B424" t="s">
        <v>880</v>
      </c>
      <c r="C424" s="167">
        <v>9.9892566785917992E-3</v>
      </c>
    </row>
    <row r="425" spans="1:3">
      <c r="A425">
        <v>2043</v>
      </c>
      <c r="B425" t="s">
        <v>881</v>
      </c>
      <c r="C425" s="167">
        <v>9.7951914842104304E-3</v>
      </c>
    </row>
    <row r="426" spans="1:3">
      <c r="A426">
        <v>2043</v>
      </c>
      <c r="B426" t="s">
        <v>882</v>
      </c>
      <c r="C426" s="167">
        <v>1.54153231566313E-2</v>
      </c>
    </row>
    <row r="427" spans="1:3">
      <c r="A427">
        <v>2043</v>
      </c>
      <c r="B427" t="s">
        <v>884</v>
      </c>
      <c r="C427" s="167">
        <v>1.9233576480632699E-2</v>
      </c>
    </row>
    <row r="428" spans="1:3">
      <c r="A428">
        <v>2043</v>
      </c>
      <c r="B428" t="s">
        <v>887</v>
      </c>
      <c r="C428" s="167">
        <v>2.2313108982816899E-2</v>
      </c>
    </row>
    <row r="429" spans="1:3">
      <c r="A429">
        <v>2043</v>
      </c>
      <c r="B429" t="s">
        <v>888</v>
      </c>
      <c r="C429" s="167">
        <v>1.30454076887546E-2</v>
      </c>
    </row>
    <row r="430" spans="1:3">
      <c r="A430">
        <v>2043</v>
      </c>
      <c r="B430" t="s">
        <v>889</v>
      </c>
      <c r="C430" s="167">
        <v>4.1517786854747499E-3</v>
      </c>
    </row>
    <row r="431" spans="1:3">
      <c r="A431">
        <v>2043</v>
      </c>
      <c r="B431" t="s">
        <v>886</v>
      </c>
      <c r="C431" s="167">
        <v>1.1383751064169801E-2</v>
      </c>
    </row>
    <row r="432" spans="1:3">
      <c r="A432">
        <v>2043</v>
      </c>
      <c r="B432" t="s">
        <v>875</v>
      </c>
      <c r="C432" s="167">
        <v>2.0404293790446199E-2</v>
      </c>
    </row>
    <row r="433" spans="1:3">
      <c r="A433">
        <v>2043</v>
      </c>
      <c r="B433" t="s">
        <v>883</v>
      </c>
      <c r="C433" s="167">
        <v>2.1358084261206601E-2</v>
      </c>
    </row>
    <row r="434" spans="1:3">
      <c r="A434">
        <v>2044</v>
      </c>
      <c r="B434" t="s">
        <v>876</v>
      </c>
      <c r="C434" s="167">
        <v>2.4296192924352599E-2</v>
      </c>
    </row>
    <row r="435" spans="1:3">
      <c r="A435">
        <v>2044</v>
      </c>
      <c r="B435" t="s">
        <v>877</v>
      </c>
      <c r="C435" s="167">
        <v>4.9860105226491296E-3</v>
      </c>
    </row>
    <row r="436" spans="1:3">
      <c r="A436">
        <v>2044</v>
      </c>
      <c r="B436" t="s">
        <v>878</v>
      </c>
      <c r="C436" s="167">
        <v>1.04978726417442E-2</v>
      </c>
    </row>
    <row r="437" spans="1:3">
      <c r="A437">
        <v>2044</v>
      </c>
      <c r="B437" t="s">
        <v>879</v>
      </c>
      <c r="C437" s="167">
        <v>1.7946496653476501E-2</v>
      </c>
    </row>
    <row r="438" spans="1:3">
      <c r="A438">
        <v>2044</v>
      </c>
      <c r="B438" t="s">
        <v>885</v>
      </c>
      <c r="C438" s="167">
        <v>2.2245936167764699E-2</v>
      </c>
    </row>
    <row r="439" spans="1:3">
      <c r="A439">
        <v>2044</v>
      </c>
      <c r="B439" t="s">
        <v>41</v>
      </c>
      <c r="C439" s="167">
        <v>1.34037045216099E-2</v>
      </c>
    </row>
    <row r="440" spans="1:3">
      <c r="A440">
        <v>2044</v>
      </c>
      <c r="B440" t="s">
        <v>880</v>
      </c>
      <c r="C440" s="167">
        <v>9.9892566785917992E-3</v>
      </c>
    </row>
    <row r="441" spans="1:3">
      <c r="A441">
        <v>2044</v>
      </c>
      <c r="B441" t="s">
        <v>881</v>
      </c>
      <c r="C441" s="167">
        <v>9.7951914842104304E-3</v>
      </c>
    </row>
    <row r="442" spans="1:3">
      <c r="A442">
        <v>2044</v>
      </c>
      <c r="B442" t="s">
        <v>882</v>
      </c>
      <c r="C442" s="167">
        <v>1.54153231566313E-2</v>
      </c>
    </row>
    <row r="443" spans="1:3">
      <c r="A443">
        <v>2044</v>
      </c>
      <c r="B443" t="s">
        <v>884</v>
      </c>
      <c r="C443" s="167">
        <v>1.9233576480632699E-2</v>
      </c>
    </row>
    <row r="444" spans="1:3">
      <c r="A444">
        <v>2044</v>
      </c>
      <c r="B444" t="s">
        <v>887</v>
      </c>
      <c r="C444" s="167">
        <v>2.2313108982816899E-2</v>
      </c>
    </row>
    <row r="445" spans="1:3">
      <c r="A445">
        <v>2044</v>
      </c>
      <c r="B445" t="s">
        <v>888</v>
      </c>
      <c r="C445" s="167">
        <v>1.30454076887546E-2</v>
      </c>
    </row>
    <row r="446" spans="1:3">
      <c r="A446">
        <v>2044</v>
      </c>
      <c r="B446" t="s">
        <v>889</v>
      </c>
      <c r="C446" s="167">
        <v>4.1517786854747499E-3</v>
      </c>
    </row>
    <row r="447" spans="1:3">
      <c r="A447">
        <v>2044</v>
      </c>
      <c r="B447" t="s">
        <v>886</v>
      </c>
      <c r="C447" s="167">
        <v>1.1383751064169801E-2</v>
      </c>
    </row>
    <row r="448" spans="1:3">
      <c r="A448">
        <v>2044</v>
      </c>
      <c r="B448" t="s">
        <v>875</v>
      </c>
      <c r="C448" s="167">
        <v>2.0404293790446199E-2</v>
      </c>
    </row>
    <row r="449" spans="1:3">
      <c r="A449">
        <v>2044</v>
      </c>
      <c r="B449" t="s">
        <v>883</v>
      </c>
      <c r="C449" s="167">
        <v>2.1358084261206601E-2</v>
      </c>
    </row>
    <row r="450" spans="1:3">
      <c r="A450">
        <v>2045</v>
      </c>
      <c r="B450" t="s">
        <v>876</v>
      </c>
      <c r="C450" s="167">
        <v>2.4296192924352599E-2</v>
      </c>
    </row>
    <row r="451" spans="1:3">
      <c r="A451">
        <v>2045</v>
      </c>
      <c r="B451" t="s">
        <v>877</v>
      </c>
      <c r="C451" s="167">
        <v>4.9860105226491296E-3</v>
      </c>
    </row>
    <row r="452" spans="1:3">
      <c r="A452">
        <v>2045</v>
      </c>
      <c r="B452" t="s">
        <v>878</v>
      </c>
      <c r="C452" s="167">
        <v>1.04978726417442E-2</v>
      </c>
    </row>
    <row r="453" spans="1:3">
      <c r="A453">
        <v>2045</v>
      </c>
      <c r="B453" t="s">
        <v>879</v>
      </c>
      <c r="C453" s="167">
        <v>1.7946496653476501E-2</v>
      </c>
    </row>
    <row r="454" spans="1:3">
      <c r="A454">
        <v>2045</v>
      </c>
      <c r="B454" t="s">
        <v>885</v>
      </c>
      <c r="C454" s="167">
        <v>2.2245936167764699E-2</v>
      </c>
    </row>
    <row r="455" spans="1:3">
      <c r="A455">
        <v>2045</v>
      </c>
      <c r="B455" t="s">
        <v>41</v>
      </c>
      <c r="C455" s="167">
        <v>1.34037045216099E-2</v>
      </c>
    </row>
    <row r="456" spans="1:3">
      <c r="A456">
        <v>2045</v>
      </c>
      <c r="B456" t="s">
        <v>880</v>
      </c>
      <c r="C456" s="167">
        <v>9.9892566785917992E-3</v>
      </c>
    </row>
    <row r="457" spans="1:3">
      <c r="A457">
        <v>2045</v>
      </c>
      <c r="B457" t="s">
        <v>881</v>
      </c>
      <c r="C457" s="167">
        <v>9.7951914842104304E-3</v>
      </c>
    </row>
    <row r="458" spans="1:3">
      <c r="A458">
        <v>2045</v>
      </c>
      <c r="B458" t="s">
        <v>882</v>
      </c>
      <c r="C458" s="167">
        <v>1.54153231566313E-2</v>
      </c>
    </row>
    <row r="459" spans="1:3">
      <c r="A459">
        <v>2045</v>
      </c>
      <c r="B459" t="s">
        <v>884</v>
      </c>
      <c r="C459" s="167">
        <v>1.9233576480632699E-2</v>
      </c>
    </row>
    <row r="460" spans="1:3">
      <c r="A460">
        <v>2045</v>
      </c>
      <c r="B460" t="s">
        <v>887</v>
      </c>
      <c r="C460" s="167">
        <v>2.2313108982816899E-2</v>
      </c>
    </row>
    <row r="461" spans="1:3">
      <c r="A461">
        <v>2045</v>
      </c>
      <c r="B461" t="s">
        <v>888</v>
      </c>
      <c r="C461" s="167">
        <v>1.30454076887546E-2</v>
      </c>
    </row>
    <row r="462" spans="1:3">
      <c r="A462">
        <v>2045</v>
      </c>
      <c r="B462" t="s">
        <v>889</v>
      </c>
      <c r="C462" s="167">
        <v>4.1517786854747499E-3</v>
      </c>
    </row>
    <row r="463" spans="1:3">
      <c r="A463">
        <v>2045</v>
      </c>
      <c r="B463" t="s">
        <v>886</v>
      </c>
      <c r="C463" s="167">
        <v>1.1383751064169801E-2</v>
      </c>
    </row>
    <row r="464" spans="1:3">
      <c r="A464">
        <v>2045</v>
      </c>
      <c r="B464" t="s">
        <v>875</v>
      </c>
      <c r="C464" s="167">
        <v>2.0404293790446199E-2</v>
      </c>
    </row>
    <row r="465" spans="1:3">
      <c r="A465">
        <v>2045</v>
      </c>
      <c r="B465" t="s">
        <v>883</v>
      </c>
      <c r="C465" s="167">
        <v>2.1358084261206601E-2</v>
      </c>
    </row>
    <row r="466" spans="1:3">
      <c r="A466">
        <v>2046</v>
      </c>
      <c r="B466" t="s">
        <v>876</v>
      </c>
      <c r="C466" s="167">
        <v>2.4296192924352599E-2</v>
      </c>
    </row>
    <row r="467" spans="1:3">
      <c r="A467">
        <v>2046</v>
      </c>
      <c r="B467" t="s">
        <v>877</v>
      </c>
      <c r="C467" s="167">
        <v>4.9860105226491296E-3</v>
      </c>
    </row>
    <row r="468" spans="1:3">
      <c r="A468">
        <v>2046</v>
      </c>
      <c r="B468" t="s">
        <v>878</v>
      </c>
      <c r="C468" s="167">
        <v>1.04978726417442E-2</v>
      </c>
    </row>
    <row r="469" spans="1:3">
      <c r="A469">
        <v>2046</v>
      </c>
      <c r="B469" t="s">
        <v>879</v>
      </c>
      <c r="C469" s="167">
        <v>1.7946496653476501E-2</v>
      </c>
    </row>
    <row r="470" spans="1:3">
      <c r="A470">
        <v>2046</v>
      </c>
      <c r="B470" t="s">
        <v>885</v>
      </c>
      <c r="C470" s="167">
        <v>2.2245936167764699E-2</v>
      </c>
    </row>
    <row r="471" spans="1:3">
      <c r="A471">
        <v>2046</v>
      </c>
      <c r="B471" t="s">
        <v>41</v>
      </c>
      <c r="C471" s="167">
        <v>1.34037045216099E-2</v>
      </c>
    </row>
    <row r="472" spans="1:3">
      <c r="A472">
        <v>2046</v>
      </c>
      <c r="B472" t="s">
        <v>880</v>
      </c>
      <c r="C472" s="167">
        <v>9.9892566785917992E-3</v>
      </c>
    </row>
    <row r="473" spans="1:3">
      <c r="A473">
        <v>2046</v>
      </c>
      <c r="B473" t="s">
        <v>881</v>
      </c>
      <c r="C473" s="167">
        <v>9.7951914842104304E-3</v>
      </c>
    </row>
    <row r="474" spans="1:3">
      <c r="A474">
        <v>2046</v>
      </c>
      <c r="B474" t="s">
        <v>882</v>
      </c>
      <c r="C474" s="167">
        <v>1.54153231566313E-2</v>
      </c>
    </row>
    <row r="475" spans="1:3">
      <c r="A475">
        <v>2046</v>
      </c>
      <c r="B475" t="s">
        <v>884</v>
      </c>
      <c r="C475" s="167">
        <v>1.9233576480632699E-2</v>
      </c>
    </row>
    <row r="476" spans="1:3">
      <c r="A476">
        <v>2046</v>
      </c>
      <c r="B476" t="s">
        <v>887</v>
      </c>
      <c r="C476" s="167">
        <v>2.2313108982816899E-2</v>
      </c>
    </row>
    <row r="477" spans="1:3">
      <c r="A477">
        <v>2046</v>
      </c>
      <c r="B477" t="s">
        <v>888</v>
      </c>
      <c r="C477" s="167">
        <v>1.30454076887546E-2</v>
      </c>
    </row>
    <row r="478" spans="1:3">
      <c r="A478">
        <v>2046</v>
      </c>
      <c r="B478" t="s">
        <v>889</v>
      </c>
      <c r="C478" s="167">
        <v>4.1517786854747499E-3</v>
      </c>
    </row>
    <row r="479" spans="1:3">
      <c r="A479">
        <v>2046</v>
      </c>
      <c r="B479" t="s">
        <v>886</v>
      </c>
      <c r="C479" s="167">
        <v>1.1383751064169801E-2</v>
      </c>
    </row>
    <row r="480" spans="1:3">
      <c r="A480">
        <v>2046</v>
      </c>
      <c r="B480" t="s">
        <v>875</v>
      </c>
      <c r="C480" s="167">
        <v>2.0404293790446199E-2</v>
      </c>
    </row>
    <row r="481" spans="1:3">
      <c r="A481">
        <v>2046</v>
      </c>
      <c r="B481" t="s">
        <v>883</v>
      </c>
      <c r="C481" s="167">
        <v>2.1358084261206601E-2</v>
      </c>
    </row>
    <row r="482" spans="1:3">
      <c r="A482">
        <v>2047</v>
      </c>
      <c r="B482" t="s">
        <v>876</v>
      </c>
      <c r="C482" s="167">
        <v>2.4296192924352599E-2</v>
      </c>
    </row>
    <row r="483" spans="1:3">
      <c r="A483">
        <v>2047</v>
      </c>
      <c r="B483" t="s">
        <v>877</v>
      </c>
      <c r="C483" s="167">
        <v>4.9860105226491296E-3</v>
      </c>
    </row>
    <row r="484" spans="1:3">
      <c r="A484">
        <v>2047</v>
      </c>
      <c r="B484" t="s">
        <v>878</v>
      </c>
      <c r="C484" s="167">
        <v>1.04978726417442E-2</v>
      </c>
    </row>
    <row r="485" spans="1:3">
      <c r="A485">
        <v>2047</v>
      </c>
      <c r="B485" t="s">
        <v>879</v>
      </c>
      <c r="C485" s="167">
        <v>1.7946496653476501E-2</v>
      </c>
    </row>
    <row r="486" spans="1:3">
      <c r="A486">
        <v>2047</v>
      </c>
      <c r="B486" t="s">
        <v>885</v>
      </c>
      <c r="C486" s="167">
        <v>2.2245936167764699E-2</v>
      </c>
    </row>
    <row r="487" spans="1:3">
      <c r="A487">
        <v>2047</v>
      </c>
      <c r="B487" t="s">
        <v>41</v>
      </c>
      <c r="C487" s="167">
        <v>1.34037045216099E-2</v>
      </c>
    </row>
    <row r="488" spans="1:3">
      <c r="A488">
        <v>2047</v>
      </c>
      <c r="B488" t="s">
        <v>880</v>
      </c>
      <c r="C488" s="167">
        <v>9.9892566785917992E-3</v>
      </c>
    </row>
    <row r="489" spans="1:3">
      <c r="A489">
        <v>2047</v>
      </c>
      <c r="B489" t="s">
        <v>881</v>
      </c>
      <c r="C489" s="167">
        <v>9.7951914842104304E-3</v>
      </c>
    </row>
    <row r="490" spans="1:3">
      <c r="A490">
        <v>2047</v>
      </c>
      <c r="B490" t="s">
        <v>882</v>
      </c>
      <c r="C490" s="167">
        <v>1.54153231566313E-2</v>
      </c>
    </row>
    <row r="491" spans="1:3">
      <c r="A491">
        <v>2047</v>
      </c>
      <c r="B491" t="s">
        <v>884</v>
      </c>
      <c r="C491" s="167">
        <v>1.9233576480632699E-2</v>
      </c>
    </row>
    <row r="492" spans="1:3">
      <c r="A492">
        <v>2047</v>
      </c>
      <c r="B492" t="s">
        <v>887</v>
      </c>
      <c r="C492" s="167">
        <v>2.2313108982816899E-2</v>
      </c>
    </row>
    <row r="493" spans="1:3">
      <c r="A493">
        <v>2047</v>
      </c>
      <c r="B493" t="s">
        <v>888</v>
      </c>
      <c r="C493" s="167">
        <v>1.30454076887546E-2</v>
      </c>
    </row>
    <row r="494" spans="1:3">
      <c r="A494">
        <v>2047</v>
      </c>
      <c r="B494" t="s">
        <v>889</v>
      </c>
      <c r="C494" s="167">
        <v>4.1517786854747499E-3</v>
      </c>
    </row>
    <row r="495" spans="1:3">
      <c r="A495">
        <v>2047</v>
      </c>
      <c r="B495" t="s">
        <v>886</v>
      </c>
      <c r="C495" s="167">
        <v>1.1383751064169801E-2</v>
      </c>
    </row>
    <row r="496" spans="1:3">
      <c r="A496">
        <v>2047</v>
      </c>
      <c r="B496" t="s">
        <v>875</v>
      </c>
      <c r="C496" s="167">
        <v>2.0404293790446199E-2</v>
      </c>
    </row>
    <row r="497" spans="1:3">
      <c r="A497">
        <v>2047</v>
      </c>
      <c r="B497" t="s">
        <v>883</v>
      </c>
      <c r="C497" s="167">
        <v>2.1358084261206601E-2</v>
      </c>
    </row>
    <row r="498" spans="1:3">
      <c r="A498">
        <v>2048</v>
      </c>
      <c r="B498" t="s">
        <v>876</v>
      </c>
      <c r="C498" s="167">
        <v>2.4296192924352599E-2</v>
      </c>
    </row>
    <row r="499" spans="1:3">
      <c r="A499">
        <v>2048</v>
      </c>
      <c r="B499" t="s">
        <v>877</v>
      </c>
      <c r="C499" s="167">
        <v>4.9860105226491296E-3</v>
      </c>
    </row>
    <row r="500" spans="1:3">
      <c r="A500">
        <v>2048</v>
      </c>
      <c r="B500" t="s">
        <v>878</v>
      </c>
      <c r="C500" s="167">
        <v>1.04978726417442E-2</v>
      </c>
    </row>
    <row r="501" spans="1:3">
      <c r="A501">
        <v>2048</v>
      </c>
      <c r="B501" t="s">
        <v>879</v>
      </c>
      <c r="C501" s="167">
        <v>1.7946496653476501E-2</v>
      </c>
    </row>
    <row r="502" spans="1:3">
      <c r="A502">
        <v>2048</v>
      </c>
      <c r="B502" t="s">
        <v>885</v>
      </c>
      <c r="C502" s="167">
        <v>2.2245936167764699E-2</v>
      </c>
    </row>
    <row r="503" spans="1:3">
      <c r="A503">
        <v>2048</v>
      </c>
      <c r="B503" t="s">
        <v>41</v>
      </c>
      <c r="C503" s="167">
        <v>1.34037045216099E-2</v>
      </c>
    </row>
    <row r="504" spans="1:3">
      <c r="A504">
        <v>2048</v>
      </c>
      <c r="B504" t="s">
        <v>880</v>
      </c>
      <c r="C504" s="167">
        <v>9.9892566785917992E-3</v>
      </c>
    </row>
    <row r="505" spans="1:3">
      <c r="A505">
        <v>2048</v>
      </c>
      <c r="B505" t="s">
        <v>881</v>
      </c>
      <c r="C505" s="167">
        <v>9.7951914842104304E-3</v>
      </c>
    </row>
    <row r="506" spans="1:3">
      <c r="A506">
        <v>2048</v>
      </c>
      <c r="B506" t="s">
        <v>882</v>
      </c>
      <c r="C506" s="167">
        <v>1.54153231566313E-2</v>
      </c>
    </row>
    <row r="507" spans="1:3">
      <c r="A507">
        <v>2048</v>
      </c>
      <c r="B507" t="s">
        <v>884</v>
      </c>
      <c r="C507" s="167">
        <v>1.9233576480632699E-2</v>
      </c>
    </row>
    <row r="508" spans="1:3">
      <c r="A508">
        <v>2048</v>
      </c>
      <c r="B508" t="s">
        <v>887</v>
      </c>
      <c r="C508" s="167">
        <v>2.2313108982816899E-2</v>
      </c>
    </row>
    <row r="509" spans="1:3">
      <c r="A509">
        <v>2048</v>
      </c>
      <c r="B509" t="s">
        <v>888</v>
      </c>
      <c r="C509" s="167">
        <v>1.30454076887546E-2</v>
      </c>
    </row>
    <row r="510" spans="1:3">
      <c r="A510">
        <v>2048</v>
      </c>
      <c r="B510" t="s">
        <v>889</v>
      </c>
      <c r="C510" s="167">
        <v>4.1517786854747499E-3</v>
      </c>
    </row>
    <row r="511" spans="1:3">
      <c r="A511">
        <v>2048</v>
      </c>
      <c r="B511" t="s">
        <v>886</v>
      </c>
      <c r="C511" s="167">
        <v>1.1383751064169801E-2</v>
      </c>
    </row>
    <row r="512" spans="1:3">
      <c r="A512">
        <v>2048</v>
      </c>
      <c r="B512" t="s">
        <v>875</v>
      </c>
      <c r="C512" s="167">
        <v>2.0404293790446199E-2</v>
      </c>
    </row>
    <row r="513" spans="1:3">
      <c r="A513">
        <v>2048</v>
      </c>
      <c r="B513" t="s">
        <v>883</v>
      </c>
      <c r="C513" s="167">
        <v>2.1358084261206601E-2</v>
      </c>
    </row>
    <row r="514" spans="1:3">
      <c r="A514">
        <v>2049</v>
      </c>
      <c r="B514" t="s">
        <v>876</v>
      </c>
      <c r="C514" s="167">
        <v>2.4296192924352599E-2</v>
      </c>
    </row>
    <row r="515" spans="1:3">
      <c r="A515">
        <v>2049</v>
      </c>
      <c r="B515" t="s">
        <v>877</v>
      </c>
      <c r="C515" s="167">
        <v>4.9860105226491296E-3</v>
      </c>
    </row>
    <row r="516" spans="1:3">
      <c r="A516">
        <v>2049</v>
      </c>
      <c r="B516" t="s">
        <v>878</v>
      </c>
      <c r="C516" s="167">
        <v>1.04978726417442E-2</v>
      </c>
    </row>
    <row r="517" spans="1:3">
      <c r="A517">
        <v>2049</v>
      </c>
      <c r="B517" t="s">
        <v>879</v>
      </c>
      <c r="C517" s="167">
        <v>1.7946496653476501E-2</v>
      </c>
    </row>
    <row r="518" spans="1:3">
      <c r="A518">
        <v>2049</v>
      </c>
      <c r="B518" t="s">
        <v>885</v>
      </c>
      <c r="C518" s="167">
        <v>2.2245936167764699E-2</v>
      </c>
    </row>
    <row r="519" spans="1:3">
      <c r="A519">
        <v>2049</v>
      </c>
      <c r="B519" t="s">
        <v>41</v>
      </c>
      <c r="C519" s="167">
        <v>1.34037045216099E-2</v>
      </c>
    </row>
    <row r="520" spans="1:3">
      <c r="A520">
        <v>2049</v>
      </c>
      <c r="B520" t="s">
        <v>880</v>
      </c>
      <c r="C520" s="167">
        <v>9.9892566785917992E-3</v>
      </c>
    </row>
    <row r="521" spans="1:3">
      <c r="A521">
        <v>2049</v>
      </c>
      <c r="B521" t="s">
        <v>881</v>
      </c>
      <c r="C521" s="167">
        <v>9.7951914842104304E-3</v>
      </c>
    </row>
    <row r="522" spans="1:3">
      <c r="A522">
        <v>2049</v>
      </c>
      <c r="B522" t="s">
        <v>882</v>
      </c>
      <c r="C522" s="167">
        <v>1.54153231566313E-2</v>
      </c>
    </row>
    <row r="523" spans="1:3">
      <c r="A523">
        <v>2049</v>
      </c>
      <c r="B523" t="s">
        <v>884</v>
      </c>
      <c r="C523" s="167">
        <v>1.9233576480632699E-2</v>
      </c>
    </row>
    <row r="524" spans="1:3">
      <c r="A524">
        <v>2049</v>
      </c>
      <c r="B524" t="s">
        <v>887</v>
      </c>
      <c r="C524" s="167">
        <v>2.2313108982816899E-2</v>
      </c>
    </row>
    <row r="525" spans="1:3">
      <c r="A525">
        <v>2049</v>
      </c>
      <c r="B525" t="s">
        <v>888</v>
      </c>
      <c r="C525" s="167">
        <v>1.30454076887546E-2</v>
      </c>
    </row>
    <row r="526" spans="1:3">
      <c r="A526">
        <v>2049</v>
      </c>
      <c r="B526" t="s">
        <v>889</v>
      </c>
      <c r="C526" s="167">
        <v>4.1517786854747499E-3</v>
      </c>
    </row>
    <row r="527" spans="1:3">
      <c r="A527">
        <v>2049</v>
      </c>
      <c r="B527" t="s">
        <v>886</v>
      </c>
      <c r="C527" s="167">
        <v>1.1383751064169801E-2</v>
      </c>
    </row>
    <row r="528" spans="1:3">
      <c r="A528">
        <v>2049</v>
      </c>
      <c r="B528" t="s">
        <v>875</v>
      </c>
      <c r="C528" s="167">
        <v>2.0404293790446199E-2</v>
      </c>
    </row>
    <row r="529" spans="1:3">
      <c r="A529">
        <v>2049</v>
      </c>
      <c r="B529" t="s">
        <v>883</v>
      </c>
      <c r="C529" s="167">
        <v>2.1358084261206601E-2</v>
      </c>
    </row>
    <row r="530" spans="1:3">
      <c r="A530">
        <v>2050</v>
      </c>
      <c r="B530" t="s">
        <v>876</v>
      </c>
      <c r="C530" s="167">
        <v>2.4296192924352599E-2</v>
      </c>
    </row>
    <row r="531" spans="1:3">
      <c r="A531">
        <v>2050</v>
      </c>
      <c r="B531" t="s">
        <v>877</v>
      </c>
      <c r="C531" s="167">
        <v>4.9860105226491296E-3</v>
      </c>
    </row>
    <row r="532" spans="1:3">
      <c r="A532">
        <v>2050</v>
      </c>
      <c r="B532" t="s">
        <v>878</v>
      </c>
      <c r="C532" s="167">
        <v>1.04978726417442E-2</v>
      </c>
    </row>
    <row r="533" spans="1:3">
      <c r="A533">
        <v>2050</v>
      </c>
      <c r="B533" t="s">
        <v>879</v>
      </c>
      <c r="C533" s="167">
        <v>1.7946496653476501E-2</v>
      </c>
    </row>
    <row r="534" spans="1:3">
      <c r="A534">
        <v>2050</v>
      </c>
      <c r="B534" t="s">
        <v>885</v>
      </c>
      <c r="C534" s="167">
        <v>2.2245936167764699E-2</v>
      </c>
    </row>
    <row r="535" spans="1:3">
      <c r="A535">
        <v>2050</v>
      </c>
      <c r="B535" t="s">
        <v>41</v>
      </c>
      <c r="C535" s="167">
        <v>1.34037045216099E-2</v>
      </c>
    </row>
    <row r="536" spans="1:3">
      <c r="A536">
        <v>2050</v>
      </c>
      <c r="B536" t="s">
        <v>880</v>
      </c>
      <c r="C536" s="167">
        <v>9.9892566785917992E-3</v>
      </c>
    </row>
    <row r="537" spans="1:3">
      <c r="A537">
        <v>2050</v>
      </c>
      <c r="B537" t="s">
        <v>881</v>
      </c>
      <c r="C537" s="167">
        <v>9.7951914842104304E-3</v>
      </c>
    </row>
    <row r="538" spans="1:3">
      <c r="A538">
        <v>2050</v>
      </c>
      <c r="B538" t="s">
        <v>882</v>
      </c>
      <c r="C538" s="167">
        <v>1.54153231566313E-2</v>
      </c>
    </row>
    <row r="539" spans="1:3">
      <c r="A539">
        <v>2050</v>
      </c>
      <c r="B539" t="s">
        <v>884</v>
      </c>
      <c r="C539" s="167">
        <v>1.9233576480632699E-2</v>
      </c>
    </row>
    <row r="540" spans="1:3">
      <c r="A540">
        <v>2050</v>
      </c>
      <c r="B540" t="s">
        <v>887</v>
      </c>
      <c r="C540" s="167">
        <v>2.2313108982816899E-2</v>
      </c>
    </row>
    <row r="541" spans="1:3">
      <c r="A541">
        <v>2050</v>
      </c>
      <c r="B541" t="s">
        <v>888</v>
      </c>
      <c r="C541" s="167">
        <v>1.30454076887546E-2</v>
      </c>
    </row>
    <row r="542" spans="1:3">
      <c r="A542">
        <v>2050</v>
      </c>
      <c r="B542" t="s">
        <v>889</v>
      </c>
      <c r="C542" s="167">
        <v>4.1517786854747499E-3</v>
      </c>
    </row>
    <row r="543" spans="1:3">
      <c r="A543">
        <v>2050</v>
      </c>
      <c r="B543" t="s">
        <v>886</v>
      </c>
      <c r="C543" s="167">
        <v>1.1383751064169801E-2</v>
      </c>
    </row>
    <row r="544" spans="1:3">
      <c r="A544">
        <v>2050</v>
      </c>
      <c r="B544" t="s">
        <v>875</v>
      </c>
      <c r="C544" s="167">
        <v>2.0404293790446199E-2</v>
      </c>
    </row>
    <row r="545" spans="1:3">
      <c r="A545">
        <v>2050</v>
      </c>
      <c r="B545" t="s">
        <v>883</v>
      </c>
      <c r="C545" s="167">
        <v>2.1358084261206601E-2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9" tint="0.59999389629810485"/>
  </sheetPr>
  <dimension ref="A1:E771"/>
  <sheetViews>
    <sheetView topLeftCell="A740" workbookViewId="0">
      <selection activeCell="E771" sqref="E771"/>
    </sheetView>
  </sheetViews>
  <sheetFormatPr baseColWidth="10" defaultRowHeight="15"/>
  <sheetData>
    <row r="1" spans="1:5">
      <c r="A1" s="170" t="s">
        <v>27</v>
      </c>
      <c r="B1" s="170" t="s">
        <v>28</v>
      </c>
      <c r="C1" s="170" t="s">
        <v>316</v>
      </c>
      <c r="D1" s="170" t="s">
        <v>898</v>
      </c>
      <c r="E1" s="170" t="s">
        <v>783</v>
      </c>
    </row>
    <row r="2" spans="1:5">
      <c r="A2">
        <v>2017</v>
      </c>
      <c r="B2" t="s">
        <v>876</v>
      </c>
      <c r="C2" t="s">
        <v>899</v>
      </c>
      <c r="D2">
        <v>321.45840589179608</v>
      </c>
      <c r="E2" s="71">
        <f t="shared" ref="E2:E65" si="0">D2/SUMIFS($D$2:$D$771,$A$2:$A$771,A2,$C$2:$C$771,C2)</f>
        <v>7.1451290498856226E-3</v>
      </c>
    </row>
    <row r="3" spans="1:5">
      <c r="A3">
        <v>2017</v>
      </c>
      <c r="B3" t="s">
        <v>876</v>
      </c>
      <c r="C3" t="s">
        <v>327</v>
      </c>
      <c r="D3">
        <v>1.1708221729920001</v>
      </c>
      <c r="E3" s="71">
        <f t="shared" si="0"/>
        <v>1.4659532734802094E-4</v>
      </c>
    </row>
    <row r="4" spans="1:5">
      <c r="A4">
        <v>2017</v>
      </c>
      <c r="B4" t="s">
        <v>876</v>
      </c>
      <c r="C4" t="s">
        <v>334</v>
      </c>
      <c r="D4">
        <v>3519.5108568103042</v>
      </c>
      <c r="E4" s="71">
        <f t="shared" si="0"/>
        <v>9.1063340252337199E-2</v>
      </c>
    </row>
    <row r="5" spans="1:5">
      <c r="A5">
        <v>2017</v>
      </c>
      <c r="B5" t="s">
        <v>876</v>
      </c>
      <c r="C5" t="s">
        <v>891</v>
      </c>
      <c r="D5">
        <v>311.19847274686771</v>
      </c>
      <c r="E5" s="71">
        <f t="shared" si="0"/>
        <v>1.9602751744490571E-2</v>
      </c>
    </row>
    <row r="6" spans="1:5">
      <c r="A6">
        <v>2017</v>
      </c>
      <c r="B6" t="s">
        <v>876</v>
      </c>
      <c r="C6" t="s">
        <v>854</v>
      </c>
      <c r="D6">
        <v>31.64451996</v>
      </c>
      <c r="E6" s="71">
        <f t="shared" si="0"/>
        <v>1.0557463994732579E-2</v>
      </c>
    </row>
    <row r="7" spans="1:5">
      <c r="A7">
        <v>2017</v>
      </c>
      <c r="B7" t="s">
        <v>876</v>
      </c>
      <c r="C7" t="s">
        <v>847</v>
      </c>
      <c r="D7">
        <v>325.55519528765302</v>
      </c>
      <c r="E7" s="71">
        <f t="shared" si="0"/>
        <v>1.2282974236398724E-2</v>
      </c>
    </row>
    <row r="8" spans="1:5">
      <c r="A8">
        <v>2017</v>
      </c>
      <c r="B8" t="s">
        <v>876</v>
      </c>
      <c r="C8" t="s">
        <v>892</v>
      </c>
      <c r="D8">
        <v>772.41937290092369</v>
      </c>
      <c r="E8" s="71">
        <f t="shared" si="0"/>
        <v>0.13272241702248647</v>
      </c>
    </row>
    <row r="9" spans="1:5">
      <c r="A9">
        <v>2017</v>
      </c>
      <c r="B9" t="s">
        <v>876</v>
      </c>
      <c r="C9" t="s">
        <v>332</v>
      </c>
      <c r="D9">
        <v>376.38719769750003</v>
      </c>
      <c r="E9" s="71">
        <f t="shared" si="0"/>
        <v>0.14658687974445142</v>
      </c>
    </row>
    <row r="10" spans="1:5">
      <c r="A10">
        <v>2017</v>
      </c>
      <c r="B10" t="s">
        <v>876</v>
      </c>
      <c r="C10" t="s">
        <v>853</v>
      </c>
      <c r="D10">
        <v>31.631402000000001</v>
      </c>
      <c r="E10" s="71">
        <f t="shared" si="0"/>
        <v>2.2611777911591326E-2</v>
      </c>
    </row>
    <row r="11" spans="1:5">
      <c r="A11">
        <v>2017</v>
      </c>
      <c r="B11" t="s">
        <v>877</v>
      </c>
      <c r="C11" t="s">
        <v>899</v>
      </c>
      <c r="D11">
        <v>701.5544845320594</v>
      </c>
      <c r="E11" s="71">
        <f t="shared" si="0"/>
        <v>1.5593610979315444E-2</v>
      </c>
    </row>
    <row r="12" spans="1:5">
      <c r="A12">
        <v>2017</v>
      </c>
      <c r="B12" t="s">
        <v>877</v>
      </c>
      <c r="C12" t="s">
        <v>327</v>
      </c>
      <c r="D12">
        <v>68.083217024708006</v>
      </c>
      <c r="E12" s="71">
        <f t="shared" si="0"/>
        <v>8.5245067243115979E-3</v>
      </c>
    </row>
    <row r="13" spans="1:5">
      <c r="A13">
        <v>2017</v>
      </c>
      <c r="B13" t="s">
        <v>877</v>
      </c>
      <c r="C13" t="s">
        <v>323</v>
      </c>
      <c r="D13">
        <v>547.744464773289</v>
      </c>
      <c r="E13" s="71">
        <f t="shared" si="0"/>
        <v>0.21338526677666406</v>
      </c>
    </row>
    <row r="14" spans="1:5">
      <c r="A14">
        <v>2017</v>
      </c>
      <c r="B14" t="s">
        <v>877</v>
      </c>
      <c r="C14" t="s">
        <v>334</v>
      </c>
      <c r="D14">
        <v>20690.29424504063</v>
      </c>
      <c r="E14" s="71">
        <f t="shared" si="0"/>
        <v>0.53533783000308</v>
      </c>
    </row>
    <row r="15" spans="1:5">
      <c r="A15">
        <v>2017</v>
      </c>
      <c r="B15" t="s">
        <v>877</v>
      </c>
      <c r="C15" t="s">
        <v>891</v>
      </c>
      <c r="D15">
        <v>519.16671103590897</v>
      </c>
      <c r="E15" s="71">
        <f t="shared" si="0"/>
        <v>3.2702911619745513E-2</v>
      </c>
    </row>
    <row r="16" spans="1:5">
      <c r="A16">
        <v>2017</v>
      </c>
      <c r="B16" t="s">
        <v>877</v>
      </c>
      <c r="C16" t="s">
        <v>854</v>
      </c>
      <c r="D16">
        <v>44.243618356895738</v>
      </c>
      <c r="E16" s="71">
        <f t="shared" si="0"/>
        <v>1.4760862493412781E-2</v>
      </c>
    </row>
    <row r="17" spans="1:5">
      <c r="A17">
        <v>2017</v>
      </c>
      <c r="B17" t="s">
        <v>877</v>
      </c>
      <c r="C17" t="s">
        <v>847</v>
      </c>
      <c r="D17">
        <v>1819.7403973288549</v>
      </c>
      <c r="E17" s="71">
        <f t="shared" si="0"/>
        <v>6.8657557123530916E-2</v>
      </c>
    </row>
    <row r="18" spans="1:5">
      <c r="A18">
        <v>2017</v>
      </c>
      <c r="B18" t="s">
        <v>877</v>
      </c>
      <c r="C18" t="s">
        <v>892</v>
      </c>
      <c r="D18">
        <v>2544.09075413558</v>
      </c>
      <c r="E18" s="71">
        <f t="shared" si="0"/>
        <v>0.43714319689486231</v>
      </c>
    </row>
    <row r="19" spans="1:5">
      <c r="A19">
        <v>2017</v>
      </c>
      <c r="B19" t="s">
        <v>877</v>
      </c>
      <c r="C19" t="s">
        <v>332</v>
      </c>
      <c r="D19">
        <v>86.639535490371998</v>
      </c>
      <c r="E19" s="71">
        <f t="shared" si="0"/>
        <v>3.3742431325332632E-2</v>
      </c>
    </row>
    <row r="20" spans="1:5">
      <c r="A20">
        <v>2017</v>
      </c>
      <c r="B20" t="s">
        <v>877</v>
      </c>
      <c r="C20" t="s">
        <v>853</v>
      </c>
      <c r="D20">
        <v>1367.2591285754399</v>
      </c>
      <c r="E20" s="71">
        <f t="shared" si="0"/>
        <v>0.9773882220884087</v>
      </c>
    </row>
    <row r="21" spans="1:5">
      <c r="A21">
        <v>2017</v>
      </c>
      <c r="B21" t="s">
        <v>878</v>
      </c>
      <c r="C21" t="s">
        <v>899</v>
      </c>
      <c r="D21">
        <v>356.64990852390628</v>
      </c>
      <c r="E21" s="71">
        <f t="shared" si="0"/>
        <v>7.9273385773305366E-3</v>
      </c>
    </row>
    <row r="22" spans="1:5">
      <c r="A22">
        <v>2017</v>
      </c>
      <c r="B22" t="s">
        <v>878</v>
      </c>
      <c r="C22" t="s">
        <v>327</v>
      </c>
      <c r="D22">
        <v>0.26961965876799998</v>
      </c>
      <c r="E22" s="71">
        <f t="shared" si="0"/>
        <v>3.3758313643438936E-5</v>
      </c>
    </row>
    <row r="23" spans="1:5">
      <c r="A23">
        <v>2017</v>
      </c>
      <c r="B23" t="s">
        <v>878</v>
      </c>
      <c r="C23" t="s">
        <v>323</v>
      </c>
      <c r="D23">
        <v>247.59492723280221</v>
      </c>
      <c r="E23" s="71">
        <f t="shared" si="0"/>
        <v>9.6455761761075592E-2</v>
      </c>
    </row>
    <row r="24" spans="1:5">
      <c r="A24">
        <v>2017</v>
      </c>
      <c r="B24" t="s">
        <v>878</v>
      </c>
      <c r="C24" t="s">
        <v>334</v>
      </c>
      <c r="D24">
        <v>4223.1041351511558</v>
      </c>
      <c r="E24" s="71">
        <f t="shared" si="0"/>
        <v>0.10926801604722244</v>
      </c>
    </row>
    <row r="25" spans="1:5">
      <c r="A25">
        <v>2017</v>
      </c>
      <c r="B25" t="s">
        <v>878</v>
      </c>
      <c r="C25" t="s">
        <v>891</v>
      </c>
      <c r="D25">
        <v>295.06909998029619</v>
      </c>
      <c r="E25" s="71">
        <f t="shared" si="0"/>
        <v>1.8586743897965462E-2</v>
      </c>
    </row>
    <row r="26" spans="1:5">
      <c r="A26">
        <v>2017</v>
      </c>
      <c r="B26" t="s">
        <v>878</v>
      </c>
      <c r="C26" t="s">
        <v>854</v>
      </c>
      <c r="D26">
        <v>35.221918822994837</v>
      </c>
      <c r="E26" s="71">
        <f t="shared" si="0"/>
        <v>1.1750980589030924E-2</v>
      </c>
    </row>
    <row r="27" spans="1:5">
      <c r="A27">
        <v>2017</v>
      </c>
      <c r="B27" t="s">
        <v>878</v>
      </c>
      <c r="C27" t="s">
        <v>331</v>
      </c>
      <c r="D27">
        <v>1812.2177094900001</v>
      </c>
      <c r="E27" s="71">
        <f t="shared" si="0"/>
        <v>0.93266041723696025</v>
      </c>
    </row>
    <row r="28" spans="1:5">
      <c r="A28">
        <v>2017</v>
      </c>
      <c r="B28" t="s">
        <v>878</v>
      </c>
      <c r="C28" t="s">
        <v>847</v>
      </c>
      <c r="D28">
        <v>200.11791540397121</v>
      </c>
      <c r="E28" s="71">
        <f t="shared" si="0"/>
        <v>7.5503116974586374E-3</v>
      </c>
    </row>
    <row r="29" spans="1:5">
      <c r="A29">
        <v>2017</v>
      </c>
      <c r="B29" t="s">
        <v>878</v>
      </c>
      <c r="C29" t="s">
        <v>892</v>
      </c>
      <c r="D29">
        <v>590.1511659675383</v>
      </c>
      <c r="E29" s="71">
        <f t="shared" si="0"/>
        <v>0.10140383825652306</v>
      </c>
    </row>
    <row r="30" spans="1:5">
      <c r="A30">
        <v>2017</v>
      </c>
      <c r="B30" t="s">
        <v>878</v>
      </c>
      <c r="C30" t="s">
        <v>332</v>
      </c>
      <c r="D30">
        <v>14.278717125</v>
      </c>
      <c r="E30" s="71">
        <f t="shared" si="0"/>
        <v>5.560955853205196E-3</v>
      </c>
    </row>
    <row r="31" spans="1:5">
      <c r="A31">
        <v>2017</v>
      </c>
      <c r="B31" t="s">
        <v>879</v>
      </c>
      <c r="C31" t="s">
        <v>899</v>
      </c>
      <c r="D31">
        <v>838.88784163537275</v>
      </c>
      <c r="E31" s="71">
        <f t="shared" si="0"/>
        <v>1.8646150721229975E-2</v>
      </c>
    </row>
    <row r="32" spans="1:5">
      <c r="A32">
        <v>2017</v>
      </c>
      <c r="B32" t="s">
        <v>879</v>
      </c>
      <c r="C32" t="s">
        <v>327</v>
      </c>
      <c r="D32">
        <v>3.4230900000000002E-2</v>
      </c>
      <c r="E32" s="71">
        <f t="shared" si="0"/>
        <v>4.2859540130622866E-6</v>
      </c>
    </row>
    <row r="33" spans="1:5">
      <c r="A33">
        <v>2017</v>
      </c>
      <c r="B33" t="s">
        <v>879</v>
      </c>
      <c r="C33" t="s">
        <v>323</v>
      </c>
      <c r="D33">
        <v>1.1495E-2</v>
      </c>
      <c r="E33" s="71">
        <f t="shared" si="0"/>
        <v>4.4781167119835557E-6</v>
      </c>
    </row>
    <row r="34" spans="1:5">
      <c r="A34">
        <v>2017</v>
      </c>
      <c r="B34" t="s">
        <v>879</v>
      </c>
      <c r="C34" t="s">
        <v>334</v>
      </c>
      <c r="D34">
        <v>2463.184644185967</v>
      </c>
      <c r="E34" s="71">
        <f t="shared" si="0"/>
        <v>6.3732100988921195E-2</v>
      </c>
    </row>
    <row r="35" spans="1:5">
      <c r="A35">
        <v>2017</v>
      </c>
      <c r="B35" t="s">
        <v>879</v>
      </c>
      <c r="C35" t="s">
        <v>891</v>
      </c>
      <c r="D35">
        <v>712.62110058565747</v>
      </c>
      <c r="E35" s="71">
        <f t="shared" si="0"/>
        <v>4.4888827375541465E-2</v>
      </c>
    </row>
    <row r="36" spans="1:5">
      <c r="A36">
        <v>2017</v>
      </c>
      <c r="B36" t="s">
        <v>879</v>
      </c>
      <c r="C36" t="s">
        <v>854</v>
      </c>
      <c r="D36">
        <v>64.76193319246714</v>
      </c>
      <c r="E36" s="71">
        <f t="shared" si="0"/>
        <v>2.1606324847809399E-2</v>
      </c>
    </row>
    <row r="37" spans="1:5">
      <c r="A37">
        <v>2017</v>
      </c>
      <c r="B37" t="s">
        <v>879</v>
      </c>
      <c r="C37" t="s">
        <v>331</v>
      </c>
      <c r="D37">
        <v>130.84503445999999</v>
      </c>
      <c r="E37" s="71">
        <f t="shared" si="0"/>
        <v>6.7339582763039668E-2</v>
      </c>
    </row>
    <row r="38" spans="1:5">
      <c r="A38">
        <v>2017</v>
      </c>
      <c r="B38" t="s">
        <v>879</v>
      </c>
      <c r="C38" t="s">
        <v>847</v>
      </c>
      <c r="D38">
        <v>333.59765150894998</v>
      </c>
      <c r="E38" s="71">
        <f t="shared" si="0"/>
        <v>1.2586410593715248E-2</v>
      </c>
    </row>
    <row r="39" spans="1:5">
      <c r="A39">
        <v>2017</v>
      </c>
      <c r="B39" t="s">
        <v>879</v>
      </c>
      <c r="C39" t="s">
        <v>892</v>
      </c>
      <c r="D39">
        <v>222.59238036154051</v>
      </c>
      <c r="E39" s="71">
        <f t="shared" si="0"/>
        <v>3.8247355994476998E-2</v>
      </c>
    </row>
    <row r="40" spans="1:5">
      <c r="A40">
        <v>2017</v>
      </c>
      <c r="B40" t="s">
        <v>879</v>
      </c>
      <c r="C40" t="s">
        <v>332</v>
      </c>
      <c r="D40">
        <v>37.208801704000003</v>
      </c>
      <c r="E40" s="71">
        <f t="shared" si="0"/>
        <v>1.4491253087739161E-2</v>
      </c>
    </row>
    <row r="41" spans="1:5">
      <c r="A41">
        <v>2017</v>
      </c>
      <c r="B41" t="s">
        <v>885</v>
      </c>
      <c r="C41" t="s">
        <v>899</v>
      </c>
      <c r="D41">
        <v>3838.291356601359</v>
      </c>
      <c r="E41" s="71">
        <f t="shared" si="0"/>
        <v>8.5314574362720622E-2</v>
      </c>
    </row>
    <row r="42" spans="1:5">
      <c r="A42">
        <v>2017</v>
      </c>
      <c r="B42" t="s">
        <v>885</v>
      </c>
      <c r="C42" t="s">
        <v>327</v>
      </c>
      <c r="D42">
        <v>2.66079E-2</v>
      </c>
      <c r="E42" s="71">
        <f t="shared" si="0"/>
        <v>3.3314997789763055E-6</v>
      </c>
    </row>
    <row r="43" spans="1:5">
      <c r="A43">
        <v>2017</v>
      </c>
      <c r="B43" t="s">
        <v>885</v>
      </c>
      <c r="C43" t="s">
        <v>329</v>
      </c>
      <c r="D43">
        <v>5.4251239199289998</v>
      </c>
      <c r="E43" s="71">
        <f t="shared" si="0"/>
        <v>5.9790298439313791E-3</v>
      </c>
    </row>
    <row r="44" spans="1:5">
      <c r="A44">
        <v>2017</v>
      </c>
      <c r="B44" t="s">
        <v>885</v>
      </c>
      <c r="C44" t="s">
        <v>330</v>
      </c>
      <c r="D44">
        <v>677.81842362999998</v>
      </c>
      <c r="E44" s="71">
        <f t="shared" si="0"/>
        <v>2.928273578314157E-2</v>
      </c>
    </row>
    <row r="45" spans="1:5">
      <c r="A45">
        <v>2017</v>
      </c>
      <c r="B45" t="s">
        <v>885</v>
      </c>
      <c r="C45" t="s">
        <v>323</v>
      </c>
      <c r="D45">
        <v>1.56332E-2</v>
      </c>
      <c r="E45" s="71">
        <f t="shared" si="0"/>
        <v>6.0902387282976351E-6</v>
      </c>
    </row>
    <row r="46" spans="1:5">
      <c r="A46">
        <v>2017</v>
      </c>
      <c r="B46" t="s">
        <v>885</v>
      </c>
      <c r="C46" t="s">
        <v>891</v>
      </c>
      <c r="D46">
        <v>534.95603506558518</v>
      </c>
      <c r="E46" s="71">
        <f t="shared" si="0"/>
        <v>3.369749940301791E-2</v>
      </c>
    </row>
    <row r="47" spans="1:5">
      <c r="A47">
        <v>2017</v>
      </c>
      <c r="B47" t="s">
        <v>885</v>
      </c>
      <c r="C47" t="s">
        <v>854</v>
      </c>
      <c r="D47">
        <v>126.53438287316661</v>
      </c>
      <c r="E47" s="71">
        <f t="shared" si="0"/>
        <v>4.2215277494105585E-2</v>
      </c>
    </row>
    <row r="48" spans="1:5">
      <c r="A48">
        <v>2017</v>
      </c>
      <c r="B48" t="s">
        <v>885</v>
      </c>
      <c r="C48" t="s">
        <v>847</v>
      </c>
      <c r="D48">
        <v>507.73260373622497</v>
      </c>
      <c r="E48" s="71">
        <f t="shared" si="0"/>
        <v>1.9156402910914371E-2</v>
      </c>
    </row>
    <row r="49" spans="1:5">
      <c r="A49">
        <v>2017</v>
      </c>
      <c r="B49" t="s">
        <v>885</v>
      </c>
      <c r="C49" t="s">
        <v>332</v>
      </c>
      <c r="D49">
        <v>1.1820853</v>
      </c>
      <c r="E49" s="71">
        <f t="shared" si="0"/>
        <v>4.6037218263211583E-4</v>
      </c>
    </row>
    <row r="50" spans="1:5">
      <c r="A50">
        <v>2017</v>
      </c>
      <c r="B50" t="s">
        <v>41</v>
      </c>
      <c r="C50" t="s">
        <v>899</v>
      </c>
      <c r="D50">
        <v>14304.942094856349</v>
      </c>
      <c r="E50" s="71">
        <f t="shared" si="0"/>
        <v>0.3179591992168786</v>
      </c>
    </row>
    <row r="51" spans="1:5">
      <c r="A51">
        <v>2017</v>
      </c>
      <c r="B51" t="s">
        <v>41</v>
      </c>
      <c r="C51" t="s">
        <v>327</v>
      </c>
      <c r="D51">
        <v>243.010909272156</v>
      </c>
      <c r="E51" s="71">
        <f t="shared" si="0"/>
        <v>3.0426707501494621E-2</v>
      </c>
    </row>
    <row r="52" spans="1:5">
      <c r="A52">
        <v>2017</v>
      </c>
      <c r="B52" t="s">
        <v>41</v>
      </c>
      <c r="C52" t="s">
        <v>329</v>
      </c>
      <c r="D52">
        <v>17.539797398000001</v>
      </c>
      <c r="E52" s="71">
        <f t="shared" si="0"/>
        <v>1.9330613207545762E-2</v>
      </c>
    </row>
    <row r="53" spans="1:5">
      <c r="A53">
        <v>2017</v>
      </c>
      <c r="B53" t="s">
        <v>41</v>
      </c>
      <c r="C53" t="s">
        <v>330</v>
      </c>
      <c r="D53">
        <v>2127.3104398595401</v>
      </c>
      <c r="E53" s="71">
        <f t="shared" si="0"/>
        <v>9.1902886329819883E-2</v>
      </c>
    </row>
    <row r="54" spans="1:5">
      <c r="A54">
        <v>2017</v>
      </c>
      <c r="B54" t="s">
        <v>41</v>
      </c>
      <c r="C54" t="s">
        <v>323</v>
      </c>
      <c r="D54">
        <v>832.80165785579891</v>
      </c>
      <c r="E54" s="71">
        <f t="shared" si="0"/>
        <v>0.32443523460736529</v>
      </c>
    </row>
    <row r="55" spans="1:5">
      <c r="A55">
        <v>2017</v>
      </c>
      <c r="B55" t="s">
        <v>41</v>
      </c>
      <c r="C55" t="s">
        <v>334</v>
      </c>
      <c r="D55">
        <v>2460.2719887179751</v>
      </c>
      <c r="E55" s="71">
        <f t="shared" si="0"/>
        <v>6.365673934160411E-2</v>
      </c>
    </row>
    <row r="56" spans="1:5">
      <c r="A56">
        <v>2017</v>
      </c>
      <c r="B56" t="s">
        <v>41</v>
      </c>
      <c r="C56" t="s">
        <v>891</v>
      </c>
      <c r="D56">
        <v>7792.3457775223042</v>
      </c>
      <c r="E56" s="71">
        <f t="shared" si="0"/>
        <v>0.49084887350410872</v>
      </c>
    </row>
    <row r="57" spans="1:5">
      <c r="A57">
        <v>2017</v>
      </c>
      <c r="B57" t="s">
        <v>41</v>
      </c>
      <c r="C57" t="s">
        <v>854</v>
      </c>
      <c r="D57">
        <v>1149.157363328492</v>
      </c>
      <c r="E57" s="71">
        <f t="shared" si="0"/>
        <v>0.38338984136773041</v>
      </c>
    </row>
    <row r="58" spans="1:5">
      <c r="A58">
        <v>2017</v>
      </c>
      <c r="B58" t="s">
        <v>41</v>
      </c>
      <c r="C58" t="s">
        <v>847</v>
      </c>
      <c r="D58">
        <v>9459.9553916644272</v>
      </c>
      <c r="E58" s="71">
        <f t="shared" si="0"/>
        <v>0.35691762882366818</v>
      </c>
    </row>
    <row r="59" spans="1:5">
      <c r="A59">
        <v>2017</v>
      </c>
      <c r="B59" t="s">
        <v>41</v>
      </c>
      <c r="C59" t="s">
        <v>892</v>
      </c>
      <c r="D59">
        <v>809.04386258364843</v>
      </c>
      <c r="E59" s="71">
        <f t="shared" si="0"/>
        <v>0.13901548910669717</v>
      </c>
    </row>
    <row r="60" spans="1:5">
      <c r="A60">
        <v>2017</v>
      </c>
      <c r="B60" t="s">
        <v>880</v>
      </c>
      <c r="C60" t="s">
        <v>899</v>
      </c>
      <c r="D60">
        <v>2973.5461289829091</v>
      </c>
      <c r="E60" s="71">
        <f t="shared" si="0"/>
        <v>6.6093685646292671E-2</v>
      </c>
    </row>
    <row r="61" spans="1:5">
      <c r="A61">
        <v>2017</v>
      </c>
      <c r="B61" t="s">
        <v>880</v>
      </c>
      <c r="C61" t="s">
        <v>327</v>
      </c>
      <c r="D61">
        <v>0.98750641677199991</v>
      </c>
      <c r="E61" s="71">
        <f t="shared" si="0"/>
        <v>1.2364288084417037E-4</v>
      </c>
    </row>
    <row r="62" spans="1:5">
      <c r="A62">
        <v>2017</v>
      </c>
      <c r="B62" t="s">
        <v>880</v>
      </c>
      <c r="C62" t="s">
        <v>330</v>
      </c>
      <c r="D62">
        <v>0.7961917436999999</v>
      </c>
      <c r="E62" s="71">
        <f t="shared" si="0"/>
        <v>3.4396634335529098E-5</v>
      </c>
    </row>
    <row r="63" spans="1:5">
      <c r="A63">
        <v>2017</v>
      </c>
      <c r="B63" t="s">
        <v>880</v>
      </c>
      <c r="C63" t="s">
        <v>323</v>
      </c>
      <c r="D63">
        <v>640.79428590725831</v>
      </c>
      <c r="E63" s="71">
        <f t="shared" si="0"/>
        <v>0.24963476299824811</v>
      </c>
    </row>
    <row r="64" spans="1:5">
      <c r="A64">
        <v>2017</v>
      </c>
      <c r="B64" t="s">
        <v>880</v>
      </c>
      <c r="C64" t="s">
        <v>334</v>
      </c>
      <c r="D64">
        <v>2692.1538048684311</v>
      </c>
      <c r="E64" s="71">
        <f t="shared" si="0"/>
        <v>6.9656417587113495E-2</v>
      </c>
    </row>
    <row r="65" spans="1:5">
      <c r="A65">
        <v>2017</v>
      </c>
      <c r="B65" t="s">
        <v>880</v>
      </c>
      <c r="C65" t="s">
        <v>891</v>
      </c>
      <c r="D65">
        <v>1063.525332179679</v>
      </c>
      <c r="E65" s="71">
        <f t="shared" si="0"/>
        <v>6.6992690795282694E-2</v>
      </c>
    </row>
    <row r="66" spans="1:5">
      <c r="A66">
        <v>2017</v>
      </c>
      <c r="B66" t="s">
        <v>880</v>
      </c>
      <c r="C66" t="s">
        <v>854</v>
      </c>
      <c r="D66">
        <v>673.35801595448788</v>
      </c>
      <c r="E66" s="71">
        <f t="shared" ref="E66:E129" si="1">D66/SUMIFS($D$2:$D$771,$A$2:$A$771,A66,$C$2:$C$771,C66)</f>
        <v>0.22465036657184514</v>
      </c>
    </row>
    <row r="67" spans="1:5">
      <c r="A67">
        <v>2017</v>
      </c>
      <c r="B67" t="s">
        <v>880</v>
      </c>
      <c r="C67" t="s">
        <v>847</v>
      </c>
      <c r="D67">
        <v>1850.722295163825</v>
      </c>
      <c r="E67" s="71">
        <f t="shared" si="1"/>
        <v>6.9826482879931248E-2</v>
      </c>
    </row>
    <row r="68" spans="1:5">
      <c r="A68">
        <v>2017</v>
      </c>
      <c r="B68" t="s">
        <v>880</v>
      </c>
      <c r="C68" t="s">
        <v>892</v>
      </c>
      <c r="D68">
        <v>586.78481264176116</v>
      </c>
      <c r="E68" s="71">
        <f t="shared" si="1"/>
        <v>0.10082540824088164</v>
      </c>
    </row>
    <row r="69" spans="1:5">
      <c r="A69">
        <v>2017</v>
      </c>
      <c r="B69" t="s">
        <v>880</v>
      </c>
      <c r="C69" t="s">
        <v>332</v>
      </c>
      <c r="D69">
        <v>6.4742130000000007</v>
      </c>
      <c r="E69" s="71">
        <f t="shared" si="1"/>
        <v>2.5214318878977846E-3</v>
      </c>
    </row>
    <row r="70" spans="1:5">
      <c r="A70">
        <v>2017</v>
      </c>
      <c r="B70" t="s">
        <v>880</v>
      </c>
      <c r="C70" t="s">
        <v>852</v>
      </c>
      <c r="D70">
        <v>23.249552839</v>
      </c>
      <c r="E70" s="71">
        <f t="shared" si="1"/>
        <v>0.46283001606195628</v>
      </c>
    </row>
    <row r="71" spans="1:5">
      <c r="A71">
        <v>2017</v>
      </c>
      <c r="B71" t="s">
        <v>880</v>
      </c>
      <c r="C71" t="s">
        <v>900</v>
      </c>
      <c r="D71">
        <v>47294.610085936773</v>
      </c>
      <c r="E71" s="71">
        <f t="shared" si="1"/>
        <v>0.46217728037176187</v>
      </c>
    </row>
    <row r="72" spans="1:5">
      <c r="A72">
        <v>2017</v>
      </c>
      <c r="B72" t="s">
        <v>881</v>
      </c>
      <c r="C72" t="s">
        <v>899</v>
      </c>
      <c r="D72">
        <v>1993.794567974227</v>
      </c>
      <c r="E72" s="71">
        <f t="shared" si="1"/>
        <v>4.4316525018580556E-2</v>
      </c>
    </row>
    <row r="73" spans="1:5">
      <c r="A73">
        <v>2017</v>
      </c>
      <c r="B73" t="s">
        <v>881</v>
      </c>
      <c r="C73" t="s">
        <v>327</v>
      </c>
      <c r="D73">
        <v>1.1853316849319999</v>
      </c>
      <c r="E73" s="71">
        <f t="shared" si="1"/>
        <v>1.4841202223266658E-4</v>
      </c>
    </row>
    <row r="74" spans="1:5">
      <c r="A74">
        <v>2017</v>
      </c>
      <c r="B74" t="s">
        <v>881</v>
      </c>
      <c r="C74" t="s">
        <v>330</v>
      </c>
      <c r="D74">
        <v>87.574769298869995</v>
      </c>
      <c r="E74" s="71">
        <f t="shared" si="1"/>
        <v>3.7833566354169065E-3</v>
      </c>
    </row>
    <row r="75" spans="1:5">
      <c r="A75">
        <v>2017</v>
      </c>
      <c r="B75" t="s">
        <v>881</v>
      </c>
      <c r="C75" t="s">
        <v>323</v>
      </c>
      <c r="D75">
        <v>13.873215500000001</v>
      </c>
      <c r="E75" s="71">
        <f t="shared" si="1"/>
        <v>5.4046001026097695E-3</v>
      </c>
    </row>
    <row r="76" spans="1:5">
      <c r="A76">
        <v>2017</v>
      </c>
      <c r="B76" t="s">
        <v>881</v>
      </c>
      <c r="C76" t="s">
        <v>334</v>
      </c>
      <c r="D76">
        <v>2506.6533386142082</v>
      </c>
      <c r="E76" s="71">
        <f t="shared" si="1"/>
        <v>6.4856804015020461E-2</v>
      </c>
    </row>
    <row r="77" spans="1:5">
      <c r="A77">
        <v>2017</v>
      </c>
      <c r="B77" t="s">
        <v>881</v>
      </c>
      <c r="C77" t="s">
        <v>891</v>
      </c>
      <c r="D77">
        <v>692.73403465701494</v>
      </c>
      <c r="E77" s="71">
        <f t="shared" si="1"/>
        <v>4.3636118090420395E-2</v>
      </c>
    </row>
    <row r="78" spans="1:5">
      <c r="A78">
        <v>2017</v>
      </c>
      <c r="B78" t="s">
        <v>881</v>
      </c>
      <c r="C78" t="s">
        <v>854</v>
      </c>
      <c r="D78">
        <v>108.27678227683261</v>
      </c>
      <c r="E78" s="71">
        <f t="shared" si="1"/>
        <v>3.6124050287320547E-2</v>
      </c>
    </row>
    <row r="79" spans="1:5">
      <c r="A79">
        <v>2017</v>
      </c>
      <c r="B79" t="s">
        <v>881</v>
      </c>
      <c r="C79" t="s">
        <v>847</v>
      </c>
      <c r="D79">
        <v>1444.3980700614129</v>
      </c>
      <c r="E79" s="71">
        <f t="shared" si="1"/>
        <v>5.449614854400462E-2</v>
      </c>
    </row>
    <row r="80" spans="1:5">
      <c r="A80">
        <v>2017</v>
      </c>
      <c r="B80" t="s">
        <v>881</v>
      </c>
      <c r="C80" t="s">
        <v>892</v>
      </c>
      <c r="D80">
        <v>37.217817429686548</v>
      </c>
      <c r="E80" s="71">
        <f t="shared" si="1"/>
        <v>6.3950217444937374E-3</v>
      </c>
    </row>
    <row r="81" spans="1:5">
      <c r="A81">
        <v>2017</v>
      </c>
      <c r="B81" t="s">
        <v>881</v>
      </c>
      <c r="C81" t="s">
        <v>332</v>
      </c>
      <c r="D81">
        <v>47.294204659999998</v>
      </c>
      <c r="E81" s="71">
        <f t="shared" si="1"/>
        <v>1.8419090589464383E-2</v>
      </c>
    </row>
    <row r="82" spans="1:5">
      <c r="A82">
        <v>2017</v>
      </c>
      <c r="B82" t="s">
        <v>882</v>
      </c>
      <c r="C82" t="s">
        <v>899</v>
      </c>
      <c r="D82">
        <v>2349.371633012101</v>
      </c>
      <c r="E82" s="71">
        <f t="shared" si="1"/>
        <v>5.2220017259907645E-2</v>
      </c>
    </row>
    <row r="83" spans="1:5">
      <c r="A83">
        <v>2017</v>
      </c>
      <c r="B83" t="s">
        <v>882</v>
      </c>
      <c r="C83" t="s">
        <v>327</v>
      </c>
      <c r="D83">
        <v>1.8755E-3</v>
      </c>
      <c r="E83" s="71">
        <f t="shared" si="1"/>
        <v>2.3482604171956677E-7</v>
      </c>
    </row>
    <row r="84" spans="1:5">
      <c r="A84">
        <v>2017</v>
      </c>
      <c r="B84" t="s">
        <v>882</v>
      </c>
      <c r="C84" t="s">
        <v>329</v>
      </c>
      <c r="D84">
        <v>234.55365954199999</v>
      </c>
      <c r="E84" s="71">
        <f t="shared" si="1"/>
        <v>0.25850162154882017</v>
      </c>
    </row>
    <row r="85" spans="1:5">
      <c r="A85">
        <v>2017</v>
      </c>
      <c r="B85" t="s">
        <v>882</v>
      </c>
      <c r="C85" t="s">
        <v>330</v>
      </c>
      <c r="D85">
        <v>3331.303002263317</v>
      </c>
      <c r="E85" s="71">
        <f t="shared" si="1"/>
        <v>0.14391710556706894</v>
      </c>
    </row>
    <row r="86" spans="1:5">
      <c r="A86">
        <v>2017</v>
      </c>
      <c r="B86" t="s">
        <v>882</v>
      </c>
      <c r="C86" t="s">
        <v>323</v>
      </c>
      <c r="D86">
        <v>59.570920875077732</v>
      </c>
      <c r="E86" s="71">
        <f t="shared" si="1"/>
        <v>2.3207093198689487E-2</v>
      </c>
    </row>
    <row r="87" spans="1:5">
      <c r="A87">
        <v>2017</v>
      </c>
      <c r="B87" t="s">
        <v>882</v>
      </c>
      <c r="C87" t="s">
        <v>891</v>
      </c>
      <c r="D87">
        <v>737.24462921583051</v>
      </c>
      <c r="E87" s="71">
        <f t="shared" si="1"/>
        <v>4.6439891924637954E-2</v>
      </c>
    </row>
    <row r="88" spans="1:5">
      <c r="A88">
        <v>2017</v>
      </c>
      <c r="B88" t="s">
        <v>882</v>
      </c>
      <c r="C88" t="s">
        <v>854</v>
      </c>
      <c r="D88">
        <v>113.2751552984336</v>
      </c>
      <c r="E88" s="71">
        <f t="shared" si="1"/>
        <v>3.77916421254808E-2</v>
      </c>
    </row>
    <row r="89" spans="1:5">
      <c r="A89">
        <v>2017</v>
      </c>
      <c r="B89" t="s">
        <v>882</v>
      </c>
      <c r="C89" t="s">
        <v>847</v>
      </c>
      <c r="D89">
        <v>2363.7191118144042</v>
      </c>
      <c r="E89" s="71">
        <f t="shared" si="1"/>
        <v>8.9181500933647434E-2</v>
      </c>
    </row>
    <row r="90" spans="1:5">
      <c r="A90">
        <v>2017</v>
      </c>
      <c r="B90" t="s">
        <v>882</v>
      </c>
      <c r="C90" t="s">
        <v>892</v>
      </c>
      <c r="D90">
        <v>11.232286500000001</v>
      </c>
      <c r="E90" s="71">
        <f t="shared" si="1"/>
        <v>1.9300088336342948E-3</v>
      </c>
    </row>
    <row r="91" spans="1:5">
      <c r="A91">
        <v>2017</v>
      </c>
      <c r="B91" t="s">
        <v>882</v>
      </c>
      <c r="C91" t="s">
        <v>332</v>
      </c>
      <c r="D91">
        <v>8.0344000000000006E-3</v>
      </c>
      <c r="E91" s="71">
        <f t="shared" si="1"/>
        <v>3.1290586763404228E-6</v>
      </c>
    </row>
    <row r="92" spans="1:5">
      <c r="A92">
        <v>2017</v>
      </c>
      <c r="B92" t="s">
        <v>884</v>
      </c>
      <c r="C92" t="s">
        <v>899</v>
      </c>
      <c r="D92">
        <v>5514.5154276054009</v>
      </c>
      <c r="E92" s="71">
        <f t="shared" si="1"/>
        <v>0.12257238776667299</v>
      </c>
    </row>
    <row r="93" spans="1:5">
      <c r="A93">
        <v>2017</v>
      </c>
      <c r="B93" t="s">
        <v>884</v>
      </c>
      <c r="C93" t="s">
        <v>327</v>
      </c>
      <c r="D93">
        <v>7671.7402267360003</v>
      </c>
      <c r="E93" s="71">
        <f t="shared" si="1"/>
        <v>0.96055685979482097</v>
      </c>
    </row>
    <row r="94" spans="1:5">
      <c r="A94">
        <v>2017</v>
      </c>
      <c r="B94" t="s">
        <v>884</v>
      </c>
      <c r="C94" t="s">
        <v>329</v>
      </c>
      <c r="D94">
        <v>649.75799920329996</v>
      </c>
      <c r="E94" s="71">
        <f t="shared" si="1"/>
        <v>0.71609838335646991</v>
      </c>
    </row>
    <row r="95" spans="1:5">
      <c r="A95">
        <v>2017</v>
      </c>
      <c r="B95" t="s">
        <v>884</v>
      </c>
      <c r="C95" t="s">
        <v>330</v>
      </c>
      <c r="D95">
        <v>13836.192108358769</v>
      </c>
      <c r="E95" s="71">
        <f t="shared" si="1"/>
        <v>0.59774350125222242</v>
      </c>
    </row>
    <row r="96" spans="1:5">
      <c r="A96">
        <v>2017</v>
      </c>
      <c r="B96" t="s">
        <v>884</v>
      </c>
      <c r="C96" t="s">
        <v>323</v>
      </c>
      <c r="D96">
        <v>198.13432565377369</v>
      </c>
      <c r="E96" s="71">
        <f t="shared" si="1"/>
        <v>7.7187354060700833E-2</v>
      </c>
    </row>
    <row r="97" spans="1:5">
      <c r="A97">
        <v>2017</v>
      </c>
      <c r="B97" t="s">
        <v>884</v>
      </c>
      <c r="C97" t="s">
        <v>334</v>
      </c>
      <c r="D97">
        <v>0.1727811047676798</v>
      </c>
      <c r="E97" s="71">
        <f t="shared" si="1"/>
        <v>4.4705145609050709E-6</v>
      </c>
    </row>
    <row r="98" spans="1:5">
      <c r="A98">
        <v>2017</v>
      </c>
      <c r="B98" t="s">
        <v>884</v>
      </c>
      <c r="C98" t="s">
        <v>891</v>
      </c>
      <c r="D98">
        <v>990.34960258078172</v>
      </c>
      <c r="E98" s="71">
        <f t="shared" si="1"/>
        <v>6.2383266949504551E-2</v>
      </c>
    </row>
    <row r="99" spans="1:5">
      <c r="A99">
        <v>2017</v>
      </c>
      <c r="B99" t="s">
        <v>884</v>
      </c>
      <c r="C99" t="s">
        <v>854</v>
      </c>
      <c r="D99">
        <v>212.94558560092631</v>
      </c>
      <c r="E99" s="71">
        <f t="shared" si="1"/>
        <v>7.1044381638931439E-2</v>
      </c>
    </row>
    <row r="100" spans="1:5">
      <c r="A100">
        <v>2017</v>
      </c>
      <c r="B100" t="s">
        <v>884</v>
      </c>
      <c r="C100" t="s">
        <v>847</v>
      </c>
      <c r="D100">
        <v>4148.6940308005314</v>
      </c>
      <c r="E100" s="71">
        <f t="shared" si="1"/>
        <v>0.15652738040318639</v>
      </c>
    </row>
    <row r="101" spans="1:5">
      <c r="A101">
        <v>2017</v>
      </c>
      <c r="B101" t="s">
        <v>884</v>
      </c>
      <c r="C101" t="s">
        <v>892</v>
      </c>
      <c r="D101">
        <v>1.2873708752323201</v>
      </c>
      <c r="E101" s="71">
        <f t="shared" si="1"/>
        <v>2.2120493110302085E-4</v>
      </c>
    </row>
    <row r="102" spans="1:5">
      <c r="A102">
        <v>2017</v>
      </c>
      <c r="B102" t="s">
        <v>884</v>
      </c>
      <c r="C102" t="s">
        <v>332</v>
      </c>
      <c r="D102">
        <v>762.57542726099996</v>
      </c>
      <c r="E102" s="71">
        <f t="shared" si="1"/>
        <v>0.29699084648947488</v>
      </c>
    </row>
    <row r="103" spans="1:5">
      <c r="A103">
        <v>2017</v>
      </c>
      <c r="B103" t="s">
        <v>884</v>
      </c>
      <c r="C103" t="s">
        <v>852</v>
      </c>
      <c r="D103">
        <v>26.983906600000001</v>
      </c>
      <c r="E103" s="71">
        <f t="shared" si="1"/>
        <v>0.53716998393804372</v>
      </c>
    </row>
    <row r="104" spans="1:5">
      <c r="A104">
        <v>2017</v>
      </c>
      <c r="B104" t="s">
        <v>884</v>
      </c>
      <c r="C104" t="s">
        <v>900</v>
      </c>
      <c r="D104">
        <v>51155.236171378703</v>
      </c>
      <c r="E104" s="71">
        <f t="shared" si="1"/>
        <v>0.49990448990916325</v>
      </c>
    </row>
    <row r="105" spans="1:5">
      <c r="A105">
        <v>2017</v>
      </c>
      <c r="B105" t="s">
        <v>887</v>
      </c>
      <c r="C105" t="s">
        <v>899</v>
      </c>
      <c r="D105">
        <v>6100.3579614586142</v>
      </c>
      <c r="E105" s="71">
        <f t="shared" si="1"/>
        <v>0.13559404291885524</v>
      </c>
    </row>
    <row r="106" spans="1:5">
      <c r="A106">
        <v>2017</v>
      </c>
      <c r="B106" t="s">
        <v>887</v>
      </c>
      <c r="C106" t="s">
        <v>327</v>
      </c>
      <c r="D106">
        <v>0.1058992</v>
      </c>
      <c r="E106" s="71">
        <f t="shared" si="1"/>
        <v>1.325933882019128E-5</v>
      </c>
    </row>
    <row r="107" spans="1:5">
      <c r="A107">
        <v>2017</v>
      </c>
      <c r="B107" t="s">
        <v>887</v>
      </c>
      <c r="C107" t="s">
        <v>330</v>
      </c>
      <c r="D107">
        <v>7.8432468999999996</v>
      </c>
      <c r="E107" s="71">
        <f t="shared" si="1"/>
        <v>3.3883960460185845E-4</v>
      </c>
    </row>
    <row r="108" spans="1:5">
      <c r="A108">
        <v>2017</v>
      </c>
      <c r="B108" t="s">
        <v>887</v>
      </c>
      <c r="C108" t="s">
        <v>323</v>
      </c>
      <c r="D108">
        <v>25.468589988000002</v>
      </c>
      <c r="E108" s="71">
        <f t="shared" si="1"/>
        <v>9.921819787378848E-3</v>
      </c>
    </row>
    <row r="109" spans="1:5">
      <c r="A109">
        <v>2017</v>
      </c>
      <c r="B109" t="s">
        <v>887</v>
      </c>
      <c r="C109" t="s">
        <v>891</v>
      </c>
      <c r="D109">
        <v>913.46892965083225</v>
      </c>
      <c r="E109" s="71">
        <f t="shared" si="1"/>
        <v>5.7540464437999143E-2</v>
      </c>
    </row>
    <row r="110" spans="1:5">
      <c r="A110">
        <v>2017</v>
      </c>
      <c r="B110" t="s">
        <v>887</v>
      </c>
      <c r="C110" t="s">
        <v>854</v>
      </c>
      <c r="D110">
        <v>63.269222682211399</v>
      </c>
      <c r="E110" s="71">
        <f t="shared" si="1"/>
        <v>2.1108316425292508E-2</v>
      </c>
    </row>
    <row r="111" spans="1:5">
      <c r="A111">
        <v>2017</v>
      </c>
      <c r="B111" t="s">
        <v>887</v>
      </c>
      <c r="C111" t="s">
        <v>847</v>
      </c>
      <c r="D111">
        <v>1346.8857022473251</v>
      </c>
      <c r="E111" s="71">
        <f t="shared" si="1"/>
        <v>5.0817073785168781E-2</v>
      </c>
    </row>
    <row r="112" spans="1:5">
      <c r="A112">
        <v>2017</v>
      </c>
      <c r="B112" t="s">
        <v>887</v>
      </c>
      <c r="C112" t="s">
        <v>332</v>
      </c>
      <c r="D112">
        <v>642.37793755312009</v>
      </c>
      <c r="E112" s="71">
        <f t="shared" si="1"/>
        <v>0.25017901261951814</v>
      </c>
    </row>
    <row r="113" spans="1:5">
      <c r="A113">
        <v>2017</v>
      </c>
      <c r="B113" t="s">
        <v>888</v>
      </c>
      <c r="C113" t="s">
        <v>899</v>
      </c>
      <c r="D113">
        <v>736.35203328818136</v>
      </c>
      <c r="E113" s="71">
        <f t="shared" si="1"/>
        <v>1.6367064004419628E-2</v>
      </c>
    </row>
    <row r="114" spans="1:5">
      <c r="A114">
        <v>2017</v>
      </c>
      <c r="B114" t="s">
        <v>888</v>
      </c>
      <c r="C114" t="s">
        <v>323</v>
      </c>
      <c r="D114">
        <v>0.91560000000000008</v>
      </c>
      <c r="E114" s="71">
        <f t="shared" si="1"/>
        <v>3.5669105363133046E-4</v>
      </c>
    </row>
    <row r="115" spans="1:5">
      <c r="A115">
        <v>2017</v>
      </c>
      <c r="B115" t="s">
        <v>888</v>
      </c>
      <c r="C115" t="s">
        <v>334</v>
      </c>
      <c r="D115">
        <v>86.758903188332255</v>
      </c>
      <c r="E115" s="71">
        <f t="shared" si="1"/>
        <v>2.244787938548618E-3</v>
      </c>
    </row>
    <row r="116" spans="1:5">
      <c r="A116">
        <v>2017</v>
      </c>
      <c r="B116" t="s">
        <v>888</v>
      </c>
      <c r="C116" t="s">
        <v>891</v>
      </c>
      <c r="D116">
        <v>75.370177632824323</v>
      </c>
      <c r="E116" s="71">
        <f t="shared" si="1"/>
        <v>4.7476546656326172E-3</v>
      </c>
    </row>
    <row r="117" spans="1:5">
      <c r="A117">
        <v>2017</v>
      </c>
      <c r="B117" t="s">
        <v>888</v>
      </c>
      <c r="C117" t="s">
        <v>854</v>
      </c>
      <c r="D117">
        <v>43.566967840382773</v>
      </c>
      <c r="E117" s="71">
        <f t="shared" si="1"/>
        <v>1.4535113659992877E-2</v>
      </c>
    </row>
    <row r="118" spans="1:5">
      <c r="A118">
        <v>2017</v>
      </c>
      <c r="B118" t="s">
        <v>888</v>
      </c>
      <c r="C118" t="s">
        <v>847</v>
      </c>
      <c r="D118">
        <v>81.130356550570809</v>
      </c>
      <c r="E118" s="71">
        <f t="shared" si="1"/>
        <v>3.0609927094543826E-3</v>
      </c>
    </row>
    <row r="119" spans="1:5">
      <c r="A119">
        <v>2017</v>
      </c>
      <c r="B119" t="s">
        <v>888</v>
      </c>
      <c r="C119" t="s">
        <v>892</v>
      </c>
      <c r="D119">
        <v>54.718039462667761</v>
      </c>
      <c r="E119" s="71">
        <f t="shared" si="1"/>
        <v>9.4020304345066967E-3</v>
      </c>
    </row>
    <row r="120" spans="1:5">
      <c r="A120">
        <v>2017</v>
      </c>
      <c r="B120" t="s">
        <v>888</v>
      </c>
      <c r="C120" t="s">
        <v>332</v>
      </c>
      <c r="D120">
        <v>238.758352024</v>
      </c>
      <c r="E120" s="71">
        <f t="shared" si="1"/>
        <v>9.2986270654863853E-2</v>
      </c>
    </row>
    <row r="121" spans="1:5">
      <c r="A121">
        <v>2017</v>
      </c>
      <c r="B121" t="s">
        <v>889</v>
      </c>
      <c r="C121" t="s">
        <v>899</v>
      </c>
      <c r="D121">
        <v>2293.5838433313629</v>
      </c>
      <c r="E121" s="71">
        <f t="shared" si="1"/>
        <v>5.0980009379040701E-2</v>
      </c>
    </row>
    <row r="122" spans="1:5">
      <c r="A122">
        <v>2017</v>
      </c>
      <c r="B122" t="s">
        <v>889</v>
      </c>
      <c r="C122" t="s">
        <v>330</v>
      </c>
      <c r="D122">
        <v>3.7539600000000002</v>
      </c>
      <c r="E122" s="71">
        <f t="shared" si="1"/>
        <v>1.6217649887971685E-4</v>
      </c>
    </row>
    <row r="123" spans="1:5">
      <c r="A123">
        <v>2017</v>
      </c>
      <c r="B123" t="s">
        <v>889</v>
      </c>
      <c r="C123" t="s">
        <v>323</v>
      </c>
      <c r="D123">
        <v>2.174952864E-3</v>
      </c>
      <c r="E123" s="71">
        <f t="shared" si="1"/>
        <v>8.4729819643800756E-7</v>
      </c>
    </row>
    <row r="124" spans="1:5">
      <c r="A124">
        <v>2017</v>
      </c>
      <c r="B124" t="s">
        <v>889</v>
      </c>
      <c r="C124" t="s">
        <v>891</v>
      </c>
      <c r="D124">
        <v>656.85387273899994</v>
      </c>
      <c r="E124" s="71">
        <f t="shared" si="1"/>
        <v>4.1375985190593843E-2</v>
      </c>
    </row>
    <row r="125" spans="1:5">
      <c r="A125">
        <v>2017</v>
      </c>
      <c r="B125" t="s">
        <v>889</v>
      </c>
      <c r="C125" t="s">
        <v>854</v>
      </c>
      <c r="D125">
        <v>285.77053848000003</v>
      </c>
      <c r="E125" s="71">
        <f t="shared" si="1"/>
        <v>9.5340746978357413E-2</v>
      </c>
    </row>
    <row r="126" spans="1:5">
      <c r="A126">
        <v>2017</v>
      </c>
      <c r="B126" t="s">
        <v>889</v>
      </c>
      <c r="C126" t="s">
        <v>847</v>
      </c>
      <c r="D126">
        <v>345.91412245062293</v>
      </c>
      <c r="E126" s="71">
        <f t="shared" si="1"/>
        <v>1.3051102595101532E-2</v>
      </c>
    </row>
    <row r="127" spans="1:5">
      <c r="A127">
        <v>2017</v>
      </c>
      <c r="B127" t="s">
        <v>889</v>
      </c>
      <c r="C127" t="s">
        <v>892</v>
      </c>
      <c r="D127">
        <v>161.551499161512</v>
      </c>
      <c r="E127" s="71">
        <f t="shared" si="1"/>
        <v>2.7758891341365045E-2</v>
      </c>
    </row>
    <row r="128" spans="1:5">
      <c r="A128">
        <v>2017</v>
      </c>
      <c r="B128" t="s">
        <v>889</v>
      </c>
      <c r="C128" t="s">
        <v>332</v>
      </c>
      <c r="D128">
        <v>192.55846352699999</v>
      </c>
      <c r="E128" s="71">
        <f t="shared" si="1"/>
        <v>7.4993369884738148E-2</v>
      </c>
    </row>
    <row r="129" spans="1:5">
      <c r="A129">
        <v>2017</v>
      </c>
      <c r="B129" t="s">
        <v>889</v>
      </c>
      <c r="C129" t="s">
        <v>900</v>
      </c>
      <c r="D129">
        <v>3880.1731843463272</v>
      </c>
      <c r="E129" s="71">
        <f t="shared" si="1"/>
        <v>3.7918229719074846E-2</v>
      </c>
    </row>
    <row r="130" spans="1:5">
      <c r="A130">
        <v>2017</v>
      </c>
      <c r="B130" t="s">
        <v>886</v>
      </c>
      <c r="C130" t="s">
        <v>899</v>
      </c>
      <c r="D130">
        <v>2432.1608263340522</v>
      </c>
      <c r="E130" s="71">
        <f t="shared" ref="E130:E193" si="2">D130/SUMIFS($D$2:$D$771,$A$2:$A$771,A130,$C$2:$C$771,C130)</f>
        <v>5.4060191476476067E-2</v>
      </c>
    </row>
    <row r="131" spans="1:5">
      <c r="A131">
        <v>2017</v>
      </c>
      <c r="B131" t="s">
        <v>886</v>
      </c>
      <c r="C131" t="s">
        <v>327</v>
      </c>
      <c r="D131">
        <v>0.14645839999999999</v>
      </c>
      <c r="E131" s="71">
        <f t="shared" si="2"/>
        <v>1.8337641348217007E-5</v>
      </c>
    </row>
    <row r="132" spans="1:5">
      <c r="A132">
        <v>2017</v>
      </c>
      <c r="B132" t="s">
        <v>886</v>
      </c>
      <c r="C132" t="s">
        <v>329</v>
      </c>
      <c r="D132">
        <v>8.1981700000000005E-2</v>
      </c>
      <c r="E132" s="71">
        <f t="shared" si="2"/>
        <v>9.0352043232709084E-5</v>
      </c>
    </row>
    <row r="133" spans="1:5">
      <c r="A133">
        <v>2017</v>
      </c>
      <c r="B133" t="s">
        <v>886</v>
      </c>
      <c r="C133" t="s">
        <v>330</v>
      </c>
      <c r="D133">
        <v>3074.7814042463679</v>
      </c>
      <c r="E133" s="71">
        <f t="shared" si="2"/>
        <v>0.13283500169451332</v>
      </c>
    </row>
    <row r="134" spans="1:5">
      <c r="A134">
        <v>2017</v>
      </c>
      <c r="B134" t="s">
        <v>886</v>
      </c>
      <c r="C134" t="s">
        <v>891</v>
      </c>
      <c r="D134">
        <v>265.66521373070537</v>
      </c>
      <c r="E134" s="71">
        <f t="shared" si="2"/>
        <v>1.6734559093244981E-2</v>
      </c>
    </row>
    <row r="135" spans="1:5">
      <c r="A135">
        <v>2017</v>
      </c>
      <c r="B135" t="s">
        <v>886</v>
      </c>
      <c r="C135" t="s">
        <v>854</v>
      </c>
      <c r="D135">
        <v>25.566424313283409</v>
      </c>
      <c r="E135" s="71">
        <f t="shared" si="2"/>
        <v>8.5296476136383515E-3</v>
      </c>
    </row>
    <row r="136" spans="1:5">
      <c r="A136">
        <v>2017</v>
      </c>
      <c r="B136" t="s">
        <v>886</v>
      </c>
      <c r="C136" t="s">
        <v>847</v>
      </c>
      <c r="D136">
        <v>2207.924328999</v>
      </c>
      <c r="E136" s="71">
        <f t="shared" si="2"/>
        <v>8.3303470629765744E-2</v>
      </c>
    </row>
    <row r="137" spans="1:5">
      <c r="A137">
        <v>2017</v>
      </c>
      <c r="B137" t="s">
        <v>886</v>
      </c>
      <c r="C137" t="s">
        <v>332</v>
      </c>
      <c r="D137">
        <v>23.327724499999999</v>
      </c>
      <c r="E137" s="71">
        <f t="shared" si="2"/>
        <v>9.0851611503041975E-3</v>
      </c>
    </row>
    <row r="138" spans="1:5">
      <c r="A138">
        <v>2017</v>
      </c>
      <c r="B138" t="s">
        <v>875</v>
      </c>
      <c r="C138" t="s">
        <v>899</v>
      </c>
      <c r="D138">
        <v>234.4005195064164</v>
      </c>
      <c r="E138" s="71">
        <f t="shared" si="2"/>
        <v>5.2100736223937094E-3</v>
      </c>
    </row>
    <row r="139" spans="1:5">
      <c r="A139">
        <v>2017</v>
      </c>
      <c r="B139" t="s">
        <v>875</v>
      </c>
      <c r="C139" t="s">
        <v>327</v>
      </c>
      <c r="D139">
        <v>5.4450000000000006E-4</v>
      </c>
      <c r="E139" s="71">
        <f t="shared" si="2"/>
        <v>6.8175302434712949E-8</v>
      </c>
    </row>
    <row r="140" spans="1:5">
      <c r="A140">
        <v>2017</v>
      </c>
      <c r="B140" t="s">
        <v>875</v>
      </c>
      <c r="C140" t="s">
        <v>334</v>
      </c>
      <c r="D140">
        <v>6.9372445280468433</v>
      </c>
      <c r="E140" s="71">
        <f t="shared" si="2"/>
        <v>1.794933115915213E-4</v>
      </c>
    </row>
    <row r="141" spans="1:5">
      <c r="A141">
        <v>2017</v>
      </c>
      <c r="B141" t="s">
        <v>875</v>
      </c>
      <c r="C141" t="s">
        <v>891</v>
      </c>
      <c r="D141">
        <v>314.67530306700002</v>
      </c>
      <c r="E141" s="71">
        <f t="shared" si="2"/>
        <v>1.9821761307814201E-2</v>
      </c>
    </row>
    <row r="142" spans="1:5">
      <c r="A142">
        <v>2017</v>
      </c>
      <c r="B142" t="s">
        <v>875</v>
      </c>
      <c r="C142" t="s">
        <v>854</v>
      </c>
      <c r="D142">
        <v>19.767540780000001</v>
      </c>
      <c r="E142" s="71">
        <f t="shared" si="2"/>
        <v>6.594983912319015E-3</v>
      </c>
    </row>
    <row r="143" spans="1:5">
      <c r="A143">
        <v>2017</v>
      </c>
      <c r="B143" t="s">
        <v>875</v>
      </c>
      <c r="C143" t="s">
        <v>847</v>
      </c>
      <c r="D143">
        <v>68.50275951825887</v>
      </c>
      <c r="E143" s="71">
        <f t="shared" si="2"/>
        <v>2.5845621340539015E-3</v>
      </c>
    </row>
    <row r="144" spans="1:5">
      <c r="A144">
        <v>2017</v>
      </c>
      <c r="B144" t="s">
        <v>875</v>
      </c>
      <c r="C144" t="s">
        <v>892</v>
      </c>
      <c r="D144">
        <v>28.72156539887489</v>
      </c>
      <c r="E144" s="71">
        <f t="shared" si="2"/>
        <v>4.9351371989695631E-3</v>
      </c>
    </row>
    <row r="145" spans="1:5">
      <c r="A145">
        <v>2017</v>
      </c>
      <c r="B145" t="s">
        <v>875</v>
      </c>
      <c r="C145" t="s">
        <v>332</v>
      </c>
      <c r="D145">
        <v>138.60247237199999</v>
      </c>
      <c r="E145" s="71">
        <f t="shared" si="2"/>
        <v>5.3979795471701723E-2</v>
      </c>
    </row>
    <row r="146" spans="1:5">
      <c r="A146">
        <v>2018</v>
      </c>
      <c r="B146" t="s">
        <v>876</v>
      </c>
      <c r="C146" t="s">
        <v>899</v>
      </c>
      <c r="D146">
        <v>329.48610459544102</v>
      </c>
      <c r="E146" s="71">
        <f t="shared" si="2"/>
        <v>7.0770768517029355E-3</v>
      </c>
    </row>
    <row r="147" spans="1:5">
      <c r="A147">
        <v>2018</v>
      </c>
      <c r="B147" t="s">
        <v>876</v>
      </c>
      <c r="C147" t="s">
        <v>327</v>
      </c>
      <c r="D147">
        <v>2.378017919616001</v>
      </c>
      <c r="E147" s="71">
        <f t="shared" si="2"/>
        <v>2.9050285428921559E-4</v>
      </c>
    </row>
    <row r="148" spans="1:5">
      <c r="A148">
        <v>2018</v>
      </c>
      <c r="B148" t="s">
        <v>876</v>
      </c>
      <c r="C148" t="s">
        <v>330</v>
      </c>
      <c r="D148">
        <v>1.6425864000000001E-3</v>
      </c>
      <c r="E148" s="71">
        <f t="shared" si="2"/>
        <v>6.7878845971832441E-8</v>
      </c>
    </row>
    <row r="149" spans="1:5">
      <c r="A149">
        <v>2018</v>
      </c>
      <c r="B149" t="s">
        <v>876</v>
      </c>
      <c r="C149" t="s">
        <v>323</v>
      </c>
      <c r="D149">
        <v>1.6879499999999999E-2</v>
      </c>
      <c r="E149" s="71">
        <f t="shared" si="2"/>
        <v>6.5585716256669064E-6</v>
      </c>
    </row>
    <row r="150" spans="1:5">
      <c r="A150">
        <v>2018</v>
      </c>
      <c r="B150" t="s">
        <v>876</v>
      </c>
      <c r="C150" t="s">
        <v>334</v>
      </c>
      <c r="D150">
        <v>3646.9749631731588</v>
      </c>
      <c r="E150" s="71">
        <f t="shared" si="2"/>
        <v>8.9640042166825903E-2</v>
      </c>
    </row>
    <row r="151" spans="1:5">
      <c r="A151">
        <v>2018</v>
      </c>
      <c r="B151" t="s">
        <v>876</v>
      </c>
      <c r="C151" t="s">
        <v>891</v>
      </c>
      <c r="D151">
        <v>224.58288336464551</v>
      </c>
      <c r="E151" s="71">
        <f t="shared" si="2"/>
        <v>1.382312585391916E-2</v>
      </c>
    </row>
    <row r="152" spans="1:5">
      <c r="A152">
        <v>2018</v>
      </c>
      <c r="B152" t="s">
        <v>876</v>
      </c>
      <c r="C152" t="s">
        <v>854</v>
      </c>
      <c r="D152">
        <v>23.284634605129771</v>
      </c>
      <c r="E152" s="71">
        <f t="shared" si="2"/>
        <v>9.2044153802764289E-3</v>
      </c>
    </row>
    <row r="153" spans="1:5">
      <c r="A153">
        <v>2018</v>
      </c>
      <c r="B153" t="s">
        <v>876</v>
      </c>
      <c r="C153" t="s">
        <v>847</v>
      </c>
      <c r="D153">
        <v>164.6590019537548</v>
      </c>
      <c r="E153" s="71">
        <f t="shared" si="2"/>
        <v>6.2725136187692767E-3</v>
      </c>
    </row>
    <row r="154" spans="1:5">
      <c r="A154">
        <v>2018</v>
      </c>
      <c r="B154" t="s">
        <v>876</v>
      </c>
      <c r="C154" t="s">
        <v>892</v>
      </c>
      <c r="D154">
        <v>731.71621331267386</v>
      </c>
      <c r="E154" s="71">
        <f t="shared" si="2"/>
        <v>0.12717084052926139</v>
      </c>
    </row>
    <row r="155" spans="1:5">
      <c r="A155">
        <v>2018</v>
      </c>
      <c r="B155" t="s">
        <v>876</v>
      </c>
      <c r="C155" t="s">
        <v>332</v>
      </c>
      <c r="D155">
        <v>391.50587931899997</v>
      </c>
      <c r="E155" s="71">
        <f t="shared" si="2"/>
        <v>0.14624025785965281</v>
      </c>
    </row>
    <row r="156" spans="1:5">
      <c r="A156">
        <v>2018</v>
      </c>
      <c r="B156" t="s">
        <v>876</v>
      </c>
      <c r="C156" t="s">
        <v>852</v>
      </c>
      <c r="D156">
        <v>5.4936000000000013E-2</v>
      </c>
      <c r="E156" s="71">
        <f t="shared" si="2"/>
        <v>8.9599892313533722E-4</v>
      </c>
    </row>
    <row r="157" spans="1:5">
      <c r="A157">
        <v>2018</v>
      </c>
      <c r="B157" t="s">
        <v>876</v>
      </c>
      <c r="C157" t="s">
        <v>853</v>
      </c>
      <c r="D157">
        <v>105.341160051789</v>
      </c>
      <c r="E157" s="71">
        <f t="shared" si="2"/>
        <v>6.617761929246295E-2</v>
      </c>
    </row>
    <row r="158" spans="1:5">
      <c r="A158">
        <v>2018</v>
      </c>
      <c r="B158" t="s">
        <v>877</v>
      </c>
      <c r="C158" t="s">
        <v>899</v>
      </c>
      <c r="D158">
        <v>722.8362238698279</v>
      </c>
      <c r="E158" s="71">
        <f t="shared" si="2"/>
        <v>1.5525897560392301E-2</v>
      </c>
    </row>
    <row r="159" spans="1:5">
      <c r="A159">
        <v>2018</v>
      </c>
      <c r="B159" t="s">
        <v>877</v>
      </c>
      <c r="C159" t="s">
        <v>327</v>
      </c>
      <c r="D159">
        <v>57.217484478004003</v>
      </c>
      <c r="E159" s="71">
        <f t="shared" si="2"/>
        <v>6.9897886046178847E-3</v>
      </c>
    </row>
    <row r="160" spans="1:5">
      <c r="A160">
        <v>2018</v>
      </c>
      <c r="B160" t="s">
        <v>877</v>
      </c>
      <c r="C160" t="s">
        <v>323</v>
      </c>
      <c r="D160">
        <v>684.75492318985698</v>
      </c>
      <c r="E160" s="71">
        <f t="shared" si="2"/>
        <v>0.26606322520031506</v>
      </c>
    </row>
    <row r="161" spans="1:5">
      <c r="A161">
        <v>2018</v>
      </c>
      <c r="B161" t="s">
        <v>877</v>
      </c>
      <c r="C161" t="s">
        <v>334</v>
      </c>
      <c r="D161">
        <v>22252.637194419211</v>
      </c>
      <c r="E161" s="71">
        <f t="shared" si="2"/>
        <v>0.54695394308252798</v>
      </c>
    </row>
    <row r="162" spans="1:5">
      <c r="A162">
        <v>2018</v>
      </c>
      <c r="B162" t="s">
        <v>877</v>
      </c>
      <c r="C162" t="s">
        <v>891</v>
      </c>
      <c r="D162">
        <v>583.56316503792971</v>
      </c>
      <c r="E162" s="71">
        <f t="shared" si="2"/>
        <v>3.5918441125957053E-2</v>
      </c>
    </row>
    <row r="163" spans="1:5">
      <c r="A163">
        <v>2018</v>
      </c>
      <c r="B163" t="s">
        <v>877</v>
      </c>
      <c r="C163" t="s">
        <v>854</v>
      </c>
      <c r="D163">
        <v>28.534943153983502</v>
      </c>
      <c r="E163" s="71">
        <f t="shared" si="2"/>
        <v>1.1279862196505168E-2</v>
      </c>
    </row>
    <row r="164" spans="1:5">
      <c r="A164">
        <v>2018</v>
      </c>
      <c r="B164" t="s">
        <v>877</v>
      </c>
      <c r="C164" t="s">
        <v>847</v>
      </c>
      <c r="D164">
        <v>1408.580679020326</v>
      </c>
      <c r="E164" s="71">
        <f t="shared" si="2"/>
        <v>5.3658417623421009E-2</v>
      </c>
    </row>
    <row r="165" spans="1:5">
      <c r="A165">
        <v>2018</v>
      </c>
      <c r="B165" t="s">
        <v>877</v>
      </c>
      <c r="C165" t="s">
        <v>892</v>
      </c>
      <c r="D165">
        <v>2810.9097242342909</v>
      </c>
      <c r="E165" s="71">
        <f t="shared" si="2"/>
        <v>0.48853058847009362</v>
      </c>
    </row>
    <row r="166" spans="1:5">
      <c r="A166">
        <v>2018</v>
      </c>
      <c r="B166" t="s">
        <v>877</v>
      </c>
      <c r="C166" t="s">
        <v>332</v>
      </c>
      <c r="D166">
        <v>123.00990816051601</v>
      </c>
      <c r="E166" s="71">
        <f t="shared" si="2"/>
        <v>4.5948226167067563E-2</v>
      </c>
    </row>
    <row r="167" spans="1:5">
      <c r="A167">
        <v>2018</v>
      </c>
      <c r="B167" t="s">
        <v>877</v>
      </c>
      <c r="C167" t="s">
        <v>852</v>
      </c>
      <c r="D167">
        <v>0.21974399999999999</v>
      </c>
      <c r="E167" s="71">
        <f t="shared" si="2"/>
        <v>3.583995692541348E-3</v>
      </c>
    </row>
    <row r="168" spans="1:5">
      <c r="A168">
        <v>2018</v>
      </c>
      <c r="B168" t="s">
        <v>877</v>
      </c>
      <c r="C168" t="s">
        <v>853</v>
      </c>
      <c r="D168">
        <v>1486.2832782433679</v>
      </c>
      <c r="E168" s="71">
        <f t="shared" si="2"/>
        <v>0.93371564258441031</v>
      </c>
    </row>
    <row r="169" spans="1:5">
      <c r="A169">
        <v>2018</v>
      </c>
      <c r="B169" t="s">
        <v>878</v>
      </c>
      <c r="C169" t="s">
        <v>899</v>
      </c>
      <c r="D169">
        <v>348.66173072125252</v>
      </c>
      <c r="E169" s="71">
        <f t="shared" si="2"/>
        <v>7.48895273320185E-3</v>
      </c>
    </row>
    <row r="170" spans="1:5">
      <c r="A170">
        <v>2018</v>
      </c>
      <c r="B170" t="s">
        <v>878</v>
      </c>
      <c r="C170" t="s">
        <v>327</v>
      </c>
      <c r="D170">
        <v>1.7035237235080001</v>
      </c>
      <c r="E170" s="71">
        <f t="shared" si="2"/>
        <v>2.0810545620630934E-4</v>
      </c>
    </row>
    <row r="171" spans="1:5">
      <c r="A171">
        <v>2018</v>
      </c>
      <c r="B171" t="s">
        <v>878</v>
      </c>
      <c r="C171" t="s">
        <v>323</v>
      </c>
      <c r="D171">
        <v>195.25708775999999</v>
      </c>
      <c r="E171" s="71">
        <f t="shared" si="2"/>
        <v>7.586762614372991E-2</v>
      </c>
    </row>
    <row r="172" spans="1:5">
      <c r="A172">
        <v>2018</v>
      </c>
      <c r="B172" t="s">
        <v>878</v>
      </c>
      <c r="C172" t="s">
        <v>334</v>
      </c>
      <c r="D172">
        <v>4596.3368167313056</v>
      </c>
      <c r="E172" s="71">
        <f t="shared" si="2"/>
        <v>0.11297467907655774</v>
      </c>
    </row>
    <row r="173" spans="1:5">
      <c r="A173">
        <v>2018</v>
      </c>
      <c r="B173" t="s">
        <v>878</v>
      </c>
      <c r="C173" t="s">
        <v>891</v>
      </c>
      <c r="D173">
        <v>230.57457811110001</v>
      </c>
      <c r="E173" s="71">
        <f t="shared" si="2"/>
        <v>1.4191915983058384E-2</v>
      </c>
    </row>
    <row r="174" spans="1:5">
      <c r="A174">
        <v>2018</v>
      </c>
      <c r="B174" t="s">
        <v>878</v>
      </c>
      <c r="C174" t="s">
        <v>854</v>
      </c>
      <c r="D174">
        <v>21.636951007</v>
      </c>
      <c r="E174" s="71">
        <f t="shared" si="2"/>
        <v>8.5530861019928999E-3</v>
      </c>
    </row>
    <row r="175" spans="1:5">
      <c r="A175">
        <v>2018</v>
      </c>
      <c r="B175" t="s">
        <v>878</v>
      </c>
      <c r="C175" t="s">
        <v>331</v>
      </c>
      <c r="D175">
        <v>1513.1155697280001</v>
      </c>
      <c r="E175" s="71">
        <f t="shared" si="2"/>
        <v>0.91570250621142368</v>
      </c>
    </row>
    <row r="176" spans="1:5">
      <c r="A176">
        <v>2018</v>
      </c>
      <c r="B176" t="s">
        <v>878</v>
      </c>
      <c r="C176" t="s">
        <v>847</v>
      </c>
      <c r="D176">
        <v>178.34765255250119</v>
      </c>
      <c r="E176" s="71">
        <f t="shared" si="2"/>
        <v>6.7939685424868749E-3</v>
      </c>
    </row>
    <row r="177" spans="1:5">
      <c r="A177">
        <v>2018</v>
      </c>
      <c r="B177" t="s">
        <v>878</v>
      </c>
      <c r="C177" t="s">
        <v>892</v>
      </c>
      <c r="D177">
        <v>764.52442317665941</v>
      </c>
      <c r="E177" s="71">
        <f t="shared" si="2"/>
        <v>0.13287284295691645</v>
      </c>
    </row>
    <row r="178" spans="1:5">
      <c r="A178">
        <v>2018</v>
      </c>
      <c r="B178" t="s">
        <v>878</v>
      </c>
      <c r="C178" t="s">
        <v>332</v>
      </c>
      <c r="D178">
        <v>8.5528663990000009</v>
      </c>
      <c r="E178" s="71">
        <f t="shared" si="2"/>
        <v>3.1947754904844911E-3</v>
      </c>
    </row>
    <row r="179" spans="1:5">
      <c r="A179">
        <v>2018</v>
      </c>
      <c r="B179" t="s">
        <v>878</v>
      </c>
      <c r="C179" t="s">
        <v>852</v>
      </c>
      <c r="D179">
        <v>9.1560000000000009E-3</v>
      </c>
      <c r="E179" s="71">
        <f t="shared" si="2"/>
        <v>1.4933315385588951E-4</v>
      </c>
    </row>
    <row r="180" spans="1:5">
      <c r="A180">
        <v>2018</v>
      </c>
      <c r="B180" t="s">
        <v>879</v>
      </c>
      <c r="C180" t="s">
        <v>899</v>
      </c>
      <c r="D180">
        <v>964.4256323998469</v>
      </c>
      <c r="E180" s="71">
        <f t="shared" si="2"/>
        <v>2.0715029323092007E-2</v>
      </c>
    </row>
    <row r="181" spans="1:5">
      <c r="A181">
        <v>2018</v>
      </c>
      <c r="B181" t="s">
        <v>879</v>
      </c>
      <c r="C181" t="s">
        <v>327</v>
      </c>
      <c r="D181">
        <v>2.9327374999999999E-2</v>
      </c>
      <c r="E181" s="71">
        <f t="shared" si="2"/>
        <v>3.5826837451611512E-6</v>
      </c>
    </row>
    <row r="182" spans="1:5">
      <c r="A182">
        <v>2018</v>
      </c>
      <c r="B182" t="s">
        <v>879</v>
      </c>
      <c r="C182" t="s">
        <v>323</v>
      </c>
      <c r="D182">
        <v>0.31704949999999998</v>
      </c>
      <c r="E182" s="71">
        <f t="shared" si="2"/>
        <v>1.2319037024982257E-4</v>
      </c>
    </row>
    <row r="183" spans="1:5">
      <c r="A183">
        <v>2018</v>
      </c>
      <c r="B183" t="s">
        <v>879</v>
      </c>
      <c r="C183" t="s">
        <v>334</v>
      </c>
      <c r="D183">
        <v>2592.101728520116</v>
      </c>
      <c r="E183" s="71">
        <f t="shared" si="2"/>
        <v>6.3712010801159208E-2</v>
      </c>
    </row>
    <row r="184" spans="1:5">
      <c r="A184">
        <v>2018</v>
      </c>
      <c r="B184" t="s">
        <v>879</v>
      </c>
      <c r="C184" t="s">
        <v>891</v>
      </c>
      <c r="D184">
        <v>626.2114083890001</v>
      </c>
      <c r="E184" s="71">
        <f t="shared" si="2"/>
        <v>3.854344988200379E-2</v>
      </c>
    </row>
    <row r="185" spans="1:5">
      <c r="A185">
        <v>2018</v>
      </c>
      <c r="B185" t="s">
        <v>879</v>
      </c>
      <c r="C185" t="s">
        <v>854</v>
      </c>
      <c r="D185">
        <v>118.703976861179</v>
      </c>
      <c r="E185" s="71">
        <f t="shared" si="2"/>
        <v>4.6923678591044141E-2</v>
      </c>
    </row>
    <row r="186" spans="1:5">
      <c r="A186">
        <v>2018</v>
      </c>
      <c r="B186" t="s">
        <v>879</v>
      </c>
      <c r="C186" t="s">
        <v>331</v>
      </c>
      <c r="D186">
        <v>139.29398409999999</v>
      </c>
      <c r="E186" s="71">
        <f t="shared" si="2"/>
        <v>8.4297493788576316E-2</v>
      </c>
    </row>
    <row r="187" spans="1:5">
      <c r="A187">
        <v>2018</v>
      </c>
      <c r="B187" t="s">
        <v>879</v>
      </c>
      <c r="C187" t="s">
        <v>847</v>
      </c>
      <c r="D187">
        <v>498.66417272242097</v>
      </c>
      <c r="E187" s="71">
        <f t="shared" si="2"/>
        <v>1.8996093608487793E-2</v>
      </c>
    </row>
    <row r="188" spans="1:5">
      <c r="A188">
        <v>2018</v>
      </c>
      <c r="B188" t="s">
        <v>879</v>
      </c>
      <c r="C188" t="s">
        <v>892</v>
      </c>
      <c r="D188">
        <v>276.21242993955991</v>
      </c>
      <c r="E188" s="71">
        <f t="shared" si="2"/>
        <v>4.8005177746462742E-2</v>
      </c>
    </row>
    <row r="189" spans="1:5">
      <c r="A189">
        <v>2018</v>
      </c>
      <c r="B189" t="s">
        <v>879</v>
      </c>
      <c r="C189" t="s">
        <v>332</v>
      </c>
      <c r="D189">
        <v>24.182476295000001</v>
      </c>
      <c r="E189" s="71">
        <f t="shared" si="2"/>
        <v>9.0329462617960623E-3</v>
      </c>
    </row>
    <row r="190" spans="1:5">
      <c r="A190">
        <v>2018</v>
      </c>
      <c r="B190" t="s">
        <v>879</v>
      </c>
      <c r="C190" t="s">
        <v>852</v>
      </c>
      <c r="D190">
        <v>0.54936000000000007</v>
      </c>
      <c r="E190" s="71">
        <f t="shared" si="2"/>
        <v>8.9599892313533703E-3</v>
      </c>
    </row>
    <row r="191" spans="1:5">
      <c r="A191">
        <v>2018</v>
      </c>
      <c r="B191" t="s">
        <v>885</v>
      </c>
      <c r="C191" t="s">
        <v>899</v>
      </c>
      <c r="D191">
        <v>4010.0171066331031</v>
      </c>
      <c r="E191" s="71">
        <f t="shared" si="2"/>
        <v>8.6131702807714067E-2</v>
      </c>
    </row>
    <row r="192" spans="1:5">
      <c r="A192">
        <v>2018</v>
      </c>
      <c r="B192" t="s">
        <v>885</v>
      </c>
      <c r="C192" t="s">
        <v>327</v>
      </c>
      <c r="D192">
        <v>3.35130675E-2</v>
      </c>
      <c r="E192" s="71">
        <f t="shared" si="2"/>
        <v>4.0940153076345385E-6</v>
      </c>
    </row>
    <row r="193" spans="1:5">
      <c r="A193">
        <v>2018</v>
      </c>
      <c r="B193" t="s">
        <v>885</v>
      </c>
      <c r="C193" t="s">
        <v>329</v>
      </c>
      <c r="D193">
        <v>5.6301099425040002</v>
      </c>
      <c r="E193" s="71">
        <f t="shared" si="2"/>
        <v>8.4364078510012763E-3</v>
      </c>
    </row>
    <row r="194" spans="1:5">
      <c r="A194">
        <v>2018</v>
      </c>
      <c r="B194" t="s">
        <v>885</v>
      </c>
      <c r="C194" t="s">
        <v>330</v>
      </c>
      <c r="D194">
        <v>1900.6739909999999</v>
      </c>
      <c r="E194" s="71">
        <f t="shared" ref="E194:E257" si="3">D194/SUMIFS($D$2:$D$771,$A$2:$A$771,A194,$C$2:$C$771,C194)</f>
        <v>7.8544152732396316E-2</v>
      </c>
    </row>
    <row r="195" spans="1:5">
      <c r="A195">
        <v>2018</v>
      </c>
      <c r="B195" t="s">
        <v>885</v>
      </c>
      <c r="C195" t="s">
        <v>323</v>
      </c>
      <c r="D195">
        <v>0.2449170725</v>
      </c>
      <c r="E195" s="71">
        <f t="shared" si="3"/>
        <v>9.5163136487449554E-5</v>
      </c>
    </row>
    <row r="196" spans="1:5">
      <c r="A196">
        <v>2018</v>
      </c>
      <c r="B196" t="s">
        <v>885</v>
      </c>
      <c r="C196" t="s">
        <v>891</v>
      </c>
      <c r="D196">
        <v>697.23286213254869</v>
      </c>
      <c r="E196" s="71">
        <f t="shared" si="3"/>
        <v>4.2914835976603727E-2</v>
      </c>
    </row>
    <row r="197" spans="1:5">
      <c r="A197">
        <v>2018</v>
      </c>
      <c r="B197" t="s">
        <v>885</v>
      </c>
      <c r="C197" t="s">
        <v>854</v>
      </c>
      <c r="D197">
        <v>109.9218746144318</v>
      </c>
      <c r="E197" s="71">
        <f t="shared" si="3"/>
        <v>4.3452113829048185E-2</v>
      </c>
    </row>
    <row r="198" spans="1:5">
      <c r="A198">
        <v>2018</v>
      </c>
      <c r="B198" t="s">
        <v>885</v>
      </c>
      <c r="C198" t="s">
        <v>847</v>
      </c>
      <c r="D198">
        <v>542.04337512593884</v>
      </c>
      <c r="E198" s="71">
        <f t="shared" si="3"/>
        <v>2.064857925833908E-2</v>
      </c>
    </row>
    <row r="199" spans="1:5">
      <c r="A199">
        <v>2018</v>
      </c>
      <c r="B199" t="s">
        <v>885</v>
      </c>
      <c r="C199" t="s">
        <v>332</v>
      </c>
      <c r="D199">
        <v>1.025807871</v>
      </c>
      <c r="E199" s="71">
        <f t="shared" si="3"/>
        <v>3.8317280912981982E-4</v>
      </c>
    </row>
    <row r="200" spans="1:5">
      <c r="A200">
        <v>2018</v>
      </c>
      <c r="B200" t="s">
        <v>41</v>
      </c>
      <c r="C200" t="s">
        <v>899</v>
      </c>
      <c r="D200">
        <v>14140.02966613225</v>
      </c>
      <c r="E200" s="71">
        <f t="shared" si="3"/>
        <v>0.30371562028525673</v>
      </c>
    </row>
    <row r="201" spans="1:5">
      <c r="A201">
        <v>2018</v>
      </c>
      <c r="B201" t="s">
        <v>41</v>
      </c>
      <c r="C201" t="s">
        <v>327</v>
      </c>
      <c r="D201">
        <v>296.77332470688799</v>
      </c>
      <c r="E201" s="71">
        <f t="shared" si="3"/>
        <v>3.6254351656934858E-2</v>
      </c>
    </row>
    <row r="202" spans="1:5">
      <c r="A202">
        <v>2018</v>
      </c>
      <c r="B202" t="s">
        <v>41</v>
      </c>
      <c r="C202" t="s">
        <v>330</v>
      </c>
      <c r="D202">
        <v>2139.3972870272669</v>
      </c>
      <c r="E202" s="71">
        <f t="shared" si="3"/>
        <v>8.8409242228402754E-2</v>
      </c>
    </row>
    <row r="203" spans="1:5">
      <c r="A203">
        <v>2018</v>
      </c>
      <c r="B203" t="s">
        <v>41</v>
      </c>
      <c r="C203" t="s">
        <v>323</v>
      </c>
      <c r="D203">
        <v>622.53283986165195</v>
      </c>
      <c r="E203" s="71">
        <f t="shared" si="3"/>
        <v>0.24188668026674195</v>
      </c>
    </row>
    <row r="204" spans="1:5">
      <c r="A204">
        <v>2018</v>
      </c>
      <c r="B204" t="s">
        <v>41</v>
      </c>
      <c r="C204" t="s">
        <v>334</v>
      </c>
      <c r="D204">
        <v>2405.711684646662</v>
      </c>
      <c r="E204" s="71">
        <f t="shared" si="3"/>
        <v>5.9130676527957719E-2</v>
      </c>
    </row>
    <row r="205" spans="1:5">
      <c r="A205">
        <v>2018</v>
      </c>
      <c r="B205" t="s">
        <v>41</v>
      </c>
      <c r="C205" t="s">
        <v>891</v>
      </c>
      <c r="D205">
        <v>8068.7685166383308</v>
      </c>
      <c r="E205" s="71">
        <f t="shared" si="3"/>
        <v>0.49663447641526948</v>
      </c>
    </row>
    <row r="206" spans="1:5">
      <c r="A206">
        <v>2018</v>
      </c>
      <c r="B206" t="s">
        <v>41</v>
      </c>
      <c r="C206" t="s">
        <v>854</v>
      </c>
      <c r="D206">
        <v>1005.483544873962</v>
      </c>
      <c r="E206" s="71">
        <f t="shared" si="3"/>
        <v>0.39746761596223817</v>
      </c>
    </row>
    <row r="207" spans="1:5">
      <c r="A207">
        <v>2018</v>
      </c>
      <c r="B207" t="s">
        <v>41</v>
      </c>
      <c r="C207" t="s">
        <v>847</v>
      </c>
      <c r="D207">
        <v>9208.822166921711</v>
      </c>
      <c r="E207" s="71">
        <f t="shared" si="3"/>
        <v>0.35080051360364539</v>
      </c>
    </row>
    <row r="208" spans="1:5">
      <c r="A208">
        <v>2018</v>
      </c>
      <c r="B208" t="s">
        <v>41</v>
      </c>
      <c r="C208" t="s">
        <v>892</v>
      </c>
      <c r="D208">
        <v>668.0051569305574</v>
      </c>
      <c r="E208" s="71">
        <f t="shared" si="3"/>
        <v>0.11609798408066617</v>
      </c>
    </row>
    <row r="209" spans="1:5">
      <c r="A209">
        <v>2018</v>
      </c>
      <c r="B209" t="s">
        <v>41</v>
      </c>
      <c r="C209" t="s">
        <v>852</v>
      </c>
      <c r="D209">
        <v>0.52189200000000002</v>
      </c>
      <c r="E209" s="71">
        <f t="shared" si="3"/>
        <v>8.5119897697857015E-3</v>
      </c>
    </row>
    <row r="210" spans="1:5">
      <c r="A210">
        <v>2018</v>
      </c>
      <c r="B210" t="s">
        <v>880</v>
      </c>
      <c r="C210" t="s">
        <v>899</v>
      </c>
      <c r="D210">
        <v>3261.970355364941</v>
      </c>
      <c r="E210" s="71">
        <f t="shared" si="3"/>
        <v>7.0064304900625679E-2</v>
      </c>
    </row>
    <row r="211" spans="1:5">
      <c r="A211">
        <v>2018</v>
      </c>
      <c r="B211" t="s">
        <v>880</v>
      </c>
      <c r="C211" t="s">
        <v>327</v>
      </c>
      <c r="D211">
        <v>1.2803389629840001</v>
      </c>
      <c r="E211" s="71">
        <f t="shared" si="3"/>
        <v>1.5640846107022066E-4</v>
      </c>
    </row>
    <row r="212" spans="1:5">
      <c r="A212">
        <v>2018</v>
      </c>
      <c r="B212" t="s">
        <v>880</v>
      </c>
      <c r="C212" t="s">
        <v>330</v>
      </c>
      <c r="D212">
        <v>13.984335523464001</v>
      </c>
      <c r="E212" s="71">
        <f t="shared" si="3"/>
        <v>5.7789383682687115E-4</v>
      </c>
    </row>
    <row r="213" spans="1:5">
      <c r="A213">
        <v>2018</v>
      </c>
      <c r="B213" t="s">
        <v>880</v>
      </c>
      <c r="C213" t="s">
        <v>323</v>
      </c>
      <c r="D213">
        <v>520.04880908684322</v>
      </c>
      <c r="E213" s="71">
        <f t="shared" si="3"/>
        <v>0.20206625570892719</v>
      </c>
    </row>
    <row r="214" spans="1:5">
      <c r="A214">
        <v>2018</v>
      </c>
      <c r="B214" t="s">
        <v>880</v>
      </c>
      <c r="C214" t="s">
        <v>334</v>
      </c>
      <c r="D214">
        <v>2567.3304626532231</v>
      </c>
      <c r="E214" s="71">
        <f t="shared" si="3"/>
        <v>6.3103150762563842E-2</v>
      </c>
    </row>
    <row r="215" spans="1:5">
      <c r="A215">
        <v>2018</v>
      </c>
      <c r="B215" t="s">
        <v>880</v>
      </c>
      <c r="C215" t="s">
        <v>891</v>
      </c>
      <c r="D215">
        <v>809.51220985892314</v>
      </c>
      <c r="E215" s="71">
        <f t="shared" si="3"/>
        <v>4.9825654517915381E-2</v>
      </c>
    </row>
    <row r="216" spans="1:5">
      <c r="A216">
        <v>2018</v>
      </c>
      <c r="B216" t="s">
        <v>880</v>
      </c>
      <c r="C216" t="s">
        <v>854</v>
      </c>
      <c r="D216">
        <v>410.33949533902171</v>
      </c>
      <c r="E216" s="71">
        <f t="shared" si="3"/>
        <v>0.16220719053934707</v>
      </c>
    </row>
    <row r="217" spans="1:5">
      <c r="A217">
        <v>2018</v>
      </c>
      <c r="B217" t="s">
        <v>880</v>
      </c>
      <c r="C217" t="s">
        <v>847</v>
      </c>
      <c r="D217">
        <v>1826.080227834831</v>
      </c>
      <c r="E217" s="71">
        <f t="shared" si="3"/>
        <v>6.9562629204300772E-2</v>
      </c>
    </row>
    <row r="218" spans="1:5">
      <c r="A218">
        <v>2018</v>
      </c>
      <c r="B218" t="s">
        <v>880</v>
      </c>
      <c r="C218" t="s">
        <v>892</v>
      </c>
      <c r="D218">
        <v>242.1572610572552</v>
      </c>
      <c r="E218" s="71">
        <f t="shared" si="3"/>
        <v>4.2086456290883888E-2</v>
      </c>
    </row>
    <row r="219" spans="1:5">
      <c r="A219">
        <v>2018</v>
      </c>
      <c r="B219" t="s">
        <v>880</v>
      </c>
      <c r="C219" t="s">
        <v>332</v>
      </c>
      <c r="D219">
        <v>0.11276041000000001</v>
      </c>
      <c r="E219" s="71">
        <f t="shared" si="3"/>
        <v>4.2119703191798018E-5</v>
      </c>
    </row>
    <row r="220" spans="1:5">
      <c r="A220">
        <v>2018</v>
      </c>
      <c r="B220" t="s">
        <v>880</v>
      </c>
      <c r="C220" t="s">
        <v>852</v>
      </c>
      <c r="D220">
        <v>32.445151688999999</v>
      </c>
      <c r="E220" s="71">
        <f t="shared" si="3"/>
        <v>0.52917614996189488</v>
      </c>
    </row>
    <row r="221" spans="1:5">
      <c r="A221">
        <v>2018</v>
      </c>
      <c r="B221" t="s">
        <v>880</v>
      </c>
      <c r="C221" t="s">
        <v>900</v>
      </c>
      <c r="D221">
        <v>45730.122410492448</v>
      </c>
      <c r="E221" s="71">
        <f t="shared" si="3"/>
        <v>0.42991154997422087</v>
      </c>
    </row>
    <row r="222" spans="1:5">
      <c r="A222">
        <v>2018</v>
      </c>
      <c r="B222" t="s">
        <v>881</v>
      </c>
      <c r="C222" t="s">
        <v>899</v>
      </c>
      <c r="D222">
        <v>2273.4333898272248</v>
      </c>
      <c r="E222" s="71">
        <f t="shared" si="3"/>
        <v>4.8831384973851824E-2</v>
      </c>
    </row>
    <row r="223" spans="1:5">
      <c r="A223">
        <v>2018</v>
      </c>
      <c r="B223" t="s">
        <v>881</v>
      </c>
      <c r="C223" t="s">
        <v>327</v>
      </c>
      <c r="D223">
        <v>1.221144382956</v>
      </c>
      <c r="E223" s="71">
        <f t="shared" si="3"/>
        <v>1.4917714699359577E-4</v>
      </c>
    </row>
    <row r="224" spans="1:5">
      <c r="A224">
        <v>2018</v>
      </c>
      <c r="B224" t="s">
        <v>881</v>
      </c>
      <c r="C224" t="s">
        <v>329</v>
      </c>
      <c r="D224">
        <v>12.453495928000001</v>
      </c>
      <c r="E224" s="71">
        <f t="shared" si="3"/>
        <v>1.8660873747105691E-2</v>
      </c>
    </row>
    <row r="225" spans="1:5">
      <c r="A225">
        <v>2018</v>
      </c>
      <c r="B225" t="s">
        <v>881</v>
      </c>
      <c r="C225" t="s">
        <v>330</v>
      </c>
      <c r="D225">
        <v>77.035121647964999</v>
      </c>
      <c r="E225" s="71">
        <f t="shared" si="3"/>
        <v>3.1834277677957098E-3</v>
      </c>
    </row>
    <row r="226" spans="1:5">
      <c r="A226">
        <v>2018</v>
      </c>
      <c r="B226" t="s">
        <v>881</v>
      </c>
      <c r="C226" t="s">
        <v>323</v>
      </c>
      <c r="D226">
        <v>0.33965295000000001</v>
      </c>
      <c r="E226" s="71">
        <f t="shared" si="3"/>
        <v>1.3197299685678253E-4</v>
      </c>
    </row>
    <row r="227" spans="1:5">
      <c r="A227">
        <v>2018</v>
      </c>
      <c r="B227" t="s">
        <v>881</v>
      </c>
      <c r="C227" t="s">
        <v>334</v>
      </c>
      <c r="D227">
        <v>2567.4578894822671</v>
      </c>
      <c r="E227" s="71">
        <f t="shared" si="3"/>
        <v>6.310628282309183E-2</v>
      </c>
    </row>
    <row r="228" spans="1:5">
      <c r="A228">
        <v>2018</v>
      </c>
      <c r="B228" t="s">
        <v>881</v>
      </c>
      <c r="C228" t="s">
        <v>891</v>
      </c>
      <c r="D228">
        <v>667.24289598382802</v>
      </c>
      <c r="E228" s="71">
        <f t="shared" si="3"/>
        <v>4.1068946965750454E-2</v>
      </c>
    </row>
    <row r="229" spans="1:5">
      <c r="A229">
        <v>2018</v>
      </c>
      <c r="B229" t="s">
        <v>881</v>
      </c>
      <c r="C229" t="s">
        <v>854</v>
      </c>
      <c r="D229">
        <v>83.620816499283762</v>
      </c>
      <c r="E229" s="71">
        <f t="shared" si="3"/>
        <v>3.3055306323240059E-2</v>
      </c>
    </row>
    <row r="230" spans="1:5">
      <c r="A230">
        <v>2018</v>
      </c>
      <c r="B230" t="s">
        <v>881</v>
      </c>
      <c r="C230" t="s">
        <v>847</v>
      </c>
      <c r="D230">
        <v>1362.037757062531</v>
      </c>
      <c r="E230" s="71">
        <f t="shared" si="3"/>
        <v>5.188541336386903E-2</v>
      </c>
    </row>
    <row r="231" spans="1:5">
      <c r="A231">
        <v>2018</v>
      </c>
      <c r="B231" t="s">
        <v>881</v>
      </c>
      <c r="C231" t="s">
        <v>892</v>
      </c>
      <c r="D231">
        <v>35.110215461409041</v>
      </c>
      <c r="E231" s="71">
        <f t="shared" si="3"/>
        <v>6.1020864785497021E-3</v>
      </c>
    </row>
    <row r="232" spans="1:5">
      <c r="A232">
        <v>2018</v>
      </c>
      <c r="B232" t="s">
        <v>881</v>
      </c>
      <c r="C232" t="s">
        <v>332</v>
      </c>
      <c r="D232">
        <v>16.367156900000001</v>
      </c>
      <c r="E232" s="71">
        <f t="shared" si="3"/>
        <v>6.1136687133506252E-3</v>
      </c>
    </row>
    <row r="233" spans="1:5">
      <c r="A233">
        <v>2018</v>
      </c>
      <c r="B233" t="s">
        <v>882</v>
      </c>
      <c r="C233" t="s">
        <v>899</v>
      </c>
      <c r="D233">
        <v>2555.124704059574</v>
      </c>
      <c r="E233" s="71">
        <f t="shared" si="3"/>
        <v>5.4881871023111213E-2</v>
      </c>
    </row>
    <row r="234" spans="1:5">
      <c r="A234">
        <v>2018</v>
      </c>
      <c r="B234" t="s">
        <v>882</v>
      </c>
      <c r="C234" t="s">
        <v>327</v>
      </c>
      <c r="D234">
        <v>2.7345999999999998E-3</v>
      </c>
      <c r="E234" s="71">
        <f t="shared" si="3"/>
        <v>3.3406354880099853E-7</v>
      </c>
    </row>
    <row r="235" spans="1:5">
      <c r="A235">
        <v>2018</v>
      </c>
      <c r="B235" t="s">
        <v>882</v>
      </c>
      <c r="C235" t="s">
        <v>329</v>
      </c>
      <c r="D235">
        <v>99.617227110000002</v>
      </c>
      <c r="E235" s="71">
        <f t="shared" si="3"/>
        <v>0.14927089621131037</v>
      </c>
    </row>
    <row r="236" spans="1:5">
      <c r="A236">
        <v>2018</v>
      </c>
      <c r="B236" t="s">
        <v>882</v>
      </c>
      <c r="C236" t="s">
        <v>330</v>
      </c>
      <c r="D236">
        <v>3886.48362101974</v>
      </c>
      <c r="E236" s="71">
        <f t="shared" si="3"/>
        <v>0.16060648199890645</v>
      </c>
    </row>
    <row r="237" spans="1:5">
      <c r="A237">
        <v>2018</v>
      </c>
      <c r="B237" t="s">
        <v>882</v>
      </c>
      <c r="C237" t="s">
        <v>323</v>
      </c>
      <c r="D237">
        <v>235.07438904649999</v>
      </c>
      <c r="E237" s="71">
        <f t="shared" si="3"/>
        <v>9.1338737398700104E-2</v>
      </c>
    </row>
    <row r="238" spans="1:5">
      <c r="A238">
        <v>2018</v>
      </c>
      <c r="B238" t="s">
        <v>882</v>
      </c>
      <c r="C238" t="s">
        <v>891</v>
      </c>
      <c r="D238">
        <v>805.82714875489251</v>
      </c>
      <c r="E238" s="71">
        <f t="shared" si="3"/>
        <v>4.959883819666578E-2</v>
      </c>
    </row>
    <row r="239" spans="1:5">
      <c r="A239">
        <v>2018</v>
      </c>
      <c r="B239" t="s">
        <v>882</v>
      </c>
      <c r="C239" t="s">
        <v>854</v>
      </c>
      <c r="D239">
        <v>96.042675598598464</v>
      </c>
      <c r="E239" s="71">
        <f t="shared" si="3"/>
        <v>3.7965666862896971E-2</v>
      </c>
    </row>
    <row r="240" spans="1:5">
      <c r="A240">
        <v>2018</v>
      </c>
      <c r="B240" t="s">
        <v>882</v>
      </c>
      <c r="C240" t="s">
        <v>847</v>
      </c>
      <c r="D240">
        <v>2509.3617753381291</v>
      </c>
      <c r="E240" s="71">
        <f t="shared" si="3"/>
        <v>9.5591529910087236E-2</v>
      </c>
    </row>
    <row r="241" spans="1:5">
      <c r="A241">
        <v>2018</v>
      </c>
      <c r="B241" t="s">
        <v>882</v>
      </c>
      <c r="C241" t="s">
        <v>892</v>
      </c>
      <c r="D241">
        <v>30.740974058639651</v>
      </c>
      <c r="E241" s="71">
        <f t="shared" si="3"/>
        <v>5.3427209054542233E-3</v>
      </c>
    </row>
    <row r="242" spans="1:5">
      <c r="A242">
        <v>2018</v>
      </c>
      <c r="B242" t="s">
        <v>882</v>
      </c>
      <c r="C242" t="s">
        <v>332</v>
      </c>
      <c r="D242">
        <v>9.5997165000000009E-3</v>
      </c>
      <c r="E242" s="71">
        <f t="shared" si="3"/>
        <v>3.5858082611211336E-6</v>
      </c>
    </row>
    <row r="243" spans="1:5">
      <c r="A243">
        <v>2018</v>
      </c>
      <c r="B243" t="s">
        <v>884</v>
      </c>
      <c r="C243" t="s">
        <v>899</v>
      </c>
      <c r="D243">
        <v>4787.7010323401673</v>
      </c>
      <c r="E243" s="71">
        <f t="shared" si="3"/>
        <v>0.10283568161532015</v>
      </c>
    </row>
    <row r="244" spans="1:5">
      <c r="A244">
        <v>2018</v>
      </c>
      <c r="B244" t="s">
        <v>884</v>
      </c>
      <c r="C244" t="s">
        <v>327</v>
      </c>
      <c r="D244">
        <v>7825.0341525976437</v>
      </c>
      <c r="E244" s="71">
        <f t="shared" si="3"/>
        <v>0.95591994386959089</v>
      </c>
    </row>
    <row r="245" spans="1:5">
      <c r="A245">
        <v>2018</v>
      </c>
      <c r="B245" t="s">
        <v>884</v>
      </c>
      <c r="C245" t="s">
        <v>329</v>
      </c>
      <c r="D245">
        <v>210.61374182</v>
      </c>
      <c r="E245" s="71">
        <f t="shared" si="3"/>
        <v>0.31559302449940413</v>
      </c>
    </row>
    <row r="246" spans="1:5">
      <c r="A246">
        <v>2018</v>
      </c>
      <c r="B246" t="s">
        <v>884</v>
      </c>
      <c r="C246" t="s">
        <v>330</v>
      </c>
      <c r="D246">
        <v>12114.60947422665</v>
      </c>
      <c r="E246" s="71">
        <f t="shared" si="3"/>
        <v>0.50062858824956347</v>
      </c>
    </row>
    <row r="247" spans="1:5">
      <c r="A247">
        <v>2018</v>
      </c>
      <c r="B247" t="s">
        <v>884</v>
      </c>
      <c r="C247" t="s">
        <v>323</v>
      </c>
      <c r="D247">
        <v>288.24343404839999</v>
      </c>
      <c r="E247" s="71">
        <f t="shared" si="3"/>
        <v>0.11199770181786348</v>
      </c>
    </row>
    <row r="248" spans="1:5">
      <c r="A248">
        <v>2018</v>
      </c>
      <c r="B248" t="s">
        <v>884</v>
      </c>
      <c r="C248" t="s">
        <v>334</v>
      </c>
      <c r="D248">
        <v>0.25016121781443412</v>
      </c>
      <c r="E248" s="71">
        <f t="shared" si="3"/>
        <v>6.1487842224941752E-6</v>
      </c>
    </row>
    <row r="249" spans="1:5">
      <c r="A249">
        <v>2018</v>
      </c>
      <c r="B249" t="s">
        <v>884</v>
      </c>
      <c r="C249" t="s">
        <v>891</v>
      </c>
      <c r="D249">
        <v>1116.3673510330759</v>
      </c>
      <c r="E249" s="71">
        <f t="shared" si="3"/>
        <v>6.8712655930598221E-2</v>
      </c>
    </row>
    <row r="250" spans="1:5">
      <c r="A250">
        <v>2018</v>
      </c>
      <c r="B250" t="s">
        <v>884</v>
      </c>
      <c r="C250" t="s">
        <v>854</v>
      </c>
      <c r="D250">
        <v>160.5068315430417</v>
      </c>
      <c r="E250" s="71">
        <f t="shared" si="3"/>
        <v>6.3448345827541372E-2</v>
      </c>
    </row>
    <row r="251" spans="1:5">
      <c r="A251">
        <v>2018</v>
      </c>
      <c r="B251" t="s">
        <v>884</v>
      </c>
      <c r="C251" t="s">
        <v>847</v>
      </c>
      <c r="D251">
        <v>3513.7173708806372</v>
      </c>
      <c r="E251" s="71">
        <f t="shared" si="3"/>
        <v>0.13385141291907601</v>
      </c>
    </row>
    <row r="252" spans="1:5">
      <c r="A252">
        <v>2018</v>
      </c>
      <c r="B252" t="s">
        <v>884</v>
      </c>
      <c r="C252" t="s">
        <v>892</v>
      </c>
      <c r="D252">
        <v>1.9348628171865929</v>
      </c>
      <c r="E252" s="71">
        <f t="shared" si="3"/>
        <v>3.3627535688523705E-4</v>
      </c>
    </row>
    <row r="253" spans="1:5">
      <c r="A253">
        <v>2018</v>
      </c>
      <c r="B253" t="s">
        <v>884</v>
      </c>
      <c r="C253" t="s">
        <v>332</v>
      </c>
      <c r="D253">
        <v>789.28807845450001</v>
      </c>
      <c r="E253" s="71">
        <f t="shared" si="3"/>
        <v>0.29482492656179704</v>
      </c>
    </row>
    <row r="254" spans="1:5">
      <c r="A254">
        <v>2018</v>
      </c>
      <c r="B254" t="s">
        <v>884</v>
      </c>
      <c r="C254" t="s">
        <v>852</v>
      </c>
      <c r="D254">
        <v>27.356681999999999</v>
      </c>
      <c r="E254" s="71">
        <f t="shared" si="3"/>
        <v>0.44618387965188322</v>
      </c>
    </row>
    <row r="255" spans="1:5">
      <c r="A255">
        <v>2018</v>
      </c>
      <c r="B255" t="s">
        <v>884</v>
      </c>
      <c r="C255" t="s">
        <v>900</v>
      </c>
      <c r="D255">
        <v>56099.151040998753</v>
      </c>
      <c r="E255" s="71">
        <f t="shared" si="3"/>
        <v>0.52739139335301832</v>
      </c>
    </row>
    <row r="256" spans="1:5">
      <c r="A256">
        <v>2018</v>
      </c>
      <c r="B256" t="s">
        <v>887</v>
      </c>
      <c r="C256" t="s">
        <v>899</v>
      </c>
      <c r="D256">
        <v>6268.9481941599734</v>
      </c>
      <c r="E256" s="71">
        <f t="shared" si="3"/>
        <v>0.1346515908581</v>
      </c>
    </row>
    <row r="257" spans="1:5">
      <c r="A257">
        <v>2018</v>
      </c>
      <c r="B257" t="s">
        <v>887</v>
      </c>
      <c r="C257" t="s">
        <v>327</v>
      </c>
      <c r="D257">
        <v>3.8315315500000002E-2</v>
      </c>
      <c r="E257" s="71">
        <f t="shared" si="3"/>
        <v>4.6806663751041864E-6</v>
      </c>
    </row>
    <row r="258" spans="1:5">
      <c r="A258">
        <v>2018</v>
      </c>
      <c r="B258" t="s">
        <v>887</v>
      </c>
      <c r="C258" t="s">
        <v>330</v>
      </c>
      <c r="D258">
        <v>8.896545712</v>
      </c>
      <c r="E258" s="71">
        <f t="shared" ref="E258:E321" si="4">D258/SUMIFS($D$2:$D$771,$A$2:$A$771,A258,$C$2:$C$771,C258)</f>
        <v>3.6764413492417468E-4</v>
      </c>
    </row>
    <row r="259" spans="1:5">
      <c r="A259">
        <v>2018</v>
      </c>
      <c r="B259" t="s">
        <v>887</v>
      </c>
      <c r="C259" t="s">
        <v>323</v>
      </c>
      <c r="D259">
        <v>26.760825771</v>
      </c>
      <c r="E259" s="71">
        <f t="shared" si="4"/>
        <v>1.0397985282804369E-2</v>
      </c>
    </row>
    <row r="260" spans="1:5">
      <c r="A260">
        <v>2018</v>
      </c>
      <c r="B260" t="s">
        <v>887</v>
      </c>
      <c r="C260" t="s">
        <v>891</v>
      </c>
      <c r="D260">
        <v>834.96583563021341</v>
      </c>
      <c r="E260" s="71">
        <f t="shared" si="4"/>
        <v>5.1392330781056171E-2</v>
      </c>
    </row>
    <row r="261" spans="1:5">
      <c r="A261">
        <v>2018</v>
      </c>
      <c r="B261" t="s">
        <v>887</v>
      </c>
      <c r="C261" t="s">
        <v>854</v>
      </c>
      <c r="D261">
        <v>116.2052578040838</v>
      </c>
      <c r="E261" s="71">
        <f t="shared" si="4"/>
        <v>4.5935935020653303E-2</v>
      </c>
    </row>
    <row r="262" spans="1:5">
      <c r="A262">
        <v>2018</v>
      </c>
      <c r="B262" t="s">
        <v>887</v>
      </c>
      <c r="C262" t="s">
        <v>847</v>
      </c>
      <c r="D262">
        <v>1675.243421251972</v>
      </c>
      <c r="E262" s="71">
        <f t="shared" si="4"/>
        <v>6.381665775860737E-2</v>
      </c>
    </row>
    <row r="263" spans="1:5">
      <c r="A263">
        <v>2018</v>
      </c>
      <c r="B263" t="s">
        <v>887</v>
      </c>
      <c r="C263" t="s">
        <v>892</v>
      </c>
      <c r="D263">
        <v>4.9813280000000001E-3</v>
      </c>
      <c r="E263" s="71">
        <f t="shared" si="4"/>
        <v>8.6574502134374426E-7</v>
      </c>
    </row>
    <row r="264" spans="1:5">
      <c r="A264">
        <v>2018</v>
      </c>
      <c r="B264" t="s">
        <v>887</v>
      </c>
      <c r="C264" t="s">
        <v>332</v>
      </c>
      <c r="D264">
        <v>686.90120414682008</v>
      </c>
      <c r="E264" s="71">
        <f t="shared" si="4"/>
        <v>0.25658007842249525</v>
      </c>
    </row>
    <row r="265" spans="1:5">
      <c r="A265">
        <v>2018</v>
      </c>
      <c r="B265" t="s">
        <v>887</v>
      </c>
      <c r="C265" t="s">
        <v>852</v>
      </c>
      <c r="D265">
        <v>0.13733999999999999</v>
      </c>
      <c r="E265" s="71">
        <f t="shared" si="4"/>
        <v>2.2399973078383421E-3</v>
      </c>
    </row>
    <row r="266" spans="1:5">
      <c r="A266">
        <v>2018</v>
      </c>
      <c r="B266" t="s">
        <v>888</v>
      </c>
      <c r="C266" t="s">
        <v>899</v>
      </c>
      <c r="D266">
        <v>770.47141631036038</v>
      </c>
      <c r="E266" s="71">
        <f t="shared" si="4"/>
        <v>1.6549060337351398E-2</v>
      </c>
    </row>
    <row r="267" spans="1:5">
      <c r="A267">
        <v>2018</v>
      </c>
      <c r="B267" t="s">
        <v>888</v>
      </c>
      <c r="C267" t="s">
        <v>334</v>
      </c>
      <c r="D267">
        <v>52.507100530569723</v>
      </c>
      <c r="E267" s="71">
        <f t="shared" si="4"/>
        <v>1.2905870627427612E-3</v>
      </c>
    </row>
    <row r="268" spans="1:5">
      <c r="A268">
        <v>2018</v>
      </c>
      <c r="B268" t="s">
        <v>888</v>
      </c>
      <c r="C268" t="s">
        <v>891</v>
      </c>
      <c r="D268">
        <v>119.9628979479437</v>
      </c>
      <c r="E268" s="71">
        <f t="shared" si="4"/>
        <v>7.3837427469609857E-3</v>
      </c>
    </row>
    <row r="269" spans="1:5">
      <c r="A269">
        <v>2018</v>
      </c>
      <c r="B269" t="s">
        <v>888</v>
      </c>
      <c r="C269" t="s">
        <v>854</v>
      </c>
      <c r="D269">
        <v>52.734165589741721</v>
      </c>
      <c r="E269" s="71">
        <f t="shared" si="4"/>
        <v>2.0845814119553694E-2</v>
      </c>
    </row>
    <row r="270" spans="1:5">
      <c r="A270">
        <v>2018</v>
      </c>
      <c r="B270" t="s">
        <v>888</v>
      </c>
      <c r="C270" t="s">
        <v>847</v>
      </c>
      <c r="D270">
        <v>140.15385755345571</v>
      </c>
      <c r="E270" s="71">
        <f t="shared" si="4"/>
        <v>5.3390156007018926E-3</v>
      </c>
    </row>
    <row r="271" spans="1:5">
      <c r="A271">
        <v>2018</v>
      </c>
      <c r="B271" t="s">
        <v>888</v>
      </c>
      <c r="C271" t="s">
        <v>892</v>
      </c>
      <c r="D271">
        <v>10.292335469430281</v>
      </c>
      <c r="E271" s="71">
        <f t="shared" si="4"/>
        <v>1.788787686869625E-3</v>
      </c>
    </row>
    <row r="272" spans="1:5">
      <c r="A272">
        <v>2018</v>
      </c>
      <c r="B272" t="s">
        <v>888</v>
      </c>
      <c r="C272" t="s">
        <v>332</v>
      </c>
      <c r="D272">
        <v>244.63633681050001</v>
      </c>
      <c r="E272" s="71">
        <f t="shared" si="4"/>
        <v>9.1379677462923303E-2</v>
      </c>
    </row>
    <row r="273" spans="1:5">
      <c r="A273">
        <v>2018</v>
      </c>
      <c r="B273" t="s">
        <v>888</v>
      </c>
      <c r="C273" t="s">
        <v>852</v>
      </c>
      <c r="D273">
        <v>1.8311999999999998E-2</v>
      </c>
      <c r="E273" s="71">
        <f t="shared" si="4"/>
        <v>2.9866630771177897E-4</v>
      </c>
    </row>
    <row r="274" spans="1:5">
      <c r="A274">
        <v>2018</v>
      </c>
      <c r="B274" t="s">
        <v>889</v>
      </c>
      <c r="C274" t="s">
        <v>899</v>
      </c>
      <c r="D274">
        <v>2418.518963208106</v>
      </c>
      <c r="E274" s="71">
        <f t="shared" si="4"/>
        <v>5.1947697736572471E-2</v>
      </c>
    </row>
    <row r="275" spans="1:5">
      <c r="A275">
        <v>2018</v>
      </c>
      <c r="B275" t="s">
        <v>889</v>
      </c>
      <c r="C275" t="s">
        <v>330</v>
      </c>
      <c r="D275">
        <v>3.9096120000000001</v>
      </c>
      <c r="E275" s="71">
        <f t="shared" si="4"/>
        <v>1.6156224765870932E-4</v>
      </c>
    </row>
    <row r="276" spans="1:5">
      <c r="A276">
        <v>2018</v>
      </c>
      <c r="B276" t="s">
        <v>889</v>
      </c>
      <c r="C276" t="s">
        <v>891</v>
      </c>
      <c r="D276">
        <v>639.45447376100003</v>
      </c>
      <c r="E276" s="71">
        <f t="shared" si="4"/>
        <v>3.9358563467626458E-2</v>
      </c>
    </row>
    <row r="277" spans="1:5">
      <c r="A277">
        <v>2018</v>
      </c>
      <c r="B277" t="s">
        <v>889</v>
      </c>
      <c r="C277" t="s">
        <v>854</v>
      </c>
      <c r="D277">
        <v>122.13940944791629</v>
      </c>
      <c r="E277" s="71">
        <f t="shared" si="4"/>
        <v>4.8281704992381838E-2</v>
      </c>
    </row>
    <row r="278" spans="1:5">
      <c r="A278">
        <v>2018</v>
      </c>
      <c r="B278" t="s">
        <v>889</v>
      </c>
      <c r="C278" t="s">
        <v>847</v>
      </c>
      <c r="D278">
        <v>290.76589234466928</v>
      </c>
      <c r="E278" s="71">
        <f t="shared" si="4"/>
        <v>1.1076424598503099E-2</v>
      </c>
    </row>
    <row r="279" spans="1:5">
      <c r="A279">
        <v>2018</v>
      </c>
      <c r="B279" t="s">
        <v>889</v>
      </c>
      <c r="C279" t="s">
        <v>892</v>
      </c>
      <c r="D279">
        <v>157.33722643220401</v>
      </c>
      <c r="E279" s="71">
        <f t="shared" si="4"/>
        <v>2.7344900889022764E-2</v>
      </c>
    </row>
    <row r="280" spans="1:5">
      <c r="A280">
        <v>2018</v>
      </c>
      <c r="B280" t="s">
        <v>889</v>
      </c>
      <c r="C280" t="s">
        <v>332</v>
      </c>
      <c r="D280">
        <v>211.782023589</v>
      </c>
      <c r="E280" s="71">
        <f t="shared" si="4"/>
        <v>7.9107516325340133E-2</v>
      </c>
    </row>
    <row r="281" spans="1:5">
      <c r="A281">
        <v>2018</v>
      </c>
      <c r="B281" t="s">
        <v>889</v>
      </c>
      <c r="C281" t="s">
        <v>900</v>
      </c>
      <c r="D281">
        <v>4541.7287075217364</v>
      </c>
      <c r="E281" s="71">
        <f t="shared" si="4"/>
        <v>4.2697056672760796E-2</v>
      </c>
    </row>
    <row r="282" spans="1:5">
      <c r="A282">
        <v>2018</v>
      </c>
      <c r="B282" t="s">
        <v>886</v>
      </c>
      <c r="C282" t="s">
        <v>899</v>
      </c>
      <c r="D282">
        <v>2520.0131857272399</v>
      </c>
      <c r="E282" s="71">
        <f t="shared" si="4"/>
        <v>5.4127705945579314E-2</v>
      </c>
    </row>
    <row r="283" spans="1:5">
      <c r="A283">
        <v>2018</v>
      </c>
      <c r="B283" t="s">
        <v>886</v>
      </c>
      <c r="C283" t="s">
        <v>327</v>
      </c>
      <c r="D283">
        <v>0.155781329</v>
      </c>
      <c r="E283" s="71">
        <f t="shared" si="4"/>
        <v>1.9030521320367113E-5</v>
      </c>
    </row>
    <row r="284" spans="1:5">
      <c r="A284">
        <v>2018</v>
      </c>
      <c r="B284" t="s">
        <v>886</v>
      </c>
      <c r="C284" t="s">
        <v>329</v>
      </c>
      <c r="D284">
        <v>7.8148200000000001E-2</v>
      </c>
      <c r="E284" s="71">
        <f t="shared" si="4"/>
        <v>1.1710074843199201E-4</v>
      </c>
    </row>
    <row r="285" spans="1:5">
      <c r="A285">
        <v>2018</v>
      </c>
      <c r="B285" t="s">
        <v>886</v>
      </c>
      <c r="C285" t="s">
        <v>330</v>
      </c>
      <c r="D285">
        <v>1450.048514586</v>
      </c>
      <c r="E285" s="71">
        <f t="shared" si="4"/>
        <v>5.9922339411350008E-2</v>
      </c>
    </row>
    <row r="286" spans="1:5">
      <c r="A286">
        <v>2018</v>
      </c>
      <c r="B286" t="s">
        <v>886</v>
      </c>
      <c r="C286" t="s">
        <v>891</v>
      </c>
      <c r="D286">
        <v>259.3605342660843</v>
      </c>
      <c r="E286" s="71">
        <f t="shared" si="4"/>
        <v>1.5963697914051202E-2</v>
      </c>
    </row>
    <row r="287" spans="1:5">
      <c r="A287">
        <v>2018</v>
      </c>
      <c r="B287" t="s">
        <v>886</v>
      </c>
      <c r="C287" t="s">
        <v>854</v>
      </c>
      <c r="D287">
        <v>106.9802461620978</v>
      </c>
      <c r="E287" s="71">
        <f t="shared" si="4"/>
        <v>4.2289288187637566E-2</v>
      </c>
    </row>
    <row r="288" spans="1:5">
      <c r="A288">
        <v>2018</v>
      </c>
      <c r="B288" t="s">
        <v>886</v>
      </c>
      <c r="C288" t="s">
        <v>847</v>
      </c>
      <c r="D288">
        <v>1574.202110408515</v>
      </c>
      <c r="E288" s="71">
        <f t="shared" si="4"/>
        <v>5.9967593991648027E-2</v>
      </c>
    </row>
    <row r="289" spans="1:5">
      <c r="A289">
        <v>2018</v>
      </c>
      <c r="B289" t="s">
        <v>886</v>
      </c>
      <c r="C289" t="s">
        <v>892</v>
      </c>
      <c r="D289">
        <v>4.9852000000000004E-3</v>
      </c>
      <c r="E289" s="71">
        <f t="shared" si="4"/>
        <v>8.6641796733779318E-7</v>
      </c>
    </row>
    <row r="290" spans="1:5">
      <c r="A290">
        <v>2018</v>
      </c>
      <c r="B290" t="s">
        <v>886</v>
      </c>
      <c r="C290" t="s">
        <v>332</v>
      </c>
      <c r="D290">
        <v>19.265602333499999</v>
      </c>
      <c r="E290" s="71">
        <f t="shared" si="4"/>
        <v>7.1963329336797478E-3</v>
      </c>
    </row>
    <row r="291" spans="1:5">
      <c r="A291">
        <v>2018</v>
      </c>
      <c r="B291" t="s">
        <v>875</v>
      </c>
      <c r="C291" t="s">
        <v>899</v>
      </c>
      <c r="D291">
        <v>307.00885060322167</v>
      </c>
      <c r="E291" s="71">
        <f t="shared" si="4"/>
        <v>6.5942848562301655E-3</v>
      </c>
    </row>
    <row r="292" spans="1:5">
      <c r="A292">
        <v>2018</v>
      </c>
      <c r="B292" t="s">
        <v>875</v>
      </c>
      <c r="C292" t="s">
        <v>334</v>
      </c>
      <c r="D292">
        <v>3.3556268053979998</v>
      </c>
      <c r="E292" s="71">
        <f t="shared" si="4"/>
        <v>8.2478912350494814E-5</v>
      </c>
    </row>
    <row r="293" spans="1:5">
      <c r="A293">
        <v>2018</v>
      </c>
      <c r="B293" t="s">
        <v>875</v>
      </c>
      <c r="C293" t="s">
        <v>891</v>
      </c>
      <c r="D293">
        <v>328.48334952300002</v>
      </c>
      <c r="E293" s="71">
        <f t="shared" si="4"/>
        <v>2.0218222392313228E-2</v>
      </c>
    </row>
    <row r="294" spans="1:5">
      <c r="A294">
        <v>2018</v>
      </c>
      <c r="B294" t="s">
        <v>875</v>
      </c>
      <c r="C294" t="s">
        <v>854</v>
      </c>
      <c r="D294">
        <v>52.996098015201909</v>
      </c>
      <c r="E294" s="71">
        <f t="shared" si="4"/>
        <v>2.0949355999698452E-2</v>
      </c>
    </row>
    <row r="295" spans="1:5">
      <c r="A295">
        <v>2018</v>
      </c>
      <c r="B295" t="s">
        <v>875</v>
      </c>
      <c r="C295" t="s">
        <v>847</v>
      </c>
      <c r="D295">
        <v>121.99646487451641</v>
      </c>
      <c r="E295" s="71">
        <f t="shared" si="4"/>
        <v>4.647328589918385E-3</v>
      </c>
    </row>
    <row r="296" spans="1:5">
      <c r="A296">
        <v>2018</v>
      </c>
      <c r="B296" t="s">
        <v>875</v>
      </c>
      <c r="C296" t="s">
        <v>892</v>
      </c>
      <c r="D296">
        <v>24.8541730043911</v>
      </c>
      <c r="E296" s="71">
        <f t="shared" si="4"/>
        <v>4.3196064459452756E-3</v>
      </c>
    </row>
    <row r="297" spans="1:5">
      <c r="A297">
        <v>2018</v>
      </c>
      <c r="B297" t="s">
        <v>875</v>
      </c>
      <c r="C297" t="s">
        <v>332</v>
      </c>
      <c r="D297">
        <v>160.501909224</v>
      </c>
      <c r="E297" s="71">
        <f t="shared" si="4"/>
        <v>5.9952715480830442E-2</v>
      </c>
    </row>
    <row r="298" spans="1:5">
      <c r="A298">
        <v>2018</v>
      </c>
      <c r="B298" t="s">
        <v>875</v>
      </c>
      <c r="C298" t="s">
        <v>853</v>
      </c>
      <c r="D298">
        <v>0.16990514062199999</v>
      </c>
      <c r="E298" s="71">
        <f t="shared" si="4"/>
        <v>1.0673812312667942E-4</v>
      </c>
    </row>
    <row r="299" spans="1:5">
      <c r="A299">
        <v>2018</v>
      </c>
      <c r="B299" t="s">
        <v>883</v>
      </c>
      <c r="C299" t="s">
        <v>899</v>
      </c>
      <c r="D299">
        <v>878.16093669998838</v>
      </c>
      <c r="E299" s="71">
        <f t="shared" si="4"/>
        <v>1.8862138191897658E-2</v>
      </c>
    </row>
    <row r="300" spans="1:5">
      <c r="A300">
        <v>2018</v>
      </c>
      <c r="B300" t="s">
        <v>883</v>
      </c>
      <c r="C300" t="s">
        <v>329</v>
      </c>
      <c r="D300">
        <v>338.96594930880002</v>
      </c>
      <c r="E300" s="71">
        <f t="shared" si="4"/>
        <v>0.50792169694274658</v>
      </c>
    </row>
    <row r="301" spans="1:5">
      <c r="A301">
        <v>2018</v>
      </c>
      <c r="B301" t="s">
        <v>883</v>
      </c>
      <c r="C301" t="s">
        <v>330</v>
      </c>
      <c r="D301">
        <v>2603.7566444925001</v>
      </c>
      <c r="E301" s="71">
        <f t="shared" si="4"/>
        <v>0.10759859951332952</v>
      </c>
    </row>
    <row r="302" spans="1:5">
      <c r="A302">
        <v>2018</v>
      </c>
      <c r="B302" t="s">
        <v>883</v>
      </c>
      <c r="C302" t="s">
        <v>323</v>
      </c>
      <c r="D302">
        <v>6.409200000000001E-2</v>
      </c>
      <c r="E302" s="71">
        <f t="shared" si="4"/>
        <v>2.490310569816899E-5</v>
      </c>
    </row>
    <row r="303" spans="1:5">
      <c r="A303">
        <v>2018</v>
      </c>
      <c r="B303" t="s">
        <v>883</v>
      </c>
      <c r="C303" t="s">
        <v>891</v>
      </c>
      <c r="D303">
        <v>234.78554385043731</v>
      </c>
      <c r="E303" s="71">
        <f t="shared" si="4"/>
        <v>1.4451101850250631E-2</v>
      </c>
    </row>
    <row r="304" spans="1:5">
      <c r="A304">
        <v>2018</v>
      </c>
      <c r="B304" t="s">
        <v>883</v>
      </c>
      <c r="C304" t="s">
        <v>854</v>
      </c>
      <c r="D304">
        <v>20.59352559217211</v>
      </c>
      <c r="E304" s="71">
        <f t="shared" si="4"/>
        <v>8.1406200659445045E-3</v>
      </c>
    </row>
    <row r="305" spans="1:5">
      <c r="A305">
        <v>2018</v>
      </c>
      <c r="B305" t="s">
        <v>883</v>
      </c>
      <c r="C305" t="s">
        <v>847</v>
      </c>
      <c r="D305">
        <v>1236.204018207904</v>
      </c>
      <c r="E305" s="71">
        <f t="shared" si="4"/>
        <v>4.7091907808138884E-2</v>
      </c>
    </row>
    <row r="306" spans="1:5">
      <c r="A306">
        <v>2019</v>
      </c>
      <c r="B306" t="s">
        <v>876</v>
      </c>
      <c r="C306" t="s">
        <v>899</v>
      </c>
      <c r="D306">
        <v>351.88986786929968</v>
      </c>
      <c r="E306" s="71">
        <f t="shared" si="4"/>
        <v>7.4720159811792206E-3</v>
      </c>
    </row>
    <row r="307" spans="1:5">
      <c r="A307">
        <v>2019</v>
      </c>
      <c r="B307" t="s">
        <v>876</v>
      </c>
      <c r="C307" t="s">
        <v>327</v>
      </c>
      <c r="D307">
        <v>0.3400628720021095</v>
      </c>
      <c r="E307" s="71">
        <f t="shared" si="4"/>
        <v>3.8093653530324444E-5</v>
      </c>
    </row>
    <row r="308" spans="1:5">
      <c r="A308">
        <v>2019</v>
      </c>
      <c r="B308" t="s">
        <v>876</v>
      </c>
      <c r="C308" t="s">
        <v>330</v>
      </c>
      <c r="D308">
        <v>1.4057232116299211E-3</v>
      </c>
      <c r="E308" s="71">
        <f t="shared" si="4"/>
        <v>5.8080324783172783E-8</v>
      </c>
    </row>
    <row r="309" spans="1:5">
      <c r="A309">
        <v>2019</v>
      </c>
      <c r="B309" t="s">
        <v>876</v>
      </c>
      <c r="C309" t="s">
        <v>323</v>
      </c>
      <c r="D309">
        <v>0.26905134800000002</v>
      </c>
      <c r="E309" s="71">
        <f t="shared" si="4"/>
        <v>9.9685433691224214E-5</v>
      </c>
    </row>
    <row r="310" spans="1:5">
      <c r="A310">
        <v>2019</v>
      </c>
      <c r="B310" t="s">
        <v>876</v>
      </c>
      <c r="C310" t="s">
        <v>334</v>
      </c>
      <c r="D310">
        <v>3841.6129135480001</v>
      </c>
      <c r="E310" s="71">
        <f t="shared" si="4"/>
        <v>9.3166358917226091E-2</v>
      </c>
    </row>
    <row r="311" spans="1:5">
      <c r="A311">
        <v>2019</v>
      </c>
      <c r="B311" t="s">
        <v>876</v>
      </c>
      <c r="C311" t="s">
        <v>891</v>
      </c>
      <c r="D311">
        <v>174.838546803621</v>
      </c>
      <c r="E311" s="71">
        <f t="shared" si="4"/>
        <v>1.1214744692230202E-2</v>
      </c>
    </row>
    <row r="312" spans="1:5">
      <c r="A312">
        <v>2019</v>
      </c>
      <c r="B312" t="s">
        <v>876</v>
      </c>
      <c r="C312" t="s">
        <v>854</v>
      </c>
      <c r="D312">
        <v>27.0802898715</v>
      </c>
      <c r="E312" s="71">
        <f t="shared" si="4"/>
        <v>9.3299265263306844E-3</v>
      </c>
    </row>
    <row r="313" spans="1:5">
      <c r="A313">
        <v>2019</v>
      </c>
      <c r="B313" t="s">
        <v>876</v>
      </c>
      <c r="C313" t="s">
        <v>847</v>
      </c>
      <c r="D313">
        <v>249.100949621788</v>
      </c>
      <c r="E313" s="71">
        <f t="shared" si="4"/>
        <v>9.6836223418267069E-3</v>
      </c>
    </row>
    <row r="314" spans="1:5">
      <c r="A314">
        <v>2019</v>
      </c>
      <c r="B314" t="s">
        <v>876</v>
      </c>
      <c r="C314" t="s">
        <v>892</v>
      </c>
      <c r="D314">
        <v>762.50312353461538</v>
      </c>
      <c r="E314" s="71">
        <f t="shared" si="4"/>
        <v>0.1383739317721841</v>
      </c>
    </row>
    <row r="315" spans="1:5">
      <c r="A315">
        <v>2019</v>
      </c>
      <c r="B315" t="s">
        <v>876</v>
      </c>
      <c r="C315" t="s">
        <v>332</v>
      </c>
      <c r="D315">
        <v>386.74363685768731</v>
      </c>
      <c r="E315" s="71">
        <f t="shared" si="4"/>
        <v>0.14631884399554629</v>
      </c>
    </row>
    <row r="316" spans="1:5">
      <c r="A316">
        <v>2019</v>
      </c>
      <c r="B316" t="s">
        <v>876</v>
      </c>
      <c r="C316" t="s">
        <v>853</v>
      </c>
      <c r="D316">
        <v>95.419117870132411</v>
      </c>
      <c r="E316" s="71">
        <f t="shared" si="4"/>
        <v>6.2902925659190256E-2</v>
      </c>
    </row>
    <row r="317" spans="1:5">
      <c r="A317">
        <v>2019</v>
      </c>
      <c r="B317" t="s">
        <v>877</v>
      </c>
      <c r="C317" t="s">
        <v>899</v>
      </c>
      <c r="D317">
        <v>759.95419756364095</v>
      </c>
      <c r="E317" s="71">
        <f t="shared" si="4"/>
        <v>1.6136838333943863E-2</v>
      </c>
    </row>
    <row r="318" spans="1:5">
      <c r="A318">
        <v>2019</v>
      </c>
      <c r="B318" t="s">
        <v>877</v>
      </c>
      <c r="C318" t="s">
        <v>327</v>
      </c>
      <c r="D318">
        <v>54.701076411683943</v>
      </c>
      <c r="E318" s="71">
        <f t="shared" si="4"/>
        <v>6.1275841149443832E-3</v>
      </c>
    </row>
    <row r="319" spans="1:5">
      <c r="A319">
        <v>2019</v>
      </c>
      <c r="B319" t="s">
        <v>877</v>
      </c>
      <c r="C319" t="s">
        <v>330</v>
      </c>
      <c r="D319">
        <v>0.2507514191179529</v>
      </c>
      <c r="E319" s="71">
        <f t="shared" si="4"/>
        <v>1.0360306880986694E-5</v>
      </c>
    </row>
    <row r="320" spans="1:5">
      <c r="A320">
        <v>2019</v>
      </c>
      <c r="B320" t="s">
        <v>877</v>
      </c>
      <c r="C320" t="s">
        <v>323</v>
      </c>
      <c r="D320">
        <v>498.53640743279999</v>
      </c>
      <c r="E320" s="71">
        <f t="shared" si="4"/>
        <v>0.18471127669579088</v>
      </c>
    </row>
    <row r="321" spans="1:5">
      <c r="A321">
        <v>2019</v>
      </c>
      <c r="B321" t="s">
        <v>877</v>
      </c>
      <c r="C321" t="s">
        <v>334</v>
      </c>
      <c r="D321">
        <v>22679.228461249138</v>
      </c>
      <c r="E321" s="71">
        <f t="shared" si="4"/>
        <v>0.55001406605410863</v>
      </c>
    </row>
    <row r="322" spans="1:5">
      <c r="A322">
        <v>2019</v>
      </c>
      <c r="B322" t="s">
        <v>877</v>
      </c>
      <c r="C322" t="s">
        <v>891</v>
      </c>
      <c r="D322">
        <v>455.36157251028811</v>
      </c>
      <c r="E322" s="71">
        <f t="shared" ref="E322:E385" si="5">D322/SUMIFS($D$2:$D$771,$A$2:$A$771,A322,$C$2:$C$771,C322)</f>
        <v>2.920845472418207E-2</v>
      </c>
    </row>
    <row r="323" spans="1:5">
      <c r="A323">
        <v>2019</v>
      </c>
      <c r="B323" t="s">
        <v>877</v>
      </c>
      <c r="C323" t="s">
        <v>854</v>
      </c>
      <c r="D323">
        <v>41.851855814107402</v>
      </c>
      <c r="E323" s="71">
        <f t="shared" si="5"/>
        <v>1.4419149188914461E-2</v>
      </c>
    </row>
    <row r="324" spans="1:5">
      <c r="A324">
        <v>2019</v>
      </c>
      <c r="B324" t="s">
        <v>877</v>
      </c>
      <c r="C324" t="s">
        <v>847</v>
      </c>
      <c r="D324">
        <v>1515.78791283347</v>
      </c>
      <c r="E324" s="71">
        <f t="shared" si="5"/>
        <v>5.8925177605590316E-2</v>
      </c>
    </row>
    <row r="325" spans="1:5">
      <c r="A325">
        <v>2019</v>
      </c>
      <c r="B325" t="s">
        <v>877</v>
      </c>
      <c r="C325" t="s">
        <v>892</v>
      </c>
      <c r="D325">
        <v>2757.8230782837418</v>
      </c>
      <c r="E325" s="71">
        <f t="shared" si="5"/>
        <v>0.50047115965271871</v>
      </c>
    </row>
    <row r="326" spans="1:5">
      <c r="A326">
        <v>2019</v>
      </c>
      <c r="B326" t="s">
        <v>877</v>
      </c>
      <c r="C326" t="s">
        <v>332</v>
      </c>
      <c r="D326">
        <v>94.210778424270671</v>
      </c>
      <c r="E326" s="71">
        <f t="shared" si="5"/>
        <v>3.5643281174480783E-2</v>
      </c>
    </row>
    <row r="327" spans="1:5">
      <c r="A327">
        <v>2019</v>
      </c>
      <c r="B327" t="s">
        <v>877</v>
      </c>
      <c r="C327" t="s">
        <v>853</v>
      </c>
      <c r="D327">
        <v>1420.6303418915991</v>
      </c>
      <c r="E327" s="71">
        <f t="shared" si="5"/>
        <v>0.9365188735743788</v>
      </c>
    </row>
    <row r="328" spans="1:5">
      <c r="A328">
        <v>2019</v>
      </c>
      <c r="B328" t="s">
        <v>878</v>
      </c>
      <c r="C328" t="s">
        <v>899</v>
      </c>
      <c r="D328">
        <v>329.8943248654578</v>
      </c>
      <c r="E328" s="71">
        <f t="shared" si="5"/>
        <v>7.0049634632008816E-3</v>
      </c>
    </row>
    <row r="329" spans="1:5">
      <c r="A329">
        <v>2019</v>
      </c>
      <c r="B329" t="s">
        <v>878</v>
      </c>
      <c r="C329" t="s">
        <v>327</v>
      </c>
      <c r="D329">
        <v>0.2437257677142225</v>
      </c>
      <c r="E329" s="71">
        <f t="shared" si="5"/>
        <v>2.7302024761057517E-5</v>
      </c>
    </row>
    <row r="330" spans="1:5">
      <c r="A330">
        <v>2019</v>
      </c>
      <c r="B330" t="s">
        <v>878</v>
      </c>
      <c r="C330" t="s">
        <v>323</v>
      </c>
      <c r="D330">
        <v>128.69298905400001</v>
      </c>
      <c r="E330" s="71">
        <f t="shared" si="5"/>
        <v>4.7681665682893962E-2</v>
      </c>
    </row>
    <row r="331" spans="1:5">
      <c r="A331">
        <v>2019</v>
      </c>
      <c r="B331" t="s">
        <v>878</v>
      </c>
      <c r="C331" t="s">
        <v>334</v>
      </c>
      <c r="D331">
        <v>4753.7001335451596</v>
      </c>
      <c r="E331" s="71">
        <f t="shared" si="5"/>
        <v>0.11528619431302842</v>
      </c>
    </row>
    <row r="332" spans="1:5">
      <c r="A332">
        <v>2019</v>
      </c>
      <c r="B332" t="s">
        <v>878</v>
      </c>
      <c r="C332" t="s">
        <v>891</v>
      </c>
      <c r="D332">
        <v>196.85739198830331</v>
      </c>
      <c r="E332" s="71">
        <f t="shared" si="5"/>
        <v>1.2627109023085189E-2</v>
      </c>
    </row>
    <row r="333" spans="1:5">
      <c r="A333">
        <v>2019</v>
      </c>
      <c r="B333" t="s">
        <v>878</v>
      </c>
      <c r="C333" t="s">
        <v>854</v>
      </c>
      <c r="D333">
        <v>19.716343697500001</v>
      </c>
      <c r="E333" s="71">
        <f t="shared" si="5"/>
        <v>6.7928385899278711E-3</v>
      </c>
    </row>
    <row r="334" spans="1:5">
      <c r="A334">
        <v>2019</v>
      </c>
      <c r="B334" t="s">
        <v>878</v>
      </c>
      <c r="C334" t="s">
        <v>331</v>
      </c>
      <c r="D334">
        <v>1032.070250384</v>
      </c>
      <c r="E334" s="71">
        <f t="shared" si="5"/>
        <v>0.88837783077687194</v>
      </c>
    </row>
    <row r="335" spans="1:5">
      <c r="A335">
        <v>2019</v>
      </c>
      <c r="B335" t="s">
        <v>878</v>
      </c>
      <c r="C335" t="s">
        <v>847</v>
      </c>
      <c r="D335">
        <v>160.83151271279809</v>
      </c>
      <c r="E335" s="71">
        <f t="shared" si="5"/>
        <v>6.2522107287832458E-3</v>
      </c>
    </row>
    <row r="336" spans="1:5">
      <c r="A336">
        <v>2019</v>
      </c>
      <c r="B336" t="s">
        <v>878</v>
      </c>
      <c r="C336" t="s">
        <v>892</v>
      </c>
      <c r="D336">
        <v>865.75186346626469</v>
      </c>
      <c r="E336" s="71">
        <f t="shared" si="5"/>
        <v>0.15711081776504185</v>
      </c>
    </row>
    <row r="337" spans="1:5">
      <c r="A337">
        <v>2019</v>
      </c>
      <c r="B337" t="s">
        <v>878</v>
      </c>
      <c r="C337" t="s">
        <v>332</v>
      </c>
      <c r="D337">
        <v>7.8030995646214096</v>
      </c>
      <c r="E337" s="71">
        <f t="shared" si="5"/>
        <v>2.9521895102250623E-3</v>
      </c>
    </row>
    <row r="338" spans="1:5">
      <c r="A338">
        <v>2019</v>
      </c>
      <c r="B338" t="s">
        <v>879</v>
      </c>
      <c r="C338" t="s">
        <v>899</v>
      </c>
      <c r="D338">
        <v>936.07290592976051</v>
      </c>
      <c r="E338" s="71">
        <f t="shared" si="5"/>
        <v>1.9876536244157826E-2</v>
      </c>
    </row>
    <row r="339" spans="1:5">
      <c r="A339">
        <v>2019</v>
      </c>
      <c r="B339" t="s">
        <v>879</v>
      </c>
      <c r="C339" t="s">
        <v>327</v>
      </c>
      <c r="D339">
        <v>0.1181657565</v>
      </c>
      <c r="E339" s="71">
        <f t="shared" si="5"/>
        <v>1.3236862233027779E-5</v>
      </c>
    </row>
    <row r="340" spans="1:5">
      <c r="A340">
        <v>2019</v>
      </c>
      <c r="B340" t="s">
        <v>879</v>
      </c>
      <c r="C340" t="s">
        <v>323</v>
      </c>
      <c r="D340">
        <v>3.1530166660000001</v>
      </c>
      <c r="E340" s="71">
        <f t="shared" si="5"/>
        <v>1.1682150493662192E-3</v>
      </c>
    </row>
    <row r="341" spans="1:5">
      <c r="A341">
        <v>2019</v>
      </c>
      <c r="B341" t="s">
        <v>879</v>
      </c>
      <c r="C341" t="s">
        <v>334</v>
      </c>
      <c r="D341">
        <v>2689.2456340879239</v>
      </c>
      <c r="E341" s="71">
        <f t="shared" si="5"/>
        <v>6.5219278881125164E-2</v>
      </c>
    </row>
    <row r="342" spans="1:5">
      <c r="A342">
        <v>2019</v>
      </c>
      <c r="B342" t="s">
        <v>879</v>
      </c>
      <c r="C342" t="s">
        <v>891</v>
      </c>
      <c r="D342">
        <v>454.59539465223168</v>
      </c>
      <c r="E342" s="71">
        <f t="shared" si="5"/>
        <v>2.9159309445729295E-2</v>
      </c>
    </row>
    <row r="343" spans="1:5">
      <c r="A343">
        <v>2019</v>
      </c>
      <c r="B343" t="s">
        <v>879</v>
      </c>
      <c r="C343" t="s">
        <v>854</v>
      </c>
      <c r="D343">
        <v>201.31965094063091</v>
      </c>
      <c r="E343" s="71">
        <f t="shared" si="5"/>
        <v>6.9360319276323384E-2</v>
      </c>
    </row>
    <row r="344" spans="1:5">
      <c r="A344">
        <v>2019</v>
      </c>
      <c r="B344" t="s">
        <v>879</v>
      </c>
      <c r="C344" t="s">
        <v>331</v>
      </c>
      <c r="D344">
        <v>129.67671653599999</v>
      </c>
      <c r="E344" s="71">
        <f t="shared" si="5"/>
        <v>0.11162216922312805</v>
      </c>
    </row>
    <row r="345" spans="1:5">
      <c r="A345">
        <v>2019</v>
      </c>
      <c r="B345" t="s">
        <v>879</v>
      </c>
      <c r="C345" t="s">
        <v>847</v>
      </c>
      <c r="D345">
        <v>438.25692062694719</v>
      </c>
      <c r="E345" s="71">
        <f t="shared" si="5"/>
        <v>1.7036926252135327E-2</v>
      </c>
    </row>
    <row r="346" spans="1:5">
      <c r="A346">
        <v>2019</v>
      </c>
      <c r="B346" t="s">
        <v>879</v>
      </c>
      <c r="C346" t="s">
        <v>892</v>
      </c>
      <c r="D346">
        <v>260.92298699960787</v>
      </c>
      <c r="E346" s="71">
        <f t="shared" si="5"/>
        <v>4.7350546491550419E-2</v>
      </c>
    </row>
    <row r="347" spans="1:5">
      <c r="A347">
        <v>2019</v>
      </c>
      <c r="B347" t="s">
        <v>879</v>
      </c>
      <c r="C347" t="s">
        <v>332</v>
      </c>
      <c r="D347">
        <v>22.637990143514731</v>
      </c>
      <c r="E347" s="71">
        <f t="shared" si="5"/>
        <v>8.5647551310599063E-3</v>
      </c>
    </row>
    <row r="348" spans="1:5">
      <c r="A348">
        <v>2019</v>
      </c>
      <c r="B348" t="s">
        <v>885</v>
      </c>
      <c r="C348" t="s">
        <v>899</v>
      </c>
      <c r="D348">
        <v>3982.2091073805668</v>
      </c>
      <c r="E348" s="71">
        <f t="shared" si="5"/>
        <v>8.4558075715316705E-2</v>
      </c>
    </row>
    <row r="349" spans="1:5">
      <c r="A349">
        <v>2019</v>
      </c>
      <c r="B349" t="s">
        <v>885</v>
      </c>
      <c r="C349" t="s">
        <v>327</v>
      </c>
      <c r="D349">
        <v>1.8171053999999999E-2</v>
      </c>
      <c r="E349" s="71">
        <f t="shared" si="5"/>
        <v>2.0355113490675985E-6</v>
      </c>
    </row>
    <row r="350" spans="1:5">
      <c r="A350">
        <v>2019</v>
      </c>
      <c r="B350" t="s">
        <v>885</v>
      </c>
      <c r="C350" t="s">
        <v>329</v>
      </c>
      <c r="D350">
        <v>7.2247566936799998</v>
      </c>
      <c r="E350" s="71">
        <f t="shared" si="5"/>
        <v>1.2044942463038276E-2</v>
      </c>
    </row>
    <row r="351" spans="1:5">
      <c r="A351">
        <v>2019</v>
      </c>
      <c r="B351" t="s">
        <v>885</v>
      </c>
      <c r="C351" t="s">
        <v>330</v>
      </c>
      <c r="D351">
        <v>2586.107431200001</v>
      </c>
      <c r="E351" s="71">
        <f t="shared" si="5"/>
        <v>0.10685030899796778</v>
      </c>
    </row>
    <row r="352" spans="1:5">
      <c r="A352">
        <v>2019</v>
      </c>
      <c r="B352" t="s">
        <v>885</v>
      </c>
      <c r="C352" t="s">
        <v>323</v>
      </c>
      <c r="D352">
        <v>0.53667701500000009</v>
      </c>
      <c r="E352" s="71">
        <f t="shared" si="5"/>
        <v>1.9884264245495121E-4</v>
      </c>
    </row>
    <row r="353" spans="1:5">
      <c r="A353">
        <v>2019</v>
      </c>
      <c r="B353" t="s">
        <v>885</v>
      </c>
      <c r="C353" t="s">
        <v>891</v>
      </c>
      <c r="D353">
        <v>619.58013465549334</v>
      </c>
      <c r="E353" s="71">
        <f t="shared" si="5"/>
        <v>3.9741997137184293E-2</v>
      </c>
    </row>
    <row r="354" spans="1:5">
      <c r="A354">
        <v>2019</v>
      </c>
      <c r="B354" t="s">
        <v>885</v>
      </c>
      <c r="C354" t="s">
        <v>854</v>
      </c>
      <c r="D354">
        <v>135.93662505678961</v>
      </c>
      <c r="E354" s="71">
        <f t="shared" si="5"/>
        <v>4.6834015811329233E-2</v>
      </c>
    </row>
    <row r="355" spans="1:5">
      <c r="A355">
        <v>2019</v>
      </c>
      <c r="B355" t="s">
        <v>885</v>
      </c>
      <c r="C355" t="s">
        <v>847</v>
      </c>
      <c r="D355">
        <v>561.38897095827645</v>
      </c>
      <c r="E355" s="71">
        <f t="shared" si="5"/>
        <v>2.1823597179700106E-2</v>
      </c>
    </row>
    <row r="356" spans="1:5">
      <c r="A356">
        <v>2019</v>
      </c>
      <c r="B356" t="s">
        <v>885</v>
      </c>
      <c r="C356" t="s">
        <v>332</v>
      </c>
      <c r="D356">
        <v>1.5279535209999999</v>
      </c>
      <c r="E356" s="71">
        <f t="shared" si="5"/>
        <v>5.7807904659569779E-4</v>
      </c>
    </row>
    <row r="357" spans="1:5">
      <c r="A357">
        <v>2019</v>
      </c>
      <c r="B357" t="s">
        <v>41</v>
      </c>
      <c r="C357" t="s">
        <v>899</v>
      </c>
      <c r="D357">
        <v>14201.31818388807</v>
      </c>
      <c r="E357" s="71">
        <f t="shared" si="5"/>
        <v>0.30155024657668017</v>
      </c>
    </row>
    <row r="358" spans="1:5">
      <c r="A358">
        <v>2019</v>
      </c>
      <c r="B358" t="s">
        <v>41</v>
      </c>
      <c r="C358" t="s">
        <v>327</v>
      </c>
      <c r="D358">
        <v>362.60475947321999</v>
      </c>
      <c r="E358" s="71">
        <f t="shared" si="5"/>
        <v>4.0618783210575798E-2</v>
      </c>
    </row>
    <row r="359" spans="1:5">
      <c r="A359">
        <v>2019</v>
      </c>
      <c r="B359" t="s">
        <v>41</v>
      </c>
      <c r="C359" t="s">
        <v>330</v>
      </c>
      <c r="D359">
        <v>1576.7166592148819</v>
      </c>
      <c r="E359" s="71">
        <f t="shared" si="5"/>
        <v>6.5145268215396304E-2</v>
      </c>
    </row>
    <row r="360" spans="1:5">
      <c r="A360">
        <v>2019</v>
      </c>
      <c r="B360" t="s">
        <v>41</v>
      </c>
      <c r="C360" t="s">
        <v>323</v>
      </c>
      <c r="D360">
        <v>651.61722624085996</v>
      </c>
      <c r="E360" s="71">
        <f t="shared" si="5"/>
        <v>0.24142880636484559</v>
      </c>
    </row>
    <row r="361" spans="1:5">
      <c r="A361">
        <v>2019</v>
      </c>
      <c r="B361" t="s">
        <v>41</v>
      </c>
      <c r="C361" t="s">
        <v>334</v>
      </c>
      <c r="D361">
        <v>2343.4779239240002</v>
      </c>
      <c r="E361" s="71">
        <f t="shared" si="5"/>
        <v>5.6833759748389924E-2</v>
      </c>
    </row>
    <row r="362" spans="1:5">
      <c r="A362">
        <v>2019</v>
      </c>
      <c r="B362" t="s">
        <v>41</v>
      </c>
      <c r="C362" t="s">
        <v>891</v>
      </c>
      <c r="D362">
        <v>8031.1222157981429</v>
      </c>
      <c r="E362" s="71">
        <f t="shared" si="5"/>
        <v>0.51514375341633156</v>
      </c>
    </row>
    <row r="363" spans="1:5">
      <c r="A363">
        <v>2019</v>
      </c>
      <c r="B363" t="s">
        <v>41</v>
      </c>
      <c r="C363" t="s">
        <v>854</v>
      </c>
      <c r="D363">
        <v>1016.729181922096</v>
      </c>
      <c r="E363" s="71">
        <f t="shared" si="5"/>
        <v>0.35029198762354391</v>
      </c>
    </row>
    <row r="364" spans="1:5">
      <c r="A364">
        <v>2019</v>
      </c>
      <c r="B364" t="s">
        <v>41</v>
      </c>
      <c r="C364" t="s">
        <v>847</v>
      </c>
      <c r="D364">
        <v>9136.784859115116</v>
      </c>
      <c r="E364" s="71">
        <f t="shared" si="5"/>
        <v>0.35518601646652387</v>
      </c>
    </row>
    <row r="365" spans="1:5">
      <c r="A365">
        <v>2019</v>
      </c>
      <c r="B365" t="s">
        <v>41</v>
      </c>
      <c r="C365" t="s">
        <v>892</v>
      </c>
      <c r="D365">
        <v>628.34021392323029</v>
      </c>
      <c r="E365" s="71">
        <f t="shared" si="5"/>
        <v>0.11402695045771251</v>
      </c>
    </row>
    <row r="366" spans="1:5">
      <c r="A366">
        <v>2019</v>
      </c>
      <c r="B366" t="s">
        <v>41</v>
      </c>
      <c r="C366" t="s">
        <v>852</v>
      </c>
      <c r="D366">
        <v>0.18163959800000001</v>
      </c>
      <c r="E366" s="71">
        <f t="shared" si="5"/>
        <v>3.9435742518877303E-3</v>
      </c>
    </row>
    <row r="367" spans="1:5">
      <c r="A367">
        <v>2019</v>
      </c>
      <c r="B367" t="s">
        <v>880</v>
      </c>
      <c r="C367" t="s">
        <v>899</v>
      </c>
      <c r="D367">
        <v>3362.1691699507692</v>
      </c>
      <c r="E367" s="71">
        <f t="shared" si="5"/>
        <v>7.139217142401838E-2</v>
      </c>
    </row>
    <row r="368" spans="1:5">
      <c r="A368">
        <v>2019</v>
      </c>
      <c r="B368" t="s">
        <v>880</v>
      </c>
      <c r="C368" t="s">
        <v>327</v>
      </c>
      <c r="D368">
        <v>1.9036625019506721</v>
      </c>
      <c r="E368" s="71">
        <f t="shared" si="5"/>
        <v>2.1324721326099262E-4</v>
      </c>
    </row>
    <row r="369" spans="1:5">
      <c r="A369">
        <v>2019</v>
      </c>
      <c r="B369" t="s">
        <v>880</v>
      </c>
      <c r="C369" t="s">
        <v>330</v>
      </c>
      <c r="D369">
        <v>12.14650979880704</v>
      </c>
      <c r="E369" s="71">
        <f t="shared" si="5"/>
        <v>5.0185785385069856E-4</v>
      </c>
    </row>
    <row r="370" spans="1:5">
      <c r="A370">
        <v>2019</v>
      </c>
      <c r="B370" t="s">
        <v>880</v>
      </c>
      <c r="C370" t="s">
        <v>323</v>
      </c>
      <c r="D370">
        <v>866.67528224690034</v>
      </c>
      <c r="E370" s="71">
        <f t="shared" si="5"/>
        <v>0.3211093422220892</v>
      </c>
    </row>
    <row r="371" spans="1:5">
      <c r="A371">
        <v>2019</v>
      </c>
      <c r="B371" t="s">
        <v>880</v>
      </c>
      <c r="C371" t="s">
        <v>334</v>
      </c>
      <c r="D371">
        <v>2480.8244195239999</v>
      </c>
      <c r="E371" s="71">
        <f t="shared" si="5"/>
        <v>6.0164671319403652E-2</v>
      </c>
    </row>
    <row r="372" spans="1:5">
      <c r="A372">
        <v>2019</v>
      </c>
      <c r="B372" t="s">
        <v>880</v>
      </c>
      <c r="C372" t="s">
        <v>891</v>
      </c>
      <c r="D372">
        <v>907.36473405060974</v>
      </c>
      <c r="E372" s="71">
        <f t="shared" si="5"/>
        <v>5.8201489437798258E-2</v>
      </c>
    </row>
    <row r="373" spans="1:5">
      <c r="A373">
        <v>2019</v>
      </c>
      <c r="B373" t="s">
        <v>880</v>
      </c>
      <c r="C373" t="s">
        <v>854</v>
      </c>
      <c r="D373">
        <v>372.84539003163411</v>
      </c>
      <c r="E373" s="71">
        <f t="shared" si="5"/>
        <v>0.12845579242994898</v>
      </c>
    </row>
    <row r="374" spans="1:5">
      <c r="A374">
        <v>2019</v>
      </c>
      <c r="B374" t="s">
        <v>880</v>
      </c>
      <c r="C374" t="s">
        <v>847</v>
      </c>
      <c r="D374">
        <v>1911.976739823376</v>
      </c>
      <c r="E374" s="71">
        <f t="shared" si="5"/>
        <v>7.4326736621911305E-2</v>
      </c>
    </row>
    <row r="375" spans="1:5">
      <c r="A375">
        <v>2019</v>
      </c>
      <c r="B375" t="s">
        <v>880</v>
      </c>
      <c r="C375" t="s">
        <v>892</v>
      </c>
      <c r="D375">
        <v>151.58380430070949</v>
      </c>
      <c r="E375" s="71">
        <f t="shared" si="5"/>
        <v>2.750840796145574E-2</v>
      </c>
    </row>
    <row r="376" spans="1:5">
      <c r="A376">
        <v>2019</v>
      </c>
      <c r="B376" t="s">
        <v>880</v>
      </c>
      <c r="C376" t="s">
        <v>332</v>
      </c>
      <c r="D376">
        <v>2.4304253906833959</v>
      </c>
      <c r="E376" s="71">
        <f t="shared" si="5"/>
        <v>9.1951618511845691E-4</v>
      </c>
    </row>
    <row r="377" spans="1:5">
      <c r="A377">
        <v>2019</v>
      </c>
      <c r="B377" t="s">
        <v>880</v>
      </c>
      <c r="C377" t="s">
        <v>852</v>
      </c>
      <c r="D377">
        <v>15.218441268999999</v>
      </c>
      <c r="E377" s="71">
        <f t="shared" si="5"/>
        <v>0.33040732198875505</v>
      </c>
    </row>
    <row r="378" spans="1:5">
      <c r="A378">
        <v>2019</v>
      </c>
      <c r="B378" t="s">
        <v>880</v>
      </c>
      <c r="C378" t="s">
        <v>900</v>
      </c>
      <c r="D378">
        <v>5718.000841096622</v>
      </c>
      <c r="E378" s="71">
        <f t="shared" si="5"/>
        <v>0.46623345010689626</v>
      </c>
    </row>
    <row r="379" spans="1:5">
      <c r="A379">
        <v>2019</v>
      </c>
      <c r="B379" t="s">
        <v>881</v>
      </c>
      <c r="C379" t="s">
        <v>899</v>
      </c>
      <c r="D379">
        <v>2213.211471631284</v>
      </c>
      <c r="E379" s="71">
        <f t="shared" si="5"/>
        <v>4.6995247649189005E-2</v>
      </c>
    </row>
    <row r="380" spans="1:5">
      <c r="A380">
        <v>2019</v>
      </c>
      <c r="B380" t="s">
        <v>881</v>
      </c>
      <c r="C380" t="s">
        <v>327</v>
      </c>
      <c r="D380">
        <v>2.1620626575720001</v>
      </c>
      <c r="E380" s="71">
        <f t="shared" si="5"/>
        <v>2.4219305478279134E-4</v>
      </c>
    </row>
    <row r="381" spans="1:5">
      <c r="A381">
        <v>2019</v>
      </c>
      <c r="B381" t="s">
        <v>881</v>
      </c>
      <c r="C381" t="s">
        <v>329</v>
      </c>
      <c r="D381">
        <v>13.738920279</v>
      </c>
      <c r="E381" s="71">
        <f t="shared" si="5"/>
        <v>2.2905201002766731E-2</v>
      </c>
    </row>
    <row r="382" spans="1:5">
      <c r="A382">
        <v>2019</v>
      </c>
      <c r="B382" t="s">
        <v>881</v>
      </c>
      <c r="C382" t="s">
        <v>330</v>
      </c>
      <c r="D382">
        <v>92.0793395078</v>
      </c>
      <c r="E382" s="71">
        <f t="shared" si="5"/>
        <v>3.8044459251918524E-3</v>
      </c>
    </row>
    <row r="383" spans="1:5">
      <c r="A383">
        <v>2019</v>
      </c>
      <c r="B383" t="s">
        <v>881</v>
      </c>
      <c r="C383" t="s">
        <v>323</v>
      </c>
      <c r="D383">
        <v>0.31336039500000001</v>
      </c>
      <c r="E383" s="71">
        <f t="shared" si="5"/>
        <v>1.1610225003306182E-4</v>
      </c>
    </row>
    <row r="384" spans="1:5">
      <c r="A384">
        <v>2019</v>
      </c>
      <c r="B384" t="s">
        <v>881</v>
      </c>
      <c r="C384" t="s">
        <v>334</v>
      </c>
      <c r="D384">
        <v>2445.8168102891759</v>
      </c>
      <c r="E384" s="71">
        <f t="shared" si="5"/>
        <v>5.9315670766718252E-2</v>
      </c>
    </row>
    <row r="385" spans="1:5">
      <c r="A385">
        <v>2019</v>
      </c>
      <c r="B385" t="s">
        <v>881</v>
      </c>
      <c r="C385" t="s">
        <v>891</v>
      </c>
      <c r="D385">
        <v>509.39799568705541</v>
      </c>
      <c r="E385" s="71">
        <f t="shared" si="5"/>
        <v>3.2674536438355897E-2</v>
      </c>
    </row>
    <row r="386" spans="1:5">
      <c r="A386">
        <v>2019</v>
      </c>
      <c r="B386" t="s">
        <v>881</v>
      </c>
      <c r="C386" t="s">
        <v>854</v>
      </c>
      <c r="D386">
        <v>119.4668142728805</v>
      </c>
      <c r="E386" s="71">
        <f t="shared" ref="E386:E449" si="6">D386/SUMIFS($D$2:$D$771,$A$2:$A$771,A386,$C$2:$C$771,C386)</f>
        <v>4.1159699722188733E-2</v>
      </c>
    </row>
    <row r="387" spans="1:5">
      <c r="A387">
        <v>2019</v>
      </c>
      <c r="B387" t="s">
        <v>881</v>
      </c>
      <c r="C387" t="s">
        <v>847</v>
      </c>
      <c r="D387">
        <v>1481.8808454732009</v>
      </c>
      <c r="E387" s="71">
        <f t="shared" si="6"/>
        <v>5.7607064464977042E-2</v>
      </c>
    </row>
    <row r="388" spans="1:5">
      <c r="A388">
        <v>2019</v>
      </c>
      <c r="B388" t="s">
        <v>881</v>
      </c>
      <c r="C388" t="s">
        <v>892</v>
      </c>
      <c r="D388">
        <v>27.43252745588881</v>
      </c>
      <c r="E388" s="71">
        <f t="shared" si="6"/>
        <v>4.9782703379934422E-3</v>
      </c>
    </row>
    <row r="389" spans="1:5">
      <c r="A389">
        <v>2019</v>
      </c>
      <c r="B389" t="s">
        <v>882</v>
      </c>
      <c r="C389" t="s">
        <v>899</v>
      </c>
      <c r="D389">
        <v>2536.651547819657</v>
      </c>
      <c r="E389" s="71">
        <f t="shared" si="6"/>
        <v>5.3863161843100908E-2</v>
      </c>
    </row>
    <row r="390" spans="1:5">
      <c r="A390">
        <v>2019</v>
      </c>
      <c r="B390" t="s">
        <v>882</v>
      </c>
      <c r="C390" t="s">
        <v>327</v>
      </c>
      <c r="D390">
        <v>3.5563715000000002E-3</v>
      </c>
      <c r="E390" s="71">
        <f t="shared" si="6"/>
        <v>3.983827547785924E-7</v>
      </c>
    </row>
    <row r="391" spans="1:5">
      <c r="A391">
        <v>2019</v>
      </c>
      <c r="B391" t="s">
        <v>882</v>
      </c>
      <c r="C391" t="s">
        <v>329</v>
      </c>
      <c r="D391">
        <v>2.3592227960000001</v>
      </c>
      <c r="E391" s="71">
        <f t="shared" si="6"/>
        <v>3.9332401131468367E-3</v>
      </c>
    </row>
    <row r="392" spans="1:5">
      <c r="A392">
        <v>2019</v>
      </c>
      <c r="B392" t="s">
        <v>882</v>
      </c>
      <c r="C392" t="s">
        <v>330</v>
      </c>
      <c r="D392">
        <v>3833.937047486007</v>
      </c>
      <c r="E392" s="71">
        <f t="shared" si="6"/>
        <v>0.15840693749236381</v>
      </c>
    </row>
    <row r="393" spans="1:5">
      <c r="A393">
        <v>2019</v>
      </c>
      <c r="B393" t="s">
        <v>882</v>
      </c>
      <c r="C393" t="s">
        <v>323</v>
      </c>
      <c r="D393">
        <v>95.219314039167998</v>
      </c>
      <c r="E393" s="71">
        <f t="shared" si="6"/>
        <v>3.5279431552133818E-2</v>
      </c>
    </row>
    <row r="394" spans="1:5">
      <c r="A394">
        <v>2019</v>
      </c>
      <c r="B394" t="s">
        <v>882</v>
      </c>
      <c r="C394" t="s">
        <v>891</v>
      </c>
      <c r="D394">
        <v>791.04956687077458</v>
      </c>
      <c r="E394" s="71">
        <f t="shared" si="6"/>
        <v>5.0740635252015762E-2</v>
      </c>
    </row>
    <row r="395" spans="1:5">
      <c r="A395">
        <v>2019</v>
      </c>
      <c r="B395" t="s">
        <v>882</v>
      </c>
      <c r="C395" t="s">
        <v>854</v>
      </c>
      <c r="D395">
        <v>112.5752975735715</v>
      </c>
      <c r="E395" s="71">
        <f t="shared" si="6"/>
        <v>3.8785377114689545E-2</v>
      </c>
    </row>
    <row r="396" spans="1:5">
      <c r="A396">
        <v>2019</v>
      </c>
      <c r="B396" t="s">
        <v>882</v>
      </c>
      <c r="C396" t="s">
        <v>847</v>
      </c>
      <c r="D396">
        <v>2113.7393188093029</v>
      </c>
      <c r="E396" s="71">
        <f t="shared" si="6"/>
        <v>8.2170113455998672E-2</v>
      </c>
    </row>
    <row r="397" spans="1:5">
      <c r="A397">
        <v>2019</v>
      </c>
      <c r="B397" t="s">
        <v>882</v>
      </c>
      <c r="C397" t="s">
        <v>892</v>
      </c>
      <c r="D397">
        <v>28.50954839655067</v>
      </c>
      <c r="E397" s="71">
        <f t="shared" si="6"/>
        <v>5.1737208450936831E-3</v>
      </c>
    </row>
    <row r="398" spans="1:5">
      <c r="A398">
        <v>2019</v>
      </c>
      <c r="B398" t="s">
        <v>882</v>
      </c>
      <c r="C398" t="s">
        <v>332</v>
      </c>
      <c r="D398">
        <v>0.85356605355198434</v>
      </c>
      <c r="E398" s="71">
        <f t="shared" si="6"/>
        <v>3.2293433253182281E-4</v>
      </c>
    </row>
    <row r="399" spans="1:5">
      <c r="A399">
        <v>2019</v>
      </c>
      <c r="B399" t="s">
        <v>884</v>
      </c>
      <c r="C399" t="s">
        <v>899</v>
      </c>
      <c r="D399">
        <v>4513.6646720749923</v>
      </c>
      <c r="E399" s="71">
        <f t="shared" si="6"/>
        <v>9.5842982827670148E-2</v>
      </c>
    </row>
    <row r="400" spans="1:5">
      <c r="A400">
        <v>2019</v>
      </c>
      <c r="B400" t="s">
        <v>884</v>
      </c>
      <c r="C400" t="s">
        <v>327</v>
      </c>
      <c r="D400">
        <v>8504.6729990495078</v>
      </c>
      <c r="E400" s="71">
        <f t="shared" si="6"/>
        <v>0.95268873284257727</v>
      </c>
    </row>
    <row r="401" spans="1:5">
      <c r="A401">
        <v>2019</v>
      </c>
      <c r="B401" t="s">
        <v>884</v>
      </c>
      <c r="C401" t="s">
        <v>329</v>
      </c>
      <c r="D401">
        <v>223.799778782</v>
      </c>
      <c r="E401" s="71">
        <f t="shared" si="6"/>
        <v>0.37311366637826887</v>
      </c>
    </row>
    <row r="402" spans="1:5">
      <c r="A402">
        <v>2019</v>
      </c>
      <c r="B402" t="s">
        <v>884</v>
      </c>
      <c r="C402" t="s">
        <v>330</v>
      </c>
      <c r="D402">
        <v>12234.760335129669</v>
      </c>
      <c r="E402" s="71">
        <f t="shared" si="6"/>
        <v>0.50550410495440234</v>
      </c>
    </row>
    <row r="403" spans="1:5">
      <c r="A403">
        <v>2019</v>
      </c>
      <c r="B403" t="s">
        <v>884</v>
      </c>
      <c r="C403" t="s">
        <v>323</v>
      </c>
      <c r="D403">
        <v>422.10632117361331</v>
      </c>
      <c r="E403" s="71">
        <f t="shared" si="6"/>
        <v>0.15639338736930922</v>
      </c>
    </row>
    <row r="404" spans="1:5">
      <c r="A404">
        <v>2019</v>
      </c>
      <c r="B404" t="s">
        <v>884</v>
      </c>
      <c r="C404" t="s">
        <v>891</v>
      </c>
      <c r="D404">
        <v>953.96378474141466</v>
      </c>
      <c r="E404" s="71">
        <f t="shared" si="6"/>
        <v>6.119051254484028E-2</v>
      </c>
    </row>
    <row r="405" spans="1:5">
      <c r="A405">
        <v>2019</v>
      </c>
      <c r="B405" t="s">
        <v>884</v>
      </c>
      <c r="C405" t="s">
        <v>854</v>
      </c>
      <c r="D405">
        <v>214.55182345589941</v>
      </c>
      <c r="E405" s="71">
        <f t="shared" si="6"/>
        <v>7.3919177321676702E-2</v>
      </c>
    </row>
    <row r="406" spans="1:5">
      <c r="A406">
        <v>2019</v>
      </c>
      <c r="B406" t="s">
        <v>884</v>
      </c>
      <c r="C406" t="s">
        <v>847</v>
      </c>
      <c r="D406">
        <v>3749.2094352134791</v>
      </c>
      <c r="E406" s="71">
        <f t="shared" si="6"/>
        <v>0.14574785164867626</v>
      </c>
    </row>
    <row r="407" spans="1:5">
      <c r="A407">
        <v>2019</v>
      </c>
      <c r="B407" t="s">
        <v>884</v>
      </c>
      <c r="C407" t="s">
        <v>892</v>
      </c>
      <c r="D407">
        <v>1.218746715061898</v>
      </c>
      <c r="E407" s="71">
        <f t="shared" si="6"/>
        <v>2.2116994618434857E-4</v>
      </c>
    </row>
    <row r="408" spans="1:5">
      <c r="A408">
        <v>2019</v>
      </c>
      <c r="B408" t="s">
        <v>884</v>
      </c>
      <c r="C408" t="s">
        <v>332</v>
      </c>
      <c r="D408">
        <v>877.72100224619612</v>
      </c>
      <c r="E408" s="71">
        <f t="shared" si="6"/>
        <v>0.3320730069219831</v>
      </c>
    </row>
    <row r="409" spans="1:5">
      <c r="A409">
        <v>2019</v>
      </c>
      <c r="B409" t="s">
        <v>884</v>
      </c>
      <c r="C409" t="s">
        <v>852</v>
      </c>
      <c r="D409">
        <v>30.659555999999998</v>
      </c>
      <c r="E409" s="71">
        <f t="shared" si="6"/>
        <v>0.66564910375935726</v>
      </c>
    </row>
    <row r="410" spans="1:5">
      <c r="A410">
        <v>2019</v>
      </c>
      <c r="B410" t="s">
        <v>884</v>
      </c>
      <c r="C410" t="s">
        <v>900</v>
      </c>
      <c r="D410">
        <v>4405.6098435676186</v>
      </c>
      <c r="E410" s="71">
        <f t="shared" si="6"/>
        <v>0.3592239200855909</v>
      </c>
    </row>
    <row r="411" spans="1:5">
      <c r="A411">
        <v>2019</v>
      </c>
      <c r="B411" t="s">
        <v>887</v>
      </c>
      <c r="C411" t="s">
        <v>899</v>
      </c>
      <c r="D411">
        <v>6457.7060824940418</v>
      </c>
      <c r="E411" s="71">
        <f t="shared" si="6"/>
        <v>0.13712268370306052</v>
      </c>
    </row>
    <row r="412" spans="1:5">
      <c r="A412">
        <v>2019</v>
      </c>
      <c r="B412" t="s">
        <v>887</v>
      </c>
      <c r="C412" t="s">
        <v>327</v>
      </c>
      <c r="D412">
        <v>6.1629353499999998E-2</v>
      </c>
      <c r="E412" s="71">
        <f t="shared" si="6"/>
        <v>6.9036858558094066E-6</v>
      </c>
    </row>
    <row r="413" spans="1:5">
      <c r="A413">
        <v>2019</v>
      </c>
      <c r="B413" t="s">
        <v>887</v>
      </c>
      <c r="C413" t="s">
        <v>330</v>
      </c>
      <c r="D413">
        <v>8.1758294359412798</v>
      </c>
      <c r="E413" s="71">
        <f t="shared" si="6"/>
        <v>3.3780108707225852E-4</v>
      </c>
    </row>
    <row r="414" spans="1:5">
      <c r="A414">
        <v>2019</v>
      </c>
      <c r="B414" t="s">
        <v>887</v>
      </c>
      <c r="C414" t="s">
        <v>323</v>
      </c>
      <c r="D414">
        <v>30.829949212500001</v>
      </c>
      <c r="E414" s="71">
        <f t="shared" si="6"/>
        <v>1.1422714960441227E-2</v>
      </c>
    </row>
    <row r="415" spans="1:5">
      <c r="A415">
        <v>2019</v>
      </c>
      <c r="B415" t="s">
        <v>887</v>
      </c>
      <c r="C415" t="s">
        <v>891</v>
      </c>
      <c r="D415">
        <v>1064.4849913853991</v>
      </c>
      <c r="E415" s="71">
        <f t="shared" si="6"/>
        <v>6.827972220855176E-2</v>
      </c>
    </row>
    <row r="416" spans="1:5">
      <c r="A416">
        <v>2019</v>
      </c>
      <c r="B416" t="s">
        <v>887</v>
      </c>
      <c r="C416" t="s">
        <v>854</v>
      </c>
      <c r="D416">
        <v>133.8849308683389</v>
      </c>
      <c r="E416" s="71">
        <f t="shared" si="6"/>
        <v>4.6127149078233787E-2</v>
      </c>
    </row>
    <row r="417" spans="1:5">
      <c r="A417">
        <v>2019</v>
      </c>
      <c r="B417" t="s">
        <v>887</v>
      </c>
      <c r="C417" t="s">
        <v>847</v>
      </c>
      <c r="D417">
        <v>1468.0716081678429</v>
      </c>
      <c r="E417" s="71">
        <f t="shared" si="6"/>
        <v>5.7070240181100219E-2</v>
      </c>
    </row>
    <row r="418" spans="1:5">
      <c r="A418">
        <v>2019</v>
      </c>
      <c r="B418" t="s">
        <v>887</v>
      </c>
      <c r="C418" t="s">
        <v>332</v>
      </c>
      <c r="D418">
        <v>666.5561548869</v>
      </c>
      <c r="E418" s="71">
        <f t="shared" si="6"/>
        <v>0.25218185057575027</v>
      </c>
    </row>
    <row r="419" spans="1:5">
      <c r="A419">
        <v>2019</v>
      </c>
      <c r="B419" t="s">
        <v>888</v>
      </c>
      <c r="C419" t="s">
        <v>899</v>
      </c>
      <c r="D419">
        <v>815.24133438416902</v>
      </c>
      <c r="E419" s="71">
        <f t="shared" si="6"/>
        <v>1.7310803280357341E-2</v>
      </c>
    </row>
    <row r="420" spans="1:5">
      <c r="A420">
        <v>2019</v>
      </c>
      <c r="B420" t="s">
        <v>888</v>
      </c>
      <c r="C420" t="s">
        <v>891</v>
      </c>
      <c r="D420">
        <v>110.8319419359384</v>
      </c>
      <c r="E420" s="71">
        <f t="shared" si="6"/>
        <v>7.1091412922329828E-3</v>
      </c>
    </row>
    <row r="421" spans="1:5">
      <c r="A421">
        <v>2019</v>
      </c>
      <c r="B421" t="s">
        <v>888</v>
      </c>
      <c r="C421" t="s">
        <v>854</v>
      </c>
      <c r="D421">
        <v>56.264128579236171</v>
      </c>
      <c r="E421" s="71">
        <f t="shared" si="6"/>
        <v>1.9384585179967242E-2</v>
      </c>
    </row>
    <row r="422" spans="1:5">
      <c r="A422">
        <v>2019</v>
      </c>
      <c r="B422" t="s">
        <v>888</v>
      </c>
      <c r="C422" t="s">
        <v>847</v>
      </c>
      <c r="D422">
        <v>179.5103900815063</v>
      </c>
      <c r="E422" s="71">
        <f t="shared" si="6"/>
        <v>6.9783388085135492E-3</v>
      </c>
    </row>
    <row r="423" spans="1:5">
      <c r="A423">
        <v>2019</v>
      </c>
      <c r="B423" t="s">
        <v>888</v>
      </c>
      <c r="C423" t="s">
        <v>892</v>
      </c>
      <c r="D423">
        <v>2.2746189873316398</v>
      </c>
      <c r="E423" s="71">
        <f t="shared" si="6"/>
        <v>4.1278253537076063E-4</v>
      </c>
    </row>
    <row r="424" spans="1:5">
      <c r="A424">
        <v>2019</v>
      </c>
      <c r="B424" t="s">
        <v>888</v>
      </c>
      <c r="C424" t="s">
        <v>332</v>
      </c>
      <c r="D424">
        <v>194.76945887799479</v>
      </c>
      <c r="E424" s="71">
        <f t="shared" si="6"/>
        <v>7.3688198984261655E-2</v>
      </c>
    </row>
    <row r="425" spans="1:5">
      <c r="A425">
        <v>2019</v>
      </c>
      <c r="B425" t="s">
        <v>889</v>
      </c>
      <c r="C425" t="s">
        <v>899</v>
      </c>
      <c r="D425">
        <v>2437.7060072398222</v>
      </c>
      <c r="E425" s="71">
        <f t="shared" si="6"/>
        <v>5.1762156022855055E-2</v>
      </c>
    </row>
    <row r="426" spans="1:5">
      <c r="A426">
        <v>2019</v>
      </c>
      <c r="B426" t="s">
        <v>889</v>
      </c>
      <c r="C426" t="s">
        <v>330</v>
      </c>
      <c r="D426">
        <v>4.8252119999999996</v>
      </c>
      <c r="E426" s="71">
        <f t="shared" si="6"/>
        <v>1.9936348620345817E-4</v>
      </c>
    </row>
    <row r="427" spans="1:5">
      <c r="A427">
        <v>2019</v>
      </c>
      <c r="B427" t="s">
        <v>889</v>
      </c>
      <c r="C427" t="s">
        <v>891</v>
      </c>
      <c r="D427">
        <v>630.01412013910192</v>
      </c>
      <c r="E427" s="71">
        <f t="shared" si="6"/>
        <v>4.0411268790720378E-2</v>
      </c>
    </row>
    <row r="428" spans="1:5">
      <c r="A428">
        <v>2019</v>
      </c>
      <c r="B428" t="s">
        <v>889</v>
      </c>
      <c r="C428" t="s">
        <v>854</v>
      </c>
      <c r="D428">
        <v>260.51719731735602</v>
      </c>
      <c r="E428" s="71">
        <f t="shared" si="6"/>
        <v>8.9755549935030723E-2</v>
      </c>
    </row>
    <row r="429" spans="1:5">
      <c r="A429">
        <v>2019</v>
      </c>
      <c r="B429" t="s">
        <v>889</v>
      </c>
      <c r="C429" t="s">
        <v>847</v>
      </c>
      <c r="D429">
        <v>342.72636376247618</v>
      </c>
      <c r="E429" s="71">
        <f t="shared" si="6"/>
        <v>1.3323243762427852E-2</v>
      </c>
    </row>
    <row r="430" spans="1:5">
      <c r="A430">
        <v>2019</v>
      </c>
      <c r="B430" t="s">
        <v>889</v>
      </c>
      <c r="C430" t="s">
        <v>892</v>
      </c>
      <c r="D430">
        <v>1.9494039599999999</v>
      </c>
      <c r="E430" s="71">
        <f t="shared" si="6"/>
        <v>3.5376470237530745E-4</v>
      </c>
    </row>
    <row r="431" spans="1:5">
      <c r="A431">
        <v>2019</v>
      </c>
      <c r="B431" t="s">
        <v>889</v>
      </c>
      <c r="C431" t="s">
        <v>332</v>
      </c>
      <c r="D431">
        <v>215.76991914454359</v>
      </c>
      <c r="E431" s="71">
        <f t="shared" si="6"/>
        <v>8.1633418444217565E-2</v>
      </c>
    </row>
    <row r="432" spans="1:5">
      <c r="A432">
        <v>2019</v>
      </c>
      <c r="B432" t="s">
        <v>889</v>
      </c>
      <c r="C432" t="s">
        <v>900</v>
      </c>
      <c r="D432">
        <v>2140.633418339567</v>
      </c>
      <c r="E432" s="71">
        <f t="shared" si="6"/>
        <v>0.17454262980751295</v>
      </c>
    </row>
    <row r="433" spans="1:5">
      <c r="A433">
        <v>2019</v>
      </c>
      <c r="B433" t="s">
        <v>886</v>
      </c>
      <c r="C433" t="s">
        <v>899</v>
      </c>
      <c r="D433">
        <v>2622.215524301133</v>
      </c>
      <c r="E433" s="71">
        <f t="shared" si="6"/>
        <v>5.5680024043635472E-2</v>
      </c>
    </row>
    <row r="434" spans="1:5">
      <c r="A434">
        <v>2019</v>
      </c>
      <c r="B434" t="s">
        <v>886</v>
      </c>
      <c r="C434" t="s">
        <v>327</v>
      </c>
      <c r="D434">
        <v>0.1403271485</v>
      </c>
      <c r="E434" s="71">
        <f t="shared" si="6"/>
        <v>1.5719369022514833E-5</v>
      </c>
    </row>
    <row r="435" spans="1:5">
      <c r="A435">
        <v>2019</v>
      </c>
      <c r="B435" t="s">
        <v>886</v>
      </c>
      <c r="C435" t="s">
        <v>329</v>
      </c>
      <c r="D435">
        <v>0.11817174</v>
      </c>
      <c r="E435" s="71">
        <f t="shared" si="6"/>
        <v>1.9701311330002873E-4</v>
      </c>
    </row>
    <row r="436" spans="1:5">
      <c r="A436">
        <v>2019</v>
      </c>
      <c r="B436" t="s">
        <v>886</v>
      </c>
      <c r="C436" t="s">
        <v>330</v>
      </c>
      <c r="D436">
        <v>1377.766019244659</v>
      </c>
      <c r="E436" s="71">
        <f t="shared" si="6"/>
        <v>5.6925216295009649E-2</v>
      </c>
    </row>
    <row r="437" spans="1:5">
      <c r="A437">
        <v>2019</v>
      </c>
      <c r="B437" t="s">
        <v>886</v>
      </c>
      <c r="C437" t="s">
        <v>891</v>
      </c>
      <c r="D437">
        <v>257.23751527510342</v>
      </c>
      <c r="E437" s="71">
        <f t="shared" si="6"/>
        <v>1.650009744312405E-2</v>
      </c>
    </row>
    <row r="438" spans="1:5">
      <c r="A438">
        <v>2019</v>
      </c>
      <c r="B438" t="s">
        <v>886</v>
      </c>
      <c r="C438" t="s">
        <v>854</v>
      </c>
      <c r="D438">
        <v>108.85462323777119</v>
      </c>
      <c r="E438" s="71">
        <f t="shared" si="6"/>
        <v>3.7503499470611788E-2</v>
      </c>
    </row>
    <row r="439" spans="1:5">
      <c r="A439">
        <v>2019</v>
      </c>
      <c r="B439" t="s">
        <v>886</v>
      </c>
      <c r="C439" t="s">
        <v>847</v>
      </c>
      <c r="D439">
        <v>1084.119313681945</v>
      </c>
      <c r="E439" s="71">
        <f t="shared" si="6"/>
        <v>4.2144367667469047E-2</v>
      </c>
    </row>
    <row r="440" spans="1:5">
      <c r="A440">
        <v>2019</v>
      </c>
      <c r="B440" t="s">
        <v>886</v>
      </c>
      <c r="C440" t="s">
        <v>332</v>
      </c>
      <c r="D440">
        <v>34.886689834302047</v>
      </c>
      <c r="E440" s="71">
        <f t="shared" si="6"/>
        <v>1.3198872950725804E-2</v>
      </c>
    </row>
    <row r="441" spans="1:5">
      <c r="A441">
        <v>2019</v>
      </c>
      <c r="B441" t="s">
        <v>875</v>
      </c>
      <c r="C441" t="s">
        <v>899</v>
      </c>
      <c r="D441">
        <v>251.58401032496241</v>
      </c>
      <c r="E441" s="71">
        <f t="shared" si="6"/>
        <v>5.3421252425929315E-3</v>
      </c>
    </row>
    <row r="442" spans="1:5">
      <c r="A442">
        <v>2019</v>
      </c>
      <c r="B442" t="s">
        <v>875</v>
      </c>
      <c r="C442" t="s">
        <v>323</v>
      </c>
      <c r="D442">
        <v>0.77419210399999994</v>
      </c>
      <c r="E442" s="71">
        <f t="shared" si="6"/>
        <v>2.8684366839731038E-4</v>
      </c>
    </row>
    <row r="443" spans="1:5">
      <c r="A443">
        <v>2019</v>
      </c>
      <c r="B443" t="s">
        <v>875</v>
      </c>
      <c r="C443" t="s">
        <v>891</v>
      </c>
      <c r="D443">
        <v>160.2884045833182</v>
      </c>
      <c r="E443" s="71">
        <f t="shared" si="6"/>
        <v>1.0281448612964483E-2</v>
      </c>
    </row>
    <row r="444" spans="1:5">
      <c r="A444">
        <v>2019</v>
      </c>
      <c r="B444" t="s">
        <v>875</v>
      </c>
      <c r="C444" t="s">
        <v>854</v>
      </c>
      <c r="D444">
        <v>57.39622315856974</v>
      </c>
      <c r="E444" s="71">
        <f t="shared" si="6"/>
        <v>1.9774623813089687E-2</v>
      </c>
    </row>
    <row r="445" spans="1:5">
      <c r="A445">
        <v>2019</v>
      </c>
      <c r="B445" t="s">
        <v>875</v>
      </c>
      <c r="C445" t="s">
        <v>847</v>
      </c>
      <c r="D445">
        <v>95.611031230915074</v>
      </c>
      <c r="E445" s="71">
        <f t="shared" si="6"/>
        <v>3.7168108734973622E-3</v>
      </c>
    </row>
    <row r="446" spans="1:5">
      <c r="A446">
        <v>2019</v>
      </c>
      <c r="B446" t="s">
        <v>875</v>
      </c>
      <c r="C446" t="s">
        <v>892</v>
      </c>
      <c r="D446">
        <v>22.143633782781961</v>
      </c>
      <c r="E446" s="71">
        <f t="shared" si="6"/>
        <v>4.0184775323189887E-3</v>
      </c>
    </row>
    <row r="447" spans="1:5">
      <c r="A447">
        <v>2019</v>
      </c>
      <c r="B447" t="s">
        <v>875</v>
      </c>
      <c r="C447" t="s">
        <v>332</v>
      </c>
      <c r="D447">
        <v>137.24605249210489</v>
      </c>
      <c r="E447" s="71">
        <f t="shared" si="6"/>
        <v>5.192505274750376E-2</v>
      </c>
    </row>
    <row r="448" spans="1:5">
      <c r="A448">
        <v>2019</v>
      </c>
      <c r="B448" t="s">
        <v>875</v>
      </c>
      <c r="C448" t="s">
        <v>853</v>
      </c>
      <c r="D448">
        <v>0.87708809258867992</v>
      </c>
      <c r="E448" s="71">
        <f t="shared" si="6"/>
        <v>5.7820076643085559E-4</v>
      </c>
    </row>
    <row r="449" spans="1:5">
      <c r="A449">
        <v>2019</v>
      </c>
      <c r="B449" t="s">
        <v>883</v>
      </c>
      <c r="C449" t="s">
        <v>899</v>
      </c>
      <c r="D449">
        <v>1322.8792643607489</v>
      </c>
      <c r="E449" s="71">
        <f t="shared" si="6"/>
        <v>2.8089967649041533E-2</v>
      </c>
    </row>
    <row r="450" spans="1:5">
      <c r="A450">
        <v>2019</v>
      </c>
      <c r="B450" t="s">
        <v>883</v>
      </c>
      <c r="C450" t="s">
        <v>327</v>
      </c>
      <c r="D450">
        <v>5.1509579E-2</v>
      </c>
      <c r="E450" s="71">
        <f t="shared" ref="E450:E513" si="7">D450/SUMIFS($D$2:$D$771,$A$2:$A$771,A450,$C$2:$C$771,C450)</f>
        <v>5.7700743523294824E-6</v>
      </c>
    </row>
    <row r="451" spans="1:5">
      <c r="A451">
        <v>2019</v>
      </c>
      <c r="B451" t="s">
        <v>883</v>
      </c>
      <c r="C451" t="s">
        <v>329</v>
      </c>
      <c r="D451">
        <v>352.5757711544</v>
      </c>
      <c r="E451" s="71">
        <f t="shared" si="7"/>
        <v>0.58780593692947913</v>
      </c>
    </row>
    <row r="452" spans="1:5">
      <c r="A452">
        <v>2019</v>
      </c>
      <c r="B452" t="s">
        <v>883</v>
      </c>
      <c r="C452" t="s">
        <v>330</v>
      </c>
      <c r="D452">
        <v>2476.3214569853958</v>
      </c>
      <c r="E452" s="71">
        <f t="shared" si="7"/>
        <v>0.10231427730533611</v>
      </c>
    </row>
    <row r="453" spans="1:5">
      <c r="A453">
        <v>2019</v>
      </c>
      <c r="B453" t="s">
        <v>883</v>
      </c>
      <c r="C453" t="s">
        <v>323</v>
      </c>
      <c r="D453">
        <v>0.27984918399999997</v>
      </c>
      <c r="E453" s="71">
        <f t="shared" si="7"/>
        <v>1.0368610855343196E-4</v>
      </c>
    </row>
    <row r="454" spans="1:5">
      <c r="A454">
        <v>2019</v>
      </c>
      <c r="B454" t="s">
        <v>883</v>
      </c>
      <c r="C454" t="s">
        <v>891</v>
      </c>
      <c r="D454">
        <v>273.07206049391198</v>
      </c>
      <c r="E454" s="71">
        <f t="shared" si="7"/>
        <v>1.7515779540653555E-2</v>
      </c>
    </row>
    <row r="455" spans="1:5">
      <c r="A455">
        <v>2019</v>
      </c>
      <c r="B455" t="s">
        <v>883</v>
      </c>
      <c r="C455" t="s">
        <v>854</v>
      </c>
      <c r="D455">
        <v>23.528716402329</v>
      </c>
      <c r="E455" s="71">
        <f t="shared" si="7"/>
        <v>8.1063089181933386E-3</v>
      </c>
    </row>
    <row r="456" spans="1:5">
      <c r="A456">
        <v>2019</v>
      </c>
      <c r="B456" t="s">
        <v>883</v>
      </c>
      <c r="C456" t="s">
        <v>847</v>
      </c>
      <c r="D456">
        <v>1234.946876124807</v>
      </c>
      <c r="E456" s="71">
        <f t="shared" si="7"/>
        <v>4.8007681940869198E-2</v>
      </c>
    </row>
    <row r="457" spans="1:5">
      <c r="A457">
        <v>2020</v>
      </c>
      <c r="B457" t="s">
        <v>876</v>
      </c>
      <c r="C457" t="s">
        <v>899</v>
      </c>
      <c r="D457">
        <v>332.03054559864893</v>
      </c>
      <c r="E457" s="71">
        <f t="shared" si="7"/>
        <v>6.843595665614907E-3</v>
      </c>
    </row>
    <row r="458" spans="1:5">
      <c r="A458">
        <v>2020</v>
      </c>
      <c r="B458" t="s">
        <v>876</v>
      </c>
      <c r="C458" t="s">
        <v>327</v>
      </c>
      <c r="D458">
        <v>1.3349257683960001</v>
      </c>
      <c r="E458" s="71">
        <f t="shared" si="7"/>
        <v>1.6452479296535531E-4</v>
      </c>
    </row>
    <row r="459" spans="1:5">
      <c r="A459">
        <v>2020</v>
      </c>
      <c r="B459" t="s">
        <v>876</v>
      </c>
      <c r="C459" t="s">
        <v>330</v>
      </c>
      <c r="D459">
        <v>6.4824479999999992E-4</v>
      </c>
      <c r="E459" s="71">
        <f t="shared" si="7"/>
        <v>2.738350220185243E-8</v>
      </c>
    </row>
    <row r="460" spans="1:5">
      <c r="A460">
        <v>2020</v>
      </c>
      <c r="B460" t="s">
        <v>876</v>
      </c>
      <c r="C460" t="s">
        <v>323</v>
      </c>
      <c r="D460">
        <v>0.224826</v>
      </c>
      <c r="E460" s="71">
        <f t="shared" si="7"/>
        <v>8.1619103455798594E-5</v>
      </c>
    </row>
    <row r="461" spans="1:5">
      <c r="A461">
        <v>2020</v>
      </c>
      <c r="B461" t="s">
        <v>876</v>
      </c>
      <c r="C461" t="s">
        <v>334</v>
      </c>
      <c r="D461">
        <v>3863.6774448374058</v>
      </c>
      <c r="E461" s="71">
        <f t="shared" si="7"/>
        <v>9.1880185001172926E-2</v>
      </c>
    </row>
    <row r="462" spans="1:5">
      <c r="A462">
        <v>2020</v>
      </c>
      <c r="B462" t="s">
        <v>876</v>
      </c>
      <c r="C462" t="s">
        <v>891</v>
      </c>
      <c r="D462">
        <v>86.931428277789792</v>
      </c>
      <c r="E462" s="71">
        <f t="shared" si="7"/>
        <v>6.8228621826466624E-3</v>
      </c>
    </row>
    <row r="463" spans="1:5">
      <c r="A463">
        <v>2020</v>
      </c>
      <c r="B463" t="s">
        <v>876</v>
      </c>
      <c r="C463" t="s">
        <v>854</v>
      </c>
      <c r="D463">
        <v>34.30849865832181</v>
      </c>
      <c r="E463" s="71">
        <f t="shared" si="7"/>
        <v>1.2236274811426013E-2</v>
      </c>
    </row>
    <row r="464" spans="1:5">
      <c r="A464">
        <v>2020</v>
      </c>
      <c r="B464" t="s">
        <v>876</v>
      </c>
      <c r="C464" t="s">
        <v>847</v>
      </c>
      <c r="D464">
        <v>64.284816638056142</v>
      </c>
      <c r="E464" s="71">
        <f t="shared" si="7"/>
        <v>2.695359387477789E-3</v>
      </c>
    </row>
    <row r="465" spans="1:5">
      <c r="A465">
        <v>2020</v>
      </c>
      <c r="B465" t="s">
        <v>876</v>
      </c>
      <c r="C465" t="s">
        <v>892</v>
      </c>
      <c r="D465">
        <v>766.04540900928112</v>
      </c>
      <c r="E465" s="71">
        <f t="shared" si="7"/>
        <v>0.12851739497201303</v>
      </c>
    </row>
    <row r="466" spans="1:5">
      <c r="A466">
        <v>2020</v>
      </c>
      <c r="B466" t="s">
        <v>876</v>
      </c>
      <c r="C466" t="s">
        <v>332</v>
      </c>
      <c r="D466">
        <v>233.7890245460502</v>
      </c>
      <c r="E466" s="71">
        <f t="shared" si="7"/>
        <v>8.6313630964593185E-2</v>
      </c>
    </row>
    <row r="467" spans="1:5">
      <c r="A467">
        <v>2020</v>
      </c>
      <c r="B467" t="s">
        <v>876</v>
      </c>
      <c r="C467" t="s">
        <v>853</v>
      </c>
      <c r="D467">
        <v>112.0633576305662</v>
      </c>
      <c r="E467" s="71">
        <f t="shared" si="7"/>
        <v>6.5217581260587812E-2</v>
      </c>
    </row>
    <row r="468" spans="1:5">
      <c r="A468">
        <v>2020</v>
      </c>
      <c r="B468" t="s">
        <v>877</v>
      </c>
      <c r="C468" t="s">
        <v>899</v>
      </c>
      <c r="D468">
        <v>728.59890002946008</v>
      </c>
      <c r="E468" s="71">
        <f t="shared" si="7"/>
        <v>1.5017402285151958E-2</v>
      </c>
    </row>
    <row r="469" spans="1:5">
      <c r="A469">
        <v>2020</v>
      </c>
      <c r="B469" t="s">
        <v>877</v>
      </c>
      <c r="C469" t="s">
        <v>327</v>
      </c>
      <c r="D469">
        <v>13.002235924612</v>
      </c>
      <c r="E469" s="71">
        <f t="shared" si="7"/>
        <v>1.6024787476788844E-3</v>
      </c>
    </row>
    <row r="470" spans="1:5">
      <c r="A470">
        <v>2020</v>
      </c>
      <c r="B470" t="s">
        <v>877</v>
      </c>
      <c r="C470" t="s">
        <v>323</v>
      </c>
      <c r="D470">
        <v>823.82622745564095</v>
      </c>
      <c r="E470" s="71">
        <f t="shared" si="7"/>
        <v>0.29907554325701757</v>
      </c>
    </row>
    <row r="471" spans="1:5">
      <c r="A471">
        <v>2020</v>
      </c>
      <c r="B471" t="s">
        <v>877</v>
      </c>
      <c r="C471" t="s">
        <v>334</v>
      </c>
      <c r="D471">
        <v>24050.385808020608</v>
      </c>
      <c r="E471" s="71">
        <f t="shared" si="7"/>
        <v>0.57193022164496699</v>
      </c>
    </row>
    <row r="472" spans="1:5">
      <c r="A472">
        <v>2020</v>
      </c>
      <c r="B472" t="s">
        <v>877</v>
      </c>
      <c r="C472" t="s">
        <v>891</v>
      </c>
      <c r="D472">
        <v>510.11376514288582</v>
      </c>
      <c r="E472" s="71">
        <f t="shared" si="7"/>
        <v>4.003656659038371E-2</v>
      </c>
    </row>
    <row r="473" spans="1:5">
      <c r="A473">
        <v>2020</v>
      </c>
      <c r="B473" t="s">
        <v>877</v>
      </c>
      <c r="C473" t="s">
        <v>854</v>
      </c>
      <c r="D473">
        <v>39.417192120909732</v>
      </c>
      <c r="E473" s="71">
        <f t="shared" si="7"/>
        <v>1.4058312486642055E-2</v>
      </c>
    </row>
    <row r="474" spans="1:5">
      <c r="A474">
        <v>2020</v>
      </c>
      <c r="B474" t="s">
        <v>877</v>
      </c>
      <c r="C474" t="s">
        <v>847</v>
      </c>
      <c r="D474">
        <v>1704.428738726248</v>
      </c>
      <c r="E474" s="71">
        <f t="shared" si="7"/>
        <v>7.1463966788280098E-2</v>
      </c>
    </row>
    <row r="475" spans="1:5">
      <c r="A475">
        <v>2020</v>
      </c>
      <c r="B475" t="s">
        <v>877</v>
      </c>
      <c r="C475" t="s">
        <v>892</v>
      </c>
      <c r="D475">
        <v>3164.354748800904</v>
      </c>
      <c r="E475" s="71">
        <f t="shared" si="7"/>
        <v>0.53087535582147682</v>
      </c>
    </row>
    <row r="476" spans="1:5">
      <c r="A476">
        <v>2020</v>
      </c>
      <c r="B476" t="s">
        <v>877</v>
      </c>
      <c r="C476" t="s">
        <v>332</v>
      </c>
      <c r="D476">
        <v>70.804735002596004</v>
      </c>
      <c r="E476" s="71">
        <f t="shared" si="7"/>
        <v>2.6140721445014198E-2</v>
      </c>
    </row>
    <row r="477" spans="1:5">
      <c r="A477">
        <v>2020</v>
      </c>
      <c r="B477" t="s">
        <v>877</v>
      </c>
      <c r="C477" t="s">
        <v>853</v>
      </c>
      <c r="D477">
        <v>1603.3906053868459</v>
      </c>
      <c r="E477" s="71">
        <f t="shared" si="7"/>
        <v>0.93312621815248542</v>
      </c>
    </row>
    <row r="478" spans="1:5">
      <c r="A478">
        <v>2020</v>
      </c>
      <c r="B478" t="s">
        <v>878</v>
      </c>
      <c r="C478" t="s">
        <v>899</v>
      </c>
      <c r="D478">
        <v>346.29359999130901</v>
      </c>
      <c r="E478" s="71">
        <f t="shared" si="7"/>
        <v>7.1375763806845009E-3</v>
      </c>
    </row>
    <row r="479" spans="1:5">
      <c r="A479">
        <v>2020</v>
      </c>
      <c r="B479" t="s">
        <v>878</v>
      </c>
      <c r="C479" t="s">
        <v>327</v>
      </c>
      <c r="D479">
        <v>0.34674013311599988</v>
      </c>
      <c r="E479" s="71">
        <f t="shared" si="7"/>
        <v>4.2734472555905269E-5</v>
      </c>
    </row>
    <row r="480" spans="1:5">
      <c r="A480">
        <v>2020</v>
      </c>
      <c r="B480" t="s">
        <v>878</v>
      </c>
      <c r="C480" t="s">
        <v>323</v>
      </c>
      <c r="D480">
        <v>287.07935375</v>
      </c>
      <c r="E480" s="71">
        <f t="shared" si="7"/>
        <v>0.10421908264055338</v>
      </c>
    </row>
    <row r="481" spans="1:5">
      <c r="A481">
        <v>2020</v>
      </c>
      <c r="B481" t="s">
        <v>878</v>
      </c>
      <c r="C481" t="s">
        <v>334</v>
      </c>
      <c r="D481">
        <v>4784.0778221816399</v>
      </c>
      <c r="E481" s="71">
        <f t="shared" si="7"/>
        <v>0.11376776701414203</v>
      </c>
    </row>
    <row r="482" spans="1:5">
      <c r="A482">
        <v>2020</v>
      </c>
      <c r="B482" t="s">
        <v>878</v>
      </c>
      <c r="C482" t="s">
        <v>891</v>
      </c>
      <c r="D482">
        <v>151.13988378564071</v>
      </c>
      <c r="E482" s="71">
        <f t="shared" si="7"/>
        <v>1.1862299030397082E-2</v>
      </c>
    </row>
    <row r="483" spans="1:5">
      <c r="A483">
        <v>2020</v>
      </c>
      <c r="B483" t="s">
        <v>878</v>
      </c>
      <c r="C483" t="s">
        <v>854</v>
      </c>
      <c r="D483">
        <v>33.916521100653107</v>
      </c>
      <c r="E483" s="71">
        <f t="shared" si="7"/>
        <v>1.2096474315831246E-2</v>
      </c>
    </row>
    <row r="484" spans="1:5">
      <c r="A484">
        <v>2020</v>
      </c>
      <c r="B484" t="s">
        <v>878</v>
      </c>
      <c r="C484" t="s">
        <v>331</v>
      </c>
      <c r="D484">
        <v>1113.591563664</v>
      </c>
      <c r="E484" s="71">
        <f t="shared" si="7"/>
        <v>0.87134363884764832</v>
      </c>
    </row>
    <row r="485" spans="1:5">
      <c r="A485">
        <v>2020</v>
      </c>
      <c r="B485" t="s">
        <v>878</v>
      </c>
      <c r="C485" t="s">
        <v>847</v>
      </c>
      <c r="D485">
        <v>166.07519512429491</v>
      </c>
      <c r="E485" s="71">
        <f t="shared" si="7"/>
        <v>6.9632669052442893E-3</v>
      </c>
    </row>
    <row r="486" spans="1:5">
      <c r="A486">
        <v>2020</v>
      </c>
      <c r="B486" t="s">
        <v>878</v>
      </c>
      <c r="C486" t="s">
        <v>892</v>
      </c>
      <c r="D486">
        <v>710.4519962412586</v>
      </c>
      <c r="E486" s="71">
        <f t="shared" si="7"/>
        <v>0.11919063639801374</v>
      </c>
    </row>
    <row r="487" spans="1:5">
      <c r="A487">
        <v>2020</v>
      </c>
      <c r="B487" t="s">
        <v>878</v>
      </c>
      <c r="C487" t="s">
        <v>332</v>
      </c>
      <c r="D487">
        <v>0.938789761</v>
      </c>
      <c r="E487" s="71">
        <f t="shared" si="7"/>
        <v>3.4659605232379852E-4</v>
      </c>
    </row>
    <row r="488" spans="1:5">
      <c r="A488">
        <v>2020</v>
      </c>
      <c r="B488" t="s">
        <v>879</v>
      </c>
      <c r="C488" t="s">
        <v>899</v>
      </c>
      <c r="D488">
        <v>983.05777012599572</v>
      </c>
      <c r="E488" s="71">
        <f t="shared" si="7"/>
        <v>2.0262141492293762E-2</v>
      </c>
    </row>
    <row r="489" spans="1:5">
      <c r="A489">
        <v>2020</v>
      </c>
      <c r="B489" t="s">
        <v>879</v>
      </c>
      <c r="C489" t="s">
        <v>327</v>
      </c>
      <c r="D489">
        <v>0.4910635565</v>
      </c>
      <c r="E489" s="71">
        <f t="shared" si="7"/>
        <v>6.0521814679681062E-5</v>
      </c>
    </row>
    <row r="490" spans="1:5">
      <c r="A490">
        <v>2020</v>
      </c>
      <c r="B490" t="s">
        <v>879</v>
      </c>
      <c r="C490" t="s">
        <v>323</v>
      </c>
      <c r="D490">
        <v>2.0546001500000002</v>
      </c>
      <c r="E490" s="71">
        <f t="shared" si="7"/>
        <v>7.4588625071454967E-4</v>
      </c>
    </row>
    <row r="491" spans="1:5">
      <c r="A491">
        <v>2020</v>
      </c>
      <c r="B491" t="s">
        <v>879</v>
      </c>
      <c r="C491" t="s">
        <v>334</v>
      </c>
      <c r="D491">
        <v>2598.3391225594878</v>
      </c>
      <c r="E491" s="71">
        <f t="shared" si="7"/>
        <v>6.1789805874076467E-2</v>
      </c>
    </row>
    <row r="492" spans="1:5">
      <c r="A492">
        <v>2020</v>
      </c>
      <c r="B492" t="s">
        <v>879</v>
      </c>
      <c r="C492" t="s">
        <v>891</v>
      </c>
      <c r="D492">
        <v>325.45948272679419</v>
      </c>
      <c r="E492" s="71">
        <f t="shared" si="7"/>
        <v>2.5543871079450831E-2</v>
      </c>
    </row>
    <row r="493" spans="1:5">
      <c r="A493">
        <v>2020</v>
      </c>
      <c r="B493" t="s">
        <v>879</v>
      </c>
      <c r="C493" t="s">
        <v>854</v>
      </c>
      <c r="D493">
        <v>103.7736621292522</v>
      </c>
      <c r="E493" s="71">
        <f t="shared" si="7"/>
        <v>3.7011326570934082E-2</v>
      </c>
    </row>
    <row r="494" spans="1:5">
      <c r="A494">
        <v>2020</v>
      </c>
      <c r="B494" t="s">
        <v>879</v>
      </c>
      <c r="C494" t="s">
        <v>331</v>
      </c>
      <c r="D494">
        <v>164.42495475199999</v>
      </c>
      <c r="E494" s="71">
        <f t="shared" si="7"/>
        <v>0.12865636115235166</v>
      </c>
    </row>
    <row r="495" spans="1:5">
      <c r="A495">
        <v>2020</v>
      </c>
      <c r="B495" t="s">
        <v>879</v>
      </c>
      <c r="C495" t="s">
        <v>847</v>
      </c>
      <c r="D495">
        <v>326.21377150917959</v>
      </c>
      <c r="E495" s="71">
        <f t="shared" si="7"/>
        <v>1.3677620896273729E-2</v>
      </c>
    </row>
    <row r="496" spans="1:5">
      <c r="A496">
        <v>2020</v>
      </c>
      <c r="B496" t="s">
        <v>879</v>
      </c>
      <c r="C496" t="s">
        <v>892</v>
      </c>
      <c r="D496">
        <v>289.94979686892032</v>
      </c>
      <c r="E496" s="71">
        <f t="shared" si="7"/>
        <v>4.8644104028311597E-2</v>
      </c>
    </row>
    <row r="497" spans="1:5">
      <c r="A497">
        <v>2020</v>
      </c>
      <c r="B497" t="s">
        <v>879</v>
      </c>
      <c r="C497" t="s">
        <v>332</v>
      </c>
      <c r="D497">
        <v>33.676530391500002</v>
      </c>
      <c r="E497" s="71">
        <f t="shared" si="7"/>
        <v>1.2433191087664969E-2</v>
      </c>
    </row>
    <row r="498" spans="1:5">
      <c r="A498">
        <v>2020</v>
      </c>
      <c r="B498" t="s">
        <v>885</v>
      </c>
      <c r="C498" t="s">
        <v>899</v>
      </c>
      <c r="D498">
        <v>4058.401639096387</v>
      </c>
      <c r="E498" s="71">
        <f t="shared" si="7"/>
        <v>8.3649110706269569E-2</v>
      </c>
    </row>
    <row r="499" spans="1:5">
      <c r="A499">
        <v>2020</v>
      </c>
      <c r="B499" t="s">
        <v>885</v>
      </c>
      <c r="C499" t="s">
        <v>327</v>
      </c>
      <c r="D499">
        <v>2.77737955E-2</v>
      </c>
      <c r="E499" s="71">
        <f t="shared" si="7"/>
        <v>3.4230202627597349E-6</v>
      </c>
    </row>
    <row r="500" spans="1:5">
      <c r="A500">
        <v>2020</v>
      </c>
      <c r="B500" t="s">
        <v>885</v>
      </c>
      <c r="C500" t="s">
        <v>329</v>
      </c>
      <c r="D500">
        <v>9.127752344000001</v>
      </c>
      <c r="E500" s="71">
        <f t="shared" si="7"/>
        <v>1.6570624385993708E-2</v>
      </c>
    </row>
    <row r="501" spans="1:5">
      <c r="A501">
        <v>2020</v>
      </c>
      <c r="B501" t="s">
        <v>885</v>
      </c>
      <c r="C501" t="s">
        <v>330</v>
      </c>
      <c r="D501">
        <v>1296.2436550800001</v>
      </c>
      <c r="E501" s="71">
        <f t="shared" si="7"/>
        <v>5.4756615067364102E-2</v>
      </c>
    </row>
    <row r="502" spans="1:5">
      <c r="A502">
        <v>2020</v>
      </c>
      <c r="B502" t="s">
        <v>885</v>
      </c>
      <c r="C502" t="s">
        <v>323</v>
      </c>
      <c r="D502">
        <v>0.27772872100000001</v>
      </c>
      <c r="E502" s="71">
        <f t="shared" si="7"/>
        <v>1.0082450077813788E-4</v>
      </c>
    </row>
    <row r="503" spans="1:5">
      <c r="A503">
        <v>2020</v>
      </c>
      <c r="B503" t="s">
        <v>885</v>
      </c>
      <c r="C503" t="s">
        <v>891</v>
      </c>
      <c r="D503">
        <v>518.86309060340704</v>
      </c>
      <c r="E503" s="71">
        <f t="shared" si="7"/>
        <v>4.0723262334269351E-2</v>
      </c>
    </row>
    <row r="504" spans="1:5">
      <c r="A504">
        <v>2020</v>
      </c>
      <c r="B504" t="s">
        <v>885</v>
      </c>
      <c r="C504" t="s">
        <v>854</v>
      </c>
      <c r="D504">
        <v>131.3206648370315</v>
      </c>
      <c r="E504" s="71">
        <f t="shared" si="7"/>
        <v>4.6836084533105192E-2</v>
      </c>
    </row>
    <row r="505" spans="1:5">
      <c r="A505">
        <v>2020</v>
      </c>
      <c r="B505" t="s">
        <v>885</v>
      </c>
      <c r="C505" t="s">
        <v>847</v>
      </c>
      <c r="D505">
        <v>812.81605961968467</v>
      </c>
      <c r="E505" s="71">
        <f t="shared" si="7"/>
        <v>3.4080075376487377E-2</v>
      </c>
    </row>
    <row r="506" spans="1:5">
      <c r="A506">
        <v>2020</v>
      </c>
      <c r="B506" t="s">
        <v>885</v>
      </c>
      <c r="C506" t="s">
        <v>892</v>
      </c>
      <c r="D506">
        <v>1.12167E-2</v>
      </c>
      <c r="E506" s="71">
        <f t="shared" si="7"/>
        <v>1.8817958403365527E-6</v>
      </c>
    </row>
    <row r="507" spans="1:5">
      <c r="A507">
        <v>2020</v>
      </c>
      <c r="B507" t="s">
        <v>885</v>
      </c>
      <c r="C507" t="s">
        <v>332</v>
      </c>
      <c r="D507">
        <v>1.4290619760000001</v>
      </c>
      <c r="E507" s="71">
        <f t="shared" si="7"/>
        <v>5.2760187635626224E-4</v>
      </c>
    </row>
    <row r="508" spans="1:5">
      <c r="A508">
        <v>2020</v>
      </c>
      <c r="B508" t="s">
        <v>41</v>
      </c>
      <c r="C508" t="s">
        <v>899</v>
      </c>
      <c r="D508">
        <v>15611.95921469486</v>
      </c>
      <c r="E508" s="71">
        <f t="shared" si="7"/>
        <v>0.3217834558588793</v>
      </c>
    </row>
    <row r="509" spans="1:5">
      <c r="A509">
        <v>2020</v>
      </c>
      <c r="B509" t="s">
        <v>41</v>
      </c>
      <c r="C509" t="s">
        <v>327</v>
      </c>
      <c r="D509">
        <v>362.76411494420398</v>
      </c>
      <c r="E509" s="71">
        <f t="shared" si="7"/>
        <v>4.4709370602808385E-2</v>
      </c>
    </row>
    <row r="510" spans="1:5">
      <c r="A510">
        <v>2020</v>
      </c>
      <c r="B510" t="s">
        <v>41</v>
      </c>
      <c r="C510" t="s">
        <v>330</v>
      </c>
      <c r="D510">
        <v>1823.22472654134</v>
      </c>
      <c r="E510" s="71">
        <f t="shared" si="7"/>
        <v>7.701763024356939E-2</v>
      </c>
    </row>
    <row r="511" spans="1:5">
      <c r="A511">
        <v>2020</v>
      </c>
      <c r="B511" t="s">
        <v>41</v>
      </c>
      <c r="C511" t="s">
        <v>323</v>
      </c>
      <c r="D511">
        <v>672.96954899931291</v>
      </c>
      <c r="E511" s="71">
        <f t="shared" si="7"/>
        <v>0.24430969390718621</v>
      </c>
    </row>
    <row r="512" spans="1:5">
      <c r="A512">
        <v>2020</v>
      </c>
      <c r="B512" t="s">
        <v>41</v>
      </c>
      <c r="C512" t="s">
        <v>334</v>
      </c>
      <c r="D512">
        <v>1962.3835584819819</v>
      </c>
      <c r="E512" s="71">
        <f t="shared" si="7"/>
        <v>4.6666464002450454E-2</v>
      </c>
    </row>
    <row r="513" spans="1:5">
      <c r="A513">
        <v>2020</v>
      </c>
      <c r="B513" t="s">
        <v>41</v>
      </c>
      <c r="C513" t="s">
        <v>891</v>
      </c>
      <c r="D513">
        <v>6232.1685403431566</v>
      </c>
      <c r="E513" s="71">
        <f t="shared" si="7"/>
        <v>0.48913526318595374</v>
      </c>
    </row>
    <row r="514" spans="1:5">
      <c r="A514">
        <v>2020</v>
      </c>
      <c r="B514" t="s">
        <v>41</v>
      </c>
      <c r="C514" t="s">
        <v>854</v>
      </c>
      <c r="D514">
        <v>1100.0988155141299</v>
      </c>
      <c r="E514" s="71">
        <f t="shared" ref="E514:E577" si="8">D514/SUMIFS($D$2:$D$771,$A$2:$A$771,A514,$C$2:$C$771,C514)</f>
        <v>0.39235501268692319</v>
      </c>
    </row>
    <row r="515" spans="1:5">
      <c r="A515">
        <v>2020</v>
      </c>
      <c r="B515" t="s">
        <v>41</v>
      </c>
      <c r="C515" t="s">
        <v>847</v>
      </c>
      <c r="D515">
        <v>8435.4589920342423</v>
      </c>
      <c r="E515" s="71">
        <f t="shared" si="8"/>
        <v>0.35368528325868359</v>
      </c>
    </row>
    <row r="516" spans="1:5">
      <c r="A516">
        <v>2020</v>
      </c>
      <c r="B516" t="s">
        <v>41</v>
      </c>
      <c r="C516" t="s">
        <v>892</v>
      </c>
      <c r="D516">
        <v>665.31362286185367</v>
      </c>
      <c r="E516" s="71">
        <f t="shared" si="8"/>
        <v>0.11161789189518115</v>
      </c>
    </row>
    <row r="517" spans="1:5">
      <c r="A517">
        <v>2020</v>
      </c>
      <c r="B517" t="s">
        <v>41</v>
      </c>
      <c r="C517" t="s">
        <v>332</v>
      </c>
      <c r="D517">
        <v>10.162509675000001</v>
      </c>
      <c r="E517" s="71">
        <f t="shared" si="8"/>
        <v>3.7519430668965393E-3</v>
      </c>
    </row>
    <row r="518" spans="1:5">
      <c r="A518">
        <v>2020</v>
      </c>
      <c r="B518" t="s">
        <v>41</v>
      </c>
      <c r="C518" t="s">
        <v>852</v>
      </c>
      <c r="D518">
        <v>0.17389199999999999</v>
      </c>
      <c r="E518" s="71">
        <f t="shared" si="8"/>
        <v>3.9196171434932522E-3</v>
      </c>
    </row>
    <row r="519" spans="1:5">
      <c r="A519">
        <v>2020</v>
      </c>
      <c r="B519" t="s">
        <v>41</v>
      </c>
      <c r="C519" t="s">
        <v>853</v>
      </c>
      <c r="D519">
        <v>1.8030091610000001</v>
      </c>
      <c r="E519" s="71">
        <f t="shared" si="8"/>
        <v>1.0492983519086413E-3</v>
      </c>
    </row>
    <row r="520" spans="1:5">
      <c r="A520">
        <v>2020</v>
      </c>
      <c r="B520" t="s">
        <v>880</v>
      </c>
      <c r="C520" t="s">
        <v>899</v>
      </c>
      <c r="D520">
        <v>3383.5478055551762</v>
      </c>
      <c r="E520" s="71">
        <f t="shared" si="8"/>
        <v>6.973946645405403E-2</v>
      </c>
    </row>
    <row r="521" spans="1:5">
      <c r="A521">
        <v>2020</v>
      </c>
      <c r="B521" t="s">
        <v>880</v>
      </c>
      <c r="C521" t="s">
        <v>327</v>
      </c>
      <c r="D521">
        <v>0.555613033476</v>
      </c>
      <c r="E521" s="71">
        <f t="shared" si="8"/>
        <v>6.8477305229735369E-5</v>
      </c>
    </row>
    <row r="522" spans="1:5">
      <c r="A522">
        <v>2020</v>
      </c>
      <c r="B522" t="s">
        <v>880</v>
      </c>
      <c r="C522" t="s">
        <v>330</v>
      </c>
      <c r="D522">
        <v>15.677466839105829</v>
      </c>
      <c r="E522" s="71">
        <f t="shared" si="8"/>
        <v>6.6225590657745812E-4</v>
      </c>
    </row>
    <row r="523" spans="1:5">
      <c r="A523">
        <v>2020</v>
      </c>
      <c r="B523" t="s">
        <v>880</v>
      </c>
      <c r="C523" t="s">
        <v>323</v>
      </c>
      <c r="D523">
        <v>565.90229015866009</v>
      </c>
      <c r="E523" s="71">
        <f t="shared" si="8"/>
        <v>0.20544081897259675</v>
      </c>
    </row>
    <row r="524" spans="1:5">
      <c r="A524">
        <v>2020</v>
      </c>
      <c r="B524" t="s">
        <v>880</v>
      </c>
      <c r="C524" t="s">
        <v>334</v>
      </c>
      <c r="D524">
        <v>2480.6108254715468</v>
      </c>
      <c r="E524" s="71">
        <f t="shared" si="8"/>
        <v>5.8990167997791929E-2</v>
      </c>
    </row>
    <row r="525" spans="1:5">
      <c r="A525">
        <v>2020</v>
      </c>
      <c r="B525" t="s">
        <v>880</v>
      </c>
      <c r="C525" t="s">
        <v>891</v>
      </c>
      <c r="D525">
        <v>968.56120421049582</v>
      </c>
      <c r="E525" s="71">
        <f t="shared" si="8"/>
        <v>7.6018072436006209E-2</v>
      </c>
    </row>
    <row r="526" spans="1:5">
      <c r="A526">
        <v>2020</v>
      </c>
      <c r="B526" t="s">
        <v>880</v>
      </c>
      <c r="C526" t="s">
        <v>854</v>
      </c>
      <c r="D526">
        <v>441.60183753578968</v>
      </c>
      <c r="E526" s="71">
        <f t="shared" si="8"/>
        <v>0.15749921018499444</v>
      </c>
    </row>
    <row r="527" spans="1:5">
      <c r="A527">
        <v>2020</v>
      </c>
      <c r="B527" t="s">
        <v>880</v>
      </c>
      <c r="C527" t="s">
        <v>847</v>
      </c>
      <c r="D527">
        <v>1833.6026340499</v>
      </c>
      <c r="E527" s="71">
        <f t="shared" si="8"/>
        <v>7.6880021302956347E-2</v>
      </c>
    </row>
    <row r="528" spans="1:5">
      <c r="A528">
        <v>2020</v>
      </c>
      <c r="B528" t="s">
        <v>880</v>
      </c>
      <c r="C528" t="s">
        <v>892</v>
      </c>
      <c r="D528">
        <v>147.0971955716914</v>
      </c>
      <c r="E528" s="71">
        <f t="shared" si="8"/>
        <v>2.4678104143997903E-2</v>
      </c>
    </row>
    <row r="529" spans="1:5">
      <c r="A529">
        <v>2020</v>
      </c>
      <c r="B529" t="s">
        <v>880</v>
      </c>
      <c r="C529" t="s">
        <v>852</v>
      </c>
      <c r="D529">
        <v>15.315615692</v>
      </c>
      <c r="E529" s="71">
        <f t="shared" si="8"/>
        <v>0.34522203338576513</v>
      </c>
    </row>
    <row r="530" spans="1:5">
      <c r="A530">
        <v>2020</v>
      </c>
      <c r="B530" t="s">
        <v>880</v>
      </c>
      <c r="C530" t="s">
        <v>900</v>
      </c>
      <c r="D530">
        <v>45605.066202333473</v>
      </c>
      <c r="E530" s="71">
        <f t="shared" si="8"/>
        <v>0.49878940096576097</v>
      </c>
    </row>
    <row r="531" spans="1:5">
      <c r="A531">
        <v>2020</v>
      </c>
      <c r="B531" t="s">
        <v>881</v>
      </c>
      <c r="C531" t="s">
        <v>899</v>
      </c>
      <c r="D531">
        <v>2227.0438730749129</v>
      </c>
      <c r="E531" s="71">
        <f t="shared" si="8"/>
        <v>4.5902366510979606E-2</v>
      </c>
    </row>
    <row r="532" spans="1:5">
      <c r="A532">
        <v>2020</v>
      </c>
      <c r="B532" t="s">
        <v>881</v>
      </c>
      <c r="C532" t="s">
        <v>327</v>
      </c>
      <c r="D532">
        <v>1.56829002962</v>
      </c>
      <c r="E532" s="71">
        <f t="shared" si="8"/>
        <v>1.9328609765537175E-4</v>
      </c>
    </row>
    <row r="533" spans="1:5">
      <c r="A533">
        <v>2020</v>
      </c>
      <c r="B533" t="s">
        <v>881</v>
      </c>
      <c r="C533" t="s">
        <v>329</v>
      </c>
      <c r="D533">
        <v>13.868545336</v>
      </c>
      <c r="E533" s="71">
        <f t="shared" si="8"/>
        <v>2.5177113366144685E-2</v>
      </c>
    </row>
    <row r="534" spans="1:5">
      <c r="A534">
        <v>2020</v>
      </c>
      <c r="B534" t="s">
        <v>881</v>
      </c>
      <c r="C534" t="s">
        <v>330</v>
      </c>
      <c r="D534">
        <v>93.270914769000001</v>
      </c>
      <c r="E534" s="71">
        <f t="shared" si="8"/>
        <v>3.9399996728792927E-3</v>
      </c>
    </row>
    <row r="535" spans="1:5">
      <c r="A535">
        <v>2020</v>
      </c>
      <c r="B535" t="s">
        <v>881</v>
      </c>
      <c r="C535" t="s">
        <v>323</v>
      </c>
      <c r="D535">
        <v>5.5161195000000003E-2</v>
      </c>
      <c r="E535" s="71">
        <f t="shared" si="8"/>
        <v>2.0025296368971918E-5</v>
      </c>
    </row>
    <row r="536" spans="1:5">
      <c r="A536">
        <v>2020</v>
      </c>
      <c r="B536" t="s">
        <v>881</v>
      </c>
      <c r="C536" t="s">
        <v>334</v>
      </c>
      <c r="D536">
        <v>2291.1882003978349</v>
      </c>
      <c r="E536" s="71">
        <f t="shared" si="8"/>
        <v>5.4485603089446458E-2</v>
      </c>
    </row>
    <row r="537" spans="1:5">
      <c r="A537">
        <v>2020</v>
      </c>
      <c r="B537" t="s">
        <v>881</v>
      </c>
      <c r="C537" t="s">
        <v>891</v>
      </c>
      <c r="D537">
        <v>403.7407842817172</v>
      </c>
      <c r="E537" s="71">
        <f t="shared" si="8"/>
        <v>3.1687823187090382E-2</v>
      </c>
    </row>
    <row r="538" spans="1:5">
      <c r="A538">
        <v>2020</v>
      </c>
      <c r="B538" t="s">
        <v>881</v>
      </c>
      <c r="C538" t="s">
        <v>854</v>
      </c>
      <c r="D538">
        <v>111.56596226828469</v>
      </c>
      <c r="E538" s="71">
        <f t="shared" si="8"/>
        <v>3.9790484203679609E-2</v>
      </c>
    </row>
    <row r="539" spans="1:5">
      <c r="A539">
        <v>2020</v>
      </c>
      <c r="B539" t="s">
        <v>881</v>
      </c>
      <c r="C539" t="s">
        <v>847</v>
      </c>
      <c r="D539">
        <v>1171.5154998595101</v>
      </c>
      <c r="E539" s="71">
        <f t="shared" si="8"/>
        <v>4.9119768325709995E-2</v>
      </c>
    </row>
    <row r="540" spans="1:5">
      <c r="A540">
        <v>2020</v>
      </c>
      <c r="B540" t="s">
        <v>881</v>
      </c>
      <c r="C540" t="s">
        <v>892</v>
      </c>
      <c r="D540">
        <v>35.886976610812731</v>
      </c>
      <c r="E540" s="71">
        <f t="shared" si="8"/>
        <v>6.0206623435130266E-3</v>
      </c>
    </row>
    <row r="541" spans="1:5">
      <c r="A541">
        <v>2020</v>
      </c>
      <c r="B541" t="s">
        <v>882</v>
      </c>
      <c r="C541" t="s">
        <v>899</v>
      </c>
      <c r="D541">
        <v>2593.220620849831</v>
      </c>
      <c r="E541" s="71">
        <f t="shared" si="8"/>
        <v>5.3449761282756261E-2</v>
      </c>
    </row>
    <row r="542" spans="1:5">
      <c r="A542">
        <v>2020</v>
      </c>
      <c r="B542" t="s">
        <v>882</v>
      </c>
      <c r="C542" t="s">
        <v>327</v>
      </c>
      <c r="D542">
        <v>1.557875E-3</v>
      </c>
      <c r="E542" s="71">
        <f t="shared" si="8"/>
        <v>1.9200248276641995E-7</v>
      </c>
    </row>
    <row r="543" spans="1:5">
      <c r="A543">
        <v>2020</v>
      </c>
      <c r="B543" t="s">
        <v>882</v>
      </c>
      <c r="C543" t="s">
        <v>329</v>
      </c>
      <c r="D543">
        <v>1.690753172</v>
      </c>
      <c r="E543" s="71">
        <f t="shared" si="8"/>
        <v>3.0694123467379002E-3</v>
      </c>
    </row>
    <row r="544" spans="1:5">
      <c r="A544">
        <v>2020</v>
      </c>
      <c r="B544" t="s">
        <v>882</v>
      </c>
      <c r="C544" t="s">
        <v>330</v>
      </c>
      <c r="D544">
        <v>3865.7371332950001</v>
      </c>
      <c r="E544" s="71">
        <f t="shared" si="8"/>
        <v>0.16329852750282972</v>
      </c>
    </row>
    <row r="545" spans="1:5">
      <c r="A545">
        <v>2020</v>
      </c>
      <c r="B545" t="s">
        <v>882</v>
      </c>
      <c r="C545" t="s">
        <v>323</v>
      </c>
      <c r="D545">
        <v>91.467730929220011</v>
      </c>
      <c r="E545" s="71">
        <f t="shared" si="8"/>
        <v>3.3205742189867528E-2</v>
      </c>
    </row>
    <row r="546" spans="1:5">
      <c r="A546">
        <v>2020</v>
      </c>
      <c r="B546" t="s">
        <v>882</v>
      </c>
      <c r="C546" t="s">
        <v>891</v>
      </c>
      <c r="D546">
        <v>937.14090540004929</v>
      </c>
      <c r="E546" s="71">
        <f t="shared" si="8"/>
        <v>7.3552032561034722E-2</v>
      </c>
    </row>
    <row r="547" spans="1:5">
      <c r="A547">
        <v>2020</v>
      </c>
      <c r="B547" t="s">
        <v>882</v>
      </c>
      <c r="C547" t="s">
        <v>854</v>
      </c>
      <c r="D547">
        <v>90.873089881221986</v>
      </c>
      <c r="E547" s="71">
        <f t="shared" si="8"/>
        <v>3.2410281540557487E-2</v>
      </c>
    </row>
    <row r="548" spans="1:5">
      <c r="A548">
        <v>2020</v>
      </c>
      <c r="B548" t="s">
        <v>882</v>
      </c>
      <c r="C548" t="s">
        <v>847</v>
      </c>
      <c r="D548">
        <v>1555.6207684704209</v>
      </c>
      <c r="E548" s="71">
        <f t="shared" si="8"/>
        <v>6.5224686962394807E-2</v>
      </c>
    </row>
    <row r="549" spans="1:5">
      <c r="A549">
        <v>2020</v>
      </c>
      <c r="B549" t="s">
        <v>882</v>
      </c>
      <c r="C549" t="s">
        <v>892</v>
      </c>
      <c r="D549">
        <v>28.456821769159671</v>
      </c>
      <c r="E549" s="71">
        <f t="shared" si="8"/>
        <v>4.7741250844190661E-3</v>
      </c>
    </row>
    <row r="550" spans="1:5">
      <c r="A550">
        <v>2020</v>
      </c>
      <c r="B550" t="s">
        <v>882</v>
      </c>
      <c r="C550" t="s">
        <v>332</v>
      </c>
      <c r="D550">
        <v>2.8041749999999999E-3</v>
      </c>
      <c r="E550" s="71">
        <f t="shared" si="8"/>
        <v>1.0352860942899521E-6</v>
      </c>
    </row>
    <row r="551" spans="1:5">
      <c r="A551">
        <v>2020</v>
      </c>
      <c r="B551" t="s">
        <v>884</v>
      </c>
      <c r="C551" t="s">
        <v>899</v>
      </c>
      <c r="D551">
        <v>4748.6918081167642</v>
      </c>
      <c r="E551" s="71">
        <f t="shared" si="8"/>
        <v>9.7876918573184257E-2</v>
      </c>
    </row>
    <row r="552" spans="1:5">
      <c r="A552">
        <v>2020</v>
      </c>
      <c r="B552" t="s">
        <v>884</v>
      </c>
      <c r="C552" t="s">
        <v>327</v>
      </c>
      <c r="D552">
        <v>7733.485434244627</v>
      </c>
      <c r="E552" s="71">
        <f t="shared" si="8"/>
        <v>0.95312422614966774</v>
      </c>
    </row>
    <row r="553" spans="1:5">
      <c r="A553">
        <v>2020</v>
      </c>
      <c r="B553" t="s">
        <v>884</v>
      </c>
      <c r="C553" t="s">
        <v>329</v>
      </c>
      <c r="D553">
        <v>159.48611374500001</v>
      </c>
      <c r="E553" s="71">
        <f t="shared" si="8"/>
        <v>0.28953288674483596</v>
      </c>
    </row>
    <row r="554" spans="1:5">
      <c r="A554">
        <v>2020</v>
      </c>
      <c r="B554" t="s">
        <v>884</v>
      </c>
      <c r="C554" t="s">
        <v>330</v>
      </c>
      <c r="D554">
        <v>13770.48816359195</v>
      </c>
      <c r="E554" s="71">
        <f t="shared" si="8"/>
        <v>0.58170029740046203</v>
      </c>
    </row>
    <row r="555" spans="1:5">
      <c r="A555">
        <v>2020</v>
      </c>
      <c r="B555" t="s">
        <v>884</v>
      </c>
      <c r="C555" t="s">
        <v>323</v>
      </c>
      <c r="D555">
        <v>275.84486750429988</v>
      </c>
      <c r="E555" s="71">
        <f t="shared" si="8"/>
        <v>0.10014060108076694</v>
      </c>
    </row>
    <row r="556" spans="1:5">
      <c r="A556">
        <v>2020</v>
      </c>
      <c r="B556" t="s">
        <v>884</v>
      </c>
      <c r="C556" t="s">
        <v>891</v>
      </c>
      <c r="D556">
        <v>607.66720463227762</v>
      </c>
      <c r="E556" s="71">
        <f t="shared" si="8"/>
        <v>4.7693103314390743E-2</v>
      </c>
    </row>
    <row r="557" spans="1:5">
      <c r="A557">
        <v>2020</v>
      </c>
      <c r="B557" t="s">
        <v>884</v>
      </c>
      <c r="C557" t="s">
        <v>854</v>
      </c>
      <c r="D557">
        <v>205.63005327895121</v>
      </c>
      <c r="E557" s="71">
        <f t="shared" si="8"/>
        <v>7.3338850133539954E-2</v>
      </c>
    </row>
    <row r="558" spans="1:5">
      <c r="A558">
        <v>2020</v>
      </c>
      <c r="B558" t="s">
        <v>884</v>
      </c>
      <c r="C558" t="s">
        <v>847</v>
      </c>
      <c r="D558">
        <v>3336.5726133501789</v>
      </c>
      <c r="E558" s="71">
        <f t="shared" si="8"/>
        <v>0.13989714501372255</v>
      </c>
    </row>
    <row r="559" spans="1:5">
      <c r="A559">
        <v>2020</v>
      </c>
      <c r="B559" t="s">
        <v>884</v>
      </c>
      <c r="C559" t="s">
        <v>892</v>
      </c>
      <c r="D559">
        <v>6.6413857480678287</v>
      </c>
      <c r="E559" s="71">
        <f t="shared" si="8"/>
        <v>1.1142075721722526E-3</v>
      </c>
    </row>
    <row r="560" spans="1:5">
      <c r="A560">
        <v>2020</v>
      </c>
      <c r="B560" t="s">
        <v>884</v>
      </c>
      <c r="C560" t="s">
        <v>332</v>
      </c>
      <c r="D560">
        <v>676.42056719637139</v>
      </c>
      <c r="E560" s="71">
        <f t="shared" si="8"/>
        <v>0.24973077896712065</v>
      </c>
    </row>
    <row r="561" spans="1:5">
      <c r="A561">
        <v>2020</v>
      </c>
      <c r="B561" t="s">
        <v>884</v>
      </c>
      <c r="C561" t="s">
        <v>852</v>
      </c>
      <c r="D561">
        <v>28.875029361999999</v>
      </c>
      <c r="E561" s="71">
        <f t="shared" si="8"/>
        <v>0.65085834947074173</v>
      </c>
    </row>
    <row r="562" spans="1:5">
      <c r="A562">
        <v>2020</v>
      </c>
      <c r="B562" t="s">
        <v>884</v>
      </c>
      <c r="C562" t="s">
        <v>900</v>
      </c>
      <c r="D562">
        <v>42777.231221628594</v>
      </c>
      <c r="E562" s="71">
        <f t="shared" si="8"/>
        <v>0.4678609486355319</v>
      </c>
    </row>
    <row r="563" spans="1:5">
      <c r="A563">
        <v>2020</v>
      </c>
      <c r="B563" t="s">
        <v>887</v>
      </c>
      <c r="C563" t="s">
        <v>899</v>
      </c>
      <c r="D563">
        <v>6300.7941073718366</v>
      </c>
      <c r="E563" s="71">
        <f t="shared" si="8"/>
        <v>0.12986783238691674</v>
      </c>
    </row>
    <row r="564" spans="1:5">
      <c r="A564">
        <v>2020</v>
      </c>
      <c r="B564" t="s">
        <v>887</v>
      </c>
      <c r="C564" t="s">
        <v>327</v>
      </c>
      <c r="D564">
        <v>9.0587739E-2</v>
      </c>
      <c r="E564" s="71">
        <f t="shared" si="8"/>
        <v>1.1164612562751471E-5</v>
      </c>
    </row>
    <row r="565" spans="1:5">
      <c r="A565">
        <v>2020</v>
      </c>
      <c r="B565" t="s">
        <v>887</v>
      </c>
      <c r="C565" t="s">
        <v>330</v>
      </c>
      <c r="D565">
        <v>10.7255119386</v>
      </c>
      <c r="E565" s="71">
        <f t="shared" si="8"/>
        <v>4.5307278945646412E-4</v>
      </c>
    </row>
    <row r="566" spans="1:5">
      <c r="A566">
        <v>2020</v>
      </c>
      <c r="B566" t="s">
        <v>887</v>
      </c>
      <c r="C566" t="s">
        <v>323</v>
      </c>
      <c r="D566">
        <v>30.5914398675</v>
      </c>
      <c r="E566" s="71">
        <f t="shared" si="8"/>
        <v>1.1105681261986267E-2</v>
      </c>
    </row>
    <row r="567" spans="1:5">
      <c r="A567">
        <v>2020</v>
      </c>
      <c r="B567" t="s">
        <v>887</v>
      </c>
      <c r="C567" t="s">
        <v>891</v>
      </c>
      <c r="D567">
        <v>859.51166609669417</v>
      </c>
      <c r="E567" s="71">
        <f t="shared" si="8"/>
        <v>6.745925792700963E-2</v>
      </c>
    </row>
    <row r="568" spans="1:5">
      <c r="A568">
        <v>2020</v>
      </c>
      <c r="B568" t="s">
        <v>887</v>
      </c>
      <c r="C568" t="s">
        <v>854</v>
      </c>
      <c r="D568">
        <v>139.67091984847369</v>
      </c>
      <c r="E568" s="71">
        <f t="shared" si="8"/>
        <v>4.9814239190441395E-2</v>
      </c>
    </row>
    <row r="569" spans="1:5">
      <c r="A569">
        <v>2020</v>
      </c>
      <c r="B569" t="s">
        <v>887</v>
      </c>
      <c r="C569" t="s">
        <v>847</v>
      </c>
      <c r="D569">
        <v>1874.339101712231</v>
      </c>
      <c r="E569" s="71">
        <f t="shared" si="8"/>
        <v>7.858803613862983E-2</v>
      </c>
    </row>
    <row r="570" spans="1:5">
      <c r="A570">
        <v>2020</v>
      </c>
      <c r="B570" t="s">
        <v>887</v>
      </c>
      <c r="C570" t="s">
        <v>892</v>
      </c>
      <c r="D570">
        <v>1.5142545E-2</v>
      </c>
      <c r="E570" s="71">
        <f t="shared" si="8"/>
        <v>2.5404243844543466E-6</v>
      </c>
    </row>
    <row r="571" spans="1:5">
      <c r="A571">
        <v>2020</v>
      </c>
      <c r="B571" t="s">
        <v>887</v>
      </c>
      <c r="C571" t="s">
        <v>332</v>
      </c>
      <c r="D571">
        <v>874.54791367264318</v>
      </c>
      <c r="E571" s="71">
        <f t="shared" si="8"/>
        <v>0.32287831316361393</v>
      </c>
    </row>
    <row r="572" spans="1:5">
      <c r="A572">
        <v>2020</v>
      </c>
      <c r="B572" t="s">
        <v>888</v>
      </c>
      <c r="C572" t="s">
        <v>899</v>
      </c>
      <c r="D572">
        <v>773.95698295977479</v>
      </c>
      <c r="E572" s="71">
        <f t="shared" si="8"/>
        <v>1.5952293318092413E-2</v>
      </c>
    </row>
    <row r="573" spans="1:5">
      <c r="A573">
        <v>2020</v>
      </c>
      <c r="B573" t="s">
        <v>888</v>
      </c>
      <c r="C573" t="s">
        <v>891</v>
      </c>
      <c r="D573">
        <v>100.69535800740221</v>
      </c>
      <c r="E573" s="71">
        <f t="shared" si="8"/>
        <v>7.9031319711136208E-3</v>
      </c>
    </row>
    <row r="574" spans="1:5">
      <c r="A574">
        <v>2020</v>
      </c>
      <c r="B574" t="s">
        <v>888</v>
      </c>
      <c r="C574" t="s">
        <v>854</v>
      </c>
      <c r="D574">
        <v>48.584633307606651</v>
      </c>
      <c r="E574" s="71">
        <f t="shared" si="8"/>
        <v>1.7327920136780365E-2</v>
      </c>
    </row>
    <row r="575" spans="1:5">
      <c r="A575">
        <v>2020</v>
      </c>
      <c r="B575" t="s">
        <v>888</v>
      </c>
      <c r="C575" t="s">
        <v>847</v>
      </c>
      <c r="D575">
        <v>185.49611679886621</v>
      </c>
      <c r="E575" s="71">
        <f t="shared" si="8"/>
        <v>7.7775550417999743E-3</v>
      </c>
    </row>
    <row r="576" spans="1:5">
      <c r="A576">
        <v>2020</v>
      </c>
      <c r="B576" t="s">
        <v>888</v>
      </c>
      <c r="C576" t="s">
        <v>892</v>
      </c>
      <c r="D576">
        <v>35.846151999999996</v>
      </c>
      <c r="E576" s="71">
        <f t="shared" si="8"/>
        <v>6.0138133074497668E-3</v>
      </c>
    </row>
    <row r="577" spans="1:5">
      <c r="A577">
        <v>2020</v>
      </c>
      <c r="B577" t="s">
        <v>888</v>
      </c>
      <c r="C577" t="s">
        <v>332</v>
      </c>
      <c r="D577">
        <v>288.27479327840302</v>
      </c>
      <c r="E577" s="71">
        <f t="shared" si="8"/>
        <v>0.10642947919278976</v>
      </c>
    </row>
    <row r="578" spans="1:5">
      <c r="A578">
        <v>2020</v>
      </c>
      <c r="B578" t="s">
        <v>889</v>
      </c>
      <c r="C578" t="s">
        <v>899</v>
      </c>
      <c r="D578">
        <v>2406.2158261099371</v>
      </c>
      <c r="E578" s="71">
        <f t="shared" ref="E578:E641" si="9">D578/SUMIFS($D$2:$D$771,$A$2:$A$771,A578,$C$2:$C$771,C578)</f>
        <v>4.9595341200942104E-2</v>
      </c>
    </row>
    <row r="579" spans="1:5">
      <c r="A579">
        <v>2020</v>
      </c>
      <c r="B579" t="s">
        <v>889</v>
      </c>
      <c r="C579" t="s">
        <v>330</v>
      </c>
      <c r="D579">
        <v>3.57084</v>
      </c>
      <c r="E579" s="71">
        <f t="shared" si="9"/>
        <v>1.508413256881702E-4</v>
      </c>
    </row>
    <row r="580" spans="1:5">
      <c r="A580">
        <v>2020</v>
      </c>
      <c r="B580" t="s">
        <v>889</v>
      </c>
      <c r="C580" t="s">
        <v>891</v>
      </c>
      <c r="D580">
        <v>505.8348068138655</v>
      </c>
      <c r="E580" s="71">
        <f t="shared" si="9"/>
        <v>3.9700730132354957E-2</v>
      </c>
    </row>
    <row r="581" spans="1:5">
      <c r="A581">
        <v>2020</v>
      </c>
      <c r="B581" t="s">
        <v>889</v>
      </c>
      <c r="C581" t="s">
        <v>854</v>
      </c>
      <c r="D581">
        <v>210.81448693132231</v>
      </c>
      <c r="E581" s="71">
        <f t="shared" si="9"/>
        <v>7.5187900875858887E-2</v>
      </c>
    </row>
    <row r="582" spans="1:5">
      <c r="A582">
        <v>2020</v>
      </c>
      <c r="B582" t="s">
        <v>889</v>
      </c>
      <c r="C582" t="s">
        <v>847</v>
      </c>
      <c r="D582">
        <v>273.05810618971441</v>
      </c>
      <c r="E582" s="71">
        <f t="shared" si="9"/>
        <v>1.1448888996436106E-2</v>
      </c>
    </row>
    <row r="583" spans="1:5">
      <c r="A583">
        <v>2020</v>
      </c>
      <c r="B583" t="s">
        <v>889</v>
      </c>
      <c r="C583" t="s">
        <v>892</v>
      </c>
      <c r="D583">
        <v>6.6124797540479996</v>
      </c>
      <c r="E583" s="71">
        <f t="shared" si="9"/>
        <v>1.1093580906574303E-3</v>
      </c>
    </row>
    <row r="584" spans="1:5">
      <c r="A584">
        <v>2020</v>
      </c>
      <c r="B584" t="s">
        <v>889</v>
      </c>
      <c r="C584" t="s">
        <v>332</v>
      </c>
      <c r="D584">
        <v>347.7563471975734</v>
      </c>
      <c r="E584" s="71">
        <f t="shared" si="9"/>
        <v>0.12838974402621675</v>
      </c>
    </row>
    <row r="585" spans="1:5">
      <c r="A585">
        <v>2020</v>
      </c>
      <c r="B585" t="s">
        <v>889</v>
      </c>
      <c r="C585" t="s">
        <v>900</v>
      </c>
      <c r="D585">
        <v>3049.208766892214</v>
      </c>
      <c r="E585" s="71">
        <f t="shared" si="9"/>
        <v>3.3349650398707097E-2</v>
      </c>
    </row>
    <row r="586" spans="1:5">
      <c r="A586">
        <v>2020</v>
      </c>
      <c r="B586" t="s">
        <v>886</v>
      </c>
      <c r="C586" t="s">
        <v>899</v>
      </c>
      <c r="D586">
        <v>2542.3427697537331</v>
      </c>
      <c r="E586" s="71">
        <f t="shared" si="9"/>
        <v>5.2401100411482278E-2</v>
      </c>
    </row>
    <row r="587" spans="1:5">
      <c r="A587">
        <v>2020</v>
      </c>
      <c r="B587" t="s">
        <v>886</v>
      </c>
      <c r="C587" t="s">
        <v>327</v>
      </c>
      <c r="D587">
        <v>0.12487926000000001</v>
      </c>
      <c r="E587" s="71">
        <f t="shared" si="9"/>
        <v>1.5390919018556222E-5</v>
      </c>
    </row>
    <row r="588" spans="1:5">
      <c r="A588">
        <v>2020</v>
      </c>
      <c r="B588" t="s">
        <v>886</v>
      </c>
      <c r="C588" t="s">
        <v>329</v>
      </c>
      <c r="D588">
        <v>0.12051352</v>
      </c>
      <c r="E588" s="71">
        <f t="shared" si="9"/>
        <v>2.1878160121934398E-4</v>
      </c>
    </row>
    <row r="589" spans="1:5">
      <c r="A589">
        <v>2020</v>
      </c>
      <c r="B589" t="s">
        <v>886</v>
      </c>
      <c r="C589" t="s">
        <v>330</v>
      </c>
      <c r="D589">
        <v>1548.9795401900001</v>
      </c>
      <c r="E589" s="71">
        <f t="shared" si="9"/>
        <v>6.5432818974278301E-2</v>
      </c>
    </row>
    <row r="590" spans="1:5">
      <c r="A590">
        <v>2020</v>
      </c>
      <c r="B590" t="s">
        <v>886</v>
      </c>
      <c r="C590" t="s">
        <v>891</v>
      </c>
      <c r="D590">
        <v>287.72260340600047</v>
      </c>
      <c r="E590" s="71">
        <f t="shared" si="9"/>
        <v>2.2582070820214475E-2</v>
      </c>
    </row>
    <row r="591" spans="1:5">
      <c r="A591">
        <v>2020</v>
      </c>
      <c r="B591" t="s">
        <v>886</v>
      </c>
      <c r="C591" t="s">
        <v>854</v>
      </c>
      <c r="D591">
        <v>57.030919562045383</v>
      </c>
      <c r="E591" s="71">
        <f t="shared" si="9"/>
        <v>2.0340324753331949E-2</v>
      </c>
    </row>
    <row r="592" spans="1:5">
      <c r="A592">
        <v>2020</v>
      </c>
      <c r="B592" t="s">
        <v>886</v>
      </c>
      <c r="C592" t="s">
        <v>847</v>
      </c>
      <c r="D592">
        <v>688.60561603562792</v>
      </c>
      <c r="E592" s="71">
        <f t="shared" si="9"/>
        <v>2.8872130442584069E-2</v>
      </c>
    </row>
    <row r="593" spans="1:5">
      <c r="A593">
        <v>2020</v>
      </c>
      <c r="B593" t="s">
        <v>886</v>
      </c>
      <c r="C593" t="s">
        <v>332</v>
      </c>
      <c r="D593">
        <v>15.006548649499999</v>
      </c>
      <c r="E593" s="71">
        <f t="shared" si="9"/>
        <v>5.5403357993395602E-3</v>
      </c>
    </row>
    <row r="594" spans="1:5">
      <c r="A594">
        <v>2020</v>
      </c>
      <c r="B594" t="s">
        <v>875</v>
      </c>
      <c r="C594" t="s">
        <v>899</v>
      </c>
      <c r="D594">
        <v>238.7403160255711</v>
      </c>
      <c r="E594" s="71">
        <f t="shared" si="9"/>
        <v>4.9207586880728842E-3</v>
      </c>
    </row>
    <row r="595" spans="1:5">
      <c r="A595">
        <v>2020</v>
      </c>
      <c r="B595" t="s">
        <v>875</v>
      </c>
      <c r="C595" t="s">
        <v>323</v>
      </c>
      <c r="D595">
        <v>3.9483272265</v>
      </c>
      <c r="E595" s="71">
        <f t="shared" si="9"/>
        <v>1.4333703769895379E-3</v>
      </c>
    </row>
    <row r="596" spans="1:5">
      <c r="A596">
        <v>2020</v>
      </c>
      <c r="B596" t="s">
        <v>875</v>
      </c>
      <c r="C596" t="s">
        <v>334</v>
      </c>
      <c r="D596">
        <v>20.59609163668728</v>
      </c>
      <c r="E596" s="71">
        <f t="shared" si="9"/>
        <v>4.8978537595277289E-4</v>
      </c>
    </row>
    <row r="597" spans="1:5">
      <c r="A597">
        <v>2020</v>
      </c>
      <c r="B597" t="s">
        <v>875</v>
      </c>
      <c r="C597" t="s">
        <v>891</v>
      </c>
      <c r="D597">
        <v>77.57254737573362</v>
      </c>
      <c r="E597" s="71">
        <f t="shared" si="9"/>
        <v>6.0883251361082543E-3</v>
      </c>
    </row>
    <row r="598" spans="1:5">
      <c r="A598">
        <v>2020</v>
      </c>
      <c r="B598" t="s">
        <v>875</v>
      </c>
      <c r="C598" t="s">
        <v>854</v>
      </c>
      <c r="D598">
        <v>18.529348339139879</v>
      </c>
      <c r="E598" s="71">
        <f t="shared" si="9"/>
        <v>6.6085724301829943E-3</v>
      </c>
    </row>
    <row r="599" spans="1:5">
      <c r="A599">
        <v>2020</v>
      </c>
      <c r="B599" t="s">
        <v>875</v>
      </c>
      <c r="C599" t="s">
        <v>847</v>
      </c>
      <c r="D599">
        <v>104.0052056076878</v>
      </c>
      <c r="E599" s="71">
        <f t="shared" si="9"/>
        <v>4.3607716711644897E-3</v>
      </c>
    </row>
    <row r="600" spans="1:5">
      <c r="A600">
        <v>2020</v>
      </c>
      <c r="B600" t="s">
        <v>875</v>
      </c>
      <c r="C600" t="s">
        <v>892</v>
      </c>
      <c r="D600">
        <v>103.9112043371462</v>
      </c>
      <c r="E600" s="71">
        <f t="shared" si="9"/>
        <v>1.7432905585956948E-2</v>
      </c>
    </row>
    <row r="601" spans="1:5">
      <c r="A601">
        <v>2020</v>
      </c>
      <c r="B601" t="s">
        <v>875</v>
      </c>
      <c r="C601" t="s">
        <v>332</v>
      </c>
      <c r="D601">
        <v>155.7894906707179</v>
      </c>
      <c r="E601" s="71">
        <f t="shared" si="9"/>
        <v>5.7516629071976064E-2</v>
      </c>
    </row>
    <row r="602" spans="1:5">
      <c r="A602">
        <v>2020</v>
      </c>
      <c r="B602" t="s">
        <v>875</v>
      </c>
      <c r="C602" t="s">
        <v>853</v>
      </c>
      <c r="D602">
        <v>1.04283999643992</v>
      </c>
      <c r="E602" s="71">
        <f t="shared" si="9"/>
        <v>6.0690223501799572E-4</v>
      </c>
    </row>
    <row r="603" spans="1:5">
      <c r="A603">
        <v>2020</v>
      </c>
      <c r="B603" t="s">
        <v>883</v>
      </c>
      <c r="C603" t="s">
        <v>899</v>
      </c>
      <c r="D603">
        <v>1242.0771427764121</v>
      </c>
      <c r="E603" s="71">
        <f t="shared" si="9"/>
        <v>2.5600878784625261E-2</v>
      </c>
    </row>
    <row r="604" spans="1:5">
      <c r="A604">
        <v>2020</v>
      </c>
      <c r="B604" t="s">
        <v>883</v>
      </c>
      <c r="C604" t="s">
        <v>327</v>
      </c>
      <c r="D604">
        <v>3.41548515E-2</v>
      </c>
      <c r="E604" s="71">
        <f t="shared" si="9"/>
        <v>4.2094624321709907E-6</v>
      </c>
    </row>
    <row r="605" spans="1:5">
      <c r="A605">
        <v>2020</v>
      </c>
      <c r="B605" t="s">
        <v>883</v>
      </c>
      <c r="C605" t="s">
        <v>329</v>
      </c>
      <c r="D605">
        <v>366.54569470199999</v>
      </c>
      <c r="E605" s="71">
        <f t="shared" si="9"/>
        <v>0.66543118155506842</v>
      </c>
    </row>
    <row r="606" spans="1:5">
      <c r="A606">
        <v>2020</v>
      </c>
      <c r="B606" t="s">
        <v>883</v>
      </c>
      <c r="C606" t="s">
        <v>330</v>
      </c>
      <c r="D606">
        <v>1244.90437232</v>
      </c>
      <c r="E606" s="71">
        <f t="shared" si="9"/>
        <v>5.2587913733392763E-2</v>
      </c>
    </row>
    <row r="607" spans="1:5">
      <c r="A607">
        <v>2020</v>
      </c>
      <c r="B607" t="s">
        <v>883</v>
      </c>
      <c r="C607" t="s">
        <v>323</v>
      </c>
      <c r="D607">
        <v>0.33360986450000002</v>
      </c>
      <c r="E607" s="71">
        <f t="shared" si="9"/>
        <v>1.2111116171839758E-4</v>
      </c>
    </row>
    <row r="608" spans="1:5">
      <c r="A608">
        <v>2020</v>
      </c>
      <c r="B608" t="s">
        <v>883</v>
      </c>
      <c r="C608" t="s">
        <v>891</v>
      </c>
      <c r="D608">
        <v>168.073304563714</v>
      </c>
      <c r="E608" s="71">
        <f t="shared" si="9"/>
        <v>1.3191328111575513E-2</v>
      </c>
    </row>
    <row r="609" spans="1:5">
      <c r="A609">
        <v>2020</v>
      </c>
      <c r="B609" t="s">
        <v>883</v>
      </c>
      <c r="C609" t="s">
        <v>854</v>
      </c>
      <c r="D609">
        <v>36.698645778575738</v>
      </c>
      <c r="E609" s="71">
        <f t="shared" si="9"/>
        <v>1.308873114577137E-2</v>
      </c>
    </row>
    <row r="610" spans="1:5">
      <c r="A610">
        <v>2020</v>
      </c>
      <c r="B610" t="s">
        <v>883</v>
      </c>
      <c r="C610" t="s">
        <v>847</v>
      </c>
      <c r="D610">
        <v>1318.0905047850461</v>
      </c>
      <c r="E610" s="71">
        <f t="shared" si="9"/>
        <v>5.5265423492155109E-2</v>
      </c>
    </row>
    <row r="611" spans="1:5">
      <c r="A611">
        <v>2020</v>
      </c>
      <c r="B611" t="s">
        <v>883</v>
      </c>
      <c r="C611" t="s">
        <v>892</v>
      </c>
      <c r="D611">
        <v>4.1834941886273048E-2</v>
      </c>
      <c r="E611" s="71">
        <f t="shared" si="9"/>
        <v>7.0185366125785701E-6</v>
      </c>
    </row>
    <row r="612" spans="1:5">
      <c r="A612">
        <v>2021</v>
      </c>
      <c r="B612" t="s">
        <v>876</v>
      </c>
      <c r="C612" t="s">
        <v>899</v>
      </c>
      <c r="D612">
        <v>384.68510253902241</v>
      </c>
      <c r="E612" s="71">
        <f t="shared" si="9"/>
        <v>7.7477368479606278E-3</v>
      </c>
    </row>
    <row r="613" spans="1:5">
      <c r="A613">
        <v>2021</v>
      </c>
      <c r="B613" t="s">
        <v>876</v>
      </c>
      <c r="C613" t="s">
        <v>327</v>
      </c>
      <c r="D613">
        <v>1.9965E-3</v>
      </c>
      <c r="E613" s="71">
        <f t="shared" si="9"/>
        <v>2.2861903312347139E-7</v>
      </c>
    </row>
    <row r="614" spans="1:5">
      <c r="A614">
        <v>2021</v>
      </c>
      <c r="B614" t="s">
        <v>876</v>
      </c>
      <c r="C614" t="s">
        <v>330</v>
      </c>
      <c r="D614">
        <v>4.8984600000000005E-4</v>
      </c>
      <c r="E614" s="71">
        <f t="shared" si="9"/>
        <v>2.6699149881318661E-8</v>
      </c>
    </row>
    <row r="615" spans="1:5">
      <c r="A615">
        <v>2021</v>
      </c>
      <c r="B615" t="s">
        <v>876</v>
      </c>
      <c r="C615" t="s">
        <v>323</v>
      </c>
      <c r="D615">
        <v>0.20069421600000001</v>
      </c>
      <c r="E615" s="71">
        <f t="shared" si="9"/>
        <v>8.3850317283282077E-5</v>
      </c>
    </row>
    <row r="616" spans="1:5">
      <c r="A616">
        <v>2021</v>
      </c>
      <c r="B616" t="s">
        <v>876</v>
      </c>
      <c r="C616" t="s">
        <v>334</v>
      </c>
      <c r="D616">
        <v>3788.817558790317</v>
      </c>
      <c r="E616" s="71">
        <f t="shared" si="9"/>
        <v>8.7093224960710661E-2</v>
      </c>
    </row>
    <row r="617" spans="1:5">
      <c r="A617">
        <v>2021</v>
      </c>
      <c r="B617" t="s">
        <v>876</v>
      </c>
      <c r="C617" t="s">
        <v>891</v>
      </c>
      <c r="D617">
        <v>176.33484100317531</v>
      </c>
      <c r="E617" s="71">
        <f t="shared" si="9"/>
        <v>1.1458516299721357E-2</v>
      </c>
    </row>
    <row r="618" spans="1:5">
      <c r="A618">
        <v>2021</v>
      </c>
      <c r="B618" t="s">
        <v>876</v>
      </c>
      <c r="C618" t="s">
        <v>854</v>
      </c>
      <c r="D618">
        <v>35.882423268296023</v>
      </c>
      <c r="E618" s="71">
        <f t="shared" si="9"/>
        <v>1.2450584881610039E-2</v>
      </c>
    </row>
    <row r="619" spans="1:5">
      <c r="A619">
        <v>2021</v>
      </c>
      <c r="B619" t="s">
        <v>876</v>
      </c>
      <c r="C619" t="s">
        <v>847</v>
      </c>
      <c r="D619">
        <v>52.292728929464879</v>
      </c>
      <c r="E619" s="71">
        <f t="shared" si="9"/>
        <v>2.1950390082518343E-3</v>
      </c>
    </row>
    <row r="620" spans="1:5">
      <c r="A620">
        <v>2021</v>
      </c>
      <c r="B620" t="s">
        <v>876</v>
      </c>
      <c r="C620" t="s">
        <v>892</v>
      </c>
      <c r="D620">
        <v>734.89508812585211</v>
      </c>
      <c r="E620" s="71">
        <f t="shared" si="9"/>
        <v>0.12348534898169951</v>
      </c>
    </row>
    <row r="621" spans="1:5">
      <c r="A621">
        <v>2021</v>
      </c>
      <c r="B621" t="s">
        <v>876</v>
      </c>
      <c r="C621" t="s">
        <v>332</v>
      </c>
      <c r="D621">
        <v>239.55090849999999</v>
      </c>
      <c r="E621" s="71">
        <f t="shared" si="9"/>
        <v>9.2888076592513386E-2</v>
      </c>
    </row>
    <row r="622" spans="1:5">
      <c r="A622">
        <v>2021</v>
      </c>
      <c r="B622" t="s">
        <v>876</v>
      </c>
      <c r="C622" t="s">
        <v>853</v>
      </c>
      <c r="D622">
        <v>110.17561541197929</v>
      </c>
      <c r="E622" s="71">
        <f t="shared" si="9"/>
        <v>6.2681575487678498E-2</v>
      </c>
    </row>
    <row r="623" spans="1:5">
      <c r="A623">
        <v>2021</v>
      </c>
      <c r="B623" t="s">
        <v>877</v>
      </c>
      <c r="C623" t="s">
        <v>899</v>
      </c>
      <c r="D623">
        <v>892.55101897030158</v>
      </c>
      <c r="E623" s="71">
        <f t="shared" si="9"/>
        <v>1.7976392568151318E-2</v>
      </c>
    </row>
    <row r="624" spans="1:5">
      <c r="A624">
        <v>2021</v>
      </c>
      <c r="B624" t="s">
        <v>877</v>
      </c>
      <c r="C624" t="s">
        <v>327</v>
      </c>
      <c r="D624">
        <v>4.8101706685999996</v>
      </c>
      <c r="E624" s="71">
        <f t="shared" si="9"/>
        <v>5.5081220506597237E-4</v>
      </c>
    </row>
    <row r="625" spans="1:5">
      <c r="A625">
        <v>2021</v>
      </c>
      <c r="B625" t="s">
        <v>877</v>
      </c>
      <c r="C625" t="s">
        <v>323</v>
      </c>
      <c r="D625">
        <v>81.990603442019278</v>
      </c>
      <c r="E625" s="71">
        <f t="shared" si="9"/>
        <v>3.4255785990668884E-2</v>
      </c>
    </row>
    <row r="626" spans="1:5">
      <c r="A626">
        <v>2021</v>
      </c>
      <c r="B626" t="s">
        <v>877</v>
      </c>
      <c r="C626" t="s">
        <v>334</v>
      </c>
      <c r="D626">
        <v>24965.18291097106</v>
      </c>
      <c r="E626" s="71">
        <f t="shared" si="9"/>
        <v>0.57387252294742208</v>
      </c>
    </row>
    <row r="627" spans="1:5">
      <c r="A627">
        <v>2021</v>
      </c>
      <c r="B627" t="s">
        <v>877</v>
      </c>
      <c r="C627" t="s">
        <v>891</v>
      </c>
      <c r="D627">
        <v>510.50317393941958</v>
      </c>
      <c r="E627" s="71">
        <f t="shared" si="9"/>
        <v>3.3173302033595226E-2</v>
      </c>
    </row>
    <row r="628" spans="1:5">
      <c r="A628">
        <v>2021</v>
      </c>
      <c r="B628" t="s">
        <v>877</v>
      </c>
      <c r="C628" t="s">
        <v>854</v>
      </c>
      <c r="D628">
        <v>42.024535796154403</v>
      </c>
      <c r="E628" s="71">
        <f t="shared" si="9"/>
        <v>1.4581792487314555E-2</v>
      </c>
    </row>
    <row r="629" spans="1:5">
      <c r="A629">
        <v>2021</v>
      </c>
      <c r="B629" t="s">
        <v>877</v>
      </c>
      <c r="C629" t="s">
        <v>847</v>
      </c>
      <c r="D629">
        <v>1721.185987387156</v>
      </c>
      <c r="E629" s="71">
        <f t="shared" si="9"/>
        <v>7.224848387368181E-2</v>
      </c>
    </row>
    <row r="630" spans="1:5">
      <c r="A630">
        <v>2021</v>
      </c>
      <c r="B630" t="s">
        <v>877</v>
      </c>
      <c r="C630" t="s">
        <v>892</v>
      </c>
      <c r="D630">
        <v>3105.6077242828342</v>
      </c>
      <c r="E630" s="71">
        <f t="shared" si="9"/>
        <v>0.52183918470775359</v>
      </c>
    </row>
    <row r="631" spans="1:5">
      <c r="A631">
        <v>2021</v>
      </c>
      <c r="B631" t="s">
        <v>877</v>
      </c>
      <c r="C631" t="s">
        <v>332</v>
      </c>
      <c r="D631">
        <v>206.19458310845599</v>
      </c>
      <c r="E631" s="71">
        <f t="shared" si="9"/>
        <v>7.9953853436292133E-2</v>
      </c>
    </row>
    <row r="632" spans="1:5">
      <c r="A632">
        <v>2021</v>
      </c>
      <c r="B632" t="s">
        <v>877</v>
      </c>
      <c r="C632" t="s">
        <v>900</v>
      </c>
      <c r="D632">
        <v>1.33570374084E-2</v>
      </c>
      <c r="E632" s="71">
        <f t="shared" si="9"/>
        <v>1.2945658964975599E-7</v>
      </c>
    </row>
    <row r="633" spans="1:5">
      <c r="A633">
        <v>2021</v>
      </c>
      <c r="B633" t="s">
        <v>877</v>
      </c>
      <c r="C633" t="s">
        <v>853</v>
      </c>
      <c r="D633">
        <v>1644.056256408049</v>
      </c>
      <c r="E633" s="71">
        <f t="shared" si="9"/>
        <v>0.9353434147537012</v>
      </c>
    </row>
    <row r="634" spans="1:5">
      <c r="A634">
        <v>2021</v>
      </c>
      <c r="B634" t="s">
        <v>878</v>
      </c>
      <c r="C634" t="s">
        <v>899</v>
      </c>
      <c r="D634">
        <v>361.82565897258712</v>
      </c>
      <c r="E634" s="71">
        <f t="shared" si="9"/>
        <v>7.28733702463869E-3</v>
      </c>
    </row>
    <row r="635" spans="1:5">
      <c r="A635">
        <v>2021</v>
      </c>
      <c r="B635" t="s">
        <v>878</v>
      </c>
      <c r="C635" t="s">
        <v>327</v>
      </c>
      <c r="D635">
        <v>1.6153500000000001E-2</v>
      </c>
      <c r="E635" s="71">
        <f t="shared" si="9"/>
        <v>1.8497358134535415E-6</v>
      </c>
    </row>
    <row r="636" spans="1:5">
      <c r="A636">
        <v>2021</v>
      </c>
      <c r="B636" t="s">
        <v>878</v>
      </c>
      <c r="C636" t="s">
        <v>323</v>
      </c>
      <c r="D636">
        <v>309.12343366350001</v>
      </c>
      <c r="E636" s="71">
        <f t="shared" si="9"/>
        <v>0.12915219237001865</v>
      </c>
    </row>
    <row r="637" spans="1:5">
      <c r="A637">
        <v>2021</v>
      </c>
      <c r="B637" t="s">
        <v>878</v>
      </c>
      <c r="C637" t="s">
        <v>334</v>
      </c>
      <c r="D637">
        <v>4500.0111332751912</v>
      </c>
      <c r="E637" s="71">
        <f t="shared" si="9"/>
        <v>0.1034413707904083</v>
      </c>
    </row>
    <row r="638" spans="1:5">
      <c r="A638">
        <v>2021</v>
      </c>
      <c r="B638" t="s">
        <v>878</v>
      </c>
      <c r="C638" t="s">
        <v>891</v>
      </c>
      <c r="D638">
        <v>196.93150217662651</v>
      </c>
      <c r="E638" s="71">
        <f t="shared" si="9"/>
        <v>1.2796919853058718E-2</v>
      </c>
    </row>
    <row r="639" spans="1:5">
      <c r="A639">
        <v>2021</v>
      </c>
      <c r="B639" t="s">
        <v>878</v>
      </c>
      <c r="C639" t="s">
        <v>854</v>
      </c>
      <c r="D639">
        <v>37.148224634437987</v>
      </c>
      <c r="E639" s="71">
        <f t="shared" si="9"/>
        <v>1.2889796225687049E-2</v>
      </c>
    </row>
    <row r="640" spans="1:5">
      <c r="A640">
        <v>2021</v>
      </c>
      <c r="B640" t="s">
        <v>878</v>
      </c>
      <c r="C640" t="s">
        <v>331</v>
      </c>
      <c r="D640">
        <v>1065.7752638039999</v>
      </c>
      <c r="E640" s="71">
        <f t="shared" si="9"/>
        <v>0.86822285151798073</v>
      </c>
    </row>
    <row r="641" spans="1:5">
      <c r="A641">
        <v>2021</v>
      </c>
      <c r="B641" t="s">
        <v>878</v>
      </c>
      <c r="C641" t="s">
        <v>847</v>
      </c>
      <c r="D641">
        <v>110.48131913341371</v>
      </c>
      <c r="E641" s="71">
        <f t="shared" si="9"/>
        <v>4.6375626238224039E-3</v>
      </c>
    </row>
    <row r="642" spans="1:5">
      <c r="A642">
        <v>2021</v>
      </c>
      <c r="B642" t="s">
        <v>878</v>
      </c>
      <c r="C642" t="s">
        <v>892</v>
      </c>
      <c r="D642">
        <v>854.96978624049586</v>
      </c>
      <c r="E642" s="71">
        <f t="shared" ref="E642:E705" si="10">D642/SUMIFS($D$2:$D$771,$A$2:$A$771,A642,$C$2:$C$771,C642)</f>
        <v>0.1436616520215965</v>
      </c>
    </row>
    <row r="643" spans="1:5">
      <c r="A643">
        <v>2021</v>
      </c>
      <c r="B643" t="s">
        <v>878</v>
      </c>
      <c r="C643" t="s">
        <v>332</v>
      </c>
      <c r="D643">
        <v>13.857560179</v>
      </c>
      <c r="E643" s="71">
        <f t="shared" si="10"/>
        <v>5.3733969090428877E-3</v>
      </c>
    </row>
    <row r="644" spans="1:5">
      <c r="A644">
        <v>2021</v>
      </c>
      <c r="B644" t="s">
        <v>879</v>
      </c>
      <c r="C644" t="s">
        <v>899</v>
      </c>
      <c r="D644">
        <v>1055.535598034739</v>
      </c>
      <c r="E644" s="71">
        <f t="shared" si="10"/>
        <v>2.1258977780139868E-2</v>
      </c>
    </row>
    <row r="645" spans="1:5">
      <c r="A645">
        <v>2021</v>
      </c>
      <c r="B645" t="s">
        <v>879</v>
      </c>
      <c r="C645" t="s">
        <v>327</v>
      </c>
      <c r="D645">
        <v>0.37710527249999998</v>
      </c>
      <c r="E645" s="71">
        <f t="shared" si="10"/>
        <v>4.3182290400557579E-5</v>
      </c>
    </row>
    <row r="646" spans="1:5">
      <c r="A646">
        <v>2021</v>
      </c>
      <c r="B646" t="s">
        <v>879</v>
      </c>
      <c r="C646" t="s">
        <v>323</v>
      </c>
      <c r="D646">
        <v>1.7006903760000001</v>
      </c>
      <c r="E646" s="71">
        <f t="shared" si="10"/>
        <v>7.1055075961045278E-4</v>
      </c>
    </row>
    <row r="647" spans="1:5">
      <c r="A647">
        <v>2021</v>
      </c>
      <c r="B647" t="s">
        <v>879</v>
      </c>
      <c r="C647" t="s">
        <v>334</v>
      </c>
      <c r="D647">
        <v>2816.7360209313351</v>
      </c>
      <c r="E647" s="71">
        <f t="shared" si="10"/>
        <v>6.4748069844839523E-2</v>
      </c>
    </row>
    <row r="648" spans="1:5">
      <c r="A648">
        <v>2021</v>
      </c>
      <c r="B648" t="s">
        <v>879</v>
      </c>
      <c r="C648" t="s">
        <v>891</v>
      </c>
      <c r="D648">
        <v>270.18314439880169</v>
      </c>
      <c r="E648" s="71">
        <f t="shared" si="10"/>
        <v>1.7556927186884692E-2</v>
      </c>
    </row>
    <row r="649" spans="1:5">
      <c r="A649">
        <v>2021</v>
      </c>
      <c r="B649" t="s">
        <v>879</v>
      </c>
      <c r="C649" t="s">
        <v>854</v>
      </c>
      <c r="D649">
        <v>87.782112176981599</v>
      </c>
      <c r="E649" s="71">
        <f t="shared" si="10"/>
        <v>3.0458885972514331E-2</v>
      </c>
    </row>
    <row r="650" spans="1:5">
      <c r="A650">
        <v>2021</v>
      </c>
      <c r="B650" t="s">
        <v>879</v>
      </c>
      <c r="C650" t="s">
        <v>331</v>
      </c>
      <c r="D650">
        <v>161.761263184</v>
      </c>
      <c r="E650" s="71">
        <f t="shared" si="10"/>
        <v>0.13177714848201935</v>
      </c>
    </row>
    <row r="651" spans="1:5">
      <c r="A651">
        <v>2021</v>
      </c>
      <c r="B651" t="s">
        <v>879</v>
      </c>
      <c r="C651" t="s">
        <v>847</v>
      </c>
      <c r="D651">
        <v>472.36055941412729</v>
      </c>
      <c r="E651" s="71">
        <f t="shared" si="10"/>
        <v>1.9827801591158573E-2</v>
      </c>
    </row>
    <row r="652" spans="1:5">
      <c r="A652">
        <v>2021</v>
      </c>
      <c r="B652" t="s">
        <v>879</v>
      </c>
      <c r="C652" t="s">
        <v>892</v>
      </c>
      <c r="D652">
        <v>287.34036792937729</v>
      </c>
      <c r="E652" s="71">
        <f t="shared" si="10"/>
        <v>4.8282164602265899E-2</v>
      </c>
    </row>
    <row r="653" spans="1:5">
      <c r="A653">
        <v>2021</v>
      </c>
      <c r="B653" t="s">
        <v>879</v>
      </c>
      <c r="C653" t="s">
        <v>332</v>
      </c>
      <c r="D653">
        <v>27.545202038999999</v>
      </c>
      <c r="E653" s="71">
        <f t="shared" si="10"/>
        <v>1.0680906421003568E-2</v>
      </c>
    </row>
    <row r="654" spans="1:5">
      <c r="A654">
        <v>2021</v>
      </c>
      <c r="B654" t="s">
        <v>885</v>
      </c>
      <c r="C654" t="s">
        <v>899</v>
      </c>
      <c r="D654">
        <v>4159.6648308643562</v>
      </c>
      <c r="E654" s="71">
        <f t="shared" si="10"/>
        <v>8.3777583983732459E-2</v>
      </c>
    </row>
    <row r="655" spans="1:5">
      <c r="A655">
        <v>2021</v>
      </c>
      <c r="B655" t="s">
        <v>885</v>
      </c>
      <c r="C655" t="s">
        <v>327</v>
      </c>
      <c r="D655">
        <v>3.1531389999999999E-2</v>
      </c>
      <c r="E655" s="71">
        <f t="shared" si="10"/>
        <v>3.610656596463358E-6</v>
      </c>
    </row>
    <row r="656" spans="1:5">
      <c r="A656">
        <v>2021</v>
      </c>
      <c r="B656" t="s">
        <v>885</v>
      </c>
      <c r="C656" t="s">
        <v>330</v>
      </c>
      <c r="D656">
        <v>697.53491529400003</v>
      </c>
      <c r="E656" s="71">
        <f t="shared" si="10"/>
        <v>3.8019273916470531E-2</v>
      </c>
    </row>
    <row r="657" spans="1:5">
      <c r="A657">
        <v>2021</v>
      </c>
      <c r="B657" t="s">
        <v>885</v>
      </c>
      <c r="C657" t="s">
        <v>323</v>
      </c>
      <c r="D657">
        <v>0.39292400550000001</v>
      </c>
      <c r="E657" s="71">
        <f t="shared" si="10"/>
        <v>1.6416418562552432E-4</v>
      </c>
    </row>
    <row r="658" spans="1:5">
      <c r="A658">
        <v>2021</v>
      </c>
      <c r="B658" t="s">
        <v>885</v>
      </c>
      <c r="C658" t="s">
        <v>334</v>
      </c>
      <c r="D658">
        <v>4.69947E-2</v>
      </c>
      <c r="E658" s="71">
        <f t="shared" si="10"/>
        <v>1.0802631468926906E-6</v>
      </c>
    </row>
    <row r="659" spans="1:5">
      <c r="A659">
        <v>2021</v>
      </c>
      <c r="B659" t="s">
        <v>885</v>
      </c>
      <c r="C659" t="s">
        <v>891</v>
      </c>
      <c r="D659">
        <v>622.97056708763603</v>
      </c>
      <c r="E659" s="71">
        <f t="shared" si="10"/>
        <v>4.0481610761720042E-2</v>
      </c>
    </row>
    <row r="660" spans="1:5">
      <c r="A660">
        <v>2021</v>
      </c>
      <c r="B660" t="s">
        <v>885</v>
      </c>
      <c r="C660" t="s">
        <v>854</v>
      </c>
      <c r="D660">
        <v>172.95704151202969</v>
      </c>
      <c r="E660" s="71">
        <f t="shared" si="10"/>
        <v>6.0013124256307726E-2</v>
      </c>
    </row>
    <row r="661" spans="1:5">
      <c r="A661">
        <v>2021</v>
      </c>
      <c r="B661" t="s">
        <v>885</v>
      </c>
      <c r="C661" t="s">
        <v>847</v>
      </c>
      <c r="D661">
        <v>740.69963789005806</v>
      </c>
      <c r="E661" s="71">
        <f t="shared" si="10"/>
        <v>3.1091599766379294E-2</v>
      </c>
    </row>
    <row r="662" spans="1:5">
      <c r="A662">
        <v>2021</v>
      </c>
      <c r="B662" t="s">
        <v>885</v>
      </c>
      <c r="C662" t="s">
        <v>332</v>
      </c>
      <c r="D662">
        <v>0.54687020850000001</v>
      </c>
      <c r="E662" s="71">
        <f t="shared" si="10"/>
        <v>2.1205397270831794E-4</v>
      </c>
    </row>
    <row r="663" spans="1:5">
      <c r="A663">
        <v>2021</v>
      </c>
      <c r="B663" t="s">
        <v>41</v>
      </c>
      <c r="C663" t="s">
        <v>899</v>
      </c>
      <c r="D663">
        <v>15251.007071506439</v>
      </c>
      <c r="E663" s="71">
        <f t="shared" si="10"/>
        <v>0.30716237430700172</v>
      </c>
    </row>
    <row r="664" spans="1:5">
      <c r="A664">
        <v>2021</v>
      </c>
      <c r="B664" t="s">
        <v>41</v>
      </c>
      <c r="C664" t="s">
        <v>327</v>
      </c>
      <c r="D664">
        <v>477.72000312900002</v>
      </c>
      <c r="E664" s="71">
        <f t="shared" si="10"/>
        <v>5.4703674039115309E-2</v>
      </c>
    </row>
    <row r="665" spans="1:5">
      <c r="A665">
        <v>2021</v>
      </c>
      <c r="B665" t="s">
        <v>41</v>
      </c>
      <c r="C665" t="s">
        <v>329</v>
      </c>
      <c r="D665">
        <v>10.112501213</v>
      </c>
      <c r="E665" s="71">
        <f t="shared" si="10"/>
        <v>2.4641285713927E-2</v>
      </c>
    </row>
    <row r="666" spans="1:5">
      <c r="A666">
        <v>2021</v>
      </c>
      <c r="B666" t="s">
        <v>41</v>
      </c>
      <c r="C666" t="s">
        <v>330</v>
      </c>
      <c r="D666">
        <v>1783.1777543539199</v>
      </c>
      <c r="E666" s="71">
        <f t="shared" si="10"/>
        <v>9.7192444418303992E-2</v>
      </c>
    </row>
    <row r="667" spans="1:5">
      <c r="A667">
        <v>2021</v>
      </c>
      <c r="B667" t="s">
        <v>41</v>
      </c>
      <c r="C667" t="s">
        <v>323</v>
      </c>
      <c r="D667">
        <v>660.48994747521999</v>
      </c>
      <c r="E667" s="71">
        <f t="shared" si="10"/>
        <v>0.27595360126479934</v>
      </c>
    </row>
    <row r="668" spans="1:5">
      <c r="A668">
        <v>2021</v>
      </c>
      <c r="B668" t="s">
        <v>41</v>
      </c>
      <c r="C668" t="s">
        <v>334</v>
      </c>
      <c r="D668">
        <v>2226.775891892798</v>
      </c>
      <c r="E668" s="71">
        <f t="shared" si="10"/>
        <v>5.1186706849940346E-2</v>
      </c>
    </row>
    <row r="669" spans="1:5">
      <c r="A669">
        <v>2021</v>
      </c>
      <c r="B669" t="s">
        <v>41</v>
      </c>
      <c r="C669" t="s">
        <v>891</v>
      </c>
      <c r="D669">
        <v>7423.1957757020864</v>
      </c>
      <c r="E669" s="71">
        <f t="shared" si="10"/>
        <v>0.48237097846348698</v>
      </c>
    </row>
    <row r="670" spans="1:5">
      <c r="A670">
        <v>2021</v>
      </c>
      <c r="B670" t="s">
        <v>41</v>
      </c>
      <c r="C670" t="s">
        <v>854</v>
      </c>
      <c r="D670">
        <v>1221.780559972939</v>
      </c>
      <c r="E670" s="71">
        <f t="shared" si="10"/>
        <v>0.42393688004022312</v>
      </c>
    </row>
    <row r="671" spans="1:5">
      <c r="A671">
        <v>2021</v>
      </c>
      <c r="B671" t="s">
        <v>41</v>
      </c>
      <c r="C671" t="s">
        <v>847</v>
      </c>
      <c r="D671">
        <v>8912.090527788032</v>
      </c>
      <c r="E671" s="71">
        <f t="shared" si="10"/>
        <v>0.3740938129267104</v>
      </c>
    </row>
    <row r="672" spans="1:5">
      <c r="A672">
        <v>2021</v>
      </c>
      <c r="B672" t="s">
        <v>41</v>
      </c>
      <c r="C672" t="s">
        <v>892</v>
      </c>
      <c r="D672">
        <v>496.65291837981852</v>
      </c>
      <c r="E672" s="71">
        <f t="shared" si="10"/>
        <v>8.3453216574511449E-2</v>
      </c>
    </row>
    <row r="673" spans="1:5">
      <c r="A673">
        <v>2021</v>
      </c>
      <c r="B673" t="s">
        <v>41</v>
      </c>
      <c r="C673" t="s">
        <v>332</v>
      </c>
      <c r="D673">
        <v>19.431708138000001</v>
      </c>
      <c r="E673" s="71">
        <f t="shared" si="10"/>
        <v>7.5348242473724947E-3</v>
      </c>
    </row>
    <row r="674" spans="1:5">
      <c r="A674">
        <v>2021</v>
      </c>
      <c r="B674" t="s">
        <v>41</v>
      </c>
      <c r="C674" t="s">
        <v>852</v>
      </c>
      <c r="D674">
        <v>0.175956</v>
      </c>
      <c r="E674" s="71">
        <f t="shared" si="10"/>
        <v>3.4837699088692163E-3</v>
      </c>
    </row>
    <row r="675" spans="1:5">
      <c r="A675">
        <v>2021</v>
      </c>
      <c r="B675" t="s">
        <v>41</v>
      </c>
      <c r="C675" t="s">
        <v>900</v>
      </c>
      <c r="D675">
        <v>9.3269898198959993</v>
      </c>
      <c r="E675" s="71">
        <f t="shared" si="10"/>
        <v>9.0397313181318981E-5</v>
      </c>
    </row>
    <row r="676" spans="1:5">
      <c r="A676">
        <v>2021</v>
      </c>
      <c r="B676" t="s">
        <v>41</v>
      </c>
      <c r="C676" t="s">
        <v>853</v>
      </c>
      <c r="D676">
        <v>2.1511295490000002</v>
      </c>
      <c r="E676" s="71">
        <f t="shared" si="10"/>
        <v>1.2238296895844584E-3</v>
      </c>
    </row>
    <row r="677" spans="1:5">
      <c r="A677">
        <v>2021</v>
      </c>
      <c r="B677" t="s">
        <v>880</v>
      </c>
      <c r="C677" t="s">
        <v>899</v>
      </c>
      <c r="D677">
        <v>3529.9961430315689</v>
      </c>
      <c r="E677" s="71">
        <f t="shared" si="10"/>
        <v>7.109576380788038E-2</v>
      </c>
    </row>
    <row r="678" spans="1:5">
      <c r="A678">
        <v>2021</v>
      </c>
      <c r="B678" t="s">
        <v>880</v>
      </c>
      <c r="C678" t="s">
        <v>327</v>
      </c>
      <c r="D678">
        <v>3.5695000000000002E-3</v>
      </c>
      <c r="E678" s="71">
        <f t="shared" si="10"/>
        <v>4.087431198268125E-7</v>
      </c>
    </row>
    <row r="679" spans="1:5">
      <c r="A679">
        <v>2021</v>
      </c>
      <c r="B679" t="s">
        <v>880</v>
      </c>
      <c r="C679" t="s">
        <v>330</v>
      </c>
      <c r="D679">
        <v>0.45575852330400002</v>
      </c>
      <c r="E679" s="71">
        <f t="shared" si="10"/>
        <v>2.4841205446981213E-5</v>
      </c>
    </row>
    <row r="680" spans="1:5">
      <c r="A680">
        <v>2021</v>
      </c>
      <c r="B680" t="s">
        <v>880</v>
      </c>
      <c r="C680" t="s">
        <v>323</v>
      </c>
      <c r="D680">
        <v>570.41983842532022</v>
      </c>
      <c r="E680" s="71">
        <f t="shared" si="10"/>
        <v>0.23832218680702585</v>
      </c>
    </row>
    <row r="681" spans="1:5">
      <c r="A681">
        <v>2021</v>
      </c>
      <c r="B681" t="s">
        <v>880</v>
      </c>
      <c r="C681" t="s">
        <v>334</v>
      </c>
      <c r="D681">
        <v>2441.819613407145</v>
      </c>
      <c r="E681" s="71">
        <f t="shared" si="10"/>
        <v>5.6129898472029732E-2</v>
      </c>
    </row>
    <row r="682" spans="1:5">
      <c r="A682">
        <v>2021</v>
      </c>
      <c r="B682" t="s">
        <v>880</v>
      </c>
      <c r="C682" t="s">
        <v>891</v>
      </c>
      <c r="D682">
        <v>793.12489834426992</v>
      </c>
      <c r="E682" s="71">
        <f t="shared" si="10"/>
        <v>5.1538507782639562E-2</v>
      </c>
    </row>
    <row r="683" spans="1:5">
      <c r="A683">
        <v>2021</v>
      </c>
      <c r="B683" t="s">
        <v>880</v>
      </c>
      <c r="C683" t="s">
        <v>854</v>
      </c>
      <c r="D683">
        <v>381.76620392789971</v>
      </c>
      <c r="E683" s="71">
        <f t="shared" si="10"/>
        <v>0.13246631899395914</v>
      </c>
    </row>
    <row r="684" spans="1:5">
      <c r="A684">
        <v>2021</v>
      </c>
      <c r="B684" t="s">
        <v>880</v>
      </c>
      <c r="C684" t="s">
        <v>847</v>
      </c>
      <c r="D684">
        <v>1287.2919900531331</v>
      </c>
      <c r="E684" s="71">
        <f t="shared" si="10"/>
        <v>5.4035354264799412E-2</v>
      </c>
    </row>
    <row r="685" spans="1:5">
      <c r="A685">
        <v>2021</v>
      </c>
      <c r="B685" t="s">
        <v>880</v>
      </c>
      <c r="C685" t="s">
        <v>892</v>
      </c>
      <c r="D685">
        <v>159.98198239410979</v>
      </c>
      <c r="E685" s="71">
        <f t="shared" si="10"/>
        <v>2.6881974374194758E-2</v>
      </c>
    </row>
    <row r="686" spans="1:5">
      <c r="A686">
        <v>2021</v>
      </c>
      <c r="B686" t="s">
        <v>880</v>
      </c>
      <c r="C686" t="s">
        <v>852</v>
      </c>
      <c r="D686">
        <v>21.623181987999999</v>
      </c>
      <c r="E686" s="71">
        <f t="shared" si="10"/>
        <v>0.42811947727725813</v>
      </c>
    </row>
    <row r="687" spans="1:5">
      <c r="A687">
        <v>2021</v>
      </c>
      <c r="B687" t="s">
        <v>880</v>
      </c>
      <c r="C687" t="s">
        <v>900</v>
      </c>
      <c r="D687">
        <v>43295.71412803197</v>
      </c>
      <c r="E687" s="71">
        <f t="shared" si="10"/>
        <v>0.41962265479176902</v>
      </c>
    </row>
    <row r="688" spans="1:5">
      <c r="A688">
        <v>2021</v>
      </c>
      <c r="B688" t="s">
        <v>881</v>
      </c>
      <c r="C688" t="s">
        <v>899</v>
      </c>
      <c r="D688">
        <v>2337.797959039965</v>
      </c>
      <c r="E688" s="71">
        <f t="shared" si="10"/>
        <v>4.7084337996956202E-2</v>
      </c>
    </row>
    <row r="689" spans="1:5">
      <c r="A689">
        <v>2021</v>
      </c>
      <c r="B689" t="s">
        <v>881</v>
      </c>
      <c r="C689" t="s">
        <v>327</v>
      </c>
      <c r="D689">
        <v>0.17936749599999999</v>
      </c>
      <c r="E689" s="71">
        <f t="shared" si="10"/>
        <v>2.0539355626996304E-5</v>
      </c>
    </row>
    <row r="690" spans="1:5">
      <c r="A690">
        <v>2021</v>
      </c>
      <c r="B690" t="s">
        <v>881</v>
      </c>
      <c r="C690" t="s">
        <v>330</v>
      </c>
      <c r="D690">
        <v>99.178111153000003</v>
      </c>
      <c r="E690" s="71">
        <f t="shared" si="10"/>
        <v>5.40572190978395E-3</v>
      </c>
    </row>
    <row r="691" spans="1:5">
      <c r="A691">
        <v>2021</v>
      </c>
      <c r="B691" t="s">
        <v>881</v>
      </c>
      <c r="C691" t="s">
        <v>323</v>
      </c>
      <c r="D691">
        <v>4.8216799999999997E-2</v>
      </c>
      <c r="E691" s="71">
        <f t="shared" si="10"/>
        <v>2.0145044829715245E-5</v>
      </c>
    </row>
    <row r="692" spans="1:5">
      <c r="A692">
        <v>2021</v>
      </c>
      <c r="B692" t="s">
        <v>881</v>
      </c>
      <c r="C692" t="s">
        <v>334</v>
      </c>
      <c r="D692">
        <v>2661.6177565994258</v>
      </c>
      <c r="E692" s="71">
        <f t="shared" si="10"/>
        <v>6.1182379578326049E-2</v>
      </c>
    </row>
    <row r="693" spans="1:5">
      <c r="A693">
        <v>2021</v>
      </c>
      <c r="B693" t="s">
        <v>881</v>
      </c>
      <c r="C693" t="s">
        <v>891</v>
      </c>
      <c r="D693">
        <v>523.53799808122449</v>
      </c>
      <c r="E693" s="71">
        <f t="shared" si="10"/>
        <v>3.402032548082301E-2</v>
      </c>
    </row>
    <row r="694" spans="1:5">
      <c r="A694">
        <v>2021</v>
      </c>
      <c r="B694" t="s">
        <v>881</v>
      </c>
      <c r="C694" t="s">
        <v>854</v>
      </c>
      <c r="D694">
        <v>112.58499550493021</v>
      </c>
      <c r="E694" s="71">
        <f t="shared" si="10"/>
        <v>3.9065060696955103E-2</v>
      </c>
    </row>
    <row r="695" spans="1:5">
      <c r="A695">
        <v>2021</v>
      </c>
      <c r="B695" t="s">
        <v>881</v>
      </c>
      <c r="C695" t="s">
        <v>847</v>
      </c>
      <c r="D695">
        <v>1304.7325824675779</v>
      </c>
      <c r="E695" s="71">
        <f t="shared" si="10"/>
        <v>5.4767440378116719E-2</v>
      </c>
    </row>
    <row r="696" spans="1:5">
      <c r="A696">
        <v>2021</v>
      </c>
      <c r="B696" t="s">
        <v>881</v>
      </c>
      <c r="C696" t="s">
        <v>892</v>
      </c>
      <c r="D696">
        <v>98.760958750873371</v>
      </c>
      <c r="E696" s="71">
        <f t="shared" si="10"/>
        <v>1.6594928519960826E-2</v>
      </c>
    </row>
    <row r="697" spans="1:5">
      <c r="A697">
        <v>2021</v>
      </c>
      <c r="B697" t="s">
        <v>882</v>
      </c>
      <c r="C697" t="s">
        <v>899</v>
      </c>
      <c r="D697">
        <v>2729.170628959791</v>
      </c>
      <c r="E697" s="71">
        <f t="shared" si="10"/>
        <v>5.4966765561758966E-2</v>
      </c>
    </row>
    <row r="698" spans="1:5">
      <c r="A698">
        <v>2021</v>
      </c>
      <c r="B698" t="s">
        <v>882</v>
      </c>
      <c r="C698" t="s">
        <v>327</v>
      </c>
      <c r="D698">
        <v>6.4932230000000002E-3</v>
      </c>
      <c r="E698" s="71">
        <f t="shared" si="10"/>
        <v>7.4353837421241493E-7</v>
      </c>
    </row>
    <row r="699" spans="1:5">
      <c r="A699">
        <v>2021</v>
      </c>
      <c r="B699" t="s">
        <v>882</v>
      </c>
      <c r="C699" t="s">
        <v>329</v>
      </c>
      <c r="D699">
        <v>1.2248567960000001</v>
      </c>
      <c r="E699" s="71">
        <f t="shared" si="10"/>
        <v>2.9846272087543529E-3</v>
      </c>
    </row>
    <row r="700" spans="1:5">
      <c r="A700">
        <v>2021</v>
      </c>
      <c r="B700" t="s">
        <v>882</v>
      </c>
      <c r="C700" t="s">
        <v>330</v>
      </c>
      <c r="D700">
        <v>2145.6403508487001</v>
      </c>
      <c r="E700" s="71">
        <f t="shared" si="10"/>
        <v>0.11694853753774574</v>
      </c>
    </row>
    <row r="701" spans="1:5">
      <c r="A701">
        <v>2021</v>
      </c>
      <c r="B701" t="s">
        <v>882</v>
      </c>
      <c r="C701" t="s">
        <v>323</v>
      </c>
      <c r="D701">
        <v>368.79138644021998</v>
      </c>
      <c r="E701" s="71">
        <f t="shared" si="10"/>
        <v>0.15408154445444475</v>
      </c>
    </row>
    <row r="702" spans="1:5">
      <c r="A702">
        <v>2021</v>
      </c>
      <c r="B702" t="s">
        <v>882</v>
      </c>
      <c r="C702" t="s">
        <v>891</v>
      </c>
      <c r="D702">
        <v>1112.168132483931</v>
      </c>
      <c r="E702" s="71">
        <f t="shared" si="10"/>
        <v>7.2270440722876222E-2</v>
      </c>
    </row>
    <row r="703" spans="1:5">
      <c r="A703">
        <v>2021</v>
      </c>
      <c r="B703" t="s">
        <v>882</v>
      </c>
      <c r="C703" t="s">
        <v>854</v>
      </c>
      <c r="D703">
        <v>135.80193722690291</v>
      </c>
      <c r="E703" s="71">
        <f t="shared" si="10"/>
        <v>4.712094090993442E-2</v>
      </c>
    </row>
    <row r="704" spans="1:5">
      <c r="A704">
        <v>2021</v>
      </c>
      <c r="B704" t="s">
        <v>882</v>
      </c>
      <c r="C704" t="s">
        <v>847</v>
      </c>
      <c r="D704">
        <v>1341.630989040377</v>
      </c>
      <c r="E704" s="71">
        <f t="shared" si="10"/>
        <v>5.6316287482250031E-2</v>
      </c>
    </row>
    <row r="705" spans="1:5">
      <c r="A705">
        <v>2021</v>
      </c>
      <c r="B705" t="s">
        <v>882</v>
      </c>
      <c r="C705" t="s">
        <v>892</v>
      </c>
      <c r="D705">
        <v>9.8224225135166545</v>
      </c>
      <c r="E705" s="71">
        <f t="shared" si="10"/>
        <v>1.6504740493238819E-3</v>
      </c>
    </row>
    <row r="706" spans="1:5">
      <c r="A706">
        <v>2021</v>
      </c>
      <c r="B706" t="s">
        <v>882</v>
      </c>
      <c r="C706" t="s">
        <v>332</v>
      </c>
      <c r="D706">
        <v>3.7388999999999999E-3</v>
      </c>
      <c r="E706" s="71">
        <f t="shared" ref="E706:E769" si="11">D706/SUMIFS($D$2:$D$771,$A$2:$A$771,A706,$C$2:$C$771,C706)</f>
        <v>1.4497929970144459E-6</v>
      </c>
    </row>
    <row r="707" spans="1:5">
      <c r="A707">
        <v>2021</v>
      </c>
      <c r="B707" t="s">
        <v>884</v>
      </c>
      <c r="C707" t="s">
        <v>899</v>
      </c>
      <c r="D707">
        <v>4899.182090982812</v>
      </c>
      <c r="E707" s="71">
        <f t="shared" si="11"/>
        <v>9.867180548621822E-2</v>
      </c>
    </row>
    <row r="708" spans="1:5">
      <c r="A708">
        <v>2021</v>
      </c>
      <c r="B708" t="s">
        <v>884</v>
      </c>
      <c r="C708" t="s">
        <v>327</v>
      </c>
      <c r="D708">
        <v>8249.1507207526211</v>
      </c>
      <c r="E708" s="71">
        <f t="shared" si="11"/>
        <v>0.94460949755484669</v>
      </c>
    </row>
    <row r="709" spans="1:5">
      <c r="A709">
        <v>2021</v>
      </c>
      <c r="B709" t="s">
        <v>884</v>
      </c>
      <c r="C709" t="s">
        <v>329</v>
      </c>
      <c r="D709">
        <v>0.58196287999999996</v>
      </c>
      <c r="E709" s="71">
        <f t="shared" si="11"/>
        <v>1.4180778126923535E-3</v>
      </c>
    </row>
    <row r="710" spans="1:5">
      <c r="A710">
        <v>2021</v>
      </c>
      <c r="B710" t="s">
        <v>884</v>
      </c>
      <c r="C710" t="s">
        <v>330</v>
      </c>
      <c r="D710">
        <v>10525.174926789099</v>
      </c>
      <c r="E710" s="71">
        <f t="shared" si="11"/>
        <v>0.5736766716425965</v>
      </c>
    </row>
    <row r="711" spans="1:5">
      <c r="A711">
        <v>2021</v>
      </c>
      <c r="B711" t="s">
        <v>884</v>
      </c>
      <c r="C711" t="s">
        <v>323</v>
      </c>
      <c r="D711">
        <v>357.57561874342002</v>
      </c>
      <c r="E711" s="71">
        <f t="shared" si="11"/>
        <v>0.14939558140729711</v>
      </c>
    </row>
    <row r="712" spans="1:5">
      <c r="A712">
        <v>2021</v>
      </c>
      <c r="B712" t="s">
        <v>884</v>
      </c>
      <c r="C712" t="s">
        <v>334</v>
      </c>
      <c r="D712">
        <v>0.37195186915618961</v>
      </c>
      <c r="E712" s="71">
        <f t="shared" si="11"/>
        <v>8.5500257830624233E-6</v>
      </c>
    </row>
    <row r="713" spans="1:5">
      <c r="A713">
        <v>2021</v>
      </c>
      <c r="B713" t="s">
        <v>884</v>
      </c>
      <c r="C713" t="s">
        <v>891</v>
      </c>
      <c r="D713">
        <v>991.88518516597139</v>
      </c>
      <c r="E713" s="71">
        <f t="shared" si="11"/>
        <v>6.445426494853479E-2</v>
      </c>
    </row>
    <row r="714" spans="1:5">
      <c r="A714">
        <v>2021</v>
      </c>
      <c r="B714" t="s">
        <v>884</v>
      </c>
      <c r="C714" t="s">
        <v>854</v>
      </c>
      <c r="D714">
        <v>215.16795990027489</v>
      </c>
      <c r="E714" s="71">
        <f t="shared" si="11"/>
        <v>7.4659588303453386E-2</v>
      </c>
    </row>
    <row r="715" spans="1:5">
      <c r="A715">
        <v>2021</v>
      </c>
      <c r="B715" t="s">
        <v>884</v>
      </c>
      <c r="C715" t="s">
        <v>847</v>
      </c>
      <c r="D715">
        <v>3141.9061104745761</v>
      </c>
      <c r="E715" s="71">
        <f t="shared" si="11"/>
        <v>0.13188461596752751</v>
      </c>
    </row>
    <row r="716" spans="1:5">
      <c r="A716">
        <v>2021</v>
      </c>
      <c r="B716" t="s">
        <v>884</v>
      </c>
      <c r="C716" t="s">
        <v>892</v>
      </c>
      <c r="D716">
        <v>67.395078939913873</v>
      </c>
      <c r="E716" s="71">
        <f t="shared" si="11"/>
        <v>1.1324480156437298E-2</v>
      </c>
    </row>
    <row r="717" spans="1:5">
      <c r="A717">
        <v>2021</v>
      </c>
      <c r="B717" t="s">
        <v>884</v>
      </c>
      <c r="C717" t="s">
        <v>332</v>
      </c>
      <c r="D717">
        <v>631.87756907459993</v>
      </c>
      <c r="E717" s="71">
        <f t="shared" si="11"/>
        <v>0.24501636166114815</v>
      </c>
    </row>
    <row r="718" spans="1:5">
      <c r="A718">
        <v>2021</v>
      </c>
      <c r="B718" t="s">
        <v>884</v>
      </c>
      <c r="C718" t="s">
        <v>852</v>
      </c>
      <c r="D718">
        <v>28.708216</v>
      </c>
      <c r="E718" s="71">
        <f t="shared" si="11"/>
        <v>0.5683967528138727</v>
      </c>
    </row>
    <row r="719" spans="1:5">
      <c r="A719">
        <v>2021</v>
      </c>
      <c r="B719" t="s">
        <v>884</v>
      </c>
      <c r="C719" t="s">
        <v>900</v>
      </c>
      <c r="D719">
        <v>56148.116304407449</v>
      </c>
      <c r="E719" s="71">
        <f t="shared" si="11"/>
        <v>0.54418831285560876</v>
      </c>
    </row>
    <row r="720" spans="1:5">
      <c r="A720">
        <v>2021</v>
      </c>
      <c r="B720" t="s">
        <v>887</v>
      </c>
      <c r="C720" t="s">
        <v>899</v>
      </c>
      <c r="D720">
        <v>6530.1886783869786</v>
      </c>
      <c r="E720" s="71">
        <f t="shared" si="11"/>
        <v>0.13152103659262926</v>
      </c>
    </row>
    <row r="721" spans="1:5">
      <c r="A721">
        <v>2021</v>
      </c>
      <c r="B721" t="s">
        <v>887</v>
      </c>
      <c r="C721" t="s">
        <v>327</v>
      </c>
      <c r="D721">
        <v>0.37310955000000001</v>
      </c>
      <c r="E721" s="71">
        <f t="shared" si="11"/>
        <v>4.2724740581083654E-5</v>
      </c>
    </row>
    <row r="722" spans="1:5">
      <c r="A722">
        <v>2021</v>
      </c>
      <c r="B722" t="s">
        <v>887</v>
      </c>
      <c r="C722" t="s">
        <v>330</v>
      </c>
      <c r="D722">
        <v>1.2681502548000001</v>
      </c>
      <c r="E722" s="71">
        <f t="shared" si="11"/>
        <v>6.9120772089468222E-5</v>
      </c>
    </row>
    <row r="723" spans="1:5">
      <c r="A723">
        <v>2021</v>
      </c>
      <c r="B723" t="s">
        <v>887</v>
      </c>
      <c r="C723" t="s">
        <v>323</v>
      </c>
      <c r="D723">
        <v>35.894189521999998</v>
      </c>
      <c r="E723" s="71">
        <f t="shared" si="11"/>
        <v>1.4996641358343674E-2</v>
      </c>
    </row>
    <row r="724" spans="1:5">
      <c r="A724">
        <v>2021</v>
      </c>
      <c r="B724" t="s">
        <v>887</v>
      </c>
      <c r="C724" t="s">
        <v>891</v>
      </c>
      <c r="D724">
        <v>1010.302604609</v>
      </c>
      <c r="E724" s="71">
        <f t="shared" si="11"/>
        <v>6.5651057934459509E-2</v>
      </c>
    </row>
    <row r="725" spans="1:5">
      <c r="A725">
        <v>2021</v>
      </c>
      <c r="B725" t="s">
        <v>887</v>
      </c>
      <c r="C725" t="s">
        <v>854</v>
      </c>
      <c r="D725">
        <v>184.49895583219529</v>
      </c>
      <c r="E725" s="71">
        <f t="shared" si="11"/>
        <v>6.4017970385706738E-2</v>
      </c>
    </row>
    <row r="726" spans="1:5">
      <c r="A726">
        <v>2021</v>
      </c>
      <c r="B726" t="s">
        <v>887</v>
      </c>
      <c r="C726" t="s">
        <v>847</v>
      </c>
      <c r="D726">
        <v>2298.1543936779631</v>
      </c>
      <c r="E726" s="71">
        <f t="shared" si="11"/>
        <v>9.6467303282504246E-2</v>
      </c>
    </row>
    <row r="727" spans="1:5">
      <c r="A727">
        <v>2021</v>
      </c>
      <c r="B727" t="s">
        <v>887</v>
      </c>
      <c r="C727" t="s">
        <v>892</v>
      </c>
      <c r="D727">
        <v>0.41561821999999998</v>
      </c>
      <c r="E727" s="71">
        <f t="shared" si="11"/>
        <v>6.9836853952497298E-5</v>
      </c>
    </row>
    <row r="728" spans="1:5">
      <c r="A728">
        <v>2021</v>
      </c>
      <c r="B728" t="s">
        <v>887</v>
      </c>
      <c r="C728" t="s">
        <v>332</v>
      </c>
      <c r="D728">
        <v>877.20208868715997</v>
      </c>
      <c r="E728" s="71">
        <f t="shared" si="11"/>
        <v>0.34014320927146741</v>
      </c>
    </row>
    <row r="729" spans="1:5">
      <c r="A729">
        <v>2021</v>
      </c>
      <c r="B729" t="s">
        <v>887</v>
      </c>
      <c r="C729" t="s">
        <v>900</v>
      </c>
      <c r="D729">
        <v>0.19946878970760001</v>
      </c>
      <c r="E729" s="71">
        <f t="shared" si="11"/>
        <v>1.9332542440040567E-6</v>
      </c>
    </row>
    <row r="730" spans="1:5">
      <c r="A730">
        <v>2021</v>
      </c>
      <c r="B730" t="s">
        <v>888</v>
      </c>
      <c r="C730" t="s">
        <v>899</v>
      </c>
      <c r="D730">
        <v>780.35775664436619</v>
      </c>
      <c r="E730" s="71">
        <f t="shared" si="11"/>
        <v>1.5716768093799894E-2</v>
      </c>
    </row>
    <row r="731" spans="1:5">
      <c r="A731">
        <v>2021</v>
      </c>
      <c r="B731" t="s">
        <v>888</v>
      </c>
      <c r="C731" t="s">
        <v>334</v>
      </c>
      <c r="D731">
        <v>75.544581166260357</v>
      </c>
      <c r="E731" s="71">
        <f t="shared" si="11"/>
        <v>1.7365368218406479E-3</v>
      </c>
    </row>
    <row r="732" spans="1:5">
      <c r="A732">
        <v>2021</v>
      </c>
      <c r="B732" t="s">
        <v>888</v>
      </c>
      <c r="C732" t="s">
        <v>891</v>
      </c>
      <c r="D732">
        <v>97.017152364027908</v>
      </c>
      <c r="E732" s="71">
        <f t="shared" si="11"/>
        <v>6.3043276949207435E-3</v>
      </c>
    </row>
    <row r="733" spans="1:5">
      <c r="A733">
        <v>2021</v>
      </c>
      <c r="B733" t="s">
        <v>888</v>
      </c>
      <c r="C733" t="s">
        <v>854</v>
      </c>
      <c r="D733">
        <v>57.516687255989261</v>
      </c>
      <c r="E733" s="71">
        <f t="shared" si="11"/>
        <v>1.9957303090575786E-2</v>
      </c>
    </row>
    <row r="734" spans="1:5">
      <c r="A734">
        <v>2021</v>
      </c>
      <c r="B734" t="s">
        <v>888</v>
      </c>
      <c r="C734" t="s">
        <v>847</v>
      </c>
      <c r="D734">
        <v>205.79573233919999</v>
      </c>
      <c r="E734" s="71">
        <f t="shared" si="11"/>
        <v>8.638479373023613E-3</v>
      </c>
    </row>
    <row r="735" spans="1:5">
      <c r="A735">
        <v>2021</v>
      </c>
      <c r="B735" t="s">
        <v>888</v>
      </c>
      <c r="C735" t="s">
        <v>892</v>
      </c>
      <c r="D735">
        <v>28.53413883373964</v>
      </c>
      <c r="E735" s="71">
        <f t="shared" si="11"/>
        <v>4.7946273539022349E-3</v>
      </c>
    </row>
    <row r="736" spans="1:5">
      <c r="A736">
        <v>2021</v>
      </c>
      <c r="B736" t="s">
        <v>888</v>
      </c>
      <c r="C736" t="s">
        <v>332</v>
      </c>
      <c r="D736">
        <v>224.78403652125999</v>
      </c>
      <c r="E736" s="71">
        <f t="shared" si="11"/>
        <v>8.7162085637262882E-2</v>
      </c>
    </row>
    <row r="737" spans="1:5">
      <c r="A737">
        <v>2021</v>
      </c>
      <c r="B737" t="s">
        <v>889</v>
      </c>
      <c r="C737" t="s">
        <v>899</v>
      </c>
      <c r="D737">
        <v>2442.24472590597</v>
      </c>
      <c r="E737" s="71">
        <f t="shared" si="11"/>
        <v>4.9187944450538618E-2</v>
      </c>
    </row>
    <row r="738" spans="1:5">
      <c r="A738">
        <v>2021</v>
      </c>
      <c r="B738" t="s">
        <v>889</v>
      </c>
      <c r="C738" t="s">
        <v>330</v>
      </c>
      <c r="D738">
        <v>4.3948799999999997</v>
      </c>
      <c r="E738" s="71">
        <f t="shared" si="11"/>
        <v>2.3954377463613E-4</v>
      </c>
    </row>
    <row r="739" spans="1:5">
      <c r="A739">
        <v>2021</v>
      </c>
      <c r="B739" t="s">
        <v>889</v>
      </c>
      <c r="C739" t="s">
        <v>891</v>
      </c>
      <c r="D739">
        <v>877.48761890440016</v>
      </c>
      <c r="E739" s="71">
        <f t="shared" si="11"/>
        <v>5.7020530524870543E-2</v>
      </c>
    </row>
    <row r="740" spans="1:5">
      <c r="A740">
        <v>2021</v>
      </c>
      <c r="B740" t="s">
        <v>889</v>
      </c>
      <c r="C740" t="s">
        <v>854</v>
      </c>
      <c r="D740">
        <v>100.3808547098331</v>
      </c>
      <c r="E740" s="71">
        <f t="shared" si="11"/>
        <v>3.483043334917698E-2</v>
      </c>
    </row>
    <row r="741" spans="1:5">
      <c r="A741">
        <v>2021</v>
      </c>
      <c r="B741" t="s">
        <v>889</v>
      </c>
      <c r="C741" t="s">
        <v>847</v>
      </c>
      <c r="D741">
        <v>293.73953963113041</v>
      </c>
      <c r="E741" s="71">
        <f t="shared" si="11"/>
        <v>1.2330007650317228E-2</v>
      </c>
    </row>
    <row r="742" spans="1:5">
      <c r="A742">
        <v>2021</v>
      </c>
      <c r="B742" t="s">
        <v>889</v>
      </c>
      <c r="C742" t="s">
        <v>892</v>
      </c>
      <c r="D742">
        <v>7.2084443781079992</v>
      </c>
      <c r="E742" s="71">
        <f t="shared" si="11"/>
        <v>1.2112440047951424E-3</v>
      </c>
    </row>
    <row r="743" spans="1:5">
      <c r="A743">
        <v>2021</v>
      </c>
      <c r="B743" t="s">
        <v>889</v>
      </c>
      <c r="C743" t="s">
        <v>332</v>
      </c>
      <c r="D743">
        <v>183.19623265467999</v>
      </c>
      <c r="E743" s="71">
        <f t="shared" si="11"/>
        <v>7.1036030699452843E-2</v>
      </c>
    </row>
    <row r="744" spans="1:5">
      <c r="A744">
        <v>2021</v>
      </c>
      <c r="B744" t="s">
        <v>889</v>
      </c>
      <c r="C744" t="s">
        <v>900</v>
      </c>
      <c r="D744">
        <v>3724.362492574995</v>
      </c>
      <c r="E744" s="71">
        <f t="shared" si="11"/>
        <v>3.6096572328607267E-2</v>
      </c>
    </row>
    <row r="745" spans="1:5">
      <c r="A745">
        <v>2021</v>
      </c>
      <c r="B745" t="s">
        <v>886</v>
      </c>
      <c r="C745" t="s">
        <v>899</v>
      </c>
      <c r="D745">
        <v>2724.5155042712872</v>
      </c>
      <c r="E745" s="71">
        <f t="shared" si="11"/>
        <v>5.4873009185848066E-2</v>
      </c>
    </row>
    <row r="746" spans="1:5">
      <c r="A746">
        <v>2021</v>
      </c>
      <c r="B746" t="s">
        <v>886</v>
      </c>
      <c r="C746" t="s">
        <v>327</v>
      </c>
      <c r="D746">
        <v>0.16466738750000001</v>
      </c>
      <c r="E746" s="71">
        <f t="shared" si="11"/>
        <v>1.8856047541807165E-5</v>
      </c>
    </row>
    <row r="747" spans="1:5">
      <c r="A747">
        <v>2021</v>
      </c>
      <c r="B747" t="s">
        <v>886</v>
      </c>
      <c r="C747" t="s">
        <v>330</v>
      </c>
      <c r="D747">
        <v>1944.8323624865</v>
      </c>
      <c r="E747" s="71">
        <f t="shared" si="11"/>
        <v>0.1060034597405432</v>
      </c>
    </row>
    <row r="748" spans="1:5">
      <c r="A748">
        <v>2021</v>
      </c>
      <c r="B748" t="s">
        <v>886</v>
      </c>
      <c r="C748" t="s">
        <v>334</v>
      </c>
      <c r="D748">
        <v>1.0042947E-2</v>
      </c>
      <c r="E748" s="71">
        <f t="shared" si="11"/>
        <v>2.3085636317066619E-7</v>
      </c>
    </row>
    <row r="749" spans="1:5">
      <c r="A749">
        <v>2021</v>
      </c>
      <c r="B749" t="s">
        <v>886</v>
      </c>
      <c r="C749" t="s">
        <v>891</v>
      </c>
      <c r="D749">
        <v>470.38729316737948</v>
      </c>
      <c r="E749" s="71">
        <f t="shared" si="11"/>
        <v>3.0566508781115852E-2</v>
      </c>
    </row>
    <row r="750" spans="1:5">
      <c r="A750">
        <v>2021</v>
      </c>
      <c r="B750" t="s">
        <v>886</v>
      </c>
      <c r="C750" t="s">
        <v>854</v>
      </c>
      <c r="D750">
        <v>57.598236899836913</v>
      </c>
      <c r="E750" s="71">
        <f t="shared" si="11"/>
        <v>1.9985599417030618E-2</v>
      </c>
    </row>
    <row r="751" spans="1:5">
      <c r="A751">
        <v>2021</v>
      </c>
      <c r="B751" t="s">
        <v>886</v>
      </c>
      <c r="C751" t="s">
        <v>847</v>
      </c>
      <c r="D751">
        <v>566.07292101892608</v>
      </c>
      <c r="E751" s="71">
        <f t="shared" si="11"/>
        <v>2.3761470640165303E-2</v>
      </c>
    </row>
    <row r="752" spans="1:5">
      <c r="A752">
        <v>2021</v>
      </c>
      <c r="B752" t="s">
        <v>886</v>
      </c>
      <c r="C752" t="s">
        <v>332</v>
      </c>
      <c r="D752">
        <v>18.9216252515</v>
      </c>
      <c r="E752" s="71">
        <f t="shared" si="11"/>
        <v>7.3370348984344077E-3</v>
      </c>
    </row>
    <row r="753" spans="1:5">
      <c r="A753">
        <v>2021</v>
      </c>
      <c r="B753" t="s">
        <v>875</v>
      </c>
      <c r="C753" t="s">
        <v>899</v>
      </c>
      <c r="D753">
        <v>267.37011655197068</v>
      </c>
      <c r="E753" s="71">
        <f t="shared" si="11"/>
        <v>5.3849584774162051E-3</v>
      </c>
    </row>
    <row r="754" spans="1:5">
      <c r="A754">
        <v>2021</v>
      </c>
      <c r="B754" t="s">
        <v>875</v>
      </c>
      <c r="C754" t="s">
        <v>327</v>
      </c>
      <c r="D754">
        <v>5.6265000000000004E-3</v>
      </c>
      <c r="E754" s="71">
        <f t="shared" si="11"/>
        <v>6.4429000243887399E-7</v>
      </c>
    </row>
    <row r="755" spans="1:5">
      <c r="A755">
        <v>2021</v>
      </c>
      <c r="B755" t="s">
        <v>875</v>
      </c>
      <c r="C755" t="s">
        <v>323</v>
      </c>
      <c r="D755">
        <v>5.8105610055600003</v>
      </c>
      <c r="E755" s="71">
        <f t="shared" si="11"/>
        <v>2.4276603163793848E-3</v>
      </c>
    </row>
    <row r="756" spans="1:5">
      <c r="A756">
        <v>2021</v>
      </c>
      <c r="B756" t="s">
        <v>875</v>
      </c>
      <c r="C756" t="s">
        <v>334</v>
      </c>
      <c r="D756">
        <v>26.076948752170679</v>
      </c>
      <c r="E756" s="71">
        <f t="shared" si="11"/>
        <v>5.9942858918940478E-4</v>
      </c>
    </row>
    <row r="757" spans="1:5">
      <c r="A757">
        <v>2021</v>
      </c>
      <c r="B757" t="s">
        <v>875</v>
      </c>
      <c r="C757" t="s">
        <v>891</v>
      </c>
      <c r="D757">
        <v>100.8372931965433</v>
      </c>
      <c r="E757" s="71">
        <f t="shared" si="11"/>
        <v>6.5525664760236824E-3</v>
      </c>
    </row>
    <row r="758" spans="1:5">
      <c r="A758">
        <v>2021</v>
      </c>
      <c r="B758" t="s">
        <v>875</v>
      </c>
      <c r="C758" t="s">
        <v>854</v>
      </c>
      <c r="D758">
        <v>11.628721714996329</v>
      </c>
      <c r="E758" s="71">
        <f t="shared" si="11"/>
        <v>4.0349668051853161E-3</v>
      </c>
    </row>
    <row r="759" spans="1:5">
      <c r="A759">
        <v>2021</v>
      </c>
      <c r="B759" t="s">
        <v>875</v>
      </c>
      <c r="C759" t="s">
        <v>847</v>
      </c>
      <c r="D759">
        <v>107.21488996261679</v>
      </c>
      <c r="E759" s="71">
        <f t="shared" si="11"/>
        <v>4.5004510292589971E-3</v>
      </c>
    </row>
    <row r="760" spans="1:5">
      <c r="A760">
        <v>2021</v>
      </c>
      <c r="B760" t="s">
        <v>875</v>
      </c>
      <c r="C760" t="s">
        <v>892</v>
      </c>
      <c r="D760">
        <v>99.63853070647076</v>
      </c>
      <c r="E760" s="71">
        <f t="shared" si="11"/>
        <v>1.6742388043019904E-2</v>
      </c>
    </row>
    <row r="761" spans="1:5">
      <c r="A761">
        <v>2021</v>
      </c>
      <c r="B761" t="s">
        <v>875</v>
      </c>
      <c r="C761" t="s">
        <v>332</v>
      </c>
      <c r="D761">
        <v>135.80776923249999</v>
      </c>
      <c r="E761" s="71">
        <f t="shared" si="11"/>
        <v>5.2660716460304485E-2</v>
      </c>
    </row>
    <row r="762" spans="1:5">
      <c r="A762">
        <v>2021</v>
      </c>
      <c r="B762" t="s">
        <v>875</v>
      </c>
      <c r="C762" t="s">
        <v>853</v>
      </c>
      <c r="D762">
        <v>1.3203517261225199</v>
      </c>
      <c r="E762" s="71">
        <f t="shared" si="11"/>
        <v>7.5118006903582702E-4</v>
      </c>
    </row>
    <row r="763" spans="1:5">
      <c r="A763">
        <v>2021</v>
      </c>
      <c r="B763" t="s">
        <v>883</v>
      </c>
      <c r="C763" t="s">
        <v>899</v>
      </c>
      <c r="D763">
        <v>1305.193689465603</v>
      </c>
      <c r="E763" s="71">
        <f t="shared" si="11"/>
        <v>2.6287207835329531E-2</v>
      </c>
    </row>
    <row r="764" spans="1:5">
      <c r="A764">
        <v>2021</v>
      </c>
      <c r="B764" t="s">
        <v>883</v>
      </c>
      <c r="C764" t="s">
        <v>327</v>
      </c>
      <c r="D764">
        <v>2.8191305999999999E-2</v>
      </c>
      <c r="E764" s="71">
        <f t="shared" si="11"/>
        <v>3.2281838818972791E-6</v>
      </c>
    </row>
    <row r="765" spans="1:5">
      <c r="A765">
        <v>2021</v>
      </c>
      <c r="B765" t="s">
        <v>883</v>
      </c>
      <c r="C765" t="s">
        <v>329</v>
      </c>
      <c r="D765">
        <v>398.46921688459997</v>
      </c>
      <c r="E765" s="71">
        <f t="shared" si="11"/>
        <v>0.97095600926462633</v>
      </c>
    </row>
    <row r="766" spans="1:5">
      <c r="A766">
        <v>2021</v>
      </c>
      <c r="B766" t="s">
        <v>883</v>
      </c>
      <c r="C766" t="s">
        <v>330</v>
      </c>
      <c r="D766">
        <v>1145.2185934199999</v>
      </c>
      <c r="E766" s="71">
        <f t="shared" si="11"/>
        <v>6.2420358383233739E-2</v>
      </c>
    </row>
    <row r="767" spans="1:5">
      <c r="A767">
        <v>2021</v>
      </c>
      <c r="B767" t="s">
        <v>883</v>
      </c>
      <c r="C767" t="s">
        <v>323</v>
      </c>
      <c r="D767">
        <v>1.0437872175</v>
      </c>
      <c r="E767" s="71">
        <f t="shared" si="11"/>
        <v>4.3609572367351711E-4</v>
      </c>
    </row>
    <row r="768" spans="1:5">
      <c r="A768">
        <v>2021</v>
      </c>
      <c r="B768" t="s">
        <v>883</v>
      </c>
      <c r="C768" t="s">
        <v>891</v>
      </c>
      <c r="D768">
        <v>212.10957611872979</v>
      </c>
      <c r="E768" s="71">
        <f t="shared" si="11"/>
        <v>1.3783215055269124E-2</v>
      </c>
    </row>
    <row r="769" spans="1:5">
      <c r="A769">
        <v>2021</v>
      </c>
      <c r="B769" t="s">
        <v>883</v>
      </c>
      <c r="C769" t="s">
        <v>854</v>
      </c>
      <c r="D769">
        <v>27.467509274573398</v>
      </c>
      <c r="E769" s="71">
        <f t="shared" si="11"/>
        <v>9.5307541843655218E-3</v>
      </c>
    </row>
    <row r="770" spans="1:5">
      <c r="A770">
        <v>2021</v>
      </c>
      <c r="B770" t="s">
        <v>883</v>
      </c>
      <c r="C770" t="s">
        <v>847</v>
      </c>
      <c r="D770">
        <v>1267.4934303321129</v>
      </c>
      <c r="E770" s="71">
        <f t="shared" ref="E770:E833" si="12">D770/SUMIFS($D$2:$D$771,$A$2:$A$771,A770,$C$2:$C$771,C770)</f>
        <v>5.3204290142032706E-2</v>
      </c>
    </row>
    <row r="771" spans="1:5">
      <c r="A771">
        <v>2021</v>
      </c>
      <c r="B771" t="s">
        <v>883</v>
      </c>
      <c r="C771" t="s">
        <v>892</v>
      </c>
      <c r="D771">
        <v>5.0465350872254067E-2</v>
      </c>
      <c r="E771" s="71">
        <f t="shared" si="12"/>
        <v>8.4797565865306369E-6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0" tint="-0.34998626667073579"/>
  </sheetPr>
  <dimension ref="A1:AK17"/>
  <sheetViews>
    <sheetView workbookViewId="0">
      <selection activeCell="D2" sqref="D2:AK17"/>
    </sheetView>
  </sheetViews>
  <sheetFormatPr baseColWidth="10" defaultRowHeight="15"/>
  <sheetData>
    <row r="1" spans="1:37">
      <c r="A1" s="165" t="s">
        <v>28</v>
      </c>
      <c r="B1" s="164" t="s">
        <v>890</v>
      </c>
      <c r="C1" s="164" t="s">
        <v>335</v>
      </c>
      <c r="D1" s="164">
        <v>2017</v>
      </c>
      <c r="E1" s="164">
        <v>2018</v>
      </c>
      <c r="F1" s="164">
        <v>2019</v>
      </c>
      <c r="G1" s="164">
        <v>2020</v>
      </c>
      <c r="H1" s="164">
        <v>2021</v>
      </c>
      <c r="I1" s="164">
        <v>2022</v>
      </c>
      <c r="J1" s="164">
        <v>2023</v>
      </c>
      <c r="K1" s="164">
        <v>2024</v>
      </c>
      <c r="L1" s="164">
        <v>2025</v>
      </c>
      <c r="M1" s="164">
        <v>2026</v>
      </c>
      <c r="N1" s="164">
        <v>2027</v>
      </c>
      <c r="O1" s="164">
        <v>2028</v>
      </c>
      <c r="P1" s="164">
        <v>2029</v>
      </c>
      <c r="Q1" s="164">
        <v>2030</v>
      </c>
      <c r="R1" s="164">
        <v>2031</v>
      </c>
      <c r="S1" s="164">
        <v>2032</v>
      </c>
      <c r="T1" s="164">
        <v>2033</v>
      </c>
      <c r="U1" s="164">
        <v>2034</v>
      </c>
      <c r="V1" s="164">
        <v>2035</v>
      </c>
      <c r="W1" s="164">
        <v>2036</v>
      </c>
      <c r="X1" s="164">
        <v>2037</v>
      </c>
      <c r="Y1" s="164">
        <v>2038</v>
      </c>
      <c r="Z1" s="164">
        <v>2039</v>
      </c>
      <c r="AA1" s="164">
        <v>2040</v>
      </c>
      <c r="AB1" s="164">
        <v>2041</v>
      </c>
      <c r="AC1" s="164">
        <v>2042</v>
      </c>
      <c r="AD1" s="164">
        <v>2043</v>
      </c>
      <c r="AE1" s="164">
        <v>2044</v>
      </c>
      <c r="AF1" s="164">
        <v>2045</v>
      </c>
      <c r="AG1" s="164">
        <v>2046</v>
      </c>
      <c r="AH1" s="164">
        <v>2047</v>
      </c>
      <c r="AI1" s="164">
        <v>2048</v>
      </c>
      <c r="AJ1" s="164">
        <v>2049</v>
      </c>
      <c r="AK1" s="164">
        <v>2050</v>
      </c>
    </row>
    <row r="2" spans="1:37">
      <c r="A2" s="166" t="s">
        <v>875</v>
      </c>
      <c r="B2" t="s">
        <v>853</v>
      </c>
      <c r="C2" t="s">
        <v>849</v>
      </c>
      <c r="D2" s="162">
        <v>0</v>
      </c>
      <c r="E2" s="162">
        <v>0</v>
      </c>
      <c r="F2" s="162">
        <v>0</v>
      </c>
      <c r="G2" s="162">
        <v>0</v>
      </c>
      <c r="H2" s="162">
        <v>0</v>
      </c>
      <c r="I2" s="162">
        <v>0</v>
      </c>
      <c r="J2" s="162">
        <v>0</v>
      </c>
      <c r="K2" s="162">
        <v>0</v>
      </c>
      <c r="L2" s="162">
        <v>0</v>
      </c>
      <c r="M2" s="162">
        <v>0</v>
      </c>
      <c r="N2" s="162">
        <v>0</v>
      </c>
      <c r="O2" s="162">
        <v>0</v>
      </c>
      <c r="P2" s="162">
        <v>0</v>
      </c>
      <c r="Q2" s="162">
        <v>0</v>
      </c>
      <c r="R2" s="162">
        <v>0</v>
      </c>
      <c r="S2" s="162">
        <v>0</v>
      </c>
      <c r="T2" s="162">
        <v>0</v>
      </c>
      <c r="U2" s="162">
        <v>0</v>
      </c>
      <c r="V2" s="162">
        <v>0</v>
      </c>
      <c r="W2" s="162">
        <v>0</v>
      </c>
      <c r="X2" s="162">
        <v>0</v>
      </c>
      <c r="Y2" s="162">
        <v>0</v>
      </c>
      <c r="Z2" s="162">
        <v>0</v>
      </c>
      <c r="AA2" s="162">
        <v>0</v>
      </c>
      <c r="AB2" s="162">
        <v>0</v>
      </c>
      <c r="AC2" s="162">
        <v>0</v>
      </c>
      <c r="AD2" s="162">
        <v>0</v>
      </c>
      <c r="AE2" s="162">
        <v>0</v>
      </c>
      <c r="AF2" s="162">
        <v>0</v>
      </c>
      <c r="AG2" s="162">
        <v>0</v>
      </c>
      <c r="AH2" s="162">
        <v>0</v>
      </c>
      <c r="AI2" s="162">
        <v>0</v>
      </c>
      <c r="AJ2" s="162">
        <v>0</v>
      </c>
      <c r="AK2" s="162">
        <v>0</v>
      </c>
    </row>
    <row r="3" spans="1:37">
      <c r="A3" s="166" t="s">
        <v>876</v>
      </c>
      <c r="B3" t="s">
        <v>853</v>
      </c>
      <c r="C3" t="s">
        <v>849</v>
      </c>
      <c r="D3" s="162">
        <v>46.504038194538147</v>
      </c>
      <c r="E3" s="162">
        <v>37.680040594096667</v>
      </c>
      <c r="F3" s="162">
        <v>27.013522270529162</v>
      </c>
      <c r="G3" s="162">
        <v>37.530825471658083</v>
      </c>
      <c r="H3" s="162">
        <v>35.673561869333703</v>
      </c>
      <c r="I3" s="162">
        <v>36.631080216777953</v>
      </c>
      <c r="J3" s="162">
        <v>37.987786891473426</v>
      </c>
      <c r="K3" s="162">
        <v>39.344493566168907</v>
      </c>
      <c r="L3" s="162">
        <v>40.701200240864388</v>
      </c>
      <c r="M3" s="162">
        <v>42.510142473791703</v>
      </c>
      <c r="N3" s="162">
        <v>44.092966927603094</v>
      </c>
      <c r="O3" s="162">
        <v>46.354144718762221</v>
      </c>
      <c r="P3" s="162">
        <v>48.615322509921349</v>
      </c>
      <c r="Q3" s="162">
        <v>50.876500301080483</v>
      </c>
      <c r="R3" s="162">
        <v>51.441794748870272</v>
      </c>
      <c r="S3" s="162">
        <v>52.007089196660047</v>
      </c>
      <c r="T3" s="162">
        <v>52.685442534007791</v>
      </c>
      <c r="U3" s="162">
        <v>53.363795871355528</v>
      </c>
      <c r="V3" s="162">
        <v>54.268266987819182</v>
      </c>
      <c r="W3" s="162">
        <v>54.607443656493047</v>
      </c>
      <c r="X3" s="162">
        <v>54.946620325166933</v>
      </c>
      <c r="Y3" s="162">
        <v>55.28579699384079</v>
      </c>
      <c r="Z3" s="162">
        <v>55.624973662514662</v>
      </c>
      <c r="AA3" s="162">
        <v>55.964150331188527</v>
      </c>
      <c r="AB3" s="162">
        <v>56.303326999862399</v>
      </c>
      <c r="AC3" s="162">
        <v>56.642503668536271</v>
      </c>
      <c r="AD3" s="162">
        <v>56.981680337210143</v>
      </c>
      <c r="AE3" s="162">
        <v>57.320857005884022</v>
      </c>
      <c r="AF3" s="162">
        <v>57.66003367455788</v>
      </c>
      <c r="AG3" s="162">
        <v>57.999210343231752</v>
      </c>
      <c r="AH3" s="162">
        <v>58.338387011905617</v>
      </c>
      <c r="AI3" s="162">
        <v>58.677563680579489</v>
      </c>
      <c r="AJ3" s="162">
        <v>59.016740349253361</v>
      </c>
      <c r="AK3" s="162">
        <v>59.355917017927233</v>
      </c>
    </row>
    <row r="4" spans="1:37">
      <c r="A4" s="166" t="s">
        <v>877</v>
      </c>
      <c r="B4" t="s">
        <v>853</v>
      </c>
      <c r="C4" t="s">
        <v>849</v>
      </c>
      <c r="D4" s="162">
        <v>2010.1249618054619</v>
      </c>
      <c r="E4" s="162">
        <v>1628.709959405903</v>
      </c>
      <c r="F4" s="162">
        <v>1167.652477729471</v>
      </c>
      <c r="G4" s="162">
        <v>1622.2601745283421</v>
      </c>
      <c r="H4" s="162">
        <v>1541.980438130666</v>
      </c>
      <c r="I4" s="162">
        <v>1583.3689197832221</v>
      </c>
      <c r="J4" s="162">
        <v>1642.012213108527</v>
      </c>
      <c r="K4" s="162">
        <v>1700.6555064338311</v>
      </c>
      <c r="L4" s="162">
        <v>1759.298799759136</v>
      </c>
      <c r="M4" s="162">
        <v>1837.489857526208</v>
      </c>
      <c r="N4" s="162">
        <v>1905.9070330723971</v>
      </c>
      <c r="O4" s="162">
        <v>2003.645855281238</v>
      </c>
      <c r="P4" s="162">
        <v>2101.384677490079</v>
      </c>
      <c r="Q4" s="162">
        <v>2199.1234996989201</v>
      </c>
      <c r="R4" s="162">
        <v>2223.5582052511299</v>
      </c>
      <c r="S4" s="162">
        <v>2247.9929108033398</v>
      </c>
      <c r="T4" s="162">
        <v>2277.314557465992</v>
      </c>
      <c r="U4" s="162">
        <v>2306.6362041286452</v>
      </c>
      <c r="V4" s="162">
        <v>2345.7317330121809</v>
      </c>
      <c r="W4" s="162">
        <v>2360.3925563435068</v>
      </c>
      <c r="X4" s="162">
        <v>2375.0533796748332</v>
      </c>
      <c r="Y4" s="162">
        <v>2389.7142030061591</v>
      </c>
      <c r="Z4" s="162">
        <v>2404.375026337485</v>
      </c>
      <c r="AA4" s="162">
        <v>2419.0358496688109</v>
      </c>
      <c r="AB4" s="162">
        <v>2433.6966730001382</v>
      </c>
      <c r="AC4" s="162">
        <v>2448.3574963314641</v>
      </c>
      <c r="AD4" s="162">
        <v>2463.01831966279</v>
      </c>
      <c r="AE4" s="162">
        <v>2477.6791429941159</v>
      </c>
      <c r="AF4" s="162">
        <v>2492.3399663254422</v>
      </c>
      <c r="AG4" s="162">
        <v>2507.0007896567681</v>
      </c>
      <c r="AH4" s="162">
        <v>2521.661612988094</v>
      </c>
      <c r="AI4" s="162">
        <v>2536.3224363194199</v>
      </c>
      <c r="AJ4" s="162">
        <v>2550.9832596507472</v>
      </c>
      <c r="AK4" s="162">
        <v>2565.6440829820731</v>
      </c>
    </row>
    <row r="5" spans="1:37">
      <c r="A5" s="166" t="s">
        <v>878</v>
      </c>
      <c r="B5" t="s">
        <v>853</v>
      </c>
      <c r="C5" t="s">
        <v>849</v>
      </c>
      <c r="D5" s="162">
        <v>0</v>
      </c>
      <c r="E5" s="162">
        <v>0</v>
      </c>
      <c r="F5" s="162">
        <v>0</v>
      </c>
      <c r="G5" s="162">
        <v>0</v>
      </c>
      <c r="H5" s="162">
        <v>0</v>
      </c>
      <c r="I5" s="162">
        <v>0</v>
      </c>
      <c r="J5" s="162">
        <v>0</v>
      </c>
      <c r="K5" s="162">
        <v>0</v>
      </c>
      <c r="L5" s="162">
        <v>0</v>
      </c>
      <c r="M5" s="162">
        <v>0</v>
      </c>
      <c r="N5" s="162">
        <v>0</v>
      </c>
      <c r="O5" s="162">
        <v>0</v>
      </c>
      <c r="P5" s="162">
        <v>0</v>
      </c>
      <c r="Q5" s="162">
        <v>0</v>
      </c>
      <c r="R5" s="162">
        <v>0</v>
      </c>
      <c r="S5" s="162">
        <v>0</v>
      </c>
      <c r="T5" s="162">
        <v>0</v>
      </c>
      <c r="U5" s="162">
        <v>0</v>
      </c>
      <c r="V5" s="162">
        <v>0</v>
      </c>
      <c r="W5" s="162">
        <v>0</v>
      </c>
      <c r="X5" s="162">
        <v>0</v>
      </c>
      <c r="Y5" s="162">
        <v>0</v>
      </c>
      <c r="Z5" s="162">
        <v>0</v>
      </c>
      <c r="AA5" s="162">
        <v>0</v>
      </c>
      <c r="AB5" s="162">
        <v>0</v>
      </c>
      <c r="AC5" s="162">
        <v>0</v>
      </c>
      <c r="AD5" s="162">
        <v>0</v>
      </c>
      <c r="AE5" s="162">
        <v>0</v>
      </c>
      <c r="AF5" s="162">
        <v>0</v>
      </c>
      <c r="AG5" s="162">
        <v>0</v>
      </c>
      <c r="AH5" s="162">
        <v>0</v>
      </c>
      <c r="AI5" s="162">
        <v>0</v>
      </c>
      <c r="AJ5" s="162">
        <v>0</v>
      </c>
      <c r="AK5" s="162">
        <v>0</v>
      </c>
    </row>
    <row r="6" spans="1:37">
      <c r="A6" s="166" t="s">
        <v>879</v>
      </c>
      <c r="B6" t="s">
        <v>853</v>
      </c>
      <c r="C6" t="s">
        <v>849</v>
      </c>
      <c r="D6" s="162">
        <v>0</v>
      </c>
      <c r="E6" s="162">
        <v>0</v>
      </c>
      <c r="F6" s="162">
        <v>0</v>
      </c>
      <c r="G6" s="162">
        <v>0</v>
      </c>
      <c r="H6" s="162">
        <v>0</v>
      </c>
      <c r="I6" s="162">
        <v>0</v>
      </c>
      <c r="J6" s="162">
        <v>0</v>
      </c>
      <c r="K6" s="162">
        <v>0</v>
      </c>
      <c r="L6" s="162">
        <v>0</v>
      </c>
      <c r="M6" s="162">
        <v>0</v>
      </c>
      <c r="N6" s="162">
        <v>0</v>
      </c>
      <c r="O6" s="162">
        <v>0</v>
      </c>
      <c r="P6" s="162">
        <v>0</v>
      </c>
      <c r="Q6" s="162">
        <v>0</v>
      </c>
      <c r="R6" s="162">
        <v>0</v>
      </c>
      <c r="S6" s="162">
        <v>0</v>
      </c>
      <c r="T6" s="162">
        <v>0</v>
      </c>
      <c r="U6" s="162">
        <v>0</v>
      </c>
      <c r="V6" s="162">
        <v>0</v>
      </c>
      <c r="W6" s="162">
        <v>0</v>
      </c>
      <c r="X6" s="162">
        <v>0</v>
      </c>
      <c r="Y6" s="162">
        <v>0</v>
      </c>
      <c r="Z6" s="162">
        <v>0</v>
      </c>
      <c r="AA6" s="162">
        <v>0</v>
      </c>
      <c r="AB6" s="162">
        <v>0</v>
      </c>
      <c r="AC6" s="162">
        <v>0</v>
      </c>
      <c r="AD6" s="162">
        <v>0</v>
      </c>
      <c r="AE6" s="162">
        <v>0</v>
      </c>
      <c r="AF6" s="162">
        <v>0</v>
      </c>
      <c r="AG6" s="162">
        <v>0</v>
      </c>
      <c r="AH6" s="162">
        <v>0</v>
      </c>
      <c r="AI6" s="162">
        <v>0</v>
      </c>
      <c r="AJ6" s="162">
        <v>0</v>
      </c>
      <c r="AK6" s="162">
        <v>0</v>
      </c>
    </row>
    <row r="7" spans="1:37">
      <c r="A7" s="166" t="s">
        <v>880</v>
      </c>
      <c r="B7" t="s">
        <v>853</v>
      </c>
      <c r="C7" t="s">
        <v>849</v>
      </c>
      <c r="D7" s="162">
        <v>0</v>
      </c>
      <c r="E7" s="162">
        <v>0</v>
      </c>
      <c r="F7" s="162">
        <v>0</v>
      </c>
      <c r="G7" s="162">
        <v>0</v>
      </c>
      <c r="H7" s="162">
        <v>0</v>
      </c>
      <c r="I7" s="162">
        <v>0</v>
      </c>
      <c r="J7" s="162">
        <v>0</v>
      </c>
      <c r="K7" s="162">
        <v>0</v>
      </c>
      <c r="L7" s="162">
        <v>0</v>
      </c>
      <c r="M7" s="162">
        <v>0</v>
      </c>
      <c r="N7" s="162">
        <v>0</v>
      </c>
      <c r="O7" s="162">
        <v>0</v>
      </c>
      <c r="P7" s="162">
        <v>0</v>
      </c>
      <c r="Q7" s="162">
        <v>0</v>
      </c>
      <c r="R7" s="162">
        <v>0</v>
      </c>
      <c r="S7" s="162">
        <v>0</v>
      </c>
      <c r="T7" s="162">
        <v>0</v>
      </c>
      <c r="U7" s="162">
        <v>0</v>
      </c>
      <c r="V7" s="162">
        <v>0</v>
      </c>
      <c r="W7" s="162">
        <v>0</v>
      </c>
      <c r="X7" s="162">
        <v>0</v>
      </c>
      <c r="Y7" s="162">
        <v>0</v>
      </c>
      <c r="Z7" s="162">
        <v>0</v>
      </c>
      <c r="AA7" s="162">
        <v>0</v>
      </c>
      <c r="AB7" s="162">
        <v>0</v>
      </c>
      <c r="AC7" s="162">
        <v>0</v>
      </c>
      <c r="AD7" s="162">
        <v>0</v>
      </c>
      <c r="AE7" s="162">
        <v>0</v>
      </c>
      <c r="AF7" s="162">
        <v>0</v>
      </c>
      <c r="AG7" s="162">
        <v>0</v>
      </c>
      <c r="AH7" s="162">
        <v>0</v>
      </c>
      <c r="AI7" s="162">
        <v>0</v>
      </c>
      <c r="AJ7" s="162">
        <v>0</v>
      </c>
      <c r="AK7" s="162">
        <v>0</v>
      </c>
    </row>
    <row r="8" spans="1:37">
      <c r="A8" s="166" t="s">
        <v>41</v>
      </c>
      <c r="B8" t="s">
        <v>853</v>
      </c>
      <c r="C8" t="s">
        <v>849</v>
      </c>
      <c r="D8" s="162">
        <v>0</v>
      </c>
      <c r="E8" s="162">
        <v>0</v>
      </c>
      <c r="F8" s="162">
        <v>0</v>
      </c>
      <c r="G8" s="162">
        <v>0</v>
      </c>
      <c r="H8" s="162">
        <v>0</v>
      </c>
      <c r="I8" s="162">
        <v>0</v>
      </c>
      <c r="J8" s="162">
        <v>0</v>
      </c>
      <c r="K8" s="162">
        <v>0</v>
      </c>
      <c r="L8" s="162">
        <v>0</v>
      </c>
      <c r="M8" s="162">
        <v>0</v>
      </c>
      <c r="N8" s="162">
        <v>0</v>
      </c>
      <c r="O8" s="162">
        <v>0</v>
      </c>
      <c r="P8" s="162">
        <v>0</v>
      </c>
      <c r="Q8" s="162">
        <v>0</v>
      </c>
      <c r="R8" s="162">
        <v>0</v>
      </c>
      <c r="S8" s="162">
        <v>0</v>
      </c>
      <c r="T8" s="162">
        <v>0</v>
      </c>
      <c r="U8" s="162">
        <v>0</v>
      </c>
      <c r="V8" s="162">
        <v>0</v>
      </c>
      <c r="W8" s="162">
        <v>0</v>
      </c>
      <c r="X8" s="162">
        <v>0</v>
      </c>
      <c r="Y8" s="162">
        <v>0</v>
      </c>
      <c r="Z8" s="162">
        <v>0</v>
      </c>
      <c r="AA8" s="162">
        <v>0</v>
      </c>
      <c r="AB8" s="162">
        <v>0</v>
      </c>
      <c r="AC8" s="162">
        <v>0</v>
      </c>
      <c r="AD8" s="162">
        <v>0</v>
      </c>
      <c r="AE8" s="162">
        <v>0</v>
      </c>
      <c r="AF8" s="162">
        <v>0</v>
      </c>
      <c r="AG8" s="162">
        <v>0</v>
      </c>
      <c r="AH8" s="162">
        <v>0</v>
      </c>
      <c r="AI8" s="162">
        <v>0</v>
      </c>
      <c r="AJ8" s="162">
        <v>0</v>
      </c>
      <c r="AK8" s="162">
        <v>0</v>
      </c>
    </row>
    <row r="9" spans="1:37">
      <c r="A9" s="166" t="s">
        <v>881</v>
      </c>
      <c r="B9" t="s">
        <v>853</v>
      </c>
      <c r="C9" t="s">
        <v>849</v>
      </c>
      <c r="D9" s="162">
        <v>0</v>
      </c>
      <c r="E9" s="162">
        <v>0</v>
      </c>
      <c r="F9" s="162">
        <v>0</v>
      </c>
      <c r="G9" s="162">
        <v>0</v>
      </c>
      <c r="H9" s="162">
        <v>0</v>
      </c>
      <c r="I9" s="162">
        <v>0</v>
      </c>
      <c r="J9" s="162">
        <v>0</v>
      </c>
      <c r="K9" s="162">
        <v>0</v>
      </c>
      <c r="L9" s="162">
        <v>0</v>
      </c>
      <c r="M9" s="162">
        <v>0</v>
      </c>
      <c r="N9" s="162">
        <v>0</v>
      </c>
      <c r="O9" s="162">
        <v>0</v>
      </c>
      <c r="P9" s="162">
        <v>0</v>
      </c>
      <c r="Q9" s="162">
        <v>0</v>
      </c>
      <c r="R9" s="162">
        <v>0</v>
      </c>
      <c r="S9" s="162">
        <v>0</v>
      </c>
      <c r="T9" s="162">
        <v>0</v>
      </c>
      <c r="U9" s="162">
        <v>0</v>
      </c>
      <c r="V9" s="162">
        <v>0</v>
      </c>
      <c r="W9" s="162">
        <v>0</v>
      </c>
      <c r="X9" s="162">
        <v>0</v>
      </c>
      <c r="Y9" s="162">
        <v>0</v>
      </c>
      <c r="Z9" s="162">
        <v>0</v>
      </c>
      <c r="AA9" s="162">
        <v>0</v>
      </c>
      <c r="AB9" s="162">
        <v>0</v>
      </c>
      <c r="AC9" s="162">
        <v>0</v>
      </c>
      <c r="AD9" s="162">
        <v>0</v>
      </c>
      <c r="AE9" s="162">
        <v>0</v>
      </c>
      <c r="AF9" s="162">
        <v>0</v>
      </c>
      <c r="AG9" s="162">
        <v>0</v>
      </c>
      <c r="AH9" s="162">
        <v>0</v>
      </c>
      <c r="AI9" s="162">
        <v>0</v>
      </c>
      <c r="AJ9" s="162">
        <v>0</v>
      </c>
      <c r="AK9" s="162">
        <v>0</v>
      </c>
    </row>
    <row r="10" spans="1:37">
      <c r="A10" s="166" t="s">
        <v>882</v>
      </c>
      <c r="B10" t="s">
        <v>853</v>
      </c>
      <c r="C10" t="s">
        <v>849</v>
      </c>
      <c r="D10" s="162">
        <v>0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2">
        <v>0</v>
      </c>
      <c r="L10" s="162">
        <v>0</v>
      </c>
      <c r="M10" s="162">
        <v>0</v>
      </c>
      <c r="N10" s="162">
        <v>0</v>
      </c>
      <c r="O10" s="162">
        <v>0</v>
      </c>
      <c r="P10" s="162">
        <v>0</v>
      </c>
      <c r="Q10" s="162">
        <v>0</v>
      </c>
      <c r="R10" s="162">
        <v>0</v>
      </c>
      <c r="S10" s="162">
        <v>0</v>
      </c>
      <c r="T10" s="162">
        <v>0</v>
      </c>
      <c r="U10" s="162">
        <v>0</v>
      </c>
      <c r="V10" s="162">
        <v>0</v>
      </c>
      <c r="W10" s="162">
        <v>0</v>
      </c>
      <c r="X10" s="162">
        <v>0</v>
      </c>
      <c r="Y10" s="162">
        <v>0</v>
      </c>
      <c r="Z10" s="162">
        <v>0</v>
      </c>
      <c r="AA10" s="162">
        <v>0</v>
      </c>
      <c r="AB10" s="162">
        <v>0</v>
      </c>
      <c r="AC10" s="162">
        <v>0</v>
      </c>
      <c r="AD10" s="162">
        <v>0</v>
      </c>
      <c r="AE10" s="162">
        <v>0</v>
      </c>
      <c r="AF10" s="162">
        <v>0</v>
      </c>
      <c r="AG10" s="162">
        <v>0</v>
      </c>
      <c r="AH10" s="162">
        <v>0</v>
      </c>
      <c r="AI10" s="162">
        <v>0</v>
      </c>
      <c r="AJ10" s="162">
        <v>0</v>
      </c>
      <c r="AK10" s="162">
        <v>0</v>
      </c>
    </row>
    <row r="11" spans="1:37">
      <c r="A11" s="166" t="s">
        <v>883</v>
      </c>
      <c r="B11" t="s">
        <v>853</v>
      </c>
      <c r="C11" t="s">
        <v>849</v>
      </c>
      <c r="D11" s="162">
        <v>0</v>
      </c>
      <c r="E11" s="162">
        <v>0</v>
      </c>
      <c r="F11" s="162">
        <v>0</v>
      </c>
      <c r="G11" s="162">
        <v>0</v>
      </c>
      <c r="H11" s="162">
        <v>0</v>
      </c>
      <c r="I11" s="162">
        <v>0</v>
      </c>
      <c r="J11" s="162">
        <v>0</v>
      </c>
      <c r="K11" s="162">
        <v>0</v>
      </c>
      <c r="L11" s="162">
        <v>0</v>
      </c>
      <c r="M11" s="162">
        <v>0</v>
      </c>
      <c r="N11" s="162">
        <v>0</v>
      </c>
      <c r="O11" s="162">
        <v>0</v>
      </c>
      <c r="P11" s="162">
        <v>0</v>
      </c>
      <c r="Q11" s="162">
        <v>0</v>
      </c>
      <c r="R11" s="162">
        <v>0</v>
      </c>
      <c r="S11" s="162">
        <v>0</v>
      </c>
      <c r="T11" s="162">
        <v>0</v>
      </c>
      <c r="U11" s="162">
        <v>0</v>
      </c>
      <c r="V11" s="162">
        <v>0</v>
      </c>
      <c r="W11" s="162">
        <v>0</v>
      </c>
      <c r="X11" s="162">
        <v>0</v>
      </c>
      <c r="Y11" s="162">
        <v>0</v>
      </c>
      <c r="Z11" s="162">
        <v>0</v>
      </c>
      <c r="AA11" s="162">
        <v>0</v>
      </c>
      <c r="AB11" s="162">
        <v>0</v>
      </c>
      <c r="AC11" s="162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</row>
    <row r="12" spans="1:37">
      <c r="A12" s="166" t="s">
        <v>884</v>
      </c>
      <c r="B12" t="s">
        <v>853</v>
      </c>
      <c r="C12" t="s">
        <v>849</v>
      </c>
      <c r="D12" s="162">
        <v>0</v>
      </c>
      <c r="E12" s="162">
        <v>0</v>
      </c>
      <c r="F12" s="162">
        <v>0</v>
      </c>
      <c r="G12" s="162">
        <v>0</v>
      </c>
      <c r="H12" s="162">
        <v>0</v>
      </c>
      <c r="I12" s="162">
        <v>0</v>
      </c>
      <c r="J12" s="162">
        <v>0</v>
      </c>
      <c r="K12" s="162">
        <v>0</v>
      </c>
      <c r="L12" s="162">
        <v>0</v>
      </c>
      <c r="M12" s="162">
        <v>0</v>
      </c>
      <c r="N12" s="162">
        <v>0</v>
      </c>
      <c r="O12" s="162">
        <v>0</v>
      </c>
      <c r="P12" s="162">
        <v>0</v>
      </c>
      <c r="Q12" s="162">
        <v>0</v>
      </c>
      <c r="R12" s="162">
        <v>0</v>
      </c>
      <c r="S12" s="162">
        <v>0</v>
      </c>
      <c r="T12" s="162">
        <v>0</v>
      </c>
      <c r="U12" s="162">
        <v>0</v>
      </c>
      <c r="V12" s="162">
        <v>0</v>
      </c>
      <c r="W12" s="162">
        <v>0</v>
      </c>
      <c r="X12" s="162">
        <v>0</v>
      </c>
      <c r="Y12" s="162">
        <v>0</v>
      </c>
      <c r="Z12" s="162">
        <v>0</v>
      </c>
      <c r="AA12" s="162">
        <v>0</v>
      </c>
      <c r="AB12" s="162">
        <v>0</v>
      </c>
      <c r="AC12" s="162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</row>
    <row r="13" spans="1:37">
      <c r="A13" s="166" t="s">
        <v>885</v>
      </c>
      <c r="B13" t="s">
        <v>853</v>
      </c>
      <c r="C13" t="s">
        <v>849</v>
      </c>
      <c r="D13" s="162">
        <v>0</v>
      </c>
      <c r="E13" s="162">
        <v>0</v>
      </c>
      <c r="F13" s="162">
        <v>0</v>
      </c>
      <c r="G13" s="162">
        <v>0</v>
      </c>
      <c r="H13" s="162">
        <v>0</v>
      </c>
      <c r="I13" s="162">
        <v>0</v>
      </c>
      <c r="J13" s="162">
        <v>0</v>
      </c>
      <c r="K13" s="162">
        <v>0</v>
      </c>
      <c r="L13" s="162">
        <v>0</v>
      </c>
      <c r="M13" s="162">
        <v>0</v>
      </c>
      <c r="N13" s="162">
        <v>0</v>
      </c>
      <c r="O13" s="162">
        <v>0</v>
      </c>
      <c r="P13" s="162">
        <v>0</v>
      </c>
      <c r="Q13" s="162">
        <v>0</v>
      </c>
      <c r="R13" s="162">
        <v>0</v>
      </c>
      <c r="S13" s="162">
        <v>0</v>
      </c>
      <c r="T13" s="162">
        <v>0</v>
      </c>
      <c r="U13" s="162">
        <v>0</v>
      </c>
      <c r="V13" s="162">
        <v>0</v>
      </c>
      <c r="W13" s="162">
        <v>0</v>
      </c>
      <c r="X13" s="162">
        <v>0</v>
      </c>
      <c r="Y13" s="162">
        <v>0</v>
      </c>
      <c r="Z13" s="162">
        <v>0</v>
      </c>
      <c r="AA13" s="162">
        <v>0</v>
      </c>
      <c r="AB13" s="162">
        <v>0</v>
      </c>
      <c r="AC13" s="162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</row>
    <row r="14" spans="1:37">
      <c r="A14" s="166" t="s">
        <v>886</v>
      </c>
      <c r="B14" t="s">
        <v>853</v>
      </c>
      <c r="C14" t="s">
        <v>849</v>
      </c>
      <c r="D14" s="162">
        <v>0</v>
      </c>
      <c r="E14" s="162">
        <v>0</v>
      </c>
      <c r="F14" s="162">
        <v>0</v>
      </c>
      <c r="G14" s="162">
        <v>0</v>
      </c>
      <c r="H14" s="162">
        <v>0</v>
      </c>
      <c r="I14" s="162">
        <v>0</v>
      </c>
      <c r="J14" s="162">
        <v>0</v>
      </c>
      <c r="K14" s="162">
        <v>0</v>
      </c>
      <c r="L14" s="162">
        <v>0</v>
      </c>
      <c r="M14" s="162">
        <v>0</v>
      </c>
      <c r="N14" s="162">
        <v>0</v>
      </c>
      <c r="O14" s="162">
        <v>0</v>
      </c>
      <c r="P14" s="162">
        <v>0</v>
      </c>
      <c r="Q14" s="162">
        <v>0</v>
      </c>
      <c r="R14" s="162">
        <v>0</v>
      </c>
      <c r="S14" s="162">
        <v>0</v>
      </c>
      <c r="T14" s="162">
        <v>0</v>
      </c>
      <c r="U14" s="162">
        <v>0</v>
      </c>
      <c r="V14" s="162">
        <v>0</v>
      </c>
      <c r="W14" s="162">
        <v>0</v>
      </c>
      <c r="X14" s="162">
        <v>0</v>
      </c>
      <c r="Y14" s="162">
        <v>0</v>
      </c>
      <c r="Z14" s="162">
        <v>0</v>
      </c>
      <c r="AA14" s="162">
        <v>0</v>
      </c>
      <c r="AB14" s="162">
        <v>0</v>
      </c>
      <c r="AC14" s="162">
        <v>0</v>
      </c>
      <c r="AD14" s="162">
        <v>0</v>
      </c>
      <c r="AE14" s="162">
        <v>0</v>
      </c>
      <c r="AF14" s="162">
        <v>0</v>
      </c>
      <c r="AG14" s="162">
        <v>0</v>
      </c>
      <c r="AH14" s="162">
        <v>0</v>
      </c>
      <c r="AI14" s="162">
        <v>0</v>
      </c>
      <c r="AJ14" s="162">
        <v>0</v>
      </c>
      <c r="AK14" s="162">
        <v>0</v>
      </c>
    </row>
    <row r="15" spans="1:37">
      <c r="A15" s="166" t="s">
        <v>887</v>
      </c>
      <c r="B15" t="s">
        <v>853</v>
      </c>
      <c r="C15" t="s">
        <v>849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  <c r="R15" s="162">
        <v>0</v>
      </c>
      <c r="S15" s="162">
        <v>0</v>
      </c>
      <c r="T15" s="162">
        <v>0</v>
      </c>
      <c r="U15" s="162">
        <v>0</v>
      </c>
      <c r="V15" s="162">
        <v>0</v>
      </c>
      <c r="W15" s="162">
        <v>0</v>
      </c>
      <c r="X15" s="162">
        <v>0</v>
      </c>
      <c r="Y15" s="162">
        <v>0</v>
      </c>
      <c r="Z15" s="162">
        <v>0</v>
      </c>
      <c r="AA15" s="162">
        <v>0</v>
      </c>
      <c r="AB15" s="162">
        <v>0</v>
      </c>
      <c r="AC15" s="162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</row>
    <row r="16" spans="1:37">
      <c r="A16" s="166" t="s">
        <v>888</v>
      </c>
      <c r="B16" t="s">
        <v>853</v>
      </c>
      <c r="C16" t="s">
        <v>849</v>
      </c>
      <c r="D16" s="162">
        <v>0</v>
      </c>
      <c r="E16" s="162">
        <v>0</v>
      </c>
      <c r="F16" s="162">
        <v>0</v>
      </c>
      <c r="G16" s="162">
        <v>0</v>
      </c>
      <c r="H16" s="162">
        <v>0</v>
      </c>
      <c r="I16" s="162">
        <v>0</v>
      </c>
      <c r="J16" s="162">
        <v>0</v>
      </c>
      <c r="K16" s="162">
        <v>0</v>
      </c>
      <c r="L16" s="162">
        <v>0</v>
      </c>
      <c r="M16" s="162">
        <v>0</v>
      </c>
      <c r="N16" s="162">
        <v>0</v>
      </c>
      <c r="O16" s="162">
        <v>0</v>
      </c>
      <c r="P16" s="162">
        <v>0</v>
      </c>
      <c r="Q16" s="162">
        <v>0</v>
      </c>
      <c r="R16" s="162">
        <v>0</v>
      </c>
      <c r="S16" s="162">
        <v>0</v>
      </c>
      <c r="T16" s="162">
        <v>0</v>
      </c>
      <c r="U16" s="162">
        <v>0</v>
      </c>
      <c r="V16" s="162">
        <v>0</v>
      </c>
      <c r="W16" s="162">
        <v>0</v>
      </c>
      <c r="X16" s="162">
        <v>0</v>
      </c>
      <c r="Y16" s="162">
        <v>0</v>
      </c>
      <c r="Z16" s="162">
        <v>0</v>
      </c>
      <c r="AA16" s="162">
        <v>0</v>
      </c>
      <c r="AB16" s="162">
        <v>0</v>
      </c>
      <c r="AC16" s="162">
        <v>0</v>
      </c>
      <c r="AD16" s="162">
        <v>0</v>
      </c>
      <c r="AE16" s="162">
        <v>0</v>
      </c>
      <c r="AF16" s="162">
        <v>0</v>
      </c>
      <c r="AG16" s="162">
        <v>0</v>
      </c>
      <c r="AH16" s="162">
        <v>0</v>
      </c>
      <c r="AI16" s="162">
        <v>0</v>
      </c>
      <c r="AJ16" s="162">
        <v>0</v>
      </c>
      <c r="AK16" s="162">
        <v>0</v>
      </c>
    </row>
    <row r="17" spans="1:37">
      <c r="A17" s="165" t="s">
        <v>889</v>
      </c>
      <c r="B17" t="s">
        <v>853</v>
      </c>
      <c r="C17" t="s">
        <v>849</v>
      </c>
      <c r="D17" s="162">
        <v>0</v>
      </c>
      <c r="E17" s="162">
        <v>0</v>
      </c>
      <c r="F17" s="162">
        <v>0</v>
      </c>
      <c r="G17" s="162">
        <v>0</v>
      </c>
      <c r="H17" s="162">
        <v>0</v>
      </c>
      <c r="I17" s="162">
        <v>0</v>
      </c>
      <c r="J17" s="162">
        <v>0</v>
      </c>
      <c r="K17" s="162">
        <v>0</v>
      </c>
      <c r="L17" s="162">
        <v>0</v>
      </c>
      <c r="M17" s="162">
        <v>0</v>
      </c>
      <c r="N17" s="162">
        <v>0</v>
      </c>
      <c r="O17" s="162">
        <v>0</v>
      </c>
      <c r="P17" s="162">
        <v>0</v>
      </c>
      <c r="Q17" s="162">
        <v>0</v>
      </c>
      <c r="R17" s="162">
        <v>0</v>
      </c>
      <c r="S17" s="162">
        <v>0</v>
      </c>
      <c r="T17" s="162">
        <v>0</v>
      </c>
      <c r="U17" s="162">
        <v>0</v>
      </c>
      <c r="V17" s="162">
        <v>0</v>
      </c>
      <c r="W17" s="162">
        <v>0</v>
      </c>
      <c r="X17" s="162">
        <v>0</v>
      </c>
      <c r="Y17" s="162">
        <v>0</v>
      </c>
      <c r="Z17" s="162">
        <v>0</v>
      </c>
      <c r="AA17" s="162">
        <v>0</v>
      </c>
      <c r="AB17" s="162">
        <v>0</v>
      </c>
      <c r="AC17" s="162">
        <v>0</v>
      </c>
      <c r="AD17" s="162">
        <v>0</v>
      </c>
      <c r="AE17" s="162">
        <v>0</v>
      </c>
      <c r="AF17" s="162">
        <v>0</v>
      </c>
      <c r="AG17" s="162">
        <v>0</v>
      </c>
      <c r="AH17" s="162">
        <v>0</v>
      </c>
      <c r="AI17" s="162">
        <v>0</v>
      </c>
      <c r="AJ17" s="162">
        <v>0</v>
      </c>
      <c r="AK17" s="16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7" tint="0.59999389629810485"/>
  </sheetPr>
  <dimension ref="A1:AL200"/>
  <sheetViews>
    <sheetView workbookViewId="0"/>
  </sheetViews>
  <sheetFormatPr baseColWidth="10" defaultRowHeight="15"/>
  <cols>
    <col min="1" max="1" width="7.140625" bestFit="1" customWidth="1"/>
    <col min="2" max="2" width="15.140625" bestFit="1" customWidth="1"/>
  </cols>
  <sheetData>
    <row r="1" spans="1:38">
      <c r="A1" s="141" t="s">
        <v>28</v>
      </c>
      <c r="B1" s="141" t="s">
        <v>901</v>
      </c>
      <c r="C1" s="141" t="s">
        <v>902</v>
      </c>
      <c r="D1" s="141" t="s">
        <v>335</v>
      </c>
      <c r="E1" s="141">
        <v>2017</v>
      </c>
      <c r="F1" s="141">
        <v>2018</v>
      </c>
      <c r="G1" s="141">
        <v>2019</v>
      </c>
      <c r="H1" s="141">
        <v>2020</v>
      </c>
      <c r="I1" s="141">
        <v>2021</v>
      </c>
      <c r="J1" s="141">
        <v>2022</v>
      </c>
      <c r="K1" s="141">
        <v>2023</v>
      </c>
      <c r="L1" s="141">
        <v>2024</v>
      </c>
      <c r="M1" s="141">
        <v>2025</v>
      </c>
      <c r="N1" s="141">
        <v>2026</v>
      </c>
      <c r="O1" s="141">
        <v>2027</v>
      </c>
      <c r="P1" s="141">
        <v>2028</v>
      </c>
      <c r="Q1" s="141">
        <v>2029</v>
      </c>
      <c r="R1" s="141">
        <v>2030</v>
      </c>
      <c r="S1" s="141">
        <v>2031</v>
      </c>
      <c r="T1" s="141">
        <v>2032</v>
      </c>
      <c r="U1" s="141">
        <v>2033</v>
      </c>
      <c r="V1" s="141">
        <v>2034</v>
      </c>
      <c r="W1" s="141">
        <v>2035</v>
      </c>
      <c r="X1" s="141">
        <v>2036</v>
      </c>
      <c r="Y1" s="141">
        <v>2037</v>
      </c>
      <c r="Z1" s="141">
        <v>2038</v>
      </c>
      <c r="AA1" s="141">
        <v>2039</v>
      </c>
      <c r="AB1" s="141">
        <v>2040</v>
      </c>
      <c r="AC1" s="141">
        <v>2041</v>
      </c>
      <c r="AD1" s="141">
        <v>2042</v>
      </c>
      <c r="AE1" s="141">
        <v>2043</v>
      </c>
      <c r="AF1" s="141">
        <v>2044</v>
      </c>
      <c r="AG1" s="141">
        <v>2045</v>
      </c>
      <c r="AH1" s="141">
        <v>2046</v>
      </c>
      <c r="AI1" s="141">
        <v>2047</v>
      </c>
      <c r="AJ1" s="141">
        <v>2048</v>
      </c>
      <c r="AK1" s="141">
        <v>2049</v>
      </c>
      <c r="AL1" s="141">
        <v>2050</v>
      </c>
    </row>
    <row r="2" spans="1:38">
      <c r="A2" t="s">
        <v>41</v>
      </c>
      <c r="B2" t="s">
        <v>903</v>
      </c>
      <c r="C2" t="s">
        <v>107</v>
      </c>
      <c r="D2" t="s">
        <v>744</v>
      </c>
      <c r="E2">
        <v>2179.5</v>
      </c>
      <c r="F2">
        <v>2179.5</v>
      </c>
      <c r="G2">
        <v>2179.5</v>
      </c>
      <c r="H2">
        <v>2179.5</v>
      </c>
      <c r="I2">
        <v>2179.5</v>
      </c>
      <c r="J2">
        <v>2179.5</v>
      </c>
      <c r="K2">
        <v>2179.5</v>
      </c>
      <c r="L2">
        <v>2179.5</v>
      </c>
      <c r="M2">
        <v>2179.5</v>
      </c>
      <c r="N2">
        <v>2179.5</v>
      </c>
      <c r="O2">
        <v>2179.5</v>
      </c>
      <c r="P2">
        <v>2179.5</v>
      </c>
      <c r="Q2">
        <v>2179.5</v>
      </c>
      <c r="R2">
        <v>2179.5</v>
      </c>
      <c r="S2">
        <v>2179.5</v>
      </c>
      <c r="T2">
        <v>2179.5</v>
      </c>
      <c r="U2">
        <v>2179.5</v>
      </c>
      <c r="V2">
        <v>2179.5</v>
      </c>
      <c r="W2">
        <v>2179.5</v>
      </c>
      <c r="X2">
        <v>2179.5</v>
      </c>
      <c r="Y2">
        <v>2179.5</v>
      </c>
      <c r="Z2">
        <v>2179.5</v>
      </c>
      <c r="AA2">
        <v>2179.5</v>
      </c>
      <c r="AB2">
        <v>2179.5</v>
      </c>
      <c r="AC2">
        <v>2179.5</v>
      </c>
      <c r="AD2">
        <v>2179.5</v>
      </c>
      <c r="AE2">
        <v>2179.5</v>
      </c>
      <c r="AF2">
        <v>2179.5</v>
      </c>
      <c r="AG2">
        <v>2179.5</v>
      </c>
      <c r="AH2">
        <v>2179.5</v>
      </c>
      <c r="AI2">
        <v>2179.5</v>
      </c>
      <c r="AJ2">
        <v>2179.5</v>
      </c>
      <c r="AK2">
        <v>2179.5</v>
      </c>
      <c r="AL2">
        <v>2179.5</v>
      </c>
    </row>
    <row r="3" spans="1:38">
      <c r="A3" t="s">
        <v>41</v>
      </c>
      <c r="B3" t="s">
        <v>903</v>
      </c>
      <c r="C3" t="s">
        <v>121</v>
      </c>
      <c r="D3" t="s">
        <v>744</v>
      </c>
      <c r="E3">
        <v>975.3</v>
      </c>
      <c r="F3">
        <v>975.3</v>
      </c>
      <c r="G3">
        <v>975.3</v>
      </c>
      <c r="H3">
        <v>975.3</v>
      </c>
      <c r="I3">
        <v>975.3</v>
      </c>
      <c r="J3">
        <v>975.3</v>
      </c>
      <c r="K3">
        <v>975.3</v>
      </c>
      <c r="L3">
        <v>975.3</v>
      </c>
      <c r="M3">
        <v>975.3</v>
      </c>
      <c r="N3">
        <v>975.3</v>
      </c>
      <c r="O3">
        <v>975.3</v>
      </c>
      <c r="P3">
        <v>975.3</v>
      </c>
      <c r="Q3">
        <v>975.3</v>
      </c>
      <c r="R3">
        <v>975.3</v>
      </c>
      <c r="S3">
        <v>975.3</v>
      </c>
      <c r="T3">
        <v>975.3</v>
      </c>
      <c r="U3">
        <v>975.3</v>
      </c>
      <c r="V3">
        <v>975.3</v>
      </c>
      <c r="W3">
        <v>975.3</v>
      </c>
      <c r="X3">
        <v>975.3</v>
      </c>
      <c r="Y3">
        <v>975.3</v>
      </c>
      <c r="Z3">
        <v>975.3</v>
      </c>
      <c r="AA3">
        <v>975.3</v>
      </c>
      <c r="AB3">
        <v>975.3</v>
      </c>
      <c r="AC3">
        <v>975.3</v>
      </c>
      <c r="AD3">
        <v>975.3</v>
      </c>
      <c r="AE3">
        <v>975.3</v>
      </c>
      <c r="AF3">
        <v>975.3</v>
      </c>
      <c r="AG3">
        <v>975.3</v>
      </c>
      <c r="AH3">
        <v>975.3</v>
      </c>
      <c r="AI3">
        <v>975.3</v>
      </c>
      <c r="AJ3">
        <v>975.3</v>
      </c>
      <c r="AK3">
        <v>975.3</v>
      </c>
      <c r="AL3">
        <v>975.3</v>
      </c>
    </row>
    <row r="4" spans="1:38">
      <c r="A4" t="s">
        <v>41</v>
      </c>
      <c r="B4" t="s">
        <v>904</v>
      </c>
      <c r="C4" t="s">
        <v>124</v>
      </c>
      <c r="D4" t="s">
        <v>744</v>
      </c>
      <c r="E4">
        <v>426.4</v>
      </c>
      <c r="F4">
        <v>426.4</v>
      </c>
      <c r="G4">
        <v>426.4</v>
      </c>
      <c r="H4">
        <v>426.4</v>
      </c>
      <c r="I4">
        <v>426.4</v>
      </c>
      <c r="J4">
        <v>426.4</v>
      </c>
      <c r="K4">
        <v>426.4</v>
      </c>
      <c r="L4">
        <v>426.4</v>
      </c>
      <c r="M4">
        <v>426.4</v>
      </c>
      <c r="N4">
        <v>426.4</v>
      </c>
      <c r="O4">
        <v>426.4</v>
      </c>
      <c r="P4">
        <v>426.4</v>
      </c>
      <c r="Q4">
        <v>426.4</v>
      </c>
      <c r="R4">
        <v>426.4</v>
      </c>
      <c r="S4">
        <v>426.4</v>
      </c>
      <c r="T4">
        <v>426.4</v>
      </c>
      <c r="U4">
        <v>426.4</v>
      </c>
      <c r="V4">
        <v>426.4</v>
      </c>
      <c r="W4">
        <v>426.4</v>
      </c>
      <c r="X4">
        <v>426.4</v>
      </c>
      <c r="Y4">
        <v>426.4</v>
      </c>
      <c r="Z4">
        <v>426.4</v>
      </c>
      <c r="AA4">
        <v>426.4</v>
      </c>
      <c r="AB4">
        <v>426.4</v>
      </c>
      <c r="AC4">
        <v>426.4</v>
      </c>
      <c r="AD4">
        <v>426.4</v>
      </c>
      <c r="AE4">
        <v>426.4</v>
      </c>
      <c r="AF4">
        <v>426.4</v>
      </c>
      <c r="AG4">
        <v>426.4</v>
      </c>
      <c r="AH4">
        <v>426.4</v>
      </c>
      <c r="AI4">
        <v>426.4</v>
      </c>
      <c r="AJ4">
        <v>426.4</v>
      </c>
      <c r="AK4">
        <v>426.4</v>
      </c>
      <c r="AL4">
        <v>426.4</v>
      </c>
    </row>
    <row r="5" spans="1:38">
      <c r="A5" t="s">
        <v>41</v>
      </c>
      <c r="B5" t="s">
        <v>904</v>
      </c>
      <c r="C5" t="s">
        <v>114</v>
      </c>
      <c r="D5" t="s">
        <v>744</v>
      </c>
      <c r="E5">
        <v>289.10000000000002</v>
      </c>
      <c r="F5">
        <v>289.10000000000002</v>
      </c>
      <c r="G5">
        <v>289.10000000000002</v>
      </c>
      <c r="H5">
        <v>289.10000000000002</v>
      </c>
      <c r="I5">
        <v>289.10000000000002</v>
      </c>
      <c r="J5">
        <v>289.10000000000002</v>
      </c>
      <c r="K5">
        <v>289.10000000000002</v>
      </c>
      <c r="L5">
        <v>289.10000000000002</v>
      </c>
      <c r="M5">
        <v>289.10000000000002</v>
      </c>
      <c r="N5">
        <v>289.10000000000002</v>
      </c>
      <c r="O5">
        <v>289.10000000000002</v>
      </c>
      <c r="P5">
        <v>289.10000000000002</v>
      </c>
      <c r="Q5">
        <v>289.10000000000002</v>
      </c>
      <c r="R5">
        <v>289.10000000000002</v>
      </c>
      <c r="S5">
        <v>289.10000000000002</v>
      </c>
      <c r="T5">
        <v>289.10000000000002</v>
      </c>
      <c r="U5">
        <v>289.10000000000002</v>
      </c>
      <c r="V5">
        <v>289.10000000000002</v>
      </c>
      <c r="W5">
        <v>289.10000000000002</v>
      </c>
      <c r="X5">
        <v>289.10000000000002</v>
      </c>
      <c r="Y5">
        <v>289.10000000000002</v>
      </c>
      <c r="Z5">
        <v>289.10000000000002</v>
      </c>
      <c r="AA5">
        <v>289.10000000000002</v>
      </c>
      <c r="AB5">
        <v>289.10000000000002</v>
      </c>
      <c r="AC5">
        <v>289.10000000000002</v>
      </c>
      <c r="AD5">
        <v>289.10000000000002</v>
      </c>
      <c r="AE5">
        <v>289.10000000000002</v>
      </c>
      <c r="AF5">
        <v>289.10000000000002</v>
      </c>
      <c r="AG5">
        <v>289.10000000000002</v>
      </c>
      <c r="AH5">
        <v>289.10000000000002</v>
      </c>
      <c r="AI5">
        <v>289.10000000000002</v>
      </c>
      <c r="AJ5">
        <v>289.10000000000002</v>
      </c>
      <c r="AK5">
        <v>289.10000000000002</v>
      </c>
      <c r="AL5">
        <v>289.10000000000002</v>
      </c>
    </row>
    <row r="6" spans="1:38">
      <c r="A6" t="s">
        <v>41</v>
      </c>
      <c r="B6" t="s">
        <v>904</v>
      </c>
      <c r="C6" t="s">
        <v>107</v>
      </c>
      <c r="D6" t="s">
        <v>744</v>
      </c>
      <c r="E6">
        <v>1354.5</v>
      </c>
      <c r="F6">
        <v>1354.5</v>
      </c>
      <c r="G6">
        <v>1354.5</v>
      </c>
      <c r="H6">
        <v>1354.5</v>
      </c>
      <c r="I6">
        <v>1354.5</v>
      </c>
      <c r="J6">
        <v>1354.5</v>
      </c>
      <c r="K6">
        <v>1354.5</v>
      </c>
      <c r="L6">
        <v>1354.5</v>
      </c>
      <c r="M6">
        <v>1354.5</v>
      </c>
      <c r="N6">
        <v>1354.5</v>
      </c>
      <c r="O6">
        <v>1354.5</v>
      </c>
      <c r="P6">
        <v>1354.5</v>
      </c>
      <c r="Q6">
        <v>1354.5</v>
      </c>
      <c r="R6">
        <v>1354.5</v>
      </c>
      <c r="S6">
        <v>1354.5</v>
      </c>
      <c r="T6">
        <v>1354.5</v>
      </c>
      <c r="U6">
        <v>1354.5</v>
      </c>
      <c r="V6">
        <v>1354.5</v>
      </c>
      <c r="W6">
        <v>1354.5</v>
      </c>
      <c r="X6">
        <v>1354.5</v>
      </c>
      <c r="Y6">
        <v>1354.5</v>
      </c>
      <c r="Z6">
        <v>1354.5</v>
      </c>
      <c r="AA6">
        <v>1354.5</v>
      </c>
      <c r="AB6">
        <v>1354.5</v>
      </c>
      <c r="AC6">
        <v>1354.5</v>
      </c>
      <c r="AD6">
        <v>1354.5</v>
      </c>
      <c r="AE6">
        <v>1354.5</v>
      </c>
      <c r="AF6">
        <v>1354.5</v>
      </c>
      <c r="AG6">
        <v>1354.5</v>
      </c>
      <c r="AH6">
        <v>1354.5</v>
      </c>
      <c r="AI6">
        <v>1354.5</v>
      </c>
      <c r="AJ6">
        <v>1354.5</v>
      </c>
      <c r="AK6">
        <v>1354.5</v>
      </c>
      <c r="AL6">
        <v>1354.5</v>
      </c>
    </row>
    <row r="7" spans="1:38">
      <c r="A7" t="s">
        <v>41</v>
      </c>
      <c r="B7" t="s">
        <v>904</v>
      </c>
      <c r="C7" t="s">
        <v>121</v>
      </c>
      <c r="D7" t="s">
        <v>744</v>
      </c>
      <c r="E7">
        <v>1414.3</v>
      </c>
      <c r="F7">
        <v>1414.3</v>
      </c>
      <c r="G7">
        <v>1414.3</v>
      </c>
      <c r="H7">
        <v>1414.3</v>
      </c>
      <c r="I7">
        <v>1414.3</v>
      </c>
      <c r="J7">
        <v>1414.3</v>
      </c>
      <c r="K7">
        <v>1414.3</v>
      </c>
      <c r="L7">
        <v>1414.3</v>
      </c>
      <c r="M7">
        <v>1414.3</v>
      </c>
      <c r="N7">
        <v>1414.3</v>
      </c>
      <c r="O7">
        <v>1414.3</v>
      </c>
      <c r="P7">
        <v>1414.3</v>
      </c>
      <c r="Q7">
        <v>1414.3</v>
      </c>
      <c r="R7">
        <v>1414.3</v>
      </c>
      <c r="S7">
        <v>1414.3</v>
      </c>
      <c r="T7">
        <v>1414.3</v>
      </c>
      <c r="U7">
        <v>1414.3</v>
      </c>
      <c r="V7">
        <v>1414.3</v>
      </c>
      <c r="W7">
        <v>1414.3</v>
      </c>
      <c r="X7">
        <v>1414.3</v>
      </c>
      <c r="Y7">
        <v>1414.3</v>
      </c>
      <c r="Z7">
        <v>1414.3</v>
      </c>
      <c r="AA7">
        <v>1414.3</v>
      </c>
      <c r="AB7">
        <v>1414.3</v>
      </c>
      <c r="AC7">
        <v>1414.3</v>
      </c>
      <c r="AD7">
        <v>1414.3</v>
      </c>
      <c r="AE7">
        <v>1414.3</v>
      </c>
      <c r="AF7">
        <v>1414.3</v>
      </c>
      <c r="AG7">
        <v>1414.3</v>
      </c>
      <c r="AH7">
        <v>1414.3</v>
      </c>
      <c r="AI7">
        <v>1414.3</v>
      </c>
      <c r="AJ7">
        <v>1414.3</v>
      </c>
      <c r="AK7">
        <v>1414.3</v>
      </c>
      <c r="AL7">
        <v>1414.3</v>
      </c>
    </row>
    <row r="8" spans="1:38">
      <c r="A8" t="s">
        <v>41</v>
      </c>
      <c r="B8" t="s">
        <v>904</v>
      </c>
      <c r="C8" t="s">
        <v>106</v>
      </c>
      <c r="D8" t="s">
        <v>744</v>
      </c>
      <c r="E8">
        <v>724.8</v>
      </c>
      <c r="F8">
        <v>724.8</v>
      </c>
      <c r="G8">
        <v>724.8</v>
      </c>
      <c r="H8">
        <v>724.8</v>
      </c>
      <c r="I8">
        <v>724.8</v>
      </c>
      <c r="J8">
        <v>724.8</v>
      </c>
      <c r="K8">
        <v>724.8</v>
      </c>
      <c r="L8">
        <v>724.8</v>
      </c>
      <c r="M8">
        <v>724.8</v>
      </c>
      <c r="N8">
        <v>724.8</v>
      </c>
      <c r="O8">
        <v>724.8</v>
      </c>
      <c r="P8">
        <v>724.8</v>
      </c>
      <c r="Q8">
        <v>724.8</v>
      </c>
      <c r="R8">
        <v>724.8</v>
      </c>
      <c r="S8">
        <v>724.8</v>
      </c>
      <c r="T8">
        <v>724.8</v>
      </c>
      <c r="U8">
        <v>724.8</v>
      </c>
      <c r="V8">
        <v>724.8</v>
      </c>
      <c r="W8">
        <v>724.8</v>
      </c>
      <c r="X8">
        <v>724.8</v>
      </c>
      <c r="Y8">
        <v>724.8</v>
      </c>
      <c r="Z8">
        <v>724.8</v>
      </c>
      <c r="AA8">
        <v>724.8</v>
      </c>
      <c r="AB8">
        <v>724.8</v>
      </c>
      <c r="AC8">
        <v>724.8</v>
      </c>
      <c r="AD8">
        <v>724.8</v>
      </c>
      <c r="AE8">
        <v>724.8</v>
      </c>
      <c r="AF8">
        <v>724.8</v>
      </c>
      <c r="AG8">
        <v>724.8</v>
      </c>
      <c r="AH8">
        <v>724.8</v>
      </c>
      <c r="AI8">
        <v>724.8</v>
      </c>
      <c r="AJ8">
        <v>724.8</v>
      </c>
      <c r="AK8">
        <v>724.8</v>
      </c>
      <c r="AL8">
        <v>724.8</v>
      </c>
    </row>
    <row r="9" spans="1:38">
      <c r="A9" t="s">
        <v>41</v>
      </c>
      <c r="B9" t="s">
        <v>905</v>
      </c>
      <c r="C9" t="s">
        <v>114</v>
      </c>
      <c r="D9" t="s">
        <v>744</v>
      </c>
      <c r="E9">
        <v>12.8</v>
      </c>
      <c r="F9">
        <v>12.8</v>
      </c>
      <c r="G9">
        <v>12.8</v>
      </c>
      <c r="H9">
        <v>12.8</v>
      </c>
      <c r="I9">
        <v>12.8</v>
      </c>
      <c r="J9">
        <v>12.8</v>
      </c>
      <c r="K9">
        <v>12.8</v>
      </c>
      <c r="L9">
        <v>12.8</v>
      </c>
      <c r="M9">
        <v>12.8</v>
      </c>
      <c r="N9">
        <v>12.8</v>
      </c>
      <c r="O9">
        <v>12.8</v>
      </c>
      <c r="P9">
        <v>12.8</v>
      </c>
      <c r="Q9">
        <v>12.8</v>
      </c>
      <c r="R9">
        <v>12.8</v>
      </c>
      <c r="S9">
        <v>12.8</v>
      </c>
      <c r="T9">
        <v>12.8</v>
      </c>
      <c r="U9">
        <v>12.8</v>
      </c>
      <c r="V9">
        <v>12.8</v>
      </c>
      <c r="W9">
        <v>12.8</v>
      </c>
      <c r="X9">
        <v>12.8</v>
      </c>
      <c r="Y9">
        <v>12.8</v>
      </c>
      <c r="Z9">
        <v>12.8</v>
      </c>
      <c r="AA9">
        <v>12.8</v>
      </c>
      <c r="AB9">
        <v>12.8</v>
      </c>
      <c r="AC9">
        <v>12.8</v>
      </c>
      <c r="AD9">
        <v>12.8</v>
      </c>
      <c r="AE9">
        <v>12.8</v>
      </c>
      <c r="AF9">
        <v>12.8</v>
      </c>
      <c r="AG9">
        <v>12.8</v>
      </c>
      <c r="AH9">
        <v>12.8</v>
      </c>
      <c r="AI9">
        <v>12.8</v>
      </c>
      <c r="AJ9">
        <v>12.8</v>
      </c>
      <c r="AK9">
        <v>12.8</v>
      </c>
      <c r="AL9">
        <v>12.8</v>
      </c>
    </row>
    <row r="10" spans="1:38">
      <c r="A10" t="s">
        <v>41</v>
      </c>
      <c r="B10" t="s">
        <v>905</v>
      </c>
      <c r="C10" t="s">
        <v>107</v>
      </c>
      <c r="D10" t="s">
        <v>744</v>
      </c>
      <c r="E10">
        <v>411.7</v>
      </c>
      <c r="F10">
        <v>411.7</v>
      </c>
      <c r="G10">
        <v>411.7</v>
      </c>
      <c r="H10">
        <v>411.7</v>
      </c>
      <c r="I10">
        <v>411.7</v>
      </c>
      <c r="J10">
        <v>411.7</v>
      </c>
      <c r="K10">
        <v>411.7</v>
      </c>
      <c r="L10">
        <v>411.7</v>
      </c>
      <c r="M10">
        <v>411.7</v>
      </c>
      <c r="N10">
        <v>411.7</v>
      </c>
      <c r="O10">
        <v>411.7</v>
      </c>
      <c r="P10">
        <v>411.7</v>
      </c>
      <c r="Q10">
        <v>411.7</v>
      </c>
      <c r="R10">
        <v>411.7</v>
      </c>
      <c r="S10">
        <v>411.7</v>
      </c>
      <c r="T10">
        <v>411.7</v>
      </c>
      <c r="U10">
        <v>411.7</v>
      </c>
      <c r="V10">
        <v>411.7</v>
      </c>
      <c r="W10">
        <v>411.7</v>
      </c>
      <c r="X10">
        <v>411.7</v>
      </c>
      <c r="Y10">
        <v>411.7</v>
      </c>
      <c r="Z10">
        <v>411.7</v>
      </c>
      <c r="AA10">
        <v>411.7</v>
      </c>
      <c r="AB10">
        <v>411.7</v>
      </c>
      <c r="AC10">
        <v>411.7</v>
      </c>
      <c r="AD10">
        <v>411.7</v>
      </c>
      <c r="AE10">
        <v>411.7</v>
      </c>
      <c r="AF10">
        <v>411.7</v>
      </c>
      <c r="AG10">
        <v>411.7</v>
      </c>
      <c r="AH10">
        <v>411.7</v>
      </c>
      <c r="AI10">
        <v>411.7</v>
      </c>
      <c r="AJ10">
        <v>411.7</v>
      </c>
      <c r="AK10">
        <v>411.7</v>
      </c>
      <c r="AL10">
        <v>411.7</v>
      </c>
    </row>
    <row r="11" spans="1:38">
      <c r="A11" t="s">
        <v>41</v>
      </c>
      <c r="B11" t="s">
        <v>905</v>
      </c>
      <c r="C11" t="s">
        <v>121</v>
      </c>
      <c r="D11" t="s">
        <v>744</v>
      </c>
      <c r="E11">
        <v>184.2</v>
      </c>
      <c r="F11">
        <v>184.2</v>
      </c>
      <c r="G11">
        <v>184.2</v>
      </c>
      <c r="H11">
        <v>184.2</v>
      </c>
      <c r="I11">
        <v>184.2</v>
      </c>
      <c r="J11">
        <v>184.2</v>
      </c>
      <c r="K11">
        <v>184.2</v>
      </c>
      <c r="L11">
        <v>184.2</v>
      </c>
      <c r="M11">
        <v>184.2</v>
      </c>
      <c r="N11">
        <v>184.2</v>
      </c>
      <c r="O11">
        <v>184.2</v>
      </c>
      <c r="P11">
        <v>184.2</v>
      </c>
      <c r="Q11">
        <v>184.2</v>
      </c>
      <c r="R11">
        <v>184.2</v>
      </c>
      <c r="S11">
        <v>184.2</v>
      </c>
      <c r="T11">
        <v>184.2</v>
      </c>
      <c r="U11">
        <v>184.2</v>
      </c>
      <c r="V11">
        <v>184.2</v>
      </c>
      <c r="W11">
        <v>184.2</v>
      </c>
      <c r="X11">
        <v>184.2</v>
      </c>
      <c r="Y11">
        <v>184.2</v>
      </c>
      <c r="Z11">
        <v>184.2</v>
      </c>
      <c r="AA11">
        <v>184.2</v>
      </c>
      <c r="AB11">
        <v>184.2</v>
      </c>
      <c r="AC11">
        <v>184.2</v>
      </c>
      <c r="AD11">
        <v>184.2</v>
      </c>
      <c r="AE11">
        <v>184.2</v>
      </c>
      <c r="AF11">
        <v>184.2</v>
      </c>
      <c r="AG11">
        <v>184.2</v>
      </c>
      <c r="AH11">
        <v>184.2</v>
      </c>
      <c r="AI11">
        <v>184.2</v>
      </c>
      <c r="AJ11">
        <v>184.2</v>
      </c>
      <c r="AK11">
        <v>184.2</v>
      </c>
      <c r="AL11">
        <v>184.2</v>
      </c>
    </row>
    <row r="12" spans="1:38">
      <c r="A12" t="s">
        <v>41</v>
      </c>
      <c r="B12" t="s">
        <v>906</v>
      </c>
      <c r="C12" t="s">
        <v>114</v>
      </c>
      <c r="D12" t="s">
        <v>744</v>
      </c>
      <c r="E12">
        <v>133.80000000000001</v>
      </c>
      <c r="F12">
        <v>133.80000000000001</v>
      </c>
      <c r="G12">
        <v>133.80000000000001</v>
      </c>
      <c r="H12">
        <v>133.80000000000001</v>
      </c>
      <c r="I12">
        <v>133.80000000000001</v>
      </c>
      <c r="J12">
        <v>133.80000000000001</v>
      </c>
      <c r="K12">
        <v>133.80000000000001</v>
      </c>
      <c r="L12">
        <v>133.80000000000001</v>
      </c>
      <c r="M12">
        <v>133.80000000000001</v>
      </c>
      <c r="N12">
        <v>133.80000000000001</v>
      </c>
      <c r="O12">
        <v>133.80000000000001</v>
      </c>
      <c r="P12">
        <v>133.80000000000001</v>
      </c>
      <c r="Q12">
        <v>133.80000000000001</v>
      </c>
      <c r="R12">
        <v>133.80000000000001</v>
      </c>
      <c r="S12">
        <v>133.80000000000001</v>
      </c>
      <c r="T12">
        <v>133.80000000000001</v>
      </c>
      <c r="U12">
        <v>133.80000000000001</v>
      </c>
      <c r="V12">
        <v>133.80000000000001</v>
      </c>
      <c r="W12">
        <v>133.80000000000001</v>
      </c>
      <c r="X12">
        <v>133.80000000000001</v>
      </c>
      <c r="Y12">
        <v>133.80000000000001</v>
      </c>
      <c r="Z12">
        <v>133.80000000000001</v>
      </c>
      <c r="AA12">
        <v>133.80000000000001</v>
      </c>
      <c r="AB12">
        <v>133.80000000000001</v>
      </c>
      <c r="AC12">
        <v>133.80000000000001</v>
      </c>
      <c r="AD12">
        <v>133.80000000000001</v>
      </c>
      <c r="AE12">
        <v>133.80000000000001</v>
      </c>
      <c r="AF12">
        <v>133.80000000000001</v>
      </c>
      <c r="AG12">
        <v>133.80000000000001</v>
      </c>
      <c r="AH12">
        <v>133.80000000000001</v>
      </c>
      <c r="AI12">
        <v>133.80000000000001</v>
      </c>
      <c r="AJ12">
        <v>133.80000000000001</v>
      </c>
      <c r="AK12">
        <v>133.80000000000001</v>
      </c>
      <c r="AL12">
        <v>133.80000000000001</v>
      </c>
    </row>
    <row r="13" spans="1:38">
      <c r="A13" t="s">
        <v>41</v>
      </c>
      <c r="B13" t="s">
        <v>907</v>
      </c>
      <c r="C13" t="s">
        <v>114</v>
      </c>
      <c r="D13" t="s">
        <v>744</v>
      </c>
      <c r="E13">
        <v>535.1</v>
      </c>
      <c r="F13">
        <v>535.1</v>
      </c>
      <c r="G13">
        <v>535.1</v>
      </c>
      <c r="H13">
        <v>535.1</v>
      </c>
      <c r="I13">
        <v>535.1</v>
      </c>
      <c r="J13">
        <v>535.1</v>
      </c>
      <c r="K13">
        <v>535.1</v>
      </c>
      <c r="L13">
        <v>535.1</v>
      </c>
      <c r="M13">
        <v>535.1</v>
      </c>
      <c r="N13">
        <v>535.1</v>
      </c>
      <c r="O13">
        <v>535.1</v>
      </c>
      <c r="P13">
        <v>535.1</v>
      </c>
      <c r="Q13">
        <v>535.1</v>
      </c>
      <c r="R13">
        <v>535.1</v>
      </c>
      <c r="S13">
        <v>535.1</v>
      </c>
      <c r="T13">
        <v>535.1</v>
      </c>
      <c r="U13">
        <v>535.1</v>
      </c>
      <c r="V13">
        <v>535.1</v>
      </c>
      <c r="W13">
        <v>535.1</v>
      </c>
      <c r="X13">
        <v>535.1</v>
      </c>
      <c r="Y13">
        <v>535.1</v>
      </c>
      <c r="Z13">
        <v>535.1</v>
      </c>
      <c r="AA13">
        <v>535.1</v>
      </c>
      <c r="AB13">
        <v>535.1</v>
      </c>
      <c r="AC13">
        <v>535.1</v>
      </c>
      <c r="AD13">
        <v>535.1</v>
      </c>
      <c r="AE13">
        <v>535.1</v>
      </c>
      <c r="AF13">
        <v>535.1</v>
      </c>
      <c r="AG13">
        <v>535.1</v>
      </c>
      <c r="AH13">
        <v>535.1</v>
      </c>
      <c r="AI13">
        <v>535.1</v>
      </c>
      <c r="AJ13">
        <v>535.1</v>
      </c>
      <c r="AK13">
        <v>535.1</v>
      </c>
      <c r="AL13">
        <v>535.1</v>
      </c>
    </row>
    <row r="14" spans="1:38">
      <c r="A14" t="s">
        <v>41</v>
      </c>
      <c r="B14" t="s">
        <v>908</v>
      </c>
      <c r="C14" t="s">
        <v>114</v>
      </c>
      <c r="D14" t="s">
        <v>744</v>
      </c>
      <c r="E14">
        <v>3210.6</v>
      </c>
      <c r="F14">
        <v>3210.6</v>
      </c>
      <c r="G14">
        <v>3210.6</v>
      </c>
      <c r="H14">
        <v>3210.6</v>
      </c>
      <c r="I14">
        <v>3210.6</v>
      </c>
      <c r="J14">
        <v>3210.6</v>
      </c>
      <c r="K14">
        <v>3210.6</v>
      </c>
      <c r="L14">
        <v>3210.6</v>
      </c>
      <c r="M14">
        <v>3210.6</v>
      </c>
      <c r="N14">
        <v>3210.6</v>
      </c>
      <c r="O14">
        <v>3210.6</v>
      </c>
      <c r="P14">
        <v>3210.6</v>
      </c>
      <c r="Q14">
        <v>3210.6</v>
      </c>
      <c r="R14">
        <v>3210.6</v>
      </c>
      <c r="S14">
        <v>3210.6</v>
      </c>
      <c r="T14">
        <v>3210.6</v>
      </c>
      <c r="U14">
        <v>3210.6</v>
      </c>
      <c r="V14">
        <v>3210.6</v>
      </c>
      <c r="W14">
        <v>3210.6</v>
      </c>
      <c r="X14">
        <v>3210.6</v>
      </c>
      <c r="Y14">
        <v>3210.6</v>
      </c>
      <c r="Z14">
        <v>3210.6</v>
      </c>
      <c r="AA14">
        <v>3210.6</v>
      </c>
      <c r="AB14">
        <v>3210.6</v>
      </c>
      <c r="AC14">
        <v>3210.6</v>
      </c>
      <c r="AD14">
        <v>3210.6</v>
      </c>
      <c r="AE14">
        <v>3210.6</v>
      </c>
      <c r="AF14">
        <v>3210.6</v>
      </c>
      <c r="AG14">
        <v>3210.6</v>
      </c>
      <c r="AH14">
        <v>3210.6</v>
      </c>
      <c r="AI14">
        <v>3210.6</v>
      </c>
      <c r="AJ14">
        <v>3210.6</v>
      </c>
      <c r="AK14">
        <v>3210.6</v>
      </c>
      <c r="AL14">
        <v>3210.6</v>
      </c>
    </row>
    <row r="15" spans="1:38">
      <c r="A15" t="s">
        <v>41</v>
      </c>
      <c r="B15" t="s">
        <v>909</v>
      </c>
      <c r="C15" t="s">
        <v>114</v>
      </c>
      <c r="D15" t="s">
        <v>744</v>
      </c>
      <c r="E15">
        <v>668.9</v>
      </c>
      <c r="F15">
        <v>668.9</v>
      </c>
      <c r="G15">
        <v>668.9</v>
      </c>
      <c r="H15">
        <v>668.9</v>
      </c>
      <c r="I15">
        <v>668.9</v>
      </c>
      <c r="J15">
        <v>668.9</v>
      </c>
      <c r="K15">
        <v>668.9</v>
      </c>
      <c r="L15">
        <v>668.9</v>
      </c>
      <c r="M15">
        <v>668.9</v>
      </c>
      <c r="N15">
        <v>668.9</v>
      </c>
      <c r="O15">
        <v>668.9</v>
      </c>
      <c r="P15">
        <v>668.9</v>
      </c>
      <c r="Q15">
        <v>668.9</v>
      </c>
      <c r="R15">
        <v>668.9</v>
      </c>
      <c r="S15">
        <v>668.9</v>
      </c>
      <c r="T15">
        <v>668.9</v>
      </c>
      <c r="U15">
        <v>668.9</v>
      </c>
      <c r="V15">
        <v>668.9</v>
      </c>
      <c r="W15">
        <v>668.9</v>
      </c>
      <c r="X15">
        <v>668.9</v>
      </c>
      <c r="Y15">
        <v>668.9</v>
      </c>
      <c r="Z15">
        <v>668.9</v>
      </c>
      <c r="AA15">
        <v>668.9</v>
      </c>
      <c r="AB15">
        <v>668.9</v>
      </c>
      <c r="AC15">
        <v>668.9</v>
      </c>
      <c r="AD15">
        <v>668.9</v>
      </c>
      <c r="AE15">
        <v>668.9</v>
      </c>
      <c r="AF15">
        <v>668.9</v>
      </c>
      <c r="AG15">
        <v>668.9</v>
      </c>
      <c r="AH15">
        <v>668.9</v>
      </c>
      <c r="AI15">
        <v>668.9</v>
      </c>
      <c r="AJ15">
        <v>668.9</v>
      </c>
      <c r="AK15">
        <v>668.9</v>
      </c>
      <c r="AL15">
        <v>668.9</v>
      </c>
    </row>
    <row r="16" spans="1:38">
      <c r="A16" t="s">
        <v>876</v>
      </c>
      <c r="B16" t="s">
        <v>903</v>
      </c>
      <c r="C16" t="s">
        <v>107</v>
      </c>
      <c r="D16" t="s">
        <v>744</v>
      </c>
      <c r="E16">
        <v>58.3</v>
      </c>
      <c r="F16">
        <v>58.3</v>
      </c>
      <c r="G16">
        <v>58.3</v>
      </c>
      <c r="H16">
        <v>58.3</v>
      </c>
      <c r="I16">
        <v>58.3</v>
      </c>
      <c r="J16">
        <v>58.3</v>
      </c>
      <c r="K16">
        <v>58.3</v>
      </c>
      <c r="L16">
        <v>58.3</v>
      </c>
      <c r="M16">
        <v>58.3</v>
      </c>
      <c r="N16">
        <v>58.3</v>
      </c>
      <c r="O16">
        <v>58.3</v>
      </c>
      <c r="P16">
        <v>58.3</v>
      </c>
      <c r="Q16">
        <v>58.3</v>
      </c>
      <c r="R16">
        <v>58.3</v>
      </c>
      <c r="S16">
        <v>58.3</v>
      </c>
      <c r="T16">
        <v>58.3</v>
      </c>
      <c r="U16">
        <v>58.3</v>
      </c>
      <c r="V16">
        <v>58.3</v>
      </c>
      <c r="W16">
        <v>58.3</v>
      </c>
      <c r="X16">
        <v>58.3</v>
      </c>
      <c r="Y16">
        <v>58.3</v>
      </c>
      <c r="Z16">
        <v>58.3</v>
      </c>
      <c r="AA16">
        <v>58.3</v>
      </c>
      <c r="AB16">
        <v>58.3</v>
      </c>
      <c r="AC16">
        <v>58.3</v>
      </c>
      <c r="AD16">
        <v>58.3</v>
      </c>
      <c r="AE16">
        <v>58.3</v>
      </c>
      <c r="AF16">
        <v>58.3</v>
      </c>
      <c r="AG16">
        <v>58.3</v>
      </c>
      <c r="AH16">
        <v>58.3</v>
      </c>
      <c r="AI16">
        <v>58.3</v>
      </c>
      <c r="AJ16">
        <v>58.3</v>
      </c>
      <c r="AK16">
        <v>58.3</v>
      </c>
      <c r="AL16">
        <v>58.3</v>
      </c>
    </row>
    <row r="17" spans="1:38">
      <c r="A17" t="s">
        <v>876</v>
      </c>
      <c r="B17" t="s">
        <v>903</v>
      </c>
      <c r="C17" t="s">
        <v>121</v>
      </c>
      <c r="D17" t="s">
        <v>744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t="s">
        <v>876</v>
      </c>
      <c r="B18" t="s">
        <v>904</v>
      </c>
      <c r="C18" t="s">
        <v>124</v>
      </c>
      <c r="D18" t="s">
        <v>744</v>
      </c>
      <c r="E18">
        <v>14.1</v>
      </c>
      <c r="F18">
        <v>14.1</v>
      </c>
      <c r="G18">
        <v>14.1</v>
      </c>
      <c r="H18">
        <v>14.1</v>
      </c>
      <c r="I18">
        <v>14.1</v>
      </c>
      <c r="J18">
        <v>14.1</v>
      </c>
      <c r="K18">
        <v>14.1</v>
      </c>
      <c r="L18">
        <v>14.1</v>
      </c>
      <c r="M18">
        <v>14.1</v>
      </c>
      <c r="N18">
        <v>14.1</v>
      </c>
      <c r="O18">
        <v>14.1</v>
      </c>
      <c r="P18">
        <v>14.1</v>
      </c>
      <c r="Q18">
        <v>14.1</v>
      </c>
      <c r="R18">
        <v>14.1</v>
      </c>
      <c r="S18">
        <v>14.1</v>
      </c>
      <c r="T18">
        <v>14.1</v>
      </c>
      <c r="U18">
        <v>14.1</v>
      </c>
      <c r="V18">
        <v>14.1</v>
      </c>
      <c r="W18">
        <v>14.1</v>
      </c>
      <c r="X18">
        <v>14.1</v>
      </c>
      <c r="Y18">
        <v>14.1</v>
      </c>
      <c r="Z18">
        <v>14.1</v>
      </c>
      <c r="AA18">
        <v>14.1</v>
      </c>
      <c r="AB18">
        <v>14.1</v>
      </c>
      <c r="AC18">
        <v>14.1</v>
      </c>
      <c r="AD18">
        <v>14.1</v>
      </c>
      <c r="AE18">
        <v>14.1</v>
      </c>
      <c r="AF18">
        <v>14.1</v>
      </c>
      <c r="AG18">
        <v>14.1</v>
      </c>
      <c r="AH18">
        <v>14.1</v>
      </c>
      <c r="AI18">
        <v>14.1</v>
      </c>
      <c r="AJ18">
        <v>14.1</v>
      </c>
      <c r="AK18">
        <v>14.1</v>
      </c>
      <c r="AL18">
        <v>14.1</v>
      </c>
    </row>
    <row r="19" spans="1:38">
      <c r="A19" t="s">
        <v>876</v>
      </c>
      <c r="B19" t="s">
        <v>904</v>
      </c>
      <c r="C19" t="s">
        <v>107</v>
      </c>
      <c r="D19" t="s">
        <v>744</v>
      </c>
      <c r="E19">
        <v>4.2</v>
      </c>
      <c r="F19">
        <v>4.2</v>
      </c>
      <c r="G19">
        <v>4.2</v>
      </c>
      <c r="H19">
        <v>4.2</v>
      </c>
      <c r="I19">
        <v>4.2</v>
      </c>
      <c r="J19">
        <v>4.2</v>
      </c>
      <c r="K19">
        <v>4.2</v>
      </c>
      <c r="L19">
        <v>4.2</v>
      </c>
      <c r="M19">
        <v>4.2</v>
      </c>
      <c r="N19">
        <v>4.2</v>
      </c>
      <c r="O19">
        <v>4.2</v>
      </c>
      <c r="P19">
        <v>4.2</v>
      </c>
      <c r="Q19">
        <v>4.2</v>
      </c>
      <c r="R19">
        <v>4.2</v>
      </c>
      <c r="S19">
        <v>4.2</v>
      </c>
      <c r="T19">
        <v>4.2</v>
      </c>
      <c r="U19">
        <v>4.2</v>
      </c>
      <c r="V19">
        <v>4.2</v>
      </c>
      <c r="W19">
        <v>4.2</v>
      </c>
      <c r="X19">
        <v>4.2</v>
      </c>
      <c r="Y19">
        <v>4.2</v>
      </c>
      <c r="Z19">
        <v>4.2</v>
      </c>
      <c r="AA19">
        <v>4.2</v>
      </c>
      <c r="AB19">
        <v>4.2</v>
      </c>
      <c r="AC19">
        <v>4.2</v>
      </c>
      <c r="AD19">
        <v>4.2</v>
      </c>
      <c r="AE19">
        <v>4.2</v>
      </c>
      <c r="AF19">
        <v>4.2</v>
      </c>
      <c r="AG19">
        <v>4.2</v>
      </c>
      <c r="AH19">
        <v>4.2</v>
      </c>
      <c r="AI19">
        <v>4.2</v>
      </c>
      <c r="AJ19">
        <v>4.2</v>
      </c>
      <c r="AK19">
        <v>4.2</v>
      </c>
      <c r="AL19">
        <v>4.2</v>
      </c>
    </row>
    <row r="20" spans="1:38">
      <c r="A20" t="s">
        <v>876</v>
      </c>
      <c r="B20" t="s">
        <v>904</v>
      </c>
      <c r="C20" t="s">
        <v>121</v>
      </c>
      <c r="D20" t="s">
        <v>744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t="s">
        <v>876</v>
      </c>
      <c r="B21" t="s">
        <v>904</v>
      </c>
      <c r="C21" t="s">
        <v>106</v>
      </c>
      <c r="D21" t="s">
        <v>744</v>
      </c>
      <c r="E21">
        <v>0.5</v>
      </c>
      <c r="F21">
        <v>0.5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0.5</v>
      </c>
      <c r="Y21">
        <v>0.5</v>
      </c>
      <c r="Z21">
        <v>0.5</v>
      </c>
      <c r="AA21">
        <v>0.5</v>
      </c>
      <c r="AB21">
        <v>0.5</v>
      </c>
      <c r="AC21">
        <v>0.5</v>
      </c>
      <c r="AD21">
        <v>0.5</v>
      </c>
      <c r="AE21">
        <v>0.5</v>
      </c>
      <c r="AF21">
        <v>0.5</v>
      </c>
      <c r="AG21">
        <v>0.5</v>
      </c>
      <c r="AH21">
        <v>0.5</v>
      </c>
      <c r="AI21">
        <v>0.5</v>
      </c>
      <c r="AJ21">
        <v>0.5</v>
      </c>
      <c r="AK21">
        <v>0.5</v>
      </c>
      <c r="AL21">
        <v>0.5</v>
      </c>
    </row>
    <row r="22" spans="1:38">
      <c r="A22" t="s">
        <v>876</v>
      </c>
      <c r="B22" t="s">
        <v>905</v>
      </c>
      <c r="C22" t="s">
        <v>107</v>
      </c>
      <c r="D22" t="s">
        <v>744</v>
      </c>
      <c r="E22">
        <v>21.9</v>
      </c>
      <c r="F22">
        <v>21.9</v>
      </c>
      <c r="G22">
        <v>21.9</v>
      </c>
      <c r="H22">
        <v>21.9</v>
      </c>
      <c r="I22">
        <v>21.9</v>
      </c>
      <c r="J22">
        <v>21.9</v>
      </c>
      <c r="K22">
        <v>21.9</v>
      </c>
      <c r="L22">
        <v>21.9</v>
      </c>
      <c r="M22">
        <v>21.9</v>
      </c>
      <c r="N22">
        <v>21.9</v>
      </c>
      <c r="O22">
        <v>21.9</v>
      </c>
      <c r="P22">
        <v>21.9</v>
      </c>
      <c r="Q22">
        <v>21.9</v>
      </c>
      <c r="R22">
        <v>21.9</v>
      </c>
      <c r="S22">
        <v>21.9</v>
      </c>
      <c r="T22">
        <v>21.9</v>
      </c>
      <c r="U22">
        <v>21.9</v>
      </c>
      <c r="V22">
        <v>21.9</v>
      </c>
      <c r="W22">
        <v>21.9</v>
      </c>
      <c r="X22">
        <v>21.9</v>
      </c>
      <c r="Y22">
        <v>21.9</v>
      </c>
      <c r="Z22">
        <v>21.9</v>
      </c>
      <c r="AA22">
        <v>21.9</v>
      </c>
      <c r="AB22">
        <v>21.9</v>
      </c>
      <c r="AC22">
        <v>21.9</v>
      </c>
      <c r="AD22">
        <v>21.9</v>
      </c>
      <c r="AE22">
        <v>21.9</v>
      </c>
      <c r="AF22">
        <v>21.9</v>
      </c>
      <c r="AG22">
        <v>21.9</v>
      </c>
      <c r="AH22">
        <v>21.9</v>
      </c>
      <c r="AI22">
        <v>21.9</v>
      </c>
      <c r="AJ22">
        <v>21.9</v>
      </c>
      <c r="AK22">
        <v>21.9</v>
      </c>
      <c r="AL22">
        <v>21.9</v>
      </c>
    </row>
    <row r="23" spans="1:38">
      <c r="A23" t="s">
        <v>876</v>
      </c>
      <c r="B23" t="s">
        <v>905</v>
      </c>
      <c r="C23" t="s">
        <v>121</v>
      </c>
      <c r="D23" t="s">
        <v>744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>
      <c r="A24" t="s">
        <v>876</v>
      </c>
      <c r="B24" t="s">
        <v>906</v>
      </c>
      <c r="C24" t="s">
        <v>114</v>
      </c>
      <c r="D24" t="s">
        <v>744</v>
      </c>
      <c r="E24">
        <v>29</v>
      </c>
      <c r="F24">
        <v>29</v>
      </c>
      <c r="G24">
        <v>29</v>
      </c>
      <c r="H24">
        <v>29</v>
      </c>
      <c r="I24">
        <v>29</v>
      </c>
      <c r="J24">
        <v>29</v>
      </c>
      <c r="K24">
        <v>29</v>
      </c>
      <c r="L24">
        <v>29</v>
      </c>
      <c r="M24">
        <v>29</v>
      </c>
      <c r="N24">
        <v>29</v>
      </c>
      <c r="O24">
        <v>29</v>
      </c>
      <c r="P24">
        <v>29</v>
      </c>
      <c r="Q24">
        <v>29</v>
      </c>
      <c r="R24">
        <v>29</v>
      </c>
      <c r="S24">
        <v>29</v>
      </c>
      <c r="T24">
        <v>29</v>
      </c>
      <c r="U24">
        <v>29</v>
      </c>
      <c r="V24">
        <v>29</v>
      </c>
      <c r="W24">
        <v>29</v>
      </c>
      <c r="X24">
        <v>29</v>
      </c>
      <c r="Y24">
        <v>29</v>
      </c>
      <c r="Z24">
        <v>29</v>
      </c>
      <c r="AA24">
        <v>29</v>
      </c>
      <c r="AB24">
        <v>29</v>
      </c>
      <c r="AC24">
        <v>29</v>
      </c>
      <c r="AD24">
        <v>29</v>
      </c>
      <c r="AE24">
        <v>29</v>
      </c>
      <c r="AF24">
        <v>29</v>
      </c>
      <c r="AG24">
        <v>29</v>
      </c>
      <c r="AH24">
        <v>29</v>
      </c>
      <c r="AI24">
        <v>29</v>
      </c>
      <c r="AJ24">
        <v>29</v>
      </c>
      <c r="AK24">
        <v>29</v>
      </c>
      <c r="AL24">
        <v>29</v>
      </c>
    </row>
    <row r="25" spans="1:38">
      <c r="A25" t="s">
        <v>876</v>
      </c>
      <c r="B25" t="s">
        <v>907</v>
      </c>
      <c r="C25" t="s">
        <v>114</v>
      </c>
      <c r="D25" t="s">
        <v>744</v>
      </c>
      <c r="E25">
        <v>29</v>
      </c>
      <c r="F25">
        <v>29</v>
      </c>
      <c r="G25">
        <v>29</v>
      </c>
      <c r="H25">
        <v>29</v>
      </c>
      <c r="I25">
        <v>29</v>
      </c>
      <c r="J25">
        <v>29</v>
      </c>
      <c r="K25">
        <v>29</v>
      </c>
      <c r="L25">
        <v>29</v>
      </c>
      <c r="M25">
        <v>29</v>
      </c>
      <c r="N25">
        <v>29</v>
      </c>
      <c r="O25">
        <v>29</v>
      </c>
      <c r="P25">
        <v>29</v>
      </c>
      <c r="Q25">
        <v>29</v>
      </c>
      <c r="R25">
        <v>29</v>
      </c>
      <c r="S25">
        <v>29</v>
      </c>
      <c r="T25">
        <v>29</v>
      </c>
      <c r="U25">
        <v>29</v>
      </c>
      <c r="V25">
        <v>29</v>
      </c>
      <c r="W25">
        <v>29</v>
      </c>
      <c r="X25">
        <v>29</v>
      </c>
      <c r="Y25">
        <v>29</v>
      </c>
      <c r="Z25">
        <v>29</v>
      </c>
      <c r="AA25">
        <v>29</v>
      </c>
      <c r="AB25">
        <v>29</v>
      </c>
      <c r="AC25">
        <v>29</v>
      </c>
      <c r="AD25">
        <v>29</v>
      </c>
      <c r="AE25">
        <v>29</v>
      </c>
      <c r="AF25">
        <v>29</v>
      </c>
      <c r="AG25">
        <v>29</v>
      </c>
      <c r="AH25">
        <v>29</v>
      </c>
      <c r="AI25">
        <v>29</v>
      </c>
      <c r="AJ25">
        <v>29</v>
      </c>
      <c r="AK25">
        <v>29</v>
      </c>
      <c r="AL25">
        <v>29</v>
      </c>
    </row>
    <row r="26" spans="1:38">
      <c r="A26" t="s">
        <v>876</v>
      </c>
      <c r="B26" t="s">
        <v>908</v>
      </c>
      <c r="C26" t="s">
        <v>114</v>
      </c>
      <c r="D26" t="s">
        <v>744</v>
      </c>
      <c r="E26">
        <v>63.8</v>
      </c>
      <c r="F26">
        <v>63.8</v>
      </c>
      <c r="G26">
        <v>63.8</v>
      </c>
      <c r="H26">
        <v>63.8</v>
      </c>
      <c r="I26">
        <v>63.8</v>
      </c>
      <c r="J26">
        <v>63.8</v>
      </c>
      <c r="K26">
        <v>63.8</v>
      </c>
      <c r="L26">
        <v>63.8</v>
      </c>
      <c r="M26">
        <v>63.8</v>
      </c>
      <c r="N26">
        <v>63.8</v>
      </c>
      <c r="O26">
        <v>63.8</v>
      </c>
      <c r="P26">
        <v>63.8</v>
      </c>
      <c r="Q26">
        <v>63.8</v>
      </c>
      <c r="R26">
        <v>63.8</v>
      </c>
      <c r="S26">
        <v>63.8</v>
      </c>
      <c r="T26">
        <v>63.8</v>
      </c>
      <c r="U26">
        <v>63.8</v>
      </c>
      <c r="V26">
        <v>63.8</v>
      </c>
      <c r="W26">
        <v>63.8</v>
      </c>
      <c r="X26">
        <v>63.8</v>
      </c>
      <c r="Y26">
        <v>63.8</v>
      </c>
      <c r="Z26">
        <v>63.8</v>
      </c>
      <c r="AA26">
        <v>63.8</v>
      </c>
      <c r="AB26">
        <v>63.8</v>
      </c>
      <c r="AC26">
        <v>63.8</v>
      </c>
      <c r="AD26">
        <v>63.8</v>
      </c>
      <c r="AE26">
        <v>63.8</v>
      </c>
      <c r="AF26">
        <v>63.8</v>
      </c>
      <c r="AG26">
        <v>63.8</v>
      </c>
      <c r="AH26">
        <v>63.8</v>
      </c>
      <c r="AI26">
        <v>63.8</v>
      </c>
      <c r="AJ26">
        <v>63.8</v>
      </c>
      <c r="AK26">
        <v>63.8</v>
      </c>
      <c r="AL26">
        <v>63.8</v>
      </c>
    </row>
    <row r="27" spans="1:38">
      <c r="A27" t="s">
        <v>876</v>
      </c>
      <c r="B27" t="s">
        <v>909</v>
      </c>
      <c r="C27" t="s">
        <v>114</v>
      </c>
      <c r="D27" t="s">
        <v>744</v>
      </c>
      <c r="E27">
        <v>43.5</v>
      </c>
      <c r="F27">
        <v>43.5</v>
      </c>
      <c r="G27">
        <v>43.5</v>
      </c>
      <c r="H27">
        <v>43.5</v>
      </c>
      <c r="I27">
        <v>43.5</v>
      </c>
      <c r="J27">
        <v>43.5</v>
      </c>
      <c r="K27">
        <v>43.5</v>
      </c>
      <c r="L27">
        <v>43.5</v>
      </c>
      <c r="M27">
        <v>43.5</v>
      </c>
      <c r="N27">
        <v>43.5</v>
      </c>
      <c r="O27">
        <v>43.5</v>
      </c>
      <c r="P27">
        <v>43.5</v>
      </c>
      <c r="Q27">
        <v>43.5</v>
      </c>
      <c r="R27">
        <v>43.5</v>
      </c>
      <c r="S27">
        <v>43.5</v>
      </c>
      <c r="T27">
        <v>43.5</v>
      </c>
      <c r="U27">
        <v>43.5</v>
      </c>
      <c r="V27">
        <v>43.5</v>
      </c>
      <c r="W27">
        <v>43.5</v>
      </c>
      <c r="X27">
        <v>43.5</v>
      </c>
      <c r="Y27">
        <v>43.5</v>
      </c>
      <c r="Z27">
        <v>43.5</v>
      </c>
      <c r="AA27">
        <v>43.5</v>
      </c>
      <c r="AB27">
        <v>43.5</v>
      </c>
      <c r="AC27">
        <v>43.5</v>
      </c>
      <c r="AD27">
        <v>43.5</v>
      </c>
      <c r="AE27">
        <v>43.5</v>
      </c>
      <c r="AF27">
        <v>43.5</v>
      </c>
      <c r="AG27">
        <v>43.5</v>
      </c>
      <c r="AH27">
        <v>43.5</v>
      </c>
      <c r="AI27">
        <v>43.5</v>
      </c>
      <c r="AJ27">
        <v>43.5</v>
      </c>
      <c r="AK27">
        <v>43.5</v>
      </c>
      <c r="AL27">
        <v>43.5</v>
      </c>
    </row>
    <row r="28" spans="1:38">
      <c r="A28" t="s">
        <v>877</v>
      </c>
      <c r="B28" t="s">
        <v>903</v>
      </c>
      <c r="C28" t="s">
        <v>107</v>
      </c>
      <c r="D28" t="s">
        <v>744</v>
      </c>
      <c r="E28">
        <v>173.2</v>
      </c>
      <c r="F28">
        <v>173.2</v>
      </c>
      <c r="G28">
        <v>173.2</v>
      </c>
      <c r="H28">
        <v>173.2</v>
      </c>
      <c r="I28">
        <v>173.2</v>
      </c>
      <c r="J28">
        <v>173.2</v>
      </c>
      <c r="K28">
        <v>173.2</v>
      </c>
      <c r="L28">
        <v>173.2</v>
      </c>
      <c r="M28">
        <v>173.2</v>
      </c>
      <c r="N28">
        <v>173.2</v>
      </c>
      <c r="O28">
        <v>173.2</v>
      </c>
      <c r="P28">
        <v>173.2</v>
      </c>
      <c r="Q28">
        <v>173.2</v>
      </c>
      <c r="R28">
        <v>173.2</v>
      </c>
      <c r="S28">
        <v>173.2</v>
      </c>
      <c r="T28">
        <v>173.2</v>
      </c>
      <c r="U28">
        <v>173.2</v>
      </c>
      <c r="V28">
        <v>173.2</v>
      </c>
      <c r="W28">
        <v>173.2</v>
      </c>
      <c r="X28">
        <v>173.2</v>
      </c>
      <c r="Y28">
        <v>173.2</v>
      </c>
      <c r="Z28">
        <v>173.2</v>
      </c>
      <c r="AA28">
        <v>173.2</v>
      </c>
      <c r="AB28">
        <v>173.2</v>
      </c>
      <c r="AC28">
        <v>173.2</v>
      </c>
      <c r="AD28">
        <v>173.2</v>
      </c>
      <c r="AE28">
        <v>173.2</v>
      </c>
      <c r="AF28">
        <v>173.2</v>
      </c>
      <c r="AG28">
        <v>173.2</v>
      </c>
      <c r="AH28">
        <v>173.2</v>
      </c>
      <c r="AI28">
        <v>173.2</v>
      </c>
      <c r="AJ28">
        <v>173.2</v>
      </c>
      <c r="AK28">
        <v>173.2</v>
      </c>
      <c r="AL28">
        <v>173.2</v>
      </c>
    </row>
    <row r="29" spans="1:38">
      <c r="A29" t="s">
        <v>877</v>
      </c>
      <c r="B29" t="s">
        <v>903</v>
      </c>
      <c r="C29" t="s">
        <v>121</v>
      </c>
      <c r="D29" t="s">
        <v>744</v>
      </c>
      <c r="E29">
        <v>7</v>
      </c>
      <c r="F29">
        <v>7</v>
      </c>
      <c r="G29">
        <v>7</v>
      </c>
      <c r="H29">
        <v>7</v>
      </c>
      <c r="I29">
        <v>7</v>
      </c>
      <c r="J29">
        <v>7</v>
      </c>
      <c r="K29">
        <v>7</v>
      </c>
      <c r="L29">
        <v>7</v>
      </c>
      <c r="M29">
        <v>7</v>
      </c>
      <c r="N29">
        <v>7</v>
      </c>
      <c r="O29">
        <v>7</v>
      </c>
      <c r="P29">
        <v>7</v>
      </c>
      <c r="Q29">
        <v>7</v>
      </c>
      <c r="R29">
        <v>7</v>
      </c>
      <c r="S29">
        <v>7</v>
      </c>
      <c r="T29">
        <v>7</v>
      </c>
      <c r="U29">
        <v>7</v>
      </c>
      <c r="V29">
        <v>7</v>
      </c>
      <c r="W29">
        <v>7</v>
      </c>
      <c r="X29">
        <v>7</v>
      </c>
      <c r="Y29">
        <v>7</v>
      </c>
      <c r="Z29">
        <v>7</v>
      </c>
      <c r="AA29">
        <v>7</v>
      </c>
      <c r="AB29">
        <v>7</v>
      </c>
      <c r="AC29">
        <v>7</v>
      </c>
      <c r="AD29">
        <v>7</v>
      </c>
      <c r="AE29">
        <v>7</v>
      </c>
      <c r="AF29">
        <v>7</v>
      </c>
      <c r="AG29">
        <v>7</v>
      </c>
      <c r="AH29">
        <v>7</v>
      </c>
      <c r="AI29">
        <v>7</v>
      </c>
      <c r="AJ29">
        <v>7</v>
      </c>
      <c r="AK29">
        <v>7</v>
      </c>
      <c r="AL29">
        <v>7</v>
      </c>
    </row>
    <row r="30" spans="1:38">
      <c r="A30" t="s">
        <v>877</v>
      </c>
      <c r="B30" t="s">
        <v>904</v>
      </c>
      <c r="C30" t="s">
        <v>124</v>
      </c>
      <c r="D30" t="s">
        <v>744</v>
      </c>
      <c r="E30">
        <v>19.899999999999999</v>
      </c>
      <c r="F30">
        <v>19.899999999999999</v>
      </c>
      <c r="G30">
        <v>19.899999999999999</v>
      </c>
      <c r="H30">
        <v>19.899999999999999</v>
      </c>
      <c r="I30">
        <v>19.899999999999999</v>
      </c>
      <c r="J30">
        <v>19.899999999999999</v>
      </c>
      <c r="K30">
        <v>19.899999999999999</v>
      </c>
      <c r="L30">
        <v>19.899999999999999</v>
      </c>
      <c r="M30">
        <v>19.899999999999999</v>
      </c>
      <c r="N30">
        <v>19.899999999999999</v>
      </c>
      <c r="O30">
        <v>19.899999999999999</v>
      </c>
      <c r="P30">
        <v>19.899999999999999</v>
      </c>
      <c r="Q30">
        <v>19.899999999999999</v>
      </c>
      <c r="R30">
        <v>19.899999999999999</v>
      </c>
      <c r="S30">
        <v>19.899999999999999</v>
      </c>
      <c r="T30">
        <v>19.899999999999999</v>
      </c>
      <c r="U30">
        <v>19.899999999999999</v>
      </c>
      <c r="V30">
        <v>19.899999999999999</v>
      </c>
      <c r="W30">
        <v>19.899999999999999</v>
      </c>
      <c r="X30">
        <v>19.899999999999999</v>
      </c>
      <c r="Y30">
        <v>19.899999999999999</v>
      </c>
      <c r="Z30">
        <v>19.899999999999999</v>
      </c>
      <c r="AA30">
        <v>19.899999999999999</v>
      </c>
      <c r="AB30">
        <v>19.899999999999999</v>
      </c>
      <c r="AC30">
        <v>19.899999999999999</v>
      </c>
      <c r="AD30">
        <v>19.899999999999999</v>
      </c>
      <c r="AE30">
        <v>19.899999999999999</v>
      </c>
      <c r="AF30">
        <v>19.899999999999999</v>
      </c>
      <c r="AG30">
        <v>19.899999999999999</v>
      </c>
      <c r="AH30">
        <v>19.899999999999999</v>
      </c>
      <c r="AI30">
        <v>19.899999999999999</v>
      </c>
      <c r="AJ30">
        <v>19.899999999999999</v>
      </c>
      <c r="AK30">
        <v>19.899999999999999</v>
      </c>
      <c r="AL30">
        <v>19.899999999999999</v>
      </c>
    </row>
    <row r="31" spans="1:38">
      <c r="A31" t="s">
        <v>877</v>
      </c>
      <c r="B31" t="s">
        <v>904</v>
      </c>
      <c r="C31" t="s">
        <v>107</v>
      </c>
      <c r="D31" t="s">
        <v>744</v>
      </c>
      <c r="E31">
        <v>19.8</v>
      </c>
      <c r="F31">
        <v>19.8</v>
      </c>
      <c r="G31">
        <v>19.8</v>
      </c>
      <c r="H31">
        <v>19.8</v>
      </c>
      <c r="I31">
        <v>19.8</v>
      </c>
      <c r="J31">
        <v>19.8</v>
      </c>
      <c r="K31">
        <v>19.8</v>
      </c>
      <c r="L31">
        <v>19.8</v>
      </c>
      <c r="M31">
        <v>19.8</v>
      </c>
      <c r="N31">
        <v>19.8</v>
      </c>
      <c r="O31">
        <v>19.8</v>
      </c>
      <c r="P31">
        <v>19.8</v>
      </c>
      <c r="Q31">
        <v>19.8</v>
      </c>
      <c r="R31">
        <v>19.8</v>
      </c>
      <c r="S31">
        <v>19.8</v>
      </c>
      <c r="T31">
        <v>19.8</v>
      </c>
      <c r="U31">
        <v>19.8</v>
      </c>
      <c r="V31">
        <v>19.8</v>
      </c>
      <c r="W31">
        <v>19.8</v>
      </c>
      <c r="X31">
        <v>19.8</v>
      </c>
      <c r="Y31">
        <v>19.8</v>
      </c>
      <c r="Z31">
        <v>19.8</v>
      </c>
      <c r="AA31">
        <v>19.8</v>
      </c>
      <c r="AB31">
        <v>19.8</v>
      </c>
      <c r="AC31">
        <v>19.8</v>
      </c>
      <c r="AD31">
        <v>19.8</v>
      </c>
      <c r="AE31">
        <v>19.8</v>
      </c>
      <c r="AF31">
        <v>19.8</v>
      </c>
      <c r="AG31">
        <v>19.8</v>
      </c>
      <c r="AH31">
        <v>19.8</v>
      </c>
      <c r="AI31">
        <v>19.8</v>
      </c>
      <c r="AJ31">
        <v>19.8</v>
      </c>
      <c r="AK31">
        <v>19.8</v>
      </c>
      <c r="AL31">
        <v>19.8</v>
      </c>
    </row>
    <row r="32" spans="1:38">
      <c r="A32" t="s">
        <v>877</v>
      </c>
      <c r="B32" t="s">
        <v>904</v>
      </c>
      <c r="C32" t="s">
        <v>121</v>
      </c>
      <c r="D32" t="s">
        <v>744</v>
      </c>
      <c r="E32">
        <v>1.9</v>
      </c>
      <c r="F32">
        <v>1.9</v>
      </c>
      <c r="G32">
        <v>1.9</v>
      </c>
      <c r="H32">
        <v>1.9</v>
      </c>
      <c r="I32">
        <v>1.9</v>
      </c>
      <c r="J32">
        <v>1.9</v>
      </c>
      <c r="K32">
        <v>1.9</v>
      </c>
      <c r="L32">
        <v>1.9</v>
      </c>
      <c r="M32">
        <v>1.9</v>
      </c>
      <c r="N32">
        <v>1.9</v>
      </c>
      <c r="O32">
        <v>1.9</v>
      </c>
      <c r="P32">
        <v>1.9</v>
      </c>
      <c r="Q32">
        <v>1.9</v>
      </c>
      <c r="R32">
        <v>1.9</v>
      </c>
      <c r="S32">
        <v>1.9</v>
      </c>
      <c r="T32">
        <v>1.9</v>
      </c>
      <c r="U32">
        <v>1.9</v>
      </c>
      <c r="V32">
        <v>1.9</v>
      </c>
      <c r="W32">
        <v>1.9</v>
      </c>
      <c r="X32">
        <v>1.9</v>
      </c>
      <c r="Y32">
        <v>1.9</v>
      </c>
      <c r="Z32">
        <v>1.9</v>
      </c>
      <c r="AA32">
        <v>1.9</v>
      </c>
      <c r="AB32">
        <v>1.9</v>
      </c>
      <c r="AC32">
        <v>1.9</v>
      </c>
      <c r="AD32">
        <v>1.9</v>
      </c>
      <c r="AE32">
        <v>1.9</v>
      </c>
      <c r="AF32">
        <v>1.9</v>
      </c>
      <c r="AG32">
        <v>1.9</v>
      </c>
      <c r="AH32">
        <v>1.9</v>
      </c>
      <c r="AI32">
        <v>1.9</v>
      </c>
      <c r="AJ32">
        <v>1.9</v>
      </c>
      <c r="AK32">
        <v>1.9</v>
      </c>
      <c r="AL32">
        <v>1.9</v>
      </c>
    </row>
    <row r="33" spans="1:38">
      <c r="A33" t="s">
        <v>877</v>
      </c>
      <c r="B33" t="s">
        <v>904</v>
      </c>
      <c r="C33" t="s">
        <v>106</v>
      </c>
      <c r="D33" t="s">
        <v>744</v>
      </c>
      <c r="E33">
        <v>1.8</v>
      </c>
      <c r="F33">
        <v>1.8</v>
      </c>
      <c r="G33">
        <v>1.8</v>
      </c>
      <c r="H33">
        <v>1.8</v>
      </c>
      <c r="I33">
        <v>1.8</v>
      </c>
      <c r="J33">
        <v>1.8</v>
      </c>
      <c r="K33">
        <v>1.8</v>
      </c>
      <c r="L33">
        <v>1.8</v>
      </c>
      <c r="M33">
        <v>1.8</v>
      </c>
      <c r="N33">
        <v>1.8</v>
      </c>
      <c r="O33">
        <v>1.8</v>
      </c>
      <c r="P33">
        <v>1.8</v>
      </c>
      <c r="Q33">
        <v>1.8</v>
      </c>
      <c r="R33">
        <v>1.8</v>
      </c>
      <c r="S33">
        <v>1.8</v>
      </c>
      <c r="T33">
        <v>1.8</v>
      </c>
      <c r="U33">
        <v>1.8</v>
      </c>
      <c r="V33">
        <v>1.8</v>
      </c>
      <c r="W33">
        <v>1.8</v>
      </c>
      <c r="X33">
        <v>1.8</v>
      </c>
      <c r="Y33">
        <v>1.8</v>
      </c>
      <c r="Z33">
        <v>1.8</v>
      </c>
      <c r="AA33">
        <v>1.8</v>
      </c>
      <c r="AB33">
        <v>1.8</v>
      </c>
      <c r="AC33">
        <v>1.8</v>
      </c>
      <c r="AD33">
        <v>1.8</v>
      </c>
      <c r="AE33">
        <v>1.8</v>
      </c>
      <c r="AF33">
        <v>1.8</v>
      </c>
      <c r="AG33">
        <v>1.8</v>
      </c>
      <c r="AH33">
        <v>1.8</v>
      </c>
      <c r="AI33">
        <v>1.8</v>
      </c>
      <c r="AJ33">
        <v>1.8</v>
      </c>
      <c r="AK33">
        <v>1.8</v>
      </c>
      <c r="AL33">
        <v>1.8</v>
      </c>
    </row>
    <row r="34" spans="1:38">
      <c r="A34" t="s">
        <v>877</v>
      </c>
      <c r="B34" t="s">
        <v>905</v>
      </c>
      <c r="C34" t="s">
        <v>107</v>
      </c>
      <c r="D34" t="s">
        <v>744</v>
      </c>
      <c r="E34">
        <v>34.700000000000003</v>
      </c>
      <c r="F34">
        <v>34.700000000000003</v>
      </c>
      <c r="G34">
        <v>34.700000000000003</v>
      </c>
      <c r="H34">
        <v>34.700000000000003</v>
      </c>
      <c r="I34">
        <v>34.700000000000003</v>
      </c>
      <c r="J34">
        <v>34.700000000000003</v>
      </c>
      <c r="K34">
        <v>34.700000000000003</v>
      </c>
      <c r="L34">
        <v>34.700000000000003</v>
      </c>
      <c r="M34">
        <v>34.700000000000003</v>
      </c>
      <c r="N34">
        <v>34.700000000000003</v>
      </c>
      <c r="O34">
        <v>34.700000000000003</v>
      </c>
      <c r="P34">
        <v>34.700000000000003</v>
      </c>
      <c r="Q34">
        <v>34.700000000000003</v>
      </c>
      <c r="R34">
        <v>34.700000000000003</v>
      </c>
      <c r="S34">
        <v>34.700000000000003</v>
      </c>
      <c r="T34">
        <v>34.700000000000003</v>
      </c>
      <c r="U34">
        <v>34.700000000000003</v>
      </c>
      <c r="V34">
        <v>34.700000000000003</v>
      </c>
      <c r="W34">
        <v>34.700000000000003</v>
      </c>
      <c r="X34">
        <v>34.700000000000003</v>
      </c>
      <c r="Y34">
        <v>34.700000000000003</v>
      </c>
      <c r="Z34">
        <v>34.700000000000003</v>
      </c>
      <c r="AA34">
        <v>34.700000000000003</v>
      </c>
      <c r="AB34">
        <v>34.700000000000003</v>
      </c>
      <c r="AC34">
        <v>34.700000000000003</v>
      </c>
      <c r="AD34">
        <v>34.700000000000003</v>
      </c>
      <c r="AE34">
        <v>34.700000000000003</v>
      </c>
      <c r="AF34">
        <v>34.700000000000003</v>
      </c>
      <c r="AG34">
        <v>34.700000000000003</v>
      </c>
      <c r="AH34">
        <v>34.700000000000003</v>
      </c>
      <c r="AI34">
        <v>34.700000000000003</v>
      </c>
      <c r="AJ34">
        <v>34.700000000000003</v>
      </c>
      <c r="AK34">
        <v>34.700000000000003</v>
      </c>
      <c r="AL34">
        <v>34.700000000000003</v>
      </c>
    </row>
    <row r="35" spans="1:38">
      <c r="A35" t="s">
        <v>877</v>
      </c>
      <c r="B35" t="s">
        <v>905</v>
      </c>
      <c r="C35" t="s">
        <v>121</v>
      </c>
      <c r="D35" t="s">
        <v>744</v>
      </c>
      <c r="E35">
        <v>1.4</v>
      </c>
      <c r="F35">
        <v>1.4</v>
      </c>
      <c r="G35">
        <v>1.4</v>
      </c>
      <c r="H35">
        <v>1.4</v>
      </c>
      <c r="I35">
        <v>1.4</v>
      </c>
      <c r="J35">
        <v>1.4</v>
      </c>
      <c r="K35">
        <v>1.4</v>
      </c>
      <c r="L35">
        <v>1.4</v>
      </c>
      <c r="M35">
        <v>1.4</v>
      </c>
      <c r="N35">
        <v>1.4</v>
      </c>
      <c r="O35">
        <v>1.4</v>
      </c>
      <c r="P35">
        <v>1.4</v>
      </c>
      <c r="Q35">
        <v>1.4</v>
      </c>
      <c r="R35">
        <v>1.4</v>
      </c>
      <c r="S35">
        <v>1.4</v>
      </c>
      <c r="T35">
        <v>1.4</v>
      </c>
      <c r="U35">
        <v>1.4</v>
      </c>
      <c r="V35">
        <v>1.4</v>
      </c>
      <c r="W35">
        <v>1.4</v>
      </c>
      <c r="X35">
        <v>1.4</v>
      </c>
      <c r="Y35">
        <v>1.4</v>
      </c>
      <c r="Z35">
        <v>1.4</v>
      </c>
      <c r="AA35">
        <v>1.4</v>
      </c>
      <c r="AB35">
        <v>1.4</v>
      </c>
      <c r="AC35">
        <v>1.4</v>
      </c>
      <c r="AD35">
        <v>1.4</v>
      </c>
      <c r="AE35">
        <v>1.4</v>
      </c>
      <c r="AF35">
        <v>1.4</v>
      </c>
      <c r="AG35">
        <v>1.4</v>
      </c>
      <c r="AH35">
        <v>1.4</v>
      </c>
      <c r="AI35">
        <v>1.4</v>
      </c>
      <c r="AJ35">
        <v>1.4</v>
      </c>
      <c r="AK35">
        <v>1.4</v>
      </c>
      <c r="AL35">
        <v>1.4</v>
      </c>
    </row>
    <row r="36" spans="1:38">
      <c r="A36" t="s">
        <v>877</v>
      </c>
      <c r="B36" t="s">
        <v>906</v>
      </c>
      <c r="C36" t="s">
        <v>114</v>
      </c>
      <c r="D36" t="s">
        <v>744</v>
      </c>
      <c r="E36">
        <v>12.9</v>
      </c>
      <c r="F36">
        <v>12.9</v>
      </c>
      <c r="G36">
        <v>12.9</v>
      </c>
      <c r="H36">
        <v>12.9</v>
      </c>
      <c r="I36">
        <v>12.9</v>
      </c>
      <c r="J36">
        <v>12.9</v>
      </c>
      <c r="K36">
        <v>12.9</v>
      </c>
      <c r="L36">
        <v>12.9</v>
      </c>
      <c r="M36">
        <v>12.9</v>
      </c>
      <c r="N36">
        <v>12.9</v>
      </c>
      <c r="O36">
        <v>12.9</v>
      </c>
      <c r="P36">
        <v>12.9</v>
      </c>
      <c r="Q36">
        <v>12.9</v>
      </c>
      <c r="R36">
        <v>12.9</v>
      </c>
      <c r="S36">
        <v>12.9</v>
      </c>
      <c r="T36">
        <v>12.9</v>
      </c>
      <c r="U36">
        <v>12.9</v>
      </c>
      <c r="V36">
        <v>12.9</v>
      </c>
      <c r="W36">
        <v>12.9</v>
      </c>
      <c r="X36">
        <v>12.9</v>
      </c>
      <c r="Y36">
        <v>12.9</v>
      </c>
      <c r="Z36">
        <v>12.9</v>
      </c>
      <c r="AA36">
        <v>12.9</v>
      </c>
      <c r="AB36">
        <v>12.9</v>
      </c>
      <c r="AC36">
        <v>12.9</v>
      </c>
      <c r="AD36">
        <v>12.9</v>
      </c>
      <c r="AE36">
        <v>12.9</v>
      </c>
      <c r="AF36">
        <v>12.9</v>
      </c>
      <c r="AG36">
        <v>12.9</v>
      </c>
      <c r="AH36">
        <v>12.9</v>
      </c>
      <c r="AI36">
        <v>12.9</v>
      </c>
      <c r="AJ36">
        <v>12.9</v>
      </c>
      <c r="AK36">
        <v>12.9</v>
      </c>
      <c r="AL36">
        <v>12.9</v>
      </c>
    </row>
    <row r="37" spans="1:38">
      <c r="A37" t="s">
        <v>877</v>
      </c>
      <c r="B37" t="s">
        <v>907</v>
      </c>
      <c r="C37" t="s">
        <v>114</v>
      </c>
      <c r="D37" t="s">
        <v>744</v>
      </c>
      <c r="E37">
        <v>45.3</v>
      </c>
      <c r="F37">
        <v>45.3</v>
      </c>
      <c r="G37">
        <v>45.3</v>
      </c>
      <c r="H37">
        <v>45.3</v>
      </c>
      <c r="I37">
        <v>45.3</v>
      </c>
      <c r="J37">
        <v>45.3</v>
      </c>
      <c r="K37">
        <v>45.3</v>
      </c>
      <c r="L37">
        <v>45.3</v>
      </c>
      <c r="M37">
        <v>45.3</v>
      </c>
      <c r="N37">
        <v>45.3</v>
      </c>
      <c r="O37">
        <v>45.3</v>
      </c>
      <c r="P37">
        <v>45.3</v>
      </c>
      <c r="Q37">
        <v>45.3</v>
      </c>
      <c r="R37">
        <v>45.3</v>
      </c>
      <c r="S37">
        <v>45.3</v>
      </c>
      <c r="T37">
        <v>45.3</v>
      </c>
      <c r="U37">
        <v>45.3</v>
      </c>
      <c r="V37">
        <v>45.3</v>
      </c>
      <c r="W37">
        <v>45.3</v>
      </c>
      <c r="X37">
        <v>45.3</v>
      </c>
      <c r="Y37">
        <v>45.3</v>
      </c>
      <c r="Z37">
        <v>45.3</v>
      </c>
      <c r="AA37">
        <v>45.3</v>
      </c>
      <c r="AB37">
        <v>45.3</v>
      </c>
      <c r="AC37">
        <v>45.3</v>
      </c>
      <c r="AD37">
        <v>45.3</v>
      </c>
      <c r="AE37">
        <v>45.3</v>
      </c>
      <c r="AF37">
        <v>45.3</v>
      </c>
      <c r="AG37">
        <v>45.3</v>
      </c>
      <c r="AH37">
        <v>45.3</v>
      </c>
      <c r="AI37">
        <v>45.3</v>
      </c>
      <c r="AJ37">
        <v>45.3</v>
      </c>
      <c r="AK37">
        <v>45.3</v>
      </c>
      <c r="AL37">
        <v>45.3</v>
      </c>
    </row>
    <row r="38" spans="1:38">
      <c r="A38" t="s">
        <v>877</v>
      </c>
      <c r="B38" t="s">
        <v>908</v>
      </c>
      <c r="C38" t="s">
        <v>114</v>
      </c>
      <c r="D38" t="s">
        <v>744</v>
      </c>
      <c r="E38">
        <v>194</v>
      </c>
      <c r="F38">
        <v>194</v>
      </c>
      <c r="G38">
        <v>194</v>
      </c>
      <c r="H38">
        <v>194</v>
      </c>
      <c r="I38">
        <v>194</v>
      </c>
      <c r="J38">
        <v>194</v>
      </c>
      <c r="K38">
        <v>194</v>
      </c>
      <c r="L38">
        <v>194</v>
      </c>
      <c r="M38">
        <v>194</v>
      </c>
      <c r="N38">
        <v>194</v>
      </c>
      <c r="O38">
        <v>194</v>
      </c>
      <c r="P38">
        <v>194</v>
      </c>
      <c r="Q38">
        <v>194</v>
      </c>
      <c r="R38">
        <v>194</v>
      </c>
      <c r="S38">
        <v>194</v>
      </c>
      <c r="T38">
        <v>194</v>
      </c>
      <c r="U38">
        <v>194</v>
      </c>
      <c r="V38">
        <v>194</v>
      </c>
      <c r="W38">
        <v>194</v>
      </c>
      <c r="X38">
        <v>194</v>
      </c>
      <c r="Y38">
        <v>194</v>
      </c>
      <c r="Z38">
        <v>194</v>
      </c>
      <c r="AA38">
        <v>194</v>
      </c>
      <c r="AB38">
        <v>194</v>
      </c>
      <c r="AC38">
        <v>194</v>
      </c>
      <c r="AD38">
        <v>194</v>
      </c>
      <c r="AE38">
        <v>194</v>
      </c>
      <c r="AF38">
        <v>194</v>
      </c>
      <c r="AG38">
        <v>194</v>
      </c>
      <c r="AH38">
        <v>194</v>
      </c>
      <c r="AI38">
        <v>194</v>
      </c>
      <c r="AJ38">
        <v>194</v>
      </c>
      <c r="AK38">
        <v>194</v>
      </c>
      <c r="AL38">
        <v>194</v>
      </c>
    </row>
    <row r="39" spans="1:38">
      <c r="A39" t="s">
        <v>877</v>
      </c>
      <c r="B39" t="s">
        <v>909</v>
      </c>
      <c r="C39" t="s">
        <v>114</v>
      </c>
      <c r="D39" t="s">
        <v>744</v>
      </c>
      <c r="E39">
        <v>90.5</v>
      </c>
      <c r="F39">
        <v>90.5</v>
      </c>
      <c r="G39">
        <v>90.5</v>
      </c>
      <c r="H39">
        <v>90.5</v>
      </c>
      <c r="I39">
        <v>90.5</v>
      </c>
      <c r="J39">
        <v>90.5</v>
      </c>
      <c r="K39">
        <v>90.5</v>
      </c>
      <c r="L39">
        <v>90.5</v>
      </c>
      <c r="M39">
        <v>90.5</v>
      </c>
      <c r="N39">
        <v>90.5</v>
      </c>
      <c r="O39">
        <v>90.5</v>
      </c>
      <c r="P39">
        <v>90.5</v>
      </c>
      <c r="Q39">
        <v>90.5</v>
      </c>
      <c r="R39">
        <v>90.5</v>
      </c>
      <c r="S39">
        <v>90.5</v>
      </c>
      <c r="T39">
        <v>90.5</v>
      </c>
      <c r="U39">
        <v>90.5</v>
      </c>
      <c r="V39">
        <v>90.5</v>
      </c>
      <c r="W39">
        <v>90.5</v>
      </c>
      <c r="X39">
        <v>90.5</v>
      </c>
      <c r="Y39">
        <v>90.5</v>
      </c>
      <c r="Z39">
        <v>90.5</v>
      </c>
      <c r="AA39">
        <v>90.5</v>
      </c>
      <c r="AB39">
        <v>90.5</v>
      </c>
      <c r="AC39">
        <v>90.5</v>
      </c>
      <c r="AD39">
        <v>90.5</v>
      </c>
      <c r="AE39">
        <v>90.5</v>
      </c>
      <c r="AF39">
        <v>90.5</v>
      </c>
      <c r="AG39">
        <v>90.5</v>
      </c>
      <c r="AH39">
        <v>90.5</v>
      </c>
      <c r="AI39">
        <v>90.5</v>
      </c>
      <c r="AJ39">
        <v>90.5</v>
      </c>
      <c r="AK39">
        <v>90.5</v>
      </c>
      <c r="AL39">
        <v>90.5</v>
      </c>
    </row>
    <row r="40" spans="1:38">
      <c r="A40" t="s">
        <v>878</v>
      </c>
      <c r="B40" t="s">
        <v>903</v>
      </c>
      <c r="C40" t="s">
        <v>107</v>
      </c>
      <c r="D40" t="s">
        <v>744</v>
      </c>
      <c r="E40">
        <v>76.900000000000006</v>
      </c>
      <c r="F40">
        <v>76.900000000000006</v>
      </c>
      <c r="G40">
        <v>76.900000000000006</v>
      </c>
      <c r="H40">
        <v>76.900000000000006</v>
      </c>
      <c r="I40">
        <v>76.900000000000006</v>
      </c>
      <c r="J40">
        <v>76.900000000000006</v>
      </c>
      <c r="K40">
        <v>76.900000000000006</v>
      </c>
      <c r="L40">
        <v>76.900000000000006</v>
      </c>
      <c r="M40">
        <v>76.900000000000006</v>
      </c>
      <c r="N40">
        <v>76.900000000000006</v>
      </c>
      <c r="O40">
        <v>76.900000000000006</v>
      </c>
      <c r="P40">
        <v>76.900000000000006</v>
      </c>
      <c r="Q40">
        <v>76.900000000000006</v>
      </c>
      <c r="R40">
        <v>76.900000000000006</v>
      </c>
      <c r="S40">
        <v>76.900000000000006</v>
      </c>
      <c r="T40">
        <v>76.900000000000006</v>
      </c>
      <c r="U40">
        <v>76.900000000000006</v>
      </c>
      <c r="V40">
        <v>76.900000000000006</v>
      </c>
      <c r="W40">
        <v>76.900000000000006</v>
      </c>
      <c r="X40">
        <v>76.900000000000006</v>
      </c>
      <c r="Y40">
        <v>76.900000000000006</v>
      </c>
      <c r="Z40">
        <v>76.900000000000006</v>
      </c>
      <c r="AA40">
        <v>76.900000000000006</v>
      </c>
      <c r="AB40">
        <v>76.900000000000006</v>
      </c>
      <c r="AC40">
        <v>76.900000000000006</v>
      </c>
      <c r="AD40">
        <v>76.900000000000006</v>
      </c>
      <c r="AE40">
        <v>76.900000000000006</v>
      </c>
      <c r="AF40">
        <v>76.900000000000006</v>
      </c>
      <c r="AG40">
        <v>76.900000000000006</v>
      </c>
      <c r="AH40">
        <v>76.900000000000006</v>
      </c>
      <c r="AI40">
        <v>76.900000000000006</v>
      </c>
      <c r="AJ40">
        <v>76.900000000000006</v>
      </c>
      <c r="AK40">
        <v>76.900000000000006</v>
      </c>
      <c r="AL40">
        <v>76.900000000000006</v>
      </c>
    </row>
    <row r="41" spans="1:38">
      <c r="A41" t="s">
        <v>878</v>
      </c>
      <c r="B41" t="s">
        <v>903</v>
      </c>
      <c r="C41" t="s">
        <v>121</v>
      </c>
      <c r="D41" t="s">
        <v>744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t="s">
        <v>878</v>
      </c>
      <c r="B42" t="s">
        <v>904</v>
      </c>
      <c r="C42" t="s">
        <v>124</v>
      </c>
      <c r="D42" t="s">
        <v>744</v>
      </c>
      <c r="E42">
        <v>8.1</v>
      </c>
      <c r="F42">
        <v>8.1</v>
      </c>
      <c r="G42">
        <v>8.1</v>
      </c>
      <c r="H42">
        <v>8.1</v>
      </c>
      <c r="I42">
        <v>8.1</v>
      </c>
      <c r="J42">
        <v>8.1</v>
      </c>
      <c r="K42">
        <v>8.1</v>
      </c>
      <c r="L42">
        <v>8.1</v>
      </c>
      <c r="M42">
        <v>8.1</v>
      </c>
      <c r="N42">
        <v>8.1</v>
      </c>
      <c r="O42">
        <v>8.1</v>
      </c>
      <c r="P42">
        <v>8.1</v>
      </c>
      <c r="Q42">
        <v>8.1</v>
      </c>
      <c r="R42">
        <v>8.1</v>
      </c>
      <c r="S42">
        <v>8.1</v>
      </c>
      <c r="T42">
        <v>8.1</v>
      </c>
      <c r="U42">
        <v>8.1</v>
      </c>
      <c r="V42">
        <v>8.1</v>
      </c>
      <c r="W42">
        <v>8.1</v>
      </c>
      <c r="X42">
        <v>8.1</v>
      </c>
      <c r="Y42">
        <v>8.1</v>
      </c>
      <c r="Z42">
        <v>8.1</v>
      </c>
      <c r="AA42">
        <v>8.1</v>
      </c>
      <c r="AB42">
        <v>8.1</v>
      </c>
      <c r="AC42">
        <v>8.1</v>
      </c>
      <c r="AD42">
        <v>8.1</v>
      </c>
      <c r="AE42">
        <v>8.1</v>
      </c>
      <c r="AF42">
        <v>8.1</v>
      </c>
      <c r="AG42">
        <v>8.1</v>
      </c>
      <c r="AH42">
        <v>8.1</v>
      </c>
      <c r="AI42">
        <v>8.1</v>
      </c>
      <c r="AJ42">
        <v>8.1</v>
      </c>
      <c r="AK42">
        <v>8.1</v>
      </c>
      <c r="AL42">
        <v>8.1</v>
      </c>
    </row>
    <row r="43" spans="1:38">
      <c r="A43" t="s">
        <v>878</v>
      </c>
      <c r="B43" t="s">
        <v>904</v>
      </c>
      <c r="C43" t="s">
        <v>107</v>
      </c>
      <c r="D43" t="s">
        <v>744</v>
      </c>
      <c r="E43">
        <v>11.8</v>
      </c>
      <c r="F43">
        <v>11.8</v>
      </c>
      <c r="G43">
        <v>11.8</v>
      </c>
      <c r="H43">
        <v>11.8</v>
      </c>
      <c r="I43">
        <v>11.8</v>
      </c>
      <c r="J43">
        <v>11.8</v>
      </c>
      <c r="K43">
        <v>11.8</v>
      </c>
      <c r="L43">
        <v>11.8</v>
      </c>
      <c r="M43">
        <v>11.8</v>
      </c>
      <c r="N43">
        <v>11.8</v>
      </c>
      <c r="O43">
        <v>11.8</v>
      </c>
      <c r="P43">
        <v>11.8</v>
      </c>
      <c r="Q43">
        <v>11.8</v>
      </c>
      <c r="R43">
        <v>11.8</v>
      </c>
      <c r="S43">
        <v>11.8</v>
      </c>
      <c r="T43">
        <v>11.8</v>
      </c>
      <c r="U43">
        <v>11.8</v>
      </c>
      <c r="V43">
        <v>11.8</v>
      </c>
      <c r="W43">
        <v>11.8</v>
      </c>
      <c r="X43">
        <v>11.8</v>
      </c>
      <c r="Y43">
        <v>11.8</v>
      </c>
      <c r="Z43">
        <v>11.8</v>
      </c>
      <c r="AA43">
        <v>11.8</v>
      </c>
      <c r="AB43">
        <v>11.8</v>
      </c>
      <c r="AC43">
        <v>11.8</v>
      </c>
      <c r="AD43">
        <v>11.8</v>
      </c>
      <c r="AE43">
        <v>11.8</v>
      </c>
      <c r="AF43">
        <v>11.8</v>
      </c>
      <c r="AG43">
        <v>11.8</v>
      </c>
      <c r="AH43">
        <v>11.8</v>
      </c>
      <c r="AI43">
        <v>11.8</v>
      </c>
      <c r="AJ43">
        <v>11.8</v>
      </c>
      <c r="AK43">
        <v>11.8</v>
      </c>
      <c r="AL43">
        <v>11.8</v>
      </c>
    </row>
    <row r="44" spans="1:38">
      <c r="A44" t="s">
        <v>878</v>
      </c>
      <c r="B44" t="s">
        <v>904</v>
      </c>
      <c r="C44" t="s">
        <v>121</v>
      </c>
      <c r="D44" t="s">
        <v>744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>
      <c r="A45" t="s">
        <v>878</v>
      </c>
      <c r="B45" t="s">
        <v>904</v>
      </c>
      <c r="C45" t="s">
        <v>106</v>
      </c>
      <c r="D45" t="s">
        <v>744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</row>
    <row r="46" spans="1:38">
      <c r="A46" t="s">
        <v>878</v>
      </c>
      <c r="B46" t="s">
        <v>905</v>
      </c>
      <c r="C46" t="s">
        <v>107</v>
      </c>
      <c r="D46" t="s">
        <v>744</v>
      </c>
      <c r="E46">
        <v>13.6</v>
      </c>
      <c r="F46">
        <v>13.6</v>
      </c>
      <c r="G46">
        <v>13.6</v>
      </c>
      <c r="H46">
        <v>13.6</v>
      </c>
      <c r="I46">
        <v>13.6</v>
      </c>
      <c r="J46">
        <v>13.6</v>
      </c>
      <c r="K46">
        <v>13.6</v>
      </c>
      <c r="L46">
        <v>13.6</v>
      </c>
      <c r="M46">
        <v>13.6</v>
      </c>
      <c r="N46">
        <v>13.6</v>
      </c>
      <c r="O46">
        <v>13.6</v>
      </c>
      <c r="P46">
        <v>13.6</v>
      </c>
      <c r="Q46">
        <v>13.6</v>
      </c>
      <c r="R46">
        <v>13.6</v>
      </c>
      <c r="S46">
        <v>13.6</v>
      </c>
      <c r="T46">
        <v>13.6</v>
      </c>
      <c r="U46">
        <v>13.6</v>
      </c>
      <c r="V46">
        <v>13.6</v>
      </c>
      <c r="W46">
        <v>13.6</v>
      </c>
      <c r="X46">
        <v>13.6</v>
      </c>
      <c r="Y46">
        <v>13.6</v>
      </c>
      <c r="Z46">
        <v>13.6</v>
      </c>
      <c r="AA46">
        <v>13.6</v>
      </c>
      <c r="AB46">
        <v>13.6</v>
      </c>
      <c r="AC46">
        <v>13.6</v>
      </c>
      <c r="AD46">
        <v>13.6</v>
      </c>
      <c r="AE46">
        <v>13.6</v>
      </c>
      <c r="AF46">
        <v>13.6</v>
      </c>
      <c r="AG46">
        <v>13.6</v>
      </c>
      <c r="AH46">
        <v>13.6</v>
      </c>
      <c r="AI46">
        <v>13.6</v>
      </c>
      <c r="AJ46">
        <v>13.6</v>
      </c>
      <c r="AK46">
        <v>13.6</v>
      </c>
      <c r="AL46">
        <v>13.6</v>
      </c>
    </row>
    <row r="47" spans="1:38">
      <c r="A47" t="s">
        <v>878</v>
      </c>
      <c r="B47" t="s">
        <v>905</v>
      </c>
      <c r="C47" t="s">
        <v>121</v>
      </c>
      <c r="D47" t="s">
        <v>744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>
      <c r="A48" t="s">
        <v>878</v>
      </c>
      <c r="B48" t="s">
        <v>906</v>
      </c>
      <c r="C48" t="s">
        <v>114</v>
      </c>
      <c r="D48" t="s">
        <v>744</v>
      </c>
      <c r="E48">
        <v>8.3000000000000007</v>
      </c>
      <c r="F48">
        <v>8.3000000000000007</v>
      </c>
      <c r="G48">
        <v>8.3000000000000007</v>
      </c>
      <c r="H48">
        <v>8.3000000000000007</v>
      </c>
      <c r="I48">
        <v>8.3000000000000007</v>
      </c>
      <c r="J48">
        <v>8.3000000000000007</v>
      </c>
      <c r="K48">
        <v>8.3000000000000007</v>
      </c>
      <c r="L48">
        <v>8.3000000000000007</v>
      </c>
      <c r="M48">
        <v>8.3000000000000007</v>
      </c>
      <c r="N48">
        <v>8.3000000000000007</v>
      </c>
      <c r="O48">
        <v>8.3000000000000007</v>
      </c>
      <c r="P48">
        <v>8.3000000000000007</v>
      </c>
      <c r="Q48">
        <v>8.3000000000000007</v>
      </c>
      <c r="R48">
        <v>8.3000000000000007</v>
      </c>
      <c r="S48">
        <v>8.3000000000000007</v>
      </c>
      <c r="T48">
        <v>8.3000000000000007</v>
      </c>
      <c r="U48">
        <v>8.3000000000000007</v>
      </c>
      <c r="V48">
        <v>8.3000000000000007</v>
      </c>
      <c r="W48">
        <v>8.3000000000000007</v>
      </c>
      <c r="X48">
        <v>8.3000000000000007</v>
      </c>
      <c r="Y48">
        <v>8.3000000000000007</v>
      </c>
      <c r="Z48">
        <v>8.3000000000000007</v>
      </c>
      <c r="AA48">
        <v>8.3000000000000007</v>
      </c>
      <c r="AB48">
        <v>8.3000000000000007</v>
      </c>
      <c r="AC48">
        <v>8.3000000000000007</v>
      </c>
      <c r="AD48">
        <v>8.3000000000000007</v>
      </c>
      <c r="AE48">
        <v>8.3000000000000007</v>
      </c>
      <c r="AF48">
        <v>8.3000000000000007</v>
      </c>
      <c r="AG48">
        <v>8.3000000000000007</v>
      </c>
      <c r="AH48">
        <v>8.3000000000000007</v>
      </c>
      <c r="AI48">
        <v>8.3000000000000007</v>
      </c>
      <c r="AJ48">
        <v>8.3000000000000007</v>
      </c>
      <c r="AK48">
        <v>8.3000000000000007</v>
      </c>
      <c r="AL48">
        <v>8.3000000000000007</v>
      </c>
    </row>
    <row r="49" spans="1:38">
      <c r="A49" t="s">
        <v>878</v>
      </c>
      <c r="B49" t="s">
        <v>907</v>
      </c>
      <c r="C49" t="s">
        <v>114</v>
      </c>
      <c r="D49" t="s">
        <v>744</v>
      </c>
      <c r="E49">
        <v>33</v>
      </c>
      <c r="F49">
        <v>33</v>
      </c>
      <c r="G49">
        <v>33</v>
      </c>
      <c r="H49">
        <v>33</v>
      </c>
      <c r="I49">
        <v>33</v>
      </c>
      <c r="J49">
        <v>33</v>
      </c>
      <c r="K49">
        <v>33</v>
      </c>
      <c r="L49">
        <v>33</v>
      </c>
      <c r="M49">
        <v>33</v>
      </c>
      <c r="N49">
        <v>33</v>
      </c>
      <c r="O49">
        <v>33</v>
      </c>
      <c r="P49">
        <v>33</v>
      </c>
      <c r="Q49">
        <v>33</v>
      </c>
      <c r="R49">
        <v>33</v>
      </c>
      <c r="S49">
        <v>33</v>
      </c>
      <c r="T49">
        <v>33</v>
      </c>
      <c r="U49">
        <v>33</v>
      </c>
      <c r="V49">
        <v>33</v>
      </c>
      <c r="W49">
        <v>33</v>
      </c>
      <c r="X49">
        <v>33</v>
      </c>
      <c r="Y49">
        <v>33</v>
      </c>
      <c r="Z49">
        <v>33</v>
      </c>
      <c r="AA49">
        <v>33</v>
      </c>
      <c r="AB49">
        <v>33</v>
      </c>
      <c r="AC49">
        <v>33</v>
      </c>
      <c r="AD49">
        <v>33</v>
      </c>
      <c r="AE49">
        <v>33</v>
      </c>
      <c r="AF49">
        <v>33</v>
      </c>
      <c r="AG49">
        <v>33</v>
      </c>
      <c r="AH49">
        <v>33</v>
      </c>
      <c r="AI49">
        <v>33</v>
      </c>
      <c r="AJ49">
        <v>33</v>
      </c>
      <c r="AK49">
        <v>33</v>
      </c>
      <c r="AL49">
        <v>33</v>
      </c>
    </row>
    <row r="50" spans="1:38">
      <c r="A50" t="s">
        <v>878</v>
      </c>
      <c r="B50" t="s">
        <v>908</v>
      </c>
      <c r="C50" t="s">
        <v>114</v>
      </c>
      <c r="D50" t="s">
        <v>744</v>
      </c>
      <c r="E50">
        <v>111.4</v>
      </c>
      <c r="F50">
        <v>111.4</v>
      </c>
      <c r="G50">
        <v>111.4</v>
      </c>
      <c r="H50">
        <v>111.4</v>
      </c>
      <c r="I50">
        <v>111.4</v>
      </c>
      <c r="J50">
        <v>111.4</v>
      </c>
      <c r="K50">
        <v>111.4</v>
      </c>
      <c r="L50">
        <v>111.4</v>
      </c>
      <c r="M50">
        <v>111.4</v>
      </c>
      <c r="N50">
        <v>111.4</v>
      </c>
      <c r="O50">
        <v>111.4</v>
      </c>
      <c r="P50">
        <v>111.4</v>
      </c>
      <c r="Q50">
        <v>111.4</v>
      </c>
      <c r="R50">
        <v>111.4</v>
      </c>
      <c r="S50">
        <v>111.4</v>
      </c>
      <c r="T50">
        <v>111.4</v>
      </c>
      <c r="U50">
        <v>111.4</v>
      </c>
      <c r="V50">
        <v>111.4</v>
      </c>
      <c r="W50">
        <v>111.4</v>
      </c>
      <c r="X50">
        <v>111.4</v>
      </c>
      <c r="Y50">
        <v>111.4</v>
      </c>
      <c r="Z50">
        <v>111.4</v>
      </c>
      <c r="AA50">
        <v>111.4</v>
      </c>
      <c r="AB50">
        <v>111.4</v>
      </c>
      <c r="AC50">
        <v>111.4</v>
      </c>
      <c r="AD50">
        <v>111.4</v>
      </c>
      <c r="AE50">
        <v>111.4</v>
      </c>
      <c r="AF50">
        <v>111.4</v>
      </c>
      <c r="AG50">
        <v>111.4</v>
      </c>
      <c r="AH50">
        <v>111.4</v>
      </c>
      <c r="AI50">
        <v>111.4</v>
      </c>
      <c r="AJ50">
        <v>111.4</v>
      </c>
      <c r="AK50">
        <v>111.4</v>
      </c>
      <c r="AL50">
        <v>111.4</v>
      </c>
    </row>
    <row r="51" spans="1:38">
      <c r="A51" t="s">
        <v>878</v>
      </c>
      <c r="B51" t="s">
        <v>909</v>
      </c>
      <c r="C51" t="s">
        <v>114</v>
      </c>
      <c r="D51" t="s">
        <v>744</v>
      </c>
      <c r="E51">
        <v>49.5</v>
      </c>
      <c r="F51">
        <v>49.5</v>
      </c>
      <c r="G51">
        <v>49.5</v>
      </c>
      <c r="H51">
        <v>49.5</v>
      </c>
      <c r="I51">
        <v>49.5</v>
      </c>
      <c r="J51">
        <v>49.5</v>
      </c>
      <c r="K51">
        <v>49.5</v>
      </c>
      <c r="L51">
        <v>49.5</v>
      </c>
      <c r="M51">
        <v>49.5</v>
      </c>
      <c r="N51">
        <v>49.5</v>
      </c>
      <c r="O51">
        <v>49.5</v>
      </c>
      <c r="P51">
        <v>49.5</v>
      </c>
      <c r="Q51">
        <v>49.5</v>
      </c>
      <c r="R51">
        <v>49.5</v>
      </c>
      <c r="S51">
        <v>49.5</v>
      </c>
      <c r="T51">
        <v>49.5</v>
      </c>
      <c r="U51">
        <v>49.5</v>
      </c>
      <c r="V51">
        <v>49.5</v>
      </c>
      <c r="W51">
        <v>49.5</v>
      </c>
      <c r="X51">
        <v>49.5</v>
      </c>
      <c r="Y51">
        <v>49.5</v>
      </c>
      <c r="Z51">
        <v>49.5</v>
      </c>
      <c r="AA51">
        <v>49.5</v>
      </c>
      <c r="AB51">
        <v>49.5</v>
      </c>
      <c r="AC51">
        <v>49.5</v>
      </c>
      <c r="AD51">
        <v>49.5</v>
      </c>
      <c r="AE51">
        <v>49.5</v>
      </c>
      <c r="AF51">
        <v>49.5</v>
      </c>
      <c r="AG51">
        <v>49.5</v>
      </c>
      <c r="AH51">
        <v>49.5</v>
      </c>
      <c r="AI51">
        <v>49.5</v>
      </c>
      <c r="AJ51">
        <v>49.5</v>
      </c>
      <c r="AK51">
        <v>49.5</v>
      </c>
      <c r="AL51">
        <v>49.5</v>
      </c>
    </row>
    <row r="52" spans="1:38">
      <c r="A52" t="s">
        <v>879</v>
      </c>
      <c r="B52" t="s">
        <v>903</v>
      </c>
      <c r="C52" t="s">
        <v>107</v>
      </c>
      <c r="D52" t="s">
        <v>744</v>
      </c>
      <c r="E52">
        <v>236.8</v>
      </c>
      <c r="F52">
        <v>236.8</v>
      </c>
      <c r="G52">
        <v>236.8</v>
      </c>
      <c r="H52">
        <v>236.8</v>
      </c>
      <c r="I52">
        <v>236.8</v>
      </c>
      <c r="J52">
        <v>236.8</v>
      </c>
      <c r="K52">
        <v>236.8</v>
      </c>
      <c r="L52">
        <v>236.8</v>
      </c>
      <c r="M52">
        <v>236.8</v>
      </c>
      <c r="N52">
        <v>236.8</v>
      </c>
      <c r="O52">
        <v>236.8</v>
      </c>
      <c r="P52">
        <v>236.8</v>
      </c>
      <c r="Q52">
        <v>236.8</v>
      </c>
      <c r="R52">
        <v>236.8</v>
      </c>
      <c r="S52">
        <v>236.8</v>
      </c>
      <c r="T52">
        <v>236.8</v>
      </c>
      <c r="U52">
        <v>236.8</v>
      </c>
      <c r="V52">
        <v>236.8</v>
      </c>
      <c r="W52">
        <v>236.8</v>
      </c>
      <c r="X52">
        <v>236.8</v>
      </c>
      <c r="Y52">
        <v>236.8</v>
      </c>
      <c r="Z52">
        <v>236.8</v>
      </c>
      <c r="AA52">
        <v>236.8</v>
      </c>
      <c r="AB52">
        <v>236.8</v>
      </c>
      <c r="AC52">
        <v>236.8</v>
      </c>
      <c r="AD52">
        <v>236.8</v>
      </c>
      <c r="AE52">
        <v>236.8</v>
      </c>
      <c r="AF52">
        <v>236.8</v>
      </c>
      <c r="AG52">
        <v>236.8</v>
      </c>
      <c r="AH52">
        <v>236.8</v>
      </c>
      <c r="AI52">
        <v>236.8</v>
      </c>
      <c r="AJ52">
        <v>236.8</v>
      </c>
      <c r="AK52">
        <v>236.8</v>
      </c>
      <c r="AL52">
        <v>236.8</v>
      </c>
    </row>
    <row r="53" spans="1:38">
      <c r="A53" t="s">
        <v>879</v>
      </c>
      <c r="B53" t="s">
        <v>903</v>
      </c>
      <c r="C53" t="s">
        <v>121</v>
      </c>
      <c r="D53" t="s">
        <v>744</v>
      </c>
      <c r="E53">
        <v>0.5</v>
      </c>
      <c r="F53">
        <v>0.5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0.5</v>
      </c>
      <c r="Y53">
        <v>0.5</v>
      </c>
      <c r="Z53">
        <v>0.5</v>
      </c>
      <c r="AA53">
        <v>0.5</v>
      </c>
      <c r="AB53">
        <v>0.5</v>
      </c>
      <c r="AC53">
        <v>0.5</v>
      </c>
      <c r="AD53">
        <v>0.5</v>
      </c>
      <c r="AE53">
        <v>0.5</v>
      </c>
      <c r="AF53">
        <v>0.5</v>
      </c>
      <c r="AG53">
        <v>0.5</v>
      </c>
      <c r="AH53">
        <v>0.5</v>
      </c>
      <c r="AI53">
        <v>0.5</v>
      </c>
      <c r="AJ53">
        <v>0.5</v>
      </c>
      <c r="AK53">
        <v>0.5</v>
      </c>
      <c r="AL53">
        <v>0.5</v>
      </c>
    </row>
    <row r="54" spans="1:38">
      <c r="A54" t="s">
        <v>879</v>
      </c>
      <c r="B54" t="s">
        <v>904</v>
      </c>
      <c r="C54" t="s">
        <v>124</v>
      </c>
      <c r="D54" t="s">
        <v>744</v>
      </c>
      <c r="E54">
        <v>18.600000000000001</v>
      </c>
      <c r="F54">
        <v>18.600000000000001</v>
      </c>
      <c r="G54">
        <v>18.600000000000001</v>
      </c>
      <c r="H54">
        <v>18.600000000000001</v>
      </c>
      <c r="I54">
        <v>18.600000000000001</v>
      </c>
      <c r="J54">
        <v>18.600000000000001</v>
      </c>
      <c r="K54">
        <v>18.600000000000001</v>
      </c>
      <c r="L54">
        <v>18.600000000000001</v>
      </c>
      <c r="M54">
        <v>18.600000000000001</v>
      </c>
      <c r="N54">
        <v>18.600000000000001</v>
      </c>
      <c r="O54">
        <v>18.600000000000001</v>
      </c>
      <c r="P54">
        <v>18.600000000000001</v>
      </c>
      <c r="Q54">
        <v>18.600000000000001</v>
      </c>
      <c r="R54">
        <v>18.600000000000001</v>
      </c>
      <c r="S54">
        <v>18.600000000000001</v>
      </c>
      <c r="T54">
        <v>18.600000000000001</v>
      </c>
      <c r="U54">
        <v>18.600000000000001</v>
      </c>
      <c r="V54">
        <v>18.600000000000001</v>
      </c>
      <c r="W54">
        <v>18.600000000000001</v>
      </c>
      <c r="X54">
        <v>18.600000000000001</v>
      </c>
      <c r="Y54">
        <v>18.600000000000001</v>
      </c>
      <c r="Z54">
        <v>18.600000000000001</v>
      </c>
      <c r="AA54">
        <v>18.600000000000001</v>
      </c>
      <c r="AB54">
        <v>18.600000000000001</v>
      </c>
      <c r="AC54">
        <v>18.600000000000001</v>
      </c>
      <c r="AD54">
        <v>18.600000000000001</v>
      </c>
      <c r="AE54">
        <v>18.600000000000001</v>
      </c>
      <c r="AF54">
        <v>18.600000000000001</v>
      </c>
      <c r="AG54">
        <v>18.600000000000001</v>
      </c>
      <c r="AH54">
        <v>18.600000000000001</v>
      </c>
      <c r="AI54">
        <v>18.600000000000001</v>
      </c>
      <c r="AJ54">
        <v>18.600000000000001</v>
      </c>
      <c r="AK54">
        <v>18.600000000000001</v>
      </c>
      <c r="AL54">
        <v>18.600000000000001</v>
      </c>
    </row>
    <row r="55" spans="1:38">
      <c r="A55" t="s">
        <v>879</v>
      </c>
      <c r="B55" t="s">
        <v>904</v>
      </c>
      <c r="C55" t="s">
        <v>107</v>
      </c>
      <c r="D55" t="s">
        <v>744</v>
      </c>
      <c r="E55">
        <v>56.4</v>
      </c>
      <c r="F55">
        <v>56.4</v>
      </c>
      <c r="G55">
        <v>56.4</v>
      </c>
      <c r="H55">
        <v>56.4</v>
      </c>
      <c r="I55">
        <v>56.4</v>
      </c>
      <c r="J55">
        <v>56.4</v>
      </c>
      <c r="K55">
        <v>56.4</v>
      </c>
      <c r="L55">
        <v>56.4</v>
      </c>
      <c r="M55">
        <v>56.4</v>
      </c>
      <c r="N55">
        <v>56.4</v>
      </c>
      <c r="O55">
        <v>56.4</v>
      </c>
      <c r="P55">
        <v>56.4</v>
      </c>
      <c r="Q55">
        <v>56.4</v>
      </c>
      <c r="R55">
        <v>56.4</v>
      </c>
      <c r="S55">
        <v>56.4</v>
      </c>
      <c r="T55">
        <v>56.4</v>
      </c>
      <c r="U55">
        <v>56.4</v>
      </c>
      <c r="V55">
        <v>56.4</v>
      </c>
      <c r="W55">
        <v>56.4</v>
      </c>
      <c r="X55">
        <v>56.4</v>
      </c>
      <c r="Y55">
        <v>56.4</v>
      </c>
      <c r="Z55">
        <v>56.4</v>
      </c>
      <c r="AA55">
        <v>56.4</v>
      </c>
      <c r="AB55">
        <v>56.4</v>
      </c>
      <c r="AC55">
        <v>56.4</v>
      </c>
      <c r="AD55">
        <v>56.4</v>
      </c>
      <c r="AE55">
        <v>56.4</v>
      </c>
      <c r="AF55">
        <v>56.4</v>
      </c>
      <c r="AG55">
        <v>56.4</v>
      </c>
      <c r="AH55">
        <v>56.4</v>
      </c>
      <c r="AI55">
        <v>56.4</v>
      </c>
      <c r="AJ55">
        <v>56.4</v>
      </c>
      <c r="AK55">
        <v>56.4</v>
      </c>
      <c r="AL55">
        <v>56.4</v>
      </c>
    </row>
    <row r="56" spans="1:38">
      <c r="A56" t="s">
        <v>879</v>
      </c>
      <c r="B56" t="s">
        <v>904</v>
      </c>
      <c r="C56" t="s">
        <v>121</v>
      </c>
      <c r="D56" t="s">
        <v>744</v>
      </c>
      <c r="E56">
        <v>0.3</v>
      </c>
      <c r="F56">
        <v>0.3</v>
      </c>
      <c r="G56">
        <v>0.3</v>
      </c>
      <c r="H56">
        <v>0.3</v>
      </c>
      <c r="I56">
        <v>0.3</v>
      </c>
      <c r="J56">
        <v>0.3</v>
      </c>
      <c r="K56">
        <v>0.3</v>
      </c>
      <c r="L56">
        <v>0.3</v>
      </c>
      <c r="M56">
        <v>0.3</v>
      </c>
      <c r="N56">
        <v>0.3</v>
      </c>
      <c r="O56">
        <v>0.3</v>
      </c>
      <c r="P56">
        <v>0.3</v>
      </c>
      <c r="Q56">
        <v>0.3</v>
      </c>
      <c r="R56">
        <v>0.3</v>
      </c>
      <c r="S56">
        <v>0.3</v>
      </c>
      <c r="T56">
        <v>0.3</v>
      </c>
      <c r="U56">
        <v>0.3</v>
      </c>
      <c r="V56">
        <v>0.3</v>
      </c>
      <c r="W56">
        <v>0.3</v>
      </c>
      <c r="X56">
        <v>0.3</v>
      </c>
      <c r="Y56">
        <v>0.3</v>
      </c>
      <c r="Z56">
        <v>0.3</v>
      </c>
      <c r="AA56">
        <v>0.3</v>
      </c>
      <c r="AB56">
        <v>0.3</v>
      </c>
      <c r="AC56">
        <v>0.3</v>
      </c>
      <c r="AD56">
        <v>0.3</v>
      </c>
      <c r="AE56">
        <v>0.3</v>
      </c>
      <c r="AF56">
        <v>0.3</v>
      </c>
      <c r="AG56">
        <v>0.3</v>
      </c>
      <c r="AH56">
        <v>0.3</v>
      </c>
      <c r="AI56">
        <v>0.3</v>
      </c>
      <c r="AJ56">
        <v>0.3</v>
      </c>
      <c r="AK56">
        <v>0.3</v>
      </c>
      <c r="AL56">
        <v>0.3</v>
      </c>
    </row>
    <row r="57" spans="1:38">
      <c r="A57" t="s">
        <v>879</v>
      </c>
      <c r="B57" t="s">
        <v>904</v>
      </c>
      <c r="C57" t="s">
        <v>106</v>
      </c>
      <c r="D57" t="s">
        <v>744</v>
      </c>
      <c r="E57">
        <v>5.9</v>
      </c>
      <c r="F57">
        <v>5.9</v>
      </c>
      <c r="G57">
        <v>5.9</v>
      </c>
      <c r="H57">
        <v>5.9</v>
      </c>
      <c r="I57">
        <v>5.9</v>
      </c>
      <c r="J57">
        <v>5.9</v>
      </c>
      <c r="K57">
        <v>5.9</v>
      </c>
      <c r="L57">
        <v>5.9</v>
      </c>
      <c r="M57">
        <v>5.9</v>
      </c>
      <c r="N57">
        <v>5.9</v>
      </c>
      <c r="O57">
        <v>5.9</v>
      </c>
      <c r="P57">
        <v>5.9</v>
      </c>
      <c r="Q57">
        <v>5.9</v>
      </c>
      <c r="R57">
        <v>5.9</v>
      </c>
      <c r="S57">
        <v>5.9</v>
      </c>
      <c r="T57">
        <v>5.9</v>
      </c>
      <c r="U57">
        <v>5.9</v>
      </c>
      <c r="V57">
        <v>5.9</v>
      </c>
      <c r="W57">
        <v>5.9</v>
      </c>
      <c r="X57">
        <v>5.9</v>
      </c>
      <c r="Y57">
        <v>5.9</v>
      </c>
      <c r="Z57">
        <v>5.9</v>
      </c>
      <c r="AA57">
        <v>5.9</v>
      </c>
      <c r="AB57">
        <v>5.9</v>
      </c>
      <c r="AC57">
        <v>5.9</v>
      </c>
      <c r="AD57">
        <v>5.9</v>
      </c>
      <c r="AE57">
        <v>5.9</v>
      </c>
      <c r="AF57">
        <v>5.9</v>
      </c>
      <c r="AG57">
        <v>5.9</v>
      </c>
      <c r="AH57">
        <v>5.9</v>
      </c>
      <c r="AI57">
        <v>5.9</v>
      </c>
      <c r="AJ57">
        <v>5.9</v>
      </c>
      <c r="AK57">
        <v>5.9</v>
      </c>
      <c r="AL57">
        <v>5.9</v>
      </c>
    </row>
    <row r="58" spans="1:38">
      <c r="A58" t="s">
        <v>879</v>
      </c>
      <c r="B58" t="s">
        <v>905</v>
      </c>
      <c r="C58" t="s">
        <v>107</v>
      </c>
      <c r="D58" t="s">
        <v>744</v>
      </c>
      <c r="E58">
        <v>41.2</v>
      </c>
      <c r="F58">
        <v>41.2</v>
      </c>
      <c r="G58">
        <v>41.2</v>
      </c>
      <c r="H58">
        <v>41.2</v>
      </c>
      <c r="I58">
        <v>41.2</v>
      </c>
      <c r="J58">
        <v>41.2</v>
      </c>
      <c r="K58">
        <v>41.2</v>
      </c>
      <c r="L58">
        <v>41.2</v>
      </c>
      <c r="M58">
        <v>41.2</v>
      </c>
      <c r="N58">
        <v>41.2</v>
      </c>
      <c r="O58">
        <v>41.2</v>
      </c>
      <c r="P58">
        <v>41.2</v>
      </c>
      <c r="Q58">
        <v>41.2</v>
      </c>
      <c r="R58">
        <v>41.2</v>
      </c>
      <c r="S58">
        <v>41.2</v>
      </c>
      <c r="T58">
        <v>41.2</v>
      </c>
      <c r="U58">
        <v>41.2</v>
      </c>
      <c r="V58">
        <v>41.2</v>
      </c>
      <c r="W58">
        <v>41.2</v>
      </c>
      <c r="X58">
        <v>41.2</v>
      </c>
      <c r="Y58">
        <v>41.2</v>
      </c>
      <c r="Z58">
        <v>41.2</v>
      </c>
      <c r="AA58">
        <v>41.2</v>
      </c>
      <c r="AB58">
        <v>41.2</v>
      </c>
      <c r="AC58">
        <v>41.2</v>
      </c>
      <c r="AD58">
        <v>41.2</v>
      </c>
      <c r="AE58">
        <v>41.2</v>
      </c>
      <c r="AF58">
        <v>41.2</v>
      </c>
      <c r="AG58">
        <v>41.2</v>
      </c>
      <c r="AH58">
        <v>41.2</v>
      </c>
      <c r="AI58">
        <v>41.2</v>
      </c>
      <c r="AJ58">
        <v>41.2</v>
      </c>
      <c r="AK58">
        <v>41.2</v>
      </c>
      <c r="AL58">
        <v>41.2</v>
      </c>
    </row>
    <row r="59" spans="1:38">
      <c r="A59" t="s">
        <v>879</v>
      </c>
      <c r="B59" t="s">
        <v>905</v>
      </c>
      <c r="C59" t="s">
        <v>121</v>
      </c>
      <c r="D59" t="s">
        <v>744</v>
      </c>
      <c r="E59">
        <v>0.1</v>
      </c>
      <c r="F59">
        <v>0.1</v>
      </c>
      <c r="G59">
        <v>0.1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0.1</v>
      </c>
      <c r="N59">
        <v>0.1</v>
      </c>
      <c r="O59">
        <v>0.1</v>
      </c>
      <c r="P59">
        <v>0.1</v>
      </c>
      <c r="Q59">
        <v>0.1</v>
      </c>
      <c r="R59">
        <v>0.1</v>
      </c>
      <c r="S59">
        <v>0.1</v>
      </c>
      <c r="T59">
        <v>0.1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0.1</v>
      </c>
      <c r="AA59">
        <v>0.1</v>
      </c>
      <c r="AB59">
        <v>0.1</v>
      </c>
      <c r="AC59">
        <v>0.1</v>
      </c>
      <c r="AD59">
        <v>0.1</v>
      </c>
      <c r="AE59">
        <v>0.1</v>
      </c>
      <c r="AF59">
        <v>0.1</v>
      </c>
      <c r="AG59">
        <v>0.1</v>
      </c>
      <c r="AH59">
        <v>0.1</v>
      </c>
      <c r="AI59">
        <v>0.1</v>
      </c>
      <c r="AJ59">
        <v>0.1</v>
      </c>
      <c r="AK59">
        <v>0.1</v>
      </c>
      <c r="AL59">
        <v>0.1</v>
      </c>
    </row>
    <row r="60" spans="1:38">
      <c r="A60" t="s">
        <v>879</v>
      </c>
      <c r="B60" t="s">
        <v>906</v>
      </c>
      <c r="C60" t="s">
        <v>114</v>
      </c>
      <c r="D60" t="s">
        <v>744</v>
      </c>
      <c r="E60">
        <v>7.9</v>
      </c>
      <c r="F60">
        <v>7.9</v>
      </c>
      <c r="G60">
        <v>7.9</v>
      </c>
      <c r="H60">
        <v>7.9</v>
      </c>
      <c r="I60">
        <v>7.9</v>
      </c>
      <c r="J60">
        <v>7.9</v>
      </c>
      <c r="K60">
        <v>7.9</v>
      </c>
      <c r="L60">
        <v>7.9</v>
      </c>
      <c r="M60">
        <v>7.9</v>
      </c>
      <c r="N60">
        <v>7.9</v>
      </c>
      <c r="O60">
        <v>7.9</v>
      </c>
      <c r="P60">
        <v>7.9</v>
      </c>
      <c r="Q60">
        <v>7.9</v>
      </c>
      <c r="R60">
        <v>7.9</v>
      </c>
      <c r="S60">
        <v>7.9</v>
      </c>
      <c r="T60">
        <v>7.9</v>
      </c>
      <c r="U60">
        <v>7.9</v>
      </c>
      <c r="V60">
        <v>7.9</v>
      </c>
      <c r="W60">
        <v>7.9</v>
      </c>
      <c r="X60">
        <v>7.9</v>
      </c>
      <c r="Y60">
        <v>7.9</v>
      </c>
      <c r="Z60">
        <v>7.9</v>
      </c>
      <c r="AA60">
        <v>7.9</v>
      </c>
      <c r="AB60">
        <v>7.9</v>
      </c>
      <c r="AC60">
        <v>7.9</v>
      </c>
      <c r="AD60">
        <v>7.9</v>
      </c>
      <c r="AE60">
        <v>7.9</v>
      </c>
      <c r="AF60">
        <v>7.9</v>
      </c>
      <c r="AG60">
        <v>7.9</v>
      </c>
      <c r="AH60">
        <v>7.9</v>
      </c>
      <c r="AI60">
        <v>7.9</v>
      </c>
      <c r="AJ60">
        <v>7.9</v>
      </c>
      <c r="AK60">
        <v>7.9</v>
      </c>
      <c r="AL60">
        <v>7.9</v>
      </c>
    </row>
    <row r="61" spans="1:38">
      <c r="A61" t="s">
        <v>879</v>
      </c>
      <c r="B61" t="s">
        <v>907</v>
      </c>
      <c r="C61" t="s">
        <v>114</v>
      </c>
      <c r="D61" t="s">
        <v>744</v>
      </c>
      <c r="E61">
        <v>71.400000000000006</v>
      </c>
      <c r="F61">
        <v>71.400000000000006</v>
      </c>
      <c r="G61">
        <v>71.400000000000006</v>
      </c>
      <c r="H61">
        <v>71.400000000000006</v>
      </c>
      <c r="I61">
        <v>71.400000000000006</v>
      </c>
      <c r="J61">
        <v>71.400000000000006</v>
      </c>
      <c r="K61">
        <v>71.400000000000006</v>
      </c>
      <c r="L61">
        <v>71.400000000000006</v>
      </c>
      <c r="M61">
        <v>71.400000000000006</v>
      </c>
      <c r="N61">
        <v>71.400000000000006</v>
      </c>
      <c r="O61">
        <v>71.400000000000006</v>
      </c>
      <c r="P61">
        <v>71.400000000000006</v>
      </c>
      <c r="Q61">
        <v>71.400000000000006</v>
      </c>
      <c r="R61">
        <v>71.400000000000006</v>
      </c>
      <c r="S61">
        <v>71.400000000000006</v>
      </c>
      <c r="T61">
        <v>71.400000000000006</v>
      </c>
      <c r="U61">
        <v>71.400000000000006</v>
      </c>
      <c r="V61">
        <v>71.400000000000006</v>
      </c>
      <c r="W61">
        <v>71.400000000000006</v>
      </c>
      <c r="X61">
        <v>71.400000000000006</v>
      </c>
      <c r="Y61">
        <v>71.400000000000006</v>
      </c>
      <c r="Z61">
        <v>71.400000000000006</v>
      </c>
      <c r="AA61">
        <v>71.400000000000006</v>
      </c>
      <c r="AB61">
        <v>71.400000000000006</v>
      </c>
      <c r="AC61">
        <v>71.400000000000006</v>
      </c>
      <c r="AD61">
        <v>71.400000000000006</v>
      </c>
      <c r="AE61">
        <v>71.400000000000006</v>
      </c>
      <c r="AF61">
        <v>71.400000000000006</v>
      </c>
      <c r="AG61">
        <v>71.400000000000006</v>
      </c>
      <c r="AH61">
        <v>71.400000000000006</v>
      </c>
      <c r="AI61">
        <v>71.400000000000006</v>
      </c>
      <c r="AJ61">
        <v>71.400000000000006</v>
      </c>
      <c r="AK61">
        <v>71.400000000000006</v>
      </c>
      <c r="AL61">
        <v>71.400000000000006</v>
      </c>
    </row>
    <row r="62" spans="1:38">
      <c r="A62" t="s">
        <v>879</v>
      </c>
      <c r="B62" t="s">
        <v>908</v>
      </c>
      <c r="C62" t="s">
        <v>114</v>
      </c>
      <c r="D62" t="s">
        <v>744</v>
      </c>
      <c r="E62">
        <v>198.3</v>
      </c>
      <c r="F62">
        <v>198.3</v>
      </c>
      <c r="G62">
        <v>198.3</v>
      </c>
      <c r="H62">
        <v>198.3</v>
      </c>
      <c r="I62">
        <v>198.3</v>
      </c>
      <c r="J62">
        <v>198.3</v>
      </c>
      <c r="K62">
        <v>198.3</v>
      </c>
      <c r="L62">
        <v>198.3</v>
      </c>
      <c r="M62">
        <v>198.3</v>
      </c>
      <c r="N62">
        <v>198.3</v>
      </c>
      <c r="O62">
        <v>198.3</v>
      </c>
      <c r="P62">
        <v>198.3</v>
      </c>
      <c r="Q62">
        <v>198.3</v>
      </c>
      <c r="R62">
        <v>198.3</v>
      </c>
      <c r="S62">
        <v>198.3</v>
      </c>
      <c r="T62">
        <v>198.3</v>
      </c>
      <c r="U62">
        <v>198.3</v>
      </c>
      <c r="V62">
        <v>198.3</v>
      </c>
      <c r="W62">
        <v>198.3</v>
      </c>
      <c r="X62">
        <v>198.3</v>
      </c>
      <c r="Y62">
        <v>198.3</v>
      </c>
      <c r="Z62">
        <v>198.3</v>
      </c>
      <c r="AA62">
        <v>198.3</v>
      </c>
      <c r="AB62">
        <v>198.3</v>
      </c>
      <c r="AC62">
        <v>198.3</v>
      </c>
      <c r="AD62">
        <v>198.3</v>
      </c>
      <c r="AE62">
        <v>198.3</v>
      </c>
      <c r="AF62">
        <v>198.3</v>
      </c>
      <c r="AG62">
        <v>198.3</v>
      </c>
      <c r="AH62">
        <v>198.3</v>
      </c>
      <c r="AI62">
        <v>198.3</v>
      </c>
      <c r="AJ62">
        <v>198.3</v>
      </c>
      <c r="AK62">
        <v>198.3</v>
      </c>
      <c r="AL62">
        <v>198.3</v>
      </c>
    </row>
    <row r="63" spans="1:38">
      <c r="A63" t="s">
        <v>879</v>
      </c>
      <c r="B63" t="s">
        <v>909</v>
      </c>
      <c r="C63" t="s">
        <v>114</v>
      </c>
      <c r="D63" t="s">
        <v>744</v>
      </c>
      <c r="E63">
        <v>87.3</v>
      </c>
      <c r="F63">
        <v>87.3</v>
      </c>
      <c r="G63">
        <v>87.3</v>
      </c>
      <c r="H63">
        <v>87.3</v>
      </c>
      <c r="I63">
        <v>87.3</v>
      </c>
      <c r="J63">
        <v>87.3</v>
      </c>
      <c r="K63">
        <v>87.3</v>
      </c>
      <c r="L63">
        <v>87.3</v>
      </c>
      <c r="M63">
        <v>87.3</v>
      </c>
      <c r="N63">
        <v>87.3</v>
      </c>
      <c r="O63">
        <v>87.3</v>
      </c>
      <c r="P63">
        <v>87.3</v>
      </c>
      <c r="Q63">
        <v>87.3</v>
      </c>
      <c r="R63">
        <v>87.3</v>
      </c>
      <c r="S63">
        <v>87.3</v>
      </c>
      <c r="T63">
        <v>87.3</v>
      </c>
      <c r="U63">
        <v>87.3</v>
      </c>
      <c r="V63">
        <v>87.3</v>
      </c>
      <c r="W63">
        <v>87.3</v>
      </c>
      <c r="X63">
        <v>87.3</v>
      </c>
      <c r="Y63">
        <v>87.3</v>
      </c>
      <c r="Z63">
        <v>87.3</v>
      </c>
      <c r="AA63">
        <v>87.3</v>
      </c>
      <c r="AB63">
        <v>87.3</v>
      </c>
      <c r="AC63">
        <v>87.3</v>
      </c>
      <c r="AD63">
        <v>87.3</v>
      </c>
      <c r="AE63">
        <v>87.3</v>
      </c>
      <c r="AF63">
        <v>87.3</v>
      </c>
      <c r="AG63">
        <v>87.3</v>
      </c>
      <c r="AH63">
        <v>87.3</v>
      </c>
      <c r="AI63">
        <v>87.3</v>
      </c>
      <c r="AJ63">
        <v>87.3</v>
      </c>
      <c r="AK63">
        <v>87.3</v>
      </c>
      <c r="AL63">
        <v>87.3</v>
      </c>
    </row>
    <row r="64" spans="1:38">
      <c r="A64" t="s">
        <v>880</v>
      </c>
      <c r="B64" t="s">
        <v>903</v>
      </c>
      <c r="C64" t="s">
        <v>107</v>
      </c>
      <c r="D64" t="s">
        <v>744</v>
      </c>
      <c r="E64">
        <v>438.7</v>
      </c>
      <c r="F64">
        <v>438.7</v>
      </c>
      <c r="G64">
        <v>438.7</v>
      </c>
      <c r="H64">
        <v>438.7</v>
      </c>
      <c r="I64">
        <v>438.7</v>
      </c>
      <c r="J64">
        <v>438.7</v>
      </c>
      <c r="K64">
        <v>438.7</v>
      </c>
      <c r="L64">
        <v>438.7</v>
      </c>
      <c r="M64">
        <v>438.7</v>
      </c>
      <c r="N64">
        <v>438.7</v>
      </c>
      <c r="O64">
        <v>438.7</v>
      </c>
      <c r="P64">
        <v>438.7</v>
      </c>
      <c r="Q64">
        <v>438.7</v>
      </c>
      <c r="R64">
        <v>438.7</v>
      </c>
      <c r="S64">
        <v>438.7</v>
      </c>
      <c r="T64">
        <v>438.7</v>
      </c>
      <c r="U64">
        <v>438.7</v>
      </c>
      <c r="V64">
        <v>438.7</v>
      </c>
      <c r="W64">
        <v>438.7</v>
      </c>
      <c r="X64">
        <v>438.7</v>
      </c>
      <c r="Y64">
        <v>438.7</v>
      </c>
      <c r="Z64">
        <v>438.7</v>
      </c>
      <c r="AA64">
        <v>438.7</v>
      </c>
      <c r="AB64">
        <v>438.7</v>
      </c>
      <c r="AC64">
        <v>438.7</v>
      </c>
      <c r="AD64">
        <v>438.7</v>
      </c>
      <c r="AE64">
        <v>438.7</v>
      </c>
      <c r="AF64">
        <v>438.7</v>
      </c>
      <c r="AG64">
        <v>438.7</v>
      </c>
      <c r="AH64">
        <v>438.7</v>
      </c>
      <c r="AI64">
        <v>438.7</v>
      </c>
      <c r="AJ64">
        <v>438.7</v>
      </c>
      <c r="AK64">
        <v>438.7</v>
      </c>
      <c r="AL64">
        <v>438.7</v>
      </c>
    </row>
    <row r="65" spans="1:38">
      <c r="A65" t="s">
        <v>880</v>
      </c>
      <c r="B65" t="s">
        <v>903</v>
      </c>
      <c r="C65" t="s">
        <v>121</v>
      </c>
      <c r="D65" t="s">
        <v>744</v>
      </c>
      <c r="E65">
        <v>76.3</v>
      </c>
      <c r="F65">
        <v>76.3</v>
      </c>
      <c r="G65">
        <v>76.3</v>
      </c>
      <c r="H65">
        <v>76.3</v>
      </c>
      <c r="I65">
        <v>76.3</v>
      </c>
      <c r="J65">
        <v>76.3</v>
      </c>
      <c r="K65">
        <v>76.3</v>
      </c>
      <c r="L65">
        <v>76.3</v>
      </c>
      <c r="M65">
        <v>76.3</v>
      </c>
      <c r="N65">
        <v>76.3</v>
      </c>
      <c r="O65">
        <v>76.3</v>
      </c>
      <c r="P65">
        <v>76.3</v>
      </c>
      <c r="Q65">
        <v>76.3</v>
      </c>
      <c r="R65">
        <v>76.3</v>
      </c>
      <c r="S65">
        <v>76.3</v>
      </c>
      <c r="T65">
        <v>76.3</v>
      </c>
      <c r="U65">
        <v>76.3</v>
      </c>
      <c r="V65">
        <v>76.3</v>
      </c>
      <c r="W65">
        <v>76.3</v>
      </c>
      <c r="X65">
        <v>76.3</v>
      </c>
      <c r="Y65">
        <v>76.3</v>
      </c>
      <c r="Z65">
        <v>76.3</v>
      </c>
      <c r="AA65">
        <v>76.3</v>
      </c>
      <c r="AB65">
        <v>76.3</v>
      </c>
      <c r="AC65">
        <v>76.3</v>
      </c>
      <c r="AD65">
        <v>76.3</v>
      </c>
      <c r="AE65">
        <v>76.3</v>
      </c>
      <c r="AF65">
        <v>76.3</v>
      </c>
      <c r="AG65">
        <v>76.3</v>
      </c>
      <c r="AH65">
        <v>76.3</v>
      </c>
      <c r="AI65">
        <v>76.3</v>
      </c>
      <c r="AJ65">
        <v>76.3</v>
      </c>
      <c r="AK65">
        <v>76.3</v>
      </c>
      <c r="AL65">
        <v>76.3</v>
      </c>
    </row>
    <row r="66" spans="1:38">
      <c r="A66" t="s">
        <v>880</v>
      </c>
      <c r="B66" t="s">
        <v>904</v>
      </c>
      <c r="C66" t="s">
        <v>124</v>
      </c>
      <c r="D66" t="s">
        <v>744</v>
      </c>
      <c r="E66">
        <v>326.60000000000002</v>
      </c>
      <c r="F66">
        <v>326.60000000000002</v>
      </c>
      <c r="G66">
        <v>326.60000000000002</v>
      </c>
      <c r="H66">
        <v>326.60000000000002</v>
      </c>
      <c r="I66">
        <v>326.60000000000002</v>
      </c>
      <c r="J66">
        <v>326.60000000000002</v>
      </c>
      <c r="K66">
        <v>326.60000000000002</v>
      </c>
      <c r="L66">
        <v>326.60000000000002</v>
      </c>
      <c r="M66">
        <v>326.60000000000002</v>
      </c>
      <c r="N66">
        <v>326.60000000000002</v>
      </c>
      <c r="O66">
        <v>326.60000000000002</v>
      </c>
      <c r="P66">
        <v>326.60000000000002</v>
      </c>
      <c r="Q66">
        <v>326.60000000000002</v>
      </c>
      <c r="R66">
        <v>326.60000000000002</v>
      </c>
      <c r="S66">
        <v>326.60000000000002</v>
      </c>
      <c r="T66">
        <v>326.60000000000002</v>
      </c>
      <c r="U66">
        <v>326.60000000000002</v>
      </c>
      <c r="V66">
        <v>326.60000000000002</v>
      </c>
      <c r="W66">
        <v>326.60000000000002</v>
      </c>
      <c r="X66">
        <v>326.60000000000002</v>
      </c>
      <c r="Y66">
        <v>326.60000000000002</v>
      </c>
      <c r="Z66">
        <v>326.60000000000002</v>
      </c>
      <c r="AA66">
        <v>326.60000000000002</v>
      </c>
      <c r="AB66">
        <v>326.60000000000002</v>
      </c>
      <c r="AC66">
        <v>326.60000000000002</v>
      </c>
      <c r="AD66">
        <v>326.60000000000002</v>
      </c>
      <c r="AE66">
        <v>326.60000000000002</v>
      </c>
      <c r="AF66">
        <v>326.60000000000002</v>
      </c>
      <c r="AG66">
        <v>326.60000000000002</v>
      </c>
      <c r="AH66">
        <v>326.60000000000002</v>
      </c>
      <c r="AI66">
        <v>326.60000000000002</v>
      </c>
      <c r="AJ66">
        <v>326.60000000000002</v>
      </c>
      <c r="AK66">
        <v>326.60000000000002</v>
      </c>
      <c r="AL66">
        <v>326.60000000000002</v>
      </c>
    </row>
    <row r="67" spans="1:38">
      <c r="A67" t="s">
        <v>880</v>
      </c>
      <c r="B67" t="s">
        <v>904</v>
      </c>
      <c r="C67" t="s">
        <v>114</v>
      </c>
      <c r="D67" t="s">
        <v>744</v>
      </c>
      <c r="E67">
        <v>142.30000000000001</v>
      </c>
      <c r="F67">
        <v>142.30000000000001</v>
      </c>
      <c r="G67">
        <v>142.30000000000001</v>
      </c>
      <c r="H67">
        <v>142.30000000000001</v>
      </c>
      <c r="I67">
        <v>142.30000000000001</v>
      </c>
      <c r="J67">
        <v>142.30000000000001</v>
      </c>
      <c r="K67">
        <v>142.30000000000001</v>
      </c>
      <c r="L67">
        <v>142.30000000000001</v>
      </c>
      <c r="M67">
        <v>142.30000000000001</v>
      </c>
      <c r="N67">
        <v>142.30000000000001</v>
      </c>
      <c r="O67">
        <v>142.30000000000001</v>
      </c>
      <c r="P67">
        <v>142.30000000000001</v>
      </c>
      <c r="Q67">
        <v>142.30000000000001</v>
      </c>
      <c r="R67">
        <v>142.30000000000001</v>
      </c>
      <c r="S67">
        <v>142.30000000000001</v>
      </c>
      <c r="T67">
        <v>142.30000000000001</v>
      </c>
      <c r="U67">
        <v>142.30000000000001</v>
      </c>
      <c r="V67">
        <v>142.30000000000001</v>
      </c>
      <c r="W67">
        <v>142.30000000000001</v>
      </c>
      <c r="X67">
        <v>142.30000000000001</v>
      </c>
      <c r="Y67">
        <v>142.30000000000001</v>
      </c>
      <c r="Z67">
        <v>142.30000000000001</v>
      </c>
      <c r="AA67">
        <v>142.30000000000001</v>
      </c>
      <c r="AB67">
        <v>142.30000000000001</v>
      </c>
      <c r="AC67">
        <v>142.30000000000001</v>
      </c>
      <c r="AD67">
        <v>142.30000000000001</v>
      </c>
      <c r="AE67">
        <v>142.30000000000001</v>
      </c>
      <c r="AF67">
        <v>142.30000000000001</v>
      </c>
      <c r="AG67">
        <v>142.30000000000001</v>
      </c>
      <c r="AH67">
        <v>142.30000000000001</v>
      </c>
      <c r="AI67">
        <v>142.30000000000001</v>
      </c>
      <c r="AJ67">
        <v>142.30000000000001</v>
      </c>
      <c r="AK67">
        <v>142.30000000000001</v>
      </c>
      <c r="AL67">
        <v>142.30000000000001</v>
      </c>
    </row>
    <row r="68" spans="1:38">
      <c r="A68" t="s">
        <v>880</v>
      </c>
      <c r="B68" t="s">
        <v>904</v>
      </c>
      <c r="C68" t="s">
        <v>107</v>
      </c>
      <c r="D68" t="s">
        <v>744</v>
      </c>
      <c r="E68">
        <v>341.7</v>
      </c>
      <c r="F68">
        <v>341.7</v>
      </c>
      <c r="G68">
        <v>341.7</v>
      </c>
      <c r="H68">
        <v>341.7</v>
      </c>
      <c r="I68">
        <v>341.7</v>
      </c>
      <c r="J68">
        <v>341.7</v>
      </c>
      <c r="K68">
        <v>341.7</v>
      </c>
      <c r="L68">
        <v>341.7</v>
      </c>
      <c r="M68">
        <v>341.7</v>
      </c>
      <c r="N68">
        <v>341.7</v>
      </c>
      <c r="O68">
        <v>341.7</v>
      </c>
      <c r="P68">
        <v>341.7</v>
      </c>
      <c r="Q68">
        <v>341.7</v>
      </c>
      <c r="R68">
        <v>341.7</v>
      </c>
      <c r="S68">
        <v>341.7</v>
      </c>
      <c r="T68">
        <v>341.7</v>
      </c>
      <c r="U68">
        <v>341.7</v>
      </c>
      <c r="V68">
        <v>341.7</v>
      </c>
      <c r="W68">
        <v>341.7</v>
      </c>
      <c r="X68">
        <v>341.7</v>
      </c>
      <c r="Y68">
        <v>341.7</v>
      </c>
      <c r="Z68">
        <v>341.7</v>
      </c>
      <c r="AA68">
        <v>341.7</v>
      </c>
      <c r="AB68">
        <v>341.7</v>
      </c>
      <c r="AC68">
        <v>341.7</v>
      </c>
      <c r="AD68">
        <v>341.7</v>
      </c>
      <c r="AE68">
        <v>341.7</v>
      </c>
      <c r="AF68">
        <v>341.7</v>
      </c>
      <c r="AG68">
        <v>341.7</v>
      </c>
      <c r="AH68">
        <v>341.7</v>
      </c>
      <c r="AI68">
        <v>341.7</v>
      </c>
      <c r="AJ68">
        <v>341.7</v>
      </c>
      <c r="AK68">
        <v>341.7</v>
      </c>
      <c r="AL68">
        <v>341.7</v>
      </c>
    </row>
    <row r="69" spans="1:38">
      <c r="A69" t="s">
        <v>880</v>
      </c>
      <c r="B69" t="s">
        <v>904</v>
      </c>
      <c r="C69" t="s">
        <v>121</v>
      </c>
      <c r="D69" t="s">
        <v>744</v>
      </c>
      <c r="E69">
        <v>138.6</v>
      </c>
      <c r="F69">
        <v>138.6</v>
      </c>
      <c r="G69">
        <v>138.6</v>
      </c>
      <c r="H69">
        <v>138.6</v>
      </c>
      <c r="I69">
        <v>138.6</v>
      </c>
      <c r="J69">
        <v>138.6</v>
      </c>
      <c r="K69">
        <v>138.6</v>
      </c>
      <c r="L69">
        <v>138.6</v>
      </c>
      <c r="M69">
        <v>138.6</v>
      </c>
      <c r="N69">
        <v>138.6</v>
      </c>
      <c r="O69">
        <v>138.6</v>
      </c>
      <c r="P69">
        <v>138.6</v>
      </c>
      <c r="Q69">
        <v>138.6</v>
      </c>
      <c r="R69">
        <v>138.6</v>
      </c>
      <c r="S69">
        <v>138.6</v>
      </c>
      <c r="T69">
        <v>138.6</v>
      </c>
      <c r="U69">
        <v>138.6</v>
      </c>
      <c r="V69">
        <v>138.6</v>
      </c>
      <c r="W69">
        <v>138.6</v>
      </c>
      <c r="X69">
        <v>138.6</v>
      </c>
      <c r="Y69">
        <v>138.6</v>
      </c>
      <c r="Z69">
        <v>138.6</v>
      </c>
      <c r="AA69">
        <v>138.6</v>
      </c>
      <c r="AB69">
        <v>138.6</v>
      </c>
      <c r="AC69">
        <v>138.6</v>
      </c>
      <c r="AD69">
        <v>138.6</v>
      </c>
      <c r="AE69">
        <v>138.6</v>
      </c>
      <c r="AF69">
        <v>138.6</v>
      </c>
      <c r="AG69">
        <v>138.6</v>
      </c>
      <c r="AH69">
        <v>138.6</v>
      </c>
      <c r="AI69">
        <v>138.6</v>
      </c>
      <c r="AJ69">
        <v>138.6</v>
      </c>
      <c r="AK69">
        <v>138.6</v>
      </c>
      <c r="AL69">
        <v>138.6</v>
      </c>
    </row>
    <row r="70" spans="1:38">
      <c r="A70" t="s">
        <v>880</v>
      </c>
      <c r="B70" t="s">
        <v>904</v>
      </c>
      <c r="C70" t="s">
        <v>106</v>
      </c>
      <c r="D70" t="s">
        <v>744</v>
      </c>
      <c r="E70">
        <v>50.4</v>
      </c>
      <c r="F70">
        <v>50.4</v>
      </c>
      <c r="G70">
        <v>50.4</v>
      </c>
      <c r="H70">
        <v>50.4</v>
      </c>
      <c r="I70">
        <v>50.4</v>
      </c>
      <c r="J70">
        <v>50.4</v>
      </c>
      <c r="K70">
        <v>50.4</v>
      </c>
      <c r="L70">
        <v>50.4</v>
      </c>
      <c r="M70">
        <v>50.4</v>
      </c>
      <c r="N70">
        <v>50.4</v>
      </c>
      <c r="O70">
        <v>50.4</v>
      </c>
      <c r="P70">
        <v>50.4</v>
      </c>
      <c r="Q70">
        <v>50.4</v>
      </c>
      <c r="R70">
        <v>50.4</v>
      </c>
      <c r="S70">
        <v>50.4</v>
      </c>
      <c r="T70">
        <v>50.4</v>
      </c>
      <c r="U70">
        <v>50.4</v>
      </c>
      <c r="V70">
        <v>50.4</v>
      </c>
      <c r="W70">
        <v>50.4</v>
      </c>
      <c r="X70">
        <v>50.4</v>
      </c>
      <c r="Y70">
        <v>50.4</v>
      </c>
      <c r="Z70">
        <v>50.4</v>
      </c>
      <c r="AA70">
        <v>50.4</v>
      </c>
      <c r="AB70">
        <v>50.4</v>
      </c>
      <c r="AC70">
        <v>50.4</v>
      </c>
      <c r="AD70">
        <v>50.4</v>
      </c>
      <c r="AE70">
        <v>50.4</v>
      </c>
      <c r="AF70">
        <v>50.4</v>
      </c>
      <c r="AG70">
        <v>50.4</v>
      </c>
      <c r="AH70">
        <v>50.4</v>
      </c>
      <c r="AI70">
        <v>50.4</v>
      </c>
      <c r="AJ70">
        <v>50.4</v>
      </c>
      <c r="AK70">
        <v>50.4</v>
      </c>
      <c r="AL70">
        <v>50.4</v>
      </c>
    </row>
    <row r="71" spans="1:38">
      <c r="A71" t="s">
        <v>880</v>
      </c>
      <c r="B71" t="s">
        <v>905</v>
      </c>
      <c r="C71" t="s">
        <v>107</v>
      </c>
      <c r="D71" t="s">
        <v>744</v>
      </c>
      <c r="E71">
        <v>76.8</v>
      </c>
      <c r="F71">
        <v>76.8</v>
      </c>
      <c r="G71">
        <v>76.8</v>
      </c>
      <c r="H71">
        <v>76.8</v>
      </c>
      <c r="I71">
        <v>76.8</v>
      </c>
      <c r="J71">
        <v>76.8</v>
      </c>
      <c r="K71">
        <v>76.8</v>
      </c>
      <c r="L71">
        <v>76.8</v>
      </c>
      <c r="M71">
        <v>76.8</v>
      </c>
      <c r="N71">
        <v>76.8</v>
      </c>
      <c r="O71">
        <v>76.8</v>
      </c>
      <c r="P71">
        <v>76.8</v>
      </c>
      <c r="Q71">
        <v>76.8</v>
      </c>
      <c r="R71">
        <v>76.8</v>
      </c>
      <c r="S71">
        <v>76.8</v>
      </c>
      <c r="T71">
        <v>76.8</v>
      </c>
      <c r="U71">
        <v>76.8</v>
      </c>
      <c r="V71">
        <v>76.8</v>
      </c>
      <c r="W71">
        <v>76.8</v>
      </c>
      <c r="X71">
        <v>76.8</v>
      </c>
      <c r="Y71">
        <v>76.8</v>
      </c>
      <c r="Z71">
        <v>76.8</v>
      </c>
      <c r="AA71">
        <v>76.8</v>
      </c>
      <c r="AB71">
        <v>76.8</v>
      </c>
      <c r="AC71">
        <v>76.8</v>
      </c>
      <c r="AD71">
        <v>76.8</v>
      </c>
      <c r="AE71">
        <v>76.8</v>
      </c>
      <c r="AF71">
        <v>76.8</v>
      </c>
      <c r="AG71">
        <v>76.8</v>
      </c>
      <c r="AH71">
        <v>76.8</v>
      </c>
      <c r="AI71">
        <v>76.8</v>
      </c>
      <c r="AJ71">
        <v>76.8</v>
      </c>
      <c r="AK71">
        <v>76.8</v>
      </c>
      <c r="AL71">
        <v>76.8</v>
      </c>
    </row>
    <row r="72" spans="1:38">
      <c r="A72" t="s">
        <v>880</v>
      </c>
      <c r="B72" t="s">
        <v>905</v>
      </c>
      <c r="C72" t="s">
        <v>121</v>
      </c>
      <c r="D72" t="s">
        <v>744</v>
      </c>
      <c r="E72">
        <v>13.4</v>
      </c>
      <c r="F72">
        <v>13.4</v>
      </c>
      <c r="G72">
        <v>13.4</v>
      </c>
      <c r="H72">
        <v>13.4</v>
      </c>
      <c r="I72">
        <v>13.4</v>
      </c>
      <c r="J72">
        <v>13.4</v>
      </c>
      <c r="K72">
        <v>13.4</v>
      </c>
      <c r="L72">
        <v>13.4</v>
      </c>
      <c r="M72">
        <v>13.4</v>
      </c>
      <c r="N72">
        <v>13.4</v>
      </c>
      <c r="O72">
        <v>13.4</v>
      </c>
      <c r="P72">
        <v>13.4</v>
      </c>
      <c r="Q72">
        <v>13.4</v>
      </c>
      <c r="R72">
        <v>13.4</v>
      </c>
      <c r="S72">
        <v>13.4</v>
      </c>
      <c r="T72">
        <v>13.4</v>
      </c>
      <c r="U72">
        <v>13.4</v>
      </c>
      <c r="V72">
        <v>13.4</v>
      </c>
      <c r="W72">
        <v>13.4</v>
      </c>
      <c r="X72">
        <v>13.4</v>
      </c>
      <c r="Y72">
        <v>13.4</v>
      </c>
      <c r="Z72">
        <v>13.4</v>
      </c>
      <c r="AA72">
        <v>13.4</v>
      </c>
      <c r="AB72">
        <v>13.4</v>
      </c>
      <c r="AC72">
        <v>13.4</v>
      </c>
      <c r="AD72">
        <v>13.4</v>
      </c>
      <c r="AE72">
        <v>13.4</v>
      </c>
      <c r="AF72">
        <v>13.4</v>
      </c>
      <c r="AG72">
        <v>13.4</v>
      </c>
      <c r="AH72">
        <v>13.4</v>
      </c>
      <c r="AI72">
        <v>13.4</v>
      </c>
      <c r="AJ72">
        <v>13.4</v>
      </c>
      <c r="AK72">
        <v>13.4</v>
      </c>
      <c r="AL72">
        <v>13.4</v>
      </c>
    </row>
    <row r="73" spans="1:38">
      <c r="A73" t="s">
        <v>880</v>
      </c>
      <c r="B73" t="s">
        <v>906</v>
      </c>
      <c r="C73" t="s">
        <v>114</v>
      </c>
      <c r="D73" t="s">
        <v>744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>
      <c r="A74" t="s">
        <v>880</v>
      </c>
      <c r="B74" t="s">
        <v>907</v>
      </c>
      <c r="C74" t="s">
        <v>114</v>
      </c>
      <c r="D74" t="s">
        <v>744</v>
      </c>
      <c r="E74">
        <v>137.69999999999999</v>
      </c>
      <c r="F74">
        <v>137.69999999999999</v>
      </c>
      <c r="G74">
        <v>137.69999999999999</v>
      </c>
      <c r="H74">
        <v>137.69999999999999</v>
      </c>
      <c r="I74">
        <v>137.69999999999999</v>
      </c>
      <c r="J74">
        <v>137.69999999999999</v>
      </c>
      <c r="K74">
        <v>137.69999999999999</v>
      </c>
      <c r="L74">
        <v>137.69999999999999</v>
      </c>
      <c r="M74">
        <v>137.69999999999999</v>
      </c>
      <c r="N74">
        <v>137.69999999999999</v>
      </c>
      <c r="O74">
        <v>137.69999999999999</v>
      </c>
      <c r="P74">
        <v>137.69999999999999</v>
      </c>
      <c r="Q74">
        <v>137.69999999999999</v>
      </c>
      <c r="R74">
        <v>137.69999999999999</v>
      </c>
      <c r="S74">
        <v>137.69999999999999</v>
      </c>
      <c r="T74">
        <v>137.69999999999999</v>
      </c>
      <c r="U74">
        <v>137.69999999999999</v>
      </c>
      <c r="V74">
        <v>137.69999999999999</v>
      </c>
      <c r="W74">
        <v>137.69999999999999</v>
      </c>
      <c r="X74">
        <v>137.69999999999999</v>
      </c>
      <c r="Y74">
        <v>137.69999999999999</v>
      </c>
      <c r="Z74">
        <v>137.69999999999999</v>
      </c>
      <c r="AA74">
        <v>137.69999999999999</v>
      </c>
      <c r="AB74">
        <v>137.69999999999999</v>
      </c>
      <c r="AC74">
        <v>137.69999999999999</v>
      </c>
      <c r="AD74">
        <v>137.69999999999999</v>
      </c>
      <c r="AE74">
        <v>137.69999999999999</v>
      </c>
      <c r="AF74">
        <v>137.69999999999999</v>
      </c>
      <c r="AG74">
        <v>137.69999999999999</v>
      </c>
      <c r="AH74">
        <v>137.69999999999999</v>
      </c>
      <c r="AI74">
        <v>137.69999999999999</v>
      </c>
      <c r="AJ74">
        <v>137.69999999999999</v>
      </c>
      <c r="AK74">
        <v>137.69999999999999</v>
      </c>
      <c r="AL74">
        <v>137.69999999999999</v>
      </c>
    </row>
    <row r="75" spans="1:38">
      <c r="A75" t="s">
        <v>880</v>
      </c>
      <c r="B75" t="s">
        <v>908</v>
      </c>
      <c r="C75" t="s">
        <v>114</v>
      </c>
      <c r="D75" t="s">
        <v>744</v>
      </c>
      <c r="E75">
        <v>523.1</v>
      </c>
      <c r="F75">
        <v>523.1</v>
      </c>
      <c r="G75">
        <v>523.1</v>
      </c>
      <c r="H75">
        <v>523.1</v>
      </c>
      <c r="I75">
        <v>523.1</v>
      </c>
      <c r="J75">
        <v>523.1</v>
      </c>
      <c r="K75">
        <v>523.1</v>
      </c>
      <c r="L75">
        <v>523.1</v>
      </c>
      <c r="M75">
        <v>523.1</v>
      </c>
      <c r="N75">
        <v>523.1</v>
      </c>
      <c r="O75">
        <v>523.1</v>
      </c>
      <c r="P75">
        <v>523.1</v>
      </c>
      <c r="Q75">
        <v>523.1</v>
      </c>
      <c r="R75">
        <v>523.1</v>
      </c>
      <c r="S75">
        <v>523.1</v>
      </c>
      <c r="T75">
        <v>523.1</v>
      </c>
      <c r="U75">
        <v>523.1</v>
      </c>
      <c r="V75">
        <v>523.1</v>
      </c>
      <c r="W75">
        <v>523.1</v>
      </c>
      <c r="X75">
        <v>523.1</v>
      </c>
      <c r="Y75">
        <v>523.1</v>
      </c>
      <c r="Z75">
        <v>523.1</v>
      </c>
      <c r="AA75">
        <v>523.1</v>
      </c>
      <c r="AB75">
        <v>523.1</v>
      </c>
      <c r="AC75">
        <v>523.1</v>
      </c>
      <c r="AD75">
        <v>523.1</v>
      </c>
      <c r="AE75">
        <v>523.1</v>
      </c>
      <c r="AF75">
        <v>523.1</v>
      </c>
      <c r="AG75">
        <v>523.1</v>
      </c>
      <c r="AH75">
        <v>523.1</v>
      </c>
      <c r="AI75">
        <v>523.1</v>
      </c>
      <c r="AJ75">
        <v>523.1</v>
      </c>
      <c r="AK75">
        <v>523.1</v>
      </c>
      <c r="AL75">
        <v>523.1</v>
      </c>
    </row>
    <row r="76" spans="1:38">
      <c r="A76" t="s">
        <v>880</v>
      </c>
      <c r="B76" t="s">
        <v>909</v>
      </c>
      <c r="C76" t="s">
        <v>114</v>
      </c>
      <c r="D76" t="s">
        <v>744</v>
      </c>
      <c r="E76">
        <v>247.8</v>
      </c>
      <c r="F76">
        <v>247.8</v>
      </c>
      <c r="G76">
        <v>247.8</v>
      </c>
      <c r="H76">
        <v>247.8</v>
      </c>
      <c r="I76">
        <v>247.8</v>
      </c>
      <c r="J76">
        <v>247.8</v>
      </c>
      <c r="K76">
        <v>247.8</v>
      </c>
      <c r="L76">
        <v>247.8</v>
      </c>
      <c r="M76">
        <v>247.8</v>
      </c>
      <c r="N76">
        <v>247.8</v>
      </c>
      <c r="O76">
        <v>247.8</v>
      </c>
      <c r="P76">
        <v>247.8</v>
      </c>
      <c r="Q76">
        <v>247.8</v>
      </c>
      <c r="R76">
        <v>247.8</v>
      </c>
      <c r="S76">
        <v>247.8</v>
      </c>
      <c r="T76">
        <v>247.8</v>
      </c>
      <c r="U76">
        <v>247.8</v>
      </c>
      <c r="V76">
        <v>247.8</v>
      </c>
      <c r="W76">
        <v>247.8</v>
      </c>
      <c r="X76">
        <v>247.8</v>
      </c>
      <c r="Y76">
        <v>247.8</v>
      </c>
      <c r="Z76">
        <v>247.8</v>
      </c>
      <c r="AA76">
        <v>247.8</v>
      </c>
      <c r="AB76">
        <v>247.8</v>
      </c>
      <c r="AC76">
        <v>247.8</v>
      </c>
      <c r="AD76">
        <v>247.8</v>
      </c>
      <c r="AE76">
        <v>247.8</v>
      </c>
      <c r="AF76">
        <v>247.8</v>
      </c>
      <c r="AG76">
        <v>247.8</v>
      </c>
      <c r="AH76">
        <v>247.8</v>
      </c>
      <c r="AI76">
        <v>247.8</v>
      </c>
      <c r="AJ76">
        <v>247.8</v>
      </c>
      <c r="AK76">
        <v>247.8</v>
      </c>
      <c r="AL76">
        <v>247.8</v>
      </c>
    </row>
    <row r="77" spans="1:38">
      <c r="A77" t="s">
        <v>881</v>
      </c>
      <c r="B77" t="s">
        <v>903</v>
      </c>
      <c r="C77" t="s">
        <v>107</v>
      </c>
      <c r="D77" t="s">
        <v>744</v>
      </c>
      <c r="E77">
        <v>292.3</v>
      </c>
      <c r="F77">
        <v>292.3</v>
      </c>
      <c r="G77">
        <v>292.3</v>
      </c>
      <c r="H77">
        <v>292.3</v>
      </c>
      <c r="I77">
        <v>292.3</v>
      </c>
      <c r="J77">
        <v>292.3</v>
      </c>
      <c r="K77">
        <v>292.3</v>
      </c>
      <c r="L77">
        <v>292.3</v>
      </c>
      <c r="M77">
        <v>292.3</v>
      </c>
      <c r="N77">
        <v>292.3</v>
      </c>
      <c r="O77">
        <v>292.3</v>
      </c>
      <c r="P77">
        <v>292.3</v>
      </c>
      <c r="Q77">
        <v>292.3</v>
      </c>
      <c r="R77">
        <v>292.3</v>
      </c>
      <c r="S77">
        <v>292.3</v>
      </c>
      <c r="T77">
        <v>292.3</v>
      </c>
      <c r="U77">
        <v>292.3</v>
      </c>
      <c r="V77">
        <v>292.3</v>
      </c>
      <c r="W77">
        <v>292.3</v>
      </c>
      <c r="X77">
        <v>292.3</v>
      </c>
      <c r="Y77">
        <v>292.3</v>
      </c>
      <c r="Z77">
        <v>292.3</v>
      </c>
      <c r="AA77">
        <v>292.3</v>
      </c>
      <c r="AB77">
        <v>292.3</v>
      </c>
      <c r="AC77">
        <v>292.3</v>
      </c>
      <c r="AD77">
        <v>292.3</v>
      </c>
      <c r="AE77">
        <v>292.3</v>
      </c>
      <c r="AF77">
        <v>292.3</v>
      </c>
      <c r="AG77">
        <v>292.3</v>
      </c>
      <c r="AH77">
        <v>292.3</v>
      </c>
      <c r="AI77">
        <v>292.3</v>
      </c>
      <c r="AJ77">
        <v>292.3</v>
      </c>
      <c r="AK77">
        <v>292.3</v>
      </c>
      <c r="AL77">
        <v>292.3</v>
      </c>
    </row>
    <row r="78" spans="1:38">
      <c r="A78" t="s">
        <v>881</v>
      </c>
      <c r="B78" t="s">
        <v>903</v>
      </c>
      <c r="C78" t="s">
        <v>121</v>
      </c>
      <c r="D78" t="s">
        <v>744</v>
      </c>
      <c r="E78">
        <v>6</v>
      </c>
      <c r="F78">
        <v>6</v>
      </c>
      <c r="G78">
        <v>6</v>
      </c>
      <c r="H78">
        <v>6</v>
      </c>
      <c r="I78">
        <v>6</v>
      </c>
      <c r="J78">
        <v>6</v>
      </c>
      <c r="K78">
        <v>6</v>
      </c>
      <c r="L78">
        <v>6</v>
      </c>
      <c r="M78">
        <v>6</v>
      </c>
      <c r="N78">
        <v>6</v>
      </c>
      <c r="O78">
        <v>6</v>
      </c>
      <c r="P78">
        <v>6</v>
      </c>
      <c r="Q78">
        <v>6</v>
      </c>
      <c r="R78">
        <v>6</v>
      </c>
      <c r="S78">
        <v>6</v>
      </c>
      <c r="T78">
        <v>6</v>
      </c>
      <c r="U78">
        <v>6</v>
      </c>
      <c r="V78">
        <v>6</v>
      </c>
      <c r="W78">
        <v>6</v>
      </c>
      <c r="X78">
        <v>6</v>
      </c>
      <c r="Y78">
        <v>6</v>
      </c>
      <c r="Z78">
        <v>6</v>
      </c>
      <c r="AA78">
        <v>6</v>
      </c>
      <c r="AB78">
        <v>6</v>
      </c>
      <c r="AC78">
        <v>6</v>
      </c>
      <c r="AD78">
        <v>6</v>
      </c>
      <c r="AE78">
        <v>6</v>
      </c>
      <c r="AF78">
        <v>6</v>
      </c>
      <c r="AG78">
        <v>6</v>
      </c>
      <c r="AH78">
        <v>6</v>
      </c>
      <c r="AI78">
        <v>6</v>
      </c>
      <c r="AJ78">
        <v>6</v>
      </c>
      <c r="AK78">
        <v>6</v>
      </c>
      <c r="AL78">
        <v>6</v>
      </c>
    </row>
    <row r="79" spans="1:38">
      <c r="A79" t="s">
        <v>881</v>
      </c>
      <c r="B79" t="s">
        <v>904</v>
      </c>
      <c r="C79" t="s">
        <v>124</v>
      </c>
      <c r="D79" t="s">
        <v>744</v>
      </c>
      <c r="E79">
        <v>450.8</v>
      </c>
      <c r="F79">
        <v>450.8</v>
      </c>
      <c r="G79">
        <v>450.8</v>
      </c>
      <c r="H79">
        <v>450.8</v>
      </c>
      <c r="I79">
        <v>450.8</v>
      </c>
      <c r="J79">
        <v>450.8</v>
      </c>
      <c r="K79">
        <v>450.8</v>
      </c>
      <c r="L79">
        <v>450.8</v>
      </c>
      <c r="M79">
        <v>450.8</v>
      </c>
      <c r="N79">
        <v>450.8</v>
      </c>
      <c r="O79">
        <v>450.8</v>
      </c>
      <c r="P79">
        <v>450.8</v>
      </c>
      <c r="Q79">
        <v>450.8</v>
      </c>
      <c r="R79">
        <v>450.8</v>
      </c>
      <c r="S79">
        <v>450.8</v>
      </c>
      <c r="T79">
        <v>450.8</v>
      </c>
      <c r="U79">
        <v>450.8</v>
      </c>
      <c r="V79">
        <v>450.8</v>
      </c>
      <c r="W79">
        <v>450.8</v>
      </c>
      <c r="X79">
        <v>450.8</v>
      </c>
      <c r="Y79">
        <v>450.8</v>
      </c>
      <c r="Z79">
        <v>450.8</v>
      </c>
      <c r="AA79">
        <v>450.8</v>
      </c>
      <c r="AB79">
        <v>450.8</v>
      </c>
      <c r="AC79">
        <v>450.8</v>
      </c>
      <c r="AD79">
        <v>450.8</v>
      </c>
      <c r="AE79">
        <v>450.8</v>
      </c>
      <c r="AF79">
        <v>450.8</v>
      </c>
      <c r="AG79">
        <v>450.8</v>
      </c>
      <c r="AH79">
        <v>450.8</v>
      </c>
      <c r="AI79">
        <v>450.8</v>
      </c>
      <c r="AJ79">
        <v>450.8</v>
      </c>
      <c r="AK79">
        <v>450.8</v>
      </c>
      <c r="AL79">
        <v>450.8</v>
      </c>
    </row>
    <row r="80" spans="1:38">
      <c r="A80" t="s">
        <v>881</v>
      </c>
      <c r="B80" t="s">
        <v>904</v>
      </c>
      <c r="C80" t="s">
        <v>114</v>
      </c>
      <c r="D80" t="s">
        <v>744</v>
      </c>
      <c r="E80">
        <v>52.1</v>
      </c>
      <c r="F80">
        <v>52.1</v>
      </c>
      <c r="G80">
        <v>52.1</v>
      </c>
      <c r="H80">
        <v>52.1</v>
      </c>
      <c r="I80">
        <v>52.1</v>
      </c>
      <c r="J80">
        <v>52.1</v>
      </c>
      <c r="K80">
        <v>52.1</v>
      </c>
      <c r="L80">
        <v>52.1</v>
      </c>
      <c r="M80">
        <v>52.1</v>
      </c>
      <c r="N80">
        <v>52.1</v>
      </c>
      <c r="O80">
        <v>52.1</v>
      </c>
      <c r="P80">
        <v>52.1</v>
      </c>
      <c r="Q80">
        <v>52.1</v>
      </c>
      <c r="R80">
        <v>52.1</v>
      </c>
      <c r="S80">
        <v>52.1</v>
      </c>
      <c r="T80">
        <v>52.1</v>
      </c>
      <c r="U80">
        <v>52.1</v>
      </c>
      <c r="V80">
        <v>52.1</v>
      </c>
      <c r="W80">
        <v>52.1</v>
      </c>
      <c r="X80">
        <v>52.1</v>
      </c>
      <c r="Y80">
        <v>52.1</v>
      </c>
      <c r="Z80">
        <v>52.1</v>
      </c>
      <c r="AA80">
        <v>52.1</v>
      </c>
      <c r="AB80">
        <v>52.1</v>
      </c>
      <c r="AC80">
        <v>52.1</v>
      </c>
      <c r="AD80">
        <v>52.1</v>
      </c>
      <c r="AE80">
        <v>52.1</v>
      </c>
      <c r="AF80">
        <v>52.1</v>
      </c>
      <c r="AG80">
        <v>52.1</v>
      </c>
      <c r="AH80">
        <v>52.1</v>
      </c>
      <c r="AI80">
        <v>52.1</v>
      </c>
      <c r="AJ80">
        <v>52.1</v>
      </c>
      <c r="AK80">
        <v>52.1</v>
      </c>
      <c r="AL80">
        <v>52.1</v>
      </c>
    </row>
    <row r="81" spans="1:38">
      <c r="A81" t="s">
        <v>881</v>
      </c>
      <c r="B81" t="s">
        <v>904</v>
      </c>
      <c r="C81" t="s">
        <v>107</v>
      </c>
      <c r="D81" t="s">
        <v>744</v>
      </c>
      <c r="E81">
        <v>143.19999999999999</v>
      </c>
      <c r="F81">
        <v>143.19999999999999</v>
      </c>
      <c r="G81">
        <v>143.19999999999999</v>
      </c>
      <c r="H81">
        <v>143.19999999999999</v>
      </c>
      <c r="I81">
        <v>143.19999999999999</v>
      </c>
      <c r="J81">
        <v>143.19999999999999</v>
      </c>
      <c r="K81">
        <v>143.19999999999999</v>
      </c>
      <c r="L81">
        <v>143.19999999999999</v>
      </c>
      <c r="M81">
        <v>143.19999999999999</v>
      </c>
      <c r="N81">
        <v>143.19999999999999</v>
      </c>
      <c r="O81">
        <v>143.19999999999999</v>
      </c>
      <c r="P81">
        <v>143.19999999999999</v>
      </c>
      <c r="Q81">
        <v>143.19999999999999</v>
      </c>
      <c r="R81">
        <v>143.19999999999999</v>
      </c>
      <c r="S81">
        <v>143.19999999999999</v>
      </c>
      <c r="T81">
        <v>143.19999999999999</v>
      </c>
      <c r="U81">
        <v>143.19999999999999</v>
      </c>
      <c r="V81">
        <v>143.19999999999999</v>
      </c>
      <c r="W81">
        <v>143.19999999999999</v>
      </c>
      <c r="X81">
        <v>143.19999999999999</v>
      </c>
      <c r="Y81">
        <v>143.19999999999999</v>
      </c>
      <c r="Z81">
        <v>143.19999999999999</v>
      </c>
      <c r="AA81">
        <v>143.19999999999999</v>
      </c>
      <c r="AB81">
        <v>143.19999999999999</v>
      </c>
      <c r="AC81">
        <v>143.19999999999999</v>
      </c>
      <c r="AD81">
        <v>143.19999999999999</v>
      </c>
      <c r="AE81">
        <v>143.19999999999999</v>
      </c>
      <c r="AF81">
        <v>143.19999999999999</v>
      </c>
      <c r="AG81">
        <v>143.19999999999999</v>
      </c>
      <c r="AH81">
        <v>143.19999999999999</v>
      </c>
      <c r="AI81">
        <v>143.19999999999999</v>
      </c>
      <c r="AJ81">
        <v>143.19999999999999</v>
      </c>
      <c r="AK81">
        <v>143.19999999999999</v>
      </c>
      <c r="AL81">
        <v>143.19999999999999</v>
      </c>
    </row>
    <row r="82" spans="1:38">
      <c r="A82" t="s">
        <v>881</v>
      </c>
      <c r="B82" t="s">
        <v>904</v>
      </c>
      <c r="C82" t="s">
        <v>121</v>
      </c>
      <c r="D82" t="s">
        <v>744</v>
      </c>
      <c r="E82">
        <v>6.9</v>
      </c>
      <c r="F82">
        <v>6.9</v>
      </c>
      <c r="G82">
        <v>6.9</v>
      </c>
      <c r="H82">
        <v>6.9</v>
      </c>
      <c r="I82">
        <v>6.9</v>
      </c>
      <c r="J82">
        <v>6.9</v>
      </c>
      <c r="K82">
        <v>6.9</v>
      </c>
      <c r="L82">
        <v>6.9</v>
      </c>
      <c r="M82">
        <v>6.9</v>
      </c>
      <c r="N82">
        <v>6.9</v>
      </c>
      <c r="O82">
        <v>6.9</v>
      </c>
      <c r="P82">
        <v>6.9</v>
      </c>
      <c r="Q82">
        <v>6.9</v>
      </c>
      <c r="R82">
        <v>6.9</v>
      </c>
      <c r="S82">
        <v>6.9</v>
      </c>
      <c r="T82">
        <v>6.9</v>
      </c>
      <c r="U82">
        <v>6.9</v>
      </c>
      <c r="V82">
        <v>6.9</v>
      </c>
      <c r="W82">
        <v>6.9</v>
      </c>
      <c r="X82">
        <v>6.9</v>
      </c>
      <c r="Y82">
        <v>6.9</v>
      </c>
      <c r="Z82">
        <v>6.9</v>
      </c>
      <c r="AA82">
        <v>6.9</v>
      </c>
      <c r="AB82">
        <v>6.9</v>
      </c>
      <c r="AC82">
        <v>6.9</v>
      </c>
      <c r="AD82">
        <v>6.9</v>
      </c>
      <c r="AE82">
        <v>6.9</v>
      </c>
      <c r="AF82">
        <v>6.9</v>
      </c>
      <c r="AG82">
        <v>6.9</v>
      </c>
      <c r="AH82">
        <v>6.9</v>
      </c>
      <c r="AI82">
        <v>6.9</v>
      </c>
      <c r="AJ82">
        <v>6.9</v>
      </c>
      <c r="AK82">
        <v>6.9</v>
      </c>
      <c r="AL82">
        <v>6.9</v>
      </c>
    </row>
    <row r="83" spans="1:38">
      <c r="A83" t="s">
        <v>881</v>
      </c>
      <c r="B83" t="s">
        <v>904</v>
      </c>
      <c r="C83" t="s">
        <v>106</v>
      </c>
      <c r="D83" t="s">
        <v>744</v>
      </c>
      <c r="E83">
        <v>86.7</v>
      </c>
      <c r="F83">
        <v>86.7</v>
      </c>
      <c r="G83">
        <v>86.7</v>
      </c>
      <c r="H83">
        <v>86.7</v>
      </c>
      <c r="I83">
        <v>86.7</v>
      </c>
      <c r="J83">
        <v>86.7</v>
      </c>
      <c r="K83">
        <v>86.7</v>
      </c>
      <c r="L83">
        <v>86.7</v>
      </c>
      <c r="M83">
        <v>86.7</v>
      </c>
      <c r="N83">
        <v>86.7</v>
      </c>
      <c r="O83">
        <v>86.7</v>
      </c>
      <c r="P83">
        <v>86.7</v>
      </c>
      <c r="Q83">
        <v>86.7</v>
      </c>
      <c r="R83">
        <v>86.7</v>
      </c>
      <c r="S83">
        <v>86.7</v>
      </c>
      <c r="T83">
        <v>86.7</v>
      </c>
      <c r="U83">
        <v>86.7</v>
      </c>
      <c r="V83">
        <v>86.7</v>
      </c>
      <c r="W83">
        <v>86.7</v>
      </c>
      <c r="X83">
        <v>86.7</v>
      </c>
      <c r="Y83">
        <v>86.7</v>
      </c>
      <c r="Z83">
        <v>86.7</v>
      </c>
      <c r="AA83">
        <v>86.7</v>
      </c>
      <c r="AB83">
        <v>86.7</v>
      </c>
      <c r="AC83">
        <v>86.7</v>
      </c>
      <c r="AD83">
        <v>86.7</v>
      </c>
      <c r="AE83">
        <v>86.7</v>
      </c>
      <c r="AF83">
        <v>86.7</v>
      </c>
      <c r="AG83">
        <v>86.7</v>
      </c>
      <c r="AH83">
        <v>86.7</v>
      </c>
      <c r="AI83">
        <v>86.7</v>
      </c>
      <c r="AJ83">
        <v>86.7</v>
      </c>
      <c r="AK83">
        <v>86.7</v>
      </c>
      <c r="AL83">
        <v>86.7</v>
      </c>
    </row>
    <row r="84" spans="1:38">
      <c r="A84" t="s">
        <v>881</v>
      </c>
      <c r="B84" t="s">
        <v>905</v>
      </c>
      <c r="C84" t="s">
        <v>124</v>
      </c>
      <c r="D84" t="s">
        <v>744</v>
      </c>
      <c r="E84">
        <v>8.6</v>
      </c>
      <c r="F84">
        <v>8.6</v>
      </c>
      <c r="G84">
        <v>8.6</v>
      </c>
      <c r="H84">
        <v>8.6</v>
      </c>
      <c r="I84">
        <v>8.6</v>
      </c>
      <c r="J84">
        <v>8.6</v>
      </c>
      <c r="K84">
        <v>8.6</v>
      </c>
      <c r="L84">
        <v>8.6</v>
      </c>
      <c r="M84">
        <v>8.6</v>
      </c>
      <c r="N84">
        <v>8.6</v>
      </c>
      <c r="O84">
        <v>8.6</v>
      </c>
      <c r="P84">
        <v>8.6</v>
      </c>
      <c r="Q84">
        <v>8.6</v>
      </c>
      <c r="R84">
        <v>8.6</v>
      </c>
      <c r="S84">
        <v>8.6</v>
      </c>
      <c r="T84">
        <v>8.6</v>
      </c>
      <c r="U84">
        <v>8.6</v>
      </c>
      <c r="V84">
        <v>8.6</v>
      </c>
      <c r="W84">
        <v>8.6</v>
      </c>
      <c r="X84">
        <v>8.6</v>
      </c>
      <c r="Y84">
        <v>8.6</v>
      </c>
      <c r="Z84">
        <v>8.6</v>
      </c>
      <c r="AA84">
        <v>8.6</v>
      </c>
      <c r="AB84">
        <v>8.6</v>
      </c>
      <c r="AC84">
        <v>8.6</v>
      </c>
      <c r="AD84">
        <v>8.6</v>
      </c>
      <c r="AE84">
        <v>8.6</v>
      </c>
      <c r="AF84">
        <v>8.6</v>
      </c>
      <c r="AG84">
        <v>8.6</v>
      </c>
      <c r="AH84">
        <v>8.6</v>
      </c>
      <c r="AI84">
        <v>8.6</v>
      </c>
      <c r="AJ84">
        <v>8.6</v>
      </c>
      <c r="AK84">
        <v>8.6</v>
      </c>
      <c r="AL84">
        <v>8.6</v>
      </c>
    </row>
    <row r="85" spans="1:38">
      <c r="A85" t="s">
        <v>881</v>
      </c>
      <c r="B85" t="s">
        <v>905</v>
      </c>
      <c r="C85" t="s">
        <v>107</v>
      </c>
      <c r="D85" t="s">
        <v>744</v>
      </c>
      <c r="E85">
        <v>48.9</v>
      </c>
      <c r="F85">
        <v>48.9</v>
      </c>
      <c r="G85">
        <v>48.9</v>
      </c>
      <c r="H85">
        <v>48.9</v>
      </c>
      <c r="I85">
        <v>48.9</v>
      </c>
      <c r="J85">
        <v>48.9</v>
      </c>
      <c r="K85">
        <v>48.9</v>
      </c>
      <c r="L85">
        <v>48.9</v>
      </c>
      <c r="M85">
        <v>48.9</v>
      </c>
      <c r="N85">
        <v>48.9</v>
      </c>
      <c r="O85">
        <v>48.9</v>
      </c>
      <c r="P85">
        <v>48.9</v>
      </c>
      <c r="Q85">
        <v>48.9</v>
      </c>
      <c r="R85">
        <v>48.9</v>
      </c>
      <c r="S85">
        <v>48.9</v>
      </c>
      <c r="T85">
        <v>48.9</v>
      </c>
      <c r="U85">
        <v>48.9</v>
      </c>
      <c r="V85">
        <v>48.9</v>
      </c>
      <c r="W85">
        <v>48.9</v>
      </c>
      <c r="X85">
        <v>48.9</v>
      </c>
      <c r="Y85">
        <v>48.9</v>
      </c>
      <c r="Z85">
        <v>48.9</v>
      </c>
      <c r="AA85">
        <v>48.9</v>
      </c>
      <c r="AB85">
        <v>48.9</v>
      </c>
      <c r="AC85">
        <v>48.9</v>
      </c>
      <c r="AD85">
        <v>48.9</v>
      </c>
      <c r="AE85">
        <v>48.9</v>
      </c>
      <c r="AF85">
        <v>48.9</v>
      </c>
      <c r="AG85">
        <v>48.9</v>
      </c>
      <c r="AH85">
        <v>48.9</v>
      </c>
      <c r="AI85">
        <v>48.9</v>
      </c>
      <c r="AJ85">
        <v>48.9</v>
      </c>
      <c r="AK85">
        <v>48.9</v>
      </c>
      <c r="AL85">
        <v>48.9</v>
      </c>
    </row>
    <row r="86" spans="1:38">
      <c r="A86" t="s">
        <v>881</v>
      </c>
      <c r="B86" t="s">
        <v>905</v>
      </c>
      <c r="C86" t="s">
        <v>121</v>
      </c>
      <c r="D86" t="s">
        <v>744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</row>
    <row r="87" spans="1:38">
      <c r="A87" t="s">
        <v>881</v>
      </c>
      <c r="B87" t="s">
        <v>906</v>
      </c>
      <c r="C87" t="s">
        <v>114</v>
      </c>
      <c r="D87" t="s">
        <v>744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t="s">
        <v>881</v>
      </c>
      <c r="B88" t="s">
        <v>907</v>
      </c>
      <c r="C88" t="s">
        <v>114</v>
      </c>
      <c r="D88" t="s">
        <v>744</v>
      </c>
      <c r="E88">
        <v>92.6</v>
      </c>
      <c r="F88">
        <v>92.6</v>
      </c>
      <c r="G88">
        <v>92.6</v>
      </c>
      <c r="H88">
        <v>92.6</v>
      </c>
      <c r="I88">
        <v>92.6</v>
      </c>
      <c r="J88">
        <v>92.6</v>
      </c>
      <c r="K88">
        <v>92.6</v>
      </c>
      <c r="L88">
        <v>92.6</v>
      </c>
      <c r="M88">
        <v>92.6</v>
      </c>
      <c r="N88">
        <v>92.6</v>
      </c>
      <c r="O88">
        <v>92.6</v>
      </c>
      <c r="P88">
        <v>92.6</v>
      </c>
      <c r="Q88">
        <v>92.6</v>
      </c>
      <c r="R88">
        <v>92.6</v>
      </c>
      <c r="S88">
        <v>92.6</v>
      </c>
      <c r="T88">
        <v>92.6</v>
      </c>
      <c r="U88">
        <v>92.6</v>
      </c>
      <c r="V88">
        <v>92.6</v>
      </c>
      <c r="W88">
        <v>92.6</v>
      </c>
      <c r="X88">
        <v>92.6</v>
      </c>
      <c r="Y88">
        <v>92.6</v>
      </c>
      <c r="Z88">
        <v>92.6</v>
      </c>
      <c r="AA88">
        <v>92.6</v>
      </c>
      <c r="AB88">
        <v>92.6</v>
      </c>
      <c r="AC88">
        <v>92.6</v>
      </c>
      <c r="AD88">
        <v>92.6</v>
      </c>
      <c r="AE88">
        <v>92.6</v>
      </c>
      <c r="AF88">
        <v>92.6</v>
      </c>
      <c r="AG88">
        <v>92.6</v>
      </c>
      <c r="AH88">
        <v>92.6</v>
      </c>
      <c r="AI88">
        <v>92.6</v>
      </c>
      <c r="AJ88">
        <v>92.6</v>
      </c>
      <c r="AK88">
        <v>92.6</v>
      </c>
      <c r="AL88">
        <v>92.6</v>
      </c>
    </row>
    <row r="89" spans="1:38">
      <c r="A89" t="s">
        <v>881</v>
      </c>
      <c r="B89" t="s">
        <v>908</v>
      </c>
      <c r="C89" t="s">
        <v>114</v>
      </c>
      <c r="D89" t="s">
        <v>744</v>
      </c>
      <c r="E89">
        <v>231.5</v>
      </c>
      <c r="F89">
        <v>231.5</v>
      </c>
      <c r="G89">
        <v>231.5</v>
      </c>
      <c r="H89">
        <v>231.5</v>
      </c>
      <c r="I89">
        <v>231.5</v>
      </c>
      <c r="J89">
        <v>231.5</v>
      </c>
      <c r="K89">
        <v>231.5</v>
      </c>
      <c r="L89">
        <v>231.5</v>
      </c>
      <c r="M89">
        <v>231.5</v>
      </c>
      <c r="N89">
        <v>231.5</v>
      </c>
      <c r="O89">
        <v>231.5</v>
      </c>
      <c r="P89">
        <v>231.5</v>
      </c>
      <c r="Q89">
        <v>231.5</v>
      </c>
      <c r="R89">
        <v>231.5</v>
      </c>
      <c r="S89">
        <v>231.5</v>
      </c>
      <c r="T89">
        <v>231.5</v>
      </c>
      <c r="U89">
        <v>231.5</v>
      </c>
      <c r="V89">
        <v>231.5</v>
      </c>
      <c r="W89">
        <v>231.5</v>
      </c>
      <c r="X89">
        <v>231.5</v>
      </c>
      <c r="Y89">
        <v>231.5</v>
      </c>
      <c r="Z89">
        <v>231.5</v>
      </c>
      <c r="AA89">
        <v>231.5</v>
      </c>
      <c r="AB89">
        <v>231.5</v>
      </c>
      <c r="AC89">
        <v>231.5</v>
      </c>
      <c r="AD89">
        <v>231.5</v>
      </c>
      <c r="AE89">
        <v>231.5</v>
      </c>
      <c r="AF89">
        <v>231.5</v>
      </c>
      <c r="AG89">
        <v>231.5</v>
      </c>
      <c r="AH89">
        <v>231.5</v>
      </c>
      <c r="AI89">
        <v>231.5</v>
      </c>
      <c r="AJ89">
        <v>231.5</v>
      </c>
      <c r="AK89">
        <v>231.5</v>
      </c>
      <c r="AL89">
        <v>231.5</v>
      </c>
    </row>
    <row r="90" spans="1:38">
      <c r="A90" t="s">
        <v>881</v>
      </c>
      <c r="B90" t="s">
        <v>909</v>
      </c>
      <c r="C90" t="s">
        <v>114</v>
      </c>
      <c r="D90" t="s">
        <v>744</v>
      </c>
      <c r="E90">
        <v>138.9</v>
      </c>
      <c r="F90">
        <v>138.9</v>
      </c>
      <c r="G90">
        <v>138.9</v>
      </c>
      <c r="H90">
        <v>138.9</v>
      </c>
      <c r="I90">
        <v>138.9</v>
      </c>
      <c r="J90">
        <v>138.9</v>
      </c>
      <c r="K90">
        <v>138.9</v>
      </c>
      <c r="L90">
        <v>138.9</v>
      </c>
      <c r="M90">
        <v>138.9</v>
      </c>
      <c r="N90">
        <v>138.9</v>
      </c>
      <c r="O90">
        <v>138.9</v>
      </c>
      <c r="P90">
        <v>138.9</v>
      </c>
      <c r="Q90">
        <v>138.9</v>
      </c>
      <c r="R90">
        <v>138.9</v>
      </c>
      <c r="S90">
        <v>138.9</v>
      </c>
      <c r="T90">
        <v>138.9</v>
      </c>
      <c r="U90">
        <v>138.9</v>
      </c>
      <c r="V90">
        <v>138.9</v>
      </c>
      <c r="W90">
        <v>138.9</v>
      </c>
      <c r="X90">
        <v>138.9</v>
      </c>
      <c r="Y90">
        <v>138.9</v>
      </c>
      <c r="Z90">
        <v>138.9</v>
      </c>
      <c r="AA90">
        <v>138.9</v>
      </c>
      <c r="AB90">
        <v>138.9</v>
      </c>
      <c r="AC90">
        <v>138.9</v>
      </c>
      <c r="AD90">
        <v>138.9</v>
      </c>
      <c r="AE90">
        <v>138.9</v>
      </c>
      <c r="AF90">
        <v>138.9</v>
      </c>
      <c r="AG90">
        <v>138.9</v>
      </c>
      <c r="AH90">
        <v>138.9</v>
      </c>
      <c r="AI90">
        <v>138.9</v>
      </c>
      <c r="AJ90">
        <v>138.9</v>
      </c>
      <c r="AK90">
        <v>138.9</v>
      </c>
      <c r="AL90">
        <v>138.9</v>
      </c>
    </row>
    <row r="91" spans="1:38">
      <c r="A91" t="s">
        <v>882</v>
      </c>
      <c r="B91" t="s">
        <v>903</v>
      </c>
      <c r="C91" t="s">
        <v>107</v>
      </c>
      <c r="D91" t="s">
        <v>744</v>
      </c>
      <c r="E91">
        <v>271.10000000000002</v>
      </c>
      <c r="F91">
        <v>271.10000000000002</v>
      </c>
      <c r="G91">
        <v>271.10000000000002</v>
      </c>
      <c r="H91">
        <v>271.10000000000002</v>
      </c>
      <c r="I91">
        <v>271.10000000000002</v>
      </c>
      <c r="J91">
        <v>271.10000000000002</v>
      </c>
      <c r="K91">
        <v>271.10000000000002</v>
      </c>
      <c r="L91">
        <v>271.10000000000002</v>
      </c>
      <c r="M91">
        <v>271.10000000000002</v>
      </c>
      <c r="N91">
        <v>271.10000000000002</v>
      </c>
      <c r="O91">
        <v>271.10000000000002</v>
      </c>
      <c r="P91">
        <v>271.10000000000002</v>
      </c>
      <c r="Q91">
        <v>271.10000000000002</v>
      </c>
      <c r="R91">
        <v>271.10000000000002</v>
      </c>
      <c r="S91">
        <v>271.10000000000002</v>
      </c>
      <c r="T91">
        <v>271.10000000000002</v>
      </c>
      <c r="U91">
        <v>271.10000000000002</v>
      </c>
      <c r="V91">
        <v>271.10000000000002</v>
      </c>
      <c r="W91">
        <v>271.10000000000002</v>
      </c>
      <c r="X91">
        <v>271.10000000000002</v>
      </c>
      <c r="Y91">
        <v>271.10000000000002</v>
      </c>
      <c r="Z91">
        <v>271.10000000000002</v>
      </c>
      <c r="AA91">
        <v>271.10000000000002</v>
      </c>
      <c r="AB91">
        <v>271.10000000000002</v>
      </c>
      <c r="AC91">
        <v>271.10000000000002</v>
      </c>
      <c r="AD91">
        <v>271.10000000000002</v>
      </c>
      <c r="AE91">
        <v>271.10000000000002</v>
      </c>
      <c r="AF91">
        <v>271.10000000000002</v>
      </c>
      <c r="AG91">
        <v>271.10000000000002</v>
      </c>
      <c r="AH91">
        <v>271.10000000000002</v>
      </c>
      <c r="AI91">
        <v>271.10000000000002</v>
      </c>
      <c r="AJ91">
        <v>271.10000000000002</v>
      </c>
      <c r="AK91">
        <v>271.10000000000002</v>
      </c>
      <c r="AL91">
        <v>271.10000000000002</v>
      </c>
    </row>
    <row r="92" spans="1:38">
      <c r="A92" t="s">
        <v>882</v>
      </c>
      <c r="B92" t="s">
        <v>903</v>
      </c>
      <c r="C92" t="s">
        <v>121</v>
      </c>
      <c r="D92" t="s">
        <v>744</v>
      </c>
      <c r="E92">
        <v>0.6</v>
      </c>
      <c r="F92">
        <v>0.6</v>
      </c>
      <c r="G92">
        <v>0.6</v>
      </c>
      <c r="H92">
        <v>0.6</v>
      </c>
      <c r="I92">
        <v>0.6</v>
      </c>
      <c r="J92">
        <v>0.6</v>
      </c>
      <c r="K92">
        <v>0.6</v>
      </c>
      <c r="L92">
        <v>0.6</v>
      </c>
      <c r="M92">
        <v>0.6</v>
      </c>
      <c r="N92">
        <v>0.6</v>
      </c>
      <c r="O92">
        <v>0.6</v>
      </c>
      <c r="P92">
        <v>0.6</v>
      </c>
      <c r="Q92">
        <v>0.6</v>
      </c>
      <c r="R92">
        <v>0.6</v>
      </c>
      <c r="S92">
        <v>0.6</v>
      </c>
      <c r="T92">
        <v>0.6</v>
      </c>
      <c r="U92">
        <v>0.6</v>
      </c>
      <c r="V92">
        <v>0.6</v>
      </c>
      <c r="W92">
        <v>0.6</v>
      </c>
      <c r="X92">
        <v>0.6</v>
      </c>
      <c r="Y92">
        <v>0.6</v>
      </c>
      <c r="Z92">
        <v>0.6</v>
      </c>
      <c r="AA92">
        <v>0.6</v>
      </c>
      <c r="AB92">
        <v>0.6</v>
      </c>
      <c r="AC92">
        <v>0.6</v>
      </c>
      <c r="AD92">
        <v>0.6</v>
      </c>
      <c r="AE92">
        <v>0.6</v>
      </c>
      <c r="AF92">
        <v>0.6</v>
      </c>
      <c r="AG92">
        <v>0.6</v>
      </c>
      <c r="AH92">
        <v>0.6</v>
      </c>
      <c r="AI92">
        <v>0.6</v>
      </c>
      <c r="AJ92">
        <v>0.6</v>
      </c>
      <c r="AK92">
        <v>0.6</v>
      </c>
      <c r="AL92">
        <v>0.6</v>
      </c>
    </row>
    <row r="93" spans="1:38">
      <c r="A93" t="s">
        <v>882</v>
      </c>
      <c r="B93" t="s">
        <v>904</v>
      </c>
      <c r="C93" t="s">
        <v>124</v>
      </c>
      <c r="D93" t="s">
        <v>744</v>
      </c>
      <c r="E93">
        <v>642.9</v>
      </c>
      <c r="F93">
        <v>642.9</v>
      </c>
      <c r="G93">
        <v>642.9</v>
      </c>
      <c r="H93">
        <v>642.9</v>
      </c>
      <c r="I93">
        <v>642.9</v>
      </c>
      <c r="J93">
        <v>642.9</v>
      </c>
      <c r="K93">
        <v>642.9</v>
      </c>
      <c r="L93">
        <v>642.9</v>
      </c>
      <c r="M93">
        <v>642.9</v>
      </c>
      <c r="N93">
        <v>642.9</v>
      </c>
      <c r="O93">
        <v>642.9</v>
      </c>
      <c r="P93">
        <v>642.9</v>
      </c>
      <c r="Q93">
        <v>642.9</v>
      </c>
      <c r="R93">
        <v>642.9</v>
      </c>
      <c r="S93">
        <v>642.9</v>
      </c>
      <c r="T93">
        <v>642.9</v>
      </c>
      <c r="U93">
        <v>642.9</v>
      </c>
      <c r="V93">
        <v>642.9</v>
      </c>
      <c r="W93">
        <v>642.9</v>
      </c>
      <c r="X93">
        <v>642.9</v>
      </c>
      <c r="Y93">
        <v>642.9</v>
      </c>
      <c r="Z93">
        <v>642.9</v>
      </c>
      <c r="AA93">
        <v>642.9</v>
      </c>
      <c r="AB93">
        <v>642.9</v>
      </c>
      <c r="AC93">
        <v>642.9</v>
      </c>
      <c r="AD93">
        <v>642.9</v>
      </c>
      <c r="AE93">
        <v>642.9</v>
      </c>
      <c r="AF93">
        <v>642.9</v>
      </c>
      <c r="AG93">
        <v>642.9</v>
      </c>
      <c r="AH93">
        <v>642.9</v>
      </c>
      <c r="AI93">
        <v>642.9</v>
      </c>
      <c r="AJ93">
        <v>642.9</v>
      </c>
      <c r="AK93">
        <v>642.9</v>
      </c>
      <c r="AL93">
        <v>642.9</v>
      </c>
    </row>
    <row r="94" spans="1:38">
      <c r="A94" t="s">
        <v>882</v>
      </c>
      <c r="B94" t="s">
        <v>904</v>
      </c>
      <c r="C94" t="s">
        <v>114</v>
      </c>
      <c r="D94" t="s">
        <v>744</v>
      </c>
      <c r="E94">
        <v>12.5</v>
      </c>
      <c r="F94">
        <v>12.5</v>
      </c>
      <c r="G94">
        <v>12.5</v>
      </c>
      <c r="H94">
        <v>12.5</v>
      </c>
      <c r="I94">
        <v>12.5</v>
      </c>
      <c r="J94">
        <v>12.5</v>
      </c>
      <c r="K94">
        <v>12.5</v>
      </c>
      <c r="L94">
        <v>12.5</v>
      </c>
      <c r="M94">
        <v>12.5</v>
      </c>
      <c r="N94">
        <v>12.5</v>
      </c>
      <c r="O94">
        <v>12.5</v>
      </c>
      <c r="P94">
        <v>12.5</v>
      </c>
      <c r="Q94">
        <v>12.5</v>
      </c>
      <c r="R94">
        <v>12.5</v>
      </c>
      <c r="S94">
        <v>12.5</v>
      </c>
      <c r="T94">
        <v>12.5</v>
      </c>
      <c r="U94">
        <v>12.5</v>
      </c>
      <c r="V94">
        <v>12.5</v>
      </c>
      <c r="W94">
        <v>12.5</v>
      </c>
      <c r="X94">
        <v>12.5</v>
      </c>
      <c r="Y94">
        <v>12.5</v>
      </c>
      <c r="Z94">
        <v>12.5</v>
      </c>
      <c r="AA94">
        <v>12.5</v>
      </c>
      <c r="AB94">
        <v>12.5</v>
      </c>
      <c r="AC94">
        <v>12.5</v>
      </c>
      <c r="AD94">
        <v>12.5</v>
      </c>
      <c r="AE94">
        <v>12.5</v>
      </c>
      <c r="AF94">
        <v>12.5</v>
      </c>
      <c r="AG94">
        <v>12.5</v>
      </c>
      <c r="AH94">
        <v>12.5</v>
      </c>
      <c r="AI94">
        <v>12.5</v>
      </c>
      <c r="AJ94">
        <v>12.5</v>
      </c>
      <c r="AK94">
        <v>12.5</v>
      </c>
      <c r="AL94">
        <v>12.5</v>
      </c>
    </row>
    <row r="95" spans="1:38">
      <c r="A95" t="s">
        <v>882</v>
      </c>
      <c r="B95" t="s">
        <v>904</v>
      </c>
      <c r="C95" t="s">
        <v>107</v>
      </c>
      <c r="D95" t="s">
        <v>744</v>
      </c>
      <c r="E95">
        <v>143.19999999999999</v>
      </c>
      <c r="F95">
        <v>143.19999999999999</v>
      </c>
      <c r="G95">
        <v>143.19999999999999</v>
      </c>
      <c r="H95">
        <v>143.19999999999999</v>
      </c>
      <c r="I95">
        <v>143.19999999999999</v>
      </c>
      <c r="J95">
        <v>143.19999999999999</v>
      </c>
      <c r="K95">
        <v>143.19999999999999</v>
      </c>
      <c r="L95">
        <v>143.19999999999999</v>
      </c>
      <c r="M95">
        <v>143.19999999999999</v>
      </c>
      <c r="N95">
        <v>143.19999999999999</v>
      </c>
      <c r="O95">
        <v>143.19999999999999</v>
      </c>
      <c r="P95">
        <v>143.19999999999999</v>
      </c>
      <c r="Q95">
        <v>143.19999999999999</v>
      </c>
      <c r="R95">
        <v>143.19999999999999</v>
      </c>
      <c r="S95">
        <v>143.19999999999999</v>
      </c>
      <c r="T95">
        <v>143.19999999999999</v>
      </c>
      <c r="U95">
        <v>143.19999999999999</v>
      </c>
      <c r="V95">
        <v>143.19999999999999</v>
      </c>
      <c r="W95">
        <v>143.19999999999999</v>
      </c>
      <c r="X95">
        <v>143.19999999999999</v>
      </c>
      <c r="Y95">
        <v>143.19999999999999</v>
      </c>
      <c r="Z95">
        <v>143.19999999999999</v>
      </c>
      <c r="AA95">
        <v>143.19999999999999</v>
      </c>
      <c r="AB95">
        <v>143.19999999999999</v>
      </c>
      <c r="AC95">
        <v>143.19999999999999</v>
      </c>
      <c r="AD95">
        <v>143.19999999999999</v>
      </c>
      <c r="AE95">
        <v>143.19999999999999</v>
      </c>
      <c r="AF95">
        <v>143.19999999999999</v>
      </c>
      <c r="AG95">
        <v>143.19999999999999</v>
      </c>
      <c r="AH95">
        <v>143.19999999999999</v>
      </c>
      <c r="AI95">
        <v>143.19999999999999</v>
      </c>
      <c r="AJ95">
        <v>143.19999999999999</v>
      </c>
      <c r="AK95">
        <v>143.19999999999999</v>
      </c>
      <c r="AL95">
        <v>143.19999999999999</v>
      </c>
    </row>
    <row r="96" spans="1:38">
      <c r="A96" t="s">
        <v>882</v>
      </c>
      <c r="B96" t="s">
        <v>904</v>
      </c>
      <c r="C96" t="s">
        <v>121</v>
      </c>
      <c r="D96" t="s">
        <v>744</v>
      </c>
      <c r="E96">
        <v>0.8</v>
      </c>
      <c r="F96">
        <v>0.8</v>
      </c>
      <c r="G96">
        <v>0.8</v>
      </c>
      <c r="H96">
        <v>0.8</v>
      </c>
      <c r="I96">
        <v>0.8</v>
      </c>
      <c r="J96">
        <v>0.8</v>
      </c>
      <c r="K96">
        <v>0.8</v>
      </c>
      <c r="L96">
        <v>0.8</v>
      </c>
      <c r="M96">
        <v>0.8</v>
      </c>
      <c r="N96">
        <v>0.8</v>
      </c>
      <c r="O96">
        <v>0.8</v>
      </c>
      <c r="P96">
        <v>0.8</v>
      </c>
      <c r="Q96">
        <v>0.8</v>
      </c>
      <c r="R96">
        <v>0.8</v>
      </c>
      <c r="S96">
        <v>0.8</v>
      </c>
      <c r="T96">
        <v>0.8</v>
      </c>
      <c r="U96">
        <v>0.8</v>
      </c>
      <c r="V96">
        <v>0.8</v>
      </c>
      <c r="W96">
        <v>0.8</v>
      </c>
      <c r="X96">
        <v>0.8</v>
      </c>
      <c r="Y96">
        <v>0.8</v>
      </c>
      <c r="Z96">
        <v>0.8</v>
      </c>
      <c r="AA96">
        <v>0.8</v>
      </c>
      <c r="AB96">
        <v>0.8</v>
      </c>
      <c r="AC96">
        <v>0.8</v>
      </c>
      <c r="AD96">
        <v>0.8</v>
      </c>
      <c r="AE96">
        <v>0.8</v>
      </c>
      <c r="AF96">
        <v>0.8</v>
      </c>
      <c r="AG96">
        <v>0.8</v>
      </c>
      <c r="AH96">
        <v>0.8</v>
      </c>
      <c r="AI96">
        <v>0.8</v>
      </c>
      <c r="AJ96">
        <v>0.8</v>
      </c>
      <c r="AK96">
        <v>0.8</v>
      </c>
      <c r="AL96">
        <v>0.8</v>
      </c>
    </row>
    <row r="97" spans="1:38">
      <c r="A97" t="s">
        <v>882</v>
      </c>
      <c r="B97" t="s">
        <v>904</v>
      </c>
      <c r="C97" t="s">
        <v>106</v>
      </c>
      <c r="D97" t="s">
        <v>744</v>
      </c>
      <c r="E97">
        <v>73.3</v>
      </c>
      <c r="F97">
        <v>73.3</v>
      </c>
      <c r="G97">
        <v>73.3</v>
      </c>
      <c r="H97">
        <v>73.3</v>
      </c>
      <c r="I97">
        <v>73.3</v>
      </c>
      <c r="J97">
        <v>73.3</v>
      </c>
      <c r="K97">
        <v>73.3</v>
      </c>
      <c r="L97">
        <v>73.3</v>
      </c>
      <c r="M97">
        <v>73.3</v>
      </c>
      <c r="N97">
        <v>73.3</v>
      </c>
      <c r="O97">
        <v>73.3</v>
      </c>
      <c r="P97">
        <v>73.3</v>
      </c>
      <c r="Q97">
        <v>73.3</v>
      </c>
      <c r="R97">
        <v>73.3</v>
      </c>
      <c r="S97">
        <v>73.3</v>
      </c>
      <c r="T97">
        <v>73.3</v>
      </c>
      <c r="U97">
        <v>73.3</v>
      </c>
      <c r="V97">
        <v>73.3</v>
      </c>
      <c r="W97">
        <v>73.3</v>
      </c>
      <c r="X97">
        <v>73.3</v>
      </c>
      <c r="Y97">
        <v>73.3</v>
      </c>
      <c r="Z97">
        <v>73.3</v>
      </c>
      <c r="AA97">
        <v>73.3</v>
      </c>
      <c r="AB97">
        <v>73.3</v>
      </c>
      <c r="AC97">
        <v>73.3</v>
      </c>
      <c r="AD97">
        <v>73.3</v>
      </c>
      <c r="AE97">
        <v>73.3</v>
      </c>
      <c r="AF97">
        <v>73.3</v>
      </c>
      <c r="AG97">
        <v>73.3</v>
      </c>
      <c r="AH97">
        <v>73.3</v>
      </c>
      <c r="AI97">
        <v>73.3</v>
      </c>
      <c r="AJ97">
        <v>73.3</v>
      </c>
      <c r="AK97">
        <v>73.3</v>
      </c>
      <c r="AL97">
        <v>73.3</v>
      </c>
    </row>
    <row r="98" spans="1:38">
      <c r="A98" t="s">
        <v>882</v>
      </c>
      <c r="B98" t="s">
        <v>905</v>
      </c>
      <c r="C98" t="s">
        <v>124</v>
      </c>
      <c r="D98" t="s">
        <v>744</v>
      </c>
      <c r="E98">
        <v>9.9</v>
      </c>
      <c r="F98">
        <v>9.9</v>
      </c>
      <c r="G98">
        <v>9.9</v>
      </c>
      <c r="H98">
        <v>9.9</v>
      </c>
      <c r="I98">
        <v>9.9</v>
      </c>
      <c r="J98">
        <v>9.9</v>
      </c>
      <c r="K98">
        <v>9.9</v>
      </c>
      <c r="L98">
        <v>9.9</v>
      </c>
      <c r="M98">
        <v>9.9</v>
      </c>
      <c r="N98">
        <v>9.9</v>
      </c>
      <c r="O98">
        <v>9.9</v>
      </c>
      <c r="P98">
        <v>9.9</v>
      </c>
      <c r="Q98">
        <v>9.9</v>
      </c>
      <c r="R98">
        <v>9.9</v>
      </c>
      <c r="S98">
        <v>9.9</v>
      </c>
      <c r="T98">
        <v>9.9</v>
      </c>
      <c r="U98">
        <v>9.9</v>
      </c>
      <c r="V98">
        <v>9.9</v>
      </c>
      <c r="W98">
        <v>9.9</v>
      </c>
      <c r="X98">
        <v>9.9</v>
      </c>
      <c r="Y98">
        <v>9.9</v>
      </c>
      <c r="Z98">
        <v>9.9</v>
      </c>
      <c r="AA98">
        <v>9.9</v>
      </c>
      <c r="AB98">
        <v>9.9</v>
      </c>
      <c r="AC98">
        <v>9.9</v>
      </c>
      <c r="AD98">
        <v>9.9</v>
      </c>
      <c r="AE98">
        <v>9.9</v>
      </c>
      <c r="AF98">
        <v>9.9</v>
      </c>
      <c r="AG98">
        <v>9.9</v>
      </c>
      <c r="AH98">
        <v>9.9</v>
      </c>
      <c r="AI98">
        <v>9.9</v>
      </c>
      <c r="AJ98">
        <v>9.9</v>
      </c>
      <c r="AK98">
        <v>9.9</v>
      </c>
      <c r="AL98">
        <v>9.9</v>
      </c>
    </row>
    <row r="99" spans="1:38">
      <c r="A99" t="s">
        <v>882</v>
      </c>
      <c r="B99" t="s">
        <v>905</v>
      </c>
      <c r="C99" t="s">
        <v>107</v>
      </c>
      <c r="D99" t="s">
        <v>744</v>
      </c>
      <c r="E99">
        <v>42.9</v>
      </c>
      <c r="F99">
        <v>42.9</v>
      </c>
      <c r="G99">
        <v>42.9</v>
      </c>
      <c r="H99">
        <v>42.9</v>
      </c>
      <c r="I99">
        <v>42.9</v>
      </c>
      <c r="J99">
        <v>42.9</v>
      </c>
      <c r="K99">
        <v>42.9</v>
      </c>
      <c r="L99">
        <v>42.9</v>
      </c>
      <c r="M99">
        <v>42.9</v>
      </c>
      <c r="N99">
        <v>42.9</v>
      </c>
      <c r="O99">
        <v>42.9</v>
      </c>
      <c r="P99">
        <v>42.9</v>
      </c>
      <c r="Q99">
        <v>42.9</v>
      </c>
      <c r="R99">
        <v>42.9</v>
      </c>
      <c r="S99">
        <v>42.9</v>
      </c>
      <c r="T99">
        <v>42.9</v>
      </c>
      <c r="U99">
        <v>42.9</v>
      </c>
      <c r="V99">
        <v>42.9</v>
      </c>
      <c r="W99">
        <v>42.9</v>
      </c>
      <c r="X99">
        <v>42.9</v>
      </c>
      <c r="Y99">
        <v>42.9</v>
      </c>
      <c r="Z99">
        <v>42.9</v>
      </c>
      <c r="AA99">
        <v>42.9</v>
      </c>
      <c r="AB99">
        <v>42.9</v>
      </c>
      <c r="AC99">
        <v>42.9</v>
      </c>
      <c r="AD99">
        <v>42.9</v>
      </c>
      <c r="AE99">
        <v>42.9</v>
      </c>
      <c r="AF99">
        <v>42.9</v>
      </c>
      <c r="AG99">
        <v>42.9</v>
      </c>
      <c r="AH99">
        <v>42.9</v>
      </c>
      <c r="AI99">
        <v>42.9</v>
      </c>
      <c r="AJ99">
        <v>42.9</v>
      </c>
      <c r="AK99">
        <v>42.9</v>
      </c>
      <c r="AL99">
        <v>42.9</v>
      </c>
    </row>
    <row r="100" spans="1:38">
      <c r="A100" t="s">
        <v>882</v>
      </c>
      <c r="B100" t="s">
        <v>905</v>
      </c>
      <c r="C100" t="s">
        <v>121</v>
      </c>
      <c r="D100" t="s">
        <v>744</v>
      </c>
      <c r="E100">
        <v>0.1</v>
      </c>
      <c r="F100">
        <v>0.1</v>
      </c>
      <c r="G100">
        <v>0.1</v>
      </c>
      <c r="H100">
        <v>0.1</v>
      </c>
      <c r="I100">
        <v>0.1</v>
      </c>
      <c r="J100">
        <v>0.1</v>
      </c>
      <c r="K100">
        <v>0.1</v>
      </c>
      <c r="L100">
        <v>0.1</v>
      </c>
      <c r="M100">
        <v>0.1</v>
      </c>
      <c r="N100">
        <v>0.1</v>
      </c>
      <c r="O100">
        <v>0.1</v>
      </c>
      <c r="P100">
        <v>0.1</v>
      </c>
      <c r="Q100">
        <v>0.1</v>
      </c>
      <c r="R100">
        <v>0.1</v>
      </c>
      <c r="S100">
        <v>0.1</v>
      </c>
      <c r="T100">
        <v>0.1</v>
      </c>
      <c r="U100">
        <v>0.1</v>
      </c>
      <c r="V100">
        <v>0.1</v>
      </c>
      <c r="W100">
        <v>0.1</v>
      </c>
      <c r="X100">
        <v>0.1</v>
      </c>
      <c r="Y100">
        <v>0.1</v>
      </c>
      <c r="Z100">
        <v>0.1</v>
      </c>
      <c r="AA100">
        <v>0.1</v>
      </c>
      <c r="AB100">
        <v>0.1</v>
      </c>
      <c r="AC100">
        <v>0.1</v>
      </c>
      <c r="AD100">
        <v>0.1</v>
      </c>
      <c r="AE100">
        <v>0.1</v>
      </c>
      <c r="AF100">
        <v>0.1</v>
      </c>
      <c r="AG100">
        <v>0.1</v>
      </c>
      <c r="AH100">
        <v>0.1</v>
      </c>
      <c r="AI100">
        <v>0.1</v>
      </c>
      <c r="AJ100">
        <v>0.1</v>
      </c>
      <c r="AK100">
        <v>0.1</v>
      </c>
      <c r="AL100">
        <v>0.1</v>
      </c>
    </row>
    <row r="101" spans="1:38">
      <c r="A101" t="s">
        <v>882</v>
      </c>
      <c r="B101" t="s">
        <v>906</v>
      </c>
      <c r="C101" t="s">
        <v>114</v>
      </c>
      <c r="D101" t="s">
        <v>744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>
      <c r="A102" t="s">
        <v>882</v>
      </c>
      <c r="B102" t="s">
        <v>907</v>
      </c>
      <c r="C102" t="s">
        <v>114</v>
      </c>
      <c r="D102" t="s">
        <v>744</v>
      </c>
      <c r="E102">
        <v>140.9</v>
      </c>
      <c r="F102">
        <v>140.9</v>
      </c>
      <c r="G102">
        <v>140.9</v>
      </c>
      <c r="H102">
        <v>140.9</v>
      </c>
      <c r="I102">
        <v>140.9</v>
      </c>
      <c r="J102">
        <v>140.9</v>
      </c>
      <c r="K102">
        <v>140.9</v>
      </c>
      <c r="L102">
        <v>140.9</v>
      </c>
      <c r="M102">
        <v>140.9</v>
      </c>
      <c r="N102">
        <v>140.9</v>
      </c>
      <c r="O102">
        <v>140.9</v>
      </c>
      <c r="P102">
        <v>140.9</v>
      </c>
      <c r="Q102">
        <v>140.9</v>
      </c>
      <c r="R102">
        <v>140.9</v>
      </c>
      <c r="S102">
        <v>140.9</v>
      </c>
      <c r="T102">
        <v>140.9</v>
      </c>
      <c r="U102">
        <v>140.9</v>
      </c>
      <c r="V102">
        <v>140.9</v>
      </c>
      <c r="W102">
        <v>140.9</v>
      </c>
      <c r="X102">
        <v>140.9</v>
      </c>
      <c r="Y102">
        <v>140.9</v>
      </c>
      <c r="Z102">
        <v>140.9</v>
      </c>
      <c r="AA102">
        <v>140.9</v>
      </c>
      <c r="AB102">
        <v>140.9</v>
      </c>
      <c r="AC102">
        <v>140.9</v>
      </c>
      <c r="AD102">
        <v>140.9</v>
      </c>
      <c r="AE102">
        <v>140.9</v>
      </c>
      <c r="AF102">
        <v>140.9</v>
      </c>
      <c r="AG102">
        <v>140.9</v>
      </c>
      <c r="AH102">
        <v>140.9</v>
      </c>
      <c r="AI102">
        <v>140.9</v>
      </c>
      <c r="AJ102">
        <v>140.9</v>
      </c>
      <c r="AK102">
        <v>140.9</v>
      </c>
      <c r="AL102">
        <v>140.9</v>
      </c>
    </row>
    <row r="103" spans="1:38">
      <c r="A103" t="s">
        <v>882</v>
      </c>
      <c r="B103" t="s">
        <v>908</v>
      </c>
      <c r="C103" t="s">
        <v>114</v>
      </c>
      <c r="D103" t="s">
        <v>744</v>
      </c>
      <c r="E103">
        <v>234.8</v>
      </c>
      <c r="F103">
        <v>234.8</v>
      </c>
      <c r="G103">
        <v>234.8</v>
      </c>
      <c r="H103">
        <v>234.8</v>
      </c>
      <c r="I103">
        <v>234.8</v>
      </c>
      <c r="J103">
        <v>234.8</v>
      </c>
      <c r="K103">
        <v>234.8</v>
      </c>
      <c r="L103">
        <v>234.8</v>
      </c>
      <c r="M103">
        <v>234.8</v>
      </c>
      <c r="N103">
        <v>234.8</v>
      </c>
      <c r="O103">
        <v>234.8</v>
      </c>
      <c r="P103">
        <v>234.8</v>
      </c>
      <c r="Q103">
        <v>234.8</v>
      </c>
      <c r="R103">
        <v>234.8</v>
      </c>
      <c r="S103">
        <v>234.8</v>
      </c>
      <c r="T103">
        <v>234.8</v>
      </c>
      <c r="U103">
        <v>234.8</v>
      </c>
      <c r="V103">
        <v>234.8</v>
      </c>
      <c r="W103">
        <v>234.8</v>
      </c>
      <c r="X103">
        <v>234.8</v>
      </c>
      <c r="Y103">
        <v>234.8</v>
      </c>
      <c r="Z103">
        <v>234.8</v>
      </c>
      <c r="AA103">
        <v>234.8</v>
      </c>
      <c r="AB103">
        <v>234.8</v>
      </c>
      <c r="AC103">
        <v>234.8</v>
      </c>
      <c r="AD103">
        <v>234.8</v>
      </c>
      <c r="AE103">
        <v>234.8</v>
      </c>
      <c r="AF103">
        <v>234.8</v>
      </c>
      <c r="AG103">
        <v>234.8</v>
      </c>
      <c r="AH103">
        <v>234.8</v>
      </c>
      <c r="AI103">
        <v>234.8</v>
      </c>
      <c r="AJ103">
        <v>234.8</v>
      </c>
      <c r="AK103">
        <v>234.8</v>
      </c>
      <c r="AL103">
        <v>234.8</v>
      </c>
    </row>
    <row r="104" spans="1:38">
      <c r="A104" t="s">
        <v>882</v>
      </c>
      <c r="B104" t="s">
        <v>909</v>
      </c>
      <c r="C104" t="s">
        <v>114</v>
      </c>
      <c r="D104" t="s">
        <v>744</v>
      </c>
      <c r="E104">
        <v>187.8</v>
      </c>
      <c r="F104">
        <v>187.8</v>
      </c>
      <c r="G104">
        <v>187.8</v>
      </c>
      <c r="H104">
        <v>187.8</v>
      </c>
      <c r="I104">
        <v>187.8</v>
      </c>
      <c r="J104">
        <v>187.8</v>
      </c>
      <c r="K104">
        <v>187.8</v>
      </c>
      <c r="L104">
        <v>187.8</v>
      </c>
      <c r="M104">
        <v>187.8</v>
      </c>
      <c r="N104">
        <v>187.8</v>
      </c>
      <c r="O104">
        <v>187.8</v>
      </c>
      <c r="P104">
        <v>187.8</v>
      </c>
      <c r="Q104">
        <v>187.8</v>
      </c>
      <c r="R104">
        <v>187.8</v>
      </c>
      <c r="S104">
        <v>187.8</v>
      </c>
      <c r="T104">
        <v>187.8</v>
      </c>
      <c r="U104">
        <v>187.8</v>
      </c>
      <c r="V104">
        <v>187.8</v>
      </c>
      <c r="W104">
        <v>187.8</v>
      </c>
      <c r="X104">
        <v>187.8</v>
      </c>
      <c r="Y104">
        <v>187.8</v>
      </c>
      <c r="Z104">
        <v>187.8</v>
      </c>
      <c r="AA104">
        <v>187.8</v>
      </c>
      <c r="AB104">
        <v>187.8</v>
      </c>
      <c r="AC104">
        <v>187.8</v>
      </c>
      <c r="AD104">
        <v>187.8</v>
      </c>
      <c r="AE104">
        <v>187.8</v>
      </c>
      <c r="AF104">
        <v>187.8</v>
      </c>
      <c r="AG104">
        <v>187.8</v>
      </c>
      <c r="AH104">
        <v>187.8</v>
      </c>
      <c r="AI104">
        <v>187.8</v>
      </c>
      <c r="AJ104">
        <v>187.8</v>
      </c>
      <c r="AK104">
        <v>187.8</v>
      </c>
      <c r="AL104">
        <v>187.8</v>
      </c>
    </row>
    <row r="105" spans="1:38">
      <c r="A105" t="s">
        <v>884</v>
      </c>
      <c r="B105" t="s">
        <v>903</v>
      </c>
      <c r="C105" t="s">
        <v>107</v>
      </c>
      <c r="D105" t="s">
        <v>744</v>
      </c>
      <c r="E105">
        <v>512.1</v>
      </c>
      <c r="F105">
        <v>512.1</v>
      </c>
      <c r="G105">
        <v>512.1</v>
      </c>
      <c r="H105">
        <v>512.1</v>
      </c>
      <c r="I105">
        <v>512.1</v>
      </c>
      <c r="J105">
        <v>512.1</v>
      </c>
      <c r="K105">
        <v>512.1</v>
      </c>
      <c r="L105">
        <v>512.1</v>
      </c>
      <c r="M105">
        <v>512.1</v>
      </c>
      <c r="N105">
        <v>512.1</v>
      </c>
      <c r="O105">
        <v>512.1</v>
      </c>
      <c r="P105">
        <v>512.1</v>
      </c>
      <c r="Q105">
        <v>512.1</v>
      </c>
      <c r="R105">
        <v>512.1</v>
      </c>
      <c r="S105">
        <v>512.1</v>
      </c>
      <c r="T105">
        <v>512.1</v>
      </c>
      <c r="U105">
        <v>512.1</v>
      </c>
      <c r="V105">
        <v>512.1</v>
      </c>
      <c r="W105">
        <v>512.1</v>
      </c>
      <c r="X105">
        <v>512.1</v>
      </c>
      <c r="Y105">
        <v>512.1</v>
      </c>
      <c r="Z105">
        <v>512.1</v>
      </c>
      <c r="AA105">
        <v>512.1</v>
      </c>
      <c r="AB105">
        <v>512.1</v>
      </c>
      <c r="AC105">
        <v>512.1</v>
      </c>
      <c r="AD105">
        <v>512.1</v>
      </c>
      <c r="AE105">
        <v>512.1</v>
      </c>
      <c r="AF105">
        <v>512.1</v>
      </c>
      <c r="AG105">
        <v>512.1</v>
      </c>
      <c r="AH105">
        <v>512.1</v>
      </c>
      <c r="AI105">
        <v>512.1</v>
      </c>
      <c r="AJ105">
        <v>512.1</v>
      </c>
      <c r="AK105">
        <v>512.1</v>
      </c>
      <c r="AL105">
        <v>512.1</v>
      </c>
    </row>
    <row r="106" spans="1:38">
      <c r="A106" t="s">
        <v>884</v>
      </c>
      <c r="B106" t="s">
        <v>903</v>
      </c>
      <c r="C106" t="s">
        <v>121</v>
      </c>
      <c r="D106" t="s">
        <v>744</v>
      </c>
      <c r="E106">
        <v>5.3</v>
      </c>
      <c r="F106">
        <v>5.3</v>
      </c>
      <c r="G106">
        <v>5.3</v>
      </c>
      <c r="H106">
        <v>5.3</v>
      </c>
      <c r="I106">
        <v>5.3</v>
      </c>
      <c r="J106">
        <v>5.3</v>
      </c>
      <c r="K106">
        <v>5.3</v>
      </c>
      <c r="L106">
        <v>5.3</v>
      </c>
      <c r="M106">
        <v>5.3</v>
      </c>
      <c r="N106">
        <v>5.3</v>
      </c>
      <c r="O106">
        <v>5.3</v>
      </c>
      <c r="P106">
        <v>5.3</v>
      </c>
      <c r="Q106">
        <v>5.3</v>
      </c>
      <c r="R106">
        <v>5.3</v>
      </c>
      <c r="S106">
        <v>5.3</v>
      </c>
      <c r="T106">
        <v>5.3</v>
      </c>
      <c r="U106">
        <v>5.3</v>
      </c>
      <c r="V106">
        <v>5.3</v>
      </c>
      <c r="W106">
        <v>5.3</v>
      </c>
      <c r="X106">
        <v>5.3</v>
      </c>
      <c r="Y106">
        <v>5.3</v>
      </c>
      <c r="Z106">
        <v>5.3</v>
      </c>
      <c r="AA106">
        <v>5.3</v>
      </c>
      <c r="AB106">
        <v>5.3</v>
      </c>
      <c r="AC106">
        <v>5.3</v>
      </c>
      <c r="AD106">
        <v>5.3</v>
      </c>
      <c r="AE106">
        <v>5.3</v>
      </c>
      <c r="AF106">
        <v>5.3</v>
      </c>
      <c r="AG106">
        <v>5.3</v>
      </c>
      <c r="AH106">
        <v>5.3</v>
      </c>
      <c r="AI106">
        <v>5.3</v>
      </c>
      <c r="AJ106">
        <v>5.3</v>
      </c>
      <c r="AK106">
        <v>5.3</v>
      </c>
      <c r="AL106">
        <v>5.3</v>
      </c>
    </row>
    <row r="107" spans="1:38">
      <c r="A107" t="s">
        <v>884</v>
      </c>
      <c r="B107" t="s">
        <v>904</v>
      </c>
      <c r="C107" t="s">
        <v>124</v>
      </c>
      <c r="D107" t="s">
        <v>744</v>
      </c>
      <c r="E107">
        <v>1970.9</v>
      </c>
      <c r="F107">
        <v>1970.9</v>
      </c>
      <c r="G107">
        <v>1970.9</v>
      </c>
      <c r="H107">
        <v>1970.9</v>
      </c>
      <c r="I107">
        <v>1970.9</v>
      </c>
      <c r="J107">
        <v>1970.9</v>
      </c>
      <c r="K107">
        <v>1970.9</v>
      </c>
      <c r="L107">
        <v>1970.9</v>
      </c>
      <c r="M107">
        <v>1970.9</v>
      </c>
      <c r="N107">
        <v>1970.9</v>
      </c>
      <c r="O107">
        <v>1970.9</v>
      </c>
      <c r="P107">
        <v>1970.9</v>
      </c>
      <c r="Q107">
        <v>1970.9</v>
      </c>
      <c r="R107">
        <v>1970.9</v>
      </c>
      <c r="S107">
        <v>1970.9</v>
      </c>
      <c r="T107">
        <v>1970.9</v>
      </c>
      <c r="U107">
        <v>1970.9</v>
      </c>
      <c r="V107">
        <v>1970.9</v>
      </c>
      <c r="W107">
        <v>1970.9</v>
      </c>
      <c r="X107">
        <v>1970.9</v>
      </c>
      <c r="Y107">
        <v>1970.9</v>
      </c>
      <c r="Z107">
        <v>1970.9</v>
      </c>
      <c r="AA107">
        <v>1970.9</v>
      </c>
      <c r="AB107">
        <v>1970.9</v>
      </c>
      <c r="AC107">
        <v>1970.9</v>
      </c>
      <c r="AD107">
        <v>1970.9</v>
      </c>
      <c r="AE107">
        <v>1970.9</v>
      </c>
      <c r="AF107">
        <v>1970.9</v>
      </c>
      <c r="AG107">
        <v>1970.9</v>
      </c>
      <c r="AH107">
        <v>1970.9</v>
      </c>
      <c r="AI107">
        <v>1970.9</v>
      </c>
      <c r="AJ107">
        <v>1970.9</v>
      </c>
      <c r="AK107">
        <v>1970.9</v>
      </c>
      <c r="AL107">
        <v>1970.9</v>
      </c>
    </row>
    <row r="108" spans="1:38">
      <c r="A108" t="s">
        <v>884</v>
      </c>
      <c r="B108" t="s">
        <v>904</v>
      </c>
      <c r="C108" t="s">
        <v>114</v>
      </c>
      <c r="D108" t="s">
        <v>744</v>
      </c>
      <c r="E108">
        <v>27.3</v>
      </c>
      <c r="F108">
        <v>27.3</v>
      </c>
      <c r="G108">
        <v>27.3</v>
      </c>
      <c r="H108">
        <v>27.3</v>
      </c>
      <c r="I108">
        <v>27.3</v>
      </c>
      <c r="J108">
        <v>27.3</v>
      </c>
      <c r="K108">
        <v>27.3</v>
      </c>
      <c r="L108">
        <v>27.3</v>
      </c>
      <c r="M108">
        <v>27.3</v>
      </c>
      <c r="N108">
        <v>27.3</v>
      </c>
      <c r="O108">
        <v>27.3</v>
      </c>
      <c r="P108">
        <v>27.3</v>
      </c>
      <c r="Q108">
        <v>27.3</v>
      </c>
      <c r="R108">
        <v>27.3</v>
      </c>
      <c r="S108">
        <v>27.3</v>
      </c>
      <c r="T108">
        <v>27.3</v>
      </c>
      <c r="U108">
        <v>27.3</v>
      </c>
      <c r="V108">
        <v>27.3</v>
      </c>
      <c r="W108">
        <v>27.3</v>
      </c>
      <c r="X108">
        <v>27.3</v>
      </c>
      <c r="Y108">
        <v>27.3</v>
      </c>
      <c r="Z108">
        <v>27.3</v>
      </c>
      <c r="AA108">
        <v>27.3</v>
      </c>
      <c r="AB108">
        <v>27.3</v>
      </c>
      <c r="AC108">
        <v>27.3</v>
      </c>
      <c r="AD108">
        <v>27.3</v>
      </c>
      <c r="AE108">
        <v>27.3</v>
      </c>
      <c r="AF108">
        <v>27.3</v>
      </c>
      <c r="AG108">
        <v>27.3</v>
      </c>
      <c r="AH108">
        <v>27.3</v>
      </c>
      <c r="AI108">
        <v>27.3</v>
      </c>
      <c r="AJ108">
        <v>27.3</v>
      </c>
      <c r="AK108">
        <v>27.3</v>
      </c>
      <c r="AL108">
        <v>27.3</v>
      </c>
    </row>
    <row r="109" spans="1:38">
      <c r="A109" t="s">
        <v>884</v>
      </c>
      <c r="B109" t="s">
        <v>904</v>
      </c>
      <c r="C109" t="s">
        <v>107</v>
      </c>
      <c r="D109" t="s">
        <v>744</v>
      </c>
      <c r="E109">
        <v>255.9</v>
      </c>
      <c r="F109">
        <v>255.9</v>
      </c>
      <c r="G109">
        <v>255.9</v>
      </c>
      <c r="H109">
        <v>255.9</v>
      </c>
      <c r="I109">
        <v>255.9</v>
      </c>
      <c r="J109">
        <v>255.9</v>
      </c>
      <c r="K109">
        <v>255.9</v>
      </c>
      <c r="L109">
        <v>255.9</v>
      </c>
      <c r="M109">
        <v>255.9</v>
      </c>
      <c r="N109">
        <v>255.9</v>
      </c>
      <c r="O109">
        <v>255.9</v>
      </c>
      <c r="P109">
        <v>255.9</v>
      </c>
      <c r="Q109">
        <v>255.9</v>
      </c>
      <c r="R109">
        <v>255.9</v>
      </c>
      <c r="S109">
        <v>255.9</v>
      </c>
      <c r="T109">
        <v>255.9</v>
      </c>
      <c r="U109">
        <v>255.9</v>
      </c>
      <c r="V109">
        <v>255.9</v>
      </c>
      <c r="W109">
        <v>255.9</v>
      </c>
      <c r="X109">
        <v>255.9</v>
      </c>
      <c r="Y109">
        <v>255.9</v>
      </c>
      <c r="Z109">
        <v>255.9</v>
      </c>
      <c r="AA109">
        <v>255.9</v>
      </c>
      <c r="AB109">
        <v>255.9</v>
      </c>
      <c r="AC109">
        <v>255.9</v>
      </c>
      <c r="AD109">
        <v>255.9</v>
      </c>
      <c r="AE109">
        <v>255.9</v>
      </c>
      <c r="AF109">
        <v>255.9</v>
      </c>
      <c r="AG109">
        <v>255.9</v>
      </c>
      <c r="AH109">
        <v>255.9</v>
      </c>
      <c r="AI109">
        <v>255.9</v>
      </c>
      <c r="AJ109">
        <v>255.9</v>
      </c>
      <c r="AK109">
        <v>255.9</v>
      </c>
      <c r="AL109">
        <v>255.9</v>
      </c>
    </row>
    <row r="110" spans="1:38">
      <c r="A110" t="s">
        <v>884</v>
      </c>
      <c r="B110" t="s">
        <v>904</v>
      </c>
      <c r="C110" t="s">
        <v>121</v>
      </c>
      <c r="D110" t="s">
        <v>744</v>
      </c>
      <c r="E110">
        <v>6.2</v>
      </c>
      <c r="F110">
        <v>6.2</v>
      </c>
      <c r="G110">
        <v>6.2</v>
      </c>
      <c r="H110">
        <v>6.2</v>
      </c>
      <c r="I110">
        <v>6.2</v>
      </c>
      <c r="J110">
        <v>6.2</v>
      </c>
      <c r="K110">
        <v>6.2</v>
      </c>
      <c r="L110">
        <v>6.2</v>
      </c>
      <c r="M110">
        <v>6.2</v>
      </c>
      <c r="N110">
        <v>6.2</v>
      </c>
      <c r="O110">
        <v>6.2</v>
      </c>
      <c r="P110">
        <v>6.2</v>
      </c>
      <c r="Q110">
        <v>6.2</v>
      </c>
      <c r="R110">
        <v>6.2</v>
      </c>
      <c r="S110">
        <v>6.2</v>
      </c>
      <c r="T110">
        <v>6.2</v>
      </c>
      <c r="U110">
        <v>6.2</v>
      </c>
      <c r="V110">
        <v>6.2</v>
      </c>
      <c r="W110">
        <v>6.2</v>
      </c>
      <c r="X110">
        <v>6.2</v>
      </c>
      <c r="Y110">
        <v>6.2</v>
      </c>
      <c r="Z110">
        <v>6.2</v>
      </c>
      <c r="AA110">
        <v>6.2</v>
      </c>
      <c r="AB110">
        <v>6.2</v>
      </c>
      <c r="AC110">
        <v>6.2</v>
      </c>
      <c r="AD110">
        <v>6.2</v>
      </c>
      <c r="AE110">
        <v>6.2</v>
      </c>
      <c r="AF110">
        <v>6.2</v>
      </c>
      <c r="AG110">
        <v>6.2</v>
      </c>
      <c r="AH110">
        <v>6.2</v>
      </c>
      <c r="AI110">
        <v>6.2</v>
      </c>
      <c r="AJ110">
        <v>6.2</v>
      </c>
      <c r="AK110">
        <v>6.2</v>
      </c>
      <c r="AL110">
        <v>6.2</v>
      </c>
    </row>
    <row r="111" spans="1:38">
      <c r="A111" t="s">
        <v>884</v>
      </c>
      <c r="B111" t="s">
        <v>904</v>
      </c>
      <c r="C111" t="s">
        <v>106</v>
      </c>
      <c r="D111" t="s">
        <v>744</v>
      </c>
      <c r="E111">
        <v>98.4</v>
      </c>
      <c r="F111">
        <v>98.4</v>
      </c>
      <c r="G111">
        <v>98.4</v>
      </c>
      <c r="H111">
        <v>98.4</v>
      </c>
      <c r="I111">
        <v>98.4</v>
      </c>
      <c r="J111">
        <v>98.4</v>
      </c>
      <c r="K111">
        <v>98.4</v>
      </c>
      <c r="L111">
        <v>98.4</v>
      </c>
      <c r="M111">
        <v>98.4</v>
      </c>
      <c r="N111">
        <v>98.4</v>
      </c>
      <c r="O111">
        <v>98.4</v>
      </c>
      <c r="P111">
        <v>98.4</v>
      </c>
      <c r="Q111">
        <v>98.4</v>
      </c>
      <c r="R111">
        <v>98.4</v>
      </c>
      <c r="S111">
        <v>98.4</v>
      </c>
      <c r="T111">
        <v>98.4</v>
      </c>
      <c r="U111">
        <v>98.4</v>
      </c>
      <c r="V111">
        <v>98.4</v>
      </c>
      <c r="W111">
        <v>98.4</v>
      </c>
      <c r="X111">
        <v>98.4</v>
      </c>
      <c r="Y111">
        <v>98.4</v>
      </c>
      <c r="Z111">
        <v>98.4</v>
      </c>
      <c r="AA111">
        <v>98.4</v>
      </c>
      <c r="AB111">
        <v>98.4</v>
      </c>
      <c r="AC111">
        <v>98.4</v>
      </c>
      <c r="AD111">
        <v>98.4</v>
      </c>
      <c r="AE111">
        <v>98.4</v>
      </c>
      <c r="AF111">
        <v>98.4</v>
      </c>
      <c r="AG111">
        <v>98.4</v>
      </c>
      <c r="AH111">
        <v>98.4</v>
      </c>
      <c r="AI111">
        <v>98.4</v>
      </c>
      <c r="AJ111">
        <v>98.4</v>
      </c>
      <c r="AK111">
        <v>98.4</v>
      </c>
      <c r="AL111">
        <v>98.4</v>
      </c>
    </row>
    <row r="112" spans="1:38">
      <c r="A112" t="s">
        <v>884</v>
      </c>
      <c r="B112" t="s">
        <v>905</v>
      </c>
      <c r="C112" t="s">
        <v>124</v>
      </c>
      <c r="D112" t="s">
        <v>744</v>
      </c>
      <c r="E112">
        <v>23.1</v>
      </c>
      <c r="F112">
        <v>23.1</v>
      </c>
      <c r="G112">
        <v>23.1</v>
      </c>
      <c r="H112">
        <v>23.1</v>
      </c>
      <c r="I112">
        <v>23.1</v>
      </c>
      <c r="J112">
        <v>23.1</v>
      </c>
      <c r="K112">
        <v>23.1</v>
      </c>
      <c r="L112">
        <v>23.1</v>
      </c>
      <c r="M112">
        <v>23.1</v>
      </c>
      <c r="N112">
        <v>23.1</v>
      </c>
      <c r="O112">
        <v>23.1</v>
      </c>
      <c r="P112">
        <v>23.1</v>
      </c>
      <c r="Q112">
        <v>23.1</v>
      </c>
      <c r="R112">
        <v>23.1</v>
      </c>
      <c r="S112">
        <v>23.1</v>
      </c>
      <c r="T112">
        <v>23.1</v>
      </c>
      <c r="U112">
        <v>23.1</v>
      </c>
      <c r="V112">
        <v>23.1</v>
      </c>
      <c r="W112">
        <v>23.1</v>
      </c>
      <c r="X112">
        <v>23.1</v>
      </c>
      <c r="Y112">
        <v>23.1</v>
      </c>
      <c r="Z112">
        <v>23.1</v>
      </c>
      <c r="AA112">
        <v>23.1</v>
      </c>
      <c r="AB112">
        <v>23.1</v>
      </c>
      <c r="AC112">
        <v>23.1</v>
      </c>
      <c r="AD112">
        <v>23.1</v>
      </c>
      <c r="AE112">
        <v>23.1</v>
      </c>
      <c r="AF112">
        <v>23.1</v>
      </c>
      <c r="AG112">
        <v>23.1</v>
      </c>
      <c r="AH112">
        <v>23.1</v>
      </c>
      <c r="AI112">
        <v>23.1</v>
      </c>
      <c r="AJ112">
        <v>23.1</v>
      </c>
      <c r="AK112">
        <v>23.1</v>
      </c>
      <c r="AL112">
        <v>23.1</v>
      </c>
    </row>
    <row r="113" spans="1:38">
      <c r="A113" t="s">
        <v>884</v>
      </c>
      <c r="B113" t="s">
        <v>905</v>
      </c>
      <c r="C113" t="s">
        <v>107</v>
      </c>
      <c r="D113" t="s">
        <v>744</v>
      </c>
      <c r="E113">
        <v>68.099999999999994</v>
      </c>
      <c r="F113">
        <v>68.099999999999994</v>
      </c>
      <c r="G113">
        <v>68.099999999999994</v>
      </c>
      <c r="H113">
        <v>68.099999999999994</v>
      </c>
      <c r="I113">
        <v>68.099999999999994</v>
      </c>
      <c r="J113">
        <v>68.099999999999994</v>
      </c>
      <c r="K113">
        <v>68.099999999999994</v>
      </c>
      <c r="L113">
        <v>68.099999999999994</v>
      </c>
      <c r="M113">
        <v>68.099999999999994</v>
      </c>
      <c r="N113">
        <v>68.099999999999994</v>
      </c>
      <c r="O113">
        <v>68.099999999999994</v>
      </c>
      <c r="P113">
        <v>68.099999999999994</v>
      </c>
      <c r="Q113">
        <v>68.099999999999994</v>
      </c>
      <c r="R113">
        <v>68.099999999999994</v>
      </c>
      <c r="S113">
        <v>68.099999999999994</v>
      </c>
      <c r="T113">
        <v>68.099999999999994</v>
      </c>
      <c r="U113">
        <v>68.099999999999994</v>
      </c>
      <c r="V113">
        <v>68.099999999999994</v>
      </c>
      <c r="W113">
        <v>68.099999999999994</v>
      </c>
      <c r="X113">
        <v>68.099999999999994</v>
      </c>
      <c r="Y113">
        <v>68.099999999999994</v>
      </c>
      <c r="Z113">
        <v>68.099999999999994</v>
      </c>
      <c r="AA113">
        <v>68.099999999999994</v>
      </c>
      <c r="AB113">
        <v>68.099999999999994</v>
      </c>
      <c r="AC113">
        <v>68.099999999999994</v>
      </c>
      <c r="AD113">
        <v>68.099999999999994</v>
      </c>
      <c r="AE113">
        <v>68.099999999999994</v>
      </c>
      <c r="AF113">
        <v>68.099999999999994</v>
      </c>
      <c r="AG113">
        <v>68.099999999999994</v>
      </c>
      <c r="AH113">
        <v>68.099999999999994</v>
      </c>
      <c r="AI113">
        <v>68.099999999999994</v>
      </c>
      <c r="AJ113">
        <v>68.099999999999994</v>
      </c>
      <c r="AK113">
        <v>68.099999999999994</v>
      </c>
      <c r="AL113">
        <v>68.099999999999994</v>
      </c>
    </row>
    <row r="114" spans="1:38">
      <c r="A114" t="s">
        <v>884</v>
      </c>
      <c r="B114" t="s">
        <v>905</v>
      </c>
      <c r="C114" t="s">
        <v>121</v>
      </c>
      <c r="D114" t="s">
        <v>744</v>
      </c>
      <c r="E114">
        <v>0.7</v>
      </c>
      <c r="F114">
        <v>0.7</v>
      </c>
      <c r="G114">
        <v>0.7</v>
      </c>
      <c r="H114">
        <v>0.7</v>
      </c>
      <c r="I114">
        <v>0.7</v>
      </c>
      <c r="J114">
        <v>0.7</v>
      </c>
      <c r="K114">
        <v>0.7</v>
      </c>
      <c r="L114">
        <v>0.7</v>
      </c>
      <c r="M114">
        <v>0.7</v>
      </c>
      <c r="N114">
        <v>0.7</v>
      </c>
      <c r="O114">
        <v>0.7</v>
      </c>
      <c r="P114">
        <v>0.7</v>
      </c>
      <c r="Q114">
        <v>0.7</v>
      </c>
      <c r="R114">
        <v>0.7</v>
      </c>
      <c r="S114">
        <v>0.7</v>
      </c>
      <c r="T114">
        <v>0.7</v>
      </c>
      <c r="U114">
        <v>0.7</v>
      </c>
      <c r="V114">
        <v>0.7</v>
      </c>
      <c r="W114">
        <v>0.7</v>
      </c>
      <c r="X114">
        <v>0.7</v>
      </c>
      <c r="Y114">
        <v>0.7</v>
      </c>
      <c r="Z114">
        <v>0.7</v>
      </c>
      <c r="AA114">
        <v>0.7</v>
      </c>
      <c r="AB114">
        <v>0.7</v>
      </c>
      <c r="AC114">
        <v>0.7</v>
      </c>
      <c r="AD114">
        <v>0.7</v>
      </c>
      <c r="AE114">
        <v>0.7</v>
      </c>
      <c r="AF114">
        <v>0.7</v>
      </c>
      <c r="AG114">
        <v>0.7</v>
      </c>
      <c r="AH114">
        <v>0.7</v>
      </c>
      <c r="AI114">
        <v>0.7</v>
      </c>
      <c r="AJ114">
        <v>0.7</v>
      </c>
      <c r="AK114">
        <v>0.7</v>
      </c>
      <c r="AL114">
        <v>0.7</v>
      </c>
    </row>
    <row r="115" spans="1:38">
      <c r="A115" t="s">
        <v>884</v>
      </c>
      <c r="B115" t="s">
        <v>906</v>
      </c>
      <c r="C115" t="s">
        <v>114</v>
      </c>
      <c r="D115" t="s">
        <v>744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>
      <c r="A116" t="s">
        <v>884</v>
      </c>
      <c r="B116" t="s">
        <v>907</v>
      </c>
      <c r="C116" t="s">
        <v>114</v>
      </c>
      <c r="D116" t="s">
        <v>744</v>
      </c>
      <c r="E116">
        <v>231</v>
      </c>
      <c r="F116">
        <v>231</v>
      </c>
      <c r="G116">
        <v>231</v>
      </c>
      <c r="H116">
        <v>231</v>
      </c>
      <c r="I116">
        <v>231</v>
      </c>
      <c r="J116">
        <v>231</v>
      </c>
      <c r="K116">
        <v>231</v>
      </c>
      <c r="L116">
        <v>231</v>
      </c>
      <c r="M116">
        <v>231</v>
      </c>
      <c r="N116">
        <v>231</v>
      </c>
      <c r="O116">
        <v>231</v>
      </c>
      <c r="P116">
        <v>231</v>
      </c>
      <c r="Q116">
        <v>231</v>
      </c>
      <c r="R116">
        <v>231</v>
      </c>
      <c r="S116">
        <v>231</v>
      </c>
      <c r="T116">
        <v>231</v>
      </c>
      <c r="U116">
        <v>231</v>
      </c>
      <c r="V116">
        <v>231</v>
      </c>
      <c r="W116">
        <v>231</v>
      </c>
      <c r="X116">
        <v>231</v>
      </c>
      <c r="Y116">
        <v>231</v>
      </c>
      <c r="Z116">
        <v>231</v>
      </c>
      <c r="AA116">
        <v>231</v>
      </c>
      <c r="AB116">
        <v>231</v>
      </c>
      <c r="AC116">
        <v>231</v>
      </c>
      <c r="AD116">
        <v>231</v>
      </c>
      <c r="AE116">
        <v>231</v>
      </c>
      <c r="AF116">
        <v>231</v>
      </c>
      <c r="AG116">
        <v>231</v>
      </c>
      <c r="AH116">
        <v>231</v>
      </c>
      <c r="AI116">
        <v>231</v>
      </c>
      <c r="AJ116">
        <v>231</v>
      </c>
      <c r="AK116">
        <v>231</v>
      </c>
      <c r="AL116">
        <v>231</v>
      </c>
    </row>
    <row r="117" spans="1:38">
      <c r="A117" t="s">
        <v>884</v>
      </c>
      <c r="B117" t="s">
        <v>908</v>
      </c>
      <c r="C117" t="s">
        <v>114</v>
      </c>
      <c r="D117" t="s">
        <v>744</v>
      </c>
      <c r="E117">
        <v>461.9</v>
      </c>
      <c r="F117">
        <v>461.9</v>
      </c>
      <c r="G117">
        <v>461.9</v>
      </c>
      <c r="H117">
        <v>461.9</v>
      </c>
      <c r="I117">
        <v>461.9</v>
      </c>
      <c r="J117">
        <v>461.9</v>
      </c>
      <c r="K117">
        <v>461.9</v>
      </c>
      <c r="L117">
        <v>461.9</v>
      </c>
      <c r="M117">
        <v>461.9</v>
      </c>
      <c r="N117">
        <v>461.9</v>
      </c>
      <c r="O117">
        <v>461.9</v>
      </c>
      <c r="P117">
        <v>461.9</v>
      </c>
      <c r="Q117">
        <v>461.9</v>
      </c>
      <c r="R117">
        <v>461.9</v>
      </c>
      <c r="S117">
        <v>461.9</v>
      </c>
      <c r="T117">
        <v>461.9</v>
      </c>
      <c r="U117">
        <v>461.9</v>
      </c>
      <c r="V117">
        <v>461.9</v>
      </c>
      <c r="W117">
        <v>461.9</v>
      </c>
      <c r="X117">
        <v>461.9</v>
      </c>
      <c r="Y117">
        <v>461.9</v>
      </c>
      <c r="Z117">
        <v>461.9</v>
      </c>
      <c r="AA117">
        <v>461.9</v>
      </c>
      <c r="AB117">
        <v>461.9</v>
      </c>
      <c r="AC117">
        <v>461.9</v>
      </c>
      <c r="AD117">
        <v>461.9</v>
      </c>
      <c r="AE117">
        <v>461.9</v>
      </c>
      <c r="AF117">
        <v>461.9</v>
      </c>
      <c r="AG117">
        <v>461.9</v>
      </c>
      <c r="AH117">
        <v>461.9</v>
      </c>
      <c r="AI117">
        <v>461.9</v>
      </c>
      <c r="AJ117">
        <v>461.9</v>
      </c>
      <c r="AK117">
        <v>461.9</v>
      </c>
      <c r="AL117">
        <v>461.9</v>
      </c>
    </row>
    <row r="118" spans="1:38">
      <c r="A118" t="s">
        <v>884</v>
      </c>
      <c r="B118" t="s">
        <v>909</v>
      </c>
      <c r="C118" t="s">
        <v>114</v>
      </c>
      <c r="D118" t="s">
        <v>744</v>
      </c>
      <c r="E118">
        <v>308</v>
      </c>
      <c r="F118">
        <v>308</v>
      </c>
      <c r="G118">
        <v>308</v>
      </c>
      <c r="H118">
        <v>308</v>
      </c>
      <c r="I118">
        <v>308</v>
      </c>
      <c r="J118">
        <v>308</v>
      </c>
      <c r="K118">
        <v>308</v>
      </c>
      <c r="L118">
        <v>308</v>
      </c>
      <c r="M118">
        <v>308</v>
      </c>
      <c r="N118">
        <v>308</v>
      </c>
      <c r="O118">
        <v>308</v>
      </c>
      <c r="P118">
        <v>308</v>
      </c>
      <c r="Q118">
        <v>308</v>
      </c>
      <c r="R118">
        <v>308</v>
      </c>
      <c r="S118">
        <v>308</v>
      </c>
      <c r="T118">
        <v>308</v>
      </c>
      <c r="U118">
        <v>308</v>
      </c>
      <c r="V118">
        <v>308</v>
      </c>
      <c r="W118">
        <v>308</v>
      </c>
      <c r="X118">
        <v>308</v>
      </c>
      <c r="Y118">
        <v>308</v>
      </c>
      <c r="Z118">
        <v>308</v>
      </c>
      <c r="AA118">
        <v>308</v>
      </c>
      <c r="AB118">
        <v>308</v>
      </c>
      <c r="AC118">
        <v>308</v>
      </c>
      <c r="AD118">
        <v>308</v>
      </c>
      <c r="AE118">
        <v>308</v>
      </c>
      <c r="AF118">
        <v>308</v>
      </c>
      <c r="AG118">
        <v>308</v>
      </c>
      <c r="AH118">
        <v>308</v>
      </c>
      <c r="AI118">
        <v>308</v>
      </c>
      <c r="AJ118">
        <v>308</v>
      </c>
      <c r="AK118">
        <v>308</v>
      </c>
      <c r="AL118">
        <v>308</v>
      </c>
    </row>
    <row r="119" spans="1:38">
      <c r="A119" t="s">
        <v>885</v>
      </c>
      <c r="B119" t="s">
        <v>903</v>
      </c>
      <c r="C119" t="s">
        <v>107</v>
      </c>
      <c r="D119" t="s">
        <v>744</v>
      </c>
      <c r="E119">
        <v>284.7</v>
      </c>
      <c r="F119">
        <v>284.7</v>
      </c>
      <c r="G119">
        <v>284.7</v>
      </c>
      <c r="H119">
        <v>284.7</v>
      </c>
      <c r="I119">
        <v>284.7</v>
      </c>
      <c r="J119">
        <v>284.7</v>
      </c>
      <c r="K119">
        <v>284.7</v>
      </c>
      <c r="L119">
        <v>284.7</v>
      </c>
      <c r="M119">
        <v>284.7</v>
      </c>
      <c r="N119">
        <v>284.7</v>
      </c>
      <c r="O119">
        <v>284.7</v>
      </c>
      <c r="P119">
        <v>284.7</v>
      </c>
      <c r="Q119">
        <v>284.7</v>
      </c>
      <c r="R119">
        <v>284.7</v>
      </c>
      <c r="S119">
        <v>284.7</v>
      </c>
      <c r="T119">
        <v>284.7</v>
      </c>
      <c r="U119">
        <v>284.7</v>
      </c>
      <c r="V119">
        <v>284.7</v>
      </c>
      <c r="W119">
        <v>284.7</v>
      </c>
      <c r="X119">
        <v>284.7</v>
      </c>
      <c r="Y119">
        <v>284.7</v>
      </c>
      <c r="Z119">
        <v>284.7</v>
      </c>
      <c r="AA119">
        <v>284.7</v>
      </c>
      <c r="AB119">
        <v>284.7</v>
      </c>
      <c r="AC119">
        <v>284.7</v>
      </c>
      <c r="AD119">
        <v>284.7</v>
      </c>
      <c r="AE119">
        <v>284.7</v>
      </c>
      <c r="AF119">
        <v>284.7</v>
      </c>
      <c r="AG119">
        <v>284.7</v>
      </c>
      <c r="AH119">
        <v>284.7</v>
      </c>
      <c r="AI119">
        <v>284.7</v>
      </c>
      <c r="AJ119">
        <v>284.7</v>
      </c>
      <c r="AK119">
        <v>284.7</v>
      </c>
      <c r="AL119">
        <v>284.7</v>
      </c>
    </row>
    <row r="120" spans="1:38">
      <c r="A120" t="s">
        <v>885</v>
      </c>
      <c r="B120" t="s">
        <v>903</v>
      </c>
      <c r="C120" t="s">
        <v>121</v>
      </c>
      <c r="D120" t="s">
        <v>744</v>
      </c>
      <c r="E120">
        <v>14.1</v>
      </c>
      <c r="F120">
        <v>14.1</v>
      </c>
      <c r="G120">
        <v>14.1</v>
      </c>
      <c r="H120">
        <v>14.1</v>
      </c>
      <c r="I120">
        <v>14.1</v>
      </c>
      <c r="J120">
        <v>14.1</v>
      </c>
      <c r="K120">
        <v>14.1</v>
      </c>
      <c r="L120">
        <v>14.1</v>
      </c>
      <c r="M120">
        <v>14.1</v>
      </c>
      <c r="N120">
        <v>14.1</v>
      </c>
      <c r="O120">
        <v>14.1</v>
      </c>
      <c r="P120">
        <v>14.1</v>
      </c>
      <c r="Q120">
        <v>14.1</v>
      </c>
      <c r="R120">
        <v>14.1</v>
      </c>
      <c r="S120">
        <v>14.1</v>
      </c>
      <c r="T120">
        <v>14.1</v>
      </c>
      <c r="U120">
        <v>14.1</v>
      </c>
      <c r="V120">
        <v>14.1</v>
      </c>
      <c r="W120">
        <v>14.1</v>
      </c>
      <c r="X120">
        <v>14.1</v>
      </c>
      <c r="Y120">
        <v>14.1</v>
      </c>
      <c r="Z120">
        <v>14.1</v>
      </c>
      <c r="AA120">
        <v>14.1</v>
      </c>
      <c r="AB120">
        <v>14.1</v>
      </c>
      <c r="AC120">
        <v>14.1</v>
      </c>
      <c r="AD120">
        <v>14.1</v>
      </c>
      <c r="AE120">
        <v>14.1</v>
      </c>
      <c r="AF120">
        <v>14.1</v>
      </c>
      <c r="AG120">
        <v>14.1</v>
      </c>
      <c r="AH120">
        <v>14.1</v>
      </c>
      <c r="AI120">
        <v>14.1</v>
      </c>
      <c r="AJ120">
        <v>14.1</v>
      </c>
      <c r="AK120">
        <v>14.1</v>
      </c>
      <c r="AL120">
        <v>14.1</v>
      </c>
    </row>
    <row r="121" spans="1:38">
      <c r="A121" t="s">
        <v>885</v>
      </c>
      <c r="B121" t="s">
        <v>904</v>
      </c>
      <c r="C121" t="s">
        <v>124</v>
      </c>
      <c r="D121" t="s">
        <v>744</v>
      </c>
      <c r="E121">
        <v>1721.2</v>
      </c>
      <c r="F121">
        <v>1721.2</v>
      </c>
      <c r="G121">
        <v>1721.2</v>
      </c>
      <c r="H121">
        <v>1721.2</v>
      </c>
      <c r="I121">
        <v>1721.2</v>
      </c>
      <c r="J121">
        <v>1721.2</v>
      </c>
      <c r="K121">
        <v>1721.2</v>
      </c>
      <c r="L121">
        <v>1721.2</v>
      </c>
      <c r="M121">
        <v>1721.2</v>
      </c>
      <c r="N121">
        <v>1721.2</v>
      </c>
      <c r="O121">
        <v>1721.2</v>
      </c>
      <c r="P121">
        <v>1721.2</v>
      </c>
      <c r="Q121">
        <v>1721.2</v>
      </c>
      <c r="R121">
        <v>1721.2</v>
      </c>
      <c r="S121">
        <v>1721.2</v>
      </c>
      <c r="T121">
        <v>1721.2</v>
      </c>
      <c r="U121">
        <v>1721.2</v>
      </c>
      <c r="V121">
        <v>1721.2</v>
      </c>
      <c r="W121">
        <v>1721.2</v>
      </c>
      <c r="X121">
        <v>1721.2</v>
      </c>
      <c r="Y121">
        <v>1721.2</v>
      </c>
      <c r="Z121">
        <v>1721.2</v>
      </c>
      <c r="AA121">
        <v>1721.2</v>
      </c>
      <c r="AB121">
        <v>1721.2</v>
      </c>
      <c r="AC121">
        <v>1721.2</v>
      </c>
      <c r="AD121">
        <v>1721.2</v>
      </c>
      <c r="AE121">
        <v>1721.2</v>
      </c>
      <c r="AF121">
        <v>1721.2</v>
      </c>
      <c r="AG121">
        <v>1721.2</v>
      </c>
      <c r="AH121">
        <v>1721.2</v>
      </c>
      <c r="AI121">
        <v>1721.2</v>
      </c>
      <c r="AJ121">
        <v>1721.2</v>
      </c>
      <c r="AK121">
        <v>1721.2</v>
      </c>
      <c r="AL121">
        <v>1721.2</v>
      </c>
    </row>
    <row r="122" spans="1:38">
      <c r="A122" t="s">
        <v>885</v>
      </c>
      <c r="B122" t="s">
        <v>904</v>
      </c>
      <c r="C122" t="s">
        <v>107</v>
      </c>
      <c r="D122" t="s">
        <v>744</v>
      </c>
      <c r="E122">
        <v>59.5</v>
      </c>
      <c r="F122">
        <v>59.5</v>
      </c>
      <c r="G122">
        <v>59.5</v>
      </c>
      <c r="H122">
        <v>59.5</v>
      </c>
      <c r="I122">
        <v>59.5</v>
      </c>
      <c r="J122">
        <v>59.5</v>
      </c>
      <c r="K122">
        <v>59.5</v>
      </c>
      <c r="L122">
        <v>59.5</v>
      </c>
      <c r="M122">
        <v>59.5</v>
      </c>
      <c r="N122">
        <v>59.5</v>
      </c>
      <c r="O122">
        <v>59.5</v>
      </c>
      <c r="P122">
        <v>59.5</v>
      </c>
      <c r="Q122">
        <v>59.5</v>
      </c>
      <c r="R122">
        <v>59.5</v>
      </c>
      <c r="S122">
        <v>59.5</v>
      </c>
      <c r="T122">
        <v>59.5</v>
      </c>
      <c r="U122">
        <v>59.5</v>
      </c>
      <c r="V122">
        <v>59.5</v>
      </c>
      <c r="W122">
        <v>59.5</v>
      </c>
      <c r="X122">
        <v>59.5</v>
      </c>
      <c r="Y122">
        <v>59.5</v>
      </c>
      <c r="Z122">
        <v>59.5</v>
      </c>
      <c r="AA122">
        <v>59.5</v>
      </c>
      <c r="AB122">
        <v>59.5</v>
      </c>
      <c r="AC122">
        <v>59.5</v>
      </c>
      <c r="AD122">
        <v>59.5</v>
      </c>
      <c r="AE122">
        <v>59.5</v>
      </c>
      <c r="AF122">
        <v>59.5</v>
      </c>
      <c r="AG122">
        <v>59.5</v>
      </c>
      <c r="AH122">
        <v>59.5</v>
      </c>
      <c r="AI122">
        <v>59.5</v>
      </c>
      <c r="AJ122">
        <v>59.5</v>
      </c>
      <c r="AK122">
        <v>59.5</v>
      </c>
      <c r="AL122">
        <v>59.5</v>
      </c>
    </row>
    <row r="123" spans="1:38">
      <c r="A123" t="s">
        <v>885</v>
      </c>
      <c r="B123" t="s">
        <v>904</v>
      </c>
      <c r="C123" t="s">
        <v>121</v>
      </c>
      <c r="D123" t="s">
        <v>744</v>
      </c>
      <c r="E123">
        <v>6.9</v>
      </c>
      <c r="F123">
        <v>6.9</v>
      </c>
      <c r="G123">
        <v>6.9</v>
      </c>
      <c r="H123">
        <v>6.9</v>
      </c>
      <c r="I123">
        <v>6.9</v>
      </c>
      <c r="J123">
        <v>6.9</v>
      </c>
      <c r="K123">
        <v>6.9</v>
      </c>
      <c r="L123">
        <v>6.9</v>
      </c>
      <c r="M123">
        <v>6.9</v>
      </c>
      <c r="N123">
        <v>6.9</v>
      </c>
      <c r="O123">
        <v>6.9</v>
      </c>
      <c r="P123">
        <v>6.9</v>
      </c>
      <c r="Q123">
        <v>6.9</v>
      </c>
      <c r="R123">
        <v>6.9</v>
      </c>
      <c r="S123">
        <v>6.9</v>
      </c>
      <c r="T123">
        <v>6.9</v>
      </c>
      <c r="U123">
        <v>6.9</v>
      </c>
      <c r="V123">
        <v>6.9</v>
      </c>
      <c r="W123">
        <v>6.9</v>
      </c>
      <c r="X123">
        <v>6.9</v>
      </c>
      <c r="Y123">
        <v>6.9</v>
      </c>
      <c r="Z123">
        <v>6.9</v>
      </c>
      <c r="AA123">
        <v>6.9</v>
      </c>
      <c r="AB123">
        <v>6.9</v>
      </c>
      <c r="AC123">
        <v>6.9</v>
      </c>
      <c r="AD123">
        <v>6.9</v>
      </c>
      <c r="AE123">
        <v>6.9</v>
      </c>
      <c r="AF123">
        <v>6.9</v>
      </c>
      <c r="AG123">
        <v>6.9</v>
      </c>
      <c r="AH123">
        <v>6.9</v>
      </c>
      <c r="AI123">
        <v>6.9</v>
      </c>
      <c r="AJ123">
        <v>6.9</v>
      </c>
      <c r="AK123">
        <v>6.9</v>
      </c>
      <c r="AL123">
        <v>6.9</v>
      </c>
    </row>
    <row r="124" spans="1:38">
      <c r="A124" t="s">
        <v>885</v>
      </c>
      <c r="B124" t="s">
        <v>904</v>
      </c>
      <c r="C124" t="s">
        <v>106</v>
      </c>
      <c r="D124" t="s">
        <v>744</v>
      </c>
      <c r="E124">
        <v>40.700000000000003</v>
      </c>
      <c r="F124">
        <v>40.700000000000003</v>
      </c>
      <c r="G124">
        <v>40.700000000000003</v>
      </c>
      <c r="H124">
        <v>40.700000000000003</v>
      </c>
      <c r="I124">
        <v>40.700000000000003</v>
      </c>
      <c r="J124">
        <v>40.700000000000003</v>
      </c>
      <c r="K124">
        <v>40.700000000000003</v>
      </c>
      <c r="L124">
        <v>40.700000000000003</v>
      </c>
      <c r="M124">
        <v>40.700000000000003</v>
      </c>
      <c r="N124">
        <v>40.700000000000003</v>
      </c>
      <c r="O124">
        <v>40.700000000000003</v>
      </c>
      <c r="P124">
        <v>40.700000000000003</v>
      </c>
      <c r="Q124">
        <v>40.700000000000003</v>
      </c>
      <c r="R124">
        <v>40.700000000000003</v>
      </c>
      <c r="S124">
        <v>40.700000000000003</v>
      </c>
      <c r="T124">
        <v>40.700000000000003</v>
      </c>
      <c r="U124">
        <v>40.700000000000003</v>
      </c>
      <c r="V124">
        <v>40.700000000000003</v>
      </c>
      <c r="W124">
        <v>40.700000000000003</v>
      </c>
      <c r="X124">
        <v>40.700000000000003</v>
      </c>
      <c r="Y124">
        <v>40.700000000000003</v>
      </c>
      <c r="Z124">
        <v>40.700000000000003</v>
      </c>
      <c r="AA124">
        <v>40.700000000000003</v>
      </c>
      <c r="AB124">
        <v>40.700000000000003</v>
      </c>
      <c r="AC124">
        <v>40.700000000000003</v>
      </c>
      <c r="AD124">
        <v>40.700000000000003</v>
      </c>
      <c r="AE124">
        <v>40.700000000000003</v>
      </c>
      <c r="AF124">
        <v>40.700000000000003</v>
      </c>
      <c r="AG124">
        <v>40.700000000000003</v>
      </c>
      <c r="AH124">
        <v>40.700000000000003</v>
      </c>
      <c r="AI124">
        <v>40.700000000000003</v>
      </c>
      <c r="AJ124">
        <v>40.700000000000003</v>
      </c>
      <c r="AK124">
        <v>40.700000000000003</v>
      </c>
      <c r="AL124">
        <v>40.700000000000003</v>
      </c>
    </row>
    <row r="125" spans="1:38">
      <c r="A125" t="s">
        <v>885</v>
      </c>
      <c r="B125" t="s">
        <v>905</v>
      </c>
      <c r="C125" t="s">
        <v>107</v>
      </c>
      <c r="D125" t="s">
        <v>744</v>
      </c>
      <c r="E125">
        <v>33.4</v>
      </c>
      <c r="F125">
        <v>33.4</v>
      </c>
      <c r="G125">
        <v>33.4</v>
      </c>
      <c r="H125">
        <v>33.4</v>
      </c>
      <c r="I125">
        <v>33.4</v>
      </c>
      <c r="J125">
        <v>33.4</v>
      </c>
      <c r="K125">
        <v>33.4</v>
      </c>
      <c r="L125">
        <v>33.4</v>
      </c>
      <c r="M125">
        <v>33.4</v>
      </c>
      <c r="N125">
        <v>33.4</v>
      </c>
      <c r="O125">
        <v>33.4</v>
      </c>
      <c r="P125">
        <v>33.4</v>
      </c>
      <c r="Q125">
        <v>33.4</v>
      </c>
      <c r="R125">
        <v>33.4</v>
      </c>
      <c r="S125">
        <v>33.4</v>
      </c>
      <c r="T125">
        <v>33.4</v>
      </c>
      <c r="U125">
        <v>33.4</v>
      </c>
      <c r="V125">
        <v>33.4</v>
      </c>
      <c r="W125">
        <v>33.4</v>
      </c>
      <c r="X125">
        <v>33.4</v>
      </c>
      <c r="Y125">
        <v>33.4</v>
      </c>
      <c r="Z125">
        <v>33.4</v>
      </c>
      <c r="AA125">
        <v>33.4</v>
      </c>
      <c r="AB125">
        <v>33.4</v>
      </c>
      <c r="AC125">
        <v>33.4</v>
      </c>
      <c r="AD125">
        <v>33.4</v>
      </c>
      <c r="AE125">
        <v>33.4</v>
      </c>
      <c r="AF125">
        <v>33.4</v>
      </c>
      <c r="AG125">
        <v>33.4</v>
      </c>
      <c r="AH125">
        <v>33.4</v>
      </c>
      <c r="AI125">
        <v>33.4</v>
      </c>
      <c r="AJ125">
        <v>33.4</v>
      </c>
      <c r="AK125">
        <v>33.4</v>
      </c>
      <c r="AL125">
        <v>33.4</v>
      </c>
    </row>
    <row r="126" spans="1:38">
      <c r="A126" t="s">
        <v>885</v>
      </c>
      <c r="B126" t="s">
        <v>905</v>
      </c>
      <c r="C126" t="s">
        <v>121</v>
      </c>
      <c r="D126" t="s">
        <v>744</v>
      </c>
      <c r="E126">
        <v>1.7</v>
      </c>
      <c r="F126">
        <v>1.7</v>
      </c>
      <c r="G126">
        <v>1.7</v>
      </c>
      <c r="H126">
        <v>1.7</v>
      </c>
      <c r="I126">
        <v>1.7</v>
      </c>
      <c r="J126">
        <v>1.7</v>
      </c>
      <c r="K126">
        <v>1.7</v>
      </c>
      <c r="L126">
        <v>1.7</v>
      </c>
      <c r="M126">
        <v>1.7</v>
      </c>
      <c r="N126">
        <v>1.7</v>
      </c>
      <c r="O126">
        <v>1.7</v>
      </c>
      <c r="P126">
        <v>1.7</v>
      </c>
      <c r="Q126">
        <v>1.7</v>
      </c>
      <c r="R126">
        <v>1.7</v>
      </c>
      <c r="S126">
        <v>1.7</v>
      </c>
      <c r="T126">
        <v>1.7</v>
      </c>
      <c r="U126">
        <v>1.7</v>
      </c>
      <c r="V126">
        <v>1.7</v>
      </c>
      <c r="W126">
        <v>1.7</v>
      </c>
      <c r="X126">
        <v>1.7</v>
      </c>
      <c r="Y126">
        <v>1.7</v>
      </c>
      <c r="Z126">
        <v>1.7</v>
      </c>
      <c r="AA126">
        <v>1.7</v>
      </c>
      <c r="AB126">
        <v>1.7</v>
      </c>
      <c r="AC126">
        <v>1.7</v>
      </c>
      <c r="AD126">
        <v>1.7</v>
      </c>
      <c r="AE126">
        <v>1.7</v>
      </c>
      <c r="AF126">
        <v>1.7</v>
      </c>
      <c r="AG126">
        <v>1.7</v>
      </c>
      <c r="AH126">
        <v>1.7</v>
      </c>
      <c r="AI126">
        <v>1.7</v>
      </c>
      <c r="AJ126">
        <v>1.7</v>
      </c>
      <c r="AK126">
        <v>1.7</v>
      </c>
      <c r="AL126">
        <v>1.7</v>
      </c>
    </row>
    <row r="127" spans="1:38">
      <c r="A127" t="s">
        <v>885</v>
      </c>
      <c r="B127" t="s">
        <v>906</v>
      </c>
      <c r="C127" t="s">
        <v>114</v>
      </c>
      <c r="D127" t="s">
        <v>744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t="s">
        <v>885</v>
      </c>
      <c r="B128" t="s">
        <v>907</v>
      </c>
      <c r="C128" t="s">
        <v>114</v>
      </c>
      <c r="D128" t="s">
        <v>744</v>
      </c>
      <c r="E128">
        <v>67.8</v>
      </c>
      <c r="F128">
        <v>67.8</v>
      </c>
      <c r="G128">
        <v>67.8</v>
      </c>
      <c r="H128">
        <v>67.8</v>
      </c>
      <c r="I128">
        <v>67.8</v>
      </c>
      <c r="J128">
        <v>67.8</v>
      </c>
      <c r="K128">
        <v>67.8</v>
      </c>
      <c r="L128">
        <v>67.8</v>
      </c>
      <c r="M128">
        <v>67.8</v>
      </c>
      <c r="N128">
        <v>67.8</v>
      </c>
      <c r="O128">
        <v>67.8</v>
      </c>
      <c r="P128">
        <v>67.8</v>
      </c>
      <c r="Q128">
        <v>67.8</v>
      </c>
      <c r="R128">
        <v>67.8</v>
      </c>
      <c r="S128">
        <v>67.8</v>
      </c>
      <c r="T128">
        <v>67.8</v>
      </c>
      <c r="U128">
        <v>67.8</v>
      </c>
      <c r="V128">
        <v>67.8</v>
      </c>
      <c r="W128">
        <v>67.8</v>
      </c>
      <c r="X128">
        <v>67.8</v>
      </c>
      <c r="Y128">
        <v>67.8</v>
      </c>
      <c r="Z128">
        <v>67.8</v>
      </c>
      <c r="AA128">
        <v>67.8</v>
      </c>
      <c r="AB128">
        <v>67.8</v>
      </c>
      <c r="AC128">
        <v>67.8</v>
      </c>
      <c r="AD128">
        <v>67.8</v>
      </c>
      <c r="AE128">
        <v>67.8</v>
      </c>
      <c r="AF128">
        <v>67.8</v>
      </c>
      <c r="AG128">
        <v>67.8</v>
      </c>
      <c r="AH128">
        <v>67.8</v>
      </c>
      <c r="AI128">
        <v>67.8</v>
      </c>
      <c r="AJ128">
        <v>67.8</v>
      </c>
      <c r="AK128">
        <v>67.8</v>
      </c>
      <c r="AL128">
        <v>67.8</v>
      </c>
    </row>
    <row r="129" spans="1:38">
      <c r="A129" t="s">
        <v>885</v>
      </c>
      <c r="B129" t="s">
        <v>908</v>
      </c>
      <c r="C129" t="s">
        <v>114</v>
      </c>
      <c r="D129" t="s">
        <v>744</v>
      </c>
      <c r="E129">
        <v>135.6</v>
      </c>
      <c r="F129">
        <v>135.6</v>
      </c>
      <c r="G129">
        <v>135.6</v>
      </c>
      <c r="H129">
        <v>135.6</v>
      </c>
      <c r="I129">
        <v>135.6</v>
      </c>
      <c r="J129">
        <v>135.6</v>
      </c>
      <c r="K129">
        <v>135.6</v>
      </c>
      <c r="L129">
        <v>135.6</v>
      </c>
      <c r="M129">
        <v>135.6</v>
      </c>
      <c r="N129">
        <v>135.6</v>
      </c>
      <c r="O129">
        <v>135.6</v>
      </c>
      <c r="P129">
        <v>135.6</v>
      </c>
      <c r="Q129">
        <v>135.6</v>
      </c>
      <c r="R129">
        <v>135.6</v>
      </c>
      <c r="S129">
        <v>135.6</v>
      </c>
      <c r="T129">
        <v>135.6</v>
      </c>
      <c r="U129">
        <v>135.6</v>
      </c>
      <c r="V129">
        <v>135.6</v>
      </c>
      <c r="W129">
        <v>135.6</v>
      </c>
      <c r="X129">
        <v>135.6</v>
      </c>
      <c r="Y129">
        <v>135.6</v>
      </c>
      <c r="Z129">
        <v>135.6</v>
      </c>
      <c r="AA129">
        <v>135.6</v>
      </c>
      <c r="AB129">
        <v>135.6</v>
      </c>
      <c r="AC129">
        <v>135.6</v>
      </c>
      <c r="AD129">
        <v>135.6</v>
      </c>
      <c r="AE129">
        <v>135.6</v>
      </c>
      <c r="AF129">
        <v>135.6</v>
      </c>
      <c r="AG129">
        <v>135.6</v>
      </c>
      <c r="AH129">
        <v>135.6</v>
      </c>
      <c r="AI129">
        <v>135.6</v>
      </c>
      <c r="AJ129">
        <v>135.6</v>
      </c>
      <c r="AK129">
        <v>135.6</v>
      </c>
      <c r="AL129">
        <v>135.6</v>
      </c>
    </row>
    <row r="130" spans="1:38">
      <c r="A130" t="s">
        <v>885</v>
      </c>
      <c r="B130" t="s">
        <v>909</v>
      </c>
      <c r="C130" t="s">
        <v>114</v>
      </c>
      <c r="D130" t="s">
        <v>744</v>
      </c>
      <c r="E130">
        <v>203.4</v>
      </c>
      <c r="F130">
        <v>203.4</v>
      </c>
      <c r="G130">
        <v>203.4</v>
      </c>
      <c r="H130">
        <v>203.4</v>
      </c>
      <c r="I130">
        <v>203.4</v>
      </c>
      <c r="J130">
        <v>203.4</v>
      </c>
      <c r="K130">
        <v>203.4</v>
      </c>
      <c r="L130">
        <v>203.4</v>
      </c>
      <c r="M130">
        <v>203.4</v>
      </c>
      <c r="N130">
        <v>203.4</v>
      </c>
      <c r="O130">
        <v>203.4</v>
      </c>
      <c r="P130">
        <v>203.4</v>
      </c>
      <c r="Q130">
        <v>203.4</v>
      </c>
      <c r="R130">
        <v>203.4</v>
      </c>
      <c r="S130">
        <v>203.4</v>
      </c>
      <c r="T130">
        <v>203.4</v>
      </c>
      <c r="U130">
        <v>203.4</v>
      </c>
      <c r="V130">
        <v>203.4</v>
      </c>
      <c r="W130">
        <v>203.4</v>
      </c>
      <c r="X130">
        <v>203.4</v>
      </c>
      <c r="Y130">
        <v>203.4</v>
      </c>
      <c r="Z130">
        <v>203.4</v>
      </c>
      <c r="AA130">
        <v>203.4</v>
      </c>
      <c r="AB130">
        <v>203.4</v>
      </c>
      <c r="AC130">
        <v>203.4</v>
      </c>
      <c r="AD130">
        <v>203.4</v>
      </c>
      <c r="AE130">
        <v>203.4</v>
      </c>
      <c r="AF130">
        <v>203.4</v>
      </c>
      <c r="AG130">
        <v>203.4</v>
      </c>
      <c r="AH130">
        <v>203.4</v>
      </c>
      <c r="AI130">
        <v>203.4</v>
      </c>
      <c r="AJ130">
        <v>203.4</v>
      </c>
      <c r="AK130">
        <v>203.4</v>
      </c>
      <c r="AL130">
        <v>203.4</v>
      </c>
    </row>
    <row r="131" spans="1:38">
      <c r="A131" t="s">
        <v>887</v>
      </c>
      <c r="B131" t="s">
        <v>903</v>
      </c>
      <c r="C131" t="s">
        <v>107</v>
      </c>
      <c r="D131" t="s">
        <v>744</v>
      </c>
      <c r="E131">
        <v>286.5</v>
      </c>
      <c r="F131">
        <v>286.5</v>
      </c>
      <c r="G131">
        <v>286.5</v>
      </c>
      <c r="H131">
        <v>286.5</v>
      </c>
      <c r="I131">
        <v>286.5</v>
      </c>
      <c r="J131">
        <v>286.5</v>
      </c>
      <c r="K131">
        <v>286.5</v>
      </c>
      <c r="L131">
        <v>286.5</v>
      </c>
      <c r="M131">
        <v>286.5</v>
      </c>
      <c r="N131">
        <v>286.5</v>
      </c>
      <c r="O131">
        <v>286.5</v>
      </c>
      <c r="P131">
        <v>286.5</v>
      </c>
      <c r="Q131">
        <v>286.5</v>
      </c>
      <c r="R131">
        <v>286.5</v>
      </c>
      <c r="S131">
        <v>286.5</v>
      </c>
      <c r="T131">
        <v>286.5</v>
      </c>
      <c r="U131">
        <v>286.5</v>
      </c>
      <c r="V131">
        <v>286.5</v>
      </c>
      <c r="W131">
        <v>286.5</v>
      </c>
      <c r="X131">
        <v>286.5</v>
      </c>
      <c r="Y131">
        <v>286.5</v>
      </c>
      <c r="Z131">
        <v>286.5</v>
      </c>
      <c r="AA131">
        <v>286.5</v>
      </c>
      <c r="AB131">
        <v>286.5</v>
      </c>
      <c r="AC131">
        <v>286.5</v>
      </c>
      <c r="AD131">
        <v>286.5</v>
      </c>
      <c r="AE131">
        <v>286.5</v>
      </c>
      <c r="AF131">
        <v>286.5</v>
      </c>
      <c r="AG131">
        <v>286.5</v>
      </c>
      <c r="AH131">
        <v>286.5</v>
      </c>
      <c r="AI131">
        <v>286.5</v>
      </c>
      <c r="AJ131">
        <v>286.5</v>
      </c>
      <c r="AK131">
        <v>286.5</v>
      </c>
      <c r="AL131">
        <v>286.5</v>
      </c>
    </row>
    <row r="132" spans="1:38">
      <c r="A132" t="s">
        <v>887</v>
      </c>
      <c r="B132" t="s">
        <v>903</v>
      </c>
      <c r="C132" t="s">
        <v>121</v>
      </c>
      <c r="D132" t="s">
        <v>744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t="s">
        <v>887</v>
      </c>
      <c r="B133" t="s">
        <v>904</v>
      </c>
      <c r="C133" t="s">
        <v>124</v>
      </c>
      <c r="D133" t="s">
        <v>744</v>
      </c>
      <c r="E133">
        <v>3096.3</v>
      </c>
      <c r="F133">
        <v>3096.3</v>
      </c>
      <c r="G133">
        <v>3096.3</v>
      </c>
      <c r="H133">
        <v>3096.3</v>
      </c>
      <c r="I133">
        <v>3096.3</v>
      </c>
      <c r="J133">
        <v>3096.3</v>
      </c>
      <c r="K133">
        <v>3096.3</v>
      </c>
      <c r="L133">
        <v>3096.3</v>
      </c>
      <c r="M133">
        <v>3096.3</v>
      </c>
      <c r="N133">
        <v>3096.3</v>
      </c>
      <c r="O133">
        <v>3096.3</v>
      </c>
      <c r="P133">
        <v>3096.3</v>
      </c>
      <c r="Q133">
        <v>3096.3</v>
      </c>
      <c r="R133">
        <v>3096.3</v>
      </c>
      <c r="S133">
        <v>3096.3</v>
      </c>
      <c r="T133">
        <v>3096.3</v>
      </c>
      <c r="U133">
        <v>3096.3</v>
      </c>
      <c r="V133">
        <v>3096.3</v>
      </c>
      <c r="W133">
        <v>3096.3</v>
      </c>
      <c r="X133">
        <v>3096.3</v>
      </c>
      <c r="Y133">
        <v>3096.3</v>
      </c>
      <c r="Z133">
        <v>3096.3</v>
      </c>
      <c r="AA133">
        <v>3096.3</v>
      </c>
      <c r="AB133">
        <v>3096.3</v>
      </c>
      <c r="AC133">
        <v>3096.3</v>
      </c>
      <c r="AD133">
        <v>3096.3</v>
      </c>
      <c r="AE133">
        <v>3096.3</v>
      </c>
      <c r="AF133">
        <v>3096.3</v>
      </c>
      <c r="AG133">
        <v>3096.3</v>
      </c>
      <c r="AH133">
        <v>3096.3</v>
      </c>
      <c r="AI133">
        <v>3096.3</v>
      </c>
      <c r="AJ133">
        <v>3096.3</v>
      </c>
      <c r="AK133">
        <v>3096.3</v>
      </c>
      <c r="AL133">
        <v>3096.3</v>
      </c>
    </row>
    <row r="134" spans="1:38">
      <c r="A134" t="s">
        <v>887</v>
      </c>
      <c r="B134" t="s">
        <v>904</v>
      </c>
      <c r="C134" t="s">
        <v>114</v>
      </c>
      <c r="D134" t="s">
        <v>744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t="s">
        <v>887</v>
      </c>
      <c r="B135" t="s">
        <v>904</v>
      </c>
      <c r="C135" t="s">
        <v>107</v>
      </c>
      <c r="D135" t="s">
        <v>744</v>
      </c>
      <c r="E135">
        <v>55.1</v>
      </c>
      <c r="F135">
        <v>55.1</v>
      </c>
      <c r="G135">
        <v>55.1</v>
      </c>
      <c r="H135">
        <v>55.1</v>
      </c>
      <c r="I135">
        <v>55.1</v>
      </c>
      <c r="J135">
        <v>55.1</v>
      </c>
      <c r="K135">
        <v>55.1</v>
      </c>
      <c r="L135">
        <v>55.1</v>
      </c>
      <c r="M135">
        <v>55.1</v>
      </c>
      <c r="N135">
        <v>55.1</v>
      </c>
      <c r="O135">
        <v>55.1</v>
      </c>
      <c r="P135">
        <v>55.1</v>
      </c>
      <c r="Q135">
        <v>55.1</v>
      </c>
      <c r="R135">
        <v>55.1</v>
      </c>
      <c r="S135">
        <v>55.1</v>
      </c>
      <c r="T135">
        <v>55.1</v>
      </c>
      <c r="U135">
        <v>55.1</v>
      </c>
      <c r="V135">
        <v>55.1</v>
      </c>
      <c r="W135">
        <v>55.1</v>
      </c>
      <c r="X135">
        <v>55.1</v>
      </c>
      <c r="Y135">
        <v>55.1</v>
      </c>
      <c r="Z135">
        <v>55.1</v>
      </c>
      <c r="AA135">
        <v>55.1</v>
      </c>
      <c r="AB135">
        <v>55.1</v>
      </c>
      <c r="AC135">
        <v>55.1</v>
      </c>
      <c r="AD135">
        <v>55.1</v>
      </c>
      <c r="AE135">
        <v>55.1</v>
      </c>
      <c r="AF135">
        <v>55.1</v>
      </c>
      <c r="AG135">
        <v>55.1</v>
      </c>
      <c r="AH135">
        <v>55.1</v>
      </c>
      <c r="AI135">
        <v>55.1</v>
      </c>
      <c r="AJ135">
        <v>55.1</v>
      </c>
      <c r="AK135">
        <v>55.1</v>
      </c>
      <c r="AL135">
        <v>55.1</v>
      </c>
    </row>
    <row r="136" spans="1:38">
      <c r="A136" t="s">
        <v>887</v>
      </c>
      <c r="B136" t="s">
        <v>904</v>
      </c>
      <c r="C136" t="s">
        <v>121</v>
      </c>
      <c r="D136" t="s">
        <v>744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 t="s">
        <v>887</v>
      </c>
      <c r="B137" t="s">
        <v>904</v>
      </c>
      <c r="C137" t="s">
        <v>106</v>
      </c>
      <c r="D137" t="s">
        <v>744</v>
      </c>
      <c r="E137">
        <v>56.6</v>
      </c>
      <c r="F137">
        <v>56.6</v>
      </c>
      <c r="G137">
        <v>56.6</v>
      </c>
      <c r="H137">
        <v>56.6</v>
      </c>
      <c r="I137">
        <v>56.6</v>
      </c>
      <c r="J137">
        <v>56.6</v>
      </c>
      <c r="K137">
        <v>56.6</v>
      </c>
      <c r="L137">
        <v>56.6</v>
      </c>
      <c r="M137">
        <v>56.6</v>
      </c>
      <c r="N137">
        <v>56.6</v>
      </c>
      <c r="O137">
        <v>56.6</v>
      </c>
      <c r="P137">
        <v>56.6</v>
      </c>
      <c r="Q137">
        <v>56.6</v>
      </c>
      <c r="R137">
        <v>56.6</v>
      </c>
      <c r="S137">
        <v>56.6</v>
      </c>
      <c r="T137">
        <v>56.6</v>
      </c>
      <c r="U137">
        <v>56.6</v>
      </c>
      <c r="V137">
        <v>56.6</v>
      </c>
      <c r="W137">
        <v>56.6</v>
      </c>
      <c r="X137">
        <v>56.6</v>
      </c>
      <c r="Y137">
        <v>56.6</v>
      </c>
      <c r="Z137">
        <v>56.6</v>
      </c>
      <c r="AA137">
        <v>56.6</v>
      </c>
      <c r="AB137">
        <v>56.6</v>
      </c>
      <c r="AC137">
        <v>56.6</v>
      </c>
      <c r="AD137">
        <v>56.6</v>
      </c>
      <c r="AE137">
        <v>56.6</v>
      </c>
      <c r="AF137">
        <v>56.6</v>
      </c>
      <c r="AG137">
        <v>56.6</v>
      </c>
      <c r="AH137">
        <v>56.6</v>
      </c>
      <c r="AI137">
        <v>56.6</v>
      </c>
      <c r="AJ137">
        <v>56.6</v>
      </c>
      <c r="AK137">
        <v>56.6</v>
      </c>
      <c r="AL137">
        <v>56.6</v>
      </c>
    </row>
    <row r="138" spans="1:38">
      <c r="A138" t="s">
        <v>887</v>
      </c>
      <c r="B138" t="s">
        <v>905</v>
      </c>
      <c r="C138" t="s">
        <v>124</v>
      </c>
      <c r="D138" t="s">
        <v>744</v>
      </c>
      <c r="E138">
        <v>13.4</v>
      </c>
      <c r="F138">
        <v>13.4</v>
      </c>
      <c r="G138">
        <v>13.4</v>
      </c>
      <c r="H138">
        <v>13.4</v>
      </c>
      <c r="I138">
        <v>13.4</v>
      </c>
      <c r="J138">
        <v>13.4</v>
      </c>
      <c r="K138">
        <v>13.4</v>
      </c>
      <c r="L138">
        <v>13.4</v>
      </c>
      <c r="M138">
        <v>13.4</v>
      </c>
      <c r="N138">
        <v>13.4</v>
      </c>
      <c r="O138">
        <v>13.4</v>
      </c>
      <c r="P138">
        <v>13.4</v>
      </c>
      <c r="Q138">
        <v>13.4</v>
      </c>
      <c r="R138">
        <v>13.4</v>
      </c>
      <c r="S138">
        <v>13.4</v>
      </c>
      <c r="T138">
        <v>13.4</v>
      </c>
      <c r="U138">
        <v>13.4</v>
      </c>
      <c r="V138">
        <v>13.4</v>
      </c>
      <c r="W138">
        <v>13.4</v>
      </c>
      <c r="X138">
        <v>13.4</v>
      </c>
      <c r="Y138">
        <v>13.4</v>
      </c>
      <c r="Z138">
        <v>13.4</v>
      </c>
      <c r="AA138">
        <v>13.4</v>
      </c>
      <c r="AB138">
        <v>13.4</v>
      </c>
      <c r="AC138">
        <v>13.4</v>
      </c>
      <c r="AD138">
        <v>13.4</v>
      </c>
      <c r="AE138">
        <v>13.4</v>
      </c>
      <c r="AF138">
        <v>13.4</v>
      </c>
      <c r="AG138">
        <v>13.4</v>
      </c>
      <c r="AH138">
        <v>13.4</v>
      </c>
      <c r="AI138">
        <v>13.4</v>
      </c>
      <c r="AJ138">
        <v>13.4</v>
      </c>
      <c r="AK138">
        <v>13.4</v>
      </c>
      <c r="AL138">
        <v>13.4</v>
      </c>
    </row>
    <row r="139" spans="1:38">
      <c r="A139" t="s">
        <v>887</v>
      </c>
      <c r="B139" t="s">
        <v>905</v>
      </c>
      <c r="C139" t="s">
        <v>107</v>
      </c>
      <c r="D139" t="s">
        <v>744</v>
      </c>
      <c r="E139">
        <v>45.9</v>
      </c>
      <c r="F139">
        <v>45.9</v>
      </c>
      <c r="G139">
        <v>45.9</v>
      </c>
      <c r="H139">
        <v>45.9</v>
      </c>
      <c r="I139">
        <v>45.9</v>
      </c>
      <c r="J139">
        <v>45.9</v>
      </c>
      <c r="K139">
        <v>45.9</v>
      </c>
      <c r="L139">
        <v>45.9</v>
      </c>
      <c r="M139">
        <v>45.9</v>
      </c>
      <c r="N139">
        <v>45.9</v>
      </c>
      <c r="O139">
        <v>45.9</v>
      </c>
      <c r="P139">
        <v>45.9</v>
      </c>
      <c r="Q139">
        <v>45.9</v>
      </c>
      <c r="R139">
        <v>45.9</v>
      </c>
      <c r="S139">
        <v>45.9</v>
      </c>
      <c r="T139">
        <v>45.9</v>
      </c>
      <c r="U139">
        <v>45.9</v>
      </c>
      <c r="V139">
        <v>45.9</v>
      </c>
      <c r="W139">
        <v>45.9</v>
      </c>
      <c r="X139">
        <v>45.9</v>
      </c>
      <c r="Y139">
        <v>45.9</v>
      </c>
      <c r="Z139">
        <v>45.9</v>
      </c>
      <c r="AA139">
        <v>45.9</v>
      </c>
      <c r="AB139">
        <v>45.9</v>
      </c>
      <c r="AC139">
        <v>45.9</v>
      </c>
      <c r="AD139">
        <v>45.9</v>
      </c>
      <c r="AE139">
        <v>45.9</v>
      </c>
      <c r="AF139">
        <v>45.9</v>
      </c>
      <c r="AG139">
        <v>45.9</v>
      </c>
      <c r="AH139">
        <v>45.9</v>
      </c>
      <c r="AI139">
        <v>45.9</v>
      </c>
      <c r="AJ139">
        <v>45.9</v>
      </c>
      <c r="AK139">
        <v>45.9</v>
      </c>
      <c r="AL139">
        <v>45.9</v>
      </c>
    </row>
    <row r="140" spans="1:38">
      <c r="A140" t="s">
        <v>887</v>
      </c>
      <c r="B140" t="s">
        <v>905</v>
      </c>
      <c r="C140" t="s">
        <v>121</v>
      </c>
      <c r="D140" t="s">
        <v>744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>
      <c r="A141" t="s">
        <v>887</v>
      </c>
      <c r="B141" t="s">
        <v>906</v>
      </c>
      <c r="C141" t="s">
        <v>114</v>
      </c>
      <c r="D141" t="s">
        <v>744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>
      <c r="A142" t="s">
        <v>887</v>
      </c>
      <c r="B142" t="s">
        <v>907</v>
      </c>
      <c r="C142" t="s">
        <v>114</v>
      </c>
      <c r="D142" t="s">
        <v>744</v>
      </c>
      <c r="E142">
        <v>45.6</v>
      </c>
      <c r="F142">
        <v>45.6</v>
      </c>
      <c r="G142">
        <v>45.6</v>
      </c>
      <c r="H142">
        <v>45.6</v>
      </c>
      <c r="I142">
        <v>45.6</v>
      </c>
      <c r="J142">
        <v>45.6</v>
      </c>
      <c r="K142">
        <v>45.6</v>
      </c>
      <c r="L142">
        <v>45.6</v>
      </c>
      <c r="M142">
        <v>45.6</v>
      </c>
      <c r="N142">
        <v>45.6</v>
      </c>
      <c r="O142">
        <v>45.6</v>
      </c>
      <c r="P142">
        <v>45.6</v>
      </c>
      <c r="Q142">
        <v>45.6</v>
      </c>
      <c r="R142">
        <v>45.6</v>
      </c>
      <c r="S142">
        <v>45.6</v>
      </c>
      <c r="T142">
        <v>45.6</v>
      </c>
      <c r="U142">
        <v>45.6</v>
      </c>
      <c r="V142">
        <v>45.6</v>
      </c>
      <c r="W142">
        <v>45.6</v>
      </c>
      <c r="X142">
        <v>45.6</v>
      </c>
      <c r="Y142">
        <v>45.6</v>
      </c>
      <c r="Z142">
        <v>45.6</v>
      </c>
      <c r="AA142">
        <v>45.6</v>
      </c>
      <c r="AB142">
        <v>45.6</v>
      </c>
      <c r="AC142">
        <v>45.6</v>
      </c>
      <c r="AD142">
        <v>45.6</v>
      </c>
      <c r="AE142">
        <v>45.6</v>
      </c>
      <c r="AF142">
        <v>45.6</v>
      </c>
      <c r="AG142">
        <v>45.6</v>
      </c>
      <c r="AH142">
        <v>45.6</v>
      </c>
      <c r="AI142">
        <v>45.6</v>
      </c>
      <c r="AJ142">
        <v>45.6</v>
      </c>
      <c r="AK142">
        <v>45.6</v>
      </c>
      <c r="AL142">
        <v>45.6</v>
      </c>
    </row>
    <row r="143" spans="1:38">
      <c r="A143" t="s">
        <v>887</v>
      </c>
      <c r="B143" t="s">
        <v>908</v>
      </c>
      <c r="C143" t="s">
        <v>114</v>
      </c>
      <c r="D143" t="s">
        <v>744</v>
      </c>
      <c r="E143">
        <v>136.69999999999999</v>
      </c>
      <c r="F143">
        <v>136.69999999999999</v>
      </c>
      <c r="G143">
        <v>136.69999999999999</v>
      </c>
      <c r="H143">
        <v>136.69999999999999</v>
      </c>
      <c r="I143">
        <v>136.69999999999999</v>
      </c>
      <c r="J143">
        <v>136.69999999999999</v>
      </c>
      <c r="K143">
        <v>136.69999999999999</v>
      </c>
      <c r="L143">
        <v>136.69999999999999</v>
      </c>
      <c r="M143">
        <v>136.69999999999999</v>
      </c>
      <c r="N143">
        <v>136.69999999999999</v>
      </c>
      <c r="O143">
        <v>136.69999999999999</v>
      </c>
      <c r="P143">
        <v>136.69999999999999</v>
      </c>
      <c r="Q143">
        <v>136.69999999999999</v>
      </c>
      <c r="R143">
        <v>136.69999999999999</v>
      </c>
      <c r="S143">
        <v>136.69999999999999</v>
      </c>
      <c r="T143">
        <v>136.69999999999999</v>
      </c>
      <c r="U143">
        <v>136.69999999999999</v>
      </c>
      <c r="V143">
        <v>136.69999999999999</v>
      </c>
      <c r="W143">
        <v>136.69999999999999</v>
      </c>
      <c r="X143">
        <v>136.69999999999999</v>
      </c>
      <c r="Y143">
        <v>136.69999999999999</v>
      </c>
      <c r="Z143">
        <v>136.69999999999999</v>
      </c>
      <c r="AA143">
        <v>136.69999999999999</v>
      </c>
      <c r="AB143">
        <v>136.69999999999999</v>
      </c>
      <c r="AC143">
        <v>136.69999999999999</v>
      </c>
      <c r="AD143">
        <v>136.69999999999999</v>
      </c>
      <c r="AE143">
        <v>136.69999999999999</v>
      </c>
      <c r="AF143">
        <v>136.69999999999999</v>
      </c>
      <c r="AG143">
        <v>136.69999999999999</v>
      </c>
      <c r="AH143">
        <v>136.69999999999999</v>
      </c>
      <c r="AI143">
        <v>136.69999999999999</v>
      </c>
      <c r="AJ143">
        <v>136.69999999999999</v>
      </c>
      <c r="AK143">
        <v>136.69999999999999</v>
      </c>
      <c r="AL143">
        <v>136.69999999999999</v>
      </c>
    </row>
    <row r="144" spans="1:38">
      <c r="A144" t="s">
        <v>887</v>
      </c>
      <c r="B144" t="s">
        <v>909</v>
      </c>
      <c r="C144" t="s">
        <v>114</v>
      </c>
      <c r="D144" t="s">
        <v>744</v>
      </c>
      <c r="E144">
        <v>182.2</v>
      </c>
      <c r="F144">
        <v>182.2</v>
      </c>
      <c r="G144">
        <v>182.2</v>
      </c>
      <c r="H144">
        <v>182.2</v>
      </c>
      <c r="I144">
        <v>182.2</v>
      </c>
      <c r="J144">
        <v>182.2</v>
      </c>
      <c r="K144">
        <v>182.2</v>
      </c>
      <c r="L144">
        <v>182.2</v>
      </c>
      <c r="M144">
        <v>182.2</v>
      </c>
      <c r="N144">
        <v>182.2</v>
      </c>
      <c r="O144">
        <v>182.2</v>
      </c>
      <c r="P144">
        <v>182.2</v>
      </c>
      <c r="Q144">
        <v>182.2</v>
      </c>
      <c r="R144">
        <v>182.2</v>
      </c>
      <c r="S144">
        <v>182.2</v>
      </c>
      <c r="T144">
        <v>182.2</v>
      </c>
      <c r="U144">
        <v>182.2</v>
      </c>
      <c r="V144">
        <v>182.2</v>
      </c>
      <c r="W144">
        <v>182.2</v>
      </c>
      <c r="X144">
        <v>182.2</v>
      </c>
      <c r="Y144">
        <v>182.2</v>
      </c>
      <c r="Z144">
        <v>182.2</v>
      </c>
      <c r="AA144">
        <v>182.2</v>
      </c>
      <c r="AB144">
        <v>182.2</v>
      </c>
      <c r="AC144">
        <v>182.2</v>
      </c>
      <c r="AD144">
        <v>182.2</v>
      </c>
      <c r="AE144">
        <v>182.2</v>
      </c>
      <c r="AF144">
        <v>182.2</v>
      </c>
      <c r="AG144">
        <v>182.2</v>
      </c>
      <c r="AH144">
        <v>182.2</v>
      </c>
      <c r="AI144">
        <v>182.2</v>
      </c>
      <c r="AJ144">
        <v>182.2</v>
      </c>
      <c r="AK144">
        <v>182.2</v>
      </c>
      <c r="AL144">
        <v>182.2</v>
      </c>
    </row>
    <row r="145" spans="1:38">
      <c r="A145" t="s">
        <v>888</v>
      </c>
      <c r="B145" t="s">
        <v>903</v>
      </c>
      <c r="C145" t="s">
        <v>107</v>
      </c>
      <c r="D145" t="s">
        <v>744</v>
      </c>
      <c r="E145">
        <v>56.8</v>
      </c>
      <c r="F145">
        <v>56.8</v>
      </c>
      <c r="G145">
        <v>56.8</v>
      </c>
      <c r="H145">
        <v>56.8</v>
      </c>
      <c r="I145">
        <v>56.8</v>
      </c>
      <c r="J145">
        <v>56.8</v>
      </c>
      <c r="K145">
        <v>56.8</v>
      </c>
      <c r="L145">
        <v>56.8</v>
      </c>
      <c r="M145">
        <v>56.8</v>
      </c>
      <c r="N145">
        <v>56.8</v>
      </c>
      <c r="O145">
        <v>56.8</v>
      </c>
      <c r="P145">
        <v>56.8</v>
      </c>
      <c r="Q145">
        <v>56.8</v>
      </c>
      <c r="R145">
        <v>56.8</v>
      </c>
      <c r="S145">
        <v>56.8</v>
      </c>
      <c r="T145">
        <v>56.8</v>
      </c>
      <c r="U145">
        <v>56.8</v>
      </c>
      <c r="V145">
        <v>56.8</v>
      </c>
      <c r="W145">
        <v>56.8</v>
      </c>
      <c r="X145">
        <v>56.8</v>
      </c>
      <c r="Y145">
        <v>56.8</v>
      </c>
      <c r="Z145">
        <v>56.8</v>
      </c>
      <c r="AA145">
        <v>56.8</v>
      </c>
      <c r="AB145">
        <v>56.8</v>
      </c>
      <c r="AC145">
        <v>56.8</v>
      </c>
      <c r="AD145">
        <v>56.8</v>
      </c>
      <c r="AE145">
        <v>56.8</v>
      </c>
      <c r="AF145">
        <v>56.8</v>
      </c>
      <c r="AG145">
        <v>56.8</v>
      </c>
      <c r="AH145">
        <v>56.8</v>
      </c>
      <c r="AI145">
        <v>56.8</v>
      </c>
      <c r="AJ145">
        <v>56.8</v>
      </c>
      <c r="AK145">
        <v>56.8</v>
      </c>
      <c r="AL145">
        <v>56.8</v>
      </c>
    </row>
    <row r="146" spans="1:38">
      <c r="A146" t="s">
        <v>888</v>
      </c>
      <c r="B146" t="s">
        <v>903</v>
      </c>
      <c r="C146" t="s">
        <v>121</v>
      </c>
      <c r="D146" t="s">
        <v>744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>
      <c r="A147" t="s">
        <v>888</v>
      </c>
      <c r="B147" t="s">
        <v>904</v>
      </c>
      <c r="C147" t="s">
        <v>124</v>
      </c>
      <c r="D147" t="s">
        <v>744</v>
      </c>
      <c r="E147">
        <v>351.4</v>
      </c>
      <c r="F147">
        <v>351.4</v>
      </c>
      <c r="G147">
        <v>351.4</v>
      </c>
      <c r="H147">
        <v>351.4</v>
      </c>
      <c r="I147">
        <v>351.4</v>
      </c>
      <c r="J147">
        <v>351.4</v>
      </c>
      <c r="K147">
        <v>351.4</v>
      </c>
      <c r="L147">
        <v>351.4</v>
      </c>
      <c r="M147">
        <v>351.4</v>
      </c>
      <c r="N147">
        <v>351.4</v>
      </c>
      <c r="O147">
        <v>351.4</v>
      </c>
      <c r="P147">
        <v>351.4</v>
      </c>
      <c r="Q147">
        <v>351.4</v>
      </c>
      <c r="R147">
        <v>351.4</v>
      </c>
      <c r="S147">
        <v>351.4</v>
      </c>
      <c r="T147">
        <v>351.4</v>
      </c>
      <c r="U147">
        <v>351.4</v>
      </c>
      <c r="V147">
        <v>351.4</v>
      </c>
      <c r="W147">
        <v>351.4</v>
      </c>
      <c r="X147">
        <v>351.4</v>
      </c>
      <c r="Y147">
        <v>351.4</v>
      </c>
      <c r="Z147">
        <v>351.4</v>
      </c>
      <c r="AA147">
        <v>351.4</v>
      </c>
      <c r="AB147">
        <v>351.4</v>
      </c>
      <c r="AC147">
        <v>351.4</v>
      </c>
      <c r="AD147">
        <v>351.4</v>
      </c>
      <c r="AE147">
        <v>351.4</v>
      </c>
      <c r="AF147">
        <v>351.4</v>
      </c>
      <c r="AG147">
        <v>351.4</v>
      </c>
      <c r="AH147">
        <v>351.4</v>
      </c>
      <c r="AI147">
        <v>351.4</v>
      </c>
      <c r="AJ147">
        <v>351.4</v>
      </c>
      <c r="AK147">
        <v>351.4</v>
      </c>
      <c r="AL147">
        <v>351.4</v>
      </c>
    </row>
    <row r="148" spans="1:38">
      <c r="A148" t="s">
        <v>888</v>
      </c>
      <c r="B148" t="s">
        <v>904</v>
      </c>
      <c r="C148" t="s">
        <v>114</v>
      </c>
      <c r="D148" t="s">
        <v>744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t="s">
        <v>888</v>
      </c>
      <c r="B149" t="s">
        <v>904</v>
      </c>
      <c r="C149" t="s">
        <v>107</v>
      </c>
      <c r="D149" t="s">
        <v>744</v>
      </c>
      <c r="E149">
        <v>1.9</v>
      </c>
      <c r="F149">
        <v>1.9</v>
      </c>
      <c r="G149">
        <v>1.9</v>
      </c>
      <c r="H149">
        <v>1.9</v>
      </c>
      <c r="I149">
        <v>1.9</v>
      </c>
      <c r="J149">
        <v>1.9</v>
      </c>
      <c r="K149">
        <v>1.9</v>
      </c>
      <c r="L149">
        <v>1.9</v>
      </c>
      <c r="M149">
        <v>1.9</v>
      </c>
      <c r="N149">
        <v>1.9</v>
      </c>
      <c r="O149">
        <v>1.9</v>
      </c>
      <c r="P149">
        <v>1.9</v>
      </c>
      <c r="Q149">
        <v>1.9</v>
      </c>
      <c r="R149">
        <v>1.9</v>
      </c>
      <c r="S149">
        <v>1.9</v>
      </c>
      <c r="T149">
        <v>1.9</v>
      </c>
      <c r="U149">
        <v>1.9</v>
      </c>
      <c r="V149">
        <v>1.9</v>
      </c>
      <c r="W149">
        <v>1.9</v>
      </c>
      <c r="X149">
        <v>1.9</v>
      </c>
      <c r="Y149">
        <v>1.9</v>
      </c>
      <c r="Z149">
        <v>1.9</v>
      </c>
      <c r="AA149">
        <v>1.9</v>
      </c>
      <c r="AB149">
        <v>1.9</v>
      </c>
      <c r="AC149">
        <v>1.9</v>
      </c>
      <c r="AD149">
        <v>1.9</v>
      </c>
      <c r="AE149">
        <v>1.9</v>
      </c>
      <c r="AF149">
        <v>1.9</v>
      </c>
      <c r="AG149">
        <v>1.9</v>
      </c>
      <c r="AH149">
        <v>1.9</v>
      </c>
      <c r="AI149">
        <v>1.9</v>
      </c>
      <c r="AJ149">
        <v>1.9</v>
      </c>
      <c r="AK149">
        <v>1.9</v>
      </c>
      <c r="AL149">
        <v>1.9</v>
      </c>
    </row>
    <row r="150" spans="1:38">
      <c r="A150" t="s">
        <v>888</v>
      </c>
      <c r="B150" t="s">
        <v>904</v>
      </c>
      <c r="C150" t="s">
        <v>121</v>
      </c>
      <c r="D150" t="s">
        <v>744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t="s">
        <v>888</v>
      </c>
      <c r="B151" t="s">
        <v>904</v>
      </c>
      <c r="C151" t="s">
        <v>106</v>
      </c>
      <c r="D151" t="s">
        <v>744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>
      <c r="A152" t="s">
        <v>888</v>
      </c>
      <c r="B152" t="s">
        <v>905</v>
      </c>
      <c r="C152" t="s">
        <v>124</v>
      </c>
      <c r="D152" t="s">
        <v>744</v>
      </c>
      <c r="E152">
        <v>5.7</v>
      </c>
      <c r="F152">
        <v>5.7</v>
      </c>
      <c r="G152">
        <v>5.7</v>
      </c>
      <c r="H152">
        <v>5.7</v>
      </c>
      <c r="I152">
        <v>5.7</v>
      </c>
      <c r="J152">
        <v>5.7</v>
      </c>
      <c r="K152">
        <v>5.7</v>
      </c>
      <c r="L152">
        <v>5.7</v>
      </c>
      <c r="M152">
        <v>5.7</v>
      </c>
      <c r="N152">
        <v>5.7</v>
      </c>
      <c r="O152">
        <v>5.7</v>
      </c>
      <c r="P152">
        <v>5.7</v>
      </c>
      <c r="Q152">
        <v>5.7</v>
      </c>
      <c r="R152">
        <v>5.7</v>
      </c>
      <c r="S152">
        <v>5.7</v>
      </c>
      <c r="T152">
        <v>5.7</v>
      </c>
      <c r="U152">
        <v>5.7</v>
      </c>
      <c r="V152">
        <v>5.7</v>
      </c>
      <c r="W152">
        <v>5.7</v>
      </c>
      <c r="X152">
        <v>5.7</v>
      </c>
      <c r="Y152">
        <v>5.7</v>
      </c>
      <c r="Z152">
        <v>5.7</v>
      </c>
      <c r="AA152">
        <v>5.7</v>
      </c>
      <c r="AB152">
        <v>5.7</v>
      </c>
      <c r="AC152">
        <v>5.7</v>
      </c>
      <c r="AD152">
        <v>5.7</v>
      </c>
      <c r="AE152">
        <v>5.7</v>
      </c>
      <c r="AF152">
        <v>5.7</v>
      </c>
      <c r="AG152">
        <v>5.7</v>
      </c>
      <c r="AH152">
        <v>5.7</v>
      </c>
      <c r="AI152">
        <v>5.7</v>
      </c>
      <c r="AJ152">
        <v>5.7</v>
      </c>
      <c r="AK152">
        <v>5.7</v>
      </c>
      <c r="AL152">
        <v>5.7</v>
      </c>
    </row>
    <row r="153" spans="1:38">
      <c r="A153" t="s">
        <v>888</v>
      </c>
      <c r="B153" t="s">
        <v>905</v>
      </c>
      <c r="C153" t="s">
        <v>107</v>
      </c>
      <c r="D153" t="s">
        <v>744</v>
      </c>
      <c r="E153">
        <v>4.4000000000000004</v>
      </c>
      <c r="F153">
        <v>4.4000000000000004</v>
      </c>
      <c r="G153">
        <v>4.4000000000000004</v>
      </c>
      <c r="H153">
        <v>4.4000000000000004</v>
      </c>
      <c r="I153">
        <v>4.4000000000000004</v>
      </c>
      <c r="J153">
        <v>4.4000000000000004</v>
      </c>
      <c r="K153">
        <v>4.4000000000000004</v>
      </c>
      <c r="L153">
        <v>4.4000000000000004</v>
      </c>
      <c r="M153">
        <v>4.4000000000000004</v>
      </c>
      <c r="N153">
        <v>4.4000000000000004</v>
      </c>
      <c r="O153">
        <v>4.4000000000000004</v>
      </c>
      <c r="P153">
        <v>4.4000000000000004</v>
      </c>
      <c r="Q153">
        <v>4.4000000000000004</v>
      </c>
      <c r="R153">
        <v>4.4000000000000004</v>
      </c>
      <c r="S153">
        <v>4.4000000000000004</v>
      </c>
      <c r="T153">
        <v>4.4000000000000004</v>
      </c>
      <c r="U153">
        <v>4.4000000000000004</v>
      </c>
      <c r="V153">
        <v>4.4000000000000004</v>
      </c>
      <c r="W153">
        <v>4.4000000000000004</v>
      </c>
      <c r="X153">
        <v>4.4000000000000004</v>
      </c>
      <c r="Y153">
        <v>4.4000000000000004</v>
      </c>
      <c r="Z153">
        <v>4.4000000000000004</v>
      </c>
      <c r="AA153">
        <v>4.4000000000000004</v>
      </c>
      <c r="AB153">
        <v>4.4000000000000004</v>
      </c>
      <c r="AC153">
        <v>4.4000000000000004</v>
      </c>
      <c r="AD153">
        <v>4.4000000000000004</v>
      </c>
      <c r="AE153">
        <v>4.4000000000000004</v>
      </c>
      <c r="AF153">
        <v>4.4000000000000004</v>
      </c>
      <c r="AG153">
        <v>4.4000000000000004</v>
      </c>
      <c r="AH153">
        <v>4.4000000000000004</v>
      </c>
      <c r="AI153">
        <v>4.4000000000000004</v>
      </c>
      <c r="AJ153">
        <v>4.4000000000000004</v>
      </c>
      <c r="AK153">
        <v>4.4000000000000004</v>
      </c>
      <c r="AL153">
        <v>4.4000000000000004</v>
      </c>
    </row>
    <row r="154" spans="1:38">
      <c r="A154" t="s">
        <v>888</v>
      </c>
      <c r="B154" t="s">
        <v>905</v>
      </c>
      <c r="C154" t="s">
        <v>121</v>
      </c>
      <c r="D154" t="s">
        <v>744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 t="s">
        <v>888</v>
      </c>
      <c r="B155" t="s">
        <v>906</v>
      </c>
      <c r="C155" t="s">
        <v>114</v>
      </c>
      <c r="D155" t="s">
        <v>744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t="s">
        <v>888</v>
      </c>
      <c r="B156" t="s">
        <v>907</v>
      </c>
      <c r="C156" t="s">
        <v>114</v>
      </c>
      <c r="D156" t="s">
        <v>744</v>
      </c>
      <c r="E156">
        <v>8.5</v>
      </c>
      <c r="F156">
        <v>8.5</v>
      </c>
      <c r="G156">
        <v>8.5</v>
      </c>
      <c r="H156">
        <v>8.5</v>
      </c>
      <c r="I156">
        <v>8.5</v>
      </c>
      <c r="J156">
        <v>8.5</v>
      </c>
      <c r="K156">
        <v>8.5</v>
      </c>
      <c r="L156">
        <v>8.5</v>
      </c>
      <c r="M156">
        <v>8.5</v>
      </c>
      <c r="N156">
        <v>8.5</v>
      </c>
      <c r="O156">
        <v>8.5</v>
      </c>
      <c r="P156">
        <v>8.5</v>
      </c>
      <c r="Q156">
        <v>8.5</v>
      </c>
      <c r="R156">
        <v>8.5</v>
      </c>
      <c r="S156">
        <v>8.5</v>
      </c>
      <c r="T156">
        <v>8.5</v>
      </c>
      <c r="U156">
        <v>8.5</v>
      </c>
      <c r="V156">
        <v>8.5</v>
      </c>
      <c r="W156">
        <v>8.5</v>
      </c>
      <c r="X156">
        <v>8.5</v>
      </c>
      <c r="Y156">
        <v>8.5</v>
      </c>
      <c r="Z156">
        <v>8.5</v>
      </c>
      <c r="AA156">
        <v>8.5</v>
      </c>
      <c r="AB156">
        <v>8.5</v>
      </c>
      <c r="AC156">
        <v>8.5</v>
      </c>
      <c r="AD156">
        <v>8.5</v>
      </c>
      <c r="AE156">
        <v>8.5</v>
      </c>
      <c r="AF156">
        <v>8.5</v>
      </c>
      <c r="AG156">
        <v>8.5</v>
      </c>
      <c r="AH156">
        <v>8.5</v>
      </c>
      <c r="AI156">
        <v>8.5</v>
      </c>
      <c r="AJ156">
        <v>8.5</v>
      </c>
      <c r="AK156">
        <v>8.5</v>
      </c>
      <c r="AL156">
        <v>8.5</v>
      </c>
    </row>
    <row r="157" spans="1:38">
      <c r="A157" t="s">
        <v>888</v>
      </c>
      <c r="B157" t="s">
        <v>908</v>
      </c>
      <c r="C157" t="s">
        <v>114</v>
      </c>
      <c r="D157" t="s">
        <v>744</v>
      </c>
      <c r="E157">
        <v>17</v>
      </c>
      <c r="F157">
        <v>17</v>
      </c>
      <c r="G157">
        <v>17</v>
      </c>
      <c r="H157">
        <v>17</v>
      </c>
      <c r="I157">
        <v>17</v>
      </c>
      <c r="J157">
        <v>17</v>
      </c>
      <c r="K157">
        <v>17</v>
      </c>
      <c r="L157">
        <v>17</v>
      </c>
      <c r="M157">
        <v>17</v>
      </c>
      <c r="N157">
        <v>17</v>
      </c>
      <c r="O157">
        <v>17</v>
      </c>
      <c r="P157">
        <v>17</v>
      </c>
      <c r="Q157">
        <v>17</v>
      </c>
      <c r="R157">
        <v>17</v>
      </c>
      <c r="S157">
        <v>17</v>
      </c>
      <c r="T157">
        <v>17</v>
      </c>
      <c r="U157">
        <v>17</v>
      </c>
      <c r="V157">
        <v>17</v>
      </c>
      <c r="W157">
        <v>17</v>
      </c>
      <c r="X157">
        <v>17</v>
      </c>
      <c r="Y157">
        <v>17</v>
      </c>
      <c r="Z157">
        <v>17</v>
      </c>
      <c r="AA157">
        <v>17</v>
      </c>
      <c r="AB157">
        <v>17</v>
      </c>
      <c r="AC157">
        <v>17</v>
      </c>
      <c r="AD157">
        <v>17</v>
      </c>
      <c r="AE157">
        <v>17</v>
      </c>
      <c r="AF157">
        <v>17</v>
      </c>
      <c r="AG157">
        <v>17</v>
      </c>
      <c r="AH157">
        <v>17</v>
      </c>
      <c r="AI157">
        <v>17</v>
      </c>
      <c r="AJ157">
        <v>17</v>
      </c>
      <c r="AK157">
        <v>17</v>
      </c>
      <c r="AL157">
        <v>17</v>
      </c>
    </row>
    <row r="158" spans="1:38">
      <c r="A158" t="s">
        <v>888</v>
      </c>
      <c r="B158" t="s">
        <v>909</v>
      </c>
      <c r="C158" t="s">
        <v>114</v>
      </c>
      <c r="D158" t="s">
        <v>744</v>
      </c>
      <c r="E158">
        <v>17</v>
      </c>
      <c r="F158">
        <v>17</v>
      </c>
      <c r="G158">
        <v>17</v>
      </c>
      <c r="H158">
        <v>17</v>
      </c>
      <c r="I158">
        <v>17</v>
      </c>
      <c r="J158">
        <v>17</v>
      </c>
      <c r="K158">
        <v>17</v>
      </c>
      <c r="L158">
        <v>17</v>
      </c>
      <c r="M158">
        <v>17</v>
      </c>
      <c r="N158">
        <v>17</v>
      </c>
      <c r="O158">
        <v>17</v>
      </c>
      <c r="P158">
        <v>17</v>
      </c>
      <c r="Q158">
        <v>17</v>
      </c>
      <c r="R158">
        <v>17</v>
      </c>
      <c r="S158">
        <v>17</v>
      </c>
      <c r="T158">
        <v>17</v>
      </c>
      <c r="U158">
        <v>17</v>
      </c>
      <c r="V158">
        <v>17</v>
      </c>
      <c r="W158">
        <v>17</v>
      </c>
      <c r="X158">
        <v>17</v>
      </c>
      <c r="Y158">
        <v>17</v>
      </c>
      <c r="Z158">
        <v>17</v>
      </c>
      <c r="AA158">
        <v>17</v>
      </c>
      <c r="AB158">
        <v>17</v>
      </c>
      <c r="AC158">
        <v>17</v>
      </c>
      <c r="AD158">
        <v>17</v>
      </c>
      <c r="AE158">
        <v>17</v>
      </c>
      <c r="AF158">
        <v>17</v>
      </c>
      <c r="AG158">
        <v>17</v>
      </c>
      <c r="AH158">
        <v>17</v>
      </c>
      <c r="AI158">
        <v>17</v>
      </c>
      <c r="AJ158">
        <v>17</v>
      </c>
      <c r="AK158">
        <v>17</v>
      </c>
      <c r="AL158">
        <v>17</v>
      </c>
    </row>
    <row r="159" spans="1:38">
      <c r="A159" t="s">
        <v>889</v>
      </c>
      <c r="B159" t="s">
        <v>903</v>
      </c>
      <c r="C159" t="s">
        <v>107</v>
      </c>
      <c r="D159" t="s">
        <v>744</v>
      </c>
      <c r="E159">
        <v>1.7</v>
      </c>
      <c r="F159">
        <v>1.7</v>
      </c>
      <c r="G159">
        <v>1.7</v>
      </c>
      <c r="H159">
        <v>1.7</v>
      </c>
      <c r="I159">
        <v>1.7</v>
      </c>
      <c r="J159">
        <v>1.7</v>
      </c>
      <c r="K159">
        <v>1.7</v>
      </c>
      <c r="L159">
        <v>1.7</v>
      </c>
      <c r="M159">
        <v>1.7</v>
      </c>
      <c r="N159">
        <v>1.7</v>
      </c>
      <c r="O159">
        <v>1.7</v>
      </c>
      <c r="P159">
        <v>1.7</v>
      </c>
      <c r="Q159">
        <v>1.7</v>
      </c>
      <c r="R159">
        <v>1.7</v>
      </c>
      <c r="S159">
        <v>1.7</v>
      </c>
      <c r="T159">
        <v>1.7</v>
      </c>
      <c r="U159">
        <v>1.7</v>
      </c>
      <c r="V159">
        <v>1.7</v>
      </c>
      <c r="W159">
        <v>1.7</v>
      </c>
      <c r="X159">
        <v>1.7</v>
      </c>
      <c r="Y159">
        <v>1.7</v>
      </c>
      <c r="Z159">
        <v>1.7</v>
      </c>
      <c r="AA159">
        <v>1.7</v>
      </c>
      <c r="AB159">
        <v>1.7</v>
      </c>
      <c r="AC159">
        <v>1.7</v>
      </c>
      <c r="AD159">
        <v>1.7</v>
      </c>
      <c r="AE159">
        <v>1.7</v>
      </c>
      <c r="AF159">
        <v>1.7</v>
      </c>
      <c r="AG159">
        <v>1.7</v>
      </c>
      <c r="AH159">
        <v>1.7</v>
      </c>
      <c r="AI159">
        <v>1.7</v>
      </c>
      <c r="AJ159">
        <v>1.7</v>
      </c>
      <c r="AK159">
        <v>1.7</v>
      </c>
      <c r="AL159">
        <v>1.7</v>
      </c>
    </row>
    <row r="160" spans="1:38">
      <c r="A160" t="s">
        <v>889</v>
      </c>
      <c r="B160" t="s">
        <v>903</v>
      </c>
      <c r="C160" t="s">
        <v>121</v>
      </c>
      <c r="D160" t="s">
        <v>744</v>
      </c>
      <c r="E160">
        <v>259.5</v>
      </c>
      <c r="F160">
        <v>259.5</v>
      </c>
      <c r="G160">
        <v>259.5</v>
      </c>
      <c r="H160">
        <v>259.5</v>
      </c>
      <c r="I160">
        <v>259.5</v>
      </c>
      <c r="J160">
        <v>259.5</v>
      </c>
      <c r="K160">
        <v>259.5</v>
      </c>
      <c r="L160">
        <v>259.5</v>
      </c>
      <c r="M160">
        <v>259.5</v>
      </c>
      <c r="N160">
        <v>259.5</v>
      </c>
      <c r="O160">
        <v>259.5</v>
      </c>
      <c r="P160">
        <v>259.5</v>
      </c>
      <c r="Q160">
        <v>259.5</v>
      </c>
      <c r="R160">
        <v>259.5</v>
      </c>
      <c r="S160">
        <v>259.5</v>
      </c>
      <c r="T160">
        <v>259.5</v>
      </c>
      <c r="U160">
        <v>259.5</v>
      </c>
      <c r="V160">
        <v>259.5</v>
      </c>
      <c r="W160">
        <v>259.5</v>
      </c>
      <c r="X160">
        <v>259.5</v>
      </c>
      <c r="Y160">
        <v>259.5</v>
      </c>
      <c r="Z160">
        <v>259.5</v>
      </c>
      <c r="AA160">
        <v>259.5</v>
      </c>
      <c r="AB160">
        <v>259.5</v>
      </c>
      <c r="AC160">
        <v>259.5</v>
      </c>
      <c r="AD160">
        <v>259.5</v>
      </c>
      <c r="AE160">
        <v>259.5</v>
      </c>
      <c r="AF160">
        <v>259.5</v>
      </c>
      <c r="AG160">
        <v>259.5</v>
      </c>
      <c r="AH160">
        <v>259.5</v>
      </c>
      <c r="AI160">
        <v>259.5</v>
      </c>
      <c r="AJ160">
        <v>259.5</v>
      </c>
      <c r="AK160">
        <v>259.5</v>
      </c>
      <c r="AL160">
        <v>259.5</v>
      </c>
    </row>
    <row r="161" spans="1:38">
      <c r="A161" t="s">
        <v>889</v>
      </c>
      <c r="B161" t="s">
        <v>904</v>
      </c>
      <c r="C161" t="s">
        <v>124</v>
      </c>
      <c r="D161" t="s">
        <v>744</v>
      </c>
      <c r="E161">
        <v>91.6</v>
      </c>
      <c r="F161">
        <v>91.6</v>
      </c>
      <c r="G161">
        <v>91.6</v>
      </c>
      <c r="H161">
        <v>91.6</v>
      </c>
      <c r="I161">
        <v>91.6</v>
      </c>
      <c r="J161">
        <v>91.6</v>
      </c>
      <c r="K161">
        <v>91.6</v>
      </c>
      <c r="L161">
        <v>91.6</v>
      </c>
      <c r="M161">
        <v>91.6</v>
      </c>
      <c r="N161">
        <v>91.6</v>
      </c>
      <c r="O161">
        <v>91.6</v>
      </c>
      <c r="P161">
        <v>91.6</v>
      </c>
      <c r="Q161">
        <v>91.6</v>
      </c>
      <c r="R161">
        <v>91.6</v>
      </c>
      <c r="S161">
        <v>91.6</v>
      </c>
      <c r="T161">
        <v>91.6</v>
      </c>
      <c r="U161">
        <v>91.6</v>
      </c>
      <c r="V161">
        <v>91.6</v>
      </c>
      <c r="W161">
        <v>91.6</v>
      </c>
      <c r="X161">
        <v>91.6</v>
      </c>
      <c r="Y161">
        <v>91.6</v>
      </c>
      <c r="Z161">
        <v>91.6</v>
      </c>
      <c r="AA161">
        <v>91.6</v>
      </c>
      <c r="AB161">
        <v>91.6</v>
      </c>
      <c r="AC161">
        <v>91.6</v>
      </c>
      <c r="AD161">
        <v>91.6</v>
      </c>
      <c r="AE161">
        <v>91.6</v>
      </c>
      <c r="AF161">
        <v>91.6</v>
      </c>
      <c r="AG161">
        <v>91.6</v>
      </c>
      <c r="AH161">
        <v>91.6</v>
      </c>
      <c r="AI161">
        <v>91.6</v>
      </c>
      <c r="AJ161">
        <v>91.6</v>
      </c>
      <c r="AK161">
        <v>91.6</v>
      </c>
      <c r="AL161">
        <v>91.6</v>
      </c>
    </row>
    <row r="162" spans="1:38">
      <c r="A162" t="s">
        <v>889</v>
      </c>
      <c r="B162" t="s">
        <v>904</v>
      </c>
      <c r="C162" t="s">
        <v>114</v>
      </c>
      <c r="D162" t="s">
        <v>744</v>
      </c>
      <c r="E162">
        <v>15.2</v>
      </c>
      <c r="F162">
        <v>15.2</v>
      </c>
      <c r="G162">
        <v>15.2</v>
      </c>
      <c r="H162">
        <v>15.2</v>
      </c>
      <c r="I162">
        <v>15.2</v>
      </c>
      <c r="J162">
        <v>15.2</v>
      </c>
      <c r="K162">
        <v>15.2</v>
      </c>
      <c r="L162">
        <v>15.2</v>
      </c>
      <c r="M162">
        <v>15.2</v>
      </c>
      <c r="N162">
        <v>15.2</v>
      </c>
      <c r="O162">
        <v>15.2</v>
      </c>
      <c r="P162">
        <v>15.2</v>
      </c>
      <c r="Q162">
        <v>15.2</v>
      </c>
      <c r="R162">
        <v>15.2</v>
      </c>
      <c r="S162">
        <v>15.2</v>
      </c>
      <c r="T162">
        <v>15.2</v>
      </c>
      <c r="U162">
        <v>15.2</v>
      </c>
      <c r="V162">
        <v>15.2</v>
      </c>
      <c r="W162">
        <v>15.2</v>
      </c>
      <c r="X162">
        <v>15.2</v>
      </c>
      <c r="Y162">
        <v>15.2</v>
      </c>
      <c r="Z162">
        <v>15.2</v>
      </c>
      <c r="AA162">
        <v>15.2</v>
      </c>
      <c r="AB162">
        <v>15.2</v>
      </c>
      <c r="AC162">
        <v>15.2</v>
      </c>
      <c r="AD162">
        <v>15.2</v>
      </c>
      <c r="AE162">
        <v>15.2</v>
      </c>
      <c r="AF162">
        <v>15.2</v>
      </c>
      <c r="AG162">
        <v>15.2</v>
      </c>
      <c r="AH162">
        <v>15.2</v>
      </c>
      <c r="AI162">
        <v>15.2</v>
      </c>
      <c r="AJ162">
        <v>15.2</v>
      </c>
      <c r="AK162">
        <v>15.2</v>
      </c>
      <c r="AL162">
        <v>15.2</v>
      </c>
    </row>
    <row r="163" spans="1:38">
      <c r="A163" t="s">
        <v>889</v>
      </c>
      <c r="B163" t="s">
        <v>904</v>
      </c>
      <c r="C163" t="s">
        <v>107</v>
      </c>
      <c r="D163" t="s">
        <v>744</v>
      </c>
      <c r="E163">
        <v>4.3</v>
      </c>
      <c r="F163">
        <v>4.3</v>
      </c>
      <c r="G163">
        <v>4.3</v>
      </c>
      <c r="H163">
        <v>4.3</v>
      </c>
      <c r="I163">
        <v>4.3</v>
      </c>
      <c r="J163">
        <v>4.3</v>
      </c>
      <c r="K163">
        <v>4.3</v>
      </c>
      <c r="L163">
        <v>4.3</v>
      </c>
      <c r="M163">
        <v>4.3</v>
      </c>
      <c r="N163">
        <v>4.3</v>
      </c>
      <c r="O163">
        <v>4.3</v>
      </c>
      <c r="P163">
        <v>4.3</v>
      </c>
      <c r="Q163">
        <v>4.3</v>
      </c>
      <c r="R163">
        <v>4.3</v>
      </c>
      <c r="S163">
        <v>4.3</v>
      </c>
      <c r="T163">
        <v>4.3</v>
      </c>
      <c r="U163">
        <v>4.3</v>
      </c>
      <c r="V163">
        <v>4.3</v>
      </c>
      <c r="W163">
        <v>4.3</v>
      </c>
      <c r="X163">
        <v>4.3</v>
      </c>
      <c r="Y163">
        <v>4.3</v>
      </c>
      <c r="Z163">
        <v>4.3</v>
      </c>
      <c r="AA163">
        <v>4.3</v>
      </c>
      <c r="AB163">
        <v>4.3</v>
      </c>
      <c r="AC163">
        <v>4.3</v>
      </c>
      <c r="AD163">
        <v>4.3</v>
      </c>
      <c r="AE163">
        <v>4.3</v>
      </c>
      <c r="AF163">
        <v>4.3</v>
      </c>
      <c r="AG163">
        <v>4.3</v>
      </c>
      <c r="AH163">
        <v>4.3</v>
      </c>
      <c r="AI163">
        <v>4.3</v>
      </c>
      <c r="AJ163">
        <v>4.3</v>
      </c>
      <c r="AK163">
        <v>4.3</v>
      </c>
      <c r="AL163">
        <v>4.3</v>
      </c>
    </row>
    <row r="164" spans="1:38">
      <c r="A164" t="s">
        <v>889</v>
      </c>
      <c r="B164" t="s">
        <v>904</v>
      </c>
      <c r="C164" t="s">
        <v>121</v>
      </c>
      <c r="D164" t="s">
        <v>744</v>
      </c>
      <c r="E164">
        <v>1552.2</v>
      </c>
      <c r="F164">
        <v>1552.2</v>
      </c>
      <c r="G164">
        <v>1552.2</v>
      </c>
      <c r="H164">
        <v>1552.2</v>
      </c>
      <c r="I164">
        <v>1552.2</v>
      </c>
      <c r="J164">
        <v>1552.2</v>
      </c>
      <c r="K164">
        <v>1552.2</v>
      </c>
      <c r="L164">
        <v>1552.2</v>
      </c>
      <c r="M164">
        <v>1552.2</v>
      </c>
      <c r="N164">
        <v>1552.2</v>
      </c>
      <c r="O164">
        <v>1552.2</v>
      </c>
      <c r="P164">
        <v>1552.2</v>
      </c>
      <c r="Q164">
        <v>1552.2</v>
      </c>
      <c r="R164">
        <v>1552.2</v>
      </c>
      <c r="S164">
        <v>1552.2</v>
      </c>
      <c r="T164">
        <v>1552.2</v>
      </c>
      <c r="U164">
        <v>1552.2</v>
      </c>
      <c r="V164">
        <v>1552.2</v>
      </c>
      <c r="W164">
        <v>1552.2</v>
      </c>
      <c r="X164">
        <v>1552.2</v>
      </c>
      <c r="Y164">
        <v>1552.2</v>
      </c>
      <c r="Z164">
        <v>1552.2</v>
      </c>
      <c r="AA164">
        <v>1552.2</v>
      </c>
      <c r="AB164">
        <v>1552.2</v>
      </c>
      <c r="AC164">
        <v>1552.2</v>
      </c>
      <c r="AD164">
        <v>1552.2</v>
      </c>
      <c r="AE164">
        <v>1552.2</v>
      </c>
      <c r="AF164">
        <v>1552.2</v>
      </c>
      <c r="AG164">
        <v>1552.2</v>
      </c>
      <c r="AH164">
        <v>1552.2</v>
      </c>
      <c r="AI164">
        <v>1552.2</v>
      </c>
      <c r="AJ164">
        <v>1552.2</v>
      </c>
      <c r="AK164">
        <v>1552.2</v>
      </c>
      <c r="AL164">
        <v>1552.2</v>
      </c>
    </row>
    <row r="165" spans="1:38">
      <c r="A165" t="s">
        <v>889</v>
      </c>
      <c r="B165" t="s">
        <v>904</v>
      </c>
      <c r="C165" t="s">
        <v>106</v>
      </c>
      <c r="D165" t="s">
        <v>744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 t="s">
        <v>889</v>
      </c>
      <c r="B166" t="s">
        <v>905</v>
      </c>
      <c r="C166" t="s">
        <v>124</v>
      </c>
      <c r="D166" t="s">
        <v>744</v>
      </c>
      <c r="E166">
        <v>0.7</v>
      </c>
      <c r="F166">
        <v>0.7</v>
      </c>
      <c r="G166">
        <v>0.7</v>
      </c>
      <c r="H166">
        <v>0.7</v>
      </c>
      <c r="I166">
        <v>0.7</v>
      </c>
      <c r="J166">
        <v>0.7</v>
      </c>
      <c r="K166">
        <v>0.7</v>
      </c>
      <c r="L166">
        <v>0.7</v>
      </c>
      <c r="M166">
        <v>0.7</v>
      </c>
      <c r="N166">
        <v>0.7</v>
      </c>
      <c r="O166">
        <v>0.7</v>
      </c>
      <c r="P166">
        <v>0.7</v>
      </c>
      <c r="Q166">
        <v>0.7</v>
      </c>
      <c r="R166">
        <v>0.7</v>
      </c>
      <c r="S166">
        <v>0.7</v>
      </c>
      <c r="T166">
        <v>0.7</v>
      </c>
      <c r="U166">
        <v>0.7</v>
      </c>
      <c r="V166">
        <v>0.7</v>
      </c>
      <c r="W166">
        <v>0.7</v>
      </c>
      <c r="X166">
        <v>0.7</v>
      </c>
      <c r="Y166">
        <v>0.7</v>
      </c>
      <c r="Z166">
        <v>0.7</v>
      </c>
      <c r="AA166">
        <v>0.7</v>
      </c>
      <c r="AB166">
        <v>0.7</v>
      </c>
      <c r="AC166">
        <v>0.7</v>
      </c>
      <c r="AD166">
        <v>0.7</v>
      </c>
      <c r="AE166">
        <v>0.7</v>
      </c>
      <c r="AF166">
        <v>0.7</v>
      </c>
      <c r="AG166">
        <v>0.7</v>
      </c>
      <c r="AH166">
        <v>0.7</v>
      </c>
      <c r="AI166">
        <v>0.7</v>
      </c>
      <c r="AJ166">
        <v>0.7</v>
      </c>
      <c r="AK166">
        <v>0.7</v>
      </c>
      <c r="AL166">
        <v>0.7</v>
      </c>
    </row>
    <row r="167" spans="1:38">
      <c r="A167" t="s">
        <v>889</v>
      </c>
      <c r="B167" t="s">
        <v>905</v>
      </c>
      <c r="C167" t="s">
        <v>107</v>
      </c>
      <c r="D167" t="s">
        <v>744</v>
      </c>
      <c r="E167">
        <v>0.3</v>
      </c>
      <c r="F167">
        <v>0.3</v>
      </c>
      <c r="G167">
        <v>0.3</v>
      </c>
      <c r="H167">
        <v>0.3</v>
      </c>
      <c r="I167">
        <v>0.3</v>
      </c>
      <c r="J167">
        <v>0.3</v>
      </c>
      <c r="K167">
        <v>0.3</v>
      </c>
      <c r="L167">
        <v>0.3</v>
      </c>
      <c r="M167">
        <v>0.3</v>
      </c>
      <c r="N167">
        <v>0.3</v>
      </c>
      <c r="O167">
        <v>0.3</v>
      </c>
      <c r="P167">
        <v>0.3</v>
      </c>
      <c r="Q167">
        <v>0.3</v>
      </c>
      <c r="R167">
        <v>0.3</v>
      </c>
      <c r="S167">
        <v>0.3</v>
      </c>
      <c r="T167">
        <v>0.3</v>
      </c>
      <c r="U167">
        <v>0.3</v>
      </c>
      <c r="V167">
        <v>0.3</v>
      </c>
      <c r="W167">
        <v>0.3</v>
      </c>
      <c r="X167">
        <v>0.3</v>
      </c>
      <c r="Y167">
        <v>0.3</v>
      </c>
      <c r="Z167">
        <v>0.3</v>
      </c>
      <c r="AA167">
        <v>0.3</v>
      </c>
      <c r="AB167">
        <v>0.3</v>
      </c>
      <c r="AC167">
        <v>0.3</v>
      </c>
      <c r="AD167">
        <v>0.3</v>
      </c>
      <c r="AE167">
        <v>0.3</v>
      </c>
      <c r="AF167">
        <v>0.3</v>
      </c>
      <c r="AG167">
        <v>0.3</v>
      </c>
      <c r="AH167">
        <v>0.3</v>
      </c>
      <c r="AI167">
        <v>0.3</v>
      </c>
      <c r="AJ167">
        <v>0.3</v>
      </c>
      <c r="AK167">
        <v>0.3</v>
      </c>
      <c r="AL167">
        <v>0.3</v>
      </c>
    </row>
    <row r="168" spans="1:38">
      <c r="A168" t="s">
        <v>889</v>
      </c>
      <c r="B168" t="s">
        <v>905</v>
      </c>
      <c r="C168" t="s">
        <v>121</v>
      </c>
      <c r="D168" t="s">
        <v>744</v>
      </c>
      <c r="E168">
        <v>42.1</v>
      </c>
      <c r="F168">
        <v>42.1</v>
      </c>
      <c r="G168">
        <v>42.1</v>
      </c>
      <c r="H168">
        <v>42.1</v>
      </c>
      <c r="I168">
        <v>42.1</v>
      </c>
      <c r="J168">
        <v>42.1</v>
      </c>
      <c r="K168">
        <v>42.1</v>
      </c>
      <c r="L168">
        <v>42.1</v>
      </c>
      <c r="M168">
        <v>42.1</v>
      </c>
      <c r="N168">
        <v>42.1</v>
      </c>
      <c r="O168">
        <v>42.1</v>
      </c>
      <c r="P168">
        <v>42.1</v>
      </c>
      <c r="Q168">
        <v>42.1</v>
      </c>
      <c r="R168">
        <v>42.1</v>
      </c>
      <c r="S168">
        <v>42.1</v>
      </c>
      <c r="T168">
        <v>42.1</v>
      </c>
      <c r="U168">
        <v>42.1</v>
      </c>
      <c r="V168">
        <v>42.1</v>
      </c>
      <c r="W168">
        <v>42.1</v>
      </c>
      <c r="X168">
        <v>42.1</v>
      </c>
      <c r="Y168">
        <v>42.1</v>
      </c>
      <c r="Z168">
        <v>42.1</v>
      </c>
      <c r="AA168">
        <v>42.1</v>
      </c>
      <c r="AB168">
        <v>42.1</v>
      </c>
      <c r="AC168">
        <v>42.1</v>
      </c>
      <c r="AD168">
        <v>42.1</v>
      </c>
      <c r="AE168">
        <v>42.1</v>
      </c>
      <c r="AF168">
        <v>42.1</v>
      </c>
      <c r="AG168">
        <v>42.1</v>
      </c>
      <c r="AH168">
        <v>42.1</v>
      </c>
      <c r="AI168">
        <v>42.1</v>
      </c>
      <c r="AJ168">
        <v>42.1</v>
      </c>
      <c r="AK168">
        <v>42.1</v>
      </c>
      <c r="AL168">
        <v>42.1</v>
      </c>
    </row>
    <row r="169" spans="1:38">
      <c r="A169" t="s">
        <v>889</v>
      </c>
      <c r="B169" t="s">
        <v>906</v>
      </c>
      <c r="C169" t="s">
        <v>114</v>
      </c>
      <c r="D169" t="s">
        <v>744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t="s">
        <v>889</v>
      </c>
      <c r="B170" t="s">
        <v>907</v>
      </c>
      <c r="C170" t="s">
        <v>114</v>
      </c>
      <c r="D170" t="s">
        <v>744</v>
      </c>
      <c r="E170">
        <v>49.9</v>
      </c>
      <c r="F170">
        <v>49.9</v>
      </c>
      <c r="G170">
        <v>49.9</v>
      </c>
      <c r="H170">
        <v>49.9</v>
      </c>
      <c r="I170">
        <v>49.9</v>
      </c>
      <c r="J170">
        <v>49.9</v>
      </c>
      <c r="K170">
        <v>49.9</v>
      </c>
      <c r="L170">
        <v>49.9</v>
      </c>
      <c r="M170">
        <v>49.9</v>
      </c>
      <c r="N170">
        <v>49.9</v>
      </c>
      <c r="O170">
        <v>49.9</v>
      </c>
      <c r="P170">
        <v>49.9</v>
      </c>
      <c r="Q170">
        <v>49.9</v>
      </c>
      <c r="R170">
        <v>49.9</v>
      </c>
      <c r="S170">
        <v>49.9</v>
      </c>
      <c r="T170">
        <v>49.9</v>
      </c>
      <c r="U170">
        <v>49.9</v>
      </c>
      <c r="V170">
        <v>49.9</v>
      </c>
      <c r="W170">
        <v>49.9</v>
      </c>
      <c r="X170">
        <v>49.9</v>
      </c>
      <c r="Y170">
        <v>49.9</v>
      </c>
      <c r="Z170">
        <v>49.9</v>
      </c>
      <c r="AA170">
        <v>49.9</v>
      </c>
      <c r="AB170">
        <v>49.9</v>
      </c>
      <c r="AC170">
        <v>49.9</v>
      </c>
      <c r="AD170">
        <v>49.9</v>
      </c>
      <c r="AE170">
        <v>49.9</v>
      </c>
      <c r="AF170">
        <v>49.9</v>
      </c>
      <c r="AG170">
        <v>49.9</v>
      </c>
      <c r="AH170">
        <v>49.9</v>
      </c>
      <c r="AI170">
        <v>49.9</v>
      </c>
      <c r="AJ170">
        <v>49.9</v>
      </c>
      <c r="AK170">
        <v>49.9</v>
      </c>
      <c r="AL170">
        <v>49.9</v>
      </c>
    </row>
    <row r="171" spans="1:38">
      <c r="A171" t="s">
        <v>889</v>
      </c>
      <c r="B171" t="s">
        <v>908</v>
      </c>
      <c r="C171" t="s">
        <v>114</v>
      </c>
      <c r="D171" t="s">
        <v>744</v>
      </c>
      <c r="E171">
        <v>49.9</v>
      </c>
      <c r="F171">
        <v>49.9</v>
      </c>
      <c r="G171">
        <v>49.9</v>
      </c>
      <c r="H171">
        <v>49.9</v>
      </c>
      <c r="I171">
        <v>49.9</v>
      </c>
      <c r="J171">
        <v>49.9</v>
      </c>
      <c r="K171">
        <v>49.9</v>
      </c>
      <c r="L171">
        <v>49.9</v>
      </c>
      <c r="M171">
        <v>49.9</v>
      </c>
      <c r="N171">
        <v>49.9</v>
      </c>
      <c r="O171">
        <v>49.9</v>
      </c>
      <c r="P171">
        <v>49.9</v>
      </c>
      <c r="Q171">
        <v>49.9</v>
      </c>
      <c r="R171">
        <v>49.9</v>
      </c>
      <c r="S171">
        <v>49.9</v>
      </c>
      <c r="T171">
        <v>49.9</v>
      </c>
      <c r="U171">
        <v>49.9</v>
      </c>
      <c r="V171">
        <v>49.9</v>
      </c>
      <c r="W171">
        <v>49.9</v>
      </c>
      <c r="X171">
        <v>49.9</v>
      </c>
      <c r="Y171">
        <v>49.9</v>
      </c>
      <c r="Z171">
        <v>49.9</v>
      </c>
      <c r="AA171">
        <v>49.9</v>
      </c>
      <c r="AB171">
        <v>49.9</v>
      </c>
      <c r="AC171">
        <v>49.9</v>
      </c>
      <c r="AD171">
        <v>49.9</v>
      </c>
      <c r="AE171">
        <v>49.9</v>
      </c>
      <c r="AF171">
        <v>49.9</v>
      </c>
      <c r="AG171">
        <v>49.9</v>
      </c>
      <c r="AH171">
        <v>49.9</v>
      </c>
      <c r="AI171">
        <v>49.9</v>
      </c>
      <c r="AJ171">
        <v>49.9</v>
      </c>
      <c r="AK171">
        <v>49.9</v>
      </c>
      <c r="AL171">
        <v>49.9</v>
      </c>
    </row>
    <row r="172" spans="1:38">
      <c r="A172" t="s">
        <v>889</v>
      </c>
      <c r="B172" t="s">
        <v>909</v>
      </c>
      <c r="C172" t="s">
        <v>114</v>
      </c>
      <c r="D172" t="s">
        <v>744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t="s">
        <v>886</v>
      </c>
      <c r="B173" t="s">
        <v>903</v>
      </c>
      <c r="C173" t="s">
        <v>107</v>
      </c>
      <c r="D173" t="s">
        <v>744</v>
      </c>
      <c r="E173">
        <v>104.2</v>
      </c>
      <c r="F173">
        <v>104.2</v>
      </c>
      <c r="G173">
        <v>104.2</v>
      </c>
      <c r="H173">
        <v>104.2</v>
      </c>
      <c r="I173">
        <v>104.2</v>
      </c>
      <c r="J173">
        <v>104.2</v>
      </c>
      <c r="K173">
        <v>104.2</v>
      </c>
      <c r="L173">
        <v>104.2</v>
      </c>
      <c r="M173">
        <v>104.2</v>
      </c>
      <c r="N173">
        <v>104.2</v>
      </c>
      <c r="O173">
        <v>104.2</v>
      </c>
      <c r="P173">
        <v>104.2</v>
      </c>
      <c r="Q173">
        <v>104.2</v>
      </c>
      <c r="R173">
        <v>104.2</v>
      </c>
      <c r="S173">
        <v>104.2</v>
      </c>
      <c r="T173">
        <v>104.2</v>
      </c>
      <c r="U173">
        <v>104.2</v>
      </c>
      <c r="V173">
        <v>104.2</v>
      </c>
      <c r="W173">
        <v>104.2</v>
      </c>
      <c r="X173">
        <v>104.2</v>
      </c>
      <c r="Y173">
        <v>104.2</v>
      </c>
      <c r="Z173">
        <v>104.2</v>
      </c>
      <c r="AA173">
        <v>104.2</v>
      </c>
      <c r="AB173">
        <v>104.2</v>
      </c>
      <c r="AC173">
        <v>104.2</v>
      </c>
      <c r="AD173">
        <v>104.2</v>
      </c>
      <c r="AE173">
        <v>104.2</v>
      </c>
      <c r="AF173">
        <v>104.2</v>
      </c>
      <c r="AG173">
        <v>104.2</v>
      </c>
      <c r="AH173">
        <v>104.2</v>
      </c>
      <c r="AI173">
        <v>104.2</v>
      </c>
      <c r="AJ173">
        <v>104.2</v>
      </c>
      <c r="AK173">
        <v>104.2</v>
      </c>
      <c r="AL173">
        <v>104.2</v>
      </c>
    </row>
    <row r="174" spans="1:38">
      <c r="A174" t="s">
        <v>886</v>
      </c>
      <c r="B174" t="s">
        <v>903</v>
      </c>
      <c r="C174" t="s">
        <v>121</v>
      </c>
      <c r="D174" t="s">
        <v>744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 t="s">
        <v>886</v>
      </c>
      <c r="B175" t="s">
        <v>904</v>
      </c>
      <c r="C175" t="s">
        <v>124</v>
      </c>
      <c r="D175" t="s">
        <v>744</v>
      </c>
      <c r="E175">
        <v>1240.8</v>
      </c>
      <c r="F175">
        <v>1240.8</v>
      </c>
      <c r="G175">
        <v>1240.8</v>
      </c>
      <c r="H175">
        <v>1240.8</v>
      </c>
      <c r="I175">
        <v>1240.8</v>
      </c>
      <c r="J175">
        <v>1240.8</v>
      </c>
      <c r="K175">
        <v>1240.8</v>
      </c>
      <c r="L175">
        <v>1240.8</v>
      </c>
      <c r="M175">
        <v>1240.8</v>
      </c>
      <c r="N175">
        <v>1240.8</v>
      </c>
      <c r="O175">
        <v>1240.8</v>
      </c>
      <c r="P175">
        <v>1240.8</v>
      </c>
      <c r="Q175">
        <v>1240.8</v>
      </c>
      <c r="R175">
        <v>1240.8</v>
      </c>
      <c r="S175">
        <v>1240.8</v>
      </c>
      <c r="T175">
        <v>1240.8</v>
      </c>
      <c r="U175">
        <v>1240.8</v>
      </c>
      <c r="V175">
        <v>1240.8</v>
      </c>
      <c r="W175">
        <v>1240.8</v>
      </c>
      <c r="X175">
        <v>1240.8</v>
      </c>
      <c r="Y175">
        <v>1240.8</v>
      </c>
      <c r="Z175">
        <v>1240.8</v>
      </c>
      <c r="AA175">
        <v>1240.8</v>
      </c>
      <c r="AB175">
        <v>1240.8</v>
      </c>
      <c r="AC175">
        <v>1240.8</v>
      </c>
      <c r="AD175">
        <v>1240.8</v>
      </c>
      <c r="AE175">
        <v>1240.8</v>
      </c>
      <c r="AF175">
        <v>1240.8</v>
      </c>
      <c r="AG175">
        <v>1240.8</v>
      </c>
      <c r="AH175">
        <v>1240.8</v>
      </c>
      <c r="AI175">
        <v>1240.8</v>
      </c>
      <c r="AJ175">
        <v>1240.8</v>
      </c>
      <c r="AK175">
        <v>1240.8</v>
      </c>
      <c r="AL175">
        <v>1240.8</v>
      </c>
    </row>
    <row r="176" spans="1:38">
      <c r="A176" t="s">
        <v>886</v>
      </c>
      <c r="B176" t="s">
        <v>904</v>
      </c>
      <c r="C176" t="s">
        <v>114</v>
      </c>
      <c r="D176" t="s">
        <v>744</v>
      </c>
      <c r="E176">
        <v>12.1</v>
      </c>
      <c r="F176">
        <v>12.1</v>
      </c>
      <c r="G176">
        <v>12.1</v>
      </c>
      <c r="H176">
        <v>12.1</v>
      </c>
      <c r="I176">
        <v>12.1</v>
      </c>
      <c r="J176">
        <v>12.1</v>
      </c>
      <c r="K176">
        <v>12.1</v>
      </c>
      <c r="L176">
        <v>12.1</v>
      </c>
      <c r="M176">
        <v>12.1</v>
      </c>
      <c r="N176">
        <v>12.1</v>
      </c>
      <c r="O176">
        <v>12.1</v>
      </c>
      <c r="P176">
        <v>12.1</v>
      </c>
      <c r="Q176">
        <v>12.1</v>
      </c>
      <c r="R176">
        <v>12.1</v>
      </c>
      <c r="S176">
        <v>12.1</v>
      </c>
      <c r="T176">
        <v>12.1</v>
      </c>
      <c r="U176">
        <v>12.1</v>
      </c>
      <c r="V176">
        <v>12.1</v>
      </c>
      <c r="W176">
        <v>12.1</v>
      </c>
      <c r="X176">
        <v>12.1</v>
      </c>
      <c r="Y176">
        <v>12.1</v>
      </c>
      <c r="Z176">
        <v>12.1</v>
      </c>
      <c r="AA176">
        <v>12.1</v>
      </c>
      <c r="AB176">
        <v>12.1</v>
      </c>
      <c r="AC176">
        <v>12.1</v>
      </c>
      <c r="AD176">
        <v>12.1</v>
      </c>
      <c r="AE176">
        <v>12.1</v>
      </c>
      <c r="AF176">
        <v>12.1</v>
      </c>
      <c r="AG176">
        <v>12.1</v>
      </c>
      <c r="AH176">
        <v>12.1</v>
      </c>
      <c r="AI176">
        <v>12.1</v>
      </c>
      <c r="AJ176">
        <v>12.1</v>
      </c>
      <c r="AK176">
        <v>12.1</v>
      </c>
      <c r="AL176">
        <v>12.1</v>
      </c>
    </row>
    <row r="177" spans="1:38">
      <c r="A177" t="s">
        <v>886</v>
      </c>
      <c r="B177" t="s">
        <v>904</v>
      </c>
      <c r="C177" t="s">
        <v>107</v>
      </c>
      <c r="D177" t="s">
        <v>744</v>
      </c>
      <c r="E177">
        <v>32.9</v>
      </c>
      <c r="F177">
        <v>32.9</v>
      </c>
      <c r="G177">
        <v>32.9</v>
      </c>
      <c r="H177">
        <v>32.9</v>
      </c>
      <c r="I177">
        <v>32.9</v>
      </c>
      <c r="J177">
        <v>32.9</v>
      </c>
      <c r="K177">
        <v>32.9</v>
      </c>
      <c r="L177">
        <v>32.9</v>
      </c>
      <c r="M177">
        <v>32.9</v>
      </c>
      <c r="N177">
        <v>32.9</v>
      </c>
      <c r="O177">
        <v>32.9</v>
      </c>
      <c r="P177">
        <v>32.9</v>
      </c>
      <c r="Q177">
        <v>32.9</v>
      </c>
      <c r="R177">
        <v>32.9</v>
      </c>
      <c r="S177">
        <v>32.9</v>
      </c>
      <c r="T177">
        <v>32.9</v>
      </c>
      <c r="U177">
        <v>32.9</v>
      </c>
      <c r="V177">
        <v>32.9</v>
      </c>
      <c r="W177">
        <v>32.9</v>
      </c>
      <c r="X177">
        <v>32.9</v>
      </c>
      <c r="Y177">
        <v>32.9</v>
      </c>
      <c r="Z177">
        <v>32.9</v>
      </c>
      <c r="AA177">
        <v>32.9</v>
      </c>
      <c r="AB177">
        <v>32.9</v>
      </c>
      <c r="AC177">
        <v>32.9</v>
      </c>
      <c r="AD177">
        <v>32.9</v>
      </c>
      <c r="AE177">
        <v>32.9</v>
      </c>
      <c r="AF177">
        <v>32.9</v>
      </c>
      <c r="AG177">
        <v>32.9</v>
      </c>
      <c r="AH177">
        <v>32.9</v>
      </c>
      <c r="AI177">
        <v>32.9</v>
      </c>
      <c r="AJ177">
        <v>32.9</v>
      </c>
      <c r="AK177">
        <v>32.9</v>
      </c>
      <c r="AL177">
        <v>32.9</v>
      </c>
    </row>
    <row r="178" spans="1:38">
      <c r="A178" t="s">
        <v>886</v>
      </c>
      <c r="B178" t="s">
        <v>904</v>
      </c>
      <c r="C178" t="s">
        <v>121</v>
      </c>
      <c r="D178" t="s">
        <v>744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t="s">
        <v>886</v>
      </c>
      <c r="B179" t="s">
        <v>904</v>
      </c>
      <c r="C179" t="s">
        <v>106</v>
      </c>
      <c r="D179" t="s">
        <v>744</v>
      </c>
      <c r="E179">
        <v>16.899999999999999</v>
      </c>
      <c r="F179">
        <v>16.899999999999999</v>
      </c>
      <c r="G179">
        <v>16.899999999999999</v>
      </c>
      <c r="H179">
        <v>16.899999999999999</v>
      </c>
      <c r="I179">
        <v>16.899999999999999</v>
      </c>
      <c r="J179">
        <v>16.899999999999999</v>
      </c>
      <c r="K179">
        <v>16.899999999999999</v>
      </c>
      <c r="L179">
        <v>16.899999999999999</v>
      </c>
      <c r="M179">
        <v>16.899999999999999</v>
      </c>
      <c r="N179">
        <v>16.899999999999999</v>
      </c>
      <c r="O179">
        <v>16.899999999999999</v>
      </c>
      <c r="P179">
        <v>16.899999999999999</v>
      </c>
      <c r="Q179">
        <v>16.899999999999999</v>
      </c>
      <c r="R179">
        <v>16.899999999999999</v>
      </c>
      <c r="S179">
        <v>16.899999999999999</v>
      </c>
      <c r="T179">
        <v>16.899999999999999</v>
      </c>
      <c r="U179">
        <v>16.899999999999999</v>
      </c>
      <c r="V179">
        <v>16.899999999999999</v>
      </c>
      <c r="W179">
        <v>16.899999999999999</v>
      </c>
      <c r="X179">
        <v>16.899999999999999</v>
      </c>
      <c r="Y179">
        <v>16.899999999999999</v>
      </c>
      <c r="Z179">
        <v>16.899999999999999</v>
      </c>
      <c r="AA179">
        <v>16.899999999999999</v>
      </c>
      <c r="AB179">
        <v>16.899999999999999</v>
      </c>
      <c r="AC179">
        <v>16.899999999999999</v>
      </c>
      <c r="AD179">
        <v>16.899999999999999</v>
      </c>
      <c r="AE179">
        <v>16.899999999999999</v>
      </c>
      <c r="AF179">
        <v>16.899999999999999</v>
      </c>
      <c r="AG179">
        <v>16.899999999999999</v>
      </c>
      <c r="AH179">
        <v>16.899999999999999</v>
      </c>
      <c r="AI179">
        <v>16.899999999999999</v>
      </c>
      <c r="AJ179">
        <v>16.899999999999999</v>
      </c>
      <c r="AK179">
        <v>16.899999999999999</v>
      </c>
      <c r="AL179">
        <v>16.899999999999999</v>
      </c>
    </row>
    <row r="180" spans="1:38">
      <c r="A180" t="s">
        <v>886</v>
      </c>
      <c r="B180" t="s">
        <v>905</v>
      </c>
      <c r="C180" t="s">
        <v>124</v>
      </c>
      <c r="D180" t="s">
        <v>744</v>
      </c>
      <c r="E180">
        <v>10.4</v>
      </c>
      <c r="F180">
        <v>10.4</v>
      </c>
      <c r="G180">
        <v>10.4</v>
      </c>
      <c r="H180">
        <v>10.4</v>
      </c>
      <c r="I180">
        <v>10.4</v>
      </c>
      <c r="J180">
        <v>10.4</v>
      </c>
      <c r="K180">
        <v>10.4</v>
      </c>
      <c r="L180">
        <v>10.4</v>
      </c>
      <c r="M180">
        <v>10.4</v>
      </c>
      <c r="N180">
        <v>10.4</v>
      </c>
      <c r="O180">
        <v>10.4</v>
      </c>
      <c r="P180">
        <v>10.4</v>
      </c>
      <c r="Q180">
        <v>10.4</v>
      </c>
      <c r="R180">
        <v>10.4</v>
      </c>
      <c r="S180">
        <v>10.4</v>
      </c>
      <c r="T180">
        <v>10.4</v>
      </c>
      <c r="U180">
        <v>10.4</v>
      </c>
      <c r="V180">
        <v>10.4</v>
      </c>
      <c r="W180">
        <v>10.4</v>
      </c>
      <c r="X180">
        <v>10.4</v>
      </c>
      <c r="Y180">
        <v>10.4</v>
      </c>
      <c r="Z180">
        <v>10.4</v>
      </c>
      <c r="AA180">
        <v>10.4</v>
      </c>
      <c r="AB180">
        <v>10.4</v>
      </c>
      <c r="AC180">
        <v>10.4</v>
      </c>
      <c r="AD180">
        <v>10.4</v>
      </c>
      <c r="AE180">
        <v>10.4</v>
      </c>
      <c r="AF180">
        <v>10.4</v>
      </c>
      <c r="AG180">
        <v>10.4</v>
      </c>
      <c r="AH180">
        <v>10.4</v>
      </c>
      <c r="AI180">
        <v>10.4</v>
      </c>
      <c r="AJ180">
        <v>10.4</v>
      </c>
      <c r="AK180">
        <v>10.4</v>
      </c>
      <c r="AL180">
        <v>10.4</v>
      </c>
    </row>
    <row r="181" spans="1:38">
      <c r="A181" t="s">
        <v>886</v>
      </c>
      <c r="B181" t="s">
        <v>905</v>
      </c>
      <c r="C181" t="s">
        <v>107</v>
      </c>
      <c r="D181" t="s">
        <v>744</v>
      </c>
      <c r="E181">
        <v>11.7</v>
      </c>
      <c r="F181">
        <v>11.7</v>
      </c>
      <c r="G181">
        <v>11.7</v>
      </c>
      <c r="H181">
        <v>11.7</v>
      </c>
      <c r="I181">
        <v>11.7</v>
      </c>
      <c r="J181">
        <v>11.7</v>
      </c>
      <c r="K181">
        <v>11.7</v>
      </c>
      <c r="L181">
        <v>11.7</v>
      </c>
      <c r="M181">
        <v>11.7</v>
      </c>
      <c r="N181">
        <v>11.7</v>
      </c>
      <c r="O181">
        <v>11.7</v>
      </c>
      <c r="P181">
        <v>11.7</v>
      </c>
      <c r="Q181">
        <v>11.7</v>
      </c>
      <c r="R181">
        <v>11.7</v>
      </c>
      <c r="S181">
        <v>11.7</v>
      </c>
      <c r="T181">
        <v>11.7</v>
      </c>
      <c r="U181">
        <v>11.7</v>
      </c>
      <c r="V181">
        <v>11.7</v>
      </c>
      <c r="W181">
        <v>11.7</v>
      </c>
      <c r="X181">
        <v>11.7</v>
      </c>
      <c r="Y181">
        <v>11.7</v>
      </c>
      <c r="Z181">
        <v>11.7</v>
      </c>
      <c r="AA181">
        <v>11.7</v>
      </c>
      <c r="AB181">
        <v>11.7</v>
      </c>
      <c r="AC181">
        <v>11.7</v>
      </c>
      <c r="AD181">
        <v>11.7</v>
      </c>
      <c r="AE181">
        <v>11.7</v>
      </c>
      <c r="AF181">
        <v>11.7</v>
      </c>
      <c r="AG181">
        <v>11.7</v>
      </c>
      <c r="AH181">
        <v>11.7</v>
      </c>
      <c r="AI181">
        <v>11.7</v>
      </c>
      <c r="AJ181">
        <v>11.7</v>
      </c>
      <c r="AK181">
        <v>11.7</v>
      </c>
      <c r="AL181">
        <v>11.7</v>
      </c>
    </row>
    <row r="182" spans="1:38">
      <c r="A182" t="s">
        <v>886</v>
      </c>
      <c r="B182" t="s">
        <v>905</v>
      </c>
      <c r="C182" t="s">
        <v>121</v>
      </c>
      <c r="D182" t="s">
        <v>744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>
      <c r="A183" t="s">
        <v>886</v>
      </c>
      <c r="B183" t="s">
        <v>906</v>
      </c>
      <c r="C183" t="s">
        <v>114</v>
      </c>
      <c r="D183" t="s">
        <v>744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>
      <c r="A184" t="s">
        <v>886</v>
      </c>
      <c r="B184" t="s">
        <v>907</v>
      </c>
      <c r="C184" t="s">
        <v>114</v>
      </c>
      <c r="D184" t="s">
        <v>744</v>
      </c>
      <c r="E184">
        <v>17</v>
      </c>
      <c r="F184">
        <v>17</v>
      </c>
      <c r="G184">
        <v>17</v>
      </c>
      <c r="H184">
        <v>17</v>
      </c>
      <c r="I184">
        <v>17</v>
      </c>
      <c r="J184">
        <v>17</v>
      </c>
      <c r="K184">
        <v>17</v>
      </c>
      <c r="L184">
        <v>17</v>
      </c>
      <c r="M184">
        <v>17</v>
      </c>
      <c r="N184">
        <v>17</v>
      </c>
      <c r="O184">
        <v>17</v>
      </c>
      <c r="P184">
        <v>17</v>
      </c>
      <c r="Q184">
        <v>17</v>
      </c>
      <c r="R184">
        <v>17</v>
      </c>
      <c r="S184">
        <v>17</v>
      </c>
      <c r="T184">
        <v>17</v>
      </c>
      <c r="U184">
        <v>17</v>
      </c>
      <c r="V184">
        <v>17</v>
      </c>
      <c r="W184">
        <v>17</v>
      </c>
      <c r="X184">
        <v>17</v>
      </c>
      <c r="Y184">
        <v>17</v>
      </c>
      <c r="Z184">
        <v>17</v>
      </c>
      <c r="AA184">
        <v>17</v>
      </c>
      <c r="AB184">
        <v>17</v>
      </c>
      <c r="AC184">
        <v>17</v>
      </c>
      <c r="AD184">
        <v>17</v>
      </c>
      <c r="AE184">
        <v>17</v>
      </c>
      <c r="AF184">
        <v>17</v>
      </c>
      <c r="AG184">
        <v>17</v>
      </c>
      <c r="AH184">
        <v>17</v>
      </c>
      <c r="AI184">
        <v>17</v>
      </c>
      <c r="AJ184">
        <v>17</v>
      </c>
      <c r="AK184">
        <v>17</v>
      </c>
      <c r="AL184">
        <v>17</v>
      </c>
    </row>
    <row r="185" spans="1:38">
      <c r="A185" t="s">
        <v>886</v>
      </c>
      <c r="B185" t="s">
        <v>908</v>
      </c>
      <c r="C185" t="s">
        <v>114</v>
      </c>
      <c r="D185" t="s">
        <v>744</v>
      </c>
      <c r="E185">
        <v>68.099999999999994</v>
      </c>
      <c r="F185">
        <v>68.099999999999994</v>
      </c>
      <c r="G185">
        <v>68.099999999999994</v>
      </c>
      <c r="H185">
        <v>68.099999999999994</v>
      </c>
      <c r="I185">
        <v>68.099999999999994</v>
      </c>
      <c r="J185">
        <v>68.099999999999994</v>
      </c>
      <c r="K185">
        <v>68.099999999999994</v>
      </c>
      <c r="L185">
        <v>68.099999999999994</v>
      </c>
      <c r="M185">
        <v>68.099999999999994</v>
      </c>
      <c r="N185">
        <v>68.099999999999994</v>
      </c>
      <c r="O185">
        <v>68.099999999999994</v>
      </c>
      <c r="P185">
        <v>68.099999999999994</v>
      </c>
      <c r="Q185">
        <v>68.099999999999994</v>
      </c>
      <c r="R185">
        <v>68.099999999999994</v>
      </c>
      <c r="S185">
        <v>68.099999999999994</v>
      </c>
      <c r="T185">
        <v>68.099999999999994</v>
      </c>
      <c r="U185">
        <v>68.099999999999994</v>
      </c>
      <c r="V185">
        <v>68.099999999999994</v>
      </c>
      <c r="W185">
        <v>68.099999999999994</v>
      </c>
      <c r="X185">
        <v>68.099999999999994</v>
      </c>
      <c r="Y185">
        <v>68.099999999999994</v>
      </c>
      <c r="Z185">
        <v>68.099999999999994</v>
      </c>
      <c r="AA185">
        <v>68.099999999999994</v>
      </c>
      <c r="AB185">
        <v>68.099999999999994</v>
      </c>
      <c r="AC185">
        <v>68.099999999999994</v>
      </c>
      <c r="AD185">
        <v>68.099999999999994</v>
      </c>
      <c r="AE185">
        <v>68.099999999999994</v>
      </c>
      <c r="AF185">
        <v>68.099999999999994</v>
      </c>
      <c r="AG185">
        <v>68.099999999999994</v>
      </c>
      <c r="AH185">
        <v>68.099999999999994</v>
      </c>
      <c r="AI185">
        <v>68.099999999999994</v>
      </c>
      <c r="AJ185">
        <v>68.099999999999994</v>
      </c>
      <c r="AK185">
        <v>68.099999999999994</v>
      </c>
      <c r="AL185">
        <v>68.099999999999994</v>
      </c>
    </row>
    <row r="186" spans="1:38">
      <c r="A186" t="s">
        <v>886</v>
      </c>
      <c r="B186" t="s">
        <v>909</v>
      </c>
      <c r="C186" t="s">
        <v>114</v>
      </c>
      <c r="D186" t="s">
        <v>744</v>
      </c>
      <c r="E186">
        <v>51.1</v>
      </c>
      <c r="F186">
        <v>51.1</v>
      </c>
      <c r="G186">
        <v>51.1</v>
      </c>
      <c r="H186">
        <v>51.1</v>
      </c>
      <c r="I186">
        <v>51.1</v>
      </c>
      <c r="J186">
        <v>51.1</v>
      </c>
      <c r="K186">
        <v>51.1</v>
      </c>
      <c r="L186">
        <v>51.1</v>
      </c>
      <c r="M186">
        <v>51.1</v>
      </c>
      <c r="N186">
        <v>51.1</v>
      </c>
      <c r="O186">
        <v>51.1</v>
      </c>
      <c r="P186">
        <v>51.1</v>
      </c>
      <c r="Q186">
        <v>51.1</v>
      </c>
      <c r="R186">
        <v>51.1</v>
      </c>
      <c r="S186">
        <v>51.1</v>
      </c>
      <c r="T186">
        <v>51.1</v>
      </c>
      <c r="U186">
        <v>51.1</v>
      </c>
      <c r="V186">
        <v>51.1</v>
      </c>
      <c r="W186">
        <v>51.1</v>
      </c>
      <c r="X186">
        <v>51.1</v>
      </c>
      <c r="Y186">
        <v>51.1</v>
      </c>
      <c r="Z186">
        <v>51.1</v>
      </c>
      <c r="AA186">
        <v>51.1</v>
      </c>
      <c r="AB186">
        <v>51.1</v>
      </c>
      <c r="AC186">
        <v>51.1</v>
      </c>
      <c r="AD186">
        <v>51.1</v>
      </c>
      <c r="AE186">
        <v>51.1</v>
      </c>
      <c r="AF186">
        <v>51.1</v>
      </c>
      <c r="AG186">
        <v>51.1</v>
      </c>
      <c r="AH186">
        <v>51.1</v>
      </c>
      <c r="AI186">
        <v>51.1</v>
      </c>
      <c r="AJ186">
        <v>51.1</v>
      </c>
      <c r="AK186">
        <v>51.1</v>
      </c>
      <c r="AL186">
        <v>51.1</v>
      </c>
    </row>
    <row r="187" spans="1:38">
      <c r="A187" t="s">
        <v>875</v>
      </c>
      <c r="B187" t="s">
        <v>903</v>
      </c>
      <c r="C187" t="s">
        <v>107</v>
      </c>
      <c r="D187" t="s">
        <v>744</v>
      </c>
      <c r="E187">
        <v>43.5</v>
      </c>
      <c r="F187">
        <v>43.5</v>
      </c>
      <c r="G187">
        <v>43.5</v>
      </c>
      <c r="H187">
        <v>43.5</v>
      </c>
      <c r="I187">
        <v>43.5</v>
      </c>
      <c r="J187">
        <v>43.5</v>
      </c>
      <c r="K187">
        <v>43.5</v>
      </c>
      <c r="L187">
        <v>43.5</v>
      </c>
      <c r="M187">
        <v>43.5</v>
      </c>
      <c r="N187">
        <v>43.5</v>
      </c>
      <c r="O187">
        <v>43.5</v>
      </c>
      <c r="P187">
        <v>43.5</v>
      </c>
      <c r="Q187">
        <v>43.5</v>
      </c>
      <c r="R187">
        <v>43.5</v>
      </c>
      <c r="S187">
        <v>43.5</v>
      </c>
      <c r="T187">
        <v>43.5</v>
      </c>
      <c r="U187">
        <v>43.5</v>
      </c>
      <c r="V187">
        <v>43.5</v>
      </c>
      <c r="W187">
        <v>43.5</v>
      </c>
      <c r="X187">
        <v>43.5</v>
      </c>
      <c r="Y187">
        <v>43.5</v>
      </c>
      <c r="Z187">
        <v>43.5</v>
      </c>
      <c r="AA187">
        <v>43.5</v>
      </c>
      <c r="AB187">
        <v>43.5</v>
      </c>
      <c r="AC187">
        <v>43.5</v>
      </c>
      <c r="AD187">
        <v>43.5</v>
      </c>
      <c r="AE187">
        <v>43.5</v>
      </c>
      <c r="AF187">
        <v>43.5</v>
      </c>
      <c r="AG187">
        <v>43.5</v>
      </c>
      <c r="AH187">
        <v>43.5</v>
      </c>
      <c r="AI187">
        <v>43.5</v>
      </c>
      <c r="AJ187">
        <v>43.5</v>
      </c>
      <c r="AK187">
        <v>43.5</v>
      </c>
      <c r="AL187">
        <v>43.5</v>
      </c>
    </row>
    <row r="188" spans="1:38">
      <c r="A188" t="s">
        <v>875</v>
      </c>
      <c r="B188" t="s">
        <v>903</v>
      </c>
      <c r="C188" t="s">
        <v>121</v>
      </c>
      <c r="D188" t="s">
        <v>744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>
      <c r="A189" t="s">
        <v>875</v>
      </c>
      <c r="B189" t="s">
        <v>904</v>
      </c>
      <c r="C189" t="s">
        <v>124</v>
      </c>
      <c r="D189" t="s">
        <v>744</v>
      </c>
      <c r="E189">
        <v>21.7</v>
      </c>
      <c r="F189">
        <v>21.7</v>
      </c>
      <c r="G189">
        <v>21.7</v>
      </c>
      <c r="H189">
        <v>21.7</v>
      </c>
      <c r="I189">
        <v>21.7</v>
      </c>
      <c r="J189">
        <v>21.7</v>
      </c>
      <c r="K189">
        <v>21.7</v>
      </c>
      <c r="L189">
        <v>21.7</v>
      </c>
      <c r="M189">
        <v>21.7</v>
      </c>
      <c r="N189">
        <v>21.7</v>
      </c>
      <c r="O189">
        <v>21.7</v>
      </c>
      <c r="P189">
        <v>21.7</v>
      </c>
      <c r="Q189">
        <v>21.7</v>
      </c>
      <c r="R189">
        <v>21.7</v>
      </c>
      <c r="S189">
        <v>21.7</v>
      </c>
      <c r="T189">
        <v>21.7</v>
      </c>
      <c r="U189">
        <v>21.7</v>
      </c>
      <c r="V189">
        <v>21.7</v>
      </c>
      <c r="W189">
        <v>21.7</v>
      </c>
      <c r="X189">
        <v>21.7</v>
      </c>
      <c r="Y189">
        <v>21.7</v>
      </c>
      <c r="Z189">
        <v>21.7</v>
      </c>
      <c r="AA189">
        <v>21.7</v>
      </c>
      <c r="AB189">
        <v>21.7</v>
      </c>
      <c r="AC189">
        <v>21.7</v>
      </c>
      <c r="AD189">
        <v>21.7</v>
      </c>
      <c r="AE189">
        <v>21.7</v>
      </c>
      <c r="AF189">
        <v>21.7</v>
      </c>
      <c r="AG189">
        <v>21.7</v>
      </c>
      <c r="AH189">
        <v>21.7</v>
      </c>
      <c r="AI189">
        <v>21.7</v>
      </c>
      <c r="AJ189">
        <v>21.7</v>
      </c>
      <c r="AK189">
        <v>21.7</v>
      </c>
      <c r="AL189">
        <v>21.7</v>
      </c>
    </row>
    <row r="190" spans="1:38">
      <c r="A190" t="s">
        <v>875</v>
      </c>
      <c r="B190" t="s">
        <v>904</v>
      </c>
      <c r="C190" t="s">
        <v>114</v>
      </c>
      <c r="D190" t="s">
        <v>744</v>
      </c>
      <c r="E190">
        <v>0.3</v>
      </c>
      <c r="F190">
        <v>0.3</v>
      </c>
      <c r="G190">
        <v>0.3</v>
      </c>
      <c r="H190">
        <v>0.3</v>
      </c>
      <c r="I190">
        <v>0.3</v>
      </c>
      <c r="J190">
        <v>0.3</v>
      </c>
      <c r="K190">
        <v>0.3</v>
      </c>
      <c r="L190">
        <v>0.3</v>
      </c>
      <c r="M190">
        <v>0.3</v>
      </c>
      <c r="N190">
        <v>0.3</v>
      </c>
      <c r="O190">
        <v>0.3</v>
      </c>
      <c r="P190">
        <v>0.3</v>
      </c>
      <c r="Q190">
        <v>0.3</v>
      </c>
      <c r="R190">
        <v>0.3</v>
      </c>
      <c r="S190">
        <v>0.3</v>
      </c>
      <c r="T190">
        <v>0.3</v>
      </c>
      <c r="U190">
        <v>0.3</v>
      </c>
      <c r="V190">
        <v>0.3</v>
      </c>
      <c r="W190">
        <v>0.3</v>
      </c>
      <c r="X190">
        <v>0.3</v>
      </c>
      <c r="Y190">
        <v>0.3</v>
      </c>
      <c r="Z190">
        <v>0.3</v>
      </c>
      <c r="AA190">
        <v>0.3</v>
      </c>
      <c r="AB190">
        <v>0.3</v>
      </c>
      <c r="AC190">
        <v>0.3</v>
      </c>
      <c r="AD190">
        <v>0.3</v>
      </c>
      <c r="AE190">
        <v>0.3</v>
      </c>
      <c r="AF190">
        <v>0.3</v>
      </c>
      <c r="AG190">
        <v>0.3</v>
      </c>
      <c r="AH190">
        <v>0.3</v>
      </c>
      <c r="AI190">
        <v>0.3</v>
      </c>
      <c r="AJ190">
        <v>0.3</v>
      </c>
      <c r="AK190">
        <v>0.3</v>
      </c>
      <c r="AL190">
        <v>0.3</v>
      </c>
    </row>
    <row r="191" spans="1:38">
      <c r="A191" t="s">
        <v>875</v>
      </c>
      <c r="B191" t="s">
        <v>904</v>
      </c>
      <c r="C191" t="s">
        <v>107</v>
      </c>
      <c r="D191" t="s">
        <v>744</v>
      </c>
      <c r="E191">
        <v>2.7</v>
      </c>
      <c r="F191">
        <v>2.7</v>
      </c>
      <c r="G191">
        <v>2.7</v>
      </c>
      <c r="H191">
        <v>2.7</v>
      </c>
      <c r="I191">
        <v>2.7</v>
      </c>
      <c r="J191">
        <v>2.7</v>
      </c>
      <c r="K191">
        <v>2.7</v>
      </c>
      <c r="L191">
        <v>2.7</v>
      </c>
      <c r="M191">
        <v>2.7</v>
      </c>
      <c r="N191">
        <v>2.7</v>
      </c>
      <c r="O191">
        <v>2.7</v>
      </c>
      <c r="P191">
        <v>2.7</v>
      </c>
      <c r="Q191">
        <v>2.7</v>
      </c>
      <c r="R191">
        <v>2.7</v>
      </c>
      <c r="S191">
        <v>2.7</v>
      </c>
      <c r="T191">
        <v>2.7</v>
      </c>
      <c r="U191">
        <v>2.7</v>
      </c>
      <c r="V191">
        <v>2.7</v>
      </c>
      <c r="W191">
        <v>2.7</v>
      </c>
      <c r="X191">
        <v>2.7</v>
      </c>
      <c r="Y191">
        <v>2.7</v>
      </c>
      <c r="Z191">
        <v>2.7</v>
      </c>
      <c r="AA191">
        <v>2.7</v>
      </c>
      <c r="AB191">
        <v>2.7</v>
      </c>
      <c r="AC191">
        <v>2.7</v>
      </c>
      <c r="AD191">
        <v>2.7</v>
      </c>
      <c r="AE191">
        <v>2.7</v>
      </c>
      <c r="AF191">
        <v>2.7</v>
      </c>
      <c r="AG191">
        <v>2.7</v>
      </c>
      <c r="AH191">
        <v>2.7</v>
      </c>
      <c r="AI191">
        <v>2.7</v>
      </c>
      <c r="AJ191">
        <v>2.7</v>
      </c>
      <c r="AK191">
        <v>2.7</v>
      </c>
      <c r="AL191">
        <v>2.7</v>
      </c>
    </row>
    <row r="192" spans="1:38">
      <c r="A192" t="s">
        <v>875</v>
      </c>
      <c r="B192" t="s">
        <v>904</v>
      </c>
      <c r="C192" t="s">
        <v>121</v>
      </c>
      <c r="D192" t="s">
        <v>744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t="s">
        <v>875</v>
      </c>
      <c r="B193" t="s">
        <v>904</v>
      </c>
      <c r="C193" t="s">
        <v>106</v>
      </c>
      <c r="D193" t="s">
        <v>744</v>
      </c>
      <c r="E193">
        <v>0.1</v>
      </c>
      <c r="F193">
        <v>0.1</v>
      </c>
      <c r="G193">
        <v>0.1</v>
      </c>
      <c r="H193">
        <v>0.1</v>
      </c>
      <c r="I193">
        <v>0.1</v>
      </c>
      <c r="J193">
        <v>0.1</v>
      </c>
      <c r="K193">
        <v>0.1</v>
      </c>
      <c r="L193">
        <v>0.1</v>
      </c>
      <c r="M193">
        <v>0.1</v>
      </c>
      <c r="N193">
        <v>0.1</v>
      </c>
      <c r="O193">
        <v>0.1</v>
      </c>
      <c r="P193">
        <v>0.1</v>
      </c>
      <c r="Q193">
        <v>0.1</v>
      </c>
      <c r="R193">
        <v>0.1</v>
      </c>
      <c r="S193">
        <v>0.1</v>
      </c>
      <c r="T193">
        <v>0.1</v>
      </c>
      <c r="U193">
        <v>0.1</v>
      </c>
      <c r="V193">
        <v>0.1</v>
      </c>
      <c r="W193">
        <v>0.1</v>
      </c>
      <c r="X193">
        <v>0.1</v>
      </c>
      <c r="Y193">
        <v>0.1</v>
      </c>
      <c r="Z193">
        <v>0.1</v>
      </c>
      <c r="AA193">
        <v>0.1</v>
      </c>
      <c r="AB193">
        <v>0.1</v>
      </c>
      <c r="AC193">
        <v>0.1</v>
      </c>
      <c r="AD193">
        <v>0.1</v>
      </c>
      <c r="AE193">
        <v>0.1</v>
      </c>
      <c r="AF193">
        <v>0.1</v>
      </c>
      <c r="AG193">
        <v>0.1</v>
      </c>
      <c r="AH193">
        <v>0.1</v>
      </c>
      <c r="AI193">
        <v>0.1</v>
      </c>
      <c r="AJ193">
        <v>0.1</v>
      </c>
      <c r="AK193">
        <v>0.1</v>
      </c>
      <c r="AL193">
        <v>0.1</v>
      </c>
    </row>
    <row r="194" spans="1:38">
      <c r="A194" t="s">
        <v>875</v>
      </c>
      <c r="B194" t="s">
        <v>905</v>
      </c>
      <c r="C194" t="s">
        <v>124</v>
      </c>
      <c r="D194" t="s">
        <v>744</v>
      </c>
      <c r="E194">
        <v>2.1</v>
      </c>
      <c r="F194">
        <v>2.1</v>
      </c>
      <c r="G194">
        <v>2.1</v>
      </c>
      <c r="H194">
        <v>2.1</v>
      </c>
      <c r="I194">
        <v>2.1</v>
      </c>
      <c r="J194">
        <v>2.1</v>
      </c>
      <c r="K194">
        <v>2.1</v>
      </c>
      <c r="L194">
        <v>2.1</v>
      </c>
      <c r="M194">
        <v>2.1</v>
      </c>
      <c r="N194">
        <v>2.1</v>
      </c>
      <c r="O194">
        <v>2.1</v>
      </c>
      <c r="P194">
        <v>2.1</v>
      </c>
      <c r="Q194">
        <v>2.1</v>
      </c>
      <c r="R194">
        <v>2.1</v>
      </c>
      <c r="S194">
        <v>2.1</v>
      </c>
      <c r="T194">
        <v>2.1</v>
      </c>
      <c r="U194">
        <v>2.1</v>
      </c>
      <c r="V194">
        <v>2.1</v>
      </c>
      <c r="W194">
        <v>2.1</v>
      </c>
      <c r="X194">
        <v>2.1</v>
      </c>
      <c r="Y194">
        <v>2.1</v>
      </c>
      <c r="Z194">
        <v>2.1</v>
      </c>
      <c r="AA194">
        <v>2.1</v>
      </c>
      <c r="AB194">
        <v>2.1</v>
      </c>
      <c r="AC194">
        <v>2.1</v>
      </c>
      <c r="AD194">
        <v>2.1</v>
      </c>
      <c r="AE194">
        <v>2.1</v>
      </c>
      <c r="AF194">
        <v>2.1</v>
      </c>
      <c r="AG194">
        <v>2.1</v>
      </c>
      <c r="AH194">
        <v>2.1</v>
      </c>
      <c r="AI194">
        <v>2.1</v>
      </c>
      <c r="AJ194">
        <v>2.1</v>
      </c>
      <c r="AK194">
        <v>2.1</v>
      </c>
      <c r="AL194">
        <v>2.1</v>
      </c>
    </row>
    <row r="195" spans="1:38">
      <c r="A195" t="s">
        <v>875</v>
      </c>
      <c r="B195" t="s">
        <v>905</v>
      </c>
      <c r="C195" t="s">
        <v>107</v>
      </c>
      <c r="D195" t="s">
        <v>744</v>
      </c>
      <c r="E195">
        <v>13.4</v>
      </c>
      <c r="F195">
        <v>13.4</v>
      </c>
      <c r="G195">
        <v>13.4</v>
      </c>
      <c r="H195">
        <v>13.4</v>
      </c>
      <c r="I195">
        <v>13.4</v>
      </c>
      <c r="J195">
        <v>13.4</v>
      </c>
      <c r="K195">
        <v>13.4</v>
      </c>
      <c r="L195">
        <v>13.4</v>
      </c>
      <c r="M195">
        <v>13.4</v>
      </c>
      <c r="N195">
        <v>13.4</v>
      </c>
      <c r="O195">
        <v>13.4</v>
      </c>
      <c r="P195">
        <v>13.4</v>
      </c>
      <c r="Q195">
        <v>13.4</v>
      </c>
      <c r="R195">
        <v>13.4</v>
      </c>
      <c r="S195">
        <v>13.4</v>
      </c>
      <c r="T195">
        <v>13.4</v>
      </c>
      <c r="U195">
        <v>13.4</v>
      </c>
      <c r="V195">
        <v>13.4</v>
      </c>
      <c r="W195">
        <v>13.4</v>
      </c>
      <c r="X195">
        <v>13.4</v>
      </c>
      <c r="Y195">
        <v>13.4</v>
      </c>
      <c r="Z195">
        <v>13.4</v>
      </c>
      <c r="AA195">
        <v>13.4</v>
      </c>
      <c r="AB195">
        <v>13.4</v>
      </c>
      <c r="AC195">
        <v>13.4</v>
      </c>
      <c r="AD195">
        <v>13.4</v>
      </c>
      <c r="AE195">
        <v>13.4</v>
      </c>
      <c r="AF195">
        <v>13.4</v>
      </c>
      <c r="AG195">
        <v>13.4</v>
      </c>
      <c r="AH195">
        <v>13.4</v>
      </c>
      <c r="AI195">
        <v>13.4</v>
      </c>
      <c r="AJ195">
        <v>13.4</v>
      </c>
      <c r="AK195">
        <v>13.4</v>
      </c>
      <c r="AL195">
        <v>13.4</v>
      </c>
    </row>
    <row r="196" spans="1:38">
      <c r="A196" t="s">
        <v>875</v>
      </c>
      <c r="B196" t="s">
        <v>905</v>
      </c>
      <c r="C196" t="s">
        <v>121</v>
      </c>
      <c r="D196" t="s">
        <v>744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 t="s">
        <v>875</v>
      </c>
      <c r="B197" t="s">
        <v>906</v>
      </c>
      <c r="C197" t="s">
        <v>114</v>
      </c>
      <c r="D197" t="s">
        <v>744</v>
      </c>
      <c r="E197">
        <v>3.9</v>
      </c>
      <c r="F197">
        <v>3.9</v>
      </c>
      <c r="G197">
        <v>3.9</v>
      </c>
      <c r="H197">
        <v>3.9</v>
      </c>
      <c r="I197">
        <v>3.9</v>
      </c>
      <c r="J197">
        <v>3.9</v>
      </c>
      <c r="K197">
        <v>3.9</v>
      </c>
      <c r="L197">
        <v>3.9</v>
      </c>
      <c r="M197">
        <v>3.9</v>
      </c>
      <c r="N197">
        <v>3.9</v>
      </c>
      <c r="O197">
        <v>3.9</v>
      </c>
      <c r="P197">
        <v>3.9</v>
      </c>
      <c r="Q197">
        <v>3.9</v>
      </c>
      <c r="R197">
        <v>3.9</v>
      </c>
      <c r="S197">
        <v>3.9</v>
      </c>
      <c r="T197">
        <v>3.9</v>
      </c>
      <c r="U197">
        <v>3.9</v>
      </c>
      <c r="V197">
        <v>3.9</v>
      </c>
      <c r="W197">
        <v>3.9</v>
      </c>
      <c r="X197">
        <v>3.9</v>
      </c>
      <c r="Y197">
        <v>3.9</v>
      </c>
      <c r="Z197">
        <v>3.9</v>
      </c>
      <c r="AA197">
        <v>3.9</v>
      </c>
      <c r="AB197">
        <v>3.9</v>
      </c>
      <c r="AC197">
        <v>3.9</v>
      </c>
      <c r="AD197">
        <v>3.9</v>
      </c>
      <c r="AE197">
        <v>3.9</v>
      </c>
      <c r="AF197">
        <v>3.9</v>
      </c>
      <c r="AG197">
        <v>3.9</v>
      </c>
      <c r="AH197">
        <v>3.9</v>
      </c>
      <c r="AI197">
        <v>3.9</v>
      </c>
      <c r="AJ197">
        <v>3.9</v>
      </c>
      <c r="AK197">
        <v>3.9</v>
      </c>
      <c r="AL197">
        <v>3.9</v>
      </c>
    </row>
    <row r="198" spans="1:38">
      <c r="A198" t="s">
        <v>875</v>
      </c>
      <c r="B198" t="s">
        <v>907</v>
      </c>
      <c r="C198" t="s">
        <v>114</v>
      </c>
      <c r="D198" t="s">
        <v>744</v>
      </c>
      <c r="E198">
        <v>19.399999999999999</v>
      </c>
      <c r="F198">
        <v>19.399999999999999</v>
      </c>
      <c r="G198">
        <v>19.399999999999999</v>
      </c>
      <c r="H198">
        <v>19.399999999999999</v>
      </c>
      <c r="I198">
        <v>19.399999999999999</v>
      </c>
      <c r="J198">
        <v>19.399999999999999</v>
      </c>
      <c r="K198">
        <v>19.399999999999999</v>
      </c>
      <c r="L198">
        <v>19.399999999999999</v>
      </c>
      <c r="M198">
        <v>19.399999999999999</v>
      </c>
      <c r="N198">
        <v>19.399999999999999</v>
      </c>
      <c r="O198">
        <v>19.399999999999999</v>
      </c>
      <c r="P198">
        <v>19.399999999999999</v>
      </c>
      <c r="Q198">
        <v>19.399999999999999</v>
      </c>
      <c r="R198">
        <v>19.399999999999999</v>
      </c>
      <c r="S198">
        <v>19.399999999999999</v>
      </c>
      <c r="T198">
        <v>19.399999999999999</v>
      </c>
      <c r="U198">
        <v>19.399999999999999</v>
      </c>
      <c r="V198">
        <v>19.399999999999999</v>
      </c>
      <c r="W198">
        <v>19.399999999999999</v>
      </c>
      <c r="X198">
        <v>19.399999999999999</v>
      </c>
      <c r="Y198">
        <v>19.399999999999999</v>
      </c>
      <c r="Z198">
        <v>19.399999999999999</v>
      </c>
      <c r="AA198">
        <v>19.399999999999999</v>
      </c>
      <c r="AB198">
        <v>19.399999999999999</v>
      </c>
      <c r="AC198">
        <v>19.399999999999999</v>
      </c>
      <c r="AD198">
        <v>19.399999999999999</v>
      </c>
      <c r="AE198">
        <v>19.399999999999999</v>
      </c>
      <c r="AF198">
        <v>19.399999999999999</v>
      </c>
      <c r="AG198">
        <v>19.399999999999999</v>
      </c>
      <c r="AH198">
        <v>19.399999999999999</v>
      </c>
      <c r="AI198">
        <v>19.399999999999999</v>
      </c>
      <c r="AJ198">
        <v>19.399999999999999</v>
      </c>
      <c r="AK198">
        <v>19.399999999999999</v>
      </c>
      <c r="AL198">
        <v>19.399999999999999</v>
      </c>
    </row>
    <row r="199" spans="1:38">
      <c r="A199" t="s">
        <v>875</v>
      </c>
      <c r="B199" t="s">
        <v>908</v>
      </c>
      <c r="C199" t="s">
        <v>114</v>
      </c>
      <c r="D199" t="s">
        <v>744</v>
      </c>
      <c r="E199">
        <v>54.2</v>
      </c>
      <c r="F199">
        <v>54.2</v>
      </c>
      <c r="G199">
        <v>54.2</v>
      </c>
      <c r="H199">
        <v>54.2</v>
      </c>
      <c r="I199">
        <v>54.2</v>
      </c>
      <c r="J199">
        <v>54.2</v>
      </c>
      <c r="K199">
        <v>54.2</v>
      </c>
      <c r="L199">
        <v>54.2</v>
      </c>
      <c r="M199">
        <v>54.2</v>
      </c>
      <c r="N199">
        <v>54.2</v>
      </c>
      <c r="O199">
        <v>54.2</v>
      </c>
      <c r="P199">
        <v>54.2</v>
      </c>
      <c r="Q199">
        <v>54.2</v>
      </c>
      <c r="R199">
        <v>54.2</v>
      </c>
      <c r="S199">
        <v>54.2</v>
      </c>
      <c r="T199">
        <v>54.2</v>
      </c>
      <c r="U199">
        <v>54.2</v>
      </c>
      <c r="V199">
        <v>54.2</v>
      </c>
      <c r="W199">
        <v>54.2</v>
      </c>
      <c r="X199">
        <v>54.2</v>
      </c>
      <c r="Y199">
        <v>54.2</v>
      </c>
      <c r="Z199">
        <v>54.2</v>
      </c>
      <c r="AA199">
        <v>54.2</v>
      </c>
      <c r="AB199">
        <v>54.2</v>
      </c>
      <c r="AC199">
        <v>54.2</v>
      </c>
      <c r="AD199">
        <v>54.2</v>
      </c>
      <c r="AE199">
        <v>54.2</v>
      </c>
      <c r="AF199">
        <v>54.2</v>
      </c>
      <c r="AG199">
        <v>54.2</v>
      </c>
      <c r="AH199">
        <v>54.2</v>
      </c>
      <c r="AI199">
        <v>54.2</v>
      </c>
      <c r="AJ199">
        <v>54.2</v>
      </c>
      <c r="AK199">
        <v>54.2</v>
      </c>
      <c r="AL199">
        <v>54.2</v>
      </c>
    </row>
    <row r="200" spans="1:38">
      <c r="A200" t="s">
        <v>875</v>
      </c>
      <c r="B200" t="s">
        <v>909</v>
      </c>
      <c r="C200" t="s">
        <v>114</v>
      </c>
      <c r="D200" t="s">
        <v>744</v>
      </c>
      <c r="E200">
        <v>29</v>
      </c>
      <c r="F200">
        <v>29</v>
      </c>
      <c r="G200">
        <v>29</v>
      </c>
      <c r="H200">
        <v>29</v>
      </c>
      <c r="I200">
        <v>29</v>
      </c>
      <c r="J200">
        <v>29</v>
      </c>
      <c r="K200">
        <v>29</v>
      </c>
      <c r="L200">
        <v>29</v>
      </c>
      <c r="M200">
        <v>29</v>
      </c>
      <c r="N200">
        <v>29</v>
      </c>
      <c r="O200">
        <v>29</v>
      </c>
      <c r="P200">
        <v>29</v>
      </c>
      <c r="Q200">
        <v>29</v>
      </c>
      <c r="R200">
        <v>29</v>
      </c>
      <c r="S200">
        <v>29</v>
      </c>
      <c r="T200">
        <v>29</v>
      </c>
      <c r="U200">
        <v>29</v>
      </c>
      <c r="V200">
        <v>29</v>
      </c>
      <c r="W200">
        <v>29</v>
      </c>
      <c r="X200">
        <v>29</v>
      </c>
      <c r="Y200">
        <v>29</v>
      </c>
      <c r="Z200">
        <v>29</v>
      </c>
      <c r="AA200">
        <v>29</v>
      </c>
      <c r="AB200">
        <v>29</v>
      </c>
      <c r="AC200">
        <v>29</v>
      </c>
      <c r="AD200">
        <v>29</v>
      </c>
      <c r="AE200">
        <v>29</v>
      </c>
      <c r="AF200">
        <v>29</v>
      </c>
      <c r="AG200">
        <v>29</v>
      </c>
      <c r="AH200">
        <v>29</v>
      </c>
      <c r="AI200">
        <v>29</v>
      </c>
      <c r="AJ200">
        <v>29</v>
      </c>
      <c r="AK200">
        <v>29</v>
      </c>
      <c r="AL200">
        <v>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7" tint="0.59999389629810485"/>
  </sheetPr>
  <dimension ref="A1:D200"/>
  <sheetViews>
    <sheetView workbookViewId="0">
      <selection activeCell="N25" sqref="N25:N26"/>
    </sheetView>
  </sheetViews>
  <sheetFormatPr baseColWidth="10" defaultRowHeight="15"/>
  <cols>
    <col min="4" max="4" width="15.140625" bestFit="1" customWidth="1"/>
  </cols>
  <sheetData>
    <row r="1" spans="1:4">
      <c r="A1" s="141" t="s">
        <v>28</v>
      </c>
      <c r="B1" s="141" t="s">
        <v>901</v>
      </c>
      <c r="C1" s="141" t="s">
        <v>902</v>
      </c>
      <c r="D1" s="141" t="s">
        <v>910</v>
      </c>
    </row>
    <row r="2" spans="1:4">
      <c r="A2" t="s">
        <v>41</v>
      </c>
      <c r="B2" t="s">
        <v>903</v>
      </c>
      <c r="C2" t="s">
        <v>107</v>
      </c>
      <c r="D2" t="s">
        <v>903</v>
      </c>
    </row>
    <row r="3" spans="1:4">
      <c r="A3" t="s">
        <v>41</v>
      </c>
      <c r="B3" t="s">
        <v>903</v>
      </c>
      <c r="C3" t="s">
        <v>121</v>
      </c>
      <c r="D3" t="s">
        <v>903</v>
      </c>
    </row>
    <row r="4" spans="1:4">
      <c r="A4" t="s">
        <v>41</v>
      </c>
      <c r="B4" t="s">
        <v>904</v>
      </c>
      <c r="C4" t="s">
        <v>124</v>
      </c>
      <c r="D4" t="s">
        <v>904</v>
      </c>
    </row>
    <row r="5" spans="1:4">
      <c r="A5" t="s">
        <v>41</v>
      </c>
      <c r="B5" t="s">
        <v>904</v>
      </c>
      <c r="C5" t="s">
        <v>114</v>
      </c>
      <c r="D5" t="s">
        <v>904</v>
      </c>
    </row>
    <row r="6" spans="1:4">
      <c r="A6" t="s">
        <v>41</v>
      </c>
      <c r="B6" t="s">
        <v>904</v>
      </c>
      <c r="C6" t="s">
        <v>107</v>
      </c>
      <c r="D6" t="s">
        <v>904</v>
      </c>
    </row>
    <row r="7" spans="1:4">
      <c r="A7" t="s">
        <v>41</v>
      </c>
      <c r="B7" t="s">
        <v>904</v>
      </c>
      <c r="C7" t="s">
        <v>121</v>
      </c>
      <c r="D7" t="s">
        <v>904</v>
      </c>
    </row>
    <row r="8" spans="1:4">
      <c r="A8" t="s">
        <v>41</v>
      </c>
      <c r="B8" t="s">
        <v>904</v>
      </c>
      <c r="C8" t="s">
        <v>106</v>
      </c>
      <c r="D8" t="s">
        <v>904</v>
      </c>
    </row>
    <row r="9" spans="1:4">
      <c r="A9" t="s">
        <v>41</v>
      </c>
      <c r="B9" t="s">
        <v>905</v>
      </c>
      <c r="C9" t="s">
        <v>114</v>
      </c>
      <c r="D9" t="s">
        <v>905</v>
      </c>
    </row>
    <row r="10" spans="1:4">
      <c r="A10" t="s">
        <v>41</v>
      </c>
      <c r="B10" t="s">
        <v>905</v>
      </c>
      <c r="C10" t="s">
        <v>107</v>
      </c>
      <c r="D10" t="s">
        <v>905</v>
      </c>
    </row>
    <row r="11" spans="1:4">
      <c r="A11" t="s">
        <v>41</v>
      </c>
      <c r="B11" t="s">
        <v>905</v>
      </c>
      <c r="C11" t="s">
        <v>121</v>
      </c>
      <c r="D11" t="s">
        <v>905</v>
      </c>
    </row>
    <row r="12" spans="1:4">
      <c r="A12" t="s">
        <v>41</v>
      </c>
      <c r="B12" t="s">
        <v>906</v>
      </c>
      <c r="C12" t="s">
        <v>114</v>
      </c>
      <c r="D12" t="s">
        <v>846</v>
      </c>
    </row>
    <row r="13" spans="1:4">
      <c r="A13" t="s">
        <v>41</v>
      </c>
      <c r="B13" t="s">
        <v>907</v>
      </c>
      <c r="C13" t="s">
        <v>114</v>
      </c>
      <c r="D13" t="s">
        <v>846</v>
      </c>
    </row>
    <row r="14" spans="1:4">
      <c r="A14" t="s">
        <v>41</v>
      </c>
      <c r="B14" t="s">
        <v>908</v>
      </c>
      <c r="C14" t="s">
        <v>114</v>
      </c>
      <c r="D14" t="s">
        <v>846</v>
      </c>
    </row>
    <row r="15" spans="1:4">
      <c r="A15" t="s">
        <v>41</v>
      </c>
      <c r="B15" t="s">
        <v>909</v>
      </c>
      <c r="C15" t="s">
        <v>114</v>
      </c>
      <c r="D15" t="s">
        <v>846</v>
      </c>
    </row>
    <row r="16" spans="1:4">
      <c r="A16" t="s">
        <v>876</v>
      </c>
      <c r="B16" t="s">
        <v>903</v>
      </c>
      <c r="C16" t="s">
        <v>107</v>
      </c>
      <c r="D16" t="s">
        <v>903</v>
      </c>
    </row>
    <row r="17" spans="1:4">
      <c r="A17" t="s">
        <v>876</v>
      </c>
      <c r="B17" t="s">
        <v>903</v>
      </c>
      <c r="C17" t="s">
        <v>121</v>
      </c>
      <c r="D17" t="s">
        <v>903</v>
      </c>
    </row>
    <row r="18" spans="1:4">
      <c r="A18" t="s">
        <v>876</v>
      </c>
      <c r="B18" t="s">
        <v>904</v>
      </c>
      <c r="C18" t="s">
        <v>124</v>
      </c>
      <c r="D18" t="s">
        <v>904</v>
      </c>
    </row>
    <row r="19" spans="1:4">
      <c r="A19" t="s">
        <v>876</v>
      </c>
      <c r="B19" t="s">
        <v>904</v>
      </c>
      <c r="C19" t="s">
        <v>107</v>
      </c>
      <c r="D19" t="s">
        <v>904</v>
      </c>
    </row>
    <row r="20" spans="1:4">
      <c r="A20" t="s">
        <v>876</v>
      </c>
      <c r="B20" t="s">
        <v>904</v>
      </c>
      <c r="C20" t="s">
        <v>121</v>
      </c>
      <c r="D20" t="s">
        <v>904</v>
      </c>
    </row>
    <row r="21" spans="1:4">
      <c r="A21" t="s">
        <v>876</v>
      </c>
      <c r="B21" t="s">
        <v>904</v>
      </c>
      <c r="C21" t="s">
        <v>106</v>
      </c>
      <c r="D21" t="s">
        <v>904</v>
      </c>
    </row>
    <row r="22" spans="1:4">
      <c r="A22" t="s">
        <v>876</v>
      </c>
      <c r="B22" t="s">
        <v>905</v>
      </c>
      <c r="C22" t="s">
        <v>107</v>
      </c>
      <c r="D22" t="s">
        <v>905</v>
      </c>
    </row>
    <row r="23" spans="1:4">
      <c r="A23" t="s">
        <v>876</v>
      </c>
      <c r="B23" t="s">
        <v>905</v>
      </c>
      <c r="C23" t="s">
        <v>121</v>
      </c>
      <c r="D23" t="s">
        <v>905</v>
      </c>
    </row>
    <row r="24" spans="1:4">
      <c r="A24" t="s">
        <v>876</v>
      </c>
      <c r="B24" t="s">
        <v>906</v>
      </c>
      <c r="C24" t="s">
        <v>114</v>
      </c>
      <c r="D24" t="s">
        <v>846</v>
      </c>
    </row>
    <row r="25" spans="1:4">
      <c r="A25" t="s">
        <v>876</v>
      </c>
      <c r="B25" t="s">
        <v>907</v>
      </c>
      <c r="C25" t="s">
        <v>114</v>
      </c>
      <c r="D25" t="s">
        <v>846</v>
      </c>
    </row>
    <row r="26" spans="1:4">
      <c r="A26" t="s">
        <v>876</v>
      </c>
      <c r="B26" t="s">
        <v>908</v>
      </c>
      <c r="C26" t="s">
        <v>114</v>
      </c>
      <c r="D26" t="s">
        <v>846</v>
      </c>
    </row>
    <row r="27" spans="1:4">
      <c r="A27" t="s">
        <v>876</v>
      </c>
      <c r="B27" t="s">
        <v>909</v>
      </c>
      <c r="C27" t="s">
        <v>114</v>
      </c>
      <c r="D27" t="s">
        <v>846</v>
      </c>
    </row>
    <row r="28" spans="1:4">
      <c r="A28" t="s">
        <v>877</v>
      </c>
      <c r="B28" t="s">
        <v>903</v>
      </c>
      <c r="C28" t="s">
        <v>107</v>
      </c>
      <c r="D28" t="s">
        <v>903</v>
      </c>
    </row>
    <row r="29" spans="1:4">
      <c r="A29" t="s">
        <v>877</v>
      </c>
      <c r="B29" t="s">
        <v>903</v>
      </c>
      <c r="C29" t="s">
        <v>121</v>
      </c>
      <c r="D29" t="s">
        <v>903</v>
      </c>
    </row>
    <row r="30" spans="1:4">
      <c r="A30" t="s">
        <v>877</v>
      </c>
      <c r="B30" t="s">
        <v>904</v>
      </c>
      <c r="C30" t="s">
        <v>124</v>
      </c>
      <c r="D30" t="s">
        <v>904</v>
      </c>
    </row>
    <row r="31" spans="1:4">
      <c r="A31" t="s">
        <v>877</v>
      </c>
      <c r="B31" t="s">
        <v>904</v>
      </c>
      <c r="C31" t="s">
        <v>107</v>
      </c>
      <c r="D31" t="s">
        <v>904</v>
      </c>
    </row>
    <row r="32" spans="1:4">
      <c r="A32" t="s">
        <v>877</v>
      </c>
      <c r="B32" t="s">
        <v>904</v>
      </c>
      <c r="C32" t="s">
        <v>121</v>
      </c>
      <c r="D32" t="s">
        <v>904</v>
      </c>
    </row>
    <row r="33" spans="1:4">
      <c r="A33" t="s">
        <v>877</v>
      </c>
      <c r="B33" t="s">
        <v>904</v>
      </c>
      <c r="C33" t="s">
        <v>106</v>
      </c>
      <c r="D33" t="s">
        <v>904</v>
      </c>
    </row>
    <row r="34" spans="1:4">
      <c r="A34" t="s">
        <v>877</v>
      </c>
      <c r="B34" t="s">
        <v>905</v>
      </c>
      <c r="C34" t="s">
        <v>107</v>
      </c>
      <c r="D34" t="s">
        <v>905</v>
      </c>
    </row>
    <row r="35" spans="1:4">
      <c r="A35" t="s">
        <v>877</v>
      </c>
      <c r="B35" t="s">
        <v>905</v>
      </c>
      <c r="C35" t="s">
        <v>121</v>
      </c>
      <c r="D35" t="s">
        <v>905</v>
      </c>
    </row>
    <row r="36" spans="1:4">
      <c r="A36" t="s">
        <v>877</v>
      </c>
      <c r="B36" t="s">
        <v>906</v>
      </c>
      <c r="C36" t="s">
        <v>114</v>
      </c>
      <c r="D36" t="s">
        <v>846</v>
      </c>
    </row>
    <row r="37" spans="1:4">
      <c r="A37" t="s">
        <v>877</v>
      </c>
      <c r="B37" t="s">
        <v>907</v>
      </c>
      <c r="C37" t="s">
        <v>114</v>
      </c>
      <c r="D37" t="s">
        <v>846</v>
      </c>
    </row>
    <row r="38" spans="1:4">
      <c r="A38" t="s">
        <v>877</v>
      </c>
      <c r="B38" t="s">
        <v>908</v>
      </c>
      <c r="C38" t="s">
        <v>114</v>
      </c>
      <c r="D38" t="s">
        <v>846</v>
      </c>
    </row>
    <row r="39" spans="1:4">
      <c r="A39" t="s">
        <v>877</v>
      </c>
      <c r="B39" t="s">
        <v>909</v>
      </c>
      <c r="C39" t="s">
        <v>114</v>
      </c>
      <c r="D39" t="s">
        <v>846</v>
      </c>
    </row>
    <row r="40" spans="1:4">
      <c r="A40" t="s">
        <v>878</v>
      </c>
      <c r="B40" t="s">
        <v>903</v>
      </c>
      <c r="C40" t="s">
        <v>107</v>
      </c>
      <c r="D40" t="s">
        <v>903</v>
      </c>
    </row>
    <row r="41" spans="1:4">
      <c r="A41" t="s">
        <v>878</v>
      </c>
      <c r="B41" t="s">
        <v>903</v>
      </c>
      <c r="C41" t="s">
        <v>121</v>
      </c>
      <c r="D41" t="s">
        <v>903</v>
      </c>
    </row>
    <row r="42" spans="1:4">
      <c r="A42" t="s">
        <v>878</v>
      </c>
      <c r="B42" t="s">
        <v>904</v>
      </c>
      <c r="C42" t="s">
        <v>124</v>
      </c>
      <c r="D42" t="s">
        <v>904</v>
      </c>
    </row>
    <row r="43" spans="1:4">
      <c r="A43" t="s">
        <v>878</v>
      </c>
      <c r="B43" t="s">
        <v>904</v>
      </c>
      <c r="C43" t="s">
        <v>107</v>
      </c>
      <c r="D43" t="s">
        <v>904</v>
      </c>
    </row>
    <row r="44" spans="1:4">
      <c r="A44" t="s">
        <v>878</v>
      </c>
      <c r="B44" t="s">
        <v>904</v>
      </c>
      <c r="C44" t="s">
        <v>121</v>
      </c>
      <c r="D44" t="s">
        <v>904</v>
      </c>
    </row>
    <row r="45" spans="1:4">
      <c r="A45" t="s">
        <v>878</v>
      </c>
      <c r="B45" t="s">
        <v>904</v>
      </c>
      <c r="C45" t="s">
        <v>106</v>
      </c>
      <c r="D45" t="s">
        <v>904</v>
      </c>
    </row>
    <row r="46" spans="1:4">
      <c r="A46" t="s">
        <v>878</v>
      </c>
      <c r="B46" t="s">
        <v>905</v>
      </c>
      <c r="C46" t="s">
        <v>107</v>
      </c>
      <c r="D46" t="s">
        <v>905</v>
      </c>
    </row>
    <row r="47" spans="1:4">
      <c r="A47" t="s">
        <v>878</v>
      </c>
      <c r="B47" t="s">
        <v>905</v>
      </c>
      <c r="C47" t="s">
        <v>121</v>
      </c>
      <c r="D47" t="s">
        <v>905</v>
      </c>
    </row>
    <row r="48" spans="1:4">
      <c r="A48" t="s">
        <v>878</v>
      </c>
      <c r="B48" t="s">
        <v>906</v>
      </c>
      <c r="C48" t="s">
        <v>114</v>
      </c>
      <c r="D48" t="s">
        <v>846</v>
      </c>
    </row>
    <row r="49" spans="1:4">
      <c r="A49" t="s">
        <v>878</v>
      </c>
      <c r="B49" t="s">
        <v>907</v>
      </c>
      <c r="C49" t="s">
        <v>114</v>
      </c>
      <c r="D49" t="s">
        <v>846</v>
      </c>
    </row>
    <row r="50" spans="1:4">
      <c r="A50" t="s">
        <v>878</v>
      </c>
      <c r="B50" t="s">
        <v>908</v>
      </c>
      <c r="C50" t="s">
        <v>114</v>
      </c>
      <c r="D50" t="s">
        <v>846</v>
      </c>
    </row>
    <row r="51" spans="1:4">
      <c r="A51" t="s">
        <v>878</v>
      </c>
      <c r="B51" t="s">
        <v>909</v>
      </c>
      <c r="C51" t="s">
        <v>114</v>
      </c>
      <c r="D51" t="s">
        <v>846</v>
      </c>
    </row>
    <row r="52" spans="1:4">
      <c r="A52" t="s">
        <v>879</v>
      </c>
      <c r="B52" t="s">
        <v>903</v>
      </c>
      <c r="C52" t="s">
        <v>107</v>
      </c>
      <c r="D52" t="s">
        <v>903</v>
      </c>
    </row>
    <row r="53" spans="1:4">
      <c r="A53" t="s">
        <v>879</v>
      </c>
      <c r="B53" t="s">
        <v>903</v>
      </c>
      <c r="C53" t="s">
        <v>121</v>
      </c>
      <c r="D53" t="s">
        <v>903</v>
      </c>
    </row>
    <row r="54" spans="1:4">
      <c r="A54" t="s">
        <v>879</v>
      </c>
      <c r="B54" t="s">
        <v>904</v>
      </c>
      <c r="C54" t="s">
        <v>124</v>
      </c>
      <c r="D54" t="s">
        <v>904</v>
      </c>
    </row>
    <row r="55" spans="1:4">
      <c r="A55" t="s">
        <v>879</v>
      </c>
      <c r="B55" t="s">
        <v>904</v>
      </c>
      <c r="C55" t="s">
        <v>107</v>
      </c>
      <c r="D55" t="s">
        <v>904</v>
      </c>
    </row>
    <row r="56" spans="1:4">
      <c r="A56" t="s">
        <v>879</v>
      </c>
      <c r="B56" t="s">
        <v>904</v>
      </c>
      <c r="C56" t="s">
        <v>121</v>
      </c>
      <c r="D56" t="s">
        <v>904</v>
      </c>
    </row>
    <row r="57" spans="1:4">
      <c r="A57" t="s">
        <v>879</v>
      </c>
      <c r="B57" t="s">
        <v>904</v>
      </c>
      <c r="C57" t="s">
        <v>106</v>
      </c>
      <c r="D57" t="s">
        <v>904</v>
      </c>
    </row>
    <row r="58" spans="1:4">
      <c r="A58" t="s">
        <v>879</v>
      </c>
      <c r="B58" t="s">
        <v>905</v>
      </c>
      <c r="C58" t="s">
        <v>107</v>
      </c>
      <c r="D58" t="s">
        <v>905</v>
      </c>
    </row>
    <row r="59" spans="1:4">
      <c r="A59" t="s">
        <v>879</v>
      </c>
      <c r="B59" t="s">
        <v>905</v>
      </c>
      <c r="C59" t="s">
        <v>121</v>
      </c>
      <c r="D59" t="s">
        <v>905</v>
      </c>
    </row>
    <row r="60" spans="1:4">
      <c r="A60" t="s">
        <v>879</v>
      </c>
      <c r="B60" t="s">
        <v>906</v>
      </c>
      <c r="C60" t="s">
        <v>114</v>
      </c>
      <c r="D60" t="s">
        <v>846</v>
      </c>
    </row>
    <row r="61" spans="1:4">
      <c r="A61" t="s">
        <v>879</v>
      </c>
      <c r="B61" t="s">
        <v>907</v>
      </c>
      <c r="C61" t="s">
        <v>114</v>
      </c>
      <c r="D61" t="s">
        <v>846</v>
      </c>
    </row>
    <row r="62" spans="1:4">
      <c r="A62" t="s">
        <v>879</v>
      </c>
      <c r="B62" t="s">
        <v>908</v>
      </c>
      <c r="C62" t="s">
        <v>114</v>
      </c>
      <c r="D62" t="s">
        <v>846</v>
      </c>
    </row>
    <row r="63" spans="1:4">
      <c r="A63" t="s">
        <v>879</v>
      </c>
      <c r="B63" t="s">
        <v>909</v>
      </c>
      <c r="C63" t="s">
        <v>114</v>
      </c>
      <c r="D63" t="s">
        <v>846</v>
      </c>
    </row>
    <row r="64" spans="1:4">
      <c r="A64" t="s">
        <v>880</v>
      </c>
      <c r="B64" t="s">
        <v>903</v>
      </c>
      <c r="C64" t="s">
        <v>107</v>
      </c>
      <c r="D64" t="s">
        <v>903</v>
      </c>
    </row>
    <row r="65" spans="1:4">
      <c r="A65" t="s">
        <v>880</v>
      </c>
      <c r="B65" t="s">
        <v>903</v>
      </c>
      <c r="C65" t="s">
        <v>121</v>
      </c>
      <c r="D65" t="s">
        <v>903</v>
      </c>
    </row>
    <row r="66" spans="1:4">
      <c r="A66" t="s">
        <v>880</v>
      </c>
      <c r="B66" t="s">
        <v>904</v>
      </c>
      <c r="C66" t="s">
        <v>124</v>
      </c>
      <c r="D66" t="s">
        <v>904</v>
      </c>
    </row>
    <row r="67" spans="1:4">
      <c r="A67" t="s">
        <v>880</v>
      </c>
      <c r="B67" t="s">
        <v>904</v>
      </c>
      <c r="C67" t="s">
        <v>114</v>
      </c>
      <c r="D67" t="s">
        <v>904</v>
      </c>
    </row>
    <row r="68" spans="1:4">
      <c r="A68" t="s">
        <v>880</v>
      </c>
      <c r="B68" t="s">
        <v>904</v>
      </c>
      <c r="C68" t="s">
        <v>107</v>
      </c>
      <c r="D68" t="s">
        <v>904</v>
      </c>
    </row>
    <row r="69" spans="1:4">
      <c r="A69" t="s">
        <v>880</v>
      </c>
      <c r="B69" t="s">
        <v>904</v>
      </c>
      <c r="C69" t="s">
        <v>121</v>
      </c>
      <c r="D69" t="s">
        <v>904</v>
      </c>
    </row>
    <row r="70" spans="1:4">
      <c r="A70" t="s">
        <v>880</v>
      </c>
      <c r="B70" t="s">
        <v>904</v>
      </c>
      <c r="C70" t="s">
        <v>106</v>
      </c>
      <c r="D70" t="s">
        <v>904</v>
      </c>
    </row>
    <row r="71" spans="1:4">
      <c r="A71" t="s">
        <v>880</v>
      </c>
      <c r="B71" t="s">
        <v>905</v>
      </c>
      <c r="C71" t="s">
        <v>107</v>
      </c>
      <c r="D71" t="s">
        <v>905</v>
      </c>
    </row>
    <row r="72" spans="1:4">
      <c r="A72" t="s">
        <v>880</v>
      </c>
      <c r="B72" t="s">
        <v>905</v>
      </c>
      <c r="C72" t="s">
        <v>121</v>
      </c>
      <c r="D72" t="s">
        <v>905</v>
      </c>
    </row>
    <row r="73" spans="1:4">
      <c r="A73" t="s">
        <v>880</v>
      </c>
      <c r="B73" t="s">
        <v>906</v>
      </c>
      <c r="C73" t="s">
        <v>114</v>
      </c>
      <c r="D73" t="s">
        <v>846</v>
      </c>
    </row>
    <row r="74" spans="1:4">
      <c r="A74" t="s">
        <v>880</v>
      </c>
      <c r="B74" t="s">
        <v>907</v>
      </c>
      <c r="C74" t="s">
        <v>114</v>
      </c>
      <c r="D74" t="s">
        <v>846</v>
      </c>
    </row>
    <row r="75" spans="1:4">
      <c r="A75" t="s">
        <v>880</v>
      </c>
      <c r="B75" t="s">
        <v>908</v>
      </c>
      <c r="C75" t="s">
        <v>114</v>
      </c>
      <c r="D75" t="s">
        <v>846</v>
      </c>
    </row>
    <row r="76" spans="1:4">
      <c r="A76" t="s">
        <v>880</v>
      </c>
      <c r="B76" t="s">
        <v>909</v>
      </c>
      <c r="C76" t="s">
        <v>114</v>
      </c>
      <c r="D76" t="s">
        <v>846</v>
      </c>
    </row>
    <row r="77" spans="1:4">
      <c r="A77" t="s">
        <v>881</v>
      </c>
      <c r="B77" t="s">
        <v>903</v>
      </c>
      <c r="C77" t="s">
        <v>107</v>
      </c>
      <c r="D77" t="s">
        <v>903</v>
      </c>
    </row>
    <row r="78" spans="1:4">
      <c r="A78" t="s">
        <v>881</v>
      </c>
      <c r="B78" t="s">
        <v>903</v>
      </c>
      <c r="C78" t="s">
        <v>121</v>
      </c>
      <c r="D78" t="s">
        <v>903</v>
      </c>
    </row>
    <row r="79" spans="1:4">
      <c r="A79" t="s">
        <v>881</v>
      </c>
      <c r="B79" t="s">
        <v>904</v>
      </c>
      <c r="C79" t="s">
        <v>124</v>
      </c>
      <c r="D79" t="s">
        <v>904</v>
      </c>
    </row>
    <row r="80" spans="1:4">
      <c r="A80" t="s">
        <v>881</v>
      </c>
      <c r="B80" t="s">
        <v>904</v>
      </c>
      <c r="C80" t="s">
        <v>114</v>
      </c>
      <c r="D80" t="s">
        <v>904</v>
      </c>
    </row>
    <row r="81" spans="1:4">
      <c r="A81" t="s">
        <v>881</v>
      </c>
      <c r="B81" t="s">
        <v>904</v>
      </c>
      <c r="C81" t="s">
        <v>107</v>
      </c>
      <c r="D81" t="s">
        <v>904</v>
      </c>
    </row>
    <row r="82" spans="1:4">
      <c r="A82" t="s">
        <v>881</v>
      </c>
      <c r="B82" t="s">
        <v>904</v>
      </c>
      <c r="C82" t="s">
        <v>121</v>
      </c>
      <c r="D82" t="s">
        <v>904</v>
      </c>
    </row>
    <row r="83" spans="1:4">
      <c r="A83" t="s">
        <v>881</v>
      </c>
      <c r="B83" t="s">
        <v>904</v>
      </c>
      <c r="C83" t="s">
        <v>106</v>
      </c>
      <c r="D83" t="s">
        <v>904</v>
      </c>
    </row>
    <row r="84" spans="1:4">
      <c r="A84" t="s">
        <v>881</v>
      </c>
      <c r="B84" t="s">
        <v>905</v>
      </c>
      <c r="C84" t="s">
        <v>124</v>
      </c>
      <c r="D84" t="s">
        <v>905</v>
      </c>
    </row>
    <row r="85" spans="1:4">
      <c r="A85" t="s">
        <v>881</v>
      </c>
      <c r="B85" t="s">
        <v>905</v>
      </c>
      <c r="C85" t="s">
        <v>107</v>
      </c>
      <c r="D85" t="s">
        <v>905</v>
      </c>
    </row>
    <row r="86" spans="1:4">
      <c r="A86" t="s">
        <v>881</v>
      </c>
      <c r="B86" t="s">
        <v>905</v>
      </c>
      <c r="C86" t="s">
        <v>121</v>
      </c>
      <c r="D86" t="s">
        <v>905</v>
      </c>
    </row>
    <row r="87" spans="1:4">
      <c r="A87" t="s">
        <v>881</v>
      </c>
      <c r="B87" t="s">
        <v>906</v>
      </c>
      <c r="C87" t="s">
        <v>114</v>
      </c>
      <c r="D87" t="s">
        <v>846</v>
      </c>
    </row>
    <row r="88" spans="1:4">
      <c r="A88" t="s">
        <v>881</v>
      </c>
      <c r="B88" t="s">
        <v>907</v>
      </c>
      <c r="C88" t="s">
        <v>114</v>
      </c>
      <c r="D88" t="s">
        <v>846</v>
      </c>
    </row>
    <row r="89" spans="1:4">
      <c r="A89" t="s">
        <v>881</v>
      </c>
      <c r="B89" t="s">
        <v>908</v>
      </c>
      <c r="C89" t="s">
        <v>114</v>
      </c>
      <c r="D89" t="s">
        <v>846</v>
      </c>
    </row>
    <row r="90" spans="1:4">
      <c r="A90" t="s">
        <v>881</v>
      </c>
      <c r="B90" t="s">
        <v>909</v>
      </c>
      <c r="C90" t="s">
        <v>114</v>
      </c>
      <c r="D90" t="s">
        <v>846</v>
      </c>
    </row>
    <row r="91" spans="1:4">
      <c r="A91" t="s">
        <v>882</v>
      </c>
      <c r="B91" t="s">
        <v>903</v>
      </c>
      <c r="C91" t="s">
        <v>107</v>
      </c>
      <c r="D91" t="s">
        <v>903</v>
      </c>
    </row>
    <row r="92" spans="1:4">
      <c r="A92" t="s">
        <v>882</v>
      </c>
      <c r="B92" t="s">
        <v>903</v>
      </c>
      <c r="C92" t="s">
        <v>121</v>
      </c>
      <c r="D92" t="s">
        <v>903</v>
      </c>
    </row>
    <row r="93" spans="1:4">
      <c r="A93" t="s">
        <v>882</v>
      </c>
      <c r="B93" t="s">
        <v>904</v>
      </c>
      <c r="C93" t="s">
        <v>124</v>
      </c>
      <c r="D93" t="s">
        <v>904</v>
      </c>
    </row>
    <row r="94" spans="1:4">
      <c r="A94" t="s">
        <v>882</v>
      </c>
      <c r="B94" t="s">
        <v>904</v>
      </c>
      <c r="C94" t="s">
        <v>114</v>
      </c>
      <c r="D94" t="s">
        <v>904</v>
      </c>
    </row>
    <row r="95" spans="1:4">
      <c r="A95" t="s">
        <v>882</v>
      </c>
      <c r="B95" t="s">
        <v>904</v>
      </c>
      <c r="C95" t="s">
        <v>107</v>
      </c>
      <c r="D95" t="s">
        <v>904</v>
      </c>
    </row>
    <row r="96" spans="1:4">
      <c r="A96" t="s">
        <v>882</v>
      </c>
      <c r="B96" t="s">
        <v>904</v>
      </c>
      <c r="C96" t="s">
        <v>121</v>
      </c>
      <c r="D96" t="s">
        <v>904</v>
      </c>
    </row>
    <row r="97" spans="1:4">
      <c r="A97" t="s">
        <v>882</v>
      </c>
      <c r="B97" t="s">
        <v>904</v>
      </c>
      <c r="C97" t="s">
        <v>106</v>
      </c>
      <c r="D97" t="s">
        <v>904</v>
      </c>
    </row>
    <row r="98" spans="1:4">
      <c r="A98" t="s">
        <v>882</v>
      </c>
      <c r="B98" t="s">
        <v>905</v>
      </c>
      <c r="C98" t="s">
        <v>124</v>
      </c>
      <c r="D98" t="s">
        <v>905</v>
      </c>
    </row>
    <row r="99" spans="1:4">
      <c r="A99" t="s">
        <v>882</v>
      </c>
      <c r="B99" t="s">
        <v>905</v>
      </c>
      <c r="C99" t="s">
        <v>107</v>
      </c>
      <c r="D99" t="s">
        <v>905</v>
      </c>
    </row>
    <row r="100" spans="1:4">
      <c r="A100" t="s">
        <v>882</v>
      </c>
      <c r="B100" t="s">
        <v>905</v>
      </c>
      <c r="C100" t="s">
        <v>121</v>
      </c>
      <c r="D100" t="s">
        <v>905</v>
      </c>
    </row>
    <row r="101" spans="1:4">
      <c r="A101" t="s">
        <v>882</v>
      </c>
      <c r="B101" t="s">
        <v>906</v>
      </c>
      <c r="C101" t="s">
        <v>114</v>
      </c>
      <c r="D101" t="s">
        <v>846</v>
      </c>
    </row>
    <row r="102" spans="1:4">
      <c r="A102" t="s">
        <v>882</v>
      </c>
      <c r="B102" t="s">
        <v>907</v>
      </c>
      <c r="C102" t="s">
        <v>114</v>
      </c>
      <c r="D102" t="s">
        <v>846</v>
      </c>
    </row>
    <row r="103" spans="1:4">
      <c r="A103" t="s">
        <v>882</v>
      </c>
      <c r="B103" t="s">
        <v>908</v>
      </c>
      <c r="C103" t="s">
        <v>114</v>
      </c>
      <c r="D103" t="s">
        <v>846</v>
      </c>
    </row>
    <row r="104" spans="1:4">
      <c r="A104" t="s">
        <v>882</v>
      </c>
      <c r="B104" t="s">
        <v>909</v>
      </c>
      <c r="C104" t="s">
        <v>114</v>
      </c>
      <c r="D104" t="s">
        <v>846</v>
      </c>
    </row>
    <row r="105" spans="1:4">
      <c r="A105" t="s">
        <v>884</v>
      </c>
      <c r="B105" t="s">
        <v>903</v>
      </c>
      <c r="C105" t="s">
        <v>107</v>
      </c>
      <c r="D105" t="s">
        <v>903</v>
      </c>
    </row>
    <row r="106" spans="1:4">
      <c r="A106" t="s">
        <v>884</v>
      </c>
      <c r="B106" t="s">
        <v>903</v>
      </c>
      <c r="C106" t="s">
        <v>121</v>
      </c>
      <c r="D106" t="s">
        <v>903</v>
      </c>
    </row>
    <row r="107" spans="1:4">
      <c r="A107" t="s">
        <v>884</v>
      </c>
      <c r="B107" t="s">
        <v>904</v>
      </c>
      <c r="C107" t="s">
        <v>124</v>
      </c>
      <c r="D107" t="s">
        <v>904</v>
      </c>
    </row>
    <row r="108" spans="1:4">
      <c r="A108" t="s">
        <v>884</v>
      </c>
      <c r="B108" t="s">
        <v>904</v>
      </c>
      <c r="C108" t="s">
        <v>114</v>
      </c>
      <c r="D108" t="s">
        <v>904</v>
      </c>
    </row>
    <row r="109" spans="1:4">
      <c r="A109" t="s">
        <v>884</v>
      </c>
      <c r="B109" t="s">
        <v>904</v>
      </c>
      <c r="C109" t="s">
        <v>107</v>
      </c>
      <c r="D109" t="s">
        <v>904</v>
      </c>
    </row>
    <row r="110" spans="1:4">
      <c r="A110" t="s">
        <v>884</v>
      </c>
      <c r="B110" t="s">
        <v>904</v>
      </c>
      <c r="C110" t="s">
        <v>121</v>
      </c>
      <c r="D110" t="s">
        <v>904</v>
      </c>
    </row>
    <row r="111" spans="1:4">
      <c r="A111" t="s">
        <v>884</v>
      </c>
      <c r="B111" t="s">
        <v>904</v>
      </c>
      <c r="C111" t="s">
        <v>106</v>
      </c>
      <c r="D111" t="s">
        <v>904</v>
      </c>
    </row>
    <row r="112" spans="1:4">
      <c r="A112" t="s">
        <v>884</v>
      </c>
      <c r="B112" t="s">
        <v>905</v>
      </c>
      <c r="C112" t="s">
        <v>124</v>
      </c>
      <c r="D112" t="s">
        <v>905</v>
      </c>
    </row>
    <row r="113" spans="1:4">
      <c r="A113" t="s">
        <v>884</v>
      </c>
      <c r="B113" t="s">
        <v>905</v>
      </c>
      <c r="C113" t="s">
        <v>107</v>
      </c>
      <c r="D113" t="s">
        <v>905</v>
      </c>
    </row>
    <row r="114" spans="1:4">
      <c r="A114" t="s">
        <v>884</v>
      </c>
      <c r="B114" t="s">
        <v>905</v>
      </c>
      <c r="C114" t="s">
        <v>121</v>
      </c>
      <c r="D114" t="s">
        <v>905</v>
      </c>
    </row>
    <row r="115" spans="1:4">
      <c r="A115" t="s">
        <v>884</v>
      </c>
      <c r="B115" t="s">
        <v>906</v>
      </c>
      <c r="C115" t="s">
        <v>114</v>
      </c>
      <c r="D115" t="s">
        <v>846</v>
      </c>
    </row>
    <row r="116" spans="1:4">
      <c r="A116" t="s">
        <v>884</v>
      </c>
      <c r="B116" t="s">
        <v>907</v>
      </c>
      <c r="C116" t="s">
        <v>114</v>
      </c>
      <c r="D116" t="s">
        <v>846</v>
      </c>
    </row>
    <row r="117" spans="1:4">
      <c r="A117" t="s">
        <v>884</v>
      </c>
      <c r="B117" t="s">
        <v>908</v>
      </c>
      <c r="C117" t="s">
        <v>114</v>
      </c>
      <c r="D117" t="s">
        <v>846</v>
      </c>
    </row>
    <row r="118" spans="1:4">
      <c r="A118" t="s">
        <v>884</v>
      </c>
      <c r="B118" t="s">
        <v>909</v>
      </c>
      <c r="C118" t="s">
        <v>114</v>
      </c>
      <c r="D118" t="s">
        <v>846</v>
      </c>
    </row>
    <row r="119" spans="1:4">
      <c r="A119" t="s">
        <v>885</v>
      </c>
      <c r="B119" t="s">
        <v>903</v>
      </c>
      <c r="C119" t="s">
        <v>107</v>
      </c>
      <c r="D119" t="s">
        <v>903</v>
      </c>
    </row>
    <row r="120" spans="1:4">
      <c r="A120" t="s">
        <v>885</v>
      </c>
      <c r="B120" t="s">
        <v>903</v>
      </c>
      <c r="C120" t="s">
        <v>121</v>
      </c>
      <c r="D120" t="s">
        <v>903</v>
      </c>
    </row>
    <row r="121" spans="1:4">
      <c r="A121" t="s">
        <v>885</v>
      </c>
      <c r="B121" t="s">
        <v>904</v>
      </c>
      <c r="C121" t="s">
        <v>124</v>
      </c>
      <c r="D121" t="s">
        <v>904</v>
      </c>
    </row>
    <row r="122" spans="1:4">
      <c r="A122" t="s">
        <v>885</v>
      </c>
      <c r="B122" t="s">
        <v>904</v>
      </c>
      <c r="C122" t="s">
        <v>107</v>
      </c>
      <c r="D122" t="s">
        <v>904</v>
      </c>
    </row>
    <row r="123" spans="1:4">
      <c r="A123" t="s">
        <v>885</v>
      </c>
      <c r="B123" t="s">
        <v>904</v>
      </c>
      <c r="C123" t="s">
        <v>121</v>
      </c>
      <c r="D123" t="s">
        <v>904</v>
      </c>
    </row>
    <row r="124" spans="1:4">
      <c r="A124" t="s">
        <v>885</v>
      </c>
      <c r="B124" t="s">
        <v>904</v>
      </c>
      <c r="C124" t="s">
        <v>106</v>
      </c>
      <c r="D124" t="s">
        <v>904</v>
      </c>
    </row>
    <row r="125" spans="1:4">
      <c r="A125" t="s">
        <v>885</v>
      </c>
      <c r="B125" t="s">
        <v>905</v>
      </c>
      <c r="C125" t="s">
        <v>107</v>
      </c>
      <c r="D125" t="s">
        <v>905</v>
      </c>
    </row>
    <row r="126" spans="1:4">
      <c r="A126" t="s">
        <v>885</v>
      </c>
      <c r="B126" t="s">
        <v>905</v>
      </c>
      <c r="C126" t="s">
        <v>121</v>
      </c>
      <c r="D126" t="s">
        <v>905</v>
      </c>
    </row>
    <row r="127" spans="1:4">
      <c r="A127" t="s">
        <v>885</v>
      </c>
      <c r="B127" t="s">
        <v>906</v>
      </c>
      <c r="C127" t="s">
        <v>114</v>
      </c>
      <c r="D127" t="s">
        <v>846</v>
      </c>
    </row>
    <row r="128" spans="1:4">
      <c r="A128" t="s">
        <v>885</v>
      </c>
      <c r="B128" t="s">
        <v>907</v>
      </c>
      <c r="C128" t="s">
        <v>114</v>
      </c>
      <c r="D128" t="s">
        <v>846</v>
      </c>
    </row>
    <row r="129" spans="1:4">
      <c r="A129" t="s">
        <v>885</v>
      </c>
      <c r="B129" t="s">
        <v>908</v>
      </c>
      <c r="C129" t="s">
        <v>114</v>
      </c>
      <c r="D129" t="s">
        <v>846</v>
      </c>
    </row>
    <row r="130" spans="1:4">
      <c r="A130" t="s">
        <v>885</v>
      </c>
      <c r="B130" t="s">
        <v>909</v>
      </c>
      <c r="C130" t="s">
        <v>114</v>
      </c>
      <c r="D130" t="s">
        <v>846</v>
      </c>
    </row>
    <row r="131" spans="1:4">
      <c r="A131" t="s">
        <v>887</v>
      </c>
      <c r="B131" t="s">
        <v>903</v>
      </c>
      <c r="C131" t="s">
        <v>107</v>
      </c>
      <c r="D131" t="s">
        <v>903</v>
      </c>
    </row>
    <row r="132" spans="1:4">
      <c r="A132" t="s">
        <v>887</v>
      </c>
      <c r="B132" t="s">
        <v>903</v>
      </c>
      <c r="C132" t="s">
        <v>121</v>
      </c>
      <c r="D132" t="s">
        <v>903</v>
      </c>
    </row>
    <row r="133" spans="1:4">
      <c r="A133" t="s">
        <v>887</v>
      </c>
      <c r="B133" t="s">
        <v>904</v>
      </c>
      <c r="C133" t="s">
        <v>124</v>
      </c>
      <c r="D133" t="s">
        <v>904</v>
      </c>
    </row>
    <row r="134" spans="1:4">
      <c r="A134" t="s">
        <v>887</v>
      </c>
      <c r="B134" t="s">
        <v>904</v>
      </c>
      <c r="C134" t="s">
        <v>114</v>
      </c>
      <c r="D134" t="s">
        <v>904</v>
      </c>
    </row>
    <row r="135" spans="1:4">
      <c r="A135" t="s">
        <v>887</v>
      </c>
      <c r="B135" t="s">
        <v>904</v>
      </c>
      <c r="C135" t="s">
        <v>107</v>
      </c>
      <c r="D135" t="s">
        <v>904</v>
      </c>
    </row>
    <row r="136" spans="1:4">
      <c r="A136" t="s">
        <v>887</v>
      </c>
      <c r="B136" t="s">
        <v>904</v>
      </c>
      <c r="C136" t="s">
        <v>121</v>
      </c>
      <c r="D136" t="s">
        <v>904</v>
      </c>
    </row>
    <row r="137" spans="1:4">
      <c r="A137" t="s">
        <v>887</v>
      </c>
      <c r="B137" t="s">
        <v>904</v>
      </c>
      <c r="C137" t="s">
        <v>106</v>
      </c>
      <c r="D137" t="s">
        <v>904</v>
      </c>
    </row>
    <row r="138" spans="1:4">
      <c r="A138" t="s">
        <v>887</v>
      </c>
      <c r="B138" t="s">
        <v>905</v>
      </c>
      <c r="C138" t="s">
        <v>124</v>
      </c>
      <c r="D138" t="s">
        <v>905</v>
      </c>
    </row>
    <row r="139" spans="1:4">
      <c r="A139" t="s">
        <v>887</v>
      </c>
      <c r="B139" t="s">
        <v>905</v>
      </c>
      <c r="C139" t="s">
        <v>107</v>
      </c>
      <c r="D139" t="s">
        <v>905</v>
      </c>
    </row>
    <row r="140" spans="1:4">
      <c r="A140" t="s">
        <v>887</v>
      </c>
      <c r="B140" t="s">
        <v>905</v>
      </c>
      <c r="C140" t="s">
        <v>121</v>
      </c>
      <c r="D140" t="s">
        <v>905</v>
      </c>
    </row>
    <row r="141" spans="1:4">
      <c r="A141" t="s">
        <v>887</v>
      </c>
      <c r="B141" t="s">
        <v>906</v>
      </c>
      <c r="C141" t="s">
        <v>114</v>
      </c>
      <c r="D141" t="s">
        <v>846</v>
      </c>
    </row>
    <row r="142" spans="1:4">
      <c r="A142" t="s">
        <v>887</v>
      </c>
      <c r="B142" t="s">
        <v>907</v>
      </c>
      <c r="C142" t="s">
        <v>114</v>
      </c>
      <c r="D142" t="s">
        <v>846</v>
      </c>
    </row>
    <row r="143" spans="1:4">
      <c r="A143" t="s">
        <v>887</v>
      </c>
      <c r="B143" t="s">
        <v>908</v>
      </c>
      <c r="C143" t="s">
        <v>114</v>
      </c>
      <c r="D143" t="s">
        <v>846</v>
      </c>
    </row>
    <row r="144" spans="1:4">
      <c r="A144" t="s">
        <v>887</v>
      </c>
      <c r="B144" t="s">
        <v>909</v>
      </c>
      <c r="C144" t="s">
        <v>114</v>
      </c>
      <c r="D144" t="s">
        <v>846</v>
      </c>
    </row>
    <row r="145" spans="1:4">
      <c r="A145" t="s">
        <v>888</v>
      </c>
      <c r="B145" t="s">
        <v>903</v>
      </c>
      <c r="C145" t="s">
        <v>107</v>
      </c>
      <c r="D145" t="s">
        <v>903</v>
      </c>
    </row>
    <row r="146" spans="1:4">
      <c r="A146" t="s">
        <v>888</v>
      </c>
      <c r="B146" t="s">
        <v>903</v>
      </c>
      <c r="C146" t="s">
        <v>121</v>
      </c>
      <c r="D146" t="s">
        <v>903</v>
      </c>
    </row>
    <row r="147" spans="1:4">
      <c r="A147" t="s">
        <v>888</v>
      </c>
      <c r="B147" t="s">
        <v>904</v>
      </c>
      <c r="C147" t="s">
        <v>124</v>
      </c>
      <c r="D147" t="s">
        <v>904</v>
      </c>
    </row>
    <row r="148" spans="1:4">
      <c r="A148" t="s">
        <v>888</v>
      </c>
      <c r="B148" t="s">
        <v>904</v>
      </c>
      <c r="C148" t="s">
        <v>114</v>
      </c>
      <c r="D148" t="s">
        <v>904</v>
      </c>
    </row>
    <row r="149" spans="1:4">
      <c r="A149" t="s">
        <v>888</v>
      </c>
      <c r="B149" t="s">
        <v>904</v>
      </c>
      <c r="C149" t="s">
        <v>107</v>
      </c>
      <c r="D149" t="s">
        <v>904</v>
      </c>
    </row>
    <row r="150" spans="1:4">
      <c r="A150" t="s">
        <v>888</v>
      </c>
      <c r="B150" t="s">
        <v>904</v>
      </c>
      <c r="C150" t="s">
        <v>121</v>
      </c>
      <c r="D150" t="s">
        <v>904</v>
      </c>
    </row>
    <row r="151" spans="1:4">
      <c r="A151" t="s">
        <v>888</v>
      </c>
      <c r="B151" t="s">
        <v>904</v>
      </c>
      <c r="C151" t="s">
        <v>106</v>
      </c>
      <c r="D151" t="s">
        <v>904</v>
      </c>
    </row>
    <row r="152" spans="1:4">
      <c r="A152" t="s">
        <v>888</v>
      </c>
      <c r="B152" t="s">
        <v>905</v>
      </c>
      <c r="C152" t="s">
        <v>124</v>
      </c>
      <c r="D152" t="s">
        <v>905</v>
      </c>
    </row>
    <row r="153" spans="1:4">
      <c r="A153" t="s">
        <v>888</v>
      </c>
      <c r="B153" t="s">
        <v>905</v>
      </c>
      <c r="C153" t="s">
        <v>107</v>
      </c>
      <c r="D153" t="s">
        <v>905</v>
      </c>
    </row>
    <row r="154" spans="1:4">
      <c r="A154" t="s">
        <v>888</v>
      </c>
      <c r="B154" t="s">
        <v>905</v>
      </c>
      <c r="C154" t="s">
        <v>121</v>
      </c>
      <c r="D154" t="s">
        <v>905</v>
      </c>
    </row>
    <row r="155" spans="1:4">
      <c r="A155" t="s">
        <v>888</v>
      </c>
      <c r="B155" t="s">
        <v>906</v>
      </c>
      <c r="C155" t="s">
        <v>114</v>
      </c>
      <c r="D155" t="s">
        <v>846</v>
      </c>
    </row>
    <row r="156" spans="1:4">
      <c r="A156" t="s">
        <v>888</v>
      </c>
      <c r="B156" t="s">
        <v>907</v>
      </c>
      <c r="C156" t="s">
        <v>114</v>
      </c>
      <c r="D156" t="s">
        <v>846</v>
      </c>
    </row>
    <row r="157" spans="1:4">
      <c r="A157" t="s">
        <v>888</v>
      </c>
      <c r="B157" t="s">
        <v>908</v>
      </c>
      <c r="C157" t="s">
        <v>114</v>
      </c>
      <c r="D157" t="s">
        <v>846</v>
      </c>
    </row>
    <row r="158" spans="1:4">
      <c r="A158" t="s">
        <v>888</v>
      </c>
      <c r="B158" t="s">
        <v>909</v>
      </c>
      <c r="C158" t="s">
        <v>114</v>
      </c>
      <c r="D158" t="s">
        <v>846</v>
      </c>
    </row>
    <row r="159" spans="1:4">
      <c r="A159" t="s">
        <v>889</v>
      </c>
      <c r="B159" t="s">
        <v>903</v>
      </c>
      <c r="C159" t="s">
        <v>107</v>
      </c>
      <c r="D159" t="s">
        <v>903</v>
      </c>
    </row>
    <row r="160" spans="1:4">
      <c r="A160" t="s">
        <v>889</v>
      </c>
      <c r="B160" t="s">
        <v>903</v>
      </c>
      <c r="C160" t="s">
        <v>121</v>
      </c>
      <c r="D160" t="s">
        <v>903</v>
      </c>
    </row>
    <row r="161" spans="1:4">
      <c r="A161" t="s">
        <v>889</v>
      </c>
      <c r="B161" t="s">
        <v>904</v>
      </c>
      <c r="C161" t="s">
        <v>124</v>
      </c>
      <c r="D161" t="s">
        <v>904</v>
      </c>
    </row>
    <row r="162" spans="1:4">
      <c r="A162" t="s">
        <v>889</v>
      </c>
      <c r="B162" t="s">
        <v>904</v>
      </c>
      <c r="C162" t="s">
        <v>114</v>
      </c>
      <c r="D162" t="s">
        <v>904</v>
      </c>
    </row>
    <row r="163" spans="1:4">
      <c r="A163" t="s">
        <v>889</v>
      </c>
      <c r="B163" t="s">
        <v>904</v>
      </c>
      <c r="C163" t="s">
        <v>107</v>
      </c>
      <c r="D163" t="s">
        <v>904</v>
      </c>
    </row>
    <row r="164" spans="1:4">
      <c r="A164" t="s">
        <v>889</v>
      </c>
      <c r="B164" t="s">
        <v>904</v>
      </c>
      <c r="C164" t="s">
        <v>121</v>
      </c>
      <c r="D164" t="s">
        <v>904</v>
      </c>
    </row>
    <row r="165" spans="1:4">
      <c r="A165" t="s">
        <v>889</v>
      </c>
      <c r="B165" t="s">
        <v>904</v>
      </c>
      <c r="C165" t="s">
        <v>106</v>
      </c>
      <c r="D165" t="s">
        <v>904</v>
      </c>
    </row>
    <row r="166" spans="1:4">
      <c r="A166" t="s">
        <v>889</v>
      </c>
      <c r="B166" t="s">
        <v>905</v>
      </c>
      <c r="C166" t="s">
        <v>124</v>
      </c>
      <c r="D166" t="s">
        <v>905</v>
      </c>
    </row>
    <row r="167" spans="1:4">
      <c r="A167" t="s">
        <v>889</v>
      </c>
      <c r="B167" t="s">
        <v>905</v>
      </c>
      <c r="C167" t="s">
        <v>107</v>
      </c>
      <c r="D167" t="s">
        <v>905</v>
      </c>
    </row>
    <row r="168" spans="1:4">
      <c r="A168" t="s">
        <v>889</v>
      </c>
      <c r="B168" t="s">
        <v>905</v>
      </c>
      <c r="C168" t="s">
        <v>121</v>
      </c>
      <c r="D168" t="s">
        <v>905</v>
      </c>
    </row>
    <row r="169" spans="1:4">
      <c r="A169" t="s">
        <v>889</v>
      </c>
      <c r="B169" t="s">
        <v>906</v>
      </c>
      <c r="C169" t="s">
        <v>114</v>
      </c>
      <c r="D169" t="s">
        <v>846</v>
      </c>
    </row>
    <row r="170" spans="1:4">
      <c r="A170" t="s">
        <v>889</v>
      </c>
      <c r="B170" t="s">
        <v>907</v>
      </c>
      <c r="C170" t="s">
        <v>114</v>
      </c>
      <c r="D170" t="s">
        <v>846</v>
      </c>
    </row>
    <row r="171" spans="1:4">
      <c r="A171" t="s">
        <v>889</v>
      </c>
      <c r="B171" t="s">
        <v>908</v>
      </c>
      <c r="C171" t="s">
        <v>114</v>
      </c>
      <c r="D171" t="s">
        <v>846</v>
      </c>
    </row>
    <row r="172" spans="1:4">
      <c r="A172" t="s">
        <v>889</v>
      </c>
      <c r="B172" t="s">
        <v>909</v>
      </c>
      <c r="C172" t="s">
        <v>114</v>
      </c>
      <c r="D172" t="s">
        <v>846</v>
      </c>
    </row>
    <row r="173" spans="1:4">
      <c r="A173" t="s">
        <v>886</v>
      </c>
      <c r="B173" t="s">
        <v>903</v>
      </c>
      <c r="C173" t="s">
        <v>107</v>
      </c>
      <c r="D173" t="s">
        <v>903</v>
      </c>
    </row>
    <row r="174" spans="1:4">
      <c r="A174" t="s">
        <v>886</v>
      </c>
      <c r="B174" t="s">
        <v>903</v>
      </c>
      <c r="C174" t="s">
        <v>121</v>
      </c>
      <c r="D174" t="s">
        <v>903</v>
      </c>
    </row>
    <row r="175" spans="1:4">
      <c r="A175" t="s">
        <v>886</v>
      </c>
      <c r="B175" t="s">
        <v>904</v>
      </c>
      <c r="C175" t="s">
        <v>124</v>
      </c>
      <c r="D175" t="s">
        <v>904</v>
      </c>
    </row>
    <row r="176" spans="1:4">
      <c r="A176" t="s">
        <v>886</v>
      </c>
      <c r="B176" t="s">
        <v>904</v>
      </c>
      <c r="C176" t="s">
        <v>114</v>
      </c>
      <c r="D176" t="s">
        <v>904</v>
      </c>
    </row>
    <row r="177" spans="1:4">
      <c r="A177" t="s">
        <v>886</v>
      </c>
      <c r="B177" t="s">
        <v>904</v>
      </c>
      <c r="C177" t="s">
        <v>107</v>
      </c>
      <c r="D177" t="s">
        <v>904</v>
      </c>
    </row>
    <row r="178" spans="1:4">
      <c r="A178" t="s">
        <v>886</v>
      </c>
      <c r="B178" t="s">
        <v>904</v>
      </c>
      <c r="C178" t="s">
        <v>121</v>
      </c>
      <c r="D178" t="s">
        <v>904</v>
      </c>
    </row>
    <row r="179" spans="1:4">
      <c r="A179" t="s">
        <v>886</v>
      </c>
      <c r="B179" t="s">
        <v>904</v>
      </c>
      <c r="C179" t="s">
        <v>106</v>
      </c>
      <c r="D179" t="s">
        <v>904</v>
      </c>
    </row>
    <row r="180" spans="1:4">
      <c r="A180" t="s">
        <v>886</v>
      </c>
      <c r="B180" t="s">
        <v>905</v>
      </c>
      <c r="C180" t="s">
        <v>124</v>
      </c>
      <c r="D180" t="s">
        <v>905</v>
      </c>
    </row>
    <row r="181" spans="1:4">
      <c r="A181" t="s">
        <v>886</v>
      </c>
      <c r="B181" t="s">
        <v>905</v>
      </c>
      <c r="C181" t="s">
        <v>107</v>
      </c>
      <c r="D181" t="s">
        <v>905</v>
      </c>
    </row>
    <row r="182" spans="1:4">
      <c r="A182" t="s">
        <v>886</v>
      </c>
      <c r="B182" t="s">
        <v>905</v>
      </c>
      <c r="C182" t="s">
        <v>121</v>
      </c>
      <c r="D182" t="s">
        <v>905</v>
      </c>
    </row>
    <row r="183" spans="1:4">
      <c r="A183" t="s">
        <v>886</v>
      </c>
      <c r="B183" t="s">
        <v>906</v>
      </c>
      <c r="C183" t="s">
        <v>114</v>
      </c>
      <c r="D183" t="s">
        <v>846</v>
      </c>
    </row>
    <row r="184" spans="1:4">
      <c r="A184" t="s">
        <v>886</v>
      </c>
      <c r="B184" t="s">
        <v>907</v>
      </c>
      <c r="C184" t="s">
        <v>114</v>
      </c>
      <c r="D184" t="s">
        <v>846</v>
      </c>
    </row>
    <row r="185" spans="1:4">
      <c r="A185" t="s">
        <v>886</v>
      </c>
      <c r="B185" t="s">
        <v>908</v>
      </c>
      <c r="C185" t="s">
        <v>114</v>
      </c>
      <c r="D185" t="s">
        <v>846</v>
      </c>
    </row>
    <row r="186" spans="1:4">
      <c r="A186" t="s">
        <v>886</v>
      </c>
      <c r="B186" t="s">
        <v>909</v>
      </c>
      <c r="C186" t="s">
        <v>114</v>
      </c>
      <c r="D186" t="s">
        <v>846</v>
      </c>
    </row>
    <row r="187" spans="1:4">
      <c r="A187" t="s">
        <v>875</v>
      </c>
      <c r="B187" t="s">
        <v>903</v>
      </c>
      <c r="C187" t="s">
        <v>107</v>
      </c>
      <c r="D187" t="s">
        <v>903</v>
      </c>
    </row>
    <row r="188" spans="1:4">
      <c r="A188" t="s">
        <v>875</v>
      </c>
      <c r="B188" t="s">
        <v>903</v>
      </c>
      <c r="C188" t="s">
        <v>121</v>
      </c>
      <c r="D188" t="s">
        <v>903</v>
      </c>
    </row>
    <row r="189" spans="1:4">
      <c r="A189" t="s">
        <v>875</v>
      </c>
      <c r="B189" t="s">
        <v>904</v>
      </c>
      <c r="C189" t="s">
        <v>124</v>
      </c>
      <c r="D189" t="s">
        <v>904</v>
      </c>
    </row>
    <row r="190" spans="1:4">
      <c r="A190" t="s">
        <v>875</v>
      </c>
      <c r="B190" t="s">
        <v>904</v>
      </c>
      <c r="C190" t="s">
        <v>114</v>
      </c>
      <c r="D190" t="s">
        <v>904</v>
      </c>
    </row>
    <row r="191" spans="1:4">
      <c r="A191" t="s">
        <v>875</v>
      </c>
      <c r="B191" t="s">
        <v>904</v>
      </c>
      <c r="C191" t="s">
        <v>107</v>
      </c>
      <c r="D191" t="s">
        <v>904</v>
      </c>
    </row>
    <row r="192" spans="1:4">
      <c r="A192" t="s">
        <v>875</v>
      </c>
      <c r="B192" t="s">
        <v>904</v>
      </c>
      <c r="C192" t="s">
        <v>121</v>
      </c>
      <c r="D192" t="s">
        <v>904</v>
      </c>
    </row>
    <row r="193" spans="1:4">
      <c r="A193" t="s">
        <v>875</v>
      </c>
      <c r="B193" t="s">
        <v>904</v>
      </c>
      <c r="C193" t="s">
        <v>106</v>
      </c>
      <c r="D193" t="s">
        <v>904</v>
      </c>
    </row>
    <row r="194" spans="1:4">
      <c r="A194" t="s">
        <v>875</v>
      </c>
      <c r="B194" t="s">
        <v>905</v>
      </c>
      <c r="C194" t="s">
        <v>124</v>
      </c>
      <c r="D194" t="s">
        <v>905</v>
      </c>
    </row>
    <row r="195" spans="1:4">
      <c r="A195" t="s">
        <v>875</v>
      </c>
      <c r="B195" t="s">
        <v>905</v>
      </c>
      <c r="C195" t="s">
        <v>107</v>
      </c>
      <c r="D195" t="s">
        <v>905</v>
      </c>
    </row>
    <row r="196" spans="1:4">
      <c r="A196" t="s">
        <v>875</v>
      </c>
      <c r="B196" t="s">
        <v>905</v>
      </c>
      <c r="C196" t="s">
        <v>121</v>
      </c>
      <c r="D196" t="s">
        <v>905</v>
      </c>
    </row>
    <row r="197" spans="1:4">
      <c r="A197" t="s">
        <v>875</v>
      </c>
      <c r="B197" t="s">
        <v>906</v>
      </c>
      <c r="C197" t="s">
        <v>114</v>
      </c>
      <c r="D197" t="s">
        <v>846</v>
      </c>
    </row>
    <row r="198" spans="1:4">
      <c r="A198" t="s">
        <v>875</v>
      </c>
      <c r="B198" t="s">
        <v>907</v>
      </c>
      <c r="C198" t="s">
        <v>114</v>
      </c>
      <c r="D198" t="s">
        <v>846</v>
      </c>
    </row>
    <row r="199" spans="1:4">
      <c r="A199" t="s">
        <v>875</v>
      </c>
      <c r="B199" t="s">
        <v>908</v>
      </c>
      <c r="C199" t="s">
        <v>114</v>
      </c>
      <c r="D199" t="s">
        <v>846</v>
      </c>
    </row>
    <row r="200" spans="1:4">
      <c r="A200" t="s">
        <v>875</v>
      </c>
      <c r="B200" t="s">
        <v>909</v>
      </c>
      <c r="C200" t="s">
        <v>114</v>
      </c>
      <c r="D200" t="s">
        <v>846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2" tint="-0.249977111117893"/>
  </sheetPr>
  <dimension ref="A1:AK19"/>
  <sheetViews>
    <sheetView workbookViewId="0">
      <selection activeCell="C1" sqref="C1"/>
    </sheetView>
  </sheetViews>
  <sheetFormatPr baseColWidth="10" defaultRowHeight="15"/>
  <cols>
    <col min="1" max="1" width="32.42578125" bestFit="1" customWidth="1"/>
  </cols>
  <sheetData>
    <row r="1" spans="1:37">
      <c r="A1" s="148" t="s">
        <v>901</v>
      </c>
      <c r="B1" s="148" t="s">
        <v>902</v>
      </c>
      <c r="C1" s="148" t="s">
        <v>335</v>
      </c>
      <c r="D1" s="148">
        <v>2017</v>
      </c>
      <c r="E1" s="141">
        <v>2018</v>
      </c>
      <c r="F1" s="141">
        <v>2019</v>
      </c>
      <c r="G1" s="141">
        <v>2020</v>
      </c>
      <c r="H1" s="141">
        <v>2021</v>
      </c>
      <c r="I1" s="141">
        <v>2022</v>
      </c>
      <c r="J1" s="141">
        <v>2023</v>
      </c>
      <c r="K1" s="141">
        <v>2024</v>
      </c>
      <c r="L1" s="141">
        <v>2025</v>
      </c>
      <c r="M1" s="141">
        <v>2026</v>
      </c>
      <c r="N1" s="141">
        <v>2027</v>
      </c>
      <c r="O1" s="141">
        <v>2028</v>
      </c>
      <c r="P1" s="141">
        <v>2029</v>
      </c>
      <c r="Q1" s="141">
        <v>2030</v>
      </c>
      <c r="R1" s="141">
        <v>2031</v>
      </c>
      <c r="S1" s="141">
        <v>2032</v>
      </c>
      <c r="T1" s="141">
        <v>2033</v>
      </c>
      <c r="U1" s="141">
        <v>2034</v>
      </c>
      <c r="V1" s="141">
        <v>2035</v>
      </c>
      <c r="W1" s="141">
        <v>2036</v>
      </c>
      <c r="X1" s="141">
        <v>2037</v>
      </c>
      <c r="Y1" s="141">
        <v>2038</v>
      </c>
      <c r="Z1" s="141">
        <v>2039</v>
      </c>
      <c r="AA1" s="141">
        <v>2040</v>
      </c>
      <c r="AB1" s="141">
        <v>2041</v>
      </c>
      <c r="AC1" s="141">
        <v>2042</v>
      </c>
      <c r="AD1" s="141">
        <v>2043</v>
      </c>
      <c r="AE1" s="141">
        <v>2044</v>
      </c>
      <c r="AF1" s="141">
        <v>2045</v>
      </c>
      <c r="AG1" s="141">
        <v>2046</v>
      </c>
      <c r="AH1" s="141">
        <v>2047</v>
      </c>
      <c r="AI1" s="141">
        <v>2048</v>
      </c>
      <c r="AJ1" s="141">
        <v>2049</v>
      </c>
      <c r="AK1" s="141">
        <v>2050</v>
      </c>
    </row>
    <row r="2" spans="1:37">
      <c r="A2" t="s">
        <v>903</v>
      </c>
      <c r="B2" t="s">
        <v>114</v>
      </c>
      <c r="C2" t="s">
        <v>337</v>
      </c>
      <c r="D2" s="153">
        <v>0.9</v>
      </c>
      <c r="E2" s="153">
        <v>0.9</v>
      </c>
      <c r="F2" s="153">
        <v>0.9</v>
      </c>
      <c r="G2" s="153">
        <v>0.9</v>
      </c>
      <c r="H2" s="153">
        <v>0.9</v>
      </c>
      <c r="I2" s="153">
        <v>0.9</v>
      </c>
      <c r="J2" s="153">
        <v>0.9</v>
      </c>
      <c r="K2" s="153">
        <v>0.9</v>
      </c>
      <c r="L2" s="153">
        <v>0.9</v>
      </c>
      <c r="M2" s="153">
        <v>0.9</v>
      </c>
      <c r="N2" s="153">
        <v>0.9</v>
      </c>
      <c r="O2" s="153">
        <v>0.9</v>
      </c>
      <c r="P2" s="153">
        <v>0.9</v>
      </c>
      <c r="Q2" s="153">
        <v>0.9</v>
      </c>
      <c r="R2" s="153">
        <v>0.9</v>
      </c>
      <c r="S2" s="153">
        <v>0.9</v>
      </c>
      <c r="T2" s="153">
        <v>0.9</v>
      </c>
      <c r="U2" s="153">
        <v>0.9</v>
      </c>
      <c r="V2" s="153">
        <v>0.9</v>
      </c>
      <c r="W2" s="153">
        <v>0.9</v>
      </c>
      <c r="X2" s="153">
        <v>0.9</v>
      </c>
      <c r="Y2" s="153">
        <v>0.9</v>
      </c>
      <c r="Z2" s="153">
        <v>0.9</v>
      </c>
      <c r="AA2" s="153">
        <v>0.9</v>
      </c>
      <c r="AB2" s="153">
        <v>0.9</v>
      </c>
      <c r="AC2" s="153">
        <v>0.9</v>
      </c>
      <c r="AD2" s="153">
        <v>0.9</v>
      </c>
      <c r="AE2" s="153">
        <v>0.9</v>
      </c>
      <c r="AF2" s="153">
        <v>0.9</v>
      </c>
      <c r="AG2" s="153">
        <v>0.9</v>
      </c>
      <c r="AH2" s="153">
        <v>0.9</v>
      </c>
      <c r="AI2" s="153">
        <v>0.9</v>
      </c>
      <c r="AJ2" s="153">
        <v>0.9</v>
      </c>
      <c r="AK2" s="153">
        <v>0.9</v>
      </c>
    </row>
    <row r="3" spans="1:37">
      <c r="A3" t="s">
        <v>903</v>
      </c>
      <c r="B3" t="s">
        <v>107</v>
      </c>
      <c r="C3" t="s">
        <v>337</v>
      </c>
      <c r="D3" s="153">
        <v>0.7</v>
      </c>
      <c r="E3" s="153">
        <v>0.7</v>
      </c>
      <c r="F3" s="153">
        <v>0.7</v>
      </c>
      <c r="G3" s="153">
        <v>0.7</v>
      </c>
      <c r="H3" s="153">
        <v>0.7</v>
      </c>
      <c r="I3" s="153">
        <v>0.7</v>
      </c>
      <c r="J3" s="153">
        <v>0.7</v>
      </c>
      <c r="K3" s="153">
        <v>0.7</v>
      </c>
      <c r="L3" s="153">
        <v>0.7</v>
      </c>
      <c r="M3" s="153">
        <v>0.7</v>
      </c>
      <c r="N3" s="153">
        <v>0.7</v>
      </c>
      <c r="O3" s="153">
        <v>0.7</v>
      </c>
      <c r="P3" s="153">
        <v>0.7</v>
      </c>
      <c r="Q3" s="153">
        <v>0.7</v>
      </c>
      <c r="R3" s="153">
        <v>0.7</v>
      </c>
      <c r="S3" s="153">
        <v>0.7</v>
      </c>
      <c r="T3" s="153">
        <v>0.7</v>
      </c>
      <c r="U3" s="153">
        <v>0.7</v>
      </c>
      <c r="V3" s="153">
        <v>0.7</v>
      </c>
      <c r="W3" s="153">
        <v>0.7</v>
      </c>
      <c r="X3" s="153">
        <v>0.7</v>
      </c>
      <c r="Y3" s="153">
        <v>0.7</v>
      </c>
      <c r="Z3" s="153">
        <v>0.7</v>
      </c>
      <c r="AA3" s="153">
        <v>0.7</v>
      </c>
      <c r="AB3" s="153">
        <v>0.7</v>
      </c>
      <c r="AC3" s="153">
        <v>0.7</v>
      </c>
      <c r="AD3" s="153">
        <v>0.7</v>
      </c>
      <c r="AE3" s="153">
        <v>0.7</v>
      </c>
      <c r="AF3" s="153">
        <v>0.7</v>
      </c>
      <c r="AG3" s="153">
        <v>0.7</v>
      </c>
      <c r="AH3" s="153">
        <v>0.7</v>
      </c>
      <c r="AI3" s="153">
        <v>0.7</v>
      </c>
      <c r="AJ3" s="153">
        <v>0.7</v>
      </c>
      <c r="AK3" s="153">
        <v>0.7</v>
      </c>
    </row>
    <row r="4" spans="1:37">
      <c r="A4" t="s">
        <v>903</v>
      </c>
      <c r="B4" t="s">
        <v>121</v>
      </c>
      <c r="C4" t="s">
        <v>337</v>
      </c>
      <c r="D4" s="153">
        <v>0.7</v>
      </c>
      <c r="E4" s="153">
        <v>0.7</v>
      </c>
      <c r="F4" s="153">
        <v>0.7</v>
      </c>
      <c r="G4" s="153">
        <v>0.7</v>
      </c>
      <c r="H4" s="153">
        <v>0.7</v>
      </c>
      <c r="I4" s="153">
        <v>0.7</v>
      </c>
      <c r="J4" s="153">
        <v>0.7</v>
      </c>
      <c r="K4" s="153">
        <v>0.7</v>
      </c>
      <c r="L4" s="153">
        <v>0.7</v>
      </c>
      <c r="M4" s="153">
        <v>0.7</v>
      </c>
      <c r="N4" s="153">
        <v>0.7</v>
      </c>
      <c r="O4" s="153">
        <v>0.7</v>
      </c>
      <c r="P4" s="153">
        <v>0.7</v>
      </c>
      <c r="Q4" s="153">
        <v>0.7</v>
      </c>
      <c r="R4" s="153">
        <v>0.7</v>
      </c>
      <c r="S4" s="153">
        <v>0.7</v>
      </c>
      <c r="T4" s="153">
        <v>0.7</v>
      </c>
      <c r="U4" s="153">
        <v>0.7</v>
      </c>
      <c r="V4" s="153">
        <v>0.7</v>
      </c>
      <c r="W4" s="153">
        <v>0.7</v>
      </c>
      <c r="X4" s="153">
        <v>0.7</v>
      </c>
      <c r="Y4" s="153">
        <v>0.7</v>
      </c>
      <c r="Z4" s="153">
        <v>0.7</v>
      </c>
      <c r="AA4" s="153">
        <v>0.7</v>
      </c>
      <c r="AB4" s="153">
        <v>0.7</v>
      </c>
      <c r="AC4" s="153">
        <v>0.7</v>
      </c>
      <c r="AD4" s="153">
        <v>0.7</v>
      </c>
      <c r="AE4" s="153">
        <v>0.7</v>
      </c>
      <c r="AF4" s="153">
        <v>0.7</v>
      </c>
      <c r="AG4" s="153">
        <v>0.7</v>
      </c>
      <c r="AH4" s="153">
        <v>0.7</v>
      </c>
      <c r="AI4" s="153">
        <v>0.7</v>
      </c>
      <c r="AJ4" s="153">
        <v>0.7</v>
      </c>
      <c r="AK4" s="153">
        <v>0.7</v>
      </c>
    </row>
    <row r="5" spans="1:37">
      <c r="A5" t="s">
        <v>904</v>
      </c>
      <c r="B5" t="s">
        <v>124</v>
      </c>
      <c r="C5" t="s">
        <v>337</v>
      </c>
      <c r="D5" s="153">
        <v>0.6</v>
      </c>
      <c r="E5" s="153">
        <v>0.6</v>
      </c>
      <c r="F5" s="153">
        <v>0.6</v>
      </c>
      <c r="G5" s="153">
        <v>0.6</v>
      </c>
      <c r="H5" s="153">
        <v>0.6</v>
      </c>
      <c r="I5" s="153">
        <v>0.6</v>
      </c>
      <c r="J5" s="153">
        <v>0.6</v>
      </c>
      <c r="K5" s="153">
        <v>0.6</v>
      </c>
      <c r="L5" s="153">
        <v>0.6</v>
      </c>
      <c r="M5" s="153">
        <v>0.6</v>
      </c>
      <c r="N5" s="153">
        <v>0.6</v>
      </c>
      <c r="O5" s="153">
        <v>0.6</v>
      </c>
      <c r="P5" s="153">
        <v>0.6</v>
      </c>
      <c r="Q5" s="153">
        <v>0.6</v>
      </c>
      <c r="R5" s="153">
        <v>0.6</v>
      </c>
      <c r="S5" s="153">
        <v>0.6</v>
      </c>
      <c r="T5" s="153">
        <v>0.6</v>
      </c>
      <c r="U5" s="153">
        <v>0.6</v>
      </c>
      <c r="V5" s="153">
        <v>0.6</v>
      </c>
      <c r="W5" s="153">
        <v>0.6</v>
      </c>
      <c r="X5" s="153">
        <v>0.6</v>
      </c>
      <c r="Y5" s="153">
        <v>0.6</v>
      </c>
      <c r="Z5" s="153">
        <v>0.6</v>
      </c>
      <c r="AA5" s="153">
        <v>0.6</v>
      </c>
      <c r="AB5" s="153">
        <v>0.6</v>
      </c>
      <c r="AC5" s="153">
        <v>0.6</v>
      </c>
      <c r="AD5" s="153">
        <v>0.6</v>
      </c>
      <c r="AE5" s="153">
        <v>0.6</v>
      </c>
      <c r="AF5" s="153">
        <v>0.6</v>
      </c>
      <c r="AG5" s="153">
        <v>0.6</v>
      </c>
      <c r="AH5" s="153">
        <v>0.6</v>
      </c>
      <c r="AI5" s="153">
        <v>0.6</v>
      </c>
      <c r="AJ5" s="153">
        <v>0.6</v>
      </c>
      <c r="AK5" s="153">
        <v>0.6</v>
      </c>
    </row>
    <row r="6" spans="1:37">
      <c r="A6" t="s">
        <v>904</v>
      </c>
      <c r="B6" t="s">
        <v>114</v>
      </c>
      <c r="C6" t="s">
        <v>337</v>
      </c>
      <c r="D6" s="153">
        <v>0.95</v>
      </c>
      <c r="E6" s="153">
        <v>0.95</v>
      </c>
      <c r="F6" s="153">
        <v>0.95</v>
      </c>
      <c r="G6" s="153">
        <v>0.95</v>
      </c>
      <c r="H6" s="153">
        <v>0.95</v>
      </c>
      <c r="I6" s="153">
        <v>0.95</v>
      </c>
      <c r="J6" s="153">
        <v>0.95</v>
      </c>
      <c r="K6" s="153">
        <v>0.95</v>
      </c>
      <c r="L6" s="153">
        <v>0.95</v>
      </c>
      <c r="M6" s="153">
        <v>0.95</v>
      </c>
      <c r="N6" s="153">
        <v>0.95</v>
      </c>
      <c r="O6" s="153">
        <v>0.95</v>
      </c>
      <c r="P6" s="153">
        <v>0.95</v>
      </c>
      <c r="Q6" s="153">
        <v>0.95</v>
      </c>
      <c r="R6" s="153">
        <v>0.95</v>
      </c>
      <c r="S6" s="153">
        <v>0.95</v>
      </c>
      <c r="T6" s="153">
        <v>0.95</v>
      </c>
      <c r="U6" s="153">
        <v>0.95</v>
      </c>
      <c r="V6" s="153">
        <v>0.95</v>
      </c>
      <c r="W6" s="153">
        <v>0.95</v>
      </c>
      <c r="X6" s="153">
        <v>0.95</v>
      </c>
      <c r="Y6" s="153">
        <v>0.95</v>
      </c>
      <c r="Z6" s="153">
        <v>0.95</v>
      </c>
      <c r="AA6" s="153">
        <v>0.95</v>
      </c>
      <c r="AB6" s="153">
        <v>0.95</v>
      </c>
      <c r="AC6" s="153">
        <v>0.95</v>
      </c>
      <c r="AD6" s="153">
        <v>0.95</v>
      </c>
      <c r="AE6" s="153">
        <v>0.95</v>
      </c>
      <c r="AF6" s="153">
        <v>0.95</v>
      </c>
      <c r="AG6" s="153">
        <v>0.95</v>
      </c>
      <c r="AH6" s="153">
        <v>0.95</v>
      </c>
      <c r="AI6" s="153">
        <v>0.95</v>
      </c>
      <c r="AJ6" s="153">
        <v>0.95</v>
      </c>
      <c r="AK6" s="153">
        <v>0.95</v>
      </c>
    </row>
    <row r="7" spans="1:37">
      <c r="A7" t="s">
        <v>904</v>
      </c>
      <c r="B7" t="s">
        <v>107</v>
      </c>
      <c r="C7" t="s">
        <v>337</v>
      </c>
      <c r="D7" s="153">
        <v>0.95</v>
      </c>
      <c r="E7" s="153">
        <v>0.95</v>
      </c>
      <c r="F7" s="153">
        <v>0.95</v>
      </c>
      <c r="G7" s="153">
        <v>0.95</v>
      </c>
      <c r="H7" s="153">
        <v>0.95</v>
      </c>
      <c r="I7" s="153">
        <v>0.95</v>
      </c>
      <c r="J7" s="153">
        <v>0.95</v>
      </c>
      <c r="K7" s="153">
        <v>0.95</v>
      </c>
      <c r="L7" s="153">
        <v>0.95</v>
      </c>
      <c r="M7" s="153">
        <v>0.95</v>
      </c>
      <c r="N7" s="153">
        <v>0.95</v>
      </c>
      <c r="O7" s="153">
        <v>0.95</v>
      </c>
      <c r="P7" s="153">
        <v>0.95</v>
      </c>
      <c r="Q7" s="153">
        <v>0.95</v>
      </c>
      <c r="R7" s="153">
        <v>0.95</v>
      </c>
      <c r="S7" s="153">
        <v>0.95</v>
      </c>
      <c r="T7" s="153">
        <v>0.95</v>
      </c>
      <c r="U7" s="153">
        <v>0.95</v>
      </c>
      <c r="V7" s="153">
        <v>0.95</v>
      </c>
      <c r="W7" s="153">
        <v>0.95</v>
      </c>
      <c r="X7" s="153">
        <v>0.95</v>
      </c>
      <c r="Y7" s="153">
        <v>0.95</v>
      </c>
      <c r="Z7" s="153">
        <v>0.95</v>
      </c>
      <c r="AA7" s="153">
        <v>0.95</v>
      </c>
      <c r="AB7" s="153">
        <v>0.95</v>
      </c>
      <c r="AC7" s="153">
        <v>0.95</v>
      </c>
      <c r="AD7" s="153">
        <v>0.95</v>
      </c>
      <c r="AE7" s="153">
        <v>0.95</v>
      </c>
      <c r="AF7" s="153">
        <v>0.95</v>
      </c>
      <c r="AG7" s="153">
        <v>0.95</v>
      </c>
      <c r="AH7" s="153">
        <v>0.95</v>
      </c>
      <c r="AI7" s="153">
        <v>0.95</v>
      </c>
      <c r="AJ7" s="153">
        <v>0.95</v>
      </c>
      <c r="AK7" s="153">
        <v>0.95</v>
      </c>
    </row>
    <row r="8" spans="1:37">
      <c r="A8" t="s">
        <v>904</v>
      </c>
      <c r="B8" t="s">
        <v>121</v>
      </c>
      <c r="C8" t="s">
        <v>337</v>
      </c>
      <c r="D8" s="153">
        <v>0.95</v>
      </c>
      <c r="E8" s="153">
        <v>0.95</v>
      </c>
      <c r="F8" s="153">
        <v>0.95</v>
      </c>
      <c r="G8" s="153">
        <v>0.95</v>
      </c>
      <c r="H8" s="153">
        <v>0.95</v>
      </c>
      <c r="I8" s="153">
        <v>0.95</v>
      </c>
      <c r="J8" s="153">
        <v>0.95</v>
      </c>
      <c r="K8" s="153">
        <v>0.95</v>
      </c>
      <c r="L8" s="153">
        <v>0.95</v>
      </c>
      <c r="M8" s="153">
        <v>0.95</v>
      </c>
      <c r="N8" s="153">
        <v>0.95</v>
      </c>
      <c r="O8" s="153">
        <v>0.95</v>
      </c>
      <c r="P8" s="153">
        <v>0.95</v>
      </c>
      <c r="Q8" s="153">
        <v>0.95</v>
      </c>
      <c r="R8" s="153">
        <v>0.95</v>
      </c>
      <c r="S8" s="153">
        <v>0.95</v>
      </c>
      <c r="T8" s="153">
        <v>0.95</v>
      </c>
      <c r="U8" s="153">
        <v>0.95</v>
      </c>
      <c r="V8" s="153">
        <v>0.95</v>
      </c>
      <c r="W8" s="153">
        <v>0.95</v>
      </c>
      <c r="X8" s="153">
        <v>0.95</v>
      </c>
      <c r="Y8" s="153">
        <v>0.95</v>
      </c>
      <c r="Z8" s="153">
        <v>0.95</v>
      </c>
      <c r="AA8" s="153">
        <v>0.95</v>
      </c>
      <c r="AB8" s="153">
        <v>0.95</v>
      </c>
      <c r="AC8" s="153">
        <v>0.95</v>
      </c>
      <c r="AD8" s="153">
        <v>0.95</v>
      </c>
      <c r="AE8" s="153">
        <v>0.95</v>
      </c>
      <c r="AF8" s="153">
        <v>0.95</v>
      </c>
      <c r="AG8" s="153">
        <v>0.95</v>
      </c>
      <c r="AH8" s="153">
        <v>0.95</v>
      </c>
      <c r="AI8" s="153">
        <v>0.95</v>
      </c>
      <c r="AJ8" s="153">
        <v>0.95</v>
      </c>
      <c r="AK8" s="153">
        <v>0.95</v>
      </c>
    </row>
    <row r="9" spans="1:37">
      <c r="A9" t="s">
        <v>904</v>
      </c>
      <c r="B9" t="s">
        <v>106</v>
      </c>
      <c r="C9" t="s">
        <v>337</v>
      </c>
      <c r="D9" s="153">
        <v>0.95</v>
      </c>
      <c r="E9" s="153">
        <v>0.95</v>
      </c>
      <c r="F9" s="153">
        <v>0.95</v>
      </c>
      <c r="G9" s="153">
        <v>0.95</v>
      </c>
      <c r="H9" s="153">
        <v>0.95</v>
      </c>
      <c r="I9" s="153">
        <v>0.95</v>
      </c>
      <c r="J9" s="153">
        <v>0.95</v>
      </c>
      <c r="K9" s="153">
        <v>0.95</v>
      </c>
      <c r="L9" s="153">
        <v>0.95</v>
      </c>
      <c r="M9" s="153">
        <v>0.95</v>
      </c>
      <c r="N9" s="153">
        <v>0.95</v>
      </c>
      <c r="O9" s="153">
        <v>0.95</v>
      </c>
      <c r="P9" s="153">
        <v>0.95</v>
      </c>
      <c r="Q9" s="153">
        <v>0.95</v>
      </c>
      <c r="R9" s="153">
        <v>0.95</v>
      </c>
      <c r="S9" s="153">
        <v>0.95</v>
      </c>
      <c r="T9" s="153">
        <v>0.95</v>
      </c>
      <c r="U9" s="153">
        <v>0.95</v>
      </c>
      <c r="V9" s="153">
        <v>0.95</v>
      </c>
      <c r="W9" s="153">
        <v>0.95</v>
      </c>
      <c r="X9" s="153">
        <v>0.95</v>
      </c>
      <c r="Y9" s="153">
        <v>0.95</v>
      </c>
      <c r="Z9" s="153">
        <v>0.95</v>
      </c>
      <c r="AA9" s="153">
        <v>0.95</v>
      </c>
      <c r="AB9" s="153">
        <v>0.95</v>
      </c>
      <c r="AC9" s="153">
        <v>0.95</v>
      </c>
      <c r="AD9" s="153">
        <v>0.95</v>
      </c>
      <c r="AE9" s="153">
        <v>0.95</v>
      </c>
      <c r="AF9" s="153">
        <v>0.95</v>
      </c>
      <c r="AG9" s="153">
        <v>0.95</v>
      </c>
      <c r="AH9" s="153">
        <v>0.95</v>
      </c>
      <c r="AI9" s="153">
        <v>0.95</v>
      </c>
      <c r="AJ9" s="153">
        <v>0.95</v>
      </c>
      <c r="AK9" s="153">
        <v>0.95</v>
      </c>
    </row>
    <row r="10" spans="1:37">
      <c r="A10" t="s">
        <v>905</v>
      </c>
      <c r="B10" t="s">
        <v>124</v>
      </c>
      <c r="C10" t="s">
        <v>337</v>
      </c>
      <c r="D10" s="153">
        <v>0.7</v>
      </c>
      <c r="E10" s="153">
        <v>0.7</v>
      </c>
      <c r="F10" s="153">
        <v>0.7</v>
      </c>
      <c r="G10" s="153">
        <v>0.7</v>
      </c>
      <c r="H10" s="153">
        <v>0.7</v>
      </c>
      <c r="I10" s="153">
        <v>0.7</v>
      </c>
      <c r="J10" s="153">
        <v>0.7</v>
      </c>
      <c r="K10" s="153">
        <v>0.7</v>
      </c>
      <c r="L10" s="153">
        <v>0.7</v>
      </c>
      <c r="M10" s="153">
        <v>0.7</v>
      </c>
      <c r="N10" s="153">
        <v>0.7</v>
      </c>
      <c r="O10" s="153">
        <v>0.7</v>
      </c>
      <c r="P10" s="153">
        <v>0.7</v>
      </c>
      <c r="Q10" s="153">
        <v>0.7</v>
      </c>
      <c r="R10" s="153">
        <v>0.7</v>
      </c>
      <c r="S10" s="153">
        <v>0.7</v>
      </c>
      <c r="T10" s="153">
        <v>0.7</v>
      </c>
      <c r="U10" s="153">
        <v>0.7</v>
      </c>
      <c r="V10" s="153">
        <v>0.7</v>
      </c>
      <c r="W10" s="153">
        <v>0.7</v>
      </c>
      <c r="X10" s="153">
        <v>0.7</v>
      </c>
      <c r="Y10" s="153">
        <v>0.7</v>
      </c>
      <c r="Z10" s="153">
        <v>0.7</v>
      </c>
      <c r="AA10" s="153">
        <v>0.7</v>
      </c>
      <c r="AB10" s="153">
        <v>0.7</v>
      </c>
      <c r="AC10" s="153">
        <v>0.7</v>
      </c>
      <c r="AD10" s="153">
        <v>0.7</v>
      </c>
      <c r="AE10" s="153">
        <v>0.7</v>
      </c>
      <c r="AF10" s="153">
        <v>0.7</v>
      </c>
      <c r="AG10" s="153">
        <v>0.7</v>
      </c>
      <c r="AH10" s="153">
        <v>0.7</v>
      </c>
      <c r="AI10" s="153">
        <v>0.7</v>
      </c>
      <c r="AJ10" s="153">
        <v>0.7</v>
      </c>
      <c r="AK10" s="153">
        <v>0.7</v>
      </c>
    </row>
    <row r="11" spans="1:37">
      <c r="A11" t="s">
        <v>905</v>
      </c>
      <c r="B11" t="s">
        <v>114</v>
      </c>
      <c r="C11" t="s">
        <v>337</v>
      </c>
      <c r="D11" s="153">
        <v>0.7</v>
      </c>
      <c r="E11" s="153">
        <v>0.7</v>
      </c>
      <c r="F11" s="153">
        <v>0.7</v>
      </c>
      <c r="G11" s="153">
        <v>0.7</v>
      </c>
      <c r="H11" s="153">
        <v>0.7</v>
      </c>
      <c r="I11" s="153">
        <v>0.7</v>
      </c>
      <c r="J11" s="153">
        <v>0.7</v>
      </c>
      <c r="K11" s="153">
        <v>0.7</v>
      </c>
      <c r="L11" s="153">
        <v>0.7</v>
      </c>
      <c r="M11" s="153">
        <v>0.7</v>
      </c>
      <c r="N11" s="153">
        <v>0.7</v>
      </c>
      <c r="O11" s="153">
        <v>0.7</v>
      </c>
      <c r="P11" s="153">
        <v>0.7</v>
      </c>
      <c r="Q11" s="153">
        <v>0.7</v>
      </c>
      <c r="R11" s="153">
        <v>0.7</v>
      </c>
      <c r="S11" s="153">
        <v>0.7</v>
      </c>
      <c r="T11" s="153">
        <v>0.7</v>
      </c>
      <c r="U11" s="153">
        <v>0.7</v>
      </c>
      <c r="V11" s="153">
        <v>0.7</v>
      </c>
      <c r="W11" s="153">
        <v>0.7</v>
      </c>
      <c r="X11" s="153">
        <v>0.7</v>
      </c>
      <c r="Y11" s="153">
        <v>0.7</v>
      </c>
      <c r="Z11" s="153">
        <v>0.7</v>
      </c>
      <c r="AA11" s="153">
        <v>0.7</v>
      </c>
      <c r="AB11" s="153">
        <v>0.7</v>
      </c>
      <c r="AC11" s="153">
        <v>0.7</v>
      </c>
      <c r="AD11" s="153">
        <v>0.7</v>
      </c>
      <c r="AE11" s="153">
        <v>0.7</v>
      </c>
      <c r="AF11" s="153">
        <v>0.7</v>
      </c>
      <c r="AG11" s="153">
        <v>0.7</v>
      </c>
      <c r="AH11" s="153">
        <v>0.7</v>
      </c>
      <c r="AI11" s="153">
        <v>0.7</v>
      </c>
      <c r="AJ11" s="153">
        <v>0.7</v>
      </c>
      <c r="AK11" s="153">
        <v>0.7</v>
      </c>
    </row>
    <row r="12" spans="1:37">
      <c r="A12" t="s">
        <v>905</v>
      </c>
      <c r="B12" t="s">
        <v>107</v>
      </c>
      <c r="C12" t="s">
        <v>337</v>
      </c>
      <c r="D12" s="153">
        <v>0.4</v>
      </c>
      <c r="E12" s="153">
        <v>0.4</v>
      </c>
      <c r="F12" s="153">
        <v>0.4</v>
      </c>
      <c r="G12" s="153">
        <v>0.4</v>
      </c>
      <c r="H12" s="153">
        <v>0.4</v>
      </c>
      <c r="I12" s="153">
        <v>0.4</v>
      </c>
      <c r="J12" s="153">
        <v>0.4</v>
      </c>
      <c r="K12" s="153">
        <v>0.4</v>
      </c>
      <c r="L12" s="153">
        <v>0.4</v>
      </c>
      <c r="M12" s="153">
        <v>0.4</v>
      </c>
      <c r="N12" s="153">
        <v>0.4</v>
      </c>
      <c r="O12" s="153">
        <v>0.4</v>
      </c>
      <c r="P12" s="153">
        <v>0.4</v>
      </c>
      <c r="Q12" s="153">
        <v>0.4</v>
      </c>
      <c r="R12" s="153">
        <v>0.4</v>
      </c>
      <c r="S12" s="153">
        <v>0.4</v>
      </c>
      <c r="T12" s="153">
        <v>0.4</v>
      </c>
      <c r="U12" s="153">
        <v>0.4</v>
      </c>
      <c r="V12" s="153">
        <v>0.4</v>
      </c>
      <c r="W12" s="153">
        <v>0.4</v>
      </c>
      <c r="X12" s="153">
        <v>0.4</v>
      </c>
      <c r="Y12" s="153">
        <v>0.4</v>
      </c>
      <c r="Z12" s="153">
        <v>0.4</v>
      </c>
      <c r="AA12" s="153">
        <v>0.4</v>
      </c>
      <c r="AB12" s="153">
        <v>0.4</v>
      </c>
      <c r="AC12" s="153">
        <v>0.4</v>
      </c>
      <c r="AD12" s="153">
        <v>0.4</v>
      </c>
      <c r="AE12" s="153">
        <v>0.4</v>
      </c>
      <c r="AF12" s="153">
        <v>0.4</v>
      </c>
      <c r="AG12" s="153">
        <v>0.4</v>
      </c>
      <c r="AH12" s="153">
        <v>0.4</v>
      </c>
      <c r="AI12" s="153">
        <v>0.4</v>
      </c>
      <c r="AJ12" s="153">
        <v>0.4</v>
      </c>
      <c r="AK12" s="153">
        <v>0.4</v>
      </c>
    </row>
    <row r="13" spans="1:37">
      <c r="A13" t="s">
        <v>905</v>
      </c>
      <c r="B13" t="s">
        <v>121</v>
      </c>
      <c r="C13" t="s">
        <v>337</v>
      </c>
      <c r="D13" s="153">
        <v>0.4</v>
      </c>
      <c r="E13" s="153">
        <v>0.4</v>
      </c>
      <c r="F13" s="153">
        <v>0.4</v>
      </c>
      <c r="G13" s="153">
        <v>0.4</v>
      </c>
      <c r="H13" s="153">
        <v>0.4</v>
      </c>
      <c r="I13" s="153">
        <v>0.4</v>
      </c>
      <c r="J13" s="153">
        <v>0.4</v>
      </c>
      <c r="K13" s="153">
        <v>0.4</v>
      </c>
      <c r="L13" s="153">
        <v>0.4</v>
      </c>
      <c r="M13" s="153">
        <v>0.4</v>
      </c>
      <c r="N13" s="153">
        <v>0.4</v>
      </c>
      <c r="O13" s="153">
        <v>0.4</v>
      </c>
      <c r="P13" s="153">
        <v>0.4</v>
      </c>
      <c r="Q13" s="153">
        <v>0.4</v>
      </c>
      <c r="R13" s="153">
        <v>0.4</v>
      </c>
      <c r="S13" s="153">
        <v>0.4</v>
      </c>
      <c r="T13" s="153">
        <v>0.4</v>
      </c>
      <c r="U13" s="153">
        <v>0.4</v>
      </c>
      <c r="V13" s="153">
        <v>0.4</v>
      </c>
      <c r="W13" s="153">
        <v>0.4</v>
      </c>
      <c r="X13" s="153">
        <v>0.4</v>
      </c>
      <c r="Y13" s="153">
        <v>0.4</v>
      </c>
      <c r="Z13" s="153">
        <v>0.4</v>
      </c>
      <c r="AA13" s="153">
        <v>0.4</v>
      </c>
      <c r="AB13" s="153">
        <v>0.4</v>
      </c>
      <c r="AC13" s="153">
        <v>0.4</v>
      </c>
      <c r="AD13" s="153">
        <v>0.4</v>
      </c>
      <c r="AE13" s="153">
        <v>0.4</v>
      </c>
      <c r="AF13" s="153">
        <v>0.4</v>
      </c>
      <c r="AG13" s="153">
        <v>0.4</v>
      </c>
      <c r="AH13" s="153">
        <v>0.4</v>
      </c>
      <c r="AI13" s="153">
        <v>0.4</v>
      </c>
      <c r="AJ13" s="153">
        <v>0.4</v>
      </c>
      <c r="AK13" s="153">
        <v>0.4</v>
      </c>
    </row>
    <row r="14" spans="1:37">
      <c r="A14" t="s">
        <v>911</v>
      </c>
      <c r="B14" t="s">
        <v>103</v>
      </c>
      <c r="C14" t="s">
        <v>337</v>
      </c>
      <c r="D14" s="153">
        <v>0.3</v>
      </c>
      <c r="E14" s="153">
        <v>0.3</v>
      </c>
      <c r="F14" s="153">
        <v>0.3</v>
      </c>
      <c r="G14" s="153">
        <v>0.3</v>
      </c>
      <c r="H14" s="153">
        <v>0.3</v>
      </c>
      <c r="I14" s="153">
        <v>0.3</v>
      </c>
      <c r="J14" s="153">
        <v>0.3</v>
      </c>
      <c r="K14" s="153">
        <v>0.3</v>
      </c>
      <c r="L14" s="153">
        <v>0.3</v>
      </c>
      <c r="M14" s="153">
        <v>0.3</v>
      </c>
      <c r="N14" s="153">
        <v>0.3</v>
      </c>
      <c r="O14" s="153">
        <v>0.3</v>
      </c>
      <c r="P14" s="153">
        <v>0.3</v>
      </c>
      <c r="Q14" s="153">
        <v>0.3</v>
      </c>
      <c r="R14" s="153">
        <v>0.3</v>
      </c>
      <c r="S14" s="153">
        <v>0.3</v>
      </c>
      <c r="T14" s="153">
        <v>0.3</v>
      </c>
      <c r="U14" s="153">
        <v>0.3</v>
      </c>
      <c r="V14" s="153">
        <v>0.3</v>
      </c>
      <c r="W14" s="153">
        <v>0.3</v>
      </c>
      <c r="X14" s="153">
        <v>0.3</v>
      </c>
      <c r="Y14" s="153">
        <v>0.3</v>
      </c>
      <c r="Z14" s="153">
        <v>0.3</v>
      </c>
      <c r="AA14" s="153">
        <v>0.3</v>
      </c>
      <c r="AB14" s="153">
        <v>0.3</v>
      </c>
      <c r="AC14" s="153">
        <v>0.3</v>
      </c>
      <c r="AD14" s="153">
        <v>0.3</v>
      </c>
      <c r="AE14" s="153">
        <v>0.3</v>
      </c>
      <c r="AF14" s="153">
        <v>0.3</v>
      </c>
      <c r="AG14" s="153">
        <v>0.3</v>
      </c>
      <c r="AH14" s="153">
        <v>0.3</v>
      </c>
      <c r="AI14" s="153">
        <v>0.3</v>
      </c>
      <c r="AJ14" s="153">
        <v>0.3</v>
      </c>
      <c r="AK14" s="153">
        <v>0.3</v>
      </c>
    </row>
    <row r="15" spans="1:37">
      <c r="A15" t="s">
        <v>906</v>
      </c>
      <c r="B15" t="s">
        <v>114</v>
      </c>
      <c r="C15" t="s">
        <v>337</v>
      </c>
      <c r="D15" s="153">
        <v>0.95</v>
      </c>
      <c r="E15" s="153">
        <v>0.95</v>
      </c>
      <c r="F15" s="153">
        <v>0.95</v>
      </c>
      <c r="G15" s="153">
        <v>0.95</v>
      </c>
      <c r="H15" s="153">
        <v>0.95</v>
      </c>
      <c r="I15" s="153">
        <v>0.95</v>
      </c>
      <c r="J15" s="153">
        <v>0.95</v>
      </c>
      <c r="K15" s="153">
        <v>0.95</v>
      </c>
      <c r="L15" s="153">
        <v>0.95</v>
      </c>
      <c r="M15" s="153">
        <v>0.95</v>
      </c>
      <c r="N15" s="153">
        <v>0.95</v>
      </c>
      <c r="O15" s="153">
        <v>0.95</v>
      </c>
      <c r="P15" s="153">
        <v>0.95</v>
      </c>
      <c r="Q15" s="153">
        <v>0.95</v>
      </c>
      <c r="R15" s="153">
        <v>0.95</v>
      </c>
      <c r="S15" s="153">
        <v>0.95</v>
      </c>
      <c r="T15" s="153">
        <v>0.95</v>
      </c>
      <c r="U15" s="153">
        <v>0.95</v>
      </c>
      <c r="V15" s="153">
        <v>0.95</v>
      </c>
      <c r="W15" s="153">
        <v>0.95</v>
      </c>
      <c r="X15" s="153">
        <v>0.95</v>
      </c>
      <c r="Y15" s="153">
        <v>0.95</v>
      </c>
      <c r="Z15" s="153">
        <v>0.95</v>
      </c>
      <c r="AA15" s="153">
        <v>0.95</v>
      </c>
      <c r="AB15" s="153">
        <v>0.95</v>
      </c>
      <c r="AC15" s="153">
        <v>0.95</v>
      </c>
      <c r="AD15" s="153">
        <v>0.95</v>
      </c>
      <c r="AE15" s="153">
        <v>0.95</v>
      </c>
      <c r="AF15" s="153">
        <v>0.95</v>
      </c>
      <c r="AG15" s="153">
        <v>0.95</v>
      </c>
      <c r="AH15" s="153">
        <v>0.95</v>
      </c>
      <c r="AI15" s="153">
        <v>0.95</v>
      </c>
      <c r="AJ15" s="153">
        <v>0.95</v>
      </c>
      <c r="AK15" s="153">
        <v>0.95</v>
      </c>
    </row>
    <row r="16" spans="1:37">
      <c r="A16" t="s">
        <v>907</v>
      </c>
      <c r="B16" t="s">
        <v>114</v>
      </c>
      <c r="C16" t="s">
        <v>337</v>
      </c>
      <c r="D16" s="153">
        <v>0.95</v>
      </c>
      <c r="E16" s="153">
        <v>0.95</v>
      </c>
      <c r="F16" s="153">
        <v>0.95</v>
      </c>
      <c r="G16" s="153">
        <v>0.95</v>
      </c>
      <c r="H16" s="153">
        <v>0.95</v>
      </c>
      <c r="I16" s="153">
        <v>0.95</v>
      </c>
      <c r="J16" s="153">
        <v>0.95</v>
      </c>
      <c r="K16" s="153">
        <v>0.95</v>
      </c>
      <c r="L16" s="153">
        <v>0.95</v>
      </c>
      <c r="M16" s="153">
        <v>0.95</v>
      </c>
      <c r="N16" s="153">
        <v>0.95</v>
      </c>
      <c r="O16" s="153">
        <v>0.95</v>
      </c>
      <c r="P16" s="153">
        <v>0.95</v>
      </c>
      <c r="Q16" s="153">
        <v>0.95</v>
      </c>
      <c r="R16" s="153">
        <v>0.95</v>
      </c>
      <c r="S16" s="153">
        <v>0.95</v>
      </c>
      <c r="T16" s="153">
        <v>0.95</v>
      </c>
      <c r="U16" s="153">
        <v>0.95</v>
      </c>
      <c r="V16" s="153">
        <v>0.95</v>
      </c>
      <c r="W16" s="153">
        <v>0.95</v>
      </c>
      <c r="X16" s="153">
        <v>0.95</v>
      </c>
      <c r="Y16" s="153">
        <v>0.95</v>
      </c>
      <c r="Z16" s="153">
        <v>0.95</v>
      </c>
      <c r="AA16" s="153">
        <v>0.95</v>
      </c>
      <c r="AB16" s="153">
        <v>0.95</v>
      </c>
      <c r="AC16" s="153">
        <v>0.95</v>
      </c>
      <c r="AD16" s="153">
        <v>0.95</v>
      </c>
      <c r="AE16" s="153">
        <v>0.95</v>
      </c>
      <c r="AF16" s="153">
        <v>0.95</v>
      </c>
      <c r="AG16" s="153">
        <v>0.95</v>
      </c>
      <c r="AH16" s="153">
        <v>0.95</v>
      </c>
      <c r="AI16" s="153">
        <v>0.95</v>
      </c>
      <c r="AJ16" s="153">
        <v>0.95</v>
      </c>
      <c r="AK16" s="153">
        <v>0.95</v>
      </c>
    </row>
    <row r="17" spans="1:37">
      <c r="A17" t="s">
        <v>908</v>
      </c>
      <c r="B17" t="s">
        <v>114</v>
      </c>
      <c r="C17" t="s">
        <v>337</v>
      </c>
      <c r="D17" s="153">
        <v>0.95</v>
      </c>
      <c r="E17" s="153">
        <v>0.95</v>
      </c>
      <c r="F17" s="153">
        <v>0.95</v>
      </c>
      <c r="G17" s="153">
        <v>0.95</v>
      </c>
      <c r="H17" s="153">
        <v>0.95</v>
      </c>
      <c r="I17" s="153">
        <v>0.95</v>
      </c>
      <c r="J17" s="153">
        <v>0.95</v>
      </c>
      <c r="K17" s="153">
        <v>0.95</v>
      </c>
      <c r="L17" s="153">
        <v>0.95</v>
      </c>
      <c r="M17" s="153">
        <v>0.95</v>
      </c>
      <c r="N17" s="153">
        <v>0.95</v>
      </c>
      <c r="O17" s="153">
        <v>0.95</v>
      </c>
      <c r="P17" s="153">
        <v>0.95</v>
      </c>
      <c r="Q17" s="153">
        <v>0.95</v>
      </c>
      <c r="R17" s="153">
        <v>0.95</v>
      </c>
      <c r="S17" s="153">
        <v>0.95</v>
      </c>
      <c r="T17" s="153">
        <v>0.95</v>
      </c>
      <c r="U17" s="153">
        <v>0.95</v>
      </c>
      <c r="V17" s="153">
        <v>0.95</v>
      </c>
      <c r="W17" s="153">
        <v>0.95</v>
      </c>
      <c r="X17" s="153">
        <v>0.95</v>
      </c>
      <c r="Y17" s="153">
        <v>0.95</v>
      </c>
      <c r="Z17" s="153">
        <v>0.95</v>
      </c>
      <c r="AA17" s="153">
        <v>0.95</v>
      </c>
      <c r="AB17" s="153">
        <v>0.95</v>
      </c>
      <c r="AC17" s="153">
        <v>0.95</v>
      </c>
      <c r="AD17" s="153">
        <v>0.95</v>
      </c>
      <c r="AE17" s="153">
        <v>0.95</v>
      </c>
      <c r="AF17" s="153">
        <v>0.95</v>
      </c>
      <c r="AG17" s="153">
        <v>0.95</v>
      </c>
      <c r="AH17" s="153">
        <v>0.95</v>
      </c>
      <c r="AI17" s="153">
        <v>0.95</v>
      </c>
      <c r="AJ17" s="153">
        <v>0.95</v>
      </c>
      <c r="AK17" s="153">
        <v>0.95</v>
      </c>
    </row>
    <row r="18" spans="1:37">
      <c r="A18" t="s">
        <v>909</v>
      </c>
      <c r="B18" t="s">
        <v>114</v>
      </c>
      <c r="C18" t="s">
        <v>337</v>
      </c>
      <c r="D18" s="153">
        <v>0.95</v>
      </c>
      <c r="E18" s="153">
        <v>0.95</v>
      </c>
      <c r="F18" s="153">
        <v>0.95</v>
      </c>
      <c r="G18" s="153">
        <v>0.95</v>
      </c>
      <c r="H18" s="153">
        <v>0.95</v>
      </c>
      <c r="I18" s="153">
        <v>0.95</v>
      </c>
      <c r="J18" s="153">
        <v>0.95</v>
      </c>
      <c r="K18" s="153">
        <v>0.95</v>
      </c>
      <c r="L18" s="153">
        <v>0.95</v>
      </c>
      <c r="M18" s="153">
        <v>0.95</v>
      </c>
      <c r="N18" s="153">
        <v>0.95</v>
      </c>
      <c r="O18" s="153">
        <v>0.95</v>
      </c>
      <c r="P18" s="153">
        <v>0.95</v>
      </c>
      <c r="Q18" s="153">
        <v>0.95</v>
      </c>
      <c r="R18" s="153">
        <v>0.95</v>
      </c>
      <c r="S18" s="153">
        <v>0.95</v>
      </c>
      <c r="T18" s="153">
        <v>0.95</v>
      </c>
      <c r="U18" s="153">
        <v>0.95</v>
      </c>
      <c r="V18" s="153">
        <v>0.95</v>
      </c>
      <c r="W18" s="153">
        <v>0.95</v>
      </c>
      <c r="X18" s="153">
        <v>0.95</v>
      </c>
      <c r="Y18" s="153">
        <v>0.95</v>
      </c>
      <c r="Z18" s="153">
        <v>0.95</v>
      </c>
      <c r="AA18" s="153">
        <v>0.95</v>
      </c>
      <c r="AB18" s="153">
        <v>0.95</v>
      </c>
      <c r="AC18" s="153">
        <v>0.95</v>
      </c>
      <c r="AD18" s="153">
        <v>0.95</v>
      </c>
      <c r="AE18" s="153">
        <v>0.95</v>
      </c>
      <c r="AF18" s="153">
        <v>0.95</v>
      </c>
      <c r="AG18" s="153">
        <v>0.95</v>
      </c>
      <c r="AH18" s="153">
        <v>0.95</v>
      </c>
      <c r="AI18" s="153">
        <v>0.95</v>
      </c>
      <c r="AJ18" s="153">
        <v>0.95</v>
      </c>
      <c r="AK18" s="153">
        <v>0.95</v>
      </c>
    </row>
    <row r="19" spans="1:37">
      <c r="A19" t="s">
        <v>317</v>
      </c>
      <c r="B19" t="s">
        <v>103</v>
      </c>
      <c r="C19" t="s">
        <v>337</v>
      </c>
      <c r="D19" s="153">
        <v>0.2</v>
      </c>
      <c r="E19" s="153">
        <v>0.2</v>
      </c>
      <c r="F19" s="153">
        <v>0.2</v>
      </c>
      <c r="G19" s="153">
        <v>0.2</v>
      </c>
      <c r="H19" s="153">
        <v>0.2</v>
      </c>
      <c r="I19" s="153">
        <v>0.2</v>
      </c>
      <c r="J19" s="153">
        <v>0.2</v>
      </c>
      <c r="K19" s="153">
        <v>0.2</v>
      </c>
      <c r="L19" s="153">
        <v>0.2</v>
      </c>
      <c r="M19" s="153">
        <v>0.2</v>
      </c>
      <c r="N19" s="153">
        <v>0.2</v>
      </c>
      <c r="O19" s="153">
        <v>0.2</v>
      </c>
      <c r="P19" s="153">
        <v>0.2</v>
      </c>
      <c r="Q19" s="153">
        <v>0.2</v>
      </c>
      <c r="R19" s="153">
        <v>0.2</v>
      </c>
      <c r="S19" s="153">
        <v>0.2</v>
      </c>
      <c r="T19" s="153">
        <v>0.2</v>
      </c>
      <c r="U19" s="153">
        <v>0.2</v>
      </c>
      <c r="V19" s="153">
        <v>0.2</v>
      </c>
      <c r="W19" s="153">
        <v>0.2</v>
      </c>
      <c r="X19" s="153">
        <v>0.2</v>
      </c>
      <c r="Y19" s="153">
        <v>0.2</v>
      </c>
      <c r="Z19" s="153">
        <v>0.2</v>
      </c>
      <c r="AA19" s="153">
        <v>0.2</v>
      </c>
      <c r="AB19" s="153">
        <v>0.2</v>
      </c>
      <c r="AC19" s="153">
        <v>0.2</v>
      </c>
      <c r="AD19" s="153">
        <v>0.2</v>
      </c>
      <c r="AE19" s="153">
        <v>0.2</v>
      </c>
      <c r="AF19" s="153">
        <v>0.2</v>
      </c>
      <c r="AG19" s="153">
        <v>0.2</v>
      </c>
      <c r="AH19" s="153">
        <v>0.2</v>
      </c>
      <c r="AI19" s="153">
        <v>0.2</v>
      </c>
      <c r="AJ19" s="153">
        <v>0.2</v>
      </c>
      <c r="AK19" s="153">
        <v>0.2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theme="2" tint="-0.249977111117893"/>
  </sheetPr>
  <dimension ref="A1:AJ61"/>
  <sheetViews>
    <sheetView workbookViewId="0">
      <selection activeCell="G7" sqref="G7"/>
    </sheetView>
  </sheetViews>
  <sheetFormatPr baseColWidth="10" defaultRowHeight="15"/>
  <cols>
    <col min="1" max="1" width="11.42578125" bestFit="1" customWidth="1"/>
  </cols>
  <sheetData>
    <row r="1" spans="1:36">
      <c r="A1" s="148" t="s">
        <v>902</v>
      </c>
      <c r="B1" s="148" t="s">
        <v>335</v>
      </c>
      <c r="C1" s="148">
        <v>2017</v>
      </c>
      <c r="D1" s="141">
        <v>2018</v>
      </c>
      <c r="E1" s="141">
        <v>2019</v>
      </c>
      <c r="F1" s="141">
        <v>2020</v>
      </c>
      <c r="G1" s="141">
        <v>2021</v>
      </c>
      <c r="H1" s="141">
        <v>2022</v>
      </c>
      <c r="I1" s="141">
        <v>2023</v>
      </c>
      <c r="J1" s="141">
        <v>2024</v>
      </c>
      <c r="K1" s="141">
        <v>2025</v>
      </c>
      <c r="L1" s="141">
        <v>2026</v>
      </c>
      <c r="M1" s="141">
        <v>2027</v>
      </c>
      <c r="N1" s="141">
        <v>2028</v>
      </c>
      <c r="O1" s="141">
        <v>2029</v>
      </c>
      <c r="P1" s="141">
        <v>2030</v>
      </c>
      <c r="Q1" s="141">
        <v>2031</v>
      </c>
      <c r="R1" s="141">
        <v>2032</v>
      </c>
      <c r="S1" s="141">
        <v>2033</v>
      </c>
      <c r="T1" s="141">
        <v>2034</v>
      </c>
      <c r="U1" s="141">
        <v>2035</v>
      </c>
      <c r="V1" s="141">
        <v>2036</v>
      </c>
      <c r="W1" s="141">
        <v>2037</v>
      </c>
      <c r="X1" s="141">
        <v>2038</v>
      </c>
      <c r="Y1" s="141">
        <v>2039</v>
      </c>
      <c r="Z1" s="141">
        <v>2040</v>
      </c>
      <c r="AA1" s="141">
        <v>2041</v>
      </c>
      <c r="AB1" s="141">
        <v>2042</v>
      </c>
      <c r="AC1" s="141">
        <v>2043</v>
      </c>
      <c r="AD1" s="141">
        <v>2044</v>
      </c>
      <c r="AE1" s="141">
        <v>2045</v>
      </c>
      <c r="AF1" s="141">
        <v>2046</v>
      </c>
      <c r="AG1" s="141">
        <v>2047</v>
      </c>
      <c r="AH1" s="141">
        <v>2048</v>
      </c>
      <c r="AI1" s="141">
        <v>2049</v>
      </c>
      <c r="AJ1" s="141">
        <v>2050</v>
      </c>
    </row>
    <row r="2" spans="1:36">
      <c r="A2" s="149" t="s">
        <v>124</v>
      </c>
      <c r="B2" s="149" t="s">
        <v>337</v>
      </c>
      <c r="C2" s="150">
        <v>3.2000000000000002E-3</v>
      </c>
      <c r="D2" s="1">
        <v>3.2000000000000002E-3</v>
      </c>
      <c r="E2" s="1">
        <v>3.2000000000000002E-3</v>
      </c>
      <c r="F2" s="1">
        <v>3.2000000000000002E-3</v>
      </c>
      <c r="G2" s="1">
        <v>3.2000000000000002E-3</v>
      </c>
      <c r="H2" s="1">
        <v>3.2000000000000002E-3</v>
      </c>
      <c r="I2" s="1">
        <v>3.2000000000000002E-3</v>
      </c>
      <c r="J2" s="1">
        <v>3.2000000000000002E-3</v>
      </c>
      <c r="K2" s="1">
        <v>3.2000000000000002E-3</v>
      </c>
      <c r="L2" s="1">
        <v>3.2000000000000002E-3</v>
      </c>
      <c r="M2" s="1">
        <v>3.2000000000000002E-3</v>
      </c>
      <c r="N2" s="1">
        <v>3.2000000000000002E-3</v>
      </c>
      <c r="O2" s="1">
        <v>3.2000000000000002E-3</v>
      </c>
      <c r="P2" s="1">
        <v>3.2000000000000002E-3</v>
      </c>
      <c r="Q2" s="1">
        <v>3.2000000000000002E-3</v>
      </c>
      <c r="R2" s="1">
        <v>3.2000000000000002E-3</v>
      </c>
      <c r="S2" s="1">
        <v>3.2000000000000002E-3</v>
      </c>
      <c r="T2" s="1">
        <v>3.2000000000000002E-3</v>
      </c>
      <c r="U2" s="1">
        <v>3.2000000000000002E-3</v>
      </c>
      <c r="V2" s="1">
        <v>3.2000000000000002E-3</v>
      </c>
      <c r="W2" s="1">
        <v>3.2000000000000002E-3</v>
      </c>
      <c r="X2" s="1">
        <v>3.2000000000000002E-3</v>
      </c>
      <c r="Y2" s="1">
        <v>3.2000000000000002E-3</v>
      </c>
      <c r="Z2" s="1">
        <v>3.2000000000000002E-3</v>
      </c>
      <c r="AA2" s="1">
        <v>3.2000000000000002E-3</v>
      </c>
      <c r="AB2" s="1">
        <v>3.2000000000000002E-3</v>
      </c>
      <c r="AC2" s="1">
        <v>3.2000000000000002E-3</v>
      </c>
      <c r="AD2" s="1">
        <v>3.2000000000000002E-3</v>
      </c>
      <c r="AE2" s="1">
        <v>3.2000000000000002E-3</v>
      </c>
      <c r="AF2" s="1">
        <v>3.2000000000000002E-3</v>
      </c>
      <c r="AG2" s="1">
        <v>3.2000000000000002E-3</v>
      </c>
      <c r="AH2" s="1">
        <v>3.2000000000000002E-3</v>
      </c>
      <c r="AI2" s="1">
        <v>3.2000000000000002E-3</v>
      </c>
      <c r="AJ2" s="1">
        <v>3.2000000000000002E-3</v>
      </c>
    </row>
    <row r="3" spans="1:36">
      <c r="A3" s="149" t="s">
        <v>103</v>
      </c>
      <c r="B3" s="149" t="s">
        <v>337</v>
      </c>
      <c r="C3" s="150">
        <v>0.29139999999999999</v>
      </c>
      <c r="D3" s="1">
        <v>0.29139999999999999</v>
      </c>
      <c r="E3" s="1">
        <v>0.29139999999999999</v>
      </c>
      <c r="F3" s="1">
        <v>0.29139999999999999</v>
      </c>
      <c r="G3" s="1">
        <v>0.29139999999999999</v>
      </c>
      <c r="H3" s="1">
        <v>0.29139999999999999</v>
      </c>
      <c r="I3" s="1">
        <v>0.29139999999999999</v>
      </c>
      <c r="J3" s="1">
        <v>0.29139999999999999</v>
      </c>
      <c r="K3" s="1">
        <v>0.29139999999999999</v>
      </c>
      <c r="L3" s="1">
        <v>0.29139999999999999</v>
      </c>
      <c r="M3" s="1">
        <v>0.29139999999999999</v>
      </c>
      <c r="N3" s="1">
        <v>0.29139999999999999</v>
      </c>
      <c r="O3" s="1">
        <v>0.29139999999999999</v>
      </c>
      <c r="P3" s="1">
        <v>0.29139999999999999</v>
      </c>
      <c r="Q3" s="1">
        <v>0.29139999999999999</v>
      </c>
      <c r="R3" s="1">
        <v>0.29139999999999999</v>
      </c>
      <c r="S3" s="1">
        <v>0.29139999999999999</v>
      </c>
      <c r="T3" s="1">
        <v>0.29139999999999999</v>
      </c>
      <c r="U3" s="1">
        <v>0.29139999999999999</v>
      </c>
      <c r="V3" s="1">
        <v>0.29139999999999999</v>
      </c>
      <c r="W3" s="1">
        <v>0.29139999999999999</v>
      </c>
      <c r="X3" s="1">
        <v>0.29139999999999999</v>
      </c>
      <c r="Y3" s="1">
        <v>0.29139999999999999</v>
      </c>
      <c r="Z3" s="1">
        <v>0.29139999999999999</v>
      </c>
      <c r="AA3" s="1">
        <v>0.29139999999999999</v>
      </c>
      <c r="AB3" s="1">
        <v>0.29139999999999999</v>
      </c>
      <c r="AC3" s="1">
        <v>0.29139999999999999</v>
      </c>
      <c r="AD3" s="1">
        <v>0.29139999999999999</v>
      </c>
      <c r="AE3" s="1">
        <v>0.29139999999999999</v>
      </c>
      <c r="AF3" s="1">
        <v>0.29139999999999999</v>
      </c>
      <c r="AG3" s="1">
        <v>0.29139999999999999</v>
      </c>
      <c r="AH3" s="1">
        <v>0.29139999999999999</v>
      </c>
      <c r="AI3" s="1">
        <v>0.29139999999999999</v>
      </c>
      <c r="AJ3" s="1">
        <v>0.29139999999999999</v>
      </c>
    </row>
    <row r="4" spans="1:36">
      <c r="A4" s="149" t="s">
        <v>114</v>
      </c>
      <c r="B4" s="149" t="s">
        <v>337</v>
      </c>
      <c r="C4" s="150">
        <v>0.49969999999999998</v>
      </c>
      <c r="D4" s="1">
        <v>0.49969999999999998</v>
      </c>
      <c r="E4" s="1">
        <v>0.49969999999999998</v>
      </c>
      <c r="F4" s="1">
        <v>0.49969999999999998</v>
      </c>
      <c r="G4" s="1">
        <v>0.49969999999999998</v>
      </c>
      <c r="H4" s="1">
        <v>0.49969999999999998</v>
      </c>
      <c r="I4" s="1">
        <v>0.49969999999999998</v>
      </c>
      <c r="J4" s="1">
        <v>0.49969999999999998</v>
      </c>
      <c r="K4" s="1">
        <v>0.49969999999999998</v>
      </c>
      <c r="L4" s="1">
        <v>0.49969999999999998</v>
      </c>
      <c r="M4" s="1">
        <v>0.49969999999999998</v>
      </c>
      <c r="N4" s="1">
        <v>0.49969999999999998</v>
      </c>
      <c r="O4" s="1">
        <v>0.49969999999999998</v>
      </c>
      <c r="P4" s="1">
        <v>0.49969999999999998</v>
      </c>
      <c r="Q4" s="1">
        <v>0.49969999999999998</v>
      </c>
      <c r="R4" s="1">
        <v>0.49969999999999998</v>
      </c>
      <c r="S4" s="1">
        <v>0.49969999999999998</v>
      </c>
      <c r="T4" s="1">
        <v>0.49969999999999998</v>
      </c>
      <c r="U4" s="1">
        <v>0.49969999999999998</v>
      </c>
      <c r="V4" s="1">
        <v>0.49969999999999998</v>
      </c>
      <c r="W4" s="1">
        <v>0.49969999999999998</v>
      </c>
      <c r="X4" s="1">
        <v>0.49969999999999998</v>
      </c>
      <c r="Y4" s="1">
        <v>0.49969999999999998</v>
      </c>
      <c r="Z4" s="1">
        <v>0.49969999999999998</v>
      </c>
      <c r="AA4" s="1">
        <v>0.49969999999999998</v>
      </c>
      <c r="AB4" s="1">
        <v>0.49969999999999998</v>
      </c>
      <c r="AC4" s="1">
        <v>0.49969999999999998</v>
      </c>
      <c r="AD4" s="1">
        <v>0.49969999999999998</v>
      </c>
      <c r="AE4" s="1">
        <v>0.49969999999999998</v>
      </c>
      <c r="AF4" s="1">
        <v>0.49969999999999998</v>
      </c>
      <c r="AG4" s="1">
        <v>0.49969999999999998</v>
      </c>
      <c r="AH4" s="1">
        <v>0.49969999999999998</v>
      </c>
      <c r="AI4" s="1">
        <v>0.49969999999999998</v>
      </c>
      <c r="AJ4" s="1">
        <v>0.49969999999999998</v>
      </c>
    </row>
    <row r="5" spans="1:36">
      <c r="A5" s="149" t="s">
        <v>107</v>
      </c>
      <c r="B5" s="149" t="s">
        <v>337</v>
      </c>
      <c r="C5" s="150">
        <v>0.1172</v>
      </c>
      <c r="D5" s="1">
        <v>0.1172</v>
      </c>
      <c r="E5" s="1">
        <v>0.1172</v>
      </c>
      <c r="F5" s="1">
        <v>0.1172</v>
      </c>
      <c r="G5" s="1">
        <v>0.1172</v>
      </c>
      <c r="H5" s="1">
        <v>0.1172</v>
      </c>
      <c r="I5" s="1">
        <v>0.1172</v>
      </c>
      <c r="J5" s="1">
        <v>0.1172</v>
      </c>
      <c r="K5" s="1">
        <v>0.1172</v>
      </c>
      <c r="L5" s="1">
        <v>0.1172</v>
      </c>
      <c r="M5" s="1">
        <v>0.1172</v>
      </c>
      <c r="N5" s="1">
        <v>0.1172</v>
      </c>
      <c r="O5" s="1">
        <v>0.1172</v>
      </c>
      <c r="P5" s="1">
        <v>0.1172</v>
      </c>
      <c r="Q5" s="1">
        <v>0.1172</v>
      </c>
      <c r="R5" s="1">
        <v>0.1172</v>
      </c>
      <c r="S5" s="1">
        <v>0.1172</v>
      </c>
      <c r="T5" s="1">
        <v>0.1172</v>
      </c>
      <c r="U5" s="1">
        <v>0.1172</v>
      </c>
      <c r="V5" s="1">
        <v>0.1172</v>
      </c>
      <c r="W5" s="1">
        <v>0.1172</v>
      </c>
      <c r="X5" s="1">
        <v>0.1172</v>
      </c>
      <c r="Y5" s="1">
        <v>0.1172</v>
      </c>
      <c r="Z5" s="1">
        <v>0.1172</v>
      </c>
      <c r="AA5" s="1">
        <v>0.1172</v>
      </c>
      <c r="AB5" s="1">
        <v>0.1172</v>
      </c>
      <c r="AC5" s="1">
        <v>0.1172</v>
      </c>
      <c r="AD5" s="1">
        <v>0.1172</v>
      </c>
      <c r="AE5" s="1">
        <v>0.1172</v>
      </c>
      <c r="AF5" s="1">
        <v>0.1172</v>
      </c>
      <c r="AG5" s="1">
        <v>0.1172</v>
      </c>
      <c r="AH5" s="1">
        <v>0.1172</v>
      </c>
      <c r="AI5" s="1">
        <v>0.1172</v>
      </c>
      <c r="AJ5" s="1">
        <v>0.1172</v>
      </c>
    </row>
    <row r="6" spans="1:36">
      <c r="A6" s="149" t="s">
        <v>121</v>
      </c>
      <c r="B6" s="149" t="s">
        <v>337</v>
      </c>
      <c r="C6" s="150">
        <v>8.6099999999999996E-2</v>
      </c>
      <c r="D6" s="1">
        <v>8.6099999999999996E-2</v>
      </c>
      <c r="E6" s="1">
        <v>8.6099999999999996E-2</v>
      </c>
      <c r="F6" s="1">
        <v>8.6099999999999996E-2</v>
      </c>
      <c r="G6" s="1">
        <v>8.6099999999999996E-2</v>
      </c>
      <c r="H6" s="1">
        <v>8.6099999999999996E-2</v>
      </c>
      <c r="I6" s="1">
        <v>8.6099999999999996E-2</v>
      </c>
      <c r="J6" s="1">
        <v>8.6099999999999996E-2</v>
      </c>
      <c r="K6" s="1">
        <v>8.6099999999999996E-2</v>
      </c>
      <c r="L6" s="1">
        <v>8.6099999999999996E-2</v>
      </c>
      <c r="M6" s="1">
        <v>8.6099999999999996E-2</v>
      </c>
      <c r="N6" s="1">
        <v>8.6099999999999996E-2</v>
      </c>
      <c r="O6" s="1">
        <v>8.6099999999999996E-2</v>
      </c>
      <c r="P6" s="1">
        <v>8.6099999999999996E-2</v>
      </c>
      <c r="Q6" s="1">
        <v>8.6099999999999996E-2</v>
      </c>
      <c r="R6" s="1">
        <v>8.6099999999999996E-2</v>
      </c>
      <c r="S6" s="1">
        <v>8.6099999999999996E-2</v>
      </c>
      <c r="T6" s="1">
        <v>8.6099999999999996E-2</v>
      </c>
      <c r="U6" s="1">
        <v>8.6099999999999996E-2</v>
      </c>
      <c r="V6" s="1">
        <v>8.6099999999999996E-2</v>
      </c>
      <c r="W6" s="1">
        <v>8.6099999999999996E-2</v>
      </c>
      <c r="X6" s="1">
        <v>8.6099999999999996E-2</v>
      </c>
      <c r="Y6" s="1">
        <v>8.6099999999999996E-2</v>
      </c>
      <c r="Z6" s="1">
        <v>8.6099999999999996E-2</v>
      </c>
      <c r="AA6" s="1">
        <v>8.6099999999999996E-2</v>
      </c>
      <c r="AB6" s="1">
        <v>8.6099999999999996E-2</v>
      </c>
      <c r="AC6" s="1">
        <v>8.6099999999999996E-2</v>
      </c>
      <c r="AD6" s="1">
        <v>8.6099999999999996E-2</v>
      </c>
      <c r="AE6" s="1">
        <v>8.6099999999999996E-2</v>
      </c>
      <c r="AF6" s="1">
        <v>8.6099999999999996E-2</v>
      </c>
      <c r="AG6" s="1">
        <v>8.6099999999999996E-2</v>
      </c>
      <c r="AH6" s="1">
        <v>8.6099999999999996E-2</v>
      </c>
      <c r="AI6" s="1">
        <v>8.6099999999999996E-2</v>
      </c>
      <c r="AJ6" s="1">
        <v>8.6099999999999996E-2</v>
      </c>
    </row>
    <row r="7" spans="1:36">
      <c r="A7" s="149" t="s">
        <v>106</v>
      </c>
      <c r="B7" s="149" t="s">
        <v>337</v>
      </c>
      <c r="C7" s="150">
        <v>2.3999999999999998E-3</v>
      </c>
      <c r="D7" s="1">
        <v>2.3999999999999998E-3</v>
      </c>
      <c r="E7" s="1">
        <v>2.3999999999999998E-3</v>
      </c>
      <c r="F7" s="1">
        <v>2.3999999999999998E-3</v>
      </c>
      <c r="G7" s="1">
        <v>2.3999999999999998E-3</v>
      </c>
      <c r="H7" s="1">
        <v>2.3999999999999998E-3</v>
      </c>
      <c r="I7" s="1">
        <v>2.3999999999999998E-3</v>
      </c>
      <c r="J7" s="1">
        <v>2.3999999999999998E-3</v>
      </c>
      <c r="K7" s="1">
        <v>2.3999999999999998E-3</v>
      </c>
      <c r="L7" s="1">
        <v>2.3999999999999998E-3</v>
      </c>
      <c r="M7" s="1">
        <v>2.3999999999999998E-3</v>
      </c>
      <c r="N7" s="1">
        <v>2.3999999999999998E-3</v>
      </c>
      <c r="O7" s="1">
        <v>2.3999999999999998E-3</v>
      </c>
      <c r="P7" s="1">
        <v>2.3999999999999998E-3</v>
      </c>
      <c r="Q7" s="1">
        <v>2.3999999999999998E-3</v>
      </c>
      <c r="R7" s="1">
        <v>2.3999999999999998E-3</v>
      </c>
      <c r="S7" s="1">
        <v>2.3999999999999998E-3</v>
      </c>
      <c r="T7" s="1">
        <v>2.3999999999999998E-3</v>
      </c>
      <c r="U7" s="1">
        <v>2.3999999999999998E-3</v>
      </c>
      <c r="V7" s="1">
        <v>2.3999999999999998E-3</v>
      </c>
      <c r="W7" s="1">
        <v>2.3999999999999998E-3</v>
      </c>
      <c r="X7" s="1">
        <v>2.3999999999999998E-3</v>
      </c>
      <c r="Y7" s="1">
        <v>2.3999999999999998E-3</v>
      </c>
      <c r="Z7" s="1">
        <v>2.3999999999999998E-3</v>
      </c>
      <c r="AA7" s="1">
        <v>2.3999999999999998E-3</v>
      </c>
      <c r="AB7" s="1">
        <v>2.3999999999999998E-3</v>
      </c>
      <c r="AC7" s="1">
        <v>2.3999999999999998E-3</v>
      </c>
      <c r="AD7" s="1">
        <v>2.3999999999999998E-3</v>
      </c>
      <c r="AE7" s="1">
        <v>2.3999999999999998E-3</v>
      </c>
      <c r="AF7" s="1">
        <v>2.3999999999999998E-3</v>
      </c>
      <c r="AG7" s="1">
        <v>2.3999999999999998E-3</v>
      </c>
      <c r="AH7" s="1">
        <v>2.3999999999999998E-3</v>
      </c>
      <c r="AI7" s="1">
        <v>2.3999999999999998E-3</v>
      </c>
      <c r="AJ7" s="1">
        <v>2.3999999999999998E-3</v>
      </c>
    </row>
    <row r="8" spans="1:36">
      <c r="A8" s="149"/>
      <c r="B8" s="149"/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</row>
    <row r="9" spans="1:36">
      <c r="A9" s="149"/>
      <c r="B9" s="149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</row>
    <row r="10" spans="1:36">
      <c r="A10" s="149"/>
      <c r="B10" s="149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</row>
    <row r="11" spans="1:36">
      <c r="A11" s="149"/>
      <c r="B11" s="149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</row>
    <row r="12" spans="1:36">
      <c r="A12" s="149"/>
      <c r="B12" s="149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</row>
    <row r="13" spans="1:36">
      <c r="A13" s="149"/>
      <c r="B13" s="149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</row>
    <row r="14" spans="1:36">
      <c r="A14" s="149"/>
      <c r="B14" s="149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</row>
    <row r="15" spans="1:36">
      <c r="A15" s="149"/>
      <c r="B15" s="149"/>
      <c r="C15" s="150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</row>
    <row r="16" spans="1:36">
      <c r="A16" s="149"/>
      <c r="B16" s="149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</row>
    <row r="17" spans="1:36">
      <c r="A17" s="149"/>
      <c r="B17" s="149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</row>
    <row r="18" spans="1:36">
      <c r="A18" s="149"/>
      <c r="B18" s="149"/>
      <c r="C18" s="150"/>
      <c r="D18" s="150"/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</row>
    <row r="19" spans="1:36">
      <c r="A19" s="149"/>
      <c r="B19" s="149"/>
      <c r="C19" s="150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</row>
    <row r="20" spans="1:36">
      <c r="A20" s="149"/>
      <c r="B20" s="149"/>
      <c r="C20" s="150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</row>
    <row r="21" spans="1:36">
      <c r="A21" s="149"/>
      <c r="B21" s="149"/>
      <c r="C21" s="150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</row>
    <row r="22" spans="1:36">
      <c r="A22" s="149"/>
      <c r="B22" s="149"/>
      <c r="C22" s="150"/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</row>
    <row r="23" spans="1:36">
      <c r="A23" s="149"/>
      <c r="B23" s="149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</row>
    <row r="24" spans="1:36">
      <c r="A24" s="149"/>
      <c r="B24" s="149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</row>
    <row r="25" spans="1:36">
      <c r="A25" s="149"/>
      <c r="B25" s="149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</row>
    <row r="26" spans="1:36">
      <c r="A26" s="149"/>
      <c r="B26" s="149"/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</row>
    <row r="27" spans="1:36">
      <c r="A27" s="149"/>
      <c r="B27" s="149"/>
      <c r="C27" s="150"/>
      <c r="D27" s="150"/>
      <c r="E27" s="150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</row>
    <row r="28" spans="1:36">
      <c r="A28" s="149"/>
      <c r="B28" s="149"/>
      <c r="C28" s="150"/>
      <c r="D28" s="150"/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G28" s="150"/>
      <c r="AH28" s="150"/>
      <c r="AI28" s="150"/>
      <c r="AJ28" s="150"/>
    </row>
    <row r="29" spans="1:36">
      <c r="A29" s="149"/>
      <c r="B29" s="149"/>
      <c r="C29" s="150"/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</row>
    <row r="30" spans="1:36">
      <c r="A30" s="149"/>
      <c r="B30" s="149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  <c r="AC30" s="150"/>
      <c r="AD30" s="150"/>
      <c r="AE30" s="150"/>
      <c r="AF30" s="150"/>
      <c r="AG30" s="150"/>
      <c r="AH30" s="150"/>
      <c r="AI30" s="150"/>
      <c r="AJ30" s="150"/>
    </row>
    <row r="31" spans="1:36">
      <c r="A31" s="149"/>
      <c r="B31" s="149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</row>
    <row r="32" spans="1:36">
      <c r="A32" s="149"/>
      <c r="B32" s="149"/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</row>
    <row r="33" spans="1:36">
      <c r="A33" s="149"/>
      <c r="B33" s="149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50"/>
      <c r="AG33" s="150"/>
      <c r="AH33" s="150"/>
      <c r="AI33" s="150"/>
      <c r="AJ33" s="150"/>
    </row>
    <row r="34" spans="1:36">
      <c r="A34" s="149"/>
      <c r="B34" s="149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0"/>
    </row>
    <row r="35" spans="1:36">
      <c r="A35" s="149"/>
      <c r="B35" s="149"/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</row>
    <row r="36" spans="1:36">
      <c r="A36" s="149"/>
      <c r="B36" s="149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  <c r="AD36" s="150"/>
      <c r="AE36" s="150"/>
      <c r="AF36" s="150"/>
      <c r="AG36" s="150"/>
      <c r="AH36" s="150"/>
      <c r="AI36" s="150"/>
      <c r="AJ36" s="150"/>
    </row>
    <row r="37" spans="1:36">
      <c r="A37" s="149"/>
      <c r="B37" s="149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</row>
    <row r="38" spans="1:36">
      <c r="A38" s="149"/>
      <c r="B38" s="149"/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  <c r="AC38" s="150"/>
      <c r="AD38" s="150"/>
      <c r="AE38" s="150"/>
      <c r="AF38" s="150"/>
      <c r="AG38" s="150"/>
      <c r="AH38" s="150"/>
      <c r="AI38" s="150"/>
      <c r="AJ38" s="150"/>
    </row>
    <row r="39" spans="1:36">
      <c r="A39" s="149"/>
      <c r="B39" s="149"/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</row>
    <row r="40" spans="1:36">
      <c r="A40" s="149"/>
      <c r="B40" s="149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</row>
    <row r="41" spans="1:36">
      <c r="A41" s="149"/>
      <c r="B41" s="149"/>
      <c r="C41" s="150"/>
      <c r="D41" s="150"/>
      <c r="E41" s="150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  <c r="AC41" s="150"/>
      <c r="AD41" s="150"/>
      <c r="AE41" s="150"/>
      <c r="AF41" s="150"/>
      <c r="AG41" s="150"/>
      <c r="AH41" s="150"/>
      <c r="AI41" s="150"/>
      <c r="AJ41" s="150"/>
    </row>
    <row r="42" spans="1:36">
      <c r="A42" s="149"/>
      <c r="B42" s="149"/>
      <c r="C42" s="150"/>
      <c r="D42" s="150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  <c r="AD42" s="150"/>
      <c r="AE42" s="150"/>
      <c r="AF42" s="150"/>
      <c r="AG42" s="150"/>
      <c r="AH42" s="150"/>
      <c r="AI42" s="150"/>
      <c r="AJ42" s="150"/>
    </row>
    <row r="43" spans="1:36">
      <c r="A43" s="149"/>
      <c r="B43" s="149"/>
      <c r="C43" s="150"/>
      <c r="D43" s="150"/>
      <c r="E43" s="150"/>
      <c r="F43" s="150"/>
      <c r="G43" s="150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</row>
    <row r="44" spans="1:36">
      <c r="A44" s="149"/>
      <c r="B44" s="149"/>
      <c r="C44" s="150"/>
      <c r="D44" s="150"/>
      <c r="E44" s="150"/>
      <c r="F44" s="150"/>
      <c r="G44" s="150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  <c r="AC44" s="150"/>
      <c r="AD44" s="150"/>
      <c r="AE44" s="150"/>
      <c r="AF44" s="150"/>
      <c r="AG44" s="150"/>
      <c r="AH44" s="150"/>
      <c r="AI44" s="150"/>
      <c r="AJ44" s="150"/>
    </row>
    <row r="45" spans="1:36">
      <c r="A45" s="149"/>
      <c r="B45" s="149"/>
      <c r="C45" s="150"/>
      <c r="D45" s="150"/>
      <c r="E45" s="150"/>
      <c r="F45" s="150"/>
      <c r="G45" s="150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  <c r="AC45" s="150"/>
      <c r="AD45" s="150"/>
      <c r="AE45" s="150"/>
      <c r="AF45" s="150"/>
      <c r="AG45" s="150"/>
      <c r="AH45" s="150"/>
      <c r="AI45" s="150"/>
      <c r="AJ45" s="150"/>
    </row>
    <row r="46" spans="1:36">
      <c r="A46" s="149"/>
      <c r="B46" s="149"/>
      <c r="C46" s="150"/>
      <c r="D46" s="150"/>
      <c r="E46" s="150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  <c r="AC46" s="150"/>
      <c r="AD46" s="150"/>
      <c r="AE46" s="150"/>
      <c r="AF46" s="150"/>
      <c r="AG46" s="150"/>
      <c r="AH46" s="150"/>
      <c r="AI46" s="150"/>
      <c r="AJ46" s="150"/>
    </row>
    <row r="47" spans="1:36">
      <c r="A47" s="149"/>
      <c r="B47" s="149"/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  <c r="AC47" s="150"/>
      <c r="AD47" s="150"/>
      <c r="AE47" s="150"/>
      <c r="AF47" s="150"/>
      <c r="AG47" s="150"/>
      <c r="AH47" s="150"/>
      <c r="AI47" s="150"/>
      <c r="AJ47" s="150"/>
    </row>
    <row r="48" spans="1:36">
      <c r="A48" s="149"/>
      <c r="B48" s="149"/>
      <c r="C48" s="150"/>
      <c r="D48" s="150"/>
      <c r="E48" s="150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  <c r="AC48" s="150"/>
      <c r="AD48" s="150"/>
      <c r="AE48" s="150"/>
      <c r="AF48" s="150"/>
      <c r="AG48" s="150"/>
      <c r="AH48" s="150"/>
      <c r="AI48" s="150"/>
      <c r="AJ48" s="150"/>
    </row>
    <row r="49" spans="1:36">
      <c r="A49" s="149"/>
      <c r="B49" s="149"/>
      <c r="C49" s="150"/>
      <c r="D49" s="150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  <c r="AC49" s="150"/>
      <c r="AD49" s="150"/>
      <c r="AE49" s="150"/>
      <c r="AF49" s="150"/>
      <c r="AG49" s="150"/>
      <c r="AH49" s="150"/>
      <c r="AI49" s="150"/>
      <c r="AJ49" s="150"/>
    </row>
    <row r="50" spans="1:36">
      <c r="A50" s="149"/>
      <c r="B50" s="149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  <c r="AC50" s="150"/>
      <c r="AD50" s="150"/>
      <c r="AE50" s="150"/>
      <c r="AF50" s="150"/>
      <c r="AG50" s="150"/>
      <c r="AH50" s="150"/>
      <c r="AI50" s="150"/>
      <c r="AJ50" s="150"/>
    </row>
    <row r="51" spans="1:36">
      <c r="A51" s="149"/>
      <c r="B51" s="149"/>
      <c r="C51" s="150"/>
      <c r="D51" s="150"/>
      <c r="E51" s="150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  <c r="AC51" s="150"/>
      <c r="AD51" s="150"/>
      <c r="AE51" s="150"/>
      <c r="AF51" s="150"/>
      <c r="AG51" s="150"/>
      <c r="AH51" s="150"/>
      <c r="AI51" s="150"/>
      <c r="AJ51" s="150"/>
    </row>
    <row r="52" spans="1:36">
      <c r="A52" s="149"/>
      <c r="B52" s="149"/>
      <c r="C52" s="150"/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  <c r="AD52" s="150"/>
      <c r="AE52" s="150"/>
      <c r="AF52" s="150"/>
      <c r="AG52" s="150"/>
      <c r="AH52" s="150"/>
      <c r="AI52" s="150"/>
      <c r="AJ52" s="150"/>
    </row>
    <row r="53" spans="1:36">
      <c r="A53" s="149"/>
      <c r="B53" s="149"/>
      <c r="C53" s="150"/>
      <c r="D53" s="150"/>
      <c r="E53" s="150"/>
      <c r="F53" s="150"/>
      <c r="G53" s="150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  <c r="AD53" s="150"/>
      <c r="AE53" s="150"/>
      <c r="AF53" s="150"/>
      <c r="AG53" s="150"/>
      <c r="AH53" s="150"/>
      <c r="AI53" s="150"/>
      <c r="AJ53" s="150"/>
    </row>
    <row r="54" spans="1:36">
      <c r="A54" s="149"/>
      <c r="B54" s="149"/>
      <c r="C54" s="150"/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  <c r="AC54" s="150"/>
      <c r="AD54" s="150"/>
      <c r="AE54" s="150"/>
      <c r="AF54" s="150"/>
      <c r="AG54" s="150"/>
      <c r="AH54" s="150"/>
      <c r="AI54" s="150"/>
      <c r="AJ54" s="150"/>
    </row>
    <row r="55" spans="1:36">
      <c r="A55" s="149"/>
      <c r="B55" s="149"/>
      <c r="C55" s="150"/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  <c r="AD55" s="150"/>
      <c r="AE55" s="150"/>
      <c r="AF55" s="150"/>
      <c r="AG55" s="150"/>
      <c r="AH55" s="150"/>
      <c r="AI55" s="150"/>
      <c r="AJ55" s="150"/>
    </row>
    <row r="56" spans="1:36">
      <c r="A56" s="149"/>
      <c r="B56" s="149"/>
      <c r="C56" s="150"/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  <c r="AC56" s="150"/>
      <c r="AD56" s="150"/>
      <c r="AE56" s="150"/>
      <c r="AF56" s="150"/>
      <c r="AG56" s="150"/>
      <c r="AH56" s="150"/>
      <c r="AI56" s="150"/>
      <c r="AJ56" s="150"/>
    </row>
    <row r="57" spans="1:36">
      <c r="A57" s="149"/>
      <c r="B57" s="149"/>
      <c r="C57" s="150"/>
      <c r="D57" s="150"/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  <c r="AC57" s="150"/>
      <c r="AD57" s="150"/>
      <c r="AE57" s="150"/>
      <c r="AF57" s="150"/>
      <c r="AG57" s="150"/>
      <c r="AH57" s="150"/>
      <c r="AI57" s="150"/>
      <c r="AJ57" s="150"/>
    </row>
    <row r="58" spans="1:36">
      <c r="A58" s="149"/>
      <c r="B58" s="149"/>
      <c r="C58" s="150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  <c r="AC58" s="150"/>
      <c r="AD58" s="150"/>
      <c r="AE58" s="150"/>
      <c r="AF58" s="150"/>
      <c r="AG58" s="150"/>
      <c r="AH58" s="150"/>
      <c r="AI58" s="150"/>
      <c r="AJ58" s="150"/>
    </row>
    <row r="59" spans="1:36">
      <c r="A59" s="149"/>
      <c r="B59" s="149"/>
      <c r="C59" s="150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</row>
    <row r="60" spans="1:36">
      <c r="A60" s="149"/>
      <c r="B60" s="149"/>
      <c r="C60" s="150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  <c r="AC60" s="150"/>
      <c r="AD60" s="150"/>
      <c r="AE60" s="150"/>
      <c r="AF60" s="150"/>
      <c r="AG60" s="150"/>
      <c r="AH60" s="150"/>
      <c r="AI60" s="150"/>
      <c r="AJ60" s="150"/>
    </row>
    <row r="61" spans="1:36">
      <c r="A61" s="149"/>
      <c r="B61" s="149"/>
      <c r="C61" s="150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  <c r="AC61" s="150"/>
      <c r="AD61" s="150"/>
      <c r="AE61" s="150"/>
      <c r="AF61" s="150"/>
      <c r="AG61" s="150"/>
      <c r="AH61" s="150"/>
      <c r="AI61" s="150"/>
      <c r="AJ61" s="150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2" tint="-0.249977111117893"/>
  </sheetPr>
  <dimension ref="A1:AK19"/>
  <sheetViews>
    <sheetView workbookViewId="0">
      <selection activeCell="A31" sqref="A31"/>
    </sheetView>
  </sheetViews>
  <sheetFormatPr baseColWidth="10" defaultRowHeight="15"/>
  <cols>
    <col min="1" max="1" width="35.28515625" bestFit="1" customWidth="1"/>
  </cols>
  <sheetData>
    <row r="1" spans="1:37">
      <c r="A1" s="148" t="s">
        <v>901</v>
      </c>
      <c r="B1" s="148" t="s">
        <v>902</v>
      </c>
      <c r="C1" s="148" t="s">
        <v>335</v>
      </c>
      <c r="D1" s="148">
        <v>2017</v>
      </c>
      <c r="E1" s="141">
        <v>2018</v>
      </c>
      <c r="F1" s="141">
        <v>2019</v>
      </c>
      <c r="G1" s="141">
        <v>2020</v>
      </c>
      <c r="H1" s="141">
        <v>2021</v>
      </c>
      <c r="I1" s="141">
        <v>2022</v>
      </c>
      <c r="J1" s="141">
        <v>2023</v>
      </c>
      <c r="K1" s="141">
        <v>2024</v>
      </c>
      <c r="L1" s="141">
        <v>2025</v>
      </c>
      <c r="M1" s="141">
        <v>2026</v>
      </c>
      <c r="N1" s="141">
        <v>2027</v>
      </c>
      <c r="O1" s="141">
        <v>2028</v>
      </c>
      <c r="P1" s="141">
        <v>2029</v>
      </c>
      <c r="Q1" s="141">
        <v>2030</v>
      </c>
      <c r="R1" s="141">
        <v>2031</v>
      </c>
      <c r="S1" s="141">
        <v>2032</v>
      </c>
      <c r="T1" s="141">
        <v>2033</v>
      </c>
      <c r="U1" s="141">
        <v>2034</v>
      </c>
      <c r="V1" s="141">
        <v>2035</v>
      </c>
      <c r="W1" s="141">
        <v>2036</v>
      </c>
      <c r="X1" s="141">
        <v>2037</v>
      </c>
      <c r="Y1" s="141">
        <v>2038</v>
      </c>
      <c r="Z1" s="141">
        <v>2039</v>
      </c>
      <c r="AA1" s="141">
        <v>2040</v>
      </c>
      <c r="AB1" s="141">
        <v>2041</v>
      </c>
      <c r="AC1" s="141">
        <v>2042</v>
      </c>
      <c r="AD1" s="141">
        <v>2043</v>
      </c>
      <c r="AE1" s="141">
        <v>2044</v>
      </c>
      <c r="AF1" s="141">
        <v>2045</v>
      </c>
      <c r="AG1" s="141">
        <v>2046</v>
      </c>
      <c r="AH1" s="141">
        <v>2047</v>
      </c>
      <c r="AI1" s="141">
        <v>2048</v>
      </c>
      <c r="AJ1" s="141">
        <v>2049</v>
      </c>
      <c r="AK1" s="141">
        <v>2050</v>
      </c>
    </row>
    <row r="2" spans="1:37">
      <c r="A2" t="s">
        <v>903</v>
      </c>
      <c r="B2" t="s">
        <v>114</v>
      </c>
      <c r="C2" t="s">
        <v>337</v>
      </c>
      <c r="D2" s="153">
        <v>0.03</v>
      </c>
      <c r="E2" s="153">
        <v>0.03</v>
      </c>
      <c r="F2" s="153">
        <v>0.03</v>
      </c>
      <c r="G2" s="153">
        <v>0.03</v>
      </c>
      <c r="H2" s="153">
        <v>0.03</v>
      </c>
      <c r="I2" s="153">
        <v>0.03</v>
      </c>
      <c r="J2" s="153">
        <v>0.03</v>
      </c>
      <c r="K2" s="153">
        <v>0.03</v>
      </c>
      <c r="L2" s="153">
        <v>0.03</v>
      </c>
      <c r="M2" s="153">
        <v>0.03</v>
      </c>
      <c r="N2" s="153">
        <v>0.03</v>
      </c>
      <c r="O2" s="153">
        <v>0.03</v>
      </c>
      <c r="P2" s="153">
        <v>0.03</v>
      </c>
      <c r="Q2" s="153">
        <v>0.03</v>
      </c>
      <c r="R2" s="153">
        <v>0.03</v>
      </c>
      <c r="S2" s="153">
        <v>0.03</v>
      </c>
      <c r="T2" s="153">
        <v>0.03</v>
      </c>
      <c r="U2" s="153">
        <v>0.03</v>
      </c>
      <c r="V2" s="153">
        <v>0.03</v>
      </c>
      <c r="W2" s="153">
        <v>0.03</v>
      </c>
      <c r="X2" s="153">
        <v>0.03</v>
      </c>
      <c r="Y2" s="153">
        <v>0.03</v>
      </c>
      <c r="Z2" s="153">
        <v>0.03</v>
      </c>
      <c r="AA2" s="153">
        <v>0.03</v>
      </c>
      <c r="AB2" s="153">
        <v>0.03</v>
      </c>
      <c r="AC2" s="153">
        <v>0.03</v>
      </c>
      <c r="AD2" s="153">
        <v>0.03</v>
      </c>
      <c r="AE2" s="153">
        <v>0.03</v>
      </c>
      <c r="AF2" s="153">
        <v>0.03</v>
      </c>
      <c r="AG2" s="153">
        <v>0.03</v>
      </c>
      <c r="AH2" s="153">
        <v>0.03</v>
      </c>
      <c r="AI2" s="153">
        <v>0.03</v>
      </c>
      <c r="AJ2" s="153">
        <v>0.03</v>
      </c>
      <c r="AK2" s="153">
        <v>0.03</v>
      </c>
    </row>
    <row r="3" spans="1:37">
      <c r="A3" t="s">
        <v>903</v>
      </c>
      <c r="B3" t="s">
        <v>107</v>
      </c>
      <c r="C3" t="s">
        <v>337</v>
      </c>
      <c r="D3" s="153">
        <v>0.2</v>
      </c>
      <c r="E3" s="153">
        <v>0.2</v>
      </c>
      <c r="F3" s="153">
        <v>0.2</v>
      </c>
      <c r="G3" s="153">
        <v>0.2</v>
      </c>
      <c r="H3" s="153">
        <v>0.2</v>
      </c>
      <c r="I3" s="153">
        <v>0.2</v>
      </c>
      <c r="J3" s="153">
        <v>0.2</v>
      </c>
      <c r="K3" s="153">
        <v>0.2</v>
      </c>
      <c r="L3" s="153">
        <v>0.2</v>
      </c>
      <c r="M3" s="153">
        <v>0.2</v>
      </c>
      <c r="N3" s="153">
        <v>0.2</v>
      </c>
      <c r="O3" s="153">
        <v>0.2</v>
      </c>
      <c r="P3" s="153">
        <v>0.2</v>
      </c>
      <c r="Q3" s="153">
        <v>0.2</v>
      </c>
      <c r="R3" s="153">
        <v>0.2</v>
      </c>
      <c r="S3" s="153">
        <v>0.2</v>
      </c>
      <c r="T3" s="153">
        <v>0.2</v>
      </c>
      <c r="U3" s="153">
        <v>0.2</v>
      </c>
      <c r="V3" s="153">
        <v>0.2</v>
      </c>
      <c r="W3" s="153">
        <v>0.2</v>
      </c>
      <c r="X3" s="153">
        <v>0.2</v>
      </c>
      <c r="Y3" s="153">
        <v>0.2</v>
      </c>
      <c r="Z3" s="153">
        <v>0.2</v>
      </c>
      <c r="AA3" s="153">
        <v>0.2</v>
      </c>
      <c r="AB3" s="153">
        <v>0.2</v>
      </c>
      <c r="AC3" s="153">
        <v>0.2</v>
      </c>
      <c r="AD3" s="153">
        <v>0.2</v>
      </c>
      <c r="AE3" s="153">
        <v>0.2</v>
      </c>
      <c r="AF3" s="153">
        <v>0.2</v>
      </c>
      <c r="AG3" s="153">
        <v>0.2</v>
      </c>
      <c r="AH3" s="153">
        <v>0.2</v>
      </c>
      <c r="AI3" s="153">
        <v>0.2</v>
      </c>
      <c r="AJ3" s="153">
        <v>0.2</v>
      </c>
      <c r="AK3" s="153">
        <v>0.2</v>
      </c>
    </row>
    <row r="4" spans="1:37">
      <c r="A4" t="s">
        <v>903</v>
      </c>
      <c r="B4" t="s">
        <v>121</v>
      </c>
      <c r="C4" t="s">
        <v>337</v>
      </c>
      <c r="D4" s="153">
        <v>0.2</v>
      </c>
      <c r="E4" s="153">
        <v>0.2</v>
      </c>
      <c r="F4" s="153">
        <v>0.2</v>
      </c>
      <c r="G4" s="153">
        <v>0.2</v>
      </c>
      <c r="H4" s="153">
        <v>0.2</v>
      </c>
      <c r="I4" s="153">
        <v>0.2</v>
      </c>
      <c r="J4" s="153">
        <v>0.2</v>
      </c>
      <c r="K4" s="153">
        <v>0.2</v>
      </c>
      <c r="L4" s="153">
        <v>0.2</v>
      </c>
      <c r="M4" s="153">
        <v>0.2</v>
      </c>
      <c r="N4" s="153">
        <v>0.2</v>
      </c>
      <c r="O4" s="153">
        <v>0.2</v>
      </c>
      <c r="P4" s="153">
        <v>0.2</v>
      </c>
      <c r="Q4" s="153">
        <v>0.2</v>
      </c>
      <c r="R4" s="153">
        <v>0.2</v>
      </c>
      <c r="S4" s="153">
        <v>0.2</v>
      </c>
      <c r="T4" s="153">
        <v>0.2</v>
      </c>
      <c r="U4" s="153">
        <v>0.2</v>
      </c>
      <c r="V4" s="153">
        <v>0.2</v>
      </c>
      <c r="W4" s="153">
        <v>0.2</v>
      </c>
      <c r="X4" s="153">
        <v>0.2</v>
      </c>
      <c r="Y4" s="153">
        <v>0.2</v>
      </c>
      <c r="Z4" s="153">
        <v>0.2</v>
      </c>
      <c r="AA4" s="153">
        <v>0.2</v>
      </c>
      <c r="AB4" s="153">
        <v>0.2</v>
      </c>
      <c r="AC4" s="153">
        <v>0.2</v>
      </c>
      <c r="AD4" s="153">
        <v>0.2</v>
      </c>
      <c r="AE4" s="153">
        <v>0.2</v>
      </c>
      <c r="AF4" s="153">
        <v>0.2</v>
      </c>
      <c r="AG4" s="153">
        <v>0.2</v>
      </c>
      <c r="AH4" s="153">
        <v>0.2</v>
      </c>
      <c r="AI4" s="153">
        <v>0.2</v>
      </c>
      <c r="AJ4" s="153">
        <v>0.2</v>
      </c>
      <c r="AK4" s="153">
        <v>0.2</v>
      </c>
    </row>
    <row r="5" spans="1:37">
      <c r="A5" t="s">
        <v>904</v>
      </c>
      <c r="B5" t="s">
        <v>124</v>
      </c>
      <c r="C5" t="s">
        <v>337</v>
      </c>
      <c r="D5" s="153">
        <v>0.95</v>
      </c>
      <c r="E5" s="153">
        <v>0.95</v>
      </c>
      <c r="F5" s="153">
        <v>0.95</v>
      </c>
      <c r="G5" s="153">
        <v>0.95</v>
      </c>
      <c r="H5" s="153">
        <v>0.95</v>
      </c>
      <c r="I5" s="153">
        <v>0.95</v>
      </c>
      <c r="J5" s="153">
        <v>0.95</v>
      </c>
      <c r="K5" s="153">
        <v>0.95</v>
      </c>
      <c r="L5" s="153">
        <v>0.95</v>
      </c>
      <c r="M5" s="153">
        <v>0.95</v>
      </c>
      <c r="N5" s="153">
        <v>0.95</v>
      </c>
      <c r="O5" s="153">
        <v>0.95</v>
      </c>
      <c r="P5" s="153">
        <v>0.95</v>
      </c>
      <c r="Q5" s="153">
        <v>0.95</v>
      </c>
      <c r="R5" s="153">
        <v>0.95</v>
      </c>
      <c r="S5" s="153">
        <v>0.95</v>
      </c>
      <c r="T5" s="153">
        <v>0.95</v>
      </c>
      <c r="U5" s="153">
        <v>0.95</v>
      </c>
      <c r="V5" s="153">
        <v>0.95</v>
      </c>
      <c r="W5" s="153">
        <v>0.95</v>
      </c>
      <c r="X5" s="153">
        <v>0.95</v>
      </c>
      <c r="Y5" s="153">
        <v>0.95</v>
      </c>
      <c r="Z5" s="153">
        <v>0.95</v>
      </c>
      <c r="AA5" s="153">
        <v>0.95</v>
      </c>
      <c r="AB5" s="153">
        <v>0.95</v>
      </c>
      <c r="AC5" s="153">
        <v>0.95</v>
      </c>
      <c r="AD5" s="153">
        <v>0.95</v>
      </c>
      <c r="AE5" s="153">
        <v>0.95</v>
      </c>
      <c r="AF5" s="153">
        <v>0.95</v>
      </c>
      <c r="AG5" s="153">
        <v>0.95</v>
      </c>
      <c r="AH5" s="153">
        <v>0.95</v>
      </c>
      <c r="AI5" s="153">
        <v>0.95</v>
      </c>
      <c r="AJ5" s="153">
        <v>0.95</v>
      </c>
      <c r="AK5" s="153">
        <v>0.95</v>
      </c>
    </row>
    <row r="6" spans="1:37">
      <c r="A6" t="s">
        <v>904</v>
      </c>
      <c r="B6" t="s">
        <v>114</v>
      </c>
      <c r="C6" t="s">
        <v>337</v>
      </c>
      <c r="D6" s="153">
        <v>0.1</v>
      </c>
      <c r="E6" s="153">
        <v>0.1</v>
      </c>
      <c r="F6" s="153">
        <v>0.1</v>
      </c>
      <c r="G6" s="153">
        <v>0.1</v>
      </c>
      <c r="H6" s="153">
        <v>0.1</v>
      </c>
      <c r="I6" s="153">
        <v>0.1</v>
      </c>
      <c r="J6" s="153">
        <v>0.1</v>
      </c>
      <c r="K6" s="153">
        <v>0.1</v>
      </c>
      <c r="L6" s="153">
        <v>0.1</v>
      </c>
      <c r="M6" s="153">
        <v>0.1</v>
      </c>
      <c r="N6" s="153">
        <v>0.1</v>
      </c>
      <c r="O6" s="153">
        <v>0.1</v>
      </c>
      <c r="P6" s="153">
        <v>0.1</v>
      </c>
      <c r="Q6" s="153">
        <v>0.1</v>
      </c>
      <c r="R6" s="153">
        <v>0.1</v>
      </c>
      <c r="S6" s="153">
        <v>0.1</v>
      </c>
      <c r="T6" s="153">
        <v>0.1</v>
      </c>
      <c r="U6" s="153">
        <v>0.1</v>
      </c>
      <c r="V6" s="153">
        <v>0.1</v>
      </c>
      <c r="W6" s="153">
        <v>0.1</v>
      </c>
      <c r="X6" s="153">
        <v>0.1</v>
      </c>
      <c r="Y6" s="153">
        <v>0.1</v>
      </c>
      <c r="Z6" s="153">
        <v>0.1</v>
      </c>
      <c r="AA6" s="153">
        <v>0.1</v>
      </c>
      <c r="AB6" s="153">
        <v>0.1</v>
      </c>
      <c r="AC6" s="153">
        <v>0.1</v>
      </c>
      <c r="AD6" s="153">
        <v>0.1</v>
      </c>
      <c r="AE6" s="153">
        <v>0.1</v>
      </c>
      <c r="AF6" s="153">
        <v>0.1</v>
      </c>
      <c r="AG6" s="153">
        <v>0.1</v>
      </c>
      <c r="AH6" s="153">
        <v>0.1</v>
      </c>
      <c r="AI6" s="153">
        <v>0.1</v>
      </c>
      <c r="AJ6" s="153">
        <v>0.1</v>
      </c>
      <c r="AK6" s="153">
        <v>0.1</v>
      </c>
    </row>
    <row r="7" spans="1:37">
      <c r="A7" t="s">
        <v>904</v>
      </c>
      <c r="B7" t="s">
        <v>107</v>
      </c>
      <c r="C7" t="s">
        <v>337</v>
      </c>
      <c r="D7" s="153">
        <v>0.3</v>
      </c>
      <c r="E7" s="153">
        <v>0.3</v>
      </c>
      <c r="F7" s="153">
        <v>0.3</v>
      </c>
      <c r="G7" s="153">
        <v>0.3</v>
      </c>
      <c r="H7" s="153">
        <v>0.3</v>
      </c>
      <c r="I7" s="153">
        <v>0.3</v>
      </c>
      <c r="J7" s="153">
        <v>0.3</v>
      </c>
      <c r="K7" s="153">
        <v>0.3</v>
      </c>
      <c r="L7" s="153">
        <v>0.3</v>
      </c>
      <c r="M7" s="153">
        <v>0.3</v>
      </c>
      <c r="N7" s="153">
        <v>0.3</v>
      </c>
      <c r="O7" s="153">
        <v>0.3</v>
      </c>
      <c r="P7" s="153">
        <v>0.3</v>
      </c>
      <c r="Q7" s="153">
        <v>0.3</v>
      </c>
      <c r="R7" s="153">
        <v>0.3</v>
      </c>
      <c r="S7" s="153">
        <v>0.3</v>
      </c>
      <c r="T7" s="153">
        <v>0.3</v>
      </c>
      <c r="U7" s="153">
        <v>0.3</v>
      </c>
      <c r="V7" s="153">
        <v>0.3</v>
      </c>
      <c r="W7" s="153">
        <v>0.3</v>
      </c>
      <c r="X7" s="153">
        <v>0.3</v>
      </c>
      <c r="Y7" s="153">
        <v>0.3</v>
      </c>
      <c r="Z7" s="153">
        <v>0.3</v>
      </c>
      <c r="AA7" s="153">
        <v>0.3</v>
      </c>
      <c r="AB7" s="153">
        <v>0.3</v>
      </c>
      <c r="AC7" s="153">
        <v>0.3</v>
      </c>
      <c r="AD7" s="153">
        <v>0.3</v>
      </c>
      <c r="AE7" s="153">
        <v>0.3</v>
      </c>
      <c r="AF7" s="153">
        <v>0.3</v>
      </c>
      <c r="AG7" s="153">
        <v>0.3</v>
      </c>
      <c r="AH7" s="153">
        <v>0.3</v>
      </c>
      <c r="AI7" s="153">
        <v>0.3</v>
      </c>
      <c r="AJ7" s="153">
        <v>0.3</v>
      </c>
      <c r="AK7" s="153">
        <v>0.3</v>
      </c>
    </row>
    <row r="8" spans="1:37">
      <c r="A8" t="s">
        <v>904</v>
      </c>
      <c r="B8" t="s">
        <v>121</v>
      </c>
      <c r="C8" t="s">
        <v>337</v>
      </c>
      <c r="D8" s="153">
        <v>0.5</v>
      </c>
      <c r="E8" s="153">
        <v>0.5</v>
      </c>
      <c r="F8" s="153">
        <v>0.5</v>
      </c>
      <c r="G8" s="153">
        <v>0.5</v>
      </c>
      <c r="H8" s="153">
        <v>0.5</v>
      </c>
      <c r="I8" s="153">
        <v>0.5</v>
      </c>
      <c r="J8" s="153">
        <v>0.5</v>
      </c>
      <c r="K8" s="153">
        <v>0.5</v>
      </c>
      <c r="L8" s="153">
        <v>0.5</v>
      </c>
      <c r="M8" s="153">
        <v>0.5</v>
      </c>
      <c r="N8" s="153">
        <v>0.5</v>
      </c>
      <c r="O8" s="153">
        <v>0.5</v>
      </c>
      <c r="P8" s="153">
        <v>0.5</v>
      </c>
      <c r="Q8" s="153">
        <v>0.5</v>
      </c>
      <c r="R8" s="153">
        <v>0.5</v>
      </c>
      <c r="S8" s="153">
        <v>0.5</v>
      </c>
      <c r="T8" s="153">
        <v>0.5</v>
      </c>
      <c r="U8" s="153">
        <v>0.5</v>
      </c>
      <c r="V8" s="153">
        <v>0.5</v>
      </c>
      <c r="W8" s="153">
        <v>0.5</v>
      </c>
      <c r="X8" s="153">
        <v>0.5</v>
      </c>
      <c r="Y8" s="153">
        <v>0.5</v>
      </c>
      <c r="Z8" s="153">
        <v>0.5</v>
      </c>
      <c r="AA8" s="153">
        <v>0.5</v>
      </c>
      <c r="AB8" s="153">
        <v>0.5</v>
      </c>
      <c r="AC8" s="153">
        <v>0.5</v>
      </c>
      <c r="AD8" s="153">
        <v>0.5</v>
      </c>
      <c r="AE8" s="153">
        <v>0.5</v>
      </c>
      <c r="AF8" s="153">
        <v>0.5</v>
      </c>
      <c r="AG8" s="153">
        <v>0.5</v>
      </c>
      <c r="AH8" s="153">
        <v>0.5</v>
      </c>
      <c r="AI8" s="153">
        <v>0.5</v>
      </c>
      <c r="AJ8" s="153">
        <v>0.5</v>
      </c>
      <c r="AK8" s="153">
        <v>0.5</v>
      </c>
    </row>
    <row r="9" spans="1:37">
      <c r="A9" t="s">
        <v>904</v>
      </c>
      <c r="B9" t="s">
        <v>106</v>
      </c>
      <c r="C9" t="s">
        <v>337</v>
      </c>
      <c r="D9" s="153">
        <v>1</v>
      </c>
      <c r="E9" s="153">
        <v>1</v>
      </c>
      <c r="F9" s="153">
        <v>1</v>
      </c>
      <c r="G9" s="153">
        <v>1</v>
      </c>
      <c r="H9" s="153">
        <v>1</v>
      </c>
      <c r="I9" s="153">
        <v>1</v>
      </c>
      <c r="J9" s="153">
        <v>1</v>
      </c>
      <c r="K9" s="153">
        <v>1</v>
      </c>
      <c r="L9" s="153">
        <v>1</v>
      </c>
      <c r="M9" s="153">
        <v>1</v>
      </c>
      <c r="N9" s="153">
        <v>1</v>
      </c>
      <c r="O9" s="153">
        <v>1</v>
      </c>
      <c r="P9" s="153">
        <v>1</v>
      </c>
      <c r="Q9" s="153">
        <v>1</v>
      </c>
      <c r="R9" s="153">
        <v>1</v>
      </c>
      <c r="S9" s="153">
        <v>1</v>
      </c>
      <c r="T9" s="153">
        <v>1</v>
      </c>
      <c r="U9" s="153">
        <v>1</v>
      </c>
      <c r="V9" s="153">
        <v>1</v>
      </c>
      <c r="W9" s="153">
        <v>1</v>
      </c>
      <c r="X9" s="153">
        <v>1</v>
      </c>
      <c r="Y9" s="153">
        <v>1</v>
      </c>
      <c r="Z9" s="153">
        <v>1</v>
      </c>
      <c r="AA9" s="153">
        <v>1</v>
      </c>
      <c r="AB9" s="153">
        <v>1</v>
      </c>
      <c r="AC9" s="153">
        <v>1</v>
      </c>
      <c r="AD9" s="153">
        <v>1</v>
      </c>
      <c r="AE9" s="153">
        <v>1</v>
      </c>
      <c r="AF9" s="153">
        <v>1</v>
      </c>
      <c r="AG9" s="153">
        <v>1</v>
      </c>
      <c r="AH9" s="153">
        <v>1</v>
      </c>
      <c r="AI9" s="153">
        <v>1</v>
      </c>
      <c r="AJ9" s="153">
        <v>1</v>
      </c>
      <c r="AK9" s="153">
        <v>1</v>
      </c>
    </row>
    <row r="10" spans="1:37">
      <c r="A10" t="s">
        <v>905</v>
      </c>
      <c r="B10" t="s">
        <v>124</v>
      </c>
      <c r="C10" t="s">
        <v>337</v>
      </c>
      <c r="D10" s="153">
        <v>0.05</v>
      </c>
      <c r="E10" s="153">
        <v>0.05</v>
      </c>
      <c r="F10" s="153">
        <v>0.05</v>
      </c>
      <c r="G10" s="153">
        <v>0.05</v>
      </c>
      <c r="H10" s="153">
        <v>0.05</v>
      </c>
      <c r="I10" s="153">
        <v>0.05</v>
      </c>
      <c r="J10" s="153">
        <v>0.05</v>
      </c>
      <c r="K10" s="153">
        <v>0.05</v>
      </c>
      <c r="L10" s="153">
        <v>0.05</v>
      </c>
      <c r="M10" s="153">
        <v>0.05</v>
      </c>
      <c r="N10" s="153">
        <v>0.05</v>
      </c>
      <c r="O10" s="153">
        <v>0.05</v>
      </c>
      <c r="P10" s="153">
        <v>0.05</v>
      </c>
      <c r="Q10" s="153">
        <v>0.05</v>
      </c>
      <c r="R10" s="153">
        <v>0.05</v>
      </c>
      <c r="S10" s="153">
        <v>0.05</v>
      </c>
      <c r="T10" s="153">
        <v>0.05</v>
      </c>
      <c r="U10" s="153">
        <v>0.05</v>
      </c>
      <c r="V10" s="153">
        <v>0.05</v>
      </c>
      <c r="W10" s="153">
        <v>0.05</v>
      </c>
      <c r="X10" s="153">
        <v>0.05</v>
      </c>
      <c r="Y10" s="153">
        <v>0.05</v>
      </c>
      <c r="Z10" s="153">
        <v>0.05</v>
      </c>
      <c r="AA10" s="153">
        <v>0.05</v>
      </c>
      <c r="AB10" s="153">
        <v>0.05</v>
      </c>
      <c r="AC10" s="153">
        <v>0.05</v>
      </c>
      <c r="AD10" s="153">
        <v>0.05</v>
      </c>
      <c r="AE10" s="153">
        <v>0.05</v>
      </c>
      <c r="AF10" s="153">
        <v>0.05</v>
      </c>
      <c r="AG10" s="153">
        <v>0.05</v>
      </c>
      <c r="AH10" s="153">
        <v>0.05</v>
      </c>
      <c r="AI10" s="153">
        <v>0.05</v>
      </c>
      <c r="AJ10" s="153">
        <v>0.05</v>
      </c>
      <c r="AK10" s="153">
        <v>0.05</v>
      </c>
    </row>
    <row r="11" spans="1:37">
      <c r="A11" t="s">
        <v>905</v>
      </c>
      <c r="B11" t="s">
        <v>114</v>
      </c>
      <c r="C11" t="s">
        <v>337</v>
      </c>
      <c r="D11" s="153">
        <v>0.05</v>
      </c>
      <c r="E11" s="153">
        <v>0.05</v>
      </c>
      <c r="F11" s="153">
        <v>0.05</v>
      </c>
      <c r="G11" s="153">
        <v>0.05</v>
      </c>
      <c r="H11" s="153">
        <v>0.05</v>
      </c>
      <c r="I11" s="153">
        <v>0.05</v>
      </c>
      <c r="J11" s="153">
        <v>0.05</v>
      </c>
      <c r="K11" s="153">
        <v>0.05</v>
      </c>
      <c r="L11" s="153">
        <v>0.05</v>
      </c>
      <c r="M11" s="153">
        <v>0.05</v>
      </c>
      <c r="N11" s="153">
        <v>0.05</v>
      </c>
      <c r="O11" s="153">
        <v>0.05</v>
      </c>
      <c r="P11" s="153">
        <v>0.05</v>
      </c>
      <c r="Q11" s="153">
        <v>0.05</v>
      </c>
      <c r="R11" s="153">
        <v>0.05</v>
      </c>
      <c r="S11" s="153">
        <v>0.05</v>
      </c>
      <c r="T11" s="153">
        <v>0.05</v>
      </c>
      <c r="U11" s="153">
        <v>0.05</v>
      </c>
      <c r="V11" s="153">
        <v>0.05</v>
      </c>
      <c r="W11" s="153">
        <v>0.05</v>
      </c>
      <c r="X11" s="153">
        <v>0.05</v>
      </c>
      <c r="Y11" s="153">
        <v>0.05</v>
      </c>
      <c r="Z11" s="153">
        <v>0.05</v>
      </c>
      <c r="AA11" s="153">
        <v>0.05</v>
      </c>
      <c r="AB11" s="153">
        <v>0.05</v>
      </c>
      <c r="AC11" s="153">
        <v>0.05</v>
      </c>
      <c r="AD11" s="153">
        <v>0.05</v>
      </c>
      <c r="AE11" s="153">
        <v>0.05</v>
      </c>
      <c r="AF11" s="153">
        <v>0.05</v>
      </c>
      <c r="AG11" s="153">
        <v>0.05</v>
      </c>
      <c r="AH11" s="153">
        <v>0.05</v>
      </c>
      <c r="AI11" s="153">
        <v>0.05</v>
      </c>
      <c r="AJ11" s="153">
        <v>0.05</v>
      </c>
      <c r="AK11" s="153">
        <v>0.05</v>
      </c>
    </row>
    <row r="12" spans="1:37">
      <c r="A12" t="s">
        <v>905</v>
      </c>
      <c r="B12" t="s">
        <v>107</v>
      </c>
      <c r="C12" t="s">
        <v>337</v>
      </c>
      <c r="D12" s="153">
        <v>0.5</v>
      </c>
      <c r="E12" s="153">
        <v>0.5</v>
      </c>
      <c r="F12" s="153">
        <v>0.5</v>
      </c>
      <c r="G12" s="153">
        <v>0.5</v>
      </c>
      <c r="H12" s="153">
        <v>0.5</v>
      </c>
      <c r="I12" s="153">
        <v>0.5</v>
      </c>
      <c r="J12" s="153">
        <v>0.5</v>
      </c>
      <c r="K12" s="153">
        <v>0.5</v>
      </c>
      <c r="L12" s="153">
        <v>0.5</v>
      </c>
      <c r="M12" s="153">
        <v>0.5</v>
      </c>
      <c r="N12" s="153">
        <v>0.5</v>
      </c>
      <c r="O12" s="153">
        <v>0.5</v>
      </c>
      <c r="P12" s="153">
        <v>0.5</v>
      </c>
      <c r="Q12" s="153">
        <v>0.5</v>
      </c>
      <c r="R12" s="153">
        <v>0.5</v>
      </c>
      <c r="S12" s="153">
        <v>0.5</v>
      </c>
      <c r="T12" s="153">
        <v>0.5</v>
      </c>
      <c r="U12" s="153">
        <v>0.5</v>
      </c>
      <c r="V12" s="153">
        <v>0.5</v>
      </c>
      <c r="W12" s="153">
        <v>0.5</v>
      </c>
      <c r="X12" s="153">
        <v>0.5</v>
      </c>
      <c r="Y12" s="153">
        <v>0.5</v>
      </c>
      <c r="Z12" s="153">
        <v>0.5</v>
      </c>
      <c r="AA12" s="153">
        <v>0.5</v>
      </c>
      <c r="AB12" s="153">
        <v>0.5</v>
      </c>
      <c r="AC12" s="153">
        <v>0.5</v>
      </c>
      <c r="AD12" s="153">
        <v>0.5</v>
      </c>
      <c r="AE12" s="153">
        <v>0.5</v>
      </c>
      <c r="AF12" s="153">
        <v>0.5</v>
      </c>
      <c r="AG12" s="153">
        <v>0.5</v>
      </c>
      <c r="AH12" s="153">
        <v>0.5</v>
      </c>
      <c r="AI12" s="153">
        <v>0.5</v>
      </c>
      <c r="AJ12" s="153">
        <v>0.5</v>
      </c>
      <c r="AK12" s="153">
        <v>0.5</v>
      </c>
    </row>
    <row r="13" spans="1:37">
      <c r="A13" t="s">
        <v>905</v>
      </c>
      <c r="B13" t="s">
        <v>121</v>
      </c>
      <c r="C13" t="s">
        <v>337</v>
      </c>
      <c r="D13" s="153">
        <v>0.3</v>
      </c>
      <c r="E13" s="153">
        <v>0.3</v>
      </c>
      <c r="F13" s="153">
        <v>0.3</v>
      </c>
      <c r="G13" s="153">
        <v>0.3</v>
      </c>
      <c r="H13" s="153">
        <v>0.3</v>
      </c>
      <c r="I13" s="153">
        <v>0.3</v>
      </c>
      <c r="J13" s="153">
        <v>0.3</v>
      </c>
      <c r="K13" s="153">
        <v>0.3</v>
      </c>
      <c r="L13" s="153">
        <v>0.3</v>
      </c>
      <c r="M13" s="153">
        <v>0.3</v>
      </c>
      <c r="N13" s="153">
        <v>0.3</v>
      </c>
      <c r="O13" s="153">
        <v>0.3</v>
      </c>
      <c r="P13" s="153">
        <v>0.3</v>
      </c>
      <c r="Q13" s="153">
        <v>0.3</v>
      </c>
      <c r="R13" s="153">
        <v>0.3</v>
      </c>
      <c r="S13" s="153">
        <v>0.3</v>
      </c>
      <c r="T13" s="153">
        <v>0.3</v>
      </c>
      <c r="U13" s="153">
        <v>0.3</v>
      </c>
      <c r="V13" s="153">
        <v>0.3</v>
      </c>
      <c r="W13" s="153">
        <v>0.3</v>
      </c>
      <c r="X13" s="153">
        <v>0.3</v>
      </c>
      <c r="Y13" s="153">
        <v>0.3</v>
      </c>
      <c r="Z13" s="153">
        <v>0.3</v>
      </c>
      <c r="AA13" s="153">
        <v>0.3</v>
      </c>
      <c r="AB13" s="153">
        <v>0.3</v>
      </c>
      <c r="AC13" s="153">
        <v>0.3</v>
      </c>
      <c r="AD13" s="153">
        <v>0.3</v>
      </c>
      <c r="AE13" s="153">
        <v>0.3</v>
      </c>
      <c r="AF13" s="153">
        <v>0.3</v>
      </c>
      <c r="AG13" s="153">
        <v>0.3</v>
      </c>
      <c r="AH13" s="153">
        <v>0.3</v>
      </c>
      <c r="AI13" s="153">
        <v>0.3</v>
      </c>
      <c r="AJ13" s="153">
        <v>0.3</v>
      </c>
      <c r="AK13" s="153">
        <v>0.3</v>
      </c>
    </row>
    <row r="14" spans="1:37">
      <c r="A14" t="s">
        <v>911</v>
      </c>
      <c r="B14" t="s">
        <v>103</v>
      </c>
      <c r="C14" t="s">
        <v>337</v>
      </c>
      <c r="D14" s="153">
        <v>0.3</v>
      </c>
      <c r="E14" s="153">
        <v>0.3</v>
      </c>
      <c r="F14" s="153">
        <v>0.3</v>
      </c>
      <c r="G14" s="153">
        <v>0.3</v>
      </c>
      <c r="H14" s="153">
        <v>0.3</v>
      </c>
      <c r="I14" s="153">
        <v>0.3</v>
      </c>
      <c r="J14" s="153">
        <v>0.3</v>
      </c>
      <c r="K14" s="153">
        <v>0.3</v>
      </c>
      <c r="L14" s="153">
        <v>0.3</v>
      </c>
      <c r="M14" s="153">
        <v>0.3</v>
      </c>
      <c r="N14" s="153">
        <v>0.3</v>
      </c>
      <c r="O14" s="153">
        <v>0.3</v>
      </c>
      <c r="P14" s="153">
        <v>0.3</v>
      </c>
      <c r="Q14" s="153">
        <v>0.3</v>
      </c>
      <c r="R14" s="153">
        <v>0.3</v>
      </c>
      <c r="S14" s="153">
        <v>0.3</v>
      </c>
      <c r="T14" s="153">
        <v>0.3</v>
      </c>
      <c r="U14" s="153">
        <v>0.3</v>
      </c>
      <c r="V14" s="153">
        <v>0.3</v>
      </c>
      <c r="W14" s="153">
        <v>0.3</v>
      </c>
      <c r="X14" s="153">
        <v>0.3</v>
      </c>
      <c r="Y14" s="153">
        <v>0.3</v>
      </c>
      <c r="Z14" s="153">
        <v>0.3</v>
      </c>
      <c r="AA14" s="153">
        <v>0.3</v>
      </c>
      <c r="AB14" s="153">
        <v>0.3</v>
      </c>
      <c r="AC14" s="153">
        <v>0.3</v>
      </c>
      <c r="AD14" s="153">
        <v>0.3</v>
      </c>
      <c r="AE14" s="153">
        <v>0.3</v>
      </c>
      <c r="AF14" s="153">
        <v>0.3</v>
      </c>
      <c r="AG14" s="153">
        <v>0.3</v>
      </c>
      <c r="AH14" s="153">
        <v>0.3</v>
      </c>
      <c r="AI14" s="153">
        <v>0.3</v>
      </c>
      <c r="AJ14" s="153">
        <v>0.3</v>
      </c>
      <c r="AK14" s="153">
        <v>0.3</v>
      </c>
    </row>
    <row r="15" spans="1:37">
      <c r="A15" t="s">
        <v>906</v>
      </c>
      <c r="B15" t="s">
        <v>114</v>
      </c>
      <c r="C15" t="s">
        <v>337</v>
      </c>
      <c r="D15" s="153">
        <v>0.24</v>
      </c>
      <c r="E15" s="153">
        <v>0.24</v>
      </c>
      <c r="F15" s="153">
        <v>0.24</v>
      </c>
      <c r="G15" s="153">
        <v>0.24</v>
      </c>
      <c r="H15" s="153">
        <v>0.24</v>
      </c>
      <c r="I15" s="153">
        <v>0.24</v>
      </c>
      <c r="J15" s="153">
        <v>0.24</v>
      </c>
      <c r="K15" s="153">
        <v>0.24</v>
      </c>
      <c r="L15" s="153">
        <v>0.24</v>
      </c>
      <c r="M15" s="153">
        <v>0.24</v>
      </c>
      <c r="N15" s="153">
        <v>0.24</v>
      </c>
      <c r="O15" s="153">
        <v>0.24</v>
      </c>
      <c r="P15" s="153">
        <v>0.24</v>
      </c>
      <c r="Q15" s="153">
        <v>0.24</v>
      </c>
      <c r="R15" s="153">
        <v>0.24</v>
      </c>
      <c r="S15" s="153">
        <v>0.24</v>
      </c>
      <c r="T15" s="153">
        <v>0.24</v>
      </c>
      <c r="U15" s="153">
        <v>0.24</v>
      </c>
      <c r="V15" s="153">
        <v>0.24</v>
      </c>
      <c r="W15" s="153">
        <v>0.24</v>
      </c>
      <c r="X15" s="153">
        <v>0.24</v>
      </c>
      <c r="Y15" s="153">
        <v>0.24</v>
      </c>
      <c r="Z15" s="153">
        <v>0.24</v>
      </c>
      <c r="AA15" s="153">
        <v>0.24</v>
      </c>
      <c r="AB15" s="153">
        <v>0.24</v>
      </c>
      <c r="AC15" s="153">
        <v>0.24</v>
      </c>
      <c r="AD15" s="153">
        <v>0.24</v>
      </c>
      <c r="AE15" s="153">
        <v>0.24</v>
      </c>
      <c r="AF15" s="153">
        <v>0.24</v>
      </c>
      <c r="AG15" s="153">
        <v>0.24</v>
      </c>
      <c r="AH15" s="153">
        <v>0.24</v>
      </c>
      <c r="AI15" s="153">
        <v>0.24</v>
      </c>
      <c r="AJ15" s="153">
        <v>0.24</v>
      </c>
      <c r="AK15" s="153">
        <v>0.24</v>
      </c>
    </row>
    <row r="16" spans="1:37">
      <c r="A16" t="s">
        <v>907</v>
      </c>
      <c r="B16" t="s">
        <v>114</v>
      </c>
      <c r="C16" t="s">
        <v>337</v>
      </c>
      <c r="D16" s="153">
        <v>0.28999999999999998</v>
      </c>
      <c r="E16" s="153">
        <v>0.28999999999999998</v>
      </c>
      <c r="F16" s="153">
        <v>0.28999999999999998</v>
      </c>
      <c r="G16" s="153">
        <v>0.28999999999999998</v>
      </c>
      <c r="H16" s="153">
        <v>0.28999999999999998</v>
      </c>
      <c r="I16" s="153">
        <v>0.28999999999999998</v>
      </c>
      <c r="J16" s="153">
        <v>0.28999999999999998</v>
      </c>
      <c r="K16" s="153">
        <v>0.28999999999999998</v>
      </c>
      <c r="L16" s="153">
        <v>0.28999999999999998</v>
      </c>
      <c r="M16" s="153">
        <v>0.28999999999999998</v>
      </c>
      <c r="N16" s="153">
        <v>0.28999999999999998</v>
      </c>
      <c r="O16" s="153">
        <v>0.28999999999999998</v>
      </c>
      <c r="P16" s="153">
        <v>0.28999999999999998</v>
      </c>
      <c r="Q16" s="153">
        <v>0.28999999999999998</v>
      </c>
      <c r="R16" s="153">
        <v>0.28999999999999998</v>
      </c>
      <c r="S16" s="153">
        <v>0.28999999999999998</v>
      </c>
      <c r="T16" s="153">
        <v>0.28999999999999998</v>
      </c>
      <c r="U16" s="153">
        <v>0.28999999999999998</v>
      </c>
      <c r="V16" s="153">
        <v>0.28999999999999998</v>
      </c>
      <c r="W16" s="153">
        <v>0.28999999999999998</v>
      </c>
      <c r="X16" s="153">
        <v>0.28999999999999998</v>
      </c>
      <c r="Y16" s="153">
        <v>0.28999999999999998</v>
      </c>
      <c r="Z16" s="153">
        <v>0.28999999999999998</v>
      </c>
      <c r="AA16" s="153">
        <v>0.28999999999999998</v>
      </c>
      <c r="AB16" s="153">
        <v>0.28999999999999998</v>
      </c>
      <c r="AC16" s="153">
        <v>0.28999999999999998</v>
      </c>
      <c r="AD16" s="153">
        <v>0.28999999999999998</v>
      </c>
      <c r="AE16" s="153">
        <v>0.28999999999999998</v>
      </c>
      <c r="AF16" s="153">
        <v>0.28999999999999998</v>
      </c>
      <c r="AG16" s="153">
        <v>0.28999999999999998</v>
      </c>
      <c r="AH16" s="153">
        <v>0.28999999999999998</v>
      </c>
      <c r="AI16" s="153">
        <v>0.28999999999999998</v>
      </c>
      <c r="AJ16" s="153">
        <v>0.28999999999999998</v>
      </c>
      <c r="AK16" s="153">
        <v>0.28999999999999998</v>
      </c>
    </row>
    <row r="17" spans="1:37">
      <c r="A17" t="s">
        <v>908</v>
      </c>
      <c r="B17" t="s">
        <v>114</v>
      </c>
      <c r="C17" t="s">
        <v>337</v>
      </c>
      <c r="D17" s="153">
        <v>0.09</v>
      </c>
      <c r="E17" s="153">
        <v>0.09</v>
      </c>
      <c r="F17" s="153">
        <v>0.09</v>
      </c>
      <c r="G17" s="153">
        <v>0.09</v>
      </c>
      <c r="H17" s="153">
        <v>0.09</v>
      </c>
      <c r="I17" s="153">
        <v>0.09</v>
      </c>
      <c r="J17" s="153">
        <v>0.09</v>
      </c>
      <c r="K17" s="153">
        <v>0.09</v>
      </c>
      <c r="L17" s="153">
        <v>0.09</v>
      </c>
      <c r="M17" s="153">
        <v>0.09</v>
      </c>
      <c r="N17" s="153">
        <v>0.09</v>
      </c>
      <c r="O17" s="153">
        <v>0.09</v>
      </c>
      <c r="P17" s="153">
        <v>0.09</v>
      </c>
      <c r="Q17" s="153">
        <v>0.09</v>
      </c>
      <c r="R17" s="153">
        <v>0.09</v>
      </c>
      <c r="S17" s="153">
        <v>0.09</v>
      </c>
      <c r="T17" s="153">
        <v>0.09</v>
      </c>
      <c r="U17" s="153">
        <v>0.09</v>
      </c>
      <c r="V17" s="153">
        <v>0.09</v>
      </c>
      <c r="W17" s="153">
        <v>0.09</v>
      </c>
      <c r="X17" s="153">
        <v>0.09</v>
      </c>
      <c r="Y17" s="153">
        <v>0.09</v>
      </c>
      <c r="Z17" s="153">
        <v>0.09</v>
      </c>
      <c r="AA17" s="153">
        <v>0.09</v>
      </c>
      <c r="AB17" s="153">
        <v>0.09</v>
      </c>
      <c r="AC17" s="153">
        <v>0.09</v>
      </c>
      <c r="AD17" s="153">
        <v>0.09</v>
      </c>
      <c r="AE17" s="153">
        <v>0.09</v>
      </c>
      <c r="AF17" s="153">
        <v>0.09</v>
      </c>
      <c r="AG17" s="153">
        <v>0.09</v>
      </c>
      <c r="AH17" s="153">
        <v>0.09</v>
      </c>
      <c r="AI17" s="153">
        <v>0.09</v>
      </c>
      <c r="AJ17" s="153">
        <v>0.09</v>
      </c>
      <c r="AK17" s="153">
        <v>0.09</v>
      </c>
    </row>
    <row r="18" spans="1:37">
      <c r="A18" t="s">
        <v>909</v>
      </c>
      <c r="B18" t="s">
        <v>114</v>
      </c>
      <c r="C18" t="s">
        <v>337</v>
      </c>
      <c r="D18" s="153">
        <v>0.2</v>
      </c>
      <c r="E18" s="153">
        <v>0.2</v>
      </c>
      <c r="F18" s="153">
        <v>0.2</v>
      </c>
      <c r="G18" s="153">
        <v>0.2</v>
      </c>
      <c r="H18" s="153">
        <v>0.2</v>
      </c>
      <c r="I18" s="153">
        <v>0.2</v>
      </c>
      <c r="J18" s="153">
        <v>0.2</v>
      </c>
      <c r="K18" s="153">
        <v>0.2</v>
      </c>
      <c r="L18" s="153">
        <v>0.2</v>
      </c>
      <c r="M18" s="153">
        <v>0.2</v>
      </c>
      <c r="N18" s="153">
        <v>0.2</v>
      </c>
      <c r="O18" s="153">
        <v>0.2</v>
      </c>
      <c r="P18" s="153">
        <v>0.2</v>
      </c>
      <c r="Q18" s="153">
        <v>0.2</v>
      </c>
      <c r="R18" s="153">
        <v>0.2</v>
      </c>
      <c r="S18" s="153">
        <v>0.2</v>
      </c>
      <c r="T18" s="153">
        <v>0.2</v>
      </c>
      <c r="U18" s="153">
        <v>0.2</v>
      </c>
      <c r="V18" s="153">
        <v>0.2</v>
      </c>
      <c r="W18" s="153">
        <v>0.2</v>
      </c>
      <c r="X18" s="153">
        <v>0.2</v>
      </c>
      <c r="Y18" s="153">
        <v>0.2</v>
      </c>
      <c r="Z18" s="153">
        <v>0.2</v>
      </c>
      <c r="AA18" s="153">
        <v>0.2</v>
      </c>
      <c r="AB18" s="153">
        <v>0.2</v>
      </c>
      <c r="AC18" s="153">
        <v>0.2</v>
      </c>
      <c r="AD18" s="153">
        <v>0.2</v>
      </c>
      <c r="AE18" s="153">
        <v>0.2</v>
      </c>
      <c r="AF18" s="153">
        <v>0.2</v>
      </c>
      <c r="AG18" s="153">
        <v>0.2</v>
      </c>
      <c r="AH18" s="153">
        <v>0.2</v>
      </c>
      <c r="AI18" s="153">
        <v>0.2</v>
      </c>
      <c r="AJ18" s="153">
        <v>0.2</v>
      </c>
      <c r="AK18" s="153">
        <v>0.2</v>
      </c>
    </row>
    <row r="19" spans="1:37">
      <c r="A19" t="s">
        <v>317</v>
      </c>
      <c r="B19" t="s">
        <v>103</v>
      </c>
      <c r="C19" t="s">
        <v>337</v>
      </c>
      <c r="D19" s="153">
        <v>0.7</v>
      </c>
      <c r="E19" s="153">
        <v>0.7</v>
      </c>
      <c r="F19" s="153">
        <v>0.7</v>
      </c>
      <c r="G19" s="153">
        <v>0.7</v>
      </c>
      <c r="H19" s="153">
        <v>0.7</v>
      </c>
      <c r="I19" s="153">
        <v>0.7</v>
      </c>
      <c r="J19" s="153">
        <v>0.7</v>
      </c>
      <c r="K19" s="153">
        <v>0.7</v>
      </c>
      <c r="L19" s="153">
        <v>0.7</v>
      </c>
      <c r="M19" s="153">
        <v>0.7</v>
      </c>
      <c r="N19" s="153">
        <v>0.7</v>
      </c>
      <c r="O19" s="153">
        <v>0.7</v>
      </c>
      <c r="P19" s="153">
        <v>0.7</v>
      </c>
      <c r="Q19" s="153">
        <v>0.7</v>
      </c>
      <c r="R19" s="153">
        <v>0.7</v>
      </c>
      <c r="S19" s="153">
        <v>0.7</v>
      </c>
      <c r="T19" s="153">
        <v>0.7</v>
      </c>
      <c r="U19" s="153">
        <v>0.7</v>
      </c>
      <c r="V19" s="153">
        <v>0.7</v>
      </c>
      <c r="W19" s="153">
        <v>0.7</v>
      </c>
      <c r="X19" s="153">
        <v>0.7</v>
      </c>
      <c r="Y19" s="153">
        <v>0.7</v>
      </c>
      <c r="Z19" s="153">
        <v>0.7</v>
      </c>
      <c r="AA19" s="153">
        <v>0.7</v>
      </c>
      <c r="AB19" s="153">
        <v>0.7</v>
      </c>
      <c r="AC19" s="153">
        <v>0.7</v>
      </c>
      <c r="AD19" s="153">
        <v>0.7</v>
      </c>
      <c r="AE19" s="153">
        <v>0.7</v>
      </c>
      <c r="AF19" s="153">
        <v>0.7</v>
      </c>
      <c r="AG19" s="153">
        <v>0.7</v>
      </c>
      <c r="AH19" s="153">
        <v>0.7</v>
      </c>
      <c r="AI19" s="153">
        <v>0.7</v>
      </c>
      <c r="AJ19" s="153">
        <v>0.7</v>
      </c>
      <c r="AK19" s="153">
        <v>0.7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2" tint="-0.249977111117893"/>
  </sheetPr>
  <dimension ref="A1:C19"/>
  <sheetViews>
    <sheetView workbookViewId="0">
      <selection activeCell="M31" sqref="M31"/>
    </sheetView>
  </sheetViews>
  <sheetFormatPr baseColWidth="10" defaultRowHeight="15"/>
  <cols>
    <col min="1" max="1" width="28" bestFit="1" customWidth="1"/>
  </cols>
  <sheetData>
    <row r="1" spans="1:3">
      <c r="A1" s="141" t="s">
        <v>912</v>
      </c>
      <c r="B1" s="141" t="s">
        <v>902</v>
      </c>
      <c r="C1" s="141" t="s">
        <v>901</v>
      </c>
    </row>
    <row r="2" spans="1:3">
      <c r="A2" t="s">
        <v>913</v>
      </c>
      <c r="B2" t="s">
        <v>124</v>
      </c>
      <c r="C2" t="s">
        <v>904</v>
      </c>
    </row>
    <row r="3" spans="1:3">
      <c r="A3" t="s">
        <v>914</v>
      </c>
      <c r="B3" t="s">
        <v>124</v>
      </c>
      <c r="C3" t="s">
        <v>905</v>
      </c>
    </row>
    <row r="4" spans="1:3">
      <c r="A4" t="s">
        <v>915</v>
      </c>
      <c r="B4" t="s">
        <v>103</v>
      </c>
      <c r="C4" t="s">
        <v>911</v>
      </c>
    </row>
    <row r="5" spans="1:3">
      <c r="A5" t="s">
        <v>916</v>
      </c>
      <c r="B5" t="s">
        <v>103</v>
      </c>
      <c r="C5" t="s">
        <v>317</v>
      </c>
    </row>
    <row r="6" spans="1:3">
      <c r="A6" t="s">
        <v>917</v>
      </c>
      <c r="B6" t="s">
        <v>114</v>
      </c>
      <c r="C6" t="s">
        <v>903</v>
      </c>
    </row>
    <row r="7" spans="1:3">
      <c r="A7" t="s">
        <v>918</v>
      </c>
      <c r="B7" t="s">
        <v>114</v>
      </c>
      <c r="C7" t="s">
        <v>904</v>
      </c>
    </row>
    <row r="8" spans="1:3">
      <c r="A8" t="s">
        <v>919</v>
      </c>
      <c r="B8" t="s">
        <v>114</v>
      </c>
      <c r="C8" t="s">
        <v>905</v>
      </c>
    </row>
    <row r="9" spans="1:3">
      <c r="A9" t="s">
        <v>920</v>
      </c>
      <c r="B9" t="s">
        <v>114</v>
      </c>
      <c r="C9" t="s">
        <v>909</v>
      </c>
    </row>
    <row r="10" spans="1:3">
      <c r="A10" t="s">
        <v>921</v>
      </c>
      <c r="B10" t="s">
        <v>114</v>
      </c>
      <c r="C10" t="s">
        <v>907</v>
      </c>
    </row>
    <row r="11" spans="1:3">
      <c r="A11" t="s">
        <v>922</v>
      </c>
      <c r="B11" t="s">
        <v>114</v>
      </c>
      <c r="C11" t="s">
        <v>908</v>
      </c>
    </row>
    <row r="12" spans="1:3">
      <c r="A12" t="s">
        <v>923</v>
      </c>
      <c r="B12" t="s">
        <v>114</v>
      </c>
      <c r="C12" t="s">
        <v>906</v>
      </c>
    </row>
    <row r="13" spans="1:3">
      <c r="A13" t="s">
        <v>924</v>
      </c>
      <c r="B13" t="s">
        <v>107</v>
      </c>
      <c r="C13" t="s">
        <v>904</v>
      </c>
    </row>
    <row r="14" spans="1:3">
      <c r="A14" t="s">
        <v>925</v>
      </c>
      <c r="B14" t="s">
        <v>107</v>
      </c>
      <c r="C14" t="s">
        <v>905</v>
      </c>
    </row>
    <row r="15" spans="1:3">
      <c r="A15" t="s">
        <v>926</v>
      </c>
      <c r="B15" t="s">
        <v>107</v>
      </c>
      <c r="C15" t="s">
        <v>903</v>
      </c>
    </row>
    <row r="16" spans="1:3">
      <c r="A16" t="s">
        <v>927</v>
      </c>
      <c r="B16" t="s">
        <v>121</v>
      </c>
      <c r="C16" t="s">
        <v>904</v>
      </c>
    </row>
    <row r="17" spans="1:3">
      <c r="A17" t="s">
        <v>928</v>
      </c>
      <c r="B17" t="s">
        <v>121</v>
      </c>
      <c r="C17" t="s">
        <v>905</v>
      </c>
    </row>
    <row r="18" spans="1:3">
      <c r="A18" t="s">
        <v>929</v>
      </c>
      <c r="B18" t="s">
        <v>121</v>
      </c>
      <c r="C18" t="s">
        <v>903</v>
      </c>
    </row>
    <row r="19" spans="1:3">
      <c r="A19" t="s">
        <v>930</v>
      </c>
      <c r="B19" t="s">
        <v>106</v>
      </c>
      <c r="C19" t="s">
        <v>904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660066"/>
  </sheetPr>
  <dimension ref="A1:AJ7"/>
  <sheetViews>
    <sheetView workbookViewId="0">
      <selection activeCell="A32" sqref="A32"/>
    </sheetView>
  </sheetViews>
  <sheetFormatPr baseColWidth="10" defaultRowHeight="15"/>
  <cols>
    <col min="1" max="1" width="21.42578125" bestFit="1" customWidth="1"/>
  </cols>
  <sheetData>
    <row r="1" spans="1:36">
      <c r="A1" s="148" t="s">
        <v>931</v>
      </c>
      <c r="B1" s="148" t="s">
        <v>335</v>
      </c>
      <c r="C1" s="148">
        <v>2017</v>
      </c>
      <c r="D1" s="141">
        <v>2018</v>
      </c>
      <c r="E1" s="141">
        <v>2019</v>
      </c>
      <c r="F1" s="141">
        <v>2020</v>
      </c>
      <c r="G1" s="141">
        <v>2021</v>
      </c>
      <c r="H1" s="141">
        <v>2022</v>
      </c>
      <c r="I1" s="141">
        <v>2023</v>
      </c>
      <c r="J1" s="141">
        <v>2024</v>
      </c>
      <c r="K1" s="141">
        <v>2025</v>
      </c>
      <c r="L1" s="141">
        <v>2026</v>
      </c>
      <c r="M1" s="141">
        <v>2027</v>
      </c>
      <c r="N1" s="141">
        <v>2028</v>
      </c>
      <c r="O1" s="141">
        <v>2029</v>
      </c>
      <c r="P1" s="141">
        <v>2030</v>
      </c>
      <c r="Q1" s="141">
        <v>2031</v>
      </c>
      <c r="R1" s="141">
        <v>2032</v>
      </c>
      <c r="S1" s="141">
        <v>2033</v>
      </c>
      <c r="T1" s="141">
        <v>2034</v>
      </c>
      <c r="U1" s="141">
        <v>2035</v>
      </c>
      <c r="V1" s="141">
        <v>2036</v>
      </c>
      <c r="W1" s="141">
        <v>2037</v>
      </c>
      <c r="X1" s="141">
        <v>2038</v>
      </c>
      <c r="Y1" s="141">
        <v>2039</v>
      </c>
      <c r="Z1" s="141">
        <v>2040</v>
      </c>
      <c r="AA1" s="141">
        <v>2041</v>
      </c>
      <c r="AB1" s="141">
        <v>2042</v>
      </c>
      <c r="AC1" s="141">
        <v>2043</v>
      </c>
      <c r="AD1" s="141">
        <v>2044</v>
      </c>
      <c r="AE1" s="141">
        <v>2045</v>
      </c>
      <c r="AF1" s="141">
        <v>2046</v>
      </c>
      <c r="AG1" s="141">
        <v>2047</v>
      </c>
      <c r="AH1" s="141">
        <v>2048</v>
      </c>
      <c r="AI1" s="141">
        <v>2049</v>
      </c>
      <c r="AJ1" s="141">
        <v>2050</v>
      </c>
    </row>
    <row r="2" spans="1:36">
      <c r="A2" t="s">
        <v>932</v>
      </c>
      <c r="B2" t="s">
        <v>337</v>
      </c>
      <c r="C2" s="174">
        <v>0.80646919861893518</v>
      </c>
      <c r="D2" s="174">
        <v>0.8173868312757202</v>
      </c>
      <c r="E2" s="174">
        <v>0.80940038016243299</v>
      </c>
      <c r="F2" s="174">
        <v>0.80673294959009245</v>
      </c>
      <c r="G2" s="174">
        <v>0.7983641536273115</v>
      </c>
      <c r="H2" s="174">
        <v>0.80650507561632478</v>
      </c>
      <c r="I2" s="1">
        <v>0.87437632363801621</v>
      </c>
      <c r="J2" s="1">
        <v>0.87656166624822174</v>
      </c>
      <c r="K2" s="1">
        <v>0.87650930229345136</v>
      </c>
      <c r="L2" s="1">
        <v>0.8753044853774179</v>
      </c>
      <c r="M2" s="1">
        <v>0.87214580961262744</v>
      </c>
      <c r="N2" s="1">
        <v>0.87061891575009753</v>
      </c>
      <c r="O2" s="1">
        <v>0.87061891575009753</v>
      </c>
      <c r="P2" s="1">
        <v>0.87061891575009753</v>
      </c>
      <c r="Q2" s="1">
        <v>0.87061891575009764</v>
      </c>
      <c r="R2" s="1">
        <v>0.87061891575009753</v>
      </c>
      <c r="S2" s="1">
        <v>0.87061891575009787</v>
      </c>
      <c r="T2" s="1">
        <v>0.87061891575009787</v>
      </c>
      <c r="U2" s="1">
        <v>0.87061891575009787</v>
      </c>
      <c r="V2" s="1">
        <v>0.87061891575009753</v>
      </c>
      <c r="W2" s="1">
        <v>0.87061891575009787</v>
      </c>
      <c r="X2" s="1">
        <v>0.87061891575009753</v>
      </c>
      <c r="Y2" s="1">
        <v>0.87061891575009753</v>
      </c>
      <c r="Z2" s="1">
        <v>0.87061891575009787</v>
      </c>
      <c r="AA2" s="1">
        <v>0.87061891575009742</v>
      </c>
      <c r="AB2" s="1">
        <v>0.87061891575009787</v>
      </c>
      <c r="AC2" s="1">
        <v>0.87061891575009753</v>
      </c>
      <c r="AD2" s="1">
        <v>0.87061891575009753</v>
      </c>
      <c r="AE2" s="1">
        <v>0.87061891575009764</v>
      </c>
      <c r="AF2" s="1">
        <v>0.87061891575009753</v>
      </c>
      <c r="AG2" s="1">
        <v>0.87061891575009787</v>
      </c>
      <c r="AH2" s="1">
        <v>0.87061891575009753</v>
      </c>
      <c r="AI2" s="1">
        <v>0.87061891575009753</v>
      </c>
      <c r="AJ2" s="1">
        <v>0.87061891575009753</v>
      </c>
    </row>
    <row r="3" spans="1:36">
      <c r="A3" t="s">
        <v>933</v>
      </c>
      <c r="B3" t="s">
        <v>337</v>
      </c>
      <c r="C3" s="174">
        <v>0.1935308013810649</v>
      </c>
      <c r="D3" s="174">
        <v>0.1826131687242798</v>
      </c>
      <c r="E3" s="174">
        <v>0.19059961983756701</v>
      </c>
      <c r="F3" s="174">
        <v>0.19326705040990749</v>
      </c>
      <c r="G3" s="174">
        <v>0.2016358463726885</v>
      </c>
      <c r="H3" s="174">
        <v>0.19349492438367519</v>
      </c>
      <c r="I3" s="1">
        <v>0.12562367636198371</v>
      </c>
      <c r="J3" s="1">
        <v>0.1234383337517784</v>
      </c>
      <c r="K3" s="1">
        <v>0.1234906977065488</v>
      </c>
      <c r="L3" s="1">
        <v>0.1246955146225821</v>
      </c>
      <c r="M3" s="1">
        <v>0.12785419038737239</v>
      </c>
      <c r="N3" s="1">
        <v>0.1293810842499023</v>
      </c>
      <c r="O3" s="1">
        <v>0.1293810842499023</v>
      </c>
      <c r="P3" s="1">
        <v>0.1293810842499023</v>
      </c>
      <c r="Q3" s="1">
        <v>0.1293810842499023</v>
      </c>
      <c r="R3" s="1">
        <v>0.1293810842499023</v>
      </c>
      <c r="S3" s="1">
        <v>0.1293810842499023</v>
      </c>
      <c r="T3" s="1">
        <v>0.1293810842499023</v>
      </c>
      <c r="U3" s="1">
        <v>0.1293810842499023</v>
      </c>
      <c r="V3" s="1">
        <v>0.1293810842499023</v>
      </c>
      <c r="W3" s="1">
        <v>0.1293810842499023</v>
      </c>
      <c r="X3" s="1">
        <v>0.1293810842499023</v>
      </c>
      <c r="Y3" s="1">
        <v>0.1293810842499023</v>
      </c>
      <c r="Z3" s="1">
        <v>0.1293810842499023</v>
      </c>
      <c r="AA3" s="1">
        <v>0.12938108424990219</v>
      </c>
      <c r="AB3" s="1">
        <v>0.1293810842499023</v>
      </c>
      <c r="AC3" s="1">
        <v>0.1293810842499023</v>
      </c>
      <c r="AD3" s="1">
        <v>0.1293810842499023</v>
      </c>
      <c r="AE3" s="1">
        <v>0.1293810842499023</v>
      </c>
      <c r="AF3" s="1">
        <v>0.1293810842499023</v>
      </c>
      <c r="AG3" s="1">
        <v>0.1293810842499023</v>
      </c>
      <c r="AH3" s="1">
        <v>0.1293810842499023</v>
      </c>
      <c r="AI3" s="1">
        <v>0.1293810842499023</v>
      </c>
      <c r="AJ3" s="1">
        <v>0.1293810842499023</v>
      </c>
    </row>
    <row r="4" spans="1:36">
      <c r="A4" t="s">
        <v>934</v>
      </c>
      <c r="B4" t="s">
        <v>337</v>
      </c>
      <c r="C4" s="174">
        <v>0.28815406976744179</v>
      </c>
      <c r="D4" s="174">
        <v>0.27006172839506171</v>
      </c>
      <c r="E4" s="174">
        <v>0.27302574736478308</v>
      </c>
      <c r="F4" s="174">
        <v>0.25610607117934397</v>
      </c>
      <c r="G4" s="174">
        <v>0.25124466571834991</v>
      </c>
      <c r="H4" s="174">
        <v>0.26523000414421882</v>
      </c>
      <c r="I4" s="175">
        <v>0.22121856181367339</v>
      </c>
      <c r="J4" s="175">
        <v>0.22292020373514429</v>
      </c>
      <c r="K4" s="175">
        <v>0.2103286384976526</v>
      </c>
      <c r="L4" s="175">
        <v>0.19058229352347</v>
      </c>
      <c r="M4" s="175">
        <v>0.1726566992524439</v>
      </c>
      <c r="N4" s="175">
        <v>0.16306954436450841</v>
      </c>
      <c r="O4" s="175">
        <v>0.1536081024054016</v>
      </c>
      <c r="P4" s="175">
        <v>0.13234263283330999</v>
      </c>
      <c r="Q4" s="175">
        <v>0.1046427012079755</v>
      </c>
      <c r="R4" s="175">
        <v>7.862629914143697E-2</v>
      </c>
      <c r="S4" s="175">
        <v>6.320267395928289E-2</v>
      </c>
      <c r="T4" s="175">
        <v>6.9402985074626861E-2</v>
      </c>
      <c r="U4" s="1">
        <v>3.256538347308944E-3</v>
      </c>
      <c r="V4" s="1">
        <v>2.591748851893538E-3</v>
      </c>
      <c r="W4" s="1">
        <v>1.5776142376658019E-3</v>
      </c>
      <c r="X4" s="1">
        <v>9.3671399399762058E-4</v>
      </c>
      <c r="Y4" s="1">
        <v>5.9054766937341571E-4</v>
      </c>
      <c r="Z4" s="1">
        <v>3.5156488501582761E-4</v>
      </c>
      <c r="AA4" s="1">
        <v>3.4740220140236768E-4</v>
      </c>
      <c r="AB4" s="1">
        <v>2.3077914156921809E-4</v>
      </c>
      <c r="AC4" s="1">
        <v>1.149817475948822E-4</v>
      </c>
      <c r="AD4" s="1">
        <v>1.144927455047049E-4</v>
      </c>
      <c r="AE4" s="1">
        <v>1.134050585395968E-4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</row>
    <row r="5" spans="1:36">
      <c r="A5" t="s">
        <v>935</v>
      </c>
      <c r="B5" t="s">
        <v>337</v>
      </c>
      <c r="C5" s="174">
        <v>0.71184593023255816</v>
      </c>
      <c r="D5" s="174">
        <v>0.72993827160493829</v>
      </c>
      <c r="E5" s="174">
        <v>0.72697425263521687</v>
      </c>
      <c r="F5" s="174">
        <v>0.74389392882065597</v>
      </c>
      <c r="G5" s="174">
        <v>0.74875533428165009</v>
      </c>
      <c r="H5" s="174">
        <v>0.73476999585578118</v>
      </c>
      <c r="I5" s="175">
        <v>0.77878143818632661</v>
      </c>
      <c r="J5" s="175">
        <v>0.77707979626485568</v>
      </c>
      <c r="K5" s="175">
        <v>0.7896713615023474</v>
      </c>
      <c r="L5" s="175">
        <v>0.80941770647653</v>
      </c>
      <c r="M5" s="175">
        <v>0.82734330074755602</v>
      </c>
      <c r="N5" s="175">
        <v>0.83693045563549162</v>
      </c>
      <c r="O5" s="175">
        <v>0.84639189759459843</v>
      </c>
      <c r="P5" s="175">
        <v>0.86779756063367453</v>
      </c>
      <c r="Q5" s="175">
        <v>0.89550283801484498</v>
      </c>
      <c r="R5" s="175">
        <v>0.92137370085856307</v>
      </c>
      <c r="S5" s="175">
        <v>0.93679732604071708</v>
      </c>
      <c r="T5" s="175">
        <v>0.93059701492537317</v>
      </c>
      <c r="U5" s="1">
        <v>0.99674346165269112</v>
      </c>
      <c r="V5" s="1">
        <v>0.99740825114810627</v>
      </c>
      <c r="W5" s="1">
        <v>0.99842238576233422</v>
      </c>
      <c r="X5" s="1">
        <v>0.99906328600600225</v>
      </c>
      <c r="Y5" s="1">
        <v>0.9994094523306265</v>
      </c>
      <c r="Z5" s="1">
        <v>0.99964843511498447</v>
      </c>
      <c r="AA5" s="1">
        <v>0.99965259779859728</v>
      </c>
      <c r="AB5" s="1">
        <v>0.99976922085843101</v>
      </c>
      <c r="AC5" s="1">
        <v>0.99988501825240506</v>
      </c>
      <c r="AD5" s="1">
        <v>0.99988550725449521</v>
      </c>
      <c r="AE5" s="1">
        <v>0.99988659494146037</v>
      </c>
      <c r="AF5" s="1">
        <v>0.99999999999999989</v>
      </c>
      <c r="AG5" s="1">
        <v>1</v>
      </c>
      <c r="AH5" s="1">
        <v>0.99999999999999989</v>
      </c>
      <c r="AI5" s="1">
        <v>0.99999999999999989</v>
      </c>
      <c r="AJ5" s="1">
        <v>0.99999999999999989</v>
      </c>
    </row>
    <row r="6" spans="1:36">
      <c r="A6" t="s">
        <v>936</v>
      </c>
      <c r="B6" t="s">
        <v>337</v>
      </c>
      <c r="C6" s="1">
        <v>0.30034710289411959</v>
      </c>
      <c r="D6" s="1">
        <v>0.29985716788530059</v>
      </c>
      <c r="E6" s="1">
        <v>0.27927882292284179</v>
      </c>
      <c r="F6" s="1">
        <v>0.27801521648001248</v>
      </c>
      <c r="G6" s="1">
        <v>0.2611359074791586</v>
      </c>
      <c r="H6" s="1">
        <v>0.25819494755967798</v>
      </c>
      <c r="I6" s="1">
        <v>0.25291707885512182</v>
      </c>
      <c r="J6" s="1">
        <v>0.24929959180899</v>
      </c>
      <c r="K6" s="1">
        <v>0.25773208031402273</v>
      </c>
      <c r="L6" s="1">
        <v>0.24844601651134071</v>
      </c>
      <c r="M6" s="1">
        <v>0.2438332161696479</v>
      </c>
      <c r="N6" s="1">
        <v>0.2279723247017878</v>
      </c>
      <c r="O6" s="1">
        <v>0.22014119977076449</v>
      </c>
      <c r="P6" s="1">
        <v>0.21310158240231031</v>
      </c>
      <c r="Q6" s="1">
        <v>0.2067392457930366</v>
      </c>
      <c r="R6" s="1">
        <v>0.20412788644845509</v>
      </c>
      <c r="S6" s="1">
        <v>0.20310619918389511</v>
      </c>
      <c r="T6" s="1">
        <v>0.2021017811325356</v>
      </c>
      <c r="U6" s="1">
        <v>0.20111419800233299</v>
      </c>
      <c r="V6" s="1">
        <v>0.20014302994259911</v>
      </c>
      <c r="W6" s="1">
        <v>0.1991878709486806</v>
      </c>
      <c r="X6" s="1">
        <v>0.19824832829585309</v>
      </c>
      <c r="Y6" s="1">
        <v>0.19732402200075869</v>
      </c>
      <c r="Z6" s="1">
        <v>0.19641458430884651</v>
      </c>
      <c r="AA6" s="1">
        <v>0.19504479792542209</v>
      </c>
      <c r="AB6" s="1">
        <v>0.19463890195549291</v>
      </c>
      <c r="AC6" s="1">
        <v>0.1942363030284501</v>
      </c>
      <c r="AD6" s="1">
        <v>0.1937535651121513</v>
      </c>
      <c r="AE6" s="1">
        <v>0.19267981154408109</v>
      </c>
      <c r="AF6" s="1">
        <v>0.19178526097170481</v>
      </c>
      <c r="AG6" s="1">
        <v>0.19169606987873919</v>
      </c>
      <c r="AH6" s="1">
        <v>0.19154426638130151</v>
      </c>
      <c r="AI6" s="1">
        <v>0.19136361006471811</v>
      </c>
      <c r="AJ6" s="1">
        <v>0.1912669913507242</v>
      </c>
    </row>
    <row r="7" spans="1:36">
      <c r="A7" t="s">
        <v>937</v>
      </c>
      <c r="B7" t="s">
        <v>337</v>
      </c>
      <c r="C7" s="1">
        <v>0.33251408022951912</v>
      </c>
      <c r="D7" s="1">
        <v>0.33160584843356639</v>
      </c>
      <c r="E7" s="1">
        <v>0.30656420098960219</v>
      </c>
      <c r="F7" s="1">
        <v>0.30416655508832557</v>
      </c>
      <c r="G7" s="1">
        <v>0.28605042231141248</v>
      </c>
      <c r="H7" s="1">
        <v>0.28151193294281951</v>
      </c>
      <c r="I7" s="1">
        <v>0.27355444235451998</v>
      </c>
      <c r="J7" s="1">
        <v>0.27004364002948328</v>
      </c>
      <c r="K7" s="1">
        <v>0.27786107272853938</v>
      </c>
      <c r="L7" s="1">
        <v>0.27002117840859918</v>
      </c>
      <c r="M7" s="1">
        <v>0.26577248882608662</v>
      </c>
      <c r="N7" s="1">
        <v>0.25062129408130418</v>
      </c>
      <c r="O7" s="1">
        <v>0.24274418834035449</v>
      </c>
      <c r="P7" s="1">
        <v>0.23565939457441329</v>
      </c>
      <c r="Q7" s="1">
        <v>0.22925266504857611</v>
      </c>
      <c r="R7" s="1">
        <v>0.2265976760568075</v>
      </c>
      <c r="S7" s="1">
        <v>0.22553310289216691</v>
      </c>
      <c r="T7" s="1">
        <v>0.2244865238257063</v>
      </c>
      <c r="U7" s="1">
        <v>0.22345748633572821</v>
      </c>
      <c r="V7" s="1">
        <v>0.22244555294807461</v>
      </c>
      <c r="W7" s="1">
        <v>0.2214503006158175</v>
      </c>
      <c r="X7" s="1">
        <v>0.2204713201293903</v>
      </c>
      <c r="Y7" s="1">
        <v>0.21950821555541911</v>
      </c>
      <c r="Z7" s="1">
        <v>0.21856060370264799</v>
      </c>
      <c r="AA7" s="1">
        <v>0.2171333197619876</v>
      </c>
      <c r="AB7" s="1">
        <v>0.21671038607943019</v>
      </c>
      <c r="AC7" s="1">
        <v>0.21629088783499689</v>
      </c>
      <c r="AD7" s="1">
        <v>0.215787886721963</v>
      </c>
      <c r="AE7" s="1">
        <v>0.2146690617413102</v>
      </c>
      <c r="AF7" s="1">
        <v>0.21373696190332711</v>
      </c>
      <c r="AG7" s="1">
        <v>0.21364402696385029</v>
      </c>
      <c r="AH7" s="1">
        <v>0.2134858514288539</v>
      </c>
      <c r="AI7" s="1">
        <v>0.21329761196132921</v>
      </c>
      <c r="AJ7" s="1">
        <v>0.2131969376222356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660066"/>
  </sheetPr>
  <dimension ref="A1:AJ3"/>
  <sheetViews>
    <sheetView workbookViewId="0">
      <selection activeCell="I19" sqref="I19"/>
    </sheetView>
  </sheetViews>
  <sheetFormatPr baseColWidth="10" defaultRowHeight="15"/>
  <cols>
    <col min="1" max="1" width="21.7109375" bestFit="1" customWidth="1"/>
  </cols>
  <sheetData>
    <row r="1" spans="1:36">
      <c r="A1" s="148" t="s">
        <v>938</v>
      </c>
      <c r="B1" s="148" t="s">
        <v>335</v>
      </c>
      <c r="C1" s="148">
        <v>2017</v>
      </c>
      <c r="D1" s="141">
        <v>2018</v>
      </c>
      <c r="E1" s="141">
        <v>2019</v>
      </c>
      <c r="F1" s="141">
        <v>2020</v>
      </c>
      <c r="G1" s="141">
        <v>2021</v>
      </c>
      <c r="H1" s="141">
        <v>2022</v>
      </c>
      <c r="I1" s="141">
        <v>2023</v>
      </c>
      <c r="J1" s="141">
        <v>2024</v>
      </c>
      <c r="K1" s="141">
        <v>2025</v>
      </c>
      <c r="L1" s="141">
        <v>2026</v>
      </c>
      <c r="M1" s="141">
        <v>2027</v>
      </c>
      <c r="N1" s="141">
        <v>2028</v>
      </c>
      <c r="O1" s="141">
        <v>2029</v>
      </c>
      <c r="P1" s="141">
        <v>2030</v>
      </c>
      <c r="Q1" s="141">
        <v>2031</v>
      </c>
      <c r="R1" s="141">
        <v>2032</v>
      </c>
      <c r="S1" s="141">
        <v>2033</v>
      </c>
      <c r="T1" s="141">
        <v>2034</v>
      </c>
      <c r="U1" s="141">
        <v>2035</v>
      </c>
      <c r="V1" s="141">
        <v>2036</v>
      </c>
      <c r="W1" s="141">
        <v>2037</v>
      </c>
      <c r="X1" s="141">
        <v>2038</v>
      </c>
      <c r="Y1" s="141">
        <v>2039</v>
      </c>
      <c r="Z1" s="141">
        <v>2040</v>
      </c>
      <c r="AA1" s="141">
        <v>2041</v>
      </c>
      <c r="AB1" s="141">
        <v>2042</v>
      </c>
      <c r="AC1" s="141">
        <v>2043</v>
      </c>
      <c r="AD1" s="141">
        <v>2044</v>
      </c>
      <c r="AE1" s="141">
        <v>2045</v>
      </c>
      <c r="AF1" s="141">
        <v>2046</v>
      </c>
      <c r="AG1" s="141">
        <v>2047</v>
      </c>
      <c r="AH1" s="141">
        <v>2048</v>
      </c>
      <c r="AI1" s="141">
        <v>2049</v>
      </c>
      <c r="AJ1" s="141">
        <v>2050</v>
      </c>
    </row>
    <row r="2" spans="1:36">
      <c r="A2" t="s">
        <v>939</v>
      </c>
      <c r="B2" t="s">
        <v>337</v>
      </c>
      <c r="C2" s="188">
        <v>5.9162298216162588E-3</v>
      </c>
      <c r="D2" s="188">
        <v>4.9973989961937379E-3</v>
      </c>
      <c r="E2" s="188">
        <v>5.8051284543203909E-3</v>
      </c>
      <c r="F2" s="188">
        <v>5.4990123219341028E-3</v>
      </c>
      <c r="G2" s="188">
        <v>5.4162426497199948E-3</v>
      </c>
      <c r="H2" s="154">
        <v>5.3452120385823068E-3</v>
      </c>
      <c r="I2" s="154">
        <v>5.3724193377077262E-3</v>
      </c>
      <c r="J2" s="154">
        <v>5.3522625293120586E-3</v>
      </c>
      <c r="K2" s="154">
        <v>5.3330350901022276E-3</v>
      </c>
      <c r="L2" s="154">
        <v>5.3145639574483433E-3</v>
      </c>
      <c r="M2" s="154">
        <v>5.2971421905372686E-3</v>
      </c>
      <c r="N2" s="154">
        <v>5.2802923122526879E-3</v>
      </c>
      <c r="O2" s="154">
        <v>5.2641562674780231E-3</v>
      </c>
      <c r="P2" s="154">
        <v>5.2487219652766733E-3</v>
      </c>
      <c r="Q2" s="154">
        <v>5.2338279193421856E-3</v>
      </c>
      <c r="R2" s="154">
        <v>5.2194657114683907E-3</v>
      </c>
      <c r="S2" s="154">
        <v>5.2056272899623744E-3</v>
      </c>
      <c r="T2" s="154">
        <v>5.2056272899623744E-3</v>
      </c>
      <c r="U2" s="154">
        <v>5.2056272899623744E-3</v>
      </c>
      <c r="V2" s="154">
        <v>5.2056272899623744E-3</v>
      </c>
      <c r="W2" s="154">
        <v>5.2056272899623744E-3</v>
      </c>
      <c r="X2" s="154">
        <v>5.2056272899623744E-3</v>
      </c>
      <c r="Y2" s="154">
        <v>5.2056272899623744E-3</v>
      </c>
      <c r="Z2" s="154">
        <v>5.2056272899623744E-3</v>
      </c>
      <c r="AA2" s="154">
        <v>5.2056272899623744E-3</v>
      </c>
      <c r="AB2" s="154">
        <v>5.2056272899623744E-3</v>
      </c>
      <c r="AC2" s="154">
        <v>5.2056272899623744E-3</v>
      </c>
      <c r="AD2" s="154">
        <v>5.2056272899623744E-3</v>
      </c>
      <c r="AE2" s="154">
        <v>5.2056272899623744E-3</v>
      </c>
      <c r="AF2" s="154">
        <v>5.2056272899623744E-3</v>
      </c>
      <c r="AG2" s="154">
        <v>5.2056272899623744E-3</v>
      </c>
      <c r="AH2" s="154">
        <v>5.2056272899623744E-3</v>
      </c>
      <c r="AI2" s="154">
        <v>5.2056272899623744E-3</v>
      </c>
      <c r="AJ2" s="154">
        <v>5.2056272899623744E-3</v>
      </c>
    </row>
    <row r="3" spans="1:36">
      <c r="A3" t="s">
        <v>940</v>
      </c>
      <c r="B3" t="s">
        <v>337</v>
      </c>
      <c r="C3" s="188">
        <v>7.9954299527648792E-3</v>
      </c>
      <c r="D3" s="188">
        <v>7.7832051069905246E-3</v>
      </c>
      <c r="E3" s="188">
        <v>7.7370214797539581E-3</v>
      </c>
      <c r="F3" s="188">
        <v>7.7702221607226264E-3</v>
      </c>
      <c r="G3" s="188">
        <v>7.2775814672565633E-3</v>
      </c>
      <c r="H3" s="154">
        <v>7.2100660430833227E-3</v>
      </c>
      <c r="I3" s="154">
        <v>7.1470548081757432E-3</v>
      </c>
      <c r="J3" s="154">
        <v>7.0877028506867402E-3</v>
      </c>
      <c r="K3" s="154">
        <v>7.0316450433054144E-3</v>
      </c>
      <c r="L3" s="154">
        <v>6.9787488076977714E-3</v>
      </c>
      <c r="M3" s="154">
        <v>6.928482698680228E-3</v>
      </c>
      <c r="N3" s="154">
        <v>6.8809522105098622E-3</v>
      </c>
      <c r="O3" s="154">
        <v>6.8354626175988406E-3</v>
      </c>
      <c r="P3" s="154">
        <v>6.7921426062186423E-3</v>
      </c>
      <c r="Q3" s="154">
        <v>6.7507271025221867E-3</v>
      </c>
      <c r="R3" s="154">
        <v>6.7111566036797358E-3</v>
      </c>
      <c r="S3" s="154">
        <v>6.6733752210767798E-3</v>
      </c>
      <c r="T3" s="154">
        <v>6.6733752210767798E-3</v>
      </c>
      <c r="U3" s="154">
        <v>6.6733752210767798E-3</v>
      </c>
      <c r="V3" s="154">
        <v>6.6733752210767798E-3</v>
      </c>
      <c r="W3" s="154">
        <v>6.6733752210767798E-3</v>
      </c>
      <c r="X3" s="154">
        <v>6.6733752210767798E-3</v>
      </c>
      <c r="Y3" s="154">
        <v>6.6733752210767798E-3</v>
      </c>
      <c r="Z3" s="154">
        <v>6.6733752210767798E-3</v>
      </c>
      <c r="AA3" s="154">
        <v>6.6733752210767798E-3</v>
      </c>
      <c r="AB3" s="154">
        <v>6.6733752210767798E-3</v>
      </c>
      <c r="AC3" s="154">
        <v>6.6733752210767798E-3</v>
      </c>
      <c r="AD3" s="154">
        <v>6.6733752210767798E-3</v>
      </c>
      <c r="AE3" s="154">
        <v>6.6733752210767798E-3</v>
      </c>
      <c r="AF3" s="154">
        <v>6.6733752210767798E-3</v>
      </c>
      <c r="AG3" s="154">
        <v>6.6733752210767798E-3</v>
      </c>
      <c r="AH3" s="154">
        <v>6.6733752210767798E-3</v>
      </c>
      <c r="AI3" s="154">
        <v>6.6733752210767798E-3</v>
      </c>
      <c r="AJ3" s="154">
        <v>6.6733752210767798E-3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660066"/>
  </sheetPr>
  <dimension ref="A1:AJ3"/>
  <sheetViews>
    <sheetView topLeftCell="O1" workbookViewId="0">
      <selection activeCell="AA24" sqref="AA24"/>
    </sheetView>
  </sheetViews>
  <sheetFormatPr baseColWidth="10" defaultRowHeight="15"/>
  <sheetData>
    <row r="1" spans="1:36">
      <c r="A1" s="148" t="s">
        <v>931</v>
      </c>
      <c r="B1" s="148" t="s">
        <v>335</v>
      </c>
      <c r="C1" s="148">
        <v>2017</v>
      </c>
      <c r="D1" s="141">
        <v>2018</v>
      </c>
      <c r="E1" s="141">
        <v>2019</v>
      </c>
      <c r="F1" s="141">
        <v>2020</v>
      </c>
      <c r="G1" s="141">
        <v>2021</v>
      </c>
      <c r="H1" s="141">
        <v>2022</v>
      </c>
      <c r="I1" s="141">
        <v>2023</v>
      </c>
      <c r="J1" s="141">
        <v>2024</v>
      </c>
      <c r="K1" s="141">
        <v>2025</v>
      </c>
      <c r="L1" s="141">
        <v>2026</v>
      </c>
      <c r="M1" s="141">
        <v>2027</v>
      </c>
      <c r="N1" s="141">
        <v>2028</v>
      </c>
      <c r="O1" s="141">
        <v>2029</v>
      </c>
      <c r="P1" s="141">
        <v>2030</v>
      </c>
      <c r="Q1" s="141">
        <v>2031</v>
      </c>
      <c r="R1" s="141">
        <v>2032</v>
      </c>
      <c r="S1" s="141">
        <v>2033</v>
      </c>
      <c r="T1" s="141">
        <v>2034</v>
      </c>
      <c r="U1" s="141">
        <v>2035</v>
      </c>
      <c r="V1" s="141">
        <v>2036</v>
      </c>
      <c r="W1" s="141">
        <v>2037</v>
      </c>
      <c r="X1" s="141">
        <v>2038</v>
      </c>
      <c r="Y1" s="141">
        <v>2039</v>
      </c>
      <c r="Z1" s="141">
        <v>2040</v>
      </c>
      <c r="AA1" s="141">
        <v>2041</v>
      </c>
      <c r="AB1" s="141">
        <v>2042</v>
      </c>
      <c r="AC1" s="141">
        <v>2043</v>
      </c>
      <c r="AD1" s="141">
        <v>2044</v>
      </c>
      <c r="AE1" s="141">
        <v>2045</v>
      </c>
      <c r="AF1" s="141">
        <v>2046</v>
      </c>
      <c r="AG1" s="141">
        <v>2047</v>
      </c>
      <c r="AH1" s="141">
        <v>2048</v>
      </c>
      <c r="AI1" s="141">
        <v>2049</v>
      </c>
      <c r="AJ1" s="141">
        <v>2050</v>
      </c>
    </row>
    <row r="2" spans="1:36">
      <c r="A2" t="s">
        <v>934</v>
      </c>
      <c r="B2" t="s">
        <v>337</v>
      </c>
      <c r="C2" s="1">
        <v>0.57678494198442498</v>
      </c>
      <c r="D2" s="1">
        <v>0.57678494198442498</v>
      </c>
      <c r="E2" s="1">
        <v>0.57678494198442498</v>
      </c>
      <c r="F2" s="1">
        <v>0.57678494198442498</v>
      </c>
      <c r="G2" s="1">
        <v>0.57678494198442498</v>
      </c>
      <c r="H2" s="1">
        <v>0.57678494198442498</v>
      </c>
      <c r="I2" s="1">
        <v>0.57678494198442498</v>
      </c>
      <c r="J2" s="1">
        <v>0.57678494198442498</v>
      </c>
      <c r="K2" s="1">
        <v>0.57678494198442498</v>
      </c>
      <c r="L2" s="1">
        <v>0.57678494198442498</v>
      </c>
      <c r="M2" s="1">
        <v>0.57678494198442498</v>
      </c>
      <c r="N2" s="1">
        <v>0.57678494198442498</v>
      </c>
      <c r="O2" s="1">
        <v>0.57678494198442498</v>
      </c>
      <c r="P2" s="1">
        <v>0.57678494198442498</v>
      </c>
      <c r="Q2" s="1">
        <v>0.57678494198442498</v>
      </c>
      <c r="R2" s="1">
        <v>0.57678494198442498</v>
      </c>
      <c r="S2" s="1">
        <v>0.57678494198442498</v>
      </c>
      <c r="T2" s="1">
        <v>0.57678494198442498</v>
      </c>
      <c r="U2" s="1">
        <v>0.57678494198442498</v>
      </c>
      <c r="V2" s="1">
        <v>0.57678494198442498</v>
      </c>
      <c r="W2" s="1">
        <v>0.57678494198442498</v>
      </c>
      <c r="X2" s="1">
        <v>0.57678494198442498</v>
      </c>
      <c r="Y2" s="1">
        <v>0.57678494198442498</v>
      </c>
      <c r="Z2" s="1">
        <v>0.57678494198442498</v>
      </c>
      <c r="AA2" s="1">
        <v>0.57678494198442498</v>
      </c>
      <c r="AB2" s="1">
        <v>0.57678494198442498</v>
      </c>
      <c r="AC2" s="1">
        <v>0.57678494198442498</v>
      </c>
      <c r="AD2" s="1">
        <v>0.57678494198442498</v>
      </c>
      <c r="AE2" s="1">
        <v>0.57678494198442498</v>
      </c>
      <c r="AF2" s="1">
        <v>0.57678494198442498</v>
      </c>
      <c r="AG2" s="1">
        <v>0.57678494198442498</v>
      </c>
      <c r="AH2" s="1">
        <v>0.57678494198442498</v>
      </c>
      <c r="AI2" s="1">
        <v>0.57678494198442498</v>
      </c>
      <c r="AJ2" s="1">
        <v>0.57678494198442498</v>
      </c>
    </row>
    <row r="3" spans="1:36">
      <c r="A3" t="s">
        <v>935</v>
      </c>
      <c r="B3" t="s">
        <v>337</v>
      </c>
      <c r="C3" s="1">
        <v>0.85651138274808403</v>
      </c>
      <c r="D3" s="1">
        <v>0.85651138274808403</v>
      </c>
      <c r="E3" s="1">
        <v>0.85651138274808403</v>
      </c>
      <c r="F3" s="1">
        <v>0.85651138274808403</v>
      </c>
      <c r="G3" s="1">
        <v>0.85651138274808403</v>
      </c>
      <c r="H3" s="1">
        <v>0.85651138274808403</v>
      </c>
      <c r="I3" s="1">
        <v>0.85651138274808403</v>
      </c>
      <c r="J3" s="1">
        <v>0.85651138274808403</v>
      </c>
      <c r="K3" s="1">
        <v>0.85651138274808403</v>
      </c>
      <c r="L3" s="1">
        <v>0.85651138274808403</v>
      </c>
      <c r="M3" s="1">
        <v>0.85651138274808403</v>
      </c>
      <c r="N3" s="1">
        <v>0.85651138274808403</v>
      </c>
      <c r="O3" s="1">
        <v>0.85651138274808403</v>
      </c>
      <c r="P3" s="1">
        <v>0.85651138274808403</v>
      </c>
      <c r="Q3" s="1">
        <v>0.85651138274808403</v>
      </c>
      <c r="R3" s="1">
        <v>0.85651138274808403</v>
      </c>
      <c r="S3" s="1">
        <v>0.85651138274808403</v>
      </c>
      <c r="T3" s="1">
        <v>0.85651138274808403</v>
      </c>
      <c r="U3" s="1">
        <v>0.85651138274808403</v>
      </c>
      <c r="V3" s="1">
        <v>0.85651138274808403</v>
      </c>
      <c r="W3" s="1">
        <v>0.85651138274808403</v>
      </c>
      <c r="X3" s="1">
        <v>0.85651138274808403</v>
      </c>
      <c r="Y3" s="1">
        <v>0.85651138274808403</v>
      </c>
      <c r="Z3" s="1">
        <v>0.85651138274808403</v>
      </c>
      <c r="AA3" s="1">
        <v>0.85651138274808403</v>
      </c>
      <c r="AB3" s="1">
        <v>0.85651138274808403</v>
      </c>
      <c r="AC3" s="1">
        <v>0.85651138274808403</v>
      </c>
      <c r="AD3" s="1">
        <v>0.85651138274808403</v>
      </c>
      <c r="AE3" s="1">
        <v>0.85651138274808403</v>
      </c>
      <c r="AF3" s="1">
        <v>0.85651138274808403</v>
      </c>
      <c r="AG3" s="1">
        <v>0.85651138274808403</v>
      </c>
      <c r="AH3" s="1">
        <v>0.85651138274808403</v>
      </c>
      <c r="AI3" s="1">
        <v>0.85651138274808403</v>
      </c>
      <c r="AJ3" s="1">
        <v>0.85651138274808403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8" tint="-0.499984740745262"/>
  </sheetPr>
  <dimension ref="A1:AQ31"/>
  <sheetViews>
    <sheetView zoomScale="82" zoomScaleNormal="82" workbookViewId="0">
      <selection activeCell="M89" sqref="M89"/>
    </sheetView>
  </sheetViews>
  <sheetFormatPr baseColWidth="10" defaultRowHeight="15"/>
  <cols>
    <col min="1" max="1" width="22.5703125" bestFit="1" customWidth="1"/>
    <col min="2" max="2" width="9.28515625" bestFit="1" customWidth="1"/>
  </cols>
  <sheetData>
    <row r="1" spans="1:43">
      <c r="A1" s="177" t="s">
        <v>468</v>
      </c>
      <c r="B1" s="177" t="s">
        <v>335</v>
      </c>
      <c r="C1" s="177">
        <v>2010</v>
      </c>
      <c r="D1" s="177">
        <v>2011</v>
      </c>
      <c r="E1" s="177">
        <v>2012</v>
      </c>
      <c r="F1" s="177">
        <v>2013</v>
      </c>
      <c r="G1" s="177">
        <v>2014</v>
      </c>
      <c r="H1" s="177">
        <v>2015</v>
      </c>
      <c r="I1" s="177">
        <v>2016</v>
      </c>
      <c r="J1" s="177">
        <v>2017</v>
      </c>
      <c r="K1" s="177">
        <v>2018</v>
      </c>
      <c r="L1" s="177">
        <v>2019</v>
      </c>
      <c r="M1" s="177">
        <v>2020</v>
      </c>
      <c r="N1" s="177">
        <v>2021</v>
      </c>
      <c r="O1" s="177">
        <v>2022</v>
      </c>
      <c r="P1" s="177">
        <v>2023</v>
      </c>
      <c r="Q1" s="177">
        <v>2024</v>
      </c>
      <c r="R1" s="177">
        <v>2025</v>
      </c>
      <c r="S1" s="177">
        <v>2026</v>
      </c>
      <c r="T1" s="177">
        <v>2027</v>
      </c>
      <c r="U1" s="177">
        <v>2028</v>
      </c>
      <c r="V1" s="177">
        <v>2029</v>
      </c>
      <c r="W1" s="177">
        <v>2030</v>
      </c>
      <c r="X1" s="177">
        <v>2031</v>
      </c>
      <c r="Y1" s="177">
        <v>2032</v>
      </c>
      <c r="Z1" s="177">
        <v>2033</v>
      </c>
      <c r="AA1" s="177">
        <v>2034</v>
      </c>
      <c r="AB1" s="177">
        <v>2035</v>
      </c>
      <c r="AC1" s="177">
        <v>2036</v>
      </c>
      <c r="AD1" s="177">
        <v>2037</v>
      </c>
      <c r="AE1" s="177">
        <v>2038</v>
      </c>
      <c r="AF1" s="177">
        <v>2039</v>
      </c>
      <c r="AG1" s="177">
        <v>2040</v>
      </c>
      <c r="AH1" s="177">
        <v>2041</v>
      </c>
      <c r="AI1" s="177">
        <v>2042</v>
      </c>
      <c r="AJ1" s="177">
        <v>2043</v>
      </c>
      <c r="AK1" s="177">
        <v>2044</v>
      </c>
      <c r="AL1" s="177">
        <v>2045</v>
      </c>
      <c r="AM1" s="177">
        <v>2046</v>
      </c>
      <c r="AN1" s="177">
        <v>2047</v>
      </c>
      <c r="AO1" s="177">
        <v>2048</v>
      </c>
      <c r="AP1" s="177">
        <v>2049</v>
      </c>
      <c r="AQ1" s="177">
        <v>2050</v>
      </c>
    </row>
    <row r="2" spans="1:43">
      <c r="A2" t="str">
        <f>salida_proyeccion_sector!A2</f>
        <v>acero</v>
      </c>
      <c r="B2" t="s">
        <v>849</v>
      </c>
      <c r="C2" s="57"/>
      <c r="D2" s="57"/>
      <c r="E2" s="57"/>
      <c r="F2" s="57"/>
      <c r="G2" s="57"/>
      <c r="H2" s="57"/>
      <c r="I2" s="57"/>
      <c r="J2" s="86">
        <f>salida_proyeccion_sector!C2</f>
        <v>1158</v>
      </c>
      <c r="K2" s="86">
        <f>salida_proyeccion_sector!D2</f>
        <v>1122</v>
      </c>
      <c r="L2" s="86">
        <f>salida_proyeccion_sector!E2</f>
        <v>1117</v>
      </c>
      <c r="M2" s="86">
        <f>salida_proyeccion_sector!F2</f>
        <v>1069</v>
      </c>
      <c r="N2" s="86">
        <f>salida_proyeccion_sector!G2</f>
        <v>1248</v>
      </c>
      <c r="O2" s="86">
        <f>salida_proyeccion_sector!H2</f>
        <v>1004</v>
      </c>
      <c r="P2" s="86">
        <f>salida_proyeccion_sector!I2</f>
        <v>1004</v>
      </c>
      <c r="Q2" s="86">
        <f>salida_proyeccion_sector!J2</f>
        <v>1004</v>
      </c>
      <c r="R2" s="86">
        <f>salida_proyeccion_sector!K2</f>
        <v>1004</v>
      </c>
      <c r="S2" s="86">
        <f>salida_proyeccion_sector!L2</f>
        <v>1004</v>
      </c>
      <c r="T2" s="86">
        <f>salida_proyeccion_sector!M2</f>
        <v>1004</v>
      </c>
      <c r="U2" s="86">
        <f>salida_proyeccion_sector!N2</f>
        <v>1004</v>
      </c>
      <c r="V2" s="86">
        <f>salida_proyeccion_sector!O2</f>
        <v>1004</v>
      </c>
      <c r="W2" s="86">
        <f>salida_proyeccion_sector!P2</f>
        <v>1004</v>
      </c>
      <c r="X2" s="86">
        <f>salida_proyeccion_sector!Q2</f>
        <v>1004</v>
      </c>
      <c r="Y2" s="86">
        <f>salida_proyeccion_sector!R2</f>
        <v>1004</v>
      </c>
      <c r="Z2" s="86">
        <f>salida_proyeccion_sector!S2</f>
        <v>1004</v>
      </c>
      <c r="AA2" s="86">
        <f>salida_proyeccion_sector!T2</f>
        <v>1004</v>
      </c>
      <c r="AB2" s="86">
        <f>salida_proyeccion_sector!U2</f>
        <v>1004</v>
      </c>
      <c r="AC2" s="86">
        <f>salida_proyeccion_sector!V2</f>
        <v>1004</v>
      </c>
      <c r="AD2" s="86">
        <f>salida_proyeccion_sector!W2</f>
        <v>1004</v>
      </c>
      <c r="AE2" s="86">
        <f>salida_proyeccion_sector!X2</f>
        <v>1004</v>
      </c>
      <c r="AF2" s="86">
        <f>salida_proyeccion_sector!Y2</f>
        <v>1004</v>
      </c>
      <c r="AG2" s="86">
        <f>salida_proyeccion_sector!Z2</f>
        <v>1004</v>
      </c>
      <c r="AH2" s="86">
        <f>salida_proyeccion_sector!AA2</f>
        <v>1004</v>
      </c>
      <c r="AI2" s="86">
        <f>salida_proyeccion_sector!AB2</f>
        <v>1004</v>
      </c>
      <c r="AJ2" s="86">
        <f>salida_proyeccion_sector!AC2</f>
        <v>1004</v>
      </c>
      <c r="AK2" s="86">
        <f>salida_proyeccion_sector!AD2</f>
        <v>1004</v>
      </c>
      <c r="AL2" s="86">
        <f>salida_proyeccion_sector!AE2</f>
        <v>1004</v>
      </c>
      <c r="AM2" s="86">
        <f>salida_proyeccion_sector!AF2</f>
        <v>1004</v>
      </c>
      <c r="AN2" s="86">
        <f>salida_proyeccion_sector!AG2</f>
        <v>1004</v>
      </c>
      <c r="AO2" s="86">
        <f>salida_proyeccion_sector!AH2</f>
        <v>1004</v>
      </c>
      <c r="AP2" s="86">
        <f>salida_proyeccion_sector!AI2</f>
        <v>1004</v>
      </c>
      <c r="AQ2" s="86">
        <f>salida_proyeccion_sector!AJ2</f>
        <v>1004</v>
      </c>
    </row>
    <row r="3" spans="1:43">
      <c r="A3" t="str">
        <f>salida_proyeccion_sector!A3</f>
        <v>acero_existente</v>
      </c>
      <c r="B3" t="s">
        <v>849</v>
      </c>
      <c r="C3" s="57"/>
      <c r="D3" s="57"/>
      <c r="E3" s="57"/>
      <c r="F3" s="57"/>
      <c r="G3" s="57"/>
      <c r="H3" s="57"/>
      <c r="I3" s="57"/>
      <c r="J3" s="86">
        <f>salida_proyeccion_sector!C3</f>
        <v>1158</v>
      </c>
      <c r="K3" s="86">
        <f>salida_proyeccion_sector!D3</f>
        <v>1122</v>
      </c>
      <c r="L3" s="86">
        <f>salida_proyeccion_sector!E3</f>
        <v>1117</v>
      </c>
      <c r="M3" s="86">
        <f>salida_proyeccion_sector!F3</f>
        <v>1069</v>
      </c>
      <c r="N3" s="86">
        <f>salida_proyeccion_sector!G3</f>
        <v>1248</v>
      </c>
      <c r="O3" s="86">
        <f>salida_proyeccion_sector!H3</f>
        <v>1004</v>
      </c>
      <c r="P3" s="86">
        <f>salida_proyeccion_sector!I3</f>
        <v>1004</v>
      </c>
      <c r="Q3" s="86">
        <f>salida_proyeccion_sector!J3</f>
        <v>1004</v>
      </c>
      <c r="R3" s="86">
        <f>salida_proyeccion_sector!K3</f>
        <v>1004</v>
      </c>
      <c r="S3" s="86">
        <f>salida_proyeccion_sector!L3</f>
        <v>1004</v>
      </c>
      <c r="T3" s="86">
        <f>salida_proyeccion_sector!M3</f>
        <v>1004</v>
      </c>
      <c r="U3" s="86">
        <f>salida_proyeccion_sector!N3</f>
        <v>1004</v>
      </c>
      <c r="V3" s="86">
        <f>salida_proyeccion_sector!O3</f>
        <v>1004</v>
      </c>
      <c r="W3" s="86">
        <f>salida_proyeccion_sector!P3</f>
        <v>1004</v>
      </c>
      <c r="X3" s="86">
        <f>salida_proyeccion_sector!Q3</f>
        <v>1004</v>
      </c>
      <c r="Y3" s="86">
        <f>salida_proyeccion_sector!R3</f>
        <v>1004</v>
      </c>
      <c r="Z3" s="86">
        <f>salida_proyeccion_sector!S3</f>
        <v>1004</v>
      </c>
      <c r="AA3" s="86">
        <f>salida_proyeccion_sector!T3</f>
        <v>1004</v>
      </c>
      <c r="AB3" s="86">
        <f>salida_proyeccion_sector!U3</f>
        <v>1004</v>
      </c>
      <c r="AC3" s="86">
        <f>salida_proyeccion_sector!V3</f>
        <v>1004</v>
      </c>
      <c r="AD3" s="86">
        <f>salida_proyeccion_sector!W3</f>
        <v>1004</v>
      </c>
      <c r="AE3" s="86">
        <f>salida_proyeccion_sector!X3</f>
        <v>1004</v>
      </c>
      <c r="AF3" s="86">
        <f>salida_proyeccion_sector!Y3</f>
        <v>1004</v>
      </c>
      <c r="AG3" s="86">
        <f>salida_proyeccion_sector!Z3</f>
        <v>1004</v>
      </c>
      <c r="AH3" s="86">
        <f>salida_proyeccion_sector!AA3</f>
        <v>1004</v>
      </c>
      <c r="AI3" s="86">
        <f>salida_proyeccion_sector!AB3</f>
        <v>1004</v>
      </c>
      <c r="AJ3" s="86">
        <f>salida_proyeccion_sector!AC3</f>
        <v>1004</v>
      </c>
      <c r="AK3" s="86">
        <f>salida_proyeccion_sector!AD3</f>
        <v>1004</v>
      </c>
      <c r="AL3" s="86">
        <f>salida_proyeccion_sector!AE3</f>
        <v>1004</v>
      </c>
      <c r="AM3" s="86">
        <f>salida_proyeccion_sector!AF3</f>
        <v>1004</v>
      </c>
      <c r="AN3" s="86">
        <f>salida_proyeccion_sector!AG3</f>
        <v>1004</v>
      </c>
      <c r="AO3" s="86">
        <f>salida_proyeccion_sector!AH3</f>
        <v>1004</v>
      </c>
      <c r="AP3" s="86">
        <f>salida_proyeccion_sector!AI3</f>
        <v>1004</v>
      </c>
      <c r="AQ3" s="86">
        <f>salida_proyeccion_sector!AJ3</f>
        <v>1004</v>
      </c>
    </row>
    <row r="4" spans="1:43">
      <c r="A4" t="str">
        <f>salida_proyeccion_sector!A4</f>
        <v>acero_nuevo</v>
      </c>
      <c r="B4" t="s">
        <v>849</v>
      </c>
      <c r="C4" s="57"/>
      <c r="D4" s="57"/>
      <c r="E4" s="57"/>
      <c r="F4" s="57"/>
      <c r="G4" s="57"/>
      <c r="H4" s="57"/>
      <c r="I4" s="57"/>
      <c r="J4" s="86">
        <f>salida_proyeccion_sector!C4</f>
        <v>0</v>
      </c>
      <c r="K4" s="86">
        <f>salida_proyeccion_sector!D4</f>
        <v>0</v>
      </c>
      <c r="L4" s="86">
        <f>salida_proyeccion_sector!E4</f>
        <v>0</v>
      </c>
      <c r="M4" s="86">
        <f>salida_proyeccion_sector!F4</f>
        <v>0</v>
      </c>
      <c r="N4" s="86">
        <f>salida_proyeccion_sector!G4</f>
        <v>0</v>
      </c>
      <c r="O4" s="86">
        <f>salida_proyeccion_sector!H4</f>
        <v>0</v>
      </c>
      <c r="P4" s="86">
        <f>salida_proyeccion_sector!I4</f>
        <v>0</v>
      </c>
      <c r="Q4" s="86">
        <f>salida_proyeccion_sector!J4</f>
        <v>0</v>
      </c>
      <c r="R4" s="86">
        <f>salida_proyeccion_sector!K4</f>
        <v>0</v>
      </c>
      <c r="S4" s="86">
        <f>salida_proyeccion_sector!L4</f>
        <v>0</v>
      </c>
      <c r="T4" s="86">
        <f>salida_proyeccion_sector!M4</f>
        <v>0</v>
      </c>
      <c r="U4" s="86">
        <f>salida_proyeccion_sector!N4</f>
        <v>0</v>
      </c>
      <c r="V4" s="86">
        <f>salida_proyeccion_sector!O4</f>
        <v>0</v>
      </c>
      <c r="W4" s="86">
        <f>salida_proyeccion_sector!P4</f>
        <v>0</v>
      </c>
      <c r="X4" s="86">
        <f>salida_proyeccion_sector!Q4</f>
        <v>0</v>
      </c>
      <c r="Y4" s="86">
        <f>salida_proyeccion_sector!R4</f>
        <v>0</v>
      </c>
      <c r="Z4" s="86">
        <f>salida_proyeccion_sector!S4</f>
        <v>0</v>
      </c>
      <c r="AA4" s="86">
        <f>salida_proyeccion_sector!T4</f>
        <v>0</v>
      </c>
      <c r="AB4" s="86">
        <f>salida_proyeccion_sector!U4</f>
        <v>0</v>
      </c>
      <c r="AC4" s="86">
        <f>salida_proyeccion_sector!V4</f>
        <v>0</v>
      </c>
      <c r="AD4" s="86">
        <f>salida_proyeccion_sector!W4</f>
        <v>0</v>
      </c>
      <c r="AE4" s="86">
        <f>salida_proyeccion_sector!X4</f>
        <v>0</v>
      </c>
      <c r="AF4" s="86">
        <f>salida_proyeccion_sector!Y4</f>
        <v>0</v>
      </c>
      <c r="AG4" s="86">
        <f>salida_proyeccion_sector!Z4</f>
        <v>0</v>
      </c>
      <c r="AH4" s="86">
        <f>salida_proyeccion_sector!AA4</f>
        <v>0</v>
      </c>
      <c r="AI4" s="86">
        <f>salida_proyeccion_sector!AB4</f>
        <v>0</v>
      </c>
      <c r="AJ4" s="86">
        <f>salida_proyeccion_sector!AC4</f>
        <v>0</v>
      </c>
      <c r="AK4" s="86">
        <f>salida_proyeccion_sector!AD4</f>
        <v>0</v>
      </c>
      <c r="AL4" s="86">
        <f>salida_proyeccion_sector!AE4</f>
        <v>0</v>
      </c>
      <c r="AM4" s="86">
        <f>salida_proyeccion_sector!AF4</f>
        <v>0</v>
      </c>
      <c r="AN4" s="86">
        <f>salida_proyeccion_sector!AG4</f>
        <v>0</v>
      </c>
      <c r="AO4" s="86">
        <f>salida_proyeccion_sector!AH4</f>
        <v>0</v>
      </c>
      <c r="AP4" s="86">
        <f>salida_proyeccion_sector!AI4</f>
        <v>0</v>
      </c>
      <c r="AQ4" s="86">
        <f>salida_proyeccion_sector!AJ4</f>
        <v>0</v>
      </c>
    </row>
    <row r="5" spans="1:43">
      <c r="A5" t="str">
        <f>salida_proyeccion_sector!A5</f>
        <v>azucar</v>
      </c>
      <c r="B5" t="s">
        <v>849</v>
      </c>
      <c r="C5" s="57">
        <f>SUMIFS(datos_entrada_historicos!D$10:D$19,datos_entrada_historicos!$A$10:$A$19,analisis_grafico_sectores!$A5)</f>
        <v>1420.67</v>
      </c>
      <c r="D5" s="57">
        <f>SUMIFS(datos_entrada_historicos!E$10:E$19,datos_entrada_historicos!$A$10:$A$19,analisis_grafico_sectores!$A5)</f>
        <v>1951.07</v>
      </c>
      <c r="E5" s="57">
        <f>SUMIFS(datos_entrada_historicos!F$10:F$19,datos_entrada_historicos!$A$10:$A$19,analisis_grafico_sectores!$A5)</f>
        <v>1824</v>
      </c>
      <c r="F5" s="57">
        <f>SUMIFS(datos_entrada_historicos!G$10:G$19,datos_entrada_historicos!$A$10:$A$19,analisis_grafico_sectores!$A5)</f>
        <v>1885.62</v>
      </c>
      <c r="G5" s="57">
        <f>SUMIFS(datos_entrada_historicos!H$10:H$19,datos_entrada_historicos!$A$10:$A$19,analisis_grafico_sectores!$A5)</f>
        <v>1732.03</v>
      </c>
      <c r="H5" s="57">
        <f>SUMIFS(datos_entrada_historicos!I$10:I$19,datos_entrada_historicos!$A$10:$A$19,analisis_grafico_sectores!$A5)</f>
        <v>2069.87</v>
      </c>
      <c r="I5" s="57">
        <f>SUMIFS(datos_entrada_historicos!J$10:J$19,datos_entrada_historicos!$A$10:$A$19,analisis_grafico_sectores!$A5)</f>
        <v>1646.68</v>
      </c>
      <c r="J5" s="86">
        <f>salida_proyeccion_sector!C5</f>
        <v>1770.5</v>
      </c>
      <c r="K5" s="86">
        <f>salida_proyeccion_sector!D5</f>
        <v>2374.5</v>
      </c>
      <c r="L5" s="86">
        <f>salida_proyeccion_sector!E5</f>
        <v>1313.37</v>
      </c>
      <c r="M5" s="86">
        <f>salida_proyeccion_sector!F5</f>
        <v>1259.05</v>
      </c>
      <c r="N5" s="86">
        <f>salida_proyeccion_sector!G5</f>
        <v>746.24199999999996</v>
      </c>
      <c r="O5" s="86">
        <f>salida_proyeccion_sector!H5</f>
        <v>675.5</v>
      </c>
      <c r="P5" s="86">
        <f>salida_proyeccion_sector!I5</f>
        <v>669.88263686399989</v>
      </c>
      <c r="Q5" s="86">
        <f>salida_proyeccion_sector!J5</f>
        <v>681.27064169068785</v>
      </c>
      <c r="R5" s="86">
        <f>salida_proyeccion_sector!K5</f>
        <v>692.85224259942947</v>
      </c>
      <c r="S5" s="86">
        <f>salida_proyeccion_sector!L5</f>
        <v>704.63073072361976</v>
      </c>
      <c r="T5" s="86">
        <f>salida_proyeccion_sector!M5</f>
        <v>716.60945314592118</v>
      </c>
      <c r="U5" s="86">
        <f>salida_proyeccion_sector!N5</f>
        <v>728.79181384940182</v>
      </c>
      <c r="V5" s="86">
        <f>salida_proyeccion_sector!O5</f>
        <v>741.18127468484158</v>
      </c>
      <c r="W5" s="86">
        <f>salida_proyeccion_sector!P5</f>
        <v>753.78135635448382</v>
      </c>
      <c r="X5" s="86">
        <f>salida_proyeccion_sector!Q5</f>
        <v>766.59563941250997</v>
      </c>
      <c r="Y5" s="86">
        <f>salida_proyeccion_sector!R5</f>
        <v>779.62776528252255</v>
      </c>
      <c r="Z5" s="86">
        <f>salida_proyeccion_sector!S5</f>
        <v>792.88143729232536</v>
      </c>
      <c r="AA5" s="86">
        <f>salida_proyeccion_sector!T5</f>
        <v>806.36042172629482</v>
      </c>
      <c r="AB5" s="86">
        <f>salida_proyeccion_sector!U5</f>
        <v>820.0685488956417</v>
      </c>
      <c r="AC5" s="86">
        <f>salida_proyeccion_sector!V5</f>
        <v>834.00971422686757</v>
      </c>
      <c r="AD5" s="86">
        <f>salida_proyeccion_sector!W5</f>
        <v>848.18787936872423</v>
      </c>
      <c r="AE5" s="86">
        <f>salida_proyeccion_sector!X5</f>
        <v>862.60707331799244</v>
      </c>
      <c r="AF5" s="86">
        <f>salida_proyeccion_sector!Y5</f>
        <v>877.27139356439818</v>
      </c>
      <c r="AG5" s="86">
        <f>salida_proyeccion_sector!Z5</f>
        <v>892.18500725499291</v>
      </c>
      <c r="AH5" s="86">
        <f>salida_proyeccion_sector!AA5</f>
        <v>907.35215237832767</v>
      </c>
      <c r="AI5" s="86">
        <f>salida_proyeccion_sector!AB5</f>
        <v>922.77713896875912</v>
      </c>
      <c r="AJ5" s="86">
        <f>salida_proyeccion_sector!AC5</f>
        <v>938.46435033122793</v>
      </c>
      <c r="AK5" s="86">
        <f>salida_proyeccion_sector!AD5</f>
        <v>954.41824428685868</v>
      </c>
      <c r="AL5" s="86">
        <f>salida_proyeccion_sector!AE5</f>
        <v>970.64335443973516</v>
      </c>
      <c r="AM5" s="86">
        <f>salida_proyeccion_sector!AF5</f>
        <v>987.14429146521059</v>
      </c>
      <c r="AN5" s="86">
        <f>salida_proyeccion_sector!AG5</f>
        <v>1003.925744420119</v>
      </c>
      <c r="AO5" s="86">
        <f>salida_proyeccion_sector!AH5</f>
        <v>1020.992482075261</v>
      </c>
      <c r="AP5" s="86">
        <f>salida_proyeccion_sector!AI5</f>
        <v>1038.3493542705401</v>
      </c>
      <c r="AQ5" s="86">
        <f>salida_proyeccion_sector!AJ5</f>
        <v>1056.001293293139</v>
      </c>
    </row>
    <row r="6" spans="1:43">
      <c r="A6" t="str">
        <f>salida_proyeccion_sector!A6</f>
        <v>azucar_existente</v>
      </c>
      <c r="B6" t="s">
        <v>849</v>
      </c>
      <c r="C6" s="57"/>
      <c r="D6" s="57"/>
      <c r="E6" s="57"/>
      <c r="F6" s="57"/>
      <c r="G6" s="57"/>
      <c r="H6" s="57"/>
      <c r="I6" s="57"/>
      <c r="J6" s="86">
        <f>salida_proyeccion_sector!C6</f>
        <v>1770.5</v>
      </c>
      <c r="K6" s="86">
        <f>salida_proyeccion_sector!D6</f>
        <v>2374.5</v>
      </c>
      <c r="L6" s="86">
        <f>salida_proyeccion_sector!E6</f>
        <v>1313.37</v>
      </c>
      <c r="M6" s="86">
        <f>salida_proyeccion_sector!F6</f>
        <v>1259.05</v>
      </c>
      <c r="N6" s="86">
        <f>salida_proyeccion_sector!G6</f>
        <v>746.24199999999996</v>
      </c>
      <c r="O6" s="86">
        <f>salida_proyeccion_sector!H6</f>
        <v>675.5</v>
      </c>
      <c r="P6" s="86">
        <f>salida_proyeccion_sector!I6</f>
        <v>669.88263686399989</v>
      </c>
      <c r="Q6" s="86">
        <f>salida_proyeccion_sector!J6</f>
        <v>681.27064169068785</v>
      </c>
      <c r="R6" s="86">
        <f>salida_proyeccion_sector!K6</f>
        <v>692.85224259942947</v>
      </c>
      <c r="S6" s="86">
        <f>salida_proyeccion_sector!L6</f>
        <v>704.63073072361976</v>
      </c>
      <c r="T6" s="86">
        <f>salida_proyeccion_sector!M6</f>
        <v>716.60945314592118</v>
      </c>
      <c r="U6" s="86">
        <f>salida_proyeccion_sector!N6</f>
        <v>728.79181384940182</v>
      </c>
      <c r="V6" s="86">
        <f>salida_proyeccion_sector!O6</f>
        <v>741.18127468484158</v>
      </c>
      <c r="W6" s="86">
        <f>salida_proyeccion_sector!P6</f>
        <v>753.78135635448382</v>
      </c>
      <c r="X6" s="86">
        <f>salida_proyeccion_sector!Q6</f>
        <v>766.59563941250997</v>
      </c>
      <c r="Y6" s="86">
        <f>salida_proyeccion_sector!R6</f>
        <v>779.62776528252255</v>
      </c>
      <c r="Z6" s="86">
        <f>salida_proyeccion_sector!S6</f>
        <v>792.88143729232536</v>
      </c>
      <c r="AA6" s="86">
        <f>salida_proyeccion_sector!T6</f>
        <v>806.36042172629482</v>
      </c>
      <c r="AB6" s="86">
        <f>salida_proyeccion_sector!U6</f>
        <v>820.0685488956417</v>
      </c>
      <c r="AC6" s="86">
        <f>salida_proyeccion_sector!V6</f>
        <v>834.00971422686757</v>
      </c>
      <c r="AD6" s="86">
        <f>salida_proyeccion_sector!W6</f>
        <v>848.18787936872423</v>
      </c>
      <c r="AE6" s="86">
        <f>salida_proyeccion_sector!X6</f>
        <v>862.60707331799244</v>
      </c>
      <c r="AF6" s="86">
        <f>salida_proyeccion_sector!Y6</f>
        <v>877.27139356439818</v>
      </c>
      <c r="AG6" s="86">
        <f>salida_proyeccion_sector!Z6</f>
        <v>892.18500725499291</v>
      </c>
      <c r="AH6" s="86">
        <f>salida_proyeccion_sector!AA6</f>
        <v>907.35215237832767</v>
      </c>
      <c r="AI6" s="86">
        <f>salida_proyeccion_sector!AB6</f>
        <v>922.77713896875912</v>
      </c>
      <c r="AJ6" s="86">
        <f>salida_proyeccion_sector!AC6</f>
        <v>938.46435033122793</v>
      </c>
      <c r="AK6" s="86">
        <f>salida_proyeccion_sector!AD6</f>
        <v>954.41824428685868</v>
      </c>
      <c r="AL6" s="86">
        <f>salida_proyeccion_sector!AE6</f>
        <v>970.64335443973516</v>
      </c>
      <c r="AM6" s="86">
        <f>salida_proyeccion_sector!AF6</f>
        <v>987.14429146521059</v>
      </c>
      <c r="AN6" s="86">
        <f>salida_proyeccion_sector!AG6</f>
        <v>1003.925744420119</v>
      </c>
      <c r="AO6" s="86">
        <f>salida_proyeccion_sector!AH6</f>
        <v>1020.992482075261</v>
      </c>
      <c r="AP6" s="86">
        <f>salida_proyeccion_sector!AI6</f>
        <v>1038.3493542705401</v>
      </c>
      <c r="AQ6" s="86">
        <f>salida_proyeccion_sector!AJ6</f>
        <v>1056.001293293139</v>
      </c>
    </row>
    <row r="7" spans="1:43">
      <c r="A7" t="str">
        <f>salida_proyeccion_sector!A7</f>
        <v>azucar_nuevo</v>
      </c>
      <c r="B7" t="s">
        <v>849</v>
      </c>
      <c r="C7" s="57"/>
      <c r="D7" s="57"/>
      <c r="E7" s="57"/>
      <c r="F7" s="57"/>
      <c r="G7" s="57"/>
      <c r="H7" s="57"/>
      <c r="I7" s="57"/>
      <c r="J7" s="86">
        <f>salida_proyeccion_sector!C7</f>
        <v>0</v>
      </c>
      <c r="K7" s="86">
        <f>salida_proyeccion_sector!D7</f>
        <v>0</v>
      </c>
      <c r="L7" s="86">
        <f>salida_proyeccion_sector!E7</f>
        <v>0</v>
      </c>
      <c r="M7" s="86">
        <f>salida_proyeccion_sector!F7</f>
        <v>0</v>
      </c>
      <c r="N7" s="86">
        <f>salida_proyeccion_sector!G7</f>
        <v>0</v>
      </c>
      <c r="O7" s="86">
        <f>salida_proyeccion_sector!H7</f>
        <v>0</v>
      </c>
      <c r="P7" s="86">
        <f>salida_proyeccion_sector!I7</f>
        <v>0</v>
      </c>
      <c r="Q7" s="86">
        <f>salida_proyeccion_sector!J7</f>
        <v>0</v>
      </c>
      <c r="R7" s="86">
        <f>salida_proyeccion_sector!K7</f>
        <v>0</v>
      </c>
      <c r="S7" s="86">
        <f>salida_proyeccion_sector!L7</f>
        <v>0</v>
      </c>
      <c r="T7" s="86">
        <f>salida_proyeccion_sector!M7</f>
        <v>0</v>
      </c>
      <c r="U7" s="86">
        <f>salida_proyeccion_sector!N7</f>
        <v>0</v>
      </c>
      <c r="V7" s="86">
        <f>salida_proyeccion_sector!O7</f>
        <v>0</v>
      </c>
      <c r="W7" s="86">
        <f>salida_proyeccion_sector!P7</f>
        <v>0</v>
      </c>
      <c r="X7" s="86">
        <f>salida_proyeccion_sector!Q7</f>
        <v>0</v>
      </c>
      <c r="Y7" s="86">
        <f>salida_proyeccion_sector!R7</f>
        <v>0</v>
      </c>
      <c r="Z7" s="86">
        <f>salida_proyeccion_sector!S7</f>
        <v>0</v>
      </c>
      <c r="AA7" s="86">
        <f>salida_proyeccion_sector!T7</f>
        <v>0</v>
      </c>
      <c r="AB7" s="86">
        <f>salida_proyeccion_sector!U7</f>
        <v>0</v>
      </c>
      <c r="AC7" s="86">
        <f>salida_proyeccion_sector!V7</f>
        <v>0</v>
      </c>
      <c r="AD7" s="86">
        <f>salida_proyeccion_sector!W7</f>
        <v>0</v>
      </c>
      <c r="AE7" s="86">
        <f>salida_proyeccion_sector!X7</f>
        <v>0</v>
      </c>
      <c r="AF7" s="86">
        <f>salida_proyeccion_sector!Y7</f>
        <v>0</v>
      </c>
      <c r="AG7" s="86">
        <f>salida_proyeccion_sector!Z7</f>
        <v>0</v>
      </c>
      <c r="AH7" s="86">
        <f>salida_proyeccion_sector!AA7</f>
        <v>0</v>
      </c>
      <c r="AI7" s="86">
        <f>salida_proyeccion_sector!AB7</f>
        <v>0</v>
      </c>
      <c r="AJ7" s="86">
        <f>salida_proyeccion_sector!AC7</f>
        <v>0</v>
      </c>
      <c r="AK7" s="86">
        <f>salida_proyeccion_sector!AD7</f>
        <v>0</v>
      </c>
      <c r="AL7" s="86">
        <f>salida_proyeccion_sector!AE7</f>
        <v>0</v>
      </c>
      <c r="AM7" s="86">
        <f>salida_proyeccion_sector!AF7</f>
        <v>0</v>
      </c>
      <c r="AN7" s="86">
        <f>salida_proyeccion_sector!AG7</f>
        <v>0</v>
      </c>
      <c r="AO7" s="86">
        <f>salida_proyeccion_sector!AH7</f>
        <v>0</v>
      </c>
      <c r="AP7" s="86">
        <f>salida_proyeccion_sector!AI7</f>
        <v>0</v>
      </c>
      <c r="AQ7" s="86">
        <f>salida_proyeccion_sector!AJ7</f>
        <v>0</v>
      </c>
    </row>
    <row r="8" spans="1:43">
      <c r="A8" t="str">
        <f>salida_proyeccion_sector!A8</f>
        <v>celulosa</v>
      </c>
      <c r="B8" t="s">
        <v>849</v>
      </c>
      <c r="C8" s="57">
        <f>SUMIFS(datos_entrada_historicos!D$10:D$19,datos_entrada_historicos!$A$10:$A$19,analisis_grafico_sectores!$A8)</f>
        <v>4102.2</v>
      </c>
      <c r="D8" s="57">
        <f>SUMIFS(datos_entrada_historicos!E$10:E$19,datos_entrada_historicos!$A$10:$A$19,analisis_grafico_sectores!$A8)</f>
        <v>4896.2</v>
      </c>
      <c r="E8" s="57">
        <f>SUMIFS(datos_entrada_historicos!F$10:F$19,datos_entrada_historicos!$A$10:$A$19,analisis_grafico_sectores!$A8)</f>
        <v>5080.3</v>
      </c>
      <c r="F8" s="57">
        <f>SUMIFS(datos_entrada_historicos!G$10:G$19,datos_entrada_historicos!$A$10:$A$19,analisis_grafico_sectores!$A8)</f>
        <v>5156</v>
      </c>
      <c r="G8" s="57">
        <f>SUMIFS(datos_entrada_historicos!H$10:H$19,datos_entrada_historicos!$A$10:$A$19,analisis_grafico_sectores!$A8)</f>
        <v>5208.8</v>
      </c>
      <c r="H8" s="57">
        <f>SUMIFS(datos_entrada_historicos!I$10:I$19,datos_entrada_historicos!$A$10:$A$19,analisis_grafico_sectores!$A8)</f>
        <v>5116.7</v>
      </c>
      <c r="I8" s="57">
        <f>SUMIFS(datos_entrada_historicos!J$10:J$19,datos_entrada_historicos!$A$10:$A$19,analisis_grafico_sectores!$A8)</f>
        <v>5145.3999999999996</v>
      </c>
      <c r="J8" s="86">
        <f>salida_proyeccion_sector!C8</f>
        <v>5193</v>
      </c>
      <c r="K8" s="86">
        <f>salida_proyeccion_sector!D8</f>
        <v>5362.8</v>
      </c>
      <c r="L8" s="86">
        <f>salida_proyeccion_sector!E8</f>
        <v>5293.3</v>
      </c>
      <c r="M8" s="86">
        <f>salida_proyeccion_sector!F8</f>
        <v>5205</v>
      </c>
      <c r="N8" s="86">
        <f>salida_proyeccion_sector!G8</f>
        <v>4979</v>
      </c>
      <c r="O8" s="86">
        <f>salida_proyeccion_sector!H8</f>
        <v>4979</v>
      </c>
      <c r="P8" s="86">
        <f>salida_proyeccion_sector!I8</f>
        <v>4979</v>
      </c>
      <c r="Q8" s="86">
        <f>salida_proyeccion_sector!J8</f>
        <v>4979</v>
      </c>
      <c r="R8" s="86">
        <f>salida_proyeccion_sector!K8</f>
        <v>4979</v>
      </c>
      <c r="S8" s="86">
        <f>salida_proyeccion_sector!L8</f>
        <v>4979</v>
      </c>
      <c r="T8" s="86">
        <f>salida_proyeccion_sector!M8</f>
        <v>4979</v>
      </c>
      <c r="U8" s="86">
        <f>salida_proyeccion_sector!N8</f>
        <v>4979</v>
      </c>
      <c r="V8" s="86">
        <f>salida_proyeccion_sector!O8</f>
        <v>4979</v>
      </c>
      <c r="W8" s="86">
        <f>salida_proyeccion_sector!P8</f>
        <v>4979</v>
      </c>
      <c r="X8" s="86">
        <f>salida_proyeccion_sector!Q8</f>
        <v>4979</v>
      </c>
      <c r="Y8" s="86">
        <f>salida_proyeccion_sector!R8</f>
        <v>4979</v>
      </c>
      <c r="Z8" s="86">
        <f>salida_proyeccion_sector!S8</f>
        <v>4979</v>
      </c>
      <c r="AA8" s="86">
        <f>salida_proyeccion_sector!T8</f>
        <v>4979</v>
      </c>
      <c r="AB8" s="86">
        <f>salida_proyeccion_sector!U8</f>
        <v>4979</v>
      </c>
      <c r="AC8" s="86">
        <f>salida_proyeccion_sector!V8</f>
        <v>4979</v>
      </c>
      <c r="AD8" s="86">
        <f>salida_proyeccion_sector!W8</f>
        <v>4979</v>
      </c>
      <c r="AE8" s="86">
        <f>salida_proyeccion_sector!X8</f>
        <v>4979</v>
      </c>
      <c r="AF8" s="86">
        <f>salida_proyeccion_sector!Y8</f>
        <v>4979</v>
      </c>
      <c r="AG8" s="86">
        <f>salida_proyeccion_sector!Z8</f>
        <v>4979</v>
      </c>
      <c r="AH8" s="86">
        <f>salida_proyeccion_sector!AA8</f>
        <v>4979</v>
      </c>
      <c r="AI8" s="86">
        <f>salida_proyeccion_sector!AB8</f>
        <v>4979</v>
      </c>
      <c r="AJ8" s="86">
        <f>salida_proyeccion_sector!AC8</f>
        <v>4979</v>
      </c>
      <c r="AK8" s="86">
        <f>salida_proyeccion_sector!AD8</f>
        <v>4979</v>
      </c>
      <c r="AL8" s="86">
        <f>salida_proyeccion_sector!AE8</f>
        <v>4979</v>
      </c>
      <c r="AM8" s="86">
        <f>salida_proyeccion_sector!AF8</f>
        <v>4979</v>
      </c>
      <c r="AN8" s="86">
        <f>salida_proyeccion_sector!AG8</f>
        <v>4979</v>
      </c>
      <c r="AO8" s="86">
        <f>salida_proyeccion_sector!AH8</f>
        <v>4979</v>
      </c>
      <c r="AP8" s="86">
        <f>salida_proyeccion_sector!AI8</f>
        <v>4979</v>
      </c>
      <c r="AQ8" s="86">
        <f>salida_proyeccion_sector!AJ8</f>
        <v>4979</v>
      </c>
    </row>
    <row r="9" spans="1:43">
      <c r="A9" t="str">
        <f>salida_proyeccion_sector!A9</f>
        <v>celulosa_existente</v>
      </c>
      <c r="B9" t="s">
        <v>849</v>
      </c>
      <c r="C9" s="57"/>
      <c r="D9" s="57"/>
      <c r="E9" s="57"/>
      <c r="F9" s="57"/>
      <c r="G9" s="57"/>
      <c r="H9" s="57"/>
      <c r="I9" s="57"/>
      <c r="J9" s="86">
        <f>salida_proyeccion_sector!C9</f>
        <v>5193</v>
      </c>
      <c r="K9" s="86">
        <f>salida_proyeccion_sector!D9</f>
        <v>5362.8</v>
      </c>
      <c r="L9" s="86">
        <f>salida_proyeccion_sector!E9</f>
        <v>5293.3</v>
      </c>
      <c r="M9" s="86">
        <f>salida_proyeccion_sector!F9</f>
        <v>5205</v>
      </c>
      <c r="N9" s="86">
        <f>salida_proyeccion_sector!G9</f>
        <v>4979</v>
      </c>
      <c r="O9" s="86">
        <f>salida_proyeccion_sector!H9</f>
        <v>4979</v>
      </c>
      <c r="P9" s="86">
        <f>salida_proyeccion_sector!I9</f>
        <v>4979</v>
      </c>
      <c r="Q9" s="86">
        <f>salida_proyeccion_sector!J9</f>
        <v>4979</v>
      </c>
      <c r="R9" s="86">
        <f>salida_proyeccion_sector!K9</f>
        <v>4979</v>
      </c>
      <c r="S9" s="86">
        <f>salida_proyeccion_sector!L9</f>
        <v>4979</v>
      </c>
      <c r="T9" s="86">
        <f>salida_proyeccion_sector!M9</f>
        <v>4979</v>
      </c>
      <c r="U9" s="86">
        <f>salida_proyeccion_sector!N9</f>
        <v>4979</v>
      </c>
      <c r="V9" s="86">
        <f>salida_proyeccion_sector!O9</f>
        <v>4979</v>
      </c>
      <c r="W9" s="86">
        <f>salida_proyeccion_sector!P9</f>
        <v>4979</v>
      </c>
      <c r="X9" s="86">
        <f>salida_proyeccion_sector!Q9</f>
        <v>4979</v>
      </c>
      <c r="Y9" s="86">
        <f>salida_proyeccion_sector!R9</f>
        <v>4979</v>
      </c>
      <c r="Z9" s="86">
        <f>salida_proyeccion_sector!S9</f>
        <v>4979</v>
      </c>
      <c r="AA9" s="86">
        <f>salida_proyeccion_sector!T9</f>
        <v>4979</v>
      </c>
      <c r="AB9" s="86">
        <f>salida_proyeccion_sector!U9</f>
        <v>4979</v>
      </c>
      <c r="AC9" s="86">
        <f>salida_proyeccion_sector!V9</f>
        <v>4979</v>
      </c>
      <c r="AD9" s="86">
        <f>salida_proyeccion_sector!W9</f>
        <v>4979</v>
      </c>
      <c r="AE9" s="86">
        <f>salida_proyeccion_sector!X9</f>
        <v>4979</v>
      </c>
      <c r="AF9" s="86">
        <f>salida_proyeccion_sector!Y9</f>
        <v>4979</v>
      </c>
      <c r="AG9" s="86">
        <f>salida_proyeccion_sector!Z9</f>
        <v>4979</v>
      </c>
      <c r="AH9" s="86">
        <f>salida_proyeccion_sector!AA9</f>
        <v>4979</v>
      </c>
      <c r="AI9" s="86">
        <f>salida_proyeccion_sector!AB9</f>
        <v>4979</v>
      </c>
      <c r="AJ9" s="86">
        <f>salida_proyeccion_sector!AC9</f>
        <v>4979</v>
      </c>
      <c r="AK9" s="86">
        <f>salida_proyeccion_sector!AD9</f>
        <v>4979</v>
      </c>
      <c r="AL9" s="86">
        <f>salida_proyeccion_sector!AE9</f>
        <v>4979</v>
      </c>
      <c r="AM9" s="86">
        <f>salida_proyeccion_sector!AF9</f>
        <v>4979</v>
      </c>
      <c r="AN9" s="86">
        <f>salida_proyeccion_sector!AG9</f>
        <v>4979</v>
      </c>
      <c r="AO9" s="86">
        <f>salida_proyeccion_sector!AH9</f>
        <v>4979</v>
      </c>
      <c r="AP9" s="86">
        <f>salida_proyeccion_sector!AI9</f>
        <v>4979</v>
      </c>
      <c r="AQ9" s="86">
        <f>salida_proyeccion_sector!AJ9</f>
        <v>4979</v>
      </c>
    </row>
    <row r="10" spans="1:43">
      <c r="A10" t="str">
        <f>salida_proyeccion_sector!A10</f>
        <v>celulosa_nuevo</v>
      </c>
      <c r="B10" t="s">
        <v>849</v>
      </c>
      <c r="C10" s="57"/>
      <c r="D10" s="57"/>
      <c r="E10" s="57"/>
      <c r="F10" s="57"/>
      <c r="G10" s="57"/>
      <c r="H10" s="57"/>
      <c r="I10" s="57"/>
      <c r="J10" s="86">
        <f>salida_proyeccion_sector!C10</f>
        <v>0</v>
      </c>
      <c r="K10" s="86">
        <f>salida_proyeccion_sector!D10</f>
        <v>0</v>
      </c>
      <c r="L10" s="86">
        <f>salida_proyeccion_sector!E10</f>
        <v>0</v>
      </c>
      <c r="M10" s="86">
        <f>salida_proyeccion_sector!F10</f>
        <v>0</v>
      </c>
      <c r="N10" s="86">
        <f>salida_proyeccion_sector!G10</f>
        <v>0</v>
      </c>
      <c r="O10" s="86">
        <f>salida_proyeccion_sector!H10</f>
        <v>0</v>
      </c>
      <c r="P10" s="86">
        <f>salida_proyeccion_sector!I10</f>
        <v>0</v>
      </c>
      <c r="Q10" s="86">
        <f>salida_proyeccion_sector!J10</f>
        <v>0</v>
      </c>
      <c r="R10" s="86">
        <f>salida_proyeccion_sector!K10</f>
        <v>0</v>
      </c>
      <c r="S10" s="86">
        <f>salida_proyeccion_sector!L10</f>
        <v>0</v>
      </c>
      <c r="T10" s="86">
        <f>salida_proyeccion_sector!M10</f>
        <v>0</v>
      </c>
      <c r="U10" s="86">
        <f>salida_proyeccion_sector!N10</f>
        <v>0</v>
      </c>
      <c r="V10" s="86">
        <f>salida_proyeccion_sector!O10</f>
        <v>0</v>
      </c>
      <c r="W10" s="86">
        <f>salida_proyeccion_sector!P10</f>
        <v>0</v>
      </c>
      <c r="X10" s="86">
        <f>salida_proyeccion_sector!Q10</f>
        <v>0</v>
      </c>
      <c r="Y10" s="86">
        <f>salida_proyeccion_sector!R10</f>
        <v>0</v>
      </c>
      <c r="Z10" s="86">
        <f>salida_proyeccion_sector!S10</f>
        <v>0</v>
      </c>
      <c r="AA10" s="86">
        <f>salida_proyeccion_sector!T10</f>
        <v>0</v>
      </c>
      <c r="AB10" s="86">
        <f>salida_proyeccion_sector!U10</f>
        <v>0</v>
      </c>
      <c r="AC10" s="86">
        <f>salida_proyeccion_sector!V10</f>
        <v>0</v>
      </c>
      <c r="AD10" s="86">
        <f>salida_proyeccion_sector!W10</f>
        <v>0</v>
      </c>
      <c r="AE10" s="86">
        <f>salida_proyeccion_sector!X10</f>
        <v>0</v>
      </c>
      <c r="AF10" s="86">
        <f>salida_proyeccion_sector!Y10</f>
        <v>0</v>
      </c>
      <c r="AG10" s="86">
        <f>salida_proyeccion_sector!Z10</f>
        <v>0</v>
      </c>
      <c r="AH10" s="86">
        <f>salida_proyeccion_sector!AA10</f>
        <v>0</v>
      </c>
      <c r="AI10" s="86">
        <f>salida_proyeccion_sector!AB10</f>
        <v>0</v>
      </c>
      <c r="AJ10" s="86">
        <f>salida_proyeccion_sector!AC10</f>
        <v>0</v>
      </c>
      <c r="AK10" s="86">
        <f>salida_proyeccion_sector!AD10</f>
        <v>0</v>
      </c>
      <c r="AL10" s="86">
        <f>salida_proyeccion_sector!AE10</f>
        <v>0</v>
      </c>
      <c r="AM10" s="86">
        <f>salida_proyeccion_sector!AF10</f>
        <v>0</v>
      </c>
      <c r="AN10" s="86">
        <f>salida_proyeccion_sector!AG10</f>
        <v>0</v>
      </c>
      <c r="AO10" s="86">
        <f>salida_proyeccion_sector!AH10</f>
        <v>0</v>
      </c>
      <c r="AP10" s="86">
        <f>salida_proyeccion_sector!AI10</f>
        <v>0</v>
      </c>
      <c r="AQ10" s="86">
        <f>salida_proyeccion_sector!AJ10</f>
        <v>0</v>
      </c>
    </row>
    <row r="11" spans="1:43">
      <c r="A11" t="str">
        <f>salida_proyeccion_sector!A11</f>
        <v>cemento</v>
      </c>
      <c r="B11" t="s">
        <v>744</v>
      </c>
      <c r="C11" s="57">
        <f>SUMIFS(datos_entrada_historicos!D$10:D$19,datos_entrada_historicos!$A$10:$A$19,analisis_grafico_sectores!$A11)</f>
        <v>4237.1000000000004</v>
      </c>
      <c r="D11" s="57">
        <f>SUMIFS(datos_entrada_historicos!E$10:E$19,datos_entrada_historicos!$A$10:$A$19,analisis_grafico_sectores!$A11)</f>
        <v>4829.1000000000004</v>
      </c>
      <c r="E11" s="57">
        <f>SUMIFS(datos_entrada_historicos!F$10:F$19,datos_entrada_historicos!$A$10:$A$19,analisis_grafico_sectores!$A11)</f>
        <v>4716.8999999999996</v>
      </c>
      <c r="F11" s="57">
        <f>SUMIFS(datos_entrada_historicos!G$10:G$19,datos_entrada_historicos!$A$10:$A$19,analisis_grafico_sectores!$A11)</f>
        <v>4614.9799999999996</v>
      </c>
      <c r="G11" s="57">
        <f>SUMIFS(datos_entrada_historicos!H$10:H$19,datos_entrada_historicos!$A$10:$A$19,analisis_grafico_sectores!$A11)</f>
        <v>4190.3100000000004</v>
      </c>
      <c r="H11" s="57">
        <f>SUMIFS(datos_entrada_historicos!I$10:I$19,datos_entrada_historicos!$A$10:$A$19,analisis_grafico_sectores!$A11)</f>
        <v>4382.34</v>
      </c>
      <c r="I11" s="57">
        <f>SUMIFS(datos_entrada_historicos!J$10:J$19,datos_entrada_historicos!$A$10:$A$19,analisis_grafico_sectores!$A11)</f>
        <v>4313.1899999999996</v>
      </c>
      <c r="J11" s="86">
        <f>salida_proyeccion_sector!C11</f>
        <v>3995.38</v>
      </c>
      <c r="K11" s="86">
        <f>salida_proyeccion_sector!D11</f>
        <v>3992.8</v>
      </c>
      <c r="L11" s="86">
        <f>salida_proyeccion_sector!E11</f>
        <v>4081.9</v>
      </c>
      <c r="M11" s="86">
        <f>salida_proyeccion_sector!F11</f>
        <v>3796.98</v>
      </c>
      <c r="N11" s="86">
        <f>salida_proyeccion_sector!G11</f>
        <v>4388.2</v>
      </c>
      <c r="O11" s="86">
        <f>salida_proyeccion_sector!H11</f>
        <v>3802.114</v>
      </c>
      <c r="P11" s="86">
        <f>salida_proyeccion_sector!I11</f>
        <v>3802.114</v>
      </c>
      <c r="Q11" s="86">
        <f>salida_proyeccion_sector!J11</f>
        <v>3802.114</v>
      </c>
      <c r="R11" s="86">
        <f>salida_proyeccion_sector!K11</f>
        <v>3802.114</v>
      </c>
      <c r="S11" s="86">
        <f>salida_proyeccion_sector!L11</f>
        <v>3802.114</v>
      </c>
      <c r="T11" s="86">
        <f>salida_proyeccion_sector!M11</f>
        <v>3802.114</v>
      </c>
      <c r="U11" s="86">
        <f>salida_proyeccion_sector!N11</f>
        <v>3802.114</v>
      </c>
      <c r="V11" s="86">
        <f>salida_proyeccion_sector!O11</f>
        <v>3802.114</v>
      </c>
      <c r="W11" s="86">
        <f>salida_proyeccion_sector!P11</f>
        <v>3802.114</v>
      </c>
      <c r="X11" s="86">
        <f>salida_proyeccion_sector!Q11</f>
        <v>3802.114</v>
      </c>
      <c r="Y11" s="86">
        <f>salida_proyeccion_sector!R11</f>
        <v>3802.114</v>
      </c>
      <c r="Z11" s="86">
        <f>salida_proyeccion_sector!S11</f>
        <v>3802.114</v>
      </c>
      <c r="AA11" s="86">
        <f>salida_proyeccion_sector!T11</f>
        <v>3802.114</v>
      </c>
      <c r="AB11" s="86">
        <f>salida_proyeccion_sector!U11</f>
        <v>3802.114</v>
      </c>
      <c r="AC11" s="86">
        <f>salida_proyeccion_sector!V11</f>
        <v>3802.114</v>
      </c>
      <c r="AD11" s="86">
        <f>salida_proyeccion_sector!W11</f>
        <v>3802.114</v>
      </c>
      <c r="AE11" s="86">
        <f>salida_proyeccion_sector!X11</f>
        <v>3802.114</v>
      </c>
      <c r="AF11" s="86">
        <f>salida_proyeccion_sector!Y11</f>
        <v>3802.114</v>
      </c>
      <c r="AG11" s="86">
        <f>salida_proyeccion_sector!Z11</f>
        <v>3802.114</v>
      </c>
      <c r="AH11" s="86">
        <f>salida_proyeccion_sector!AA11</f>
        <v>3802.114</v>
      </c>
      <c r="AI11" s="86">
        <f>salida_proyeccion_sector!AB11</f>
        <v>3802.114</v>
      </c>
      <c r="AJ11" s="86">
        <f>salida_proyeccion_sector!AC11</f>
        <v>3802.114</v>
      </c>
      <c r="AK11" s="86">
        <f>salida_proyeccion_sector!AD11</f>
        <v>3802.114</v>
      </c>
      <c r="AL11" s="86">
        <f>salida_proyeccion_sector!AE11</f>
        <v>3802.114</v>
      </c>
      <c r="AM11" s="86">
        <f>salida_proyeccion_sector!AF11</f>
        <v>3802.114</v>
      </c>
      <c r="AN11" s="86">
        <f>salida_proyeccion_sector!AG11</f>
        <v>3802.114</v>
      </c>
      <c r="AO11" s="86">
        <f>salida_proyeccion_sector!AH11</f>
        <v>3802.114</v>
      </c>
      <c r="AP11" s="86">
        <f>salida_proyeccion_sector!AI11</f>
        <v>3802.114</v>
      </c>
      <c r="AQ11" s="86">
        <f>salida_proyeccion_sector!AJ11</f>
        <v>3802.114</v>
      </c>
    </row>
    <row r="12" spans="1:43">
      <c r="A12" t="str">
        <f>salida_proyeccion_sector!A12</f>
        <v>cemento_existente</v>
      </c>
      <c r="B12" t="s">
        <v>744</v>
      </c>
      <c r="C12" s="57"/>
      <c r="D12" s="57"/>
      <c r="E12" s="57"/>
      <c r="F12" s="57"/>
      <c r="G12" s="57"/>
      <c r="H12" s="57"/>
      <c r="I12" s="57"/>
      <c r="J12" s="86">
        <f>salida_proyeccion_sector!C12</f>
        <v>3995.38</v>
      </c>
      <c r="K12" s="86">
        <f>salida_proyeccion_sector!D12</f>
        <v>3992.8</v>
      </c>
      <c r="L12" s="86">
        <f>salida_proyeccion_sector!E12</f>
        <v>4081.9</v>
      </c>
      <c r="M12" s="86">
        <f>salida_proyeccion_sector!F12</f>
        <v>3796.98</v>
      </c>
      <c r="N12" s="86">
        <f>salida_proyeccion_sector!G12</f>
        <v>4388.2</v>
      </c>
      <c r="O12" s="86">
        <f>salida_proyeccion_sector!H12</f>
        <v>3802.114</v>
      </c>
      <c r="P12" s="86">
        <f>salida_proyeccion_sector!I12</f>
        <v>3802.114</v>
      </c>
      <c r="Q12" s="86">
        <f>salida_proyeccion_sector!J12</f>
        <v>3802.114</v>
      </c>
      <c r="R12" s="86">
        <f>salida_proyeccion_sector!K12</f>
        <v>3802.114</v>
      </c>
      <c r="S12" s="86">
        <f>salida_proyeccion_sector!L12</f>
        <v>3802.114</v>
      </c>
      <c r="T12" s="86">
        <f>salida_proyeccion_sector!M12</f>
        <v>3802.114</v>
      </c>
      <c r="U12" s="86">
        <f>salida_proyeccion_sector!N12</f>
        <v>3802.114</v>
      </c>
      <c r="V12" s="86">
        <f>salida_proyeccion_sector!O12</f>
        <v>3802.114</v>
      </c>
      <c r="W12" s="86">
        <f>salida_proyeccion_sector!P12</f>
        <v>3802.114</v>
      </c>
      <c r="X12" s="86">
        <f>salida_proyeccion_sector!Q12</f>
        <v>3802.114</v>
      </c>
      <c r="Y12" s="86">
        <f>salida_proyeccion_sector!R12</f>
        <v>3802.114</v>
      </c>
      <c r="Z12" s="86">
        <f>salida_proyeccion_sector!S12</f>
        <v>3802.114</v>
      </c>
      <c r="AA12" s="86">
        <f>salida_proyeccion_sector!T12</f>
        <v>3802.114</v>
      </c>
      <c r="AB12" s="86">
        <f>salida_proyeccion_sector!U12</f>
        <v>3802.114</v>
      </c>
      <c r="AC12" s="86">
        <f>salida_proyeccion_sector!V12</f>
        <v>3802.114</v>
      </c>
      <c r="AD12" s="86">
        <f>salida_proyeccion_sector!W12</f>
        <v>3802.114</v>
      </c>
      <c r="AE12" s="86">
        <f>salida_proyeccion_sector!X12</f>
        <v>3802.114</v>
      </c>
      <c r="AF12" s="86">
        <f>salida_proyeccion_sector!Y12</f>
        <v>3802.114</v>
      </c>
      <c r="AG12" s="86">
        <f>salida_proyeccion_sector!Z12</f>
        <v>3802.114</v>
      </c>
      <c r="AH12" s="86">
        <f>salida_proyeccion_sector!AA12</f>
        <v>3802.114</v>
      </c>
      <c r="AI12" s="86">
        <f>salida_proyeccion_sector!AB12</f>
        <v>3802.114</v>
      </c>
      <c r="AJ12" s="86">
        <f>salida_proyeccion_sector!AC12</f>
        <v>3802.114</v>
      </c>
      <c r="AK12" s="86">
        <f>salida_proyeccion_sector!AD12</f>
        <v>3802.114</v>
      </c>
      <c r="AL12" s="86">
        <f>salida_proyeccion_sector!AE12</f>
        <v>3802.114</v>
      </c>
      <c r="AM12" s="86">
        <f>salida_proyeccion_sector!AF12</f>
        <v>3802.114</v>
      </c>
      <c r="AN12" s="86">
        <f>salida_proyeccion_sector!AG12</f>
        <v>3802.114</v>
      </c>
      <c r="AO12" s="86">
        <f>salida_proyeccion_sector!AH12</f>
        <v>3802.114</v>
      </c>
      <c r="AP12" s="86">
        <f>salida_proyeccion_sector!AI12</f>
        <v>3802.114</v>
      </c>
      <c r="AQ12" s="86">
        <f>salida_proyeccion_sector!AJ12</f>
        <v>3802.114</v>
      </c>
    </row>
    <row r="13" spans="1:43">
      <c r="A13" t="str">
        <f>salida_proyeccion_sector!A13</f>
        <v>cemento_nuevo</v>
      </c>
      <c r="B13" t="s">
        <v>744</v>
      </c>
      <c r="C13" s="57"/>
      <c r="D13" s="57"/>
      <c r="E13" s="57"/>
      <c r="F13" s="57"/>
      <c r="G13" s="57"/>
      <c r="H13" s="57"/>
      <c r="I13" s="57"/>
      <c r="J13" s="86">
        <f>salida_proyeccion_sector!C13</f>
        <v>0</v>
      </c>
      <c r="K13" s="86">
        <f>salida_proyeccion_sector!D13</f>
        <v>0</v>
      </c>
      <c r="L13" s="86">
        <f>salida_proyeccion_sector!E13</f>
        <v>0</v>
      </c>
      <c r="M13" s="86">
        <f>salida_proyeccion_sector!F13</f>
        <v>0</v>
      </c>
      <c r="N13" s="86">
        <f>salida_proyeccion_sector!G13</f>
        <v>0</v>
      </c>
      <c r="O13" s="86">
        <f>salida_proyeccion_sector!H13</f>
        <v>0</v>
      </c>
      <c r="P13" s="86">
        <f>salida_proyeccion_sector!I13</f>
        <v>0</v>
      </c>
      <c r="Q13" s="86">
        <f>salida_proyeccion_sector!J13</f>
        <v>0</v>
      </c>
      <c r="R13" s="86">
        <f>salida_proyeccion_sector!K13</f>
        <v>0</v>
      </c>
      <c r="S13" s="86">
        <f>salida_proyeccion_sector!L13</f>
        <v>0</v>
      </c>
      <c r="T13" s="86">
        <f>salida_proyeccion_sector!M13</f>
        <v>0</v>
      </c>
      <c r="U13" s="86">
        <f>salida_proyeccion_sector!N13</f>
        <v>0</v>
      </c>
      <c r="V13" s="86">
        <f>salida_proyeccion_sector!O13</f>
        <v>0</v>
      </c>
      <c r="W13" s="86">
        <f>salida_proyeccion_sector!P13</f>
        <v>0</v>
      </c>
      <c r="X13" s="86">
        <f>salida_proyeccion_sector!Q13</f>
        <v>0</v>
      </c>
      <c r="Y13" s="86">
        <f>salida_proyeccion_sector!R13</f>
        <v>0</v>
      </c>
      <c r="Z13" s="86">
        <f>salida_proyeccion_sector!S13</f>
        <v>0</v>
      </c>
      <c r="AA13" s="86">
        <f>salida_proyeccion_sector!T13</f>
        <v>0</v>
      </c>
      <c r="AB13" s="86">
        <f>salida_proyeccion_sector!U13</f>
        <v>0</v>
      </c>
      <c r="AC13" s="86">
        <f>salida_proyeccion_sector!V13</f>
        <v>0</v>
      </c>
      <c r="AD13" s="86">
        <f>salida_proyeccion_sector!W13</f>
        <v>0</v>
      </c>
      <c r="AE13" s="86">
        <f>salida_proyeccion_sector!X13</f>
        <v>0</v>
      </c>
      <c r="AF13" s="86">
        <f>salida_proyeccion_sector!Y13</f>
        <v>0</v>
      </c>
      <c r="AG13" s="86">
        <f>salida_proyeccion_sector!Z13</f>
        <v>0</v>
      </c>
      <c r="AH13" s="86">
        <f>salida_proyeccion_sector!AA13</f>
        <v>0</v>
      </c>
      <c r="AI13" s="86">
        <f>salida_proyeccion_sector!AB13</f>
        <v>0</v>
      </c>
      <c r="AJ13" s="86">
        <f>salida_proyeccion_sector!AC13</f>
        <v>0</v>
      </c>
      <c r="AK13" s="86">
        <f>salida_proyeccion_sector!AD13</f>
        <v>0</v>
      </c>
      <c r="AL13" s="86">
        <f>salida_proyeccion_sector!AE13</f>
        <v>0</v>
      </c>
      <c r="AM13" s="86">
        <f>salida_proyeccion_sector!AF13</f>
        <v>0</v>
      </c>
      <c r="AN13" s="86">
        <f>salida_proyeccion_sector!AG13</f>
        <v>0</v>
      </c>
      <c r="AO13" s="86">
        <f>salida_proyeccion_sector!AH13</f>
        <v>0</v>
      </c>
      <c r="AP13" s="86">
        <f>salida_proyeccion_sector!AI13</f>
        <v>0</v>
      </c>
      <c r="AQ13" s="86">
        <f>salida_proyeccion_sector!AJ13</f>
        <v>0</v>
      </c>
    </row>
    <row r="14" spans="1:43">
      <c r="A14" t="str">
        <f>salida_proyeccion_sector!A14</f>
        <v>cobre</v>
      </c>
      <c r="B14" t="s">
        <v>849</v>
      </c>
      <c r="C14" s="57">
        <f>SUMIFS(datos_entrada_historicos!D$10:D$19,datos_entrada_historicos!$A$10:$A$19,analisis_grafico_sectores!$A14)</f>
        <v>5418.9</v>
      </c>
      <c r="D14" s="57">
        <f>SUMIFS(datos_entrada_historicos!E$10:E$19,datos_entrada_historicos!$A$10:$A$19,analisis_grafico_sectores!$A14)</f>
        <v>5262.8</v>
      </c>
      <c r="E14" s="57">
        <f>SUMIFS(datos_entrada_historicos!F$10:F$19,datos_entrada_historicos!$A$10:$A$19,analisis_grafico_sectores!$A14)</f>
        <v>5433.9</v>
      </c>
      <c r="F14" s="57">
        <f>SUMIFS(datos_entrada_historicos!G$10:G$19,datos_entrada_historicos!$A$10:$A$19,analisis_grafico_sectores!$A14)</f>
        <v>5776</v>
      </c>
      <c r="G14" s="57">
        <f>SUMIFS(datos_entrada_historicos!H$10:H$19,datos_entrada_historicos!$A$10:$A$19,analisis_grafico_sectores!$A14)</f>
        <v>5761.1</v>
      </c>
      <c r="H14" s="57">
        <f>SUMIFS(datos_entrada_historicos!I$10:I$19,datos_entrada_historicos!$A$10:$A$19,analisis_grafico_sectores!$A14)</f>
        <v>5772.1</v>
      </c>
      <c r="I14" s="57">
        <f>SUMIFS(datos_entrada_historicos!J$10:J$19,datos_entrada_historicos!$A$10:$A$19,analisis_grafico_sectores!$A14)</f>
        <v>5552.6</v>
      </c>
      <c r="J14" s="86">
        <f>salida_proyeccion_sector!C14</f>
        <v>5503.5</v>
      </c>
      <c r="K14" s="86">
        <f>salida_proyeccion_sector!D14</f>
        <v>5831.6</v>
      </c>
      <c r="L14" s="86">
        <f>salida_proyeccion_sector!E14</f>
        <v>5787.4</v>
      </c>
      <c r="M14" s="86">
        <f>salida_proyeccion_sector!F14</f>
        <v>5733.1</v>
      </c>
      <c r="N14" s="86">
        <f>salida_proyeccion_sector!G14</f>
        <v>5624</v>
      </c>
      <c r="O14" s="86">
        <f>salida_proyeccion_sector!H14</f>
        <v>5376</v>
      </c>
      <c r="P14" s="86">
        <f>salida_proyeccion_sector!I14</f>
        <v>5646.0000000000009</v>
      </c>
      <c r="Q14" s="86">
        <f>salida_proyeccion_sector!J14</f>
        <v>5890</v>
      </c>
      <c r="R14" s="86">
        <f>salida_proyeccion_sector!K14</f>
        <v>6390</v>
      </c>
      <c r="S14" s="86">
        <f>salida_proyeccion_sector!L14</f>
        <v>6732.0000000000009</v>
      </c>
      <c r="T14" s="86">
        <f>salida_proyeccion_sector!M14</f>
        <v>6956.0000000000027</v>
      </c>
      <c r="U14" s="86">
        <f>salida_proyeccion_sector!N14</f>
        <v>7089</v>
      </c>
      <c r="V14" s="86">
        <f>salida_proyeccion_sector!O14</f>
        <v>7109.0000000000027</v>
      </c>
      <c r="W14" s="86">
        <f>salida_proyeccion_sector!P14</f>
        <v>7133.0000000000009</v>
      </c>
      <c r="X14" s="86">
        <f>salida_proyeccion_sector!Q14</f>
        <v>6870.9999999999991</v>
      </c>
      <c r="Y14" s="86">
        <f>salida_proyeccion_sector!R14</f>
        <v>6638.9999999999991</v>
      </c>
      <c r="Z14" s="86">
        <f>salida_proyeccion_sector!S14</f>
        <v>6581.9999999999991</v>
      </c>
      <c r="AA14" s="86">
        <f>salida_proyeccion_sector!T14</f>
        <v>6699.9999999999991</v>
      </c>
      <c r="AB14" s="86">
        <f>salida_proyeccion_sector!U14</f>
        <v>6594.9999999999973</v>
      </c>
      <c r="AC14" s="86">
        <f>salida_proyeccion_sector!V14</f>
        <v>6594.9999999999973</v>
      </c>
      <c r="AD14" s="86">
        <f>salida_proyeccion_sector!W14</f>
        <v>6594.9999999999973</v>
      </c>
      <c r="AE14" s="86">
        <f>salida_proyeccion_sector!X14</f>
        <v>6594.9999999999973</v>
      </c>
      <c r="AF14" s="86">
        <f>salida_proyeccion_sector!Y14</f>
        <v>6594.9999999999973</v>
      </c>
      <c r="AG14" s="86">
        <f>salida_proyeccion_sector!Z14</f>
        <v>6594.9999999999973</v>
      </c>
      <c r="AH14" s="86">
        <f>salida_proyeccion_sector!AA14</f>
        <v>6594.9999999999973</v>
      </c>
      <c r="AI14" s="86">
        <f>salida_proyeccion_sector!AB14</f>
        <v>6594.9999999999973</v>
      </c>
      <c r="AJ14" s="86">
        <f>salida_proyeccion_sector!AC14</f>
        <v>6594.9999999999973</v>
      </c>
      <c r="AK14" s="86">
        <f>salida_proyeccion_sector!AD14</f>
        <v>6594.9999999999973</v>
      </c>
      <c r="AL14" s="86">
        <f>salida_proyeccion_sector!AE14</f>
        <v>6594.9999999999973</v>
      </c>
      <c r="AM14" s="86">
        <f>salida_proyeccion_sector!AF14</f>
        <v>6594.9999999999973</v>
      </c>
      <c r="AN14" s="86">
        <f>salida_proyeccion_sector!AG14</f>
        <v>6594.9999999999973</v>
      </c>
      <c r="AO14" s="86">
        <f>salida_proyeccion_sector!AH14</f>
        <v>6594.9999999999973</v>
      </c>
      <c r="AP14" s="86">
        <f>salida_proyeccion_sector!AI14</f>
        <v>6594.9999999999973</v>
      </c>
      <c r="AQ14" s="86">
        <f>salida_proyeccion_sector!AJ14</f>
        <v>6594.9999999999973</v>
      </c>
    </row>
    <row r="15" spans="1:43">
      <c r="A15" t="str">
        <f>salida_proyeccion_sector!A15</f>
        <v>cobre_existente</v>
      </c>
      <c r="B15" t="s">
        <v>849</v>
      </c>
      <c r="C15" s="57"/>
      <c r="D15" s="57"/>
      <c r="E15" s="57"/>
      <c r="F15" s="57"/>
      <c r="G15" s="57"/>
      <c r="H15" s="57"/>
      <c r="I15" s="57"/>
      <c r="J15" s="86">
        <f>salida_proyeccion_sector!C15</f>
        <v>5503.5</v>
      </c>
      <c r="K15" s="86">
        <f>salida_proyeccion_sector!D15</f>
        <v>5831.6</v>
      </c>
      <c r="L15" s="86">
        <f>salida_proyeccion_sector!E15</f>
        <v>5787.4</v>
      </c>
      <c r="M15" s="86">
        <f>salida_proyeccion_sector!F15</f>
        <v>5733.1</v>
      </c>
      <c r="N15" s="86">
        <f>salida_proyeccion_sector!G15</f>
        <v>5624</v>
      </c>
      <c r="O15" s="86">
        <f>salida_proyeccion_sector!H15</f>
        <v>5376</v>
      </c>
      <c r="P15" s="86">
        <f>salida_proyeccion_sector!I15</f>
        <v>5503.5</v>
      </c>
      <c r="Q15" s="86">
        <f>salida_proyeccion_sector!J15</f>
        <v>5503.5</v>
      </c>
      <c r="R15" s="86">
        <f>salida_proyeccion_sector!K15</f>
        <v>5503.5</v>
      </c>
      <c r="S15" s="86">
        <f>salida_proyeccion_sector!L15</f>
        <v>5503.5</v>
      </c>
      <c r="T15" s="86">
        <f>salida_proyeccion_sector!M15</f>
        <v>5503.5</v>
      </c>
      <c r="U15" s="86">
        <f>salida_proyeccion_sector!N15</f>
        <v>5503.5</v>
      </c>
      <c r="V15" s="86">
        <f>salida_proyeccion_sector!O15</f>
        <v>5503.5</v>
      </c>
      <c r="W15" s="86">
        <f>salida_proyeccion_sector!P15</f>
        <v>5503.5</v>
      </c>
      <c r="X15" s="86">
        <f>salida_proyeccion_sector!Q15</f>
        <v>5503.5</v>
      </c>
      <c r="Y15" s="86">
        <f>salida_proyeccion_sector!R15</f>
        <v>5503.5</v>
      </c>
      <c r="Z15" s="86">
        <f>salida_proyeccion_sector!S15</f>
        <v>5503.5</v>
      </c>
      <c r="AA15" s="86">
        <f>salida_proyeccion_sector!T15</f>
        <v>5503.5</v>
      </c>
      <c r="AB15" s="86">
        <f>salida_proyeccion_sector!U15</f>
        <v>5503.5</v>
      </c>
      <c r="AC15" s="86">
        <f>salida_proyeccion_sector!V15</f>
        <v>5503.5</v>
      </c>
      <c r="AD15" s="86">
        <f>salida_proyeccion_sector!W15</f>
        <v>5503.5</v>
      </c>
      <c r="AE15" s="86">
        <f>salida_proyeccion_sector!X15</f>
        <v>5503.5</v>
      </c>
      <c r="AF15" s="86">
        <f>salida_proyeccion_sector!Y15</f>
        <v>5503.5</v>
      </c>
      <c r="AG15" s="86">
        <f>salida_proyeccion_sector!Z15</f>
        <v>5503.5</v>
      </c>
      <c r="AH15" s="86">
        <f>salida_proyeccion_sector!AA15</f>
        <v>5503.5</v>
      </c>
      <c r="AI15" s="86">
        <f>salida_proyeccion_sector!AB15</f>
        <v>5503.5</v>
      </c>
      <c r="AJ15" s="86">
        <f>salida_proyeccion_sector!AC15</f>
        <v>5503.5</v>
      </c>
      <c r="AK15" s="86">
        <f>salida_proyeccion_sector!AD15</f>
        <v>5503.5</v>
      </c>
      <c r="AL15" s="86">
        <f>salida_proyeccion_sector!AE15</f>
        <v>5503.5</v>
      </c>
      <c r="AM15" s="86">
        <f>salida_proyeccion_sector!AF15</f>
        <v>5503.5</v>
      </c>
      <c r="AN15" s="86">
        <f>salida_proyeccion_sector!AG15</f>
        <v>5503.5</v>
      </c>
      <c r="AO15" s="86">
        <f>salida_proyeccion_sector!AH15</f>
        <v>5503.5</v>
      </c>
      <c r="AP15" s="86">
        <f>salida_proyeccion_sector!AI15</f>
        <v>5503.5</v>
      </c>
      <c r="AQ15" s="86">
        <f>salida_proyeccion_sector!AJ15</f>
        <v>5503.5</v>
      </c>
    </row>
    <row r="16" spans="1:43">
      <c r="A16" t="str">
        <f>salida_proyeccion_sector!A16</f>
        <v>cobre_nuevo</v>
      </c>
      <c r="B16" t="s">
        <v>849</v>
      </c>
      <c r="C16" s="57"/>
      <c r="D16" s="57"/>
      <c r="E16" s="57"/>
      <c r="F16" s="57"/>
      <c r="G16" s="57"/>
      <c r="H16" s="57"/>
      <c r="I16" s="57"/>
      <c r="J16" s="86">
        <f>salida_proyeccion_sector!C16</f>
        <v>0</v>
      </c>
      <c r="K16" s="86">
        <f>salida_proyeccion_sector!D16</f>
        <v>0</v>
      </c>
      <c r="L16" s="86">
        <f>salida_proyeccion_sector!E16</f>
        <v>0</v>
      </c>
      <c r="M16" s="86">
        <f>salida_proyeccion_sector!F16</f>
        <v>0</v>
      </c>
      <c r="N16" s="86">
        <f>salida_proyeccion_sector!G16</f>
        <v>0</v>
      </c>
      <c r="O16" s="86">
        <f>salida_proyeccion_sector!H16</f>
        <v>0</v>
      </c>
      <c r="P16" s="86">
        <f>salida_proyeccion_sector!I16</f>
        <v>142.50000000000091</v>
      </c>
      <c r="Q16" s="86">
        <f>salida_proyeccion_sector!J16</f>
        <v>386.5</v>
      </c>
      <c r="R16" s="86">
        <f>salida_proyeccion_sector!K16</f>
        <v>886.5</v>
      </c>
      <c r="S16" s="86">
        <f>salida_proyeccion_sector!L16</f>
        <v>1228.5000000000009</v>
      </c>
      <c r="T16" s="86">
        <f>salida_proyeccion_sector!M16</f>
        <v>1452.500000000003</v>
      </c>
      <c r="U16" s="86">
        <f>salida_proyeccion_sector!N16</f>
        <v>1585.5</v>
      </c>
      <c r="V16" s="86">
        <f>salida_proyeccion_sector!O16</f>
        <v>1605.500000000003</v>
      </c>
      <c r="W16" s="86">
        <f>salida_proyeccion_sector!P16</f>
        <v>1629.5000000000009</v>
      </c>
      <c r="X16" s="86">
        <f>salida_proyeccion_sector!Q16</f>
        <v>1367.4999999999991</v>
      </c>
      <c r="Y16" s="86">
        <f>salida_proyeccion_sector!R16</f>
        <v>1135.4999999999991</v>
      </c>
      <c r="Z16" s="86">
        <f>salida_proyeccion_sector!S16</f>
        <v>1078.4999999999991</v>
      </c>
      <c r="AA16" s="86">
        <f>salida_proyeccion_sector!T16</f>
        <v>1196.4999999999991</v>
      </c>
      <c r="AB16" s="86">
        <f>salida_proyeccion_sector!U16</f>
        <v>1091.499999999997</v>
      </c>
      <c r="AC16" s="86">
        <f>salida_proyeccion_sector!V16</f>
        <v>1091.499999999997</v>
      </c>
      <c r="AD16" s="86">
        <f>salida_proyeccion_sector!W16</f>
        <v>1091.499999999997</v>
      </c>
      <c r="AE16" s="86">
        <f>salida_proyeccion_sector!X16</f>
        <v>1091.499999999997</v>
      </c>
      <c r="AF16" s="86">
        <f>salida_proyeccion_sector!Y16</f>
        <v>1091.499999999997</v>
      </c>
      <c r="AG16" s="86">
        <f>salida_proyeccion_sector!Z16</f>
        <v>1091.499999999997</v>
      </c>
      <c r="AH16" s="86">
        <f>salida_proyeccion_sector!AA16</f>
        <v>1091.499999999997</v>
      </c>
      <c r="AI16" s="86">
        <f>salida_proyeccion_sector!AB16</f>
        <v>1091.499999999997</v>
      </c>
      <c r="AJ16" s="86">
        <f>salida_proyeccion_sector!AC16</f>
        <v>1091.499999999997</v>
      </c>
      <c r="AK16" s="86">
        <f>salida_proyeccion_sector!AD16</f>
        <v>1091.499999999997</v>
      </c>
      <c r="AL16" s="86">
        <f>salida_proyeccion_sector!AE16</f>
        <v>1091.499999999997</v>
      </c>
      <c r="AM16" s="86">
        <f>salida_proyeccion_sector!AF16</f>
        <v>1091.499999999997</v>
      </c>
      <c r="AN16" s="86">
        <f>salida_proyeccion_sector!AG16</f>
        <v>1091.499999999997</v>
      </c>
      <c r="AO16" s="86">
        <f>salida_proyeccion_sector!AH16</f>
        <v>1091.499999999997</v>
      </c>
      <c r="AP16" s="86">
        <f>salida_proyeccion_sector!AI16</f>
        <v>1091.499999999997</v>
      </c>
      <c r="AQ16" s="86">
        <f>salida_proyeccion_sector!AJ16</f>
        <v>1091.499999999997</v>
      </c>
    </row>
    <row r="17" spans="1:43">
      <c r="A17" t="str">
        <f>salida_proyeccion_sector!A17</f>
        <v>hierro</v>
      </c>
      <c r="B17" t="s">
        <v>744</v>
      </c>
      <c r="C17" s="57">
        <f>SUMIFS(datos_entrada_historicos!D$10:D$19,datos_entrada_historicos!$A$10:$A$19,analisis_grafico_sectores!$A17)</f>
        <v>6805</v>
      </c>
      <c r="D17" s="57">
        <f>SUMIFS(datos_entrada_historicos!E$10:E$19,datos_entrada_historicos!$A$10:$A$19,analisis_grafico_sectores!$A17)</f>
        <v>7747</v>
      </c>
      <c r="E17" s="57">
        <f>SUMIFS(datos_entrada_historicos!F$10:F$19,datos_entrada_historicos!$A$10:$A$19,analisis_grafico_sectores!$A17)</f>
        <v>9429</v>
      </c>
      <c r="F17" s="57">
        <f>SUMIFS(datos_entrada_historicos!G$10:G$19,datos_entrada_historicos!$A$10:$A$19,analisis_grafico_sectores!$A17)</f>
        <v>9088.35</v>
      </c>
      <c r="G17" s="57">
        <f>SUMIFS(datos_entrada_historicos!H$10:H$19,datos_entrada_historicos!$A$10:$A$19,analisis_grafico_sectores!$A17)</f>
        <v>9427.64</v>
      </c>
      <c r="H17" s="57">
        <f>SUMIFS(datos_entrada_historicos!I$10:I$19,datos_entrada_historicos!$A$10:$A$19,analisis_grafico_sectores!$A17)</f>
        <v>9147.84</v>
      </c>
      <c r="I17" s="57">
        <f>SUMIFS(datos_entrada_historicos!J$10:J$19,datos_entrada_historicos!$A$10:$A$19,analisis_grafico_sectores!$A17)</f>
        <v>9008.8700000000008</v>
      </c>
      <c r="J17" s="86">
        <f>salida_proyeccion_sector!C17</f>
        <v>9549.33</v>
      </c>
      <c r="K17" s="86">
        <f>salida_proyeccion_sector!D17</f>
        <v>8942.64</v>
      </c>
      <c r="L17" s="86">
        <f>salida_proyeccion_sector!E17</f>
        <v>8427.2199999999993</v>
      </c>
      <c r="M17" s="86">
        <f>salida_proyeccion_sector!F17</f>
        <v>9890.89</v>
      </c>
      <c r="N17" s="86">
        <f>salida_proyeccion_sector!G17</f>
        <v>11163</v>
      </c>
      <c r="O17" s="86">
        <f>salida_proyeccion_sector!H17</f>
        <v>11100</v>
      </c>
      <c r="P17" s="86">
        <f>salida_proyeccion_sector!I17</f>
        <v>11100</v>
      </c>
      <c r="Q17" s="86">
        <f>salida_proyeccion_sector!J17</f>
        <v>11100</v>
      </c>
      <c r="R17" s="86">
        <f>salida_proyeccion_sector!K17</f>
        <v>11100</v>
      </c>
      <c r="S17" s="86">
        <f>salida_proyeccion_sector!L17</f>
        <v>11100</v>
      </c>
      <c r="T17" s="86">
        <f>salida_proyeccion_sector!M17</f>
        <v>11100</v>
      </c>
      <c r="U17" s="86">
        <f>salida_proyeccion_sector!N17</f>
        <v>11100</v>
      </c>
      <c r="V17" s="86">
        <f>salida_proyeccion_sector!O17</f>
        <v>11100</v>
      </c>
      <c r="W17" s="86">
        <f>salida_proyeccion_sector!P17</f>
        <v>11100</v>
      </c>
      <c r="X17" s="86">
        <f>salida_proyeccion_sector!Q17</f>
        <v>11100</v>
      </c>
      <c r="Y17" s="86">
        <f>salida_proyeccion_sector!R17</f>
        <v>11100</v>
      </c>
      <c r="Z17" s="86">
        <f>salida_proyeccion_sector!S17</f>
        <v>11100</v>
      </c>
      <c r="AA17" s="86">
        <f>salida_proyeccion_sector!T17</f>
        <v>11100</v>
      </c>
      <c r="AB17" s="86">
        <f>salida_proyeccion_sector!U17</f>
        <v>11100</v>
      </c>
      <c r="AC17" s="86">
        <f>salida_proyeccion_sector!V17</f>
        <v>11100</v>
      </c>
      <c r="AD17" s="86">
        <f>salida_proyeccion_sector!W17</f>
        <v>11100</v>
      </c>
      <c r="AE17" s="86">
        <f>salida_proyeccion_sector!X17</f>
        <v>11100</v>
      </c>
      <c r="AF17" s="86">
        <f>salida_proyeccion_sector!Y17</f>
        <v>11100</v>
      </c>
      <c r="AG17" s="86">
        <f>salida_proyeccion_sector!Z17</f>
        <v>11100</v>
      </c>
      <c r="AH17" s="86">
        <f>salida_proyeccion_sector!AA17</f>
        <v>11100</v>
      </c>
      <c r="AI17" s="86">
        <f>salida_proyeccion_sector!AB17</f>
        <v>11100</v>
      </c>
      <c r="AJ17" s="86">
        <f>salida_proyeccion_sector!AC17</f>
        <v>11100</v>
      </c>
      <c r="AK17" s="86">
        <f>salida_proyeccion_sector!AD17</f>
        <v>11100</v>
      </c>
      <c r="AL17" s="86">
        <f>salida_proyeccion_sector!AE17</f>
        <v>11100</v>
      </c>
      <c r="AM17" s="86">
        <f>salida_proyeccion_sector!AF17</f>
        <v>11100</v>
      </c>
      <c r="AN17" s="86">
        <f>salida_proyeccion_sector!AG17</f>
        <v>11100</v>
      </c>
      <c r="AO17" s="86">
        <f>salida_proyeccion_sector!AH17</f>
        <v>11100</v>
      </c>
      <c r="AP17" s="86">
        <f>salida_proyeccion_sector!AI17</f>
        <v>11100</v>
      </c>
      <c r="AQ17" s="86">
        <f>salida_proyeccion_sector!AJ17</f>
        <v>11100</v>
      </c>
    </row>
    <row r="18" spans="1:43">
      <c r="A18" t="str">
        <f>salida_proyeccion_sector!A18</f>
        <v>hierro_existente</v>
      </c>
      <c r="B18" t="s">
        <v>744</v>
      </c>
      <c r="C18" s="57"/>
      <c r="D18" s="57"/>
      <c r="E18" s="57"/>
      <c r="F18" s="57"/>
      <c r="G18" s="57"/>
      <c r="H18" s="57"/>
      <c r="I18" s="57"/>
      <c r="J18" s="86">
        <f>salida_proyeccion_sector!C18</f>
        <v>9549.33</v>
      </c>
      <c r="K18" s="86">
        <f>salida_proyeccion_sector!D18</f>
        <v>8942.64</v>
      </c>
      <c r="L18" s="86">
        <f>salida_proyeccion_sector!E18</f>
        <v>8427.2199999999993</v>
      </c>
      <c r="M18" s="86">
        <f>salida_proyeccion_sector!F18</f>
        <v>9890.89</v>
      </c>
      <c r="N18" s="86">
        <f>salida_proyeccion_sector!G18</f>
        <v>11163</v>
      </c>
      <c r="O18" s="86">
        <f>salida_proyeccion_sector!H18</f>
        <v>11100</v>
      </c>
      <c r="P18" s="86">
        <f>salida_proyeccion_sector!I18</f>
        <v>9549.33</v>
      </c>
      <c r="Q18" s="86">
        <f>salida_proyeccion_sector!J18</f>
        <v>9549.33</v>
      </c>
      <c r="R18" s="86">
        <f>salida_proyeccion_sector!K18</f>
        <v>9549.33</v>
      </c>
      <c r="S18" s="86">
        <f>salida_proyeccion_sector!L18</f>
        <v>9549.33</v>
      </c>
      <c r="T18" s="86">
        <f>salida_proyeccion_sector!M18</f>
        <v>9549.33</v>
      </c>
      <c r="U18" s="86">
        <f>salida_proyeccion_sector!N18</f>
        <v>9549.33</v>
      </c>
      <c r="V18" s="86">
        <f>salida_proyeccion_sector!O18</f>
        <v>9549.33</v>
      </c>
      <c r="W18" s="86">
        <f>salida_proyeccion_sector!P18</f>
        <v>9549.33</v>
      </c>
      <c r="X18" s="86">
        <f>salida_proyeccion_sector!Q18</f>
        <v>9549.33</v>
      </c>
      <c r="Y18" s="86">
        <f>salida_proyeccion_sector!R18</f>
        <v>9549.33</v>
      </c>
      <c r="Z18" s="86">
        <f>salida_proyeccion_sector!S18</f>
        <v>9549.33</v>
      </c>
      <c r="AA18" s="86">
        <f>salida_proyeccion_sector!T18</f>
        <v>9549.33</v>
      </c>
      <c r="AB18" s="86">
        <f>salida_proyeccion_sector!U18</f>
        <v>9549.33</v>
      </c>
      <c r="AC18" s="86">
        <f>salida_proyeccion_sector!V18</f>
        <v>9549.33</v>
      </c>
      <c r="AD18" s="86">
        <f>salida_proyeccion_sector!W18</f>
        <v>9549.33</v>
      </c>
      <c r="AE18" s="86">
        <f>salida_proyeccion_sector!X18</f>
        <v>9549.33</v>
      </c>
      <c r="AF18" s="86">
        <f>salida_proyeccion_sector!Y18</f>
        <v>9549.33</v>
      </c>
      <c r="AG18" s="86">
        <f>salida_proyeccion_sector!Z18</f>
        <v>9549.33</v>
      </c>
      <c r="AH18" s="86">
        <f>salida_proyeccion_sector!AA18</f>
        <v>9549.33</v>
      </c>
      <c r="AI18" s="86">
        <f>salida_proyeccion_sector!AB18</f>
        <v>9549.33</v>
      </c>
      <c r="AJ18" s="86">
        <f>salida_proyeccion_sector!AC18</f>
        <v>9549.33</v>
      </c>
      <c r="AK18" s="86">
        <f>salida_proyeccion_sector!AD18</f>
        <v>9549.33</v>
      </c>
      <c r="AL18" s="86">
        <f>salida_proyeccion_sector!AE18</f>
        <v>9549.33</v>
      </c>
      <c r="AM18" s="86">
        <f>salida_proyeccion_sector!AF18</f>
        <v>9549.33</v>
      </c>
      <c r="AN18" s="86">
        <f>salida_proyeccion_sector!AG18</f>
        <v>9549.33</v>
      </c>
      <c r="AO18" s="86">
        <f>salida_proyeccion_sector!AH18</f>
        <v>9549.33</v>
      </c>
      <c r="AP18" s="86">
        <f>salida_proyeccion_sector!AI18</f>
        <v>9549.33</v>
      </c>
      <c r="AQ18" s="86">
        <f>salida_proyeccion_sector!AJ18</f>
        <v>9549.33</v>
      </c>
    </row>
    <row r="19" spans="1:43">
      <c r="A19" t="str">
        <f>salida_proyeccion_sector!A19</f>
        <v>hierro_nuevo</v>
      </c>
      <c r="B19" t="s">
        <v>744</v>
      </c>
      <c r="C19" s="57"/>
      <c r="D19" s="57"/>
      <c r="E19" s="57"/>
      <c r="F19" s="57"/>
      <c r="G19" s="57"/>
      <c r="H19" s="57"/>
      <c r="I19" s="57"/>
      <c r="J19" s="86">
        <f>salida_proyeccion_sector!C19</f>
        <v>0</v>
      </c>
      <c r="K19" s="86">
        <f>salida_proyeccion_sector!D19</f>
        <v>0</v>
      </c>
      <c r="L19" s="86">
        <f>salida_proyeccion_sector!E19</f>
        <v>0</v>
      </c>
      <c r="M19" s="86">
        <f>salida_proyeccion_sector!F19</f>
        <v>0</v>
      </c>
      <c r="N19" s="86">
        <f>salida_proyeccion_sector!G19</f>
        <v>0</v>
      </c>
      <c r="O19" s="86">
        <f>salida_proyeccion_sector!H19</f>
        <v>0</v>
      </c>
      <c r="P19" s="86">
        <f>salida_proyeccion_sector!I19</f>
        <v>1550.67</v>
      </c>
      <c r="Q19" s="86">
        <f>salida_proyeccion_sector!J19</f>
        <v>1550.67</v>
      </c>
      <c r="R19" s="86">
        <f>salida_proyeccion_sector!K19</f>
        <v>1550.67</v>
      </c>
      <c r="S19" s="86">
        <f>salida_proyeccion_sector!L19</f>
        <v>1550.67</v>
      </c>
      <c r="T19" s="86">
        <f>salida_proyeccion_sector!M19</f>
        <v>1550.67</v>
      </c>
      <c r="U19" s="86">
        <f>salida_proyeccion_sector!N19</f>
        <v>1550.67</v>
      </c>
      <c r="V19" s="86">
        <f>salida_proyeccion_sector!O19</f>
        <v>1550.67</v>
      </c>
      <c r="W19" s="86">
        <f>salida_proyeccion_sector!P19</f>
        <v>1550.67</v>
      </c>
      <c r="X19" s="86">
        <f>salida_proyeccion_sector!Q19</f>
        <v>1550.67</v>
      </c>
      <c r="Y19" s="86">
        <f>salida_proyeccion_sector!R19</f>
        <v>1550.67</v>
      </c>
      <c r="Z19" s="86">
        <f>salida_proyeccion_sector!S19</f>
        <v>1550.67</v>
      </c>
      <c r="AA19" s="86">
        <f>salida_proyeccion_sector!T19</f>
        <v>1550.67</v>
      </c>
      <c r="AB19" s="86">
        <f>salida_proyeccion_sector!U19</f>
        <v>1550.67</v>
      </c>
      <c r="AC19" s="86">
        <f>salida_proyeccion_sector!V19</f>
        <v>1550.67</v>
      </c>
      <c r="AD19" s="86">
        <f>salida_proyeccion_sector!W19</f>
        <v>1550.67</v>
      </c>
      <c r="AE19" s="86">
        <f>salida_proyeccion_sector!X19</f>
        <v>1550.67</v>
      </c>
      <c r="AF19" s="86">
        <f>salida_proyeccion_sector!Y19</f>
        <v>1550.67</v>
      </c>
      <c r="AG19" s="86">
        <f>salida_proyeccion_sector!Z19</f>
        <v>1550.67</v>
      </c>
      <c r="AH19" s="86">
        <f>salida_proyeccion_sector!AA19</f>
        <v>1550.67</v>
      </c>
      <c r="AI19" s="86">
        <f>salida_proyeccion_sector!AB19</f>
        <v>1550.67</v>
      </c>
      <c r="AJ19" s="86">
        <f>salida_proyeccion_sector!AC19</f>
        <v>1550.67</v>
      </c>
      <c r="AK19" s="86">
        <f>salida_proyeccion_sector!AD19</f>
        <v>1550.67</v>
      </c>
      <c r="AL19" s="86">
        <f>salida_proyeccion_sector!AE19</f>
        <v>1550.67</v>
      </c>
      <c r="AM19" s="86">
        <f>salida_proyeccion_sector!AF19</f>
        <v>1550.67</v>
      </c>
      <c r="AN19" s="86">
        <f>salida_proyeccion_sector!AG19</f>
        <v>1550.67</v>
      </c>
      <c r="AO19" s="86">
        <f>salida_proyeccion_sector!AH19</f>
        <v>1550.67</v>
      </c>
      <c r="AP19" s="86">
        <f>salida_proyeccion_sector!AI19</f>
        <v>1550.67</v>
      </c>
      <c r="AQ19" s="86">
        <f>salida_proyeccion_sector!AJ19</f>
        <v>1550.67</v>
      </c>
    </row>
    <row r="20" spans="1:43">
      <c r="A20" t="str">
        <f>salida_proyeccion_sector!A20</f>
        <v>manufactura</v>
      </c>
      <c r="B20" t="s">
        <v>744</v>
      </c>
      <c r="C20" s="57"/>
      <c r="D20" s="57"/>
      <c r="E20" s="57"/>
      <c r="F20" s="57"/>
      <c r="G20" s="57"/>
      <c r="H20" s="57"/>
      <c r="I20" s="57"/>
      <c r="J20" s="86">
        <f>salida_proyeccion_sector!C20</f>
        <v>33099.1337383063</v>
      </c>
      <c r="K20" s="86">
        <f>salida_proyeccion_sector!D20</f>
        <v>33734.229151219173</v>
      </c>
      <c r="L20" s="86">
        <f>salida_proyeccion_sector!E20</f>
        <v>32710.833074726539</v>
      </c>
      <c r="M20" s="86">
        <f>salida_proyeccion_sector!F20</f>
        <v>30412.885995948691</v>
      </c>
      <c r="N20" s="86">
        <f>salida_proyeccion_sector!G20</f>
        <v>30504.209380610511</v>
      </c>
      <c r="O20" s="86">
        <f>salida_proyeccion_sector!H20</f>
        <v>32993.047849022783</v>
      </c>
      <c r="P20" s="86">
        <f>salida_proyeccion_sector!I20</f>
        <v>33324.636500371591</v>
      </c>
      <c r="Q20" s="86">
        <f>salida_proyeccion_sector!J20</f>
        <v>33705.082502243356</v>
      </c>
      <c r="R20" s="86">
        <f>salida_proyeccion_sector!K20</f>
        <v>34092.145353998443</v>
      </c>
      <c r="S20" s="86">
        <f>salida_proyeccion_sector!L20</f>
        <v>34465.566933475151</v>
      </c>
      <c r="T20" s="86">
        <f>salida_proyeccion_sector!M20</f>
        <v>34823.206723275267</v>
      </c>
      <c r="U20" s="86">
        <f>salida_proyeccion_sector!N20</f>
        <v>35177.45240973695</v>
      </c>
      <c r="V20" s="86">
        <f>salida_proyeccion_sector!O20</f>
        <v>35529.388754889398</v>
      </c>
      <c r="W20" s="86">
        <f>salida_proyeccion_sector!P20</f>
        <v>35873.068102098528</v>
      </c>
      <c r="X20" s="86">
        <f>salida_proyeccion_sector!Q20</f>
        <v>36205.514290683612</v>
      </c>
      <c r="Y20" s="86">
        <f>salida_proyeccion_sector!R20</f>
        <v>36527.821587476137</v>
      </c>
      <c r="Z20" s="86">
        <f>salida_proyeccion_sector!S20</f>
        <v>36840.33254163435</v>
      </c>
      <c r="AA20" s="86">
        <f>salida_proyeccion_sector!T20</f>
        <v>37143.048306481112</v>
      </c>
      <c r="AB20" s="86">
        <f>salida_proyeccion_sector!U20</f>
        <v>37435.817291661449</v>
      </c>
      <c r="AC20" s="86">
        <f>salida_proyeccion_sector!V20</f>
        <v>37718.421976365309</v>
      </c>
      <c r="AD20" s="86">
        <f>salida_proyeccion_sector!W20</f>
        <v>37990.618965573412</v>
      </c>
      <c r="AE20" s="86">
        <f>salida_proyeccion_sector!X20</f>
        <v>38252.157586513589</v>
      </c>
      <c r="AF20" s="86">
        <f>salida_proyeccion_sector!Y20</f>
        <v>38502.788636542376</v>
      </c>
      <c r="AG20" s="86">
        <f>salida_proyeccion_sector!Z20</f>
        <v>38742.268609315681</v>
      </c>
      <c r="AH20" s="86">
        <f>salida_proyeccion_sector!AA20</f>
        <v>38970.3618418611</v>
      </c>
      <c r="AI20" s="86">
        <f>salida_proyeccion_sector!AB20</f>
        <v>39186.841701957746</v>
      </c>
      <c r="AJ20" s="86">
        <f>salida_proyeccion_sector!AC20</f>
        <v>39391.49132840419</v>
      </c>
      <c r="AK20" s="86">
        <f>salida_proyeccion_sector!AD20</f>
        <v>39584.1041585727</v>
      </c>
      <c r="AL20" s="86">
        <f>salida_proyeccion_sector!AE20</f>
        <v>39764.4843501703</v>
      </c>
      <c r="AM20" s="86">
        <f>salida_proyeccion_sector!AF20</f>
        <v>39932.447145741513</v>
      </c>
      <c r="AN20" s="86">
        <f>salida_proyeccion_sector!AG20</f>
        <v>40060.432324798647</v>
      </c>
      <c r="AO20" s="86">
        <f>salida_proyeccion_sector!AH20</f>
        <v>40170.310235043507</v>
      </c>
      <c r="AP20" s="86">
        <f>salida_proyeccion_sector!AI20</f>
        <v>40272.062354461981</v>
      </c>
      <c r="AQ20" s="86">
        <f>salida_proyeccion_sector!AJ20</f>
        <v>40370.237173453213</v>
      </c>
    </row>
    <row r="21" spans="1:43">
      <c r="A21" t="str">
        <f>salida_proyeccion_sector!A21</f>
        <v>manufactura_existente</v>
      </c>
      <c r="B21" t="s">
        <v>744</v>
      </c>
      <c r="C21" s="57"/>
      <c r="D21" s="57"/>
      <c r="E21" s="57"/>
      <c r="F21" s="57"/>
      <c r="G21" s="57"/>
      <c r="H21" s="57"/>
      <c r="I21" s="57"/>
      <c r="J21" s="86">
        <f>salida_proyeccion_sector!C21</f>
        <v>33099.1337383063</v>
      </c>
      <c r="K21" s="86">
        <f>salida_proyeccion_sector!D21</f>
        <v>33734.229151219173</v>
      </c>
      <c r="L21" s="86">
        <f>salida_proyeccion_sector!E21</f>
        <v>32710.833074726539</v>
      </c>
      <c r="M21" s="86">
        <f>salida_proyeccion_sector!F21</f>
        <v>30412.885995948691</v>
      </c>
      <c r="N21" s="86">
        <f>salida_proyeccion_sector!G21</f>
        <v>30504.209380610511</v>
      </c>
      <c r="O21" s="86">
        <f>salida_proyeccion_sector!H21</f>
        <v>32993.047849022783</v>
      </c>
      <c r="P21" s="86">
        <f>salida_proyeccion_sector!I21</f>
        <v>33099.1337383063</v>
      </c>
      <c r="Q21" s="86">
        <f>salida_proyeccion_sector!J21</f>
        <v>33099.1337383063</v>
      </c>
      <c r="R21" s="86">
        <f>salida_proyeccion_sector!K21</f>
        <v>33099.1337383063</v>
      </c>
      <c r="S21" s="86">
        <f>salida_proyeccion_sector!L21</f>
        <v>33099.1337383063</v>
      </c>
      <c r="T21" s="86">
        <f>salida_proyeccion_sector!M21</f>
        <v>33099.1337383063</v>
      </c>
      <c r="U21" s="86">
        <f>salida_proyeccion_sector!N21</f>
        <v>33099.1337383063</v>
      </c>
      <c r="V21" s="86">
        <f>salida_proyeccion_sector!O21</f>
        <v>33099.1337383063</v>
      </c>
      <c r="W21" s="86">
        <f>salida_proyeccion_sector!P21</f>
        <v>33099.1337383063</v>
      </c>
      <c r="X21" s="86">
        <f>salida_proyeccion_sector!Q21</f>
        <v>33099.1337383063</v>
      </c>
      <c r="Y21" s="86">
        <f>salida_proyeccion_sector!R21</f>
        <v>33099.1337383063</v>
      </c>
      <c r="Z21" s="86">
        <f>salida_proyeccion_sector!S21</f>
        <v>33099.1337383063</v>
      </c>
      <c r="AA21" s="86">
        <f>salida_proyeccion_sector!T21</f>
        <v>33099.1337383063</v>
      </c>
      <c r="AB21" s="86">
        <f>salida_proyeccion_sector!U21</f>
        <v>33099.1337383063</v>
      </c>
      <c r="AC21" s="86">
        <f>salida_proyeccion_sector!V21</f>
        <v>33099.1337383063</v>
      </c>
      <c r="AD21" s="86">
        <f>salida_proyeccion_sector!W21</f>
        <v>33099.1337383063</v>
      </c>
      <c r="AE21" s="86">
        <f>salida_proyeccion_sector!X21</f>
        <v>33099.1337383063</v>
      </c>
      <c r="AF21" s="86">
        <f>salida_proyeccion_sector!Y21</f>
        <v>33099.1337383063</v>
      </c>
      <c r="AG21" s="86">
        <f>salida_proyeccion_sector!Z21</f>
        <v>33099.1337383063</v>
      </c>
      <c r="AH21" s="86">
        <f>salida_proyeccion_sector!AA21</f>
        <v>33099.1337383063</v>
      </c>
      <c r="AI21" s="86">
        <f>salida_proyeccion_sector!AB21</f>
        <v>33099.1337383063</v>
      </c>
      <c r="AJ21" s="86">
        <f>salida_proyeccion_sector!AC21</f>
        <v>33099.1337383063</v>
      </c>
      <c r="AK21" s="86">
        <f>salida_proyeccion_sector!AD21</f>
        <v>33099.1337383063</v>
      </c>
      <c r="AL21" s="86">
        <f>salida_proyeccion_sector!AE21</f>
        <v>33099.1337383063</v>
      </c>
      <c r="AM21" s="86">
        <f>salida_proyeccion_sector!AF21</f>
        <v>33099.1337383063</v>
      </c>
      <c r="AN21" s="86">
        <f>salida_proyeccion_sector!AG21</f>
        <v>33099.1337383063</v>
      </c>
      <c r="AO21" s="86">
        <f>salida_proyeccion_sector!AH21</f>
        <v>33099.1337383063</v>
      </c>
      <c r="AP21" s="86">
        <f>salida_proyeccion_sector!AI21</f>
        <v>33099.1337383063</v>
      </c>
      <c r="AQ21" s="86">
        <f>salida_proyeccion_sector!AJ21</f>
        <v>33099.1337383063</v>
      </c>
    </row>
    <row r="22" spans="1:43">
      <c r="A22" t="str">
        <f>salida_proyeccion_sector!A22</f>
        <v>manufactura_nuevo</v>
      </c>
      <c r="B22" t="s">
        <v>744</v>
      </c>
      <c r="C22" s="57"/>
      <c r="D22" s="57"/>
      <c r="E22" s="57"/>
      <c r="F22" s="57"/>
      <c r="G22" s="57"/>
      <c r="H22" s="57"/>
      <c r="I22" s="57"/>
      <c r="J22" s="86">
        <f>salida_proyeccion_sector!C22</f>
        <v>0</v>
      </c>
      <c r="K22" s="86">
        <f>salida_proyeccion_sector!D22</f>
        <v>0</v>
      </c>
      <c r="L22" s="86">
        <f>salida_proyeccion_sector!E22</f>
        <v>0</v>
      </c>
      <c r="M22" s="86">
        <f>salida_proyeccion_sector!F22</f>
        <v>0</v>
      </c>
      <c r="N22" s="86">
        <f>salida_proyeccion_sector!G22</f>
        <v>0</v>
      </c>
      <c r="O22" s="86">
        <f>salida_proyeccion_sector!H22</f>
        <v>0</v>
      </c>
      <c r="P22" s="86">
        <f>salida_proyeccion_sector!I22</f>
        <v>225.50276206529091</v>
      </c>
      <c r="Q22" s="86">
        <f>salida_proyeccion_sector!J22</f>
        <v>605.94876393705636</v>
      </c>
      <c r="R22" s="86">
        <f>salida_proyeccion_sector!K22</f>
        <v>993.0116156921431</v>
      </c>
      <c r="S22" s="86">
        <f>salida_proyeccion_sector!L22</f>
        <v>1366.4331951688509</v>
      </c>
      <c r="T22" s="86">
        <f>salida_proyeccion_sector!M22</f>
        <v>1724.072984968974</v>
      </c>
      <c r="U22" s="86">
        <f>salida_proyeccion_sector!N22</f>
        <v>2078.3186714306498</v>
      </c>
      <c r="V22" s="86">
        <f>salida_proyeccion_sector!O22</f>
        <v>2430.255016583098</v>
      </c>
      <c r="W22" s="86">
        <f>salida_proyeccion_sector!P22</f>
        <v>2773.9343637922279</v>
      </c>
      <c r="X22" s="86">
        <f>salida_proyeccion_sector!Q22</f>
        <v>3106.3805523773121</v>
      </c>
      <c r="Y22" s="86">
        <f>salida_proyeccion_sector!R22</f>
        <v>3428.687849169844</v>
      </c>
      <c r="Z22" s="86">
        <f>salida_proyeccion_sector!S22</f>
        <v>3741.19880332805</v>
      </c>
      <c r="AA22" s="86">
        <f>salida_proyeccion_sector!T22</f>
        <v>4043.914568174805</v>
      </c>
      <c r="AB22" s="86">
        <f>salida_proyeccion_sector!U22</f>
        <v>4336.6835533551493</v>
      </c>
      <c r="AC22" s="86">
        <f>salida_proyeccion_sector!V22</f>
        <v>4619.288238059009</v>
      </c>
      <c r="AD22" s="86">
        <f>salida_proyeccion_sector!W22</f>
        <v>4891.4852272671051</v>
      </c>
      <c r="AE22" s="86">
        <f>salida_proyeccion_sector!X22</f>
        <v>5153.0238482072891</v>
      </c>
      <c r="AF22" s="86">
        <f>salida_proyeccion_sector!Y22</f>
        <v>5403.6548982360837</v>
      </c>
      <c r="AG22" s="86">
        <f>salida_proyeccion_sector!Z22</f>
        <v>5643.1348710093807</v>
      </c>
      <c r="AH22" s="86">
        <f>salida_proyeccion_sector!AA22</f>
        <v>5871.2281035548003</v>
      </c>
      <c r="AI22" s="86">
        <f>salida_proyeccion_sector!AB22</f>
        <v>6087.7079636514536</v>
      </c>
      <c r="AJ22" s="86">
        <f>salida_proyeccion_sector!AC22</f>
        <v>6292.3575900978904</v>
      </c>
      <c r="AK22" s="86">
        <f>salida_proyeccion_sector!AD22</f>
        <v>6484.9704202663997</v>
      </c>
      <c r="AL22" s="86">
        <f>salida_proyeccion_sector!AE22</f>
        <v>6665.3506118639998</v>
      </c>
      <c r="AM22" s="86">
        <f>salida_proyeccion_sector!AF22</f>
        <v>6833.3134074352056</v>
      </c>
      <c r="AN22" s="86">
        <f>salida_proyeccion_sector!AG22</f>
        <v>6961.2985864923539</v>
      </c>
      <c r="AO22" s="86">
        <f>salida_proyeccion_sector!AH22</f>
        <v>7071.1764967372146</v>
      </c>
      <c r="AP22" s="86">
        <f>salida_proyeccion_sector!AI22</f>
        <v>7172.9286161556811</v>
      </c>
      <c r="AQ22" s="86">
        <f>salida_proyeccion_sector!AJ22</f>
        <v>7271.1034351469061</v>
      </c>
    </row>
    <row r="23" spans="1:43">
      <c r="A23" t="str">
        <f>salida_proyeccion_sector!A23</f>
        <v>mineral</v>
      </c>
      <c r="B23" t="s">
        <v>744</v>
      </c>
      <c r="C23" s="57">
        <v>18870</v>
      </c>
      <c r="D23" s="57">
        <v>20817</v>
      </c>
      <c r="E23" s="57">
        <v>19027</v>
      </c>
      <c r="F23" s="57">
        <v>17701</v>
      </c>
      <c r="G23" s="57">
        <v>21645</v>
      </c>
      <c r="H23" s="57">
        <v>22945</v>
      </c>
      <c r="I23" s="57">
        <v>20125</v>
      </c>
      <c r="J23" s="86">
        <f>salida_proyeccion_sector!C23</f>
        <v>19452.011838844141</v>
      </c>
      <c r="K23" s="86">
        <f>salida_proyeccion_sector!D23</f>
        <v>20260.6352535439</v>
      </c>
      <c r="L23" s="86">
        <f>salida_proyeccion_sector!E23</f>
        <v>20858.499500951479</v>
      </c>
      <c r="M23" s="86">
        <f>salida_proyeccion_sector!F23</f>
        <v>19715.424718034239</v>
      </c>
      <c r="N23" s="86">
        <f>salida_proyeccion_sector!G23</f>
        <v>21081.89945764167</v>
      </c>
      <c r="O23" s="86">
        <f>salida_proyeccion_sector!H23</f>
        <v>21587.570447014859</v>
      </c>
      <c r="P23" s="86">
        <f>salida_proyeccion_sector!I23</f>
        <v>21308.931460464901</v>
      </c>
      <c r="Q23" s="86">
        <f>salida_proyeccion_sector!J23</f>
        <v>21571.3694999646</v>
      </c>
      <c r="R23" s="86">
        <f>salida_proyeccion_sector!K23</f>
        <v>21811.908592334588</v>
      </c>
      <c r="S23" s="86">
        <f>salida_proyeccion_sector!L23</f>
        <v>22009.20095697909</v>
      </c>
      <c r="T23" s="86">
        <f>salida_proyeccion_sector!M23</f>
        <v>22203.331885624739</v>
      </c>
      <c r="U23" s="86">
        <f>salida_proyeccion_sector!N23</f>
        <v>22373.23163505517</v>
      </c>
      <c r="V23" s="86">
        <f>salida_proyeccion_sector!O23</f>
        <v>22542.37440815509</v>
      </c>
      <c r="W23" s="86">
        <f>salida_proyeccion_sector!P23</f>
        <v>22701.58589385292</v>
      </c>
      <c r="X23" s="86">
        <f>salida_proyeccion_sector!Q23</f>
        <v>22925.479828664978</v>
      </c>
      <c r="Y23" s="86">
        <f>salida_proyeccion_sector!R23</f>
        <v>23142.52496010745</v>
      </c>
      <c r="Z23" s="86">
        <f>salida_proyeccion_sector!S23</f>
        <v>23347.47061804825</v>
      </c>
      <c r="AA23" s="86">
        <f>salida_proyeccion_sector!T23</f>
        <v>23545.071429509579</v>
      </c>
      <c r="AB23" s="86">
        <f>salida_proyeccion_sector!U23</f>
        <v>23725.087740192539</v>
      </c>
      <c r="AC23" s="86">
        <f>salida_proyeccion_sector!V23</f>
        <v>23922.2860299204</v>
      </c>
      <c r="AD23" s="86">
        <f>salida_proyeccion_sector!W23</f>
        <v>24111.439321004898</v>
      </c>
      <c r="AE23" s="86">
        <f>salida_proyeccion_sector!X23</f>
        <v>24292.327578549459</v>
      </c>
      <c r="AF23" s="86">
        <f>salida_proyeccion_sector!Y23</f>
        <v>24464.73810171261</v>
      </c>
      <c r="AG23" s="86">
        <f>salida_proyeccion_sector!Z23</f>
        <v>24628.46590496799</v>
      </c>
      <c r="AH23" s="86">
        <f>salida_proyeccion_sector!AA23</f>
        <v>24783.31408841506</v>
      </c>
      <c r="AI23" s="86">
        <f>salida_proyeccion_sector!AB23</f>
        <v>24929.09419621226</v>
      </c>
      <c r="AJ23" s="86">
        <f>salida_proyeccion_sector!AC23</f>
        <v>25065.62656222843</v>
      </c>
      <c r="AK23" s="86">
        <f>salida_proyeccion_sector!AD23</f>
        <v>25192.74064203184</v>
      </c>
      <c r="AL23" s="86">
        <f>salida_proyeccion_sector!AE23</f>
        <v>25310.275330366261</v>
      </c>
      <c r="AM23" s="86">
        <f>salida_proyeccion_sector!AF23</f>
        <v>25418.079263292238</v>
      </c>
      <c r="AN23" s="86">
        <f>salida_proyeccion_sector!AG23</f>
        <v>25476.776675397032</v>
      </c>
      <c r="AO23" s="86">
        <f>salida_proyeccion_sector!AH23</f>
        <v>25535.668180099761</v>
      </c>
      <c r="AP23" s="86">
        <f>salida_proyeccion_sector!AI23</f>
        <v>25594.754288570781</v>
      </c>
      <c r="AQ23" s="86">
        <f>salida_proyeccion_sector!AJ23</f>
        <v>25654.035513326689</v>
      </c>
    </row>
    <row r="24" spans="1:43">
      <c r="A24" t="str">
        <f>salida_proyeccion_sector!A24</f>
        <v>mineral_existente</v>
      </c>
      <c r="B24" t="s">
        <v>744</v>
      </c>
      <c r="C24" s="57"/>
      <c r="D24" s="57"/>
      <c r="E24" s="57"/>
      <c r="F24" s="57"/>
      <c r="G24" s="57"/>
      <c r="H24" s="57"/>
      <c r="I24" s="57"/>
      <c r="J24" s="86">
        <f>salida_proyeccion_sector!C24</f>
        <v>19452.011838844141</v>
      </c>
      <c r="K24" s="86">
        <f>salida_proyeccion_sector!D24</f>
        <v>20260.6352535439</v>
      </c>
      <c r="L24" s="86">
        <f>salida_proyeccion_sector!E24</f>
        <v>20858.499500951479</v>
      </c>
      <c r="M24" s="86">
        <f>salida_proyeccion_sector!F24</f>
        <v>19715.424718034239</v>
      </c>
      <c r="N24" s="86">
        <f>salida_proyeccion_sector!G24</f>
        <v>21081.89945764167</v>
      </c>
      <c r="O24" s="86">
        <f>salida_proyeccion_sector!H24</f>
        <v>21587.570447014859</v>
      </c>
      <c r="P24" s="86">
        <f>salida_proyeccion_sector!I24</f>
        <v>19452.011838844141</v>
      </c>
      <c r="Q24" s="86">
        <f>salida_proyeccion_sector!J24</f>
        <v>19452.011838844141</v>
      </c>
      <c r="R24" s="86">
        <f>salida_proyeccion_sector!K24</f>
        <v>19452.011838844141</v>
      </c>
      <c r="S24" s="86">
        <f>salida_proyeccion_sector!L24</f>
        <v>19452.011838844141</v>
      </c>
      <c r="T24" s="86">
        <f>salida_proyeccion_sector!M24</f>
        <v>19452.011838844141</v>
      </c>
      <c r="U24" s="86">
        <f>salida_proyeccion_sector!N24</f>
        <v>19452.011838844141</v>
      </c>
      <c r="V24" s="86">
        <f>salida_proyeccion_sector!O24</f>
        <v>19452.011838844141</v>
      </c>
      <c r="W24" s="86">
        <f>salida_proyeccion_sector!P24</f>
        <v>19452.011838844141</v>
      </c>
      <c r="X24" s="86">
        <f>salida_proyeccion_sector!Q24</f>
        <v>19452.011838844141</v>
      </c>
      <c r="Y24" s="86">
        <f>salida_proyeccion_sector!R24</f>
        <v>19452.011838844141</v>
      </c>
      <c r="Z24" s="86">
        <f>salida_proyeccion_sector!S24</f>
        <v>19452.011838844141</v>
      </c>
      <c r="AA24" s="86">
        <f>salida_proyeccion_sector!T24</f>
        <v>19452.011838844141</v>
      </c>
      <c r="AB24" s="86">
        <f>salida_proyeccion_sector!U24</f>
        <v>19452.011838844141</v>
      </c>
      <c r="AC24" s="86">
        <f>salida_proyeccion_sector!V24</f>
        <v>19452.011838844141</v>
      </c>
      <c r="AD24" s="86">
        <f>salida_proyeccion_sector!W24</f>
        <v>19452.011838844141</v>
      </c>
      <c r="AE24" s="86">
        <f>salida_proyeccion_sector!X24</f>
        <v>19452.011838844141</v>
      </c>
      <c r="AF24" s="86">
        <f>salida_proyeccion_sector!Y24</f>
        <v>19452.011838844141</v>
      </c>
      <c r="AG24" s="86">
        <f>salida_proyeccion_sector!Z24</f>
        <v>19452.011838844141</v>
      </c>
      <c r="AH24" s="86">
        <f>salida_proyeccion_sector!AA24</f>
        <v>19452.011838844141</v>
      </c>
      <c r="AI24" s="86">
        <f>salida_proyeccion_sector!AB24</f>
        <v>19452.011838844141</v>
      </c>
      <c r="AJ24" s="86">
        <f>salida_proyeccion_sector!AC24</f>
        <v>19452.011838844141</v>
      </c>
      <c r="AK24" s="86">
        <f>salida_proyeccion_sector!AD24</f>
        <v>19452.011838844141</v>
      </c>
      <c r="AL24" s="86">
        <f>salida_proyeccion_sector!AE24</f>
        <v>19452.011838844141</v>
      </c>
      <c r="AM24" s="86">
        <f>salida_proyeccion_sector!AF24</f>
        <v>19452.011838844141</v>
      </c>
      <c r="AN24" s="86">
        <f>salida_proyeccion_sector!AG24</f>
        <v>19452.011838844141</v>
      </c>
      <c r="AO24" s="86">
        <f>salida_proyeccion_sector!AH24</f>
        <v>19452.011838844141</v>
      </c>
      <c r="AP24" s="86">
        <f>salida_proyeccion_sector!AI24</f>
        <v>19452.011838844141</v>
      </c>
      <c r="AQ24" s="86">
        <f>salida_proyeccion_sector!AJ24</f>
        <v>19452.011838844141</v>
      </c>
    </row>
    <row r="25" spans="1:43">
      <c r="A25" t="str">
        <f>salida_proyeccion_sector!A25</f>
        <v>mineral_nuevo</v>
      </c>
      <c r="B25" t="s">
        <v>744</v>
      </c>
      <c r="C25" s="57"/>
      <c r="D25" s="57"/>
      <c r="E25" s="57"/>
      <c r="F25" s="57"/>
      <c r="G25" s="57"/>
      <c r="H25" s="57"/>
      <c r="I25" s="57"/>
      <c r="J25" s="86">
        <f>salida_proyeccion_sector!C25</f>
        <v>0</v>
      </c>
      <c r="K25" s="86">
        <f>salida_proyeccion_sector!D25</f>
        <v>0</v>
      </c>
      <c r="L25" s="86">
        <f>salida_proyeccion_sector!E25</f>
        <v>0</v>
      </c>
      <c r="M25" s="86">
        <f>salida_proyeccion_sector!F25</f>
        <v>0</v>
      </c>
      <c r="N25" s="86">
        <f>salida_proyeccion_sector!G25</f>
        <v>0</v>
      </c>
      <c r="O25" s="86">
        <f>salida_proyeccion_sector!H25</f>
        <v>0</v>
      </c>
      <c r="P25" s="86">
        <f>salida_proyeccion_sector!I25</f>
        <v>1856.9196216207531</v>
      </c>
      <c r="Q25" s="86">
        <f>salida_proyeccion_sector!J25</f>
        <v>2119.3576611204589</v>
      </c>
      <c r="R25" s="86">
        <f>salida_proyeccion_sector!K25</f>
        <v>2359.8967534904441</v>
      </c>
      <c r="S25" s="86">
        <f>salida_proyeccion_sector!L25</f>
        <v>2557.1891181349488</v>
      </c>
      <c r="T25" s="86">
        <f>salida_proyeccion_sector!M25</f>
        <v>2751.3200467805982</v>
      </c>
      <c r="U25" s="86">
        <f>salida_proyeccion_sector!N25</f>
        <v>2921.219796211029</v>
      </c>
      <c r="V25" s="86">
        <f>salida_proyeccion_sector!O25</f>
        <v>3090.362569310942</v>
      </c>
      <c r="W25" s="86">
        <f>salida_proyeccion_sector!P25</f>
        <v>3249.5740550087789</v>
      </c>
      <c r="X25" s="86">
        <f>salida_proyeccion_sector!Q25</f>
        <v>3473.4679898208378</v>
      </c>
      <c r="Y25" s="86">
        <f>salida_proyeccion_sector!R25</f>
        <v>3690.51312126331</v>
      </c>
      <c r="Z25" s="86">
        <f>salida_proyeccion_sector!S25</f>
        <v>3895.458779204102</v>
      </c>
      <c r="AA25" s="86">
        <f>salida_proyeccion_sector!T25</f>
        <v>4093.0595906654339</v>
      </c>
      <c r="AB25" s="86">
        <f>salida_proyeccion_sector!U25</f>
        <v>4273.0759013483976</v>
      </c>
      <c r="AC25" s="86">
        <f>salida_proyeccion_sector!V25</f>
        <v>4470.2741910762561</v>
      </c>
      <c r="AD25" s="86">
        <f>salida_proyeccion_sector!W25</f>
        <v>4659.4274821607542</v>
      </c>
      <c r="AE25" s="86">
        <f>salida_proyeccion_sector!X25</f>
        <v>4840.315739705311</v>
      </c>
      <c r="AF25" s="86">
        <f>salida_proyeccion_sector!Y25</f>
        <v>5012.7262628684657</v>
      </c>
      <c r="AG25" s="86">
        <f>salida_proyeccion_sector!Z25</f>
        <v>5176.4540661238416</v>
      </c>
      <c r="AH25" s="86">
        <f>salida_proyeccion_sector!AA25</f>
        <v>5331.3022495709192</v>
      </c>
      <c r="AI25" s="86">
        <f>salida_proyeccion_sector!AB25</f>
        <v>5477.0823573681118</v>
      </c>
      <c r="AJ25" s="86">
        <f>salida_proyeccion_sector!AC25</f>
        <v>5613.6147233842894</v>
      </c>
      <c r="AK25" s="86">
        <f>salida_proyeccion_sector!AD25</f>
        <v>5740.7288031876924</v>
      </c>
      <c r="AL25" s="86">
        <f>salida_proyeccion_sector!AE25</f>
        <v>5858.263491522117</v>
      </c>
      <c r="AM25" s="86">
        <f>salida_proyeccion_sector!AF25</f>
        <v>5966.0674244480942</v>
      </c>
      <c r="AN25" s="86">
        <f>salida_proyeccion_sector!AG25</f>
        <v>6024.7648365528876</v>
      </c>
      <c r="AO25" s="86">
        <f>salida_proyeccion_sector!AH25</f>
        <v>6083.6563412556134</v>
      </c>
      <c r="AP25" s="86">
        <f>salida_proyeccion_sector!AI25</f>
        <v>6142.7424497266329</v>
      </c>
      <c r="AQ25" s="86">
        <f>salida_proyeccion_sector!AJ25</f>
        <v>6202.0236744825488</v>
      </c>
    </row>
    <row r="26" spans="1:43">
      <c r="A26" t="str">
        <f>salida_proyeccion_sector!A26</f>
        <v>pesca</v>
      </c>
      <c r="B26" t="s">
        <v>849</v>
      </c>
      <c r="C26" s="57">
        <f>SUMIFS(datos_entrada_historicos!D$10:D$19,datos_entrada_historicos!$A$10:$A$19,analisis_grafico_sectores!$A26)</f>
        <v>3761.5569999999998</v>
      </c>
      <c r="D26" s="57">
        <f>SUMIFS(datos_entrada_historicos!E$10:E$19,datos_entrada_historicos!$A$10:$A$19,analisis_grafico_sectores!$A26)</f>
        <v>4435.3729999999996</v>
      </c>
      <c r="E26" s="57">
        <f>SUMIFS(datos_entrada_historicos!F$10:F$19,datos_entrada_historicos!$A$10:$A$19,analisis_grafico_sectores!$A26)</f>
        <v>4110.5339999999997</v>
      </c>
      <c r="F26" s="57">
        <f>SUMIFS(datos_entrada_historicos!G$10:G$19,datos_entrada_historicos!$A$10:$A$19,analisis_grafico_sectores!$A26)</f>
        <v>3352.6979999999999</v>
      </c>
      <c r="G26" s="57">
        <f>SUMIFS(datos_entrada_historicos!H$10:H$19,datos_entrada_historicos!$A$10:$A$19,analisis_grafico_sectores!$A26)</f>
        <v>3803.1930000000002</v>
      </c>
      <c r="H26" s="57">
        <f>SUMIFS(datos_entrada_historicos!I$10:I$19,datos_entrada_historicos!$A$10:$A$19,analisis_grafico_sectores!$A26)</f>
        <v>3323.0349999999999</v>
      </c>
      <c r="I26" s="57">
        <f>SUMIFS(datos_entrada_historicos!J$10:J$19,datos_entrada_historicos!$A$10:$A$19,analisis_grafico_sectores!$A26)</f>
        <v>2876.585</v>
      </c>
      <c r="J26" s="86">
        <f>salida_proyeccion_sector!C26</f>
        <v>3533.116</v>
      </c>
      <c r="K26" s="86">
        <f>salida_proyeccion_sector!D26</f>
        <v>3733.6390000000001</v>
      </c>
      <c r="L26" s="86">
        <f>salida_proyeccion_sector!E26</f>
        <v>3779.7440000000001</v>
      </c>
      <c r="M26" s="86">
        <f>salida_proyeccion_sector!F26</f>
        <v>3691.3580000000002</v>
      </c>
      <c r="N26" s="86">
        <f>salida_proyeccion_sector!G26</f>
        <v>3896.4560000000001</v>
      </c>
      <c r="O26" s="86">
        <f>salida_proyeccion_sector!H26</f>
        <v>4214.732</v>
      </c>
      <c r="P26" s="86">
        <f>salida_proyeccion_sector!I26</f>
        <v>3984.8213333333329</v>
      </c>
      <c r="Q26" s="86">
        <f>salida_proyeccion_sector!J26</f>
        <v>4029.0039999999999</v>
      </c>
      <c r="R26" s="86">
        <f>salida_proyeccion_sector!K26</f>
        <v>4073.186666666666</v>
      </c>
      <c r="S26" s="86">
        <f>salida_proyeccion_sector!L26</f>
        <v>4117.3693333333331</v>
      </c>
      <c r="T26" s="86">
        <f>salida_proyeccion_sector!M26</f>
        <v>4161.5519999999997</v>
      </c>
      <c r="U26" s="86">
        <f>salida_proyeccion_sector!N26</f>
        <v>4205.7346666666663</v>
      </c>
      <c r="V26" s="86">
        <f>salida_proyeccion_sector!O26</f>
        <v>4249.9173333333329</v>
      </c>
      <c r="W26" s="86">
        <f>salida_proyeccion_sector!P26</f>
        <v>4294.0999999999995</v>
      </c>
      <c r="X26" s="86">
        <f>salida_proyeccion_sector!Q26</f>
        <v>4358.5114999999996</v>
      </c>
      <c r="Y26" s="86">
        <f>salida_proyeccion_sector!R26</f>
        <v>4422.9229999999998</v>
      </c>
      <c r="Z26" s="86">
        <f>salida_proyeccion_sector!S26</f>
        <v>4487.3344999999999</v>
      </c>
      <c r="AA26" s="86">
        <f>salida_proyeccion_sector!T26</f>
        <v>4551.7460000000001</v>
      </c>
      <c r="AB26" s="86">
        <f>salida_proyeccion_sector!U26</f>
        <v>4616.1575000000003</v>
      </c>
      <c r="AC26" s="86">
        <f>salida_proyeccion_sector!V26</f>
        <v>4680.5690000000004</v>
      </c>
      <c r="AD26" s="86">
        <f>salida_proyeccion_sector!W26</f>
        <v>4744.9805000000006</v>
      </c>
      <c r="AE26" s="86">
        <f>salida_proyeccion_sector!X26</f>
        <v>4809.3920000000007</v>
      </c>
      <c r="AF26" s="86">
        <f>salida_proyeccion_sector!Y26</f>
        <v>4873.8035000000009</v>
      </c>
      <c r="AG26" s="86">
        <f>salida_proyeccion_sector!Z26</f>
        <v>4938.2149999999992</v>
      </c>
      <c r="AH26" s="86">
        <f>salida_proyeccion_sector!AA26</f>
        <v>5012.2882249999993</v>
      </c>
      <c r="AI26" s="86">
        <f>salida_proyeccion_sector!AB26</f>
        <v>5086.3614499999994</v>
      </c>
      <c r="AJ26" s="86">
        <f>salida_proyeccion_sector!AC26</f>
        <v>5160.4346750000004</v>
      </c>
      <c r="AK26" s="86">
        <f>salida_proyeccion_sector!AD26</f>
        <v>5234.5078999999996</v>
      </c>
      <c r="AL26" s="86">
        <f>salida_proyeccion_sector!AE26</f>
        <v>5308.5811249999997</v>
      </c>
      <c r="AM26" s="86">
        <f>salida_proyeccion_sector!AF26</f>
        <v>5382.6543499999998</v>
      </c>
      <c r="AN26" s="86">
        <f>salida_proyeccion_sector!AG26</f>
        <v>5456.7275749999999</v>
      </c>
      <c r="AO26" s="86">
        <f>salida_proyeccion_sector!AH26</f>
        <v>5530.8008</v>
      </c>
      <c r="AP26" s="86">
        <f>salida_proyeccion_sector!AI26</f>
        <v>5604.8740250000001</v>
      </c>
      <c r="AQ26" s="86">
        <f>salida_proyeccion_sector!AJ26</f>
        <v>5678.9472499999983</v>
      </c>
    </row>
    <row r="27" spans="1:43">
      <c r="A27" t="str">
        <f>salida_proyeccion_sector!A27</f>
        <v>pesca_existente</v>
      </c>
      <c r="B27" t="s">
        <v>849</v>
      </c>
      <c r="C27" s="57"/>
      <c r="D27" s="57"/>
      <c r="E27" s="57"/>
      <c r="F27" s="57"/>
      <c r="G27" s="57"/>
      <c r="H27" s="57"/>
      <c r="I27" s="57"/>
      <c r="J27" s="86">
        <f>salida_proyeccion_sector!C27</f>
        <v>3533.116</v>
      </c>
      <c r="K27" s="86">
        <f>salida_proyeccion_sector!D27</f>
        <v>3733.6390000000001</v>
      </c>
      <c r="L27" s="86">
        <f>salida_proyeccion_sector!E27</f>
        <v>3779.7440000000001</v>
      </c>
      <c r="M27" s="86">
        <f>salida_proyeccion_sector!F27</f>
        <v>3691.3580000000002</v>
      </c>
      <c r="N27" s="86">
        <f>salida_proyeccion_sector!G27</f>
        <v>3896.4560000000001</v>
      </c>
      <c r="O27" s="86">
        <f>salida_proyeccion_sector!H27</f>
        <v>4214.732</v>
      </c>
      <c r="P27" s="86">
        <f>salida_proyeccion_sector!I27</f>
        <v>3533.116</v>
      </c>
      <c r="Q27" s="86">
        <f>salida_proyeccion_sector!J27</f>
        <v>3533.116</v>
      </c>
      <c r="R27" s="86">
        <f>salida_proyeccion_sector!K27</f>
        <v>3533.116</v>
      </c>
      <c r="S27" s="86">
        <f>salida_proyeccion_sector!L27</f>
        <v>3533.116</v>
      </c>
      <c r="T27" s="86">
        <f>salida_proyeccion_sector!M27</f>
        <v>3533.116</v>
      </c>
      <c r="U27" s="86">
        <f>salida_proyeccion_sector!N27</f>
        <v>3533.116</v>
      </c>
      <c r="V27" s="86">
        <f>salida_proyeccion_sector!O27</f>
        <v>3533.116</v>
      </c>
      <c r="W27" s="86">
        <f>salida_proyeccion_sector!P27</f>
        <v>3533.116</v>
      </c>
      <c r="X27" s="86">
        <f>salida_proyeccion_sector!Q27</f>
        <v>3533.116</v>
      </c>
      <c r="Y27" s="86">
        <f>salida_proyeccion_sector!R27</f>
        <v>3533.116</v>
      </c>
      <c r="Z27" s="86">
        <f>salida_proyeccion_sector!S27</f>
        <v>3533.116</v>
      </c>
      <c r="AA27" s="86">
        <f>salida_proyeccion_sector!T27</f>
        <v>3533.116</v>
      </c>
      <c r="AB27" s="86">
        <f>salida_proyeccion_sector!U27</f>
        <v>3533.116</v>
      </c>
      <c r="AC27" s="86">
        <f>salida_proyeccion_sector!V27</f>
        <v>3533.116</v>
      </c>
      <c r="AD27" s="86">
        <f>salida_proyeccion_sector!W27</f>
        <v>3533.116</v>
      </c>
      <c r="AE27" s="86">
        <f>salida_proyeccion_sector!X27</f>
        <v>3533.116</v>
      </c>
      <c r="AF27" s="86">
        <f>salida_proyeccion_sector!Y27</f>
        <v>3533.116</v>
      </c>
      <c r="AG27" s="86">
        <f>salida_proyeccion_sector!Z27</f>
        <v>3533.116</v>
      </c>
      <c r="AH27" s="86">
        <f>salida_proyeccion_sector!AA27</f>
        <v>3533.116</v>
      </c>
      <c r="AI27" s="86">
        <f>salida_proyeccion_sector!AB27</f>
        <v>3533.116</v>
      </c>
      <c r="AJ27" s="86">
        <f>salida_proyeccion_sector!AC27</f>
        <v>3533.116</v>
      </c>
      <c r="AK27" s="86">
        <f>salida_proyeccion_sector!AD27</f>
        <v>3533.116</v>
      </c>
      <c r="AL27" s="86">
        <f>salida_proyeccion_sector!AE27</f>
        <v>3533.116</v>
      </c>
      <c r="AM27" s="86">
        <f>salida_proyeccion_sector!AF27</f>
        <v>3533.116</v>
      </c>
      <c r="AN27" s="86">
        <f>salida_proyeccion_sector!AG27</f>
        <v>3533.116</v>
      </c>
      <c r="AO27" s="86">
        <f>salida_proyeccion_sector!AH27</f>
        <v>3533.116</v>
      </c>
      <c r="AP27" s="86">
        <f>salida_proyeccion_sector!AI27</f>
        <v>3533.116</v>
      </c>
      <c r="AQ27" s="86">
        <f>salida_proyeccion_sector!AJ27</f>
        <v>3533.116</v>
      </c>
    </row>
    <row r="28" spans="1:43">
      <c r="A28" t="str">
        <f>salida_proyeccion_sector!A28</f>
        <v>pesca_nuevo</v>
      </c>
      <c r="B28" t="s">
        <v>849</v>
      </c>
      <c r="C28" s="57"/>
      <c r="D28" s="57"/>
      <c r="E28" s="57"/>
      <c r="F28" s="57"/>
      <c r="G28" s="57"/>
      <c r="H28" s="57"/>
      <c r="I28" s="57"/>
      <c r="J28" s="86">
        <f>salida_proyeccion_sector!C28</f>
        <v>0</v>
      </c>
      <c r="K28" s="86">
        <f>salida_proyeccion_sector!D28</f>
        <v>0</v>
      </c>
      <c r="L28" s="86">
        <f>salida_proyeccion_sector!E28</f>
        <v>0</v>
      </c>
      <c r="M28" s="86">
        <f>salida_proyeccion_sector!F28</f>
        <v>0</v>
      </c>
      <c r="N28" s="86">
        <f>salida_proyeccion_sector!G28</f>
        <v>0</v>
      </c>
      <c r="O28" s="86">
        <f>salida_proyeccion_sector!H28</f>
        <v>0</v>
      </c>
      <c r="P28" s="86">
        <f>salida_proyeccion_sector!I28</f>
        <v>451.70533333333287</v>
      </c>
      <c r="Q28" s="86">
        <f>salida_proyeccion_sector!J28</f>
        <v>495.88799999999992</v>
      </c>
      <c r="R28" s="86">
        <f>salida_proyeccion_sector!K28</f>
        <v>540.07066666666606</v>
      </c>
      <c r="S28" s="86">
        <f>salida_proyeccion_sector!L28</f>
        <v>584.2533333333331</v>
      </c>
      <c r="T28" s="86">
        <f>salida_proyeccion_sector!M28</f>
        <v>628.43599999999969</v>
      </c>
      <c r="U28" s="86">
        <f>salida_proyeccion_sector!N28</f>
        <v>672.61866666666629</v>
      </c>
      <c r="V28" s="86">
        <f>salida_proyeccion_sector!O28</f>
        <v>716.80133333333288</v>
      </c>
      <c r="W28" s="86">
        <f>salida_proyeccion_sector!P28</f>
        <v>760.98399999999947</v>
      </c>
      <c r="X28" s="86">
        <f>salida_proyeccion_sector!Q28</f>
        <v>825.39549999999963</v>
      </c>
      <c r="Y28" s="86">
        <f>salida_proyeccion_sector!R28</f>
        <v>889.80699999999979</v>
      </c>
      <c r="Z28" s="86">
        <f>salida_proyeccion_sector!S28</f>
        <v>954.21849999999995</v>
      </c>
      <c r="AA28" s="86">
        <f>salida_proyeccion_sector!T28</f>
        <v>1018.63</v>
      </c>
      <c r="AB28" s="86">
        <f>salida_proyeccion_sector!U28</f>
        <v>1083.0415</v>
      </c>
      <c r="AC28" s="86">
        <f>salida_proyeccion_sector!V28</f>
        <v>1147.453</v>
      </c>
      <c r="AD28" s="86">
        <f>salida_proyeccion_sector!W28</f>
        <v>1211.864500000001</v>
      </c>
      <c r="AE28" s="86">
        <f>salida_proyeccion_sector!X28</f>
        <v>1276.276000000001</v>
      </c>
      <c r="AF28" s="86">
        <f>salida_proyeccion_sector!Y28</f>
        <v>1340.6875000000009</v>
      </c>
      <c r="AG28" s="86">
        <f>salida_proyeccion_sector!Z28</f>
        <v>1405.098999999999</v>
      </c>
      <c r="AH28" s="86">
        <f>salida_proyeccion_sector!AA28</f>
        <v>1479.1722249999989</v>
      </c>
      <c r="AI28" s="86">
        <f>salida_proyeccion_sector!AB28</f>
        <v>1553.245449999999</v>
      </c>
      <c r="AJ28" s="86">
        <f>salida_proyeccion_sector!AC28</f>
        <v>1627.318675</v>
      </c>
      <c r="AK28" s="86">
        <f>salida_proyeccion_sector!AD28</f>
        <v>1701.3919000000001</v>
      </c>
      <c r="AL28" s="86">
        <f>salida_proyeccion_sector!AE28</f>
        <v>1775.4651249999999</v>
      </c>
      <c r="AM28" s="86">
        <f>salida_proyeccion_sector!AF28</f>
        <v>1849.53835</v>
      </c>
      <c r="AN28" s="86">
        <f>salida_proyeccion_sector!AG28</f>
        <v>1923.6115749999999</v>
      </c>
      <c r="AO28" s="86">
        <f>salida_proyeccion_sector!AH28</f>
        <v>1997.6848</v>
      </c>
      <c r="AP28" s="86">
        <f>salida_proyeccion_sector!AI28</f>
        <v>2071.7580250000001</v>
      </c>
      <c r="AQ28" s="86">
        <f>salida_proyeccion_sector!AJ28</f>
        <v>2145.8312499999979</v>
      </c>
    </row>
    <row r="29" spans="1:43">
      <c r="A29" t="str">
        <f>salida_proyeccion_sector!A29</f>
        <v>petroquimica</v>
      </c>
      <c r="B29" t="s">
        <v>849</v>
      </c>
      <c r="C29" s="57">
        <f>SUMIFS(datos_entrada_historicos!D$10:D$19,datos_entrada_historicos!$A$10:$A$19,analisis_grafico_sectores!$A29)</f>
        <v>935</v>
      </c>
      <c r="D29" s="57">
        <f>SUMIFS(datos_entrada_historicos!E$10:E$19,datos_entrada_historicos!$A$10:$A$19,analisis_grafico_sectores!$A29)</f>
        <v>554</v>
      </c>
      <c r="E29" s="57">
        <f>SUMIFS(datos_entrada_historicos!F$10:F$19,datos_entrada_historicos!$A$10:$A$19,analisis_grafico_sectores!$A29)</f>
        <v>314</v>
      </c>
      <c r="F29" s="57">
        <f>SUMIFS(datos_entrada_historicos!G$10:G$19,datos_entrada_historicos!$A$10:$A$19,analisis_grafico_sectores!$A29)</f>
        <v>204</v>
      </c>
      <c r="G29" s="57">
        <f>SUMIFS(datos_entrada_historicos!H$10:H$19,datos_entrada_historicos!$A$10:$A$19,analisis_grafico_sectores!$A29)</f>
        <v>165</v>
      </c>
      <c r="H29" s="57">
        <f>SUMIFS(datos_entrada_historicos!I$10:I$19,datos_entrada_historicos!$A$10:$A$19,analisis_grafico_sectores!$A29)</f>
        <v>203.94</v>
      </c>
      <c r="I29" s="57">
        <f>SUMIFS(datos_entrada_historicos!J$10:J$19,datos_entrada_historicos!$A$10:$A$19,analisis_grafico_sectores!$A29)</f>
        <v>394.61</v>
      </c>
      <c r="J29" s="86">
        <f>salida_proyeccion_sector!C29</f>
        <v>414.03</v>
      </c>
      <c r="K29" s="86">
        <f>salida_proyeccion_sector!D29</f>
        <v>612</v>
      </c>
      <c r="L29" s="86">
        <f>salida_proyeccion_sector!E29</f>
        <v>1050</v>
      </c>
      <c r="M29" s="86">
        <f>salida_proyeccion_sector!F29</f>
        <v>836</v>
      </c>
      <c r="N29" s="86">
        <f>salida_proyeccion_sector!G29</f>
        <v>807</v>
      </c>
      <c r="O29" s="86">
        <f>salida_proyeccion_sector!H29</f>
        <v>807</v>
      </c>
      <c r="P29" s="86">
        <f>salida_proyeccion_sector!I29</f>
        <v>807</v>
      </c>
      <c r="Q29" s="86">
        <f>salida_proyeccion_sector!J29</f>
        <v>807</v>
      </c>
      <c r="R29" s="86">
        <f>salida_proyeccion_sector!K29</f>
        <v>807</v>
      </c>
      <c r="S29" s="86">
        <f>salida_proyeccion_sector!L29</f>
        <v>827</v>
      </c>
      <c r="T29" s="86">
        <f>salida_proyeccion_sector!M29</f>
        <v>847</v>
      </c>
      <c r="U29" s="86">
        <f>salida_proyeccion_sector!N29</f>
        <v>867</v>
      </c>
      <c r="V29" s="86">
        <f>salida_proyeccion_sector!O29</f>
        <v>887</v>
      </c>
      <c r="W29" s="86">
        <f>salida_proyeccion_sector!P29</f>
        <v>907</v>
      </c>
      <c r="X29" s="86">
        <f>salida_proyeccion_sector!Q29</f>
        <v>927</v>
      </c>
      <c r="Y29" s="86">
        <f>salida_proyeccion_sector!R29</f>
        <v>947</v>
      </c>
      <c r="Z29" s="86">
        <f>salida_proyeccion_sector!S29</f>
        <v>967</v>
      </c>
      <c r="AA29" s="86">
        <f>salida_proyeccion_sector!T29</f>
        <v>987</v>
      </c>
      <c r="AB29" s="86">
        <f>salida_proyeccion_sector!U29</f>
        <v>1007</v>
      </c>
      <c r="AC29" s="86">
        <f>salida_proyeccion_sector!V29</f>
        <v>1027</v>
      </c>
      <c r="AD29" s="86">
        <f>salida_proyeccion_sector!W29</f>
        <v>1047</v>
      </c>
      <c r="AE29" s="86">
        <f>salida_proyeccion_sector!X29</f>
        <v>1067</v>
      </c>
      <c r="AF29" s="86">
        <f>salida_proyeccion_sector!Y29</f>
        <v>1087</v>
      </c>
      <c r="AG29" s="86">
        <f>salida_proyeccion_sector!Z29</f>
        <v>1107</v>
      </c>
      <c r="AH29" s="86">
        <f>salida_proyeccion_sector!AA29</f>
        <v>1127</v>
      </c>
      <c r="AI29" s="86">
        <f>salida_proyeccion_sector!AB29</f>
        <v>1147</v>
      </c>
      <c r="AJ29" s="86">
        <f>salida_proyeccion_sector!AC29</f>
        <v>1167</v>
      </c>
      <c r="AK29" s="86">
        <f>salida_proyeccion_sector!AD29</f>
        <v>1187</v>
      </c>
      <c r="AL29" s="86">
        <f>salida_proyeccion_sector!AE29</f>
        <v>1207</v>
      </c>
      <c r="AM29" s="86">
        <f>salida_proyeccion_sector!AF29</f>
        <v>1227</v>
      </c>
      <c r="AN29" s="86">
        <f>salida_proyeccion_sector!AG29</f>
        <v>1247</v>
      </c>
      <c r="AO29" s="86">
        <f>salida_proyeccion_sector!AH29</f>
        <v>1267</v>
      </c>
      <c r="AP29" s="86">
        <f>salida_proyeccion_sector!AI29</f>
        <v>1287</v>
      </c>
      <c r="AQ29" s="86">
        <f>salida_proyeccion_sector!AJ29</f>
        <v>1307</v>
      </c>
    </row>
    <row r="30" spans="1:43">
      <c r="A30" t="str">
        <f>salida_proyeccion_sector!A30</f>
        <v>petroquimica_existente</v>
      </c>
      <c r="B30" t="s">
        <v>849</v>
      </c>
      <c r="C30" s="57"/>
      <c r="D30" s="57"/>
      <c r="E30" s="57"/>
      <c r="F30" s="57"/>
      <c r="G30" s="57"/>
      <c r="H30" s="57"/>
      <c r="I30" s="57"/>
      <c r="J30" s="86">
        <f>salida_proyeccion_sector!C30</f>
        <v>414.03</v>
      </c>
      <c r="K30" s="86">
        <f>salida_proyeccion_sector!D30</f>
        <v>612</v>
      </c>
      <c r="L30" s="86">
        <f>salida_proyeccion_sector!E30</f>
        <v>1050</v>
      </c>
      <c r="M30" s="86">
        <f>salida_proyeccion_sector!F30</f>
        <v>836</v>
      </c>
      <c r="N30" s="86">
        <f>salida_proyeccion_sector!G30</f>
        <v>807</v>
      </c>
      <c r="O30" s="86">
        <f>salida_proyeccion_sector!H30</f>
        <v>414.03</v>
      </c>
      <c r="P30" s="86">
        <f>salida_proyeccion_sector!I30</f>
        <v>414.03</v>
      </c>
      <c r="Q30" s="86">
        <f>salida_proyeccion_sector!J30</f>
        <v>414.03</v>
      </c>
      <c r="R30" s="86">
        <f>salida_proyeccion_sector!K30</f>
        <v>414.03</v>
      </c>
      <c r="S30" s="86">
        <f>salida_proyeccion_sector!L30</f>
        <v>414.03</v>
      </c>
      <c r="T30" s="86">
        <f>salida_proyeccion_sector!M30</f>
        <v>414.03</v>
      </c>
      <c r="U30" s="86">
        <f>salida_proyeccion_sector!N30</f>
        <v>414.03</v>
      </c>
      <c r="V30" s="86">
        <f>salida_proyeccion_sector!O30</f>
        <v>414.03</v>
      </c>
      <c r="W30" s="86">
        <f>salida_proyeccion_sector!P30</f>
        <v>414.03</v>
      </c>
      <c r="X30" s="86">
        <f>salida_proyeccion_sector!Q30</f>
        <v>414.03</v>
      </c>
      <c r="Y30" s="86">
        <f>salida_proyeccion_sector!R30</f>
        <v>414.03</v>
      </c>
      <c r="Z30" s="86">
        <f>salida_proyeccion_sector!S30</f>
        <v>414.03</v>
      </c>
      <c r="AA30" s="86">
        <f>salida_proyeccion_sector!T30</f>
        <v>414.03</v>
      </c>
      <c r="AB30" s="86">
        <f>salida_proyeccion_sector!U30</f>
        <v>414.03</v>
      </c>
      <c r="AC30" s="86">
        <f>salida_proyeccion_sector!V30</f>
        <v>414.03</v>
      </c>
      <c r="AD30" s="86">
        <f>salida_proyeccion_sector!W30</f>
        <v>414.03</v>
      </c>
      <c r="AE30" s="86">
        <f>salida_proyeccion_sector!X30</f>
        <v>414.03</v>
      </c>
      <c r="AF30" s="86">
        <f>salida_proyeccion_sector!Y30</f>
        <v>414.03</v>
      </c>
      <c r="AG30" s="86">
        <f>salida_proyeccion_sector!Z30</f>
        <v>414.03</v>
      </c>
      <c r="AH30" s="86">
        <f>salida_proyeccion_sector!AA30</f>
        <v>414.03</v>
      </c>
      <c r="AI30" s="86">
        <f>salida_proyeccion_sector!AB30</f>
        <v>414.03</v>
      </c>
      <c r="AJ30" s="86">
        <f>salida_proyeccion_sector!AC30</f>
        <v>414.03</v>
      </c>
      <c r="AK30" s="86">
        <f>salida_proyeccion_sector!AD30</f>
        <v>414.03</v>
      </c>
      <c r="AL30" s="86">
        <f>salida_proyeccion_sector!AE30</f>
        <v>414.03</v>
      </c>
      <c r="AM30" s="86">
        <f>salida_proyeccion_sector!AF30</f>
        <v>414.03</v>
      </c>
      <c r="AN30" s="86">
        <f>salida_proyeccion_sector!AG30</f>
        <v>414.03</v>
      </c>
      <c r="AO30" s="86">
        <f>salida_proyeccion_sector!AH30</f>
        <v>414.03</v>
      </c>
      <c r="AP30" s="86">
        <f>salida_proyeccion_sector!AI30</f>
        <v>414.03</v>
      </c>
      <c r="AQ30" s="86">
        <f>salida_proyeccion_sector!AJ30</f>
        <v>414.03</v>
      </c>
    </row>
    <row r="31" spans="1:43">
      <c r="A31" t="str">
        <f>salida_proyeccion_sector!A31</f>
        <v>petroquimica_nuevo</v>
      </c>
      <c r="B31" t="s">
        <v>849</v>
      </c>
      <c r="C31" s="57"/>
      <c r="D31" s="57"/>
      <c r="E31" s="57"/>
      <c r="F31" s="57"/>
      <c r="G31" s="57"/>
      <c r="H31" s="57"/>
      <c r="I31" s="57"/>
      <c r="J31" s="86">
        <f>salida_proyeccion_sector!C31</f>
        <v>0</v>
      </c>
      <c r="K31" s="86">
        <f>salida_proyeccion_sector!D31</f>
        <v>0</v>
      </c>
      <c r="L31" s="86">
        <f>salida_proyeccion_sector!E31</f>
        <v>0</v>
      </c>
      <c r="M31" s="86">
        <f>salida_proyeccion_sector!F31</f>
        <v>0</v>
      </c>
      <c r="N31" s="86">
        <f>salida_proyeccion_sector!G31</f>
        <v>0</v>
      </c>
      <c r="O31" s="86">
        <f>salida_proyeccion_sector!H31</f>
        <v>392.97</v>
      </c>
      <c r="P31" s="86">
        <f>salida_proyeccion_sector!I31</f>
        <v>392.97</v>
      </c>
      <c r="Q31" s="86">
        <f>salida_proyeccion_sector!J31</f>
        <v>392.97</v>
      </c>
      <c r="R31" s="86">
        <f>salida_proyeccion_sector!K31</f>
        <v>392.97</v>
      </c>
      <c r="S31" s="86">
        <f>salida_proyeccion_sector!L31</f>
        <v>412.97</v>
      </c>
      <c r="T31" s="86">
        <f>salida_proyeccion_sector!M31</f>
        <v>432.97</v>
      </c>
      <c r="U31" s="86">
        <f>salida_proyeccion_sector!N31</f>
        <v>452.97</v>
      </c>
      <c r="V31" s="86">
        <f>salida_proyeccion_sector!O31</f>
        <v>472.97</v>
      </c>
      <c r="W31" s="86">
        <f>salida_proyeccion_sector!P31</f>
        <v>492.97</v>
      </c>
      <c r="X31" s="86">
        <f>salida_proyeccion_sector!Q31</f>
        <v>512.97</v>
      </c>
      <c r="Y31" s="86">
        <f>salida_proyeccion_sector!R31</f>
        <v>532.97</v>
      </c>
      <c r="Z31" s="86">
        <f>salida_proyeccion_sector!S31</f>
        <v>552.97</v>
      </c>
      <c r="AA31" s="86">
        <f>salida_proyeccion_sector!T31</f>
        <v>572.97</v>
      </c>
      <c r="AB31" s="86">
        <f>salida_proyeccion_sector!U31</f>
        <v>592.97</v>
      </c>
      <c r="AC31" s="86">
        <f>salida_proyeccion_sector!V31</f>
        <v>612.97</v>
      </c>
      <c r="AD31" s="86">
        <f>salida_proyeccion_sector!W31</f>
        <v>632.97</v>
      </c>
      <c r="AE31" s="86">
        <f>salida_proyeccion_sector!X31</f>
        <v>652.97</v>
      </c>
      <c r="AF31" s="86">
        <f>salida_proyeccion_sector!Y31</f>
        <v>672.97</v>
      </c>
      <c r="AG31" s="86">
        <f>salida_proyeccion_sector!Z31</f>
        <v>692.97</v>
      </c>
      <c r="AH31" s="86">
        <f>salida_proyeccion_sector!AA31</f>
        <v>712.97</v>
      </c>
      <c r="AI31" s="86">
        <f>salida_proyeccion_sector!AB31</f>
        <v>732.97</v>
      </c>
      <c r="AJ31" s="86">
        <f>salida_proyeccion_sector!AC31</f>
        <v>752.97</v>
      </c>
      <c r="AK31" s="86">
        <f>salida_proyeccion_sector!AD31</f>
        <v>772.97</v>
      </c>
      <c r="AL31" s="86">
        <f>salida_proyeccion_sector!AE31</f>
        <v>792.97</v>
      </c>
      <c r="AM31" s="86">
        <f>salida_proyeccion_sector!AF31</f>
        <v>812.97</v>
      </c>
      <c r="AN31" s="86">
        <f>salida_proyeccion_sector!AG31</f>
        <v>832.97</v>
      </c>
      <c r="AO31" s="86">
        <f>salida_proyeccion_sector!AH31</f>
        <v>852.97</v>
      </c>
      <c r="AP31" s="86">
        <f>salida_proyeccion_sector!AI31</f>
        <v>872.97</v>
      </c>
      <c r="AQ31" s="86">
        <f>salida_proyeccion_sector!AJ31</f>
        <v>892.97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00B0F0"/>
  </sheetPr>
  <dimension ref="A1:D2891"/>
  <sheetViews>
    <sheetView workbookViewId="0"/>
  </sheetViews>
  <sheetFormatPr baseColWidth="10" defaultColWidth="9.140625" defaultRowHeight="15"/>
  <sheetData>
    <row r="1" spans="1:4">
      <c r="A1" t="s">
        <v>27</v>
      </c>
      <c r="B1" t="s">
        <v>468</v>
      </c>
      <c r="C1" t="s">
        <v>335</v>
      </c>
      <c r="D1" t="s">
        <v>807</v>
      </c>
    </row>
    <row r="2" spans="1:4">
      <c r="A2">
        <v>2017</v>
      </c>
      <c r="B2" t="s">
        <v>903</v>
      </c>
      <c r="D2">
        <v>1</v>
      </c>
    </row>
    <row r="3" spans="1:4">
      <c r="A3">
        <v>2018</v>
      </c>
      <c r="B3" t="s">
        <v>903</v>
      </c>
      <c r="D3">
        <v>1.0291200245184911</v>
      </c>
    </row>
    <row r="4" spans="1:4">
      <c r="A4">
        <v>2019</v>
      </c>
      <c r="B4" t="s">
        <v>903</v>
      </c>
      <c r="D4">
        <v>1.052003743756488</v>
      </c>
    </row>
    <row r="5" spans="1:4">
      <c r="A5">
        <v>2020</v>
      </c>
      <c r="B5" t="s">
        <v>903</v>
      </c>
      <c r="D5">
        <v>1.053757377014809</v>
      </c>
    </row>
    <row r="6" spans="1:4">
      <c r="A6">
        <v>2021</v>
      </c>
      <c r="B6" t="s">
        <v>903</v>
      </c>
      <c r="D6">
        <v>1.1031025356688999</v>
      </c>
    </row>
    <row r="7" spans="1:4">
      <c r="A7">
        <v>2022</v>
      </c>
      <c r="B7" t="s">
        <v>903</v>
      </c>
      <c r="D7">
        <v>1.119803136745007</v>
      </c>
    </row>
    <row r="8" spans="1:4">
      <c r="A8">
        <v>2023</v>
      </c>
      <c r="B8" t="s">
        <v>903</v>
      </c>
      <c r="D8">
        <v>1.127991948857733</v>
      </c>
    </row>
    <row r="9" spans="1:4">
      <c r="A9">
        <v>2024</v>
      </c>
      <c r="B9" t="s">
        <v>903</v>
      </c>
      <c r="D9">
        <v>1.1439621135050111</v>
      </c>
    </row>
    <row r="10" spans="1:4">
      <c r="A10">
        <v>2025</v>
      </c>
      <c r="B10" t="s">
        <v>903</v>
      </c>
      <c r="D10">
        <v>1.1590943883273239</v>
      </c>
    </row>
    <row r="11" spans="1:4">
      <c r="A11">
        <v>2026</v>
      </c>
      <c r="B11" t="s">
        <v>903</v>
      </c>
      <c r="D11">
        <v>1.173357323550192</v>
      </c>
    </row>
    <row r="12" spans="1:4">
      <c r="A12">
        <v>2027</v>
      </c>
      <c r="B12" t="s">
        <v>903</v>
      </c>
      <c r="D12">
        <v>1.1870182422566879</v>
      </c>
    </row>
    <row r="13" spans="1:4">
      <c r="A13">
        <v>2028</v>
      </c>
      <c r="B13" t="s">
        <v>903</v>
      </c>
      <c r="D13">
        <v>1.200583115818574</v>
      </c>
    </row>
    <row r="14" spans="1:4">
      <c r="A14">
        <v>2029</v>
      </c>
      <c r="B14" t="s">
        <v>903</v>
      </c>
      <c r="D14">
        <v>1.2138536873241841</v>
      </c>
    </row>
    <row r="15" spans="1:4">
      <c r="A15">
        <v>2030</v>
      </c>
      <c r="B15" t="s">
        <v>903</v>
      </c>
      <c r="D15">
        <v>1.226558162889174</v>
      </c>
    </row>
    <row r="16" spans="1:4">
      <c r="A16">
        <v>2031</v>
      </c>
      <c r="B16" t="s">
        <v>903</v>
      </c>
      <c r="D16">
        <v>1.238773162797445</v>
      </c>
    </row>
    <row r="17" spans="1:4">
      <c r="A17">
        <v>2032</v>
      </c>
      <c r="B17" t="s">
        <v>903</v>
      </c>
      <c r="D17">
        <v>1.2505148744329211</v>
      </c>
    </row>
    <row r="18" spans="1:4">
      <c r="A18">
        <v>2033</v>
      </c>
      <c r="B18" t="s">
        <v>903</v>
      </c>
      <c r="D18">
        <v>1.261765722921629</v>
      </c>
    </row>
    <row r="19" spans="1:4">
      <c r="A19">
        <v>2034</v>
      </c>
      <c r="B19" t="s">
        <v>903</v>
      </c>
      <c r="D19">
        <v>1.272510754204133</v>
      </c>
    </row>
    <row r="20" spans="1:4">
      <c r="A20">
        <v>2035</v>
      </c>
      <c r="B20" t="s">
        <v>903</v>
      </c>
      <c r="D20">
        <v>1.282739022525593</v>
      </c>
    </row>
    <row r="21" spans="1:4">
      <c r="A21">
        <v>2036</v>
      </c>
      <c r="B21" t="s">
        <v>903</v>
      </c>
      <c r="D21">
        <v>1.292444361263559</v>
      </c>
    </row>
    <row r="22" spans="1:4">
      <c r="A22">
        <v>2037</v>
      </c>
      <c r="B22" t="s">
        <v>903</v>
      </c>
      <c r="D22">
        <v>1.3016230704445659</v>
      </c>
    </row>
    <row r="23" spans="1:4">
      <c r="A23">
        <v>2038</v>
      </c>
      <c r="B23" t="s">
        <v>903</v>
      </c>
      <c r="D23">
        <v>1.310274841737489</v>
      </c>
    </row>
    <row r="24" spans="1:4">
      <c r="A24">
        <v>2039</v>
      </c>
      <c r="B24" t="s">
        <v>903</v>
      </c>
      <c r="D24">
        <v>1.318400600135696</v>
      </c>
    </row>
    <row r="25" spans="1:4">
      <c r="A25">
        <v>2040</v>
      </c>
      <c r="B25" t="s">
        <v>903</v>
      </c>
      <c r="D25">
        <v>1.32600327478485</v>
      </c>
    </row>
    <row r="26" spans="1:4">
      <c r="A26">
        <v>2041</v>
      </c>
      <c r="B26" t="s">
        <v>903</v>
      </c>
      <c r="D26">
        <v>1.333088261479592</v>
      </c>
    </row>
    <row r="27" spans="1:4">
      <c r="A27">
        <v>2042</v>
      </c>
      <c r="B27" t="s">
        <v>903</v>
      </c>
      <c r="D27">
        <v>1.3396600310211939</v>
      </c>
    </row>
    <row r="28" spans="1:4">
      <c r="A28">
        <v>2043</v>
      </c>
      <c r="B28" t="s">
        <v>903</v>
      </c>
      <c r="D28">
        <v>1.3457222833831259</v>
      </c>
    </row>
    <row r="29" spans="1:4">
      <c r="A29">
        <v>2044</v>
      </c>
      <c r="B29" t="s">
        <v>903</v>
      </c>
      <c r="D29">
        <v>1.3512762518898771</v>
      </c>
    </row>
    <row r="30" spans="1:4">
      <c r="A30">
        <v>2045</v>
      </c>
      <c r="B30" t="s">
        <v>903</v>
      </c>
      <c r="D30">
        <v>1.3563197782235901</v>
      </c>
    </row>
    <row r="31" spans="1:4">
      <c r="A31">
        <v>2046</v>
      </c>
      <c r="B31" t="s">
        <v>903</v>
      </c>
      <c r="D31">
        <v>1.360851474894216</v>
      </c>
    </row>
    <row r="32" spans="1:4">
      <c r="A32">
        <v>2047</v>
      </c>
      <c r="B32" t="s">
        <v>903</v>
      </c>
      <c r="D32">
        <v>1.3638106828408949</v>
      </c>
    </row>
    <row r="33" spans="1:4">
      <c r="A33">
        <v>2048</v>
      </c>
      <c r="B33" t="s">
        <v>903</v>
      </c>
      <c r="D33">
        <v>1.36652970084327</v>
      </c>
    </row>
    <row r="34" spans="1:4">
      <c r="A34">
        <v>2049</v>
      </c>
      <c r="B34" t="s">
        <v>903</v>
      </c>
      <c r="D34">
        <v>1.3690097622258299</v>
      </c>
    </row>
    <row r="35" spans="1:4">
      <c r="A35">
        <v>2050</v>
      </c>
      <c r="B35" t="s">
        <v>903</v>
      </c>
      <c r="D35">
        <v>1.371249941995208</v>
      </c>
    </row>
    <row r="36" spans="1:4">
      <c r="A36">
        <v>2017</v>
      </c>
      <c r="B36" t="s">
        <v>917</v>
      </c>
      <c r="C36" t="s">
        <v>744</v>
      </c>
      <c r="D36">
        <v>207.60699829832311</v>
      </c>
    </row>
    <row r="37" spans="1:4">
      <c r="A37">
        <v>2018</v>
      </c>
      <c r="B37" t="s">
        <v>917</v>
      </c>
      <c r="C37" t="s">
        <v>744</v>
      </c>
      <c r="D37">
        <v>221.1323663203186</v>
      </c>
    </row>
    <row r="38" spans="1:4">
      <c r="A38">
        <v>2019</v>
      </c>
      <c r="B38" t="s">
        <v>917</v>
      </c>
      <c r="C38" t="s">
        <v>744</v>
      </c>
      <c r="D38">
        <v>225.35936662645489</v>
      </c>
    </row>
    <row r="39" spans="1:4">
      <c r="A39">
        <v>2020</v>
      </c>
      <c r="B39" t="s">
        <v>917</v>
      </c>
      <c r="C39" t="s">
        <v>744</v>
      </c>
      <c r="D39">
        <v>203.3984945100546</v>
      </c>
    </row>
    <row r="40" spans="1:4">
      <c r="A40">
        <v>2021</v>
      </c>
      <c r="B40" t="s">
        <v>917</v>
      </c>
      <c r="C40" t="s">
        <v>744</v>
      </c>
      <c r="D40">
        <v>246.3304873749303</v>
      </c>
    </row>
    <row r="41" spans="1:4">
      <c r="A41">
        <v>2022</v>
      </c>
      <c r="B41" t="s">
        <v>917</v>
      </c>
      <c r="C41" t="s">
        <v>744</v>
      </c>
      <c r="D41">
        <v>257.30345307669057</v>
      </c>
    </row>
    <row r="42" spans="1:4">
      <c r="A42">
        <v>2023</v>
      </c>
      <c r="B42" t="s">
        <v>917</v>
      </c>
      <c r="C42" t="s">
        <v>744</v>
      </c>
      <c r="D42">
        <v>258.2785514273283</v>
      </c>
    </row>
    <row r="43" spans="1:4">
      <c r="A43">
        <v>2024</v>
      </c>
      <c r="B43" t="s">
        <v>917</v>
      </c>
      <c r="C43" t="s">
        <v>744</v>
      </c>
      <c r="D43">
        <v>270.35947661256807</v>
      </c>
    </row>
    <row r="44" spans="1:4">
      <c r="A44">
        <v>2025</v>
      </c>
      <c r="B44" t="s">
        <v>917</v>
      </c>
      <c r="C44" t="s">
        <v>744</v>
      </c>
      <c r="D44">
        <v>281.96860621958859</v>
      </c>
    </row>
    <row r="45" spans="1:4">
      <c r="A45">
        <v>2026</v>
      </c>
      <c r="B45" t="s">
        <v>917</v>
      </c>
      <c r="C45" t="s">
        <v>744</v>
      </c>
      <c r="D45">
        <v>292.98311847055089</v>
      </c>
    </row>
    <row r="46" spans="1:4">
      <c r="A46">
        <v>2027</v>
      </c>
      <c r="B46" t="s">
        <v>917</v>
      </c>
      <c r="C46" t="s">
        <v>744</v>
      </c>
      <c r="D46">
        <v>303.74971595269659</v>
      </c>
    </row>
    <row r="47" spans="1:4">
      <c r="A47">
        <v>2028</v>
      </c>
      <c r="B47" t="s">
        <v>917</v>
      </c>
      <c r="C47" t="s">
        <v>744</v>
      </c>
      <c r="D47">
        <v>315.03253991815541</v>
      </c>
    </row>
    <row r="48" spans="1:4">
      <c r="A48">
        <v>2029</v>
      </c>
      <c r="B48" t="s">
        <v>917</v>
      </c>
      <c r="C48" t="s">
        <v>744</v>
      </c>
      <c r="D48">
        <v>326.57066385162642</v>
      </c>
    </row>
    <row r="49" spans="1:4">
      <c r="A49">
        <v>2030</v>
      </c>
      <c r="B49" t="s">
        <v>917</v>
      </c>
      <c r="C49" t="s">
        <v>744</v>
      </c>
      <c r="D49">
        <v>337.95770041801069</v>
      </c>
    </row>
    <row r="50" spans="1:4">
      <c r="A50">
        <v>2031</v>
      </c>
      <c r="B50" t="s">
        <v>917</v>
      </c>
      <c r="C50" t="s">
        <v>744</v>
      </c>
      <c r="D50">
        <v>349.14853493713508</v>
      </c>
    </row>
    <row r="51" spans="1:4">
      <c r="A51">
        <v>2032</v>
      </c>
      <c r="B51" t="s">
        <v>917</v>
      </c>
      <c r="C51" t="s">
        <v>744</v>
      </c>
      <c r="D51">
        <v>360.27606439120621</v>
      </c>
    </row>
    <row r="52" spans="1:4">
      <c r="A52">
        <v>2033</v>
      </c>
      <c r="B52" t="s">
        <v>917</v>
      </c>
      <c r="C52" t="s">
        <v>744</v>
      </c>
      <c r="D52">
        <v>371.31076488909372</v>
      </c>
    </row>
    <row r="53" spans="1:4">
      <c r="A53">
        <v>2034</v>
      </c>
      <c r="B53" t="s">
        <v>917</v>
      </c>
      <c r="C53" t="s">
        <v>744</v>
      </c>
      <c r="D53">
        <v>382.22250192299168</v>
      </c>
    </row>
    <row r="54" spans="1:4">
      <c r="A54">
        <v>2035</v>
      </c>
      <c r="B54" t="s">
        <v>917</v>
      </c>
      <c r="C54" t="s">
        <v>744</v>
      </c>
      <c r="D54">
        <v>392.98065947452648</v>
      </c>
    </row>
    <row r="55" spans="1:4">
      <c r="A55">
        <v>2036</v>
      </c>
      <c r="B55" t="s">
        <v>917</v>
      </c>
      <c r="C55" t="s">
        <v>744</v>
      </c>
      <c r="D55">
        <v>403.55427619419447</v>
      </c>
    </row>
    <row r="56" spans="1:4">
      <c r="A56">
        <v>2037</v>
      </c>
      <c r="B56" t="s">
        <v>917</v>
      </c>
      <c r="C56" t="s">
        <v>744</v>
      </c>
      <c r="D56">
        <v>413.91218786964942</v>
      </c>
    </row>
    <row r="57" spans="1:4">
      <c r="A57">
        <v>2038</v>
      </c>
      <c r="B57" t="s">
        <v>917</v>
      </c>
      <c r="C57" t="s">
        <v>744</v>
      </c>
      <c r="D57">
        <v>424.023175319583</v>
      </c>
    </row>
    <row r="58" spans="1:4">
      <c r="A58">
        <v>2039</v>
      </c>
      <c r="B58" t="s">
        <v>917</v>
      </c>
      <c r="C58" t="s">
        <v>744</v>
      </c>
      <c r="D58">
        <v>433.85611677724182</v>
      </c>
    </row>
    <row r="59" spans="1:4">
      <c r="A59">
        <v>2040</v>
      </c>
      <c r="B59" t="s">
        <v>917</v>
      </c>
      <c r="C59" t="s">
        <v>744</v>
      </c>
      <c r="D59">
        <v>443.3801437619195</v>
      </c>
    </row>
    <row r="60" spans="1:4">
      <c r="A60">
        <v>2041</v>
      </c>
      <c r="B60" t="s">
        <v>917</v>
      </c>
      <c r="C60" t="s">
        <v>744</v>
      </c>
      <c r="D60">
        <v>452.5647993791402</v>
      </c>
    </row>
    <row r="61" spans="1:4">
      <c r="A61">
        <v>2042</v>
      </c>
      <c r="B61" t="s">
        <v>917</v>
      </c>
      <c r="C61" t="s">
        <v>744</v>
      </c>
      <c r="D61">
        <v>461.38019794145458</v>
      </c>
    </row>
    <row r="62" spans="1:4">
      <c r="A62">
        <v>2043</v>
      </c>
      <c r="B62" t="s">
        <v>917</v>
      </c>
      <c r="C62" t="s">
        <v>744</v>
      </c>
      <c r="D62">
        <v>469.79718476258091</v>
      </c>
    </row>
    <row r="63" spans="1:4">
      <c r="A63">
        <v>2044</v>
      </c>
      <c r="B63" t="s">
        <v>917</v>
      </c>
      <c r="C63" t="s">
        <v>744</v>
      </c>
      <c r="D63">
        <v>477.78749494885301</v>
      </c>
    </row>
    <row r="64" spans="1:4">
      <c r="A64">
        <v>2045</v>
      </c>
      <c r="B64" t="s">
        <v>917</v>
      </c>
      <c r="C64" t="s">
        <v>744</v>
      </c>
      <c r="D64">
        <v>485.32390999394647</v>
      </c>
    </row>
    <row r="65" spans="1:4">
      <c r="A65">
        <v>2046</v>
      </c>
      <c r="B65" t="s">
        <v>917</v>
      </c>
      <c r="C65" t="s">
        <v>744</v>
      </c>
      <c r="D65">
        <v>492.38041097635642</v>
      </c>
    </row>
    <row r="66" spans="1:4">
      <c r="A66">
        <v>2047</v>
      </c>
      <c r="B66" t="s">
        <v>917</v>
      </c>
      <c r="C66" t="s">
        <v>744</v>
      </c>
      <c r="D66">
        <v>496.64925252238271</v>
      </c>
    </row>
    <row r="67" spans="1:4">
      <c r="A67">
        <v>2048</v>
      </c>
      <c r="B67" t="s">
        <v>917</v>
      </c>
      <c r="C67" t="s">
        <v>744</v>
      </c>
      <c r="D67">
        <v>500.95510408696299</v>
      </c>
    </row>
    <row r="68" spans="1:4">
      <c r="A68">
        <v>2049</v>
      </c>
      <c r="B68" t="s">
        <v>917</v>
      </c>
      <c r="C68" t="s">
        <v>744</v>
      </c>
      <c r="D68">
        <v>505.2982865396944</v>
      </c>
    </row>
    <row r="69" spans="1:4">
      <c r="A69">
        <v>2050</v>
      </c>
      <c r="B69" t="s">
        <v>917</v>
      </c>
      <c r="C69" t="s">
        <v>744</v>
      </c>
      <c r="D69">
        <v>509.6791235320519</v>
      </c>
    </row>
    <row r="70" spans="1:4">
      <c r="A70">
        <v>2017</v>
      </c>
      <c r="B70" t="s">
        <v>926</v>
      </c>
      <c r="C70" t="s">
        <v>744</v>
      </c>
      <c r="D70">
        <v>252.47857070382119</v>
      </c>
    </row>
    <row r="71" spans="1:4">
      <c r="A71">
        <v>2018</v>
      </c>
      <c r="B71" t="s">
        <v>926</v>
      </c>
      <c r="C71" t="s">
        <v>744</v>
      </c>
      <c r="D71">
        <v>268.92727240668751</v>
      </c>
    </row>
    <row r="72" spans="1:4">
      <c r="A72">
        <v>2019</v>
      </c>
      <c r="B72" t="s">
        <v>926</v>
      </c>
      <c r="C72" t="s">
        <v>744</v>
      </c>
      <c r="D72">
        <v>274.0678842569892</v>
      </c>
    </row>
    <row r="73" spans="1:4">
      <c r="A73">
        <v>2020</v>
      </c>
      <c r="B73" t="s">
        <v>926</v>
      </c>
      <c r="C73" t="s">
        <v>744</v>
      </c>
      <c r="D73">
        <v>247.36045315492819</v>
      </c>
    </row>
    <row r="74" spans="1:4">
      <c r="A74">
        <v>2021</v>
      </c>
      <c r="B74" t="s">
        <v>926</v>
      </c>
      <c r="C74" t="s">
        <v>744</v>
      </c>
      <c r="D74">
        <v>299.57164201097368</v>
      </c>
    </row>
    <row r="75" spans="1:4">
      <c r="A75">
        <v>2022</v>
      </c>
      <c r="B75" t="s">
        <v>926</v>
      </c>
      <c r="C75" t="s">
        <v>744</v>
      </c>
      <c r="D75">
        <v>312.91627258446471</v>
      </c>
    </row>
    <row r="76" spans="1:4">
      <c r="A76">
        <v>2023</v>
      </c>
      <c r="B76" t="s">
        <v>926</v>
      </c>
      <c r="C76" t="s">
        <v>744</v>
      </c>
      <c r="D76">
        <v>314.10212585474272</v>
      </c>
    </row>
    <row r="77" spans="1:4">
      <c r="A77">
        <v>2024</v>
      </c>
      <c r="B77" t="s">
        <v>926</v>
      </c>
      <c r="C77" t="s">
        <v>744</v>
      </c>
      <c r="D77">
        <v>328.79418704993492</v>
      </c>
    </row>
    <row r="78" spans="1:4">
      <c r="A78">
        <v>2025</v>
      </c>
      <c r="B78" t="s">
        <v>926</v>
      </c>
      <c r="C78" t="s">
        <v>744</v>
      </c>
      <c r="D78">
        <v>342.91248014371661</v>
      </c>
    </row>
    <row r="79" spans="1:4">
      <c r="A79">
        <v>2026</v>
      </c>
      <c r="B79" t="s">
        <v>926</v>
      </c>
      <c r="C79" t="s">
        <v>744</v>
      </c>
      <c r="D79">
        <v>356.3076370166396</v>
      </c>
    </row>
    <row r="80" spans="1:4">
      <c r="A80">
        <v>2027</v>
      </c>
      <c r="B80" t="s">
        <v>926</v>
      </c>
      <c r="C80" t="s">
        <v>744</v>
      </c>
      <c r="D80">
        <v>369.40129554412982</v>
      </c>
    </row>
    <row r="81" spans="1:4">
      <c r="A81">
        <v>2028</v>
      </c>
      <c r="B81" t="s">
        <v>926</v>
      </c>
      <c r="C81" t="s">
        <v>744</v>
      </c>
      <c r="D81">
        <v>383.12275624464257</v>
      </c>
    </row>
    <row r="82" spans="1:4">
      <c r="A82">
        <v>2029</v>
      </c>
      <c r="B82" t="s">
        <v>926</v>
      </c>
      <c r="C82" t="s">
        <v>744</v>
      </c>
      <c r="D82">
        <v>397.15469670524419</v>
      </c>
    </row>
    <row r="83" spans="1:4">
      <c r="A83">
        <v>2030</v>
      </c>
      <c r="B83" t="s">
        <v>926</v>
      </c>
      <c r="C83" t="s">
        <v>744</v>
      </c>
      <c r="D83">
        <v>411.00289421495262</v>
      </c>
    </row>
    <row r="84" spans="1:4">
      <c r="A84">
        <v>2031</v>
      </c>
      <c r="B84" t="s">
        <v>926</v>
      </c>
      <c r="C84" t="s">
        <v>744</v>
      </c>
      <c r="D84">
        <v>424.61248313792078</v>
      </c>
    </row>
    <row r="85" spans="1:4">
      <c r="A85">
        <v>2032</v>
      </c>
      <c r="B85" t="s">
        <v>926</v>
      </c>
      <c r="C85" t="s">
        <v>744</v>
      </c>
      <c r="D85">
        <v>438.14508442331407</v>
      </c>
    </row>
    <row r="86" spans="1:4">
      <c r="A86">
        <v>2033</v>
      </c>
      <c r="B86" t="s">
        <v>926</v>
      </c>
      <c r="C86" t="s">
        <v>744</v>
      </c>
      <c r="D86">
        <v>451.56479297209802</v>
      </c>
    </row>
    <row r="87" spans="1:4">
      <c r="A87">
        <v>2034</v>
      </c>
      <c r="B87" t="s">
        <v>926</v>
      </c>
      <c r="C87" t="s">
        <v>744</v>
      </c>
      <c r="D87">
        <v>464.83496109165122</v>
      </c>
    </row>
    <row r="88" spans="1:4">
      <c r="A88">
        <v>2035</v>
      </c>
      <c r="B88" t="s">
        <v>926</v>
      </c>
      <c r="C88" t="s">
        <v>744</v>
      </c>
      <c r="D88">
        <v>477.91835550649142</v>
      </c>
    </row>
    <row r="89" spans="1:4">
      <c r="A89">
        <v>2036</v>
      </c>
      <c r="B89" t="s">
        <v>926</v>
      </c>
      <c r="C89" t="s">
        <v>744</v>
      </c>
      <c r="D89">
        <v>490.77732297114147</v>
      </c>
    </row>
    <row r="90" spans="1:4">
      <c r="A90">
        <v>2037</v>
      </c>
      <c r="B90" t="s">
        <v>926</v>
      </c>
      <c r="C90" t="s">
        <v>744</v>
      </c>
      <c r="D90">
        <v>503.37396353109688</v>
      </c>
    </row>
    <row r="91" spans="1:4">
      <c r="A91">
        <v>2038</v>
      </c>
      <c r="B91" t="s">
        <v>926</v>
      </c>
      <c r="C91" t="s">
        <v>744</v>
      </c>
      <c r="D91">
        <v>515.67031038206028</v>
      </c>
    </row>
    <row r="92" spans="1:4">
      <c r="A92">
        <v>2039</v>
      </c>
      <c r="B92" t="s">
        <v>926</v>
      </c>
      <c r="C92" t="s">
        <v>744</v>
      </c>
      <c r="D92">
        <v>527.62851518918637</v>
      </c>
    </row>
    <row r="93" spans="1:4">
      <c r="A93">
        <v>2040</v>
      </c>
      <c r="B93" t="s">
        <v>926</v>
      </c>
      <c r="C93" t="s">
        <v>744</v>
      </c>
      <c r="D93">
        <v>539.21103764818713</v>
      </c>
    </row>
    <row r="94" spans="1:4">
      <c r="A94">
        <v>2041</v>
      </c>
      <c r="B94" t="s">
        <v>926</v>
      </c>
      <c r="C94" t="s">
        <v>744</v>
      </c>
      <c r="D94">
        <v>550.38083800005427</v>
      </c>
    </row>
    <row r="95" spans="1:4">
      <c r="A95">
        <v>2042</v>
      </c>
      <c r="B95" t="s">
        <v>926</v>
      </c>
      <c r="C95" t="s">
        <v>744</v>
      </c>
      <c r="D95">
        <v>561.10157115183097</v>
      </c>
    </row>
    <row r="96" spans="1:4">
      <c r="A96">
        <v>2043</v>
      </c>
      <c r="B96" t="s">
        <v>926</v>
      </c>
      <c r="C96" t="s">
        <v>744</v>
      </c>
      <c r="D96">
        <v>571.33778100819211</v>
      </c>
    </row>
    <row r="97" spans="1:4">
      <c r="A97">
        <v>2044</v>
      </c>
      <c r="B97" t="s">
        <v>926</v>
      </c>
      <c r="C97" t="s">
        <v>744</v>
      </c>
      <c r="D97">
        <v>581.0550935836153</v>
      </c>
    </row>
    <row r="98" spans="1:4">
      <c r="A98">
        <v>2045</v>
      </c>
      <c r="B98" t="s">
        <v>926</v>
      </c>
      <c r="C98" t="s">
        <v>744</v>
      </c>
      <c r="D98">
        <v>590.22040744303433</v>
      </c>
    </row>
    <row r="99" spans="1:4">
      <c r="A99">
        <v>2046</v>
      </c>
      <c r="B99" t="s">
        <v>926</v>
      </c>
      <c r="C99" t="s">
        <v>744</v>
      </c>
      <c r="D99">
        <v>598.80208001097378</v>
      </c>
    </row>
    <row r="100" spans="1:4">
      <c r="A100">
        <v>2047</v>
      </c>
      <c r="B100" t="s">
        <v>926</v>
      </c>
      <c r="C100" t="s">
        <v>744</v>
      </c>
      <c r="D100">
        <v>603.99357654498283</v>
      </c>
    </row>
    <row r="101" spans="1:4">
      <c r="A101">
        <v>2048</v>
      </c>
      <c r="B101" t="s">
        <v>926</v>
      </c>
      <c r="C101" t="s">
        <v>744</v>
      </c>
      <c r="D101">
        <v>609.23008233524479</v>
      </c>
    </row>
    <row r="102" spans="1:4">
      <c r="A102">
        <v>2049</v>
      </c>
      <c r="B102" t="s">
        <v>926</v>
      </c>
      <c r="C102" t="s">
        <v>744</v>
      </c>
      <c r="D102">
        <v>614.5119876031772</v>
      </c>
    </row>
    <row r="103" spans="1:4">
      <c r="A103">
        <v>2050</v>
      </c>
      <c r="B103" t="s">
        <v>926</v>
      </c>
      <c r="C103" t="s">
        <v>744</v>
      </c>
      <c r="D103">
        <v>619.83968595334295</v>
      </c>
    </row>
    <row r="104" spans="1:4">
      <c r="A104">
        <v>2017</v>
      </c>
      <c r="B104" t="s">
        <v>929</v>
      </c>
      <c r="C104" t="s">
        <v>744</v>
      </c>
      <c r="D104">
        <v>185.4812707986263</v>
      </c>
    </row>
    <row r="105" spans="1:4">
      <c r="A105">
        <v>2018</v>
      </c>
      <c r="B105" t="s">
        <v>929</v>
      </c>
      <c r="C105" t="s">
        <v>744</v>
      </c>
      <c r="D105">
        <v>197.5651719642986</v>
      </c>
    </row>
    <row r="106" spans="1:4">
      <c r="A106">
        <v>2019</v>
      </c>
      <c r="B106" t="s">
        <v>929</v>
      </c>
      <c r="C106" t="s">
        <v>744</v>
      </c>
      <c r="D106">
        <v>201.3416794754844</v>
      </c>
    </row>
    <row r="107" spans="1:4">
      <c r="A107">
        <v>2020</v>
      </c>
      <c r="B107" t="s">
        <v>929</v>
      </c>
      <c r="C107" t="s">
        <v>744</v>
      </c>
      <c r="D107">
        <v>181.72128853787811</v>
      </c>
    </row>
    <row r="108" spans="1:4">
      <c r="A108">
        <v>2021</v>
      </c>
      <c r="B108" t="s">
        <v>929</v>
      </c>
      <c r="C108" t="s">
        <v>744</v>
      </c>
      <c r="D108">
        <v>220.07780185277159</v>
      </c>
    </row>
    <row r="109" spans="1:4">
      <c r="A109">
        <v>2022</v>
      </c>
      <c r="B109" t="s">
        <v>929</v>
      </c>
      <c r="C109" t="s">
        <v>744</v>
      </c>
      <c r="D109">
        <v>229.8813231187919</v>
      </c>
    </row>
    <row r="110" spans="1:4">
      <c r="A110">
        <v>2023</v>
      </c>
      <c r="B110" t="s">
        <v>929</v>
      </c>
      <c r="C110" t="s">
        <v>744</v>
      </c>
      <c r="D110">
        <v>230.75250030796369</v>
      </c>
    </row>
    <row r="111" spans="1:4">
      <c r="A111">
        <v>2024</v>
      </c>
      <c r="B111" t="s">
        <v>929</v>
      </c>
      <c r="C111" t="s">
        <v>744</v>
      </c>
      <c r="D111">
        <v>241.5459002133054</v>
      </c>
    </row>
    <row r="112" spans="1:4">
      <c r="A112">
        <v>2025</v>
      </c>
      <c r="B112" t="s">
        <v>929</v>
      </c>
      <c r="C112" t="s">
        <v>744</v>
      </c>
      <c r="D112">
        <v>251.9177861806655</v>
      </c>
    </row>
    <row r="113" spans="1:4">
      <c r="A113">
        <v>2026</v>
      </c>
      <c r="B113" t="s">
        <v>929</v>
      </c>
      <c r="C113" t="s">
        <v>744</v>
      </c>
      <c r="D113">
        <v>261.75842617007402</v>
      </c>
    </row>
    <row r="114" spans="1:4">
      <c r="A114">
        <v>2027</v>
      </c>
      <c r="B114" t="s">
        <v>929</v>
      </c>
      <c r="C114" t="s">
        <v>744</v>
      </c>
      <c r="D114">
        <v>271.37757292107148</v>
      </c>
    </row>
    <row r="115" spans="1:4">
      <c r="A115">
        <v>2028</v>
      </c>
      <c r="B115" t="s">
        <v>929</v>
      </c>
      <c r="C115" t="s">
        <v>744</v>
      </c>
      <c r="D115">
        <v>281.45792928893962</v>
      </c>
    </row>
    <row r="116" spans="1:4">
      <c r="A116">
        <v>2029</v>
      </c>
      <c r="B116" t="s">
        <v>929</v>
      </c>
      <c r="C116" t="s">
        <v>744</v>
      </c>
      <c r="D116">
        <v>291.76637701639532</v>
      </c>
    </row>
    <row r="117" spans="1:4">
      <c r="A117">
        <v>2030</v>
      </c>
      <c r="B117" t="s">
        <v>929</v>
      </c>
      <c r="C117" t="s">
        <v>744</v>
      </c>
      <c r="D117">
        <v>301.93983952139428</v>
      </c>
    </row>
    <row r="118" spans="1:4">
      <c r="A118">
        <v>2031</v>
      </c>
      <c r="B118" t="s">
        <v>929</v>
      </c>
      <c r="C118" t="s">
        <v>744</v>
      </c>
      <c r="D118">
        <v>311.93801022333599</v>
      </c>
    </row>
    <row r="119" spans="1:4">
      <c r="A119">
        <v>2032</v>
      </c>
      <c r="B119" t="s">
        <v>929</v>
      </c>
      <c r="C119" t="s">
        <v>744</v>
      </c>
      <c r="D119">
        <v>321.87962260108662</v>
      </c>
    </row>
    <row r="120" spans="1:4">
      <c r="A120">
        <v>2033</v>
      </c>
      <c r="B120" t="s">
        <v>929</v>
      </c>
      <c r="C120" t="s">
        <v>744</v>
      </c>
      <c r="D120">
        <v>331.73829927387072</v>
      </c>
    </row>
    <row r="121" spans="1:4">
      <c r="A121">
        <v>2034</v>
      </c>
      <c r="B121" t="s">
        <v>929</v>
      </c>
      <c r="C121" t="s">
        <v>744</v>
      </c>
      <c r="D121">
        <v>341.48711732074378</v>
      </c>
    </row>
    <row r="122" spans="1:4">
      <c r="A122">
        <v>2035</v>
      </c>
      <c r="B122" t="s">
        <v>929</v>
      </c>
      <c r="C122" t="s">
        <v>744</v>
      </c>
      <c r="D122">
        <v>351.0987236272091</v>
      </c>
    </row>
    <row r="123" spans="1:4">
      <c r="A123">
        <v>2036</v>
      </c>
      <c r="B123" t="s">
        <v>929</v>
      </c>
      <c r="C123" t="s">
        <v>744</v>
      </c>
      <c r="D123">
        <v>360.54545655132478</v>
      </c>
    </row>
    <row r="124" spans="1:4">
      <c r="A124">
        <v>2037</v>
      </c>
      <c r="B124" t="s">
        <v>929</v>
      </c>
      <c r="C124" t="s">
        <v>744</v>
      </c>
      <c r="D124">
        <v>369.7994732084253</v>
      </c>
    </row>
    <row r="125" spans="1:4">
      <c r="A125">
        <v>2038</v>
      </c>
      <c r="B125" t="s">
        <v>929</v>
      </c>
      <c r="C125" t="s">
        <v>744</v>
      </c>
      <c r="D125">
        <v>378.83288160320302</v>
      </c>
    </row>
    <row r="126" spans="1:4">
      <c r="A126">
        <v>2039</v>
      </c>
      <c r="B126" t="s">
        <v>929</v>
      </c>
      <c r="C126" t="s">
        <v>744</v>
      </c>
      <c r="D126">
        <v>387.61787677294319</v>
      </c>
    </row>
    <row r="127" spans="1:4">
      <c r="A127">
        <v>2040</v>
      </c>
      <c r="B127" t="s">
        <v>929</v>
      </c>
      <c r="C127" t="s">
        <v>744</v>
      </c>
      <c r="D127">
        <v>396.12688004700431</v>
      </c>
    </row>
    <row r="128" spans="1:4">
      <c r="A128">
        <v>2041</v>
      </c>
      <c r="B128" t="s">
        <v>929</v>
      </c>
      <c r="C128" t="s">
        <v>744</v>
      </c>
      <c r="D128">
        <v>404.33268047614911</v>
      </c>
    </row>
    <row r="129" spans="1:4">
      <c r="A129">
        <v>2042</v>
      </c>
      <c r="B129" t="s">
        <v>929</v>
      </c>
      <c r="C129" t="s">
        <v>744</v>
      </c>
      <c r="D129">
        <v>412.20857744174612</v>
      </c>
    </row>
    <row r="130" spans="1:4">
      <c r="A130">
        <v>2043</v>
      </c>
      <c r="B130" t="s">
        <v>929</v>
      </c>
      <c r="C130" t="s">
        <v>744</v>
      </c>
      <c r="D130">
        <v>419.72852341984083</v>
      </c>
    </row>
    <row r="131" spans="1:4">
      <c r="A131">
        <v>2044</v>
      </c>
      <c r="B131" t="s">
        <v>929</v>
      </c>
      <c r="C131" t="s">
        <v>744</v>
      </c>
      <c r="D131">
        <v>426.86726584939657</v>
      </c>
    </row>
    <row r="132" spans="1:4">
      <c r="A132">
        <v>2045</v>
      </c>
      <c r="B132" t="s">
        <v>929</v>
      </c>
      <c r="C132" t="s">
        <v>744</v>
      </c>
      <c r="D132">
        <v>433.60048703792881</v>
      </c>
    </row>
    <row r="133" spans="1:4">
      <c r="A133">
        <v>2046</v>
      </c>
      <c r="B133" t="s">
        <v>929</v>
      </c>
      <c r="C133" t="s">
        <v>744</v>
      </c>
      <c r="D133">
        <v>439.90494103195249</v>
      </c>
    </row>
    <row r="134" spans="1:4">
      <c r="A134">
        <v>2047</v>
      </c>
      <c r="B134" t="s">
        <v>929</v>
      </c>
      <c r="C134" t="s">
        <v>744</v>
      </c>
      <c r="D134">
        <v>443.71883055053769</v>
      </c>
    </row>
    <row r="135" spans="1:4">
      <c r="A135">
        <v>2048</v>
      </c>
      <c r="B135" t="s">
        <v>929</v>
      </c>
      <c r="C135" t="s">
        <v>744</v>
      </c>
      <c r="D135">
        <v>447.56578574287181</v>
      </c>
    </row>
    <row r="136" spans="1:4">
      <c r="A136">
        <v>2049</v>
      </c>
      <c r="B136" t="s">
        <v>929</v>
      </c>
      <c r="C136" t="s">
        <v>744</v>
      </c>
      <c r="D136">
        <v>451.44609328185629</v>
      </c>
    </row>
    <row r="137" spans="1:4">
      <c r="A137">
        <v>2050</v>
      </c>
      <c r="B137" t="s">
        <v>929</v>
      </c>
      <c r="C137" t="s">
        <v>744</v>
      </c>
      <c r="D137">
        <v>455.36004232579199</v>
      </c>
    </row>
    <row r="138" spans="1:4">
      <c r="A138">
        <v>2017</v>
      </c>
      <c r="B138" t="s">
        <v>941</v>
      </c>
      <c r="C138" t="s">
        <v>942</v>
      </c>
      <c r="D138">
        <v>2.8396050709986369</v>
      </c>
    </row>
    <row r="139" spans="1:4">
      <c r="A139">
        <v>2018</v>
      </c>
      <c r="B139" t="s">
        <v>941</v>
      </c>
      <c r="C139" t="s">
        <v>942</v>
      </c>
      <c r="D139">
        <v>2.809021980277056</v>
      </c>
    </row>
    <row r="140" spans="1:4">
      <c r="A140">
        <v>2019</v>
      </c>
      <c r="B140" t="s">
        <v>941</v>
      </c>
      <c r="C140" t="s">
        <v>942</v>
      </c>
      <c r="D140">
        <v>2.8000612001599721</v>
      </c>
    </row>
    <row r="141" spans="1:4">
      <c r="A141">
        <v>2020</v>
      </c>
      <c r="B141" t="s">
        <v>941</v>
      </c>
      <c r="C141" t="s">
        <v>942</v>
      </c>
      <c r="D141">
        <v>2.846766531018011</v>
      </c>
    </row>
    <row r="142" spans="1:4">
      <c r="A142">
        <v>2021</v>
      </c>
      <c r="B142" t="s">
        <v>941</v>
      </c>
      <c r="C142" t="s">
        <v>942</v>
      </c>
      <c r="D142">
        <v>2.75017574262057</v>
      </c>
    </row>
    <row r="143" spans="1:4">
      <c r="A143">
        <v>2022</v>
      </c>
      <c r="B143" t="s">
        <v>941</v>
      </c>
      <c r="C143" t="s">
        <v>942</v>
      </c>
      <c r="D143">
        <v>2.7298381930038911</v>
      </c>
    </row>
    <row r="144" spans="1:4">
      <c r="A144">
        <v>2023</v>
      </c>
      <c r="B144" t="s">
        <v>941</v>
      </c>
      <c r="C144" t="s">
        <v>942</v>
      </c>
      <c r="D144">
        <v>2.7281062091248889</v>
      </c>
    </row>
    <row r="145" spans="1:4">
      <c r="A145">
        <v>2024</v>
      </c>
      <c r="B145" t="s">
        <v>941</v>
      </c>
      <c r="C145" t="s">
        <v>942</v>
      </c>
      <c r="D145">
        <v>2.7069319754208321</v>
      </c>
    </row>
    <row r="146" spans="1:4">
      <c r="A146">
        <v>2025</v>
      </c>
      <c r="B146" t="s">
        <v>941</v>
      </c>
      <c r="C146" t="s">
        <v>942</v>
      </c>
      <c r="D146">
        <v>2.6876296158116828</v>
      </c>
    </row>
    <row r="147" spans="1:4">
      <c r="A147">
        <v>2026</v>
      </c>
      <c r="B147" t="s">
        <v>941</v>
      </c>
      <c r="C147" t="s">
        <v>942</v>
      </c>
      <c r="D147">
        <v>2.67018128130794</v>
      </c>
    </row>
    <row r="148" spans="1:4">
      <c r="A148">
        <v>2027</v>
      </c>
      <c r="B148" t="s">
        <v>941</v>
      </c>
      <c r="C148" t="s">
        <v>942</v>
      </c>
      <c r="D148">
        <v>2.6538656774218108</v>
      </c>
    </row>
    <row r="149" spans="1:4">
      <c r="A149">
        <v>2028</v>
      </c>
      <c r="B149" t="s">
        <v>941</v>
      </c>
      <c r="C149" t="s">
        <v>942</v>
      </c>
      <c r="D149">
        <v>2.6374759412531992</v>
      </c>
    </row>
    <row r="150" spans="1:4">
      <c r="A150">
        <v>2029</v>
      </c>
      <c r="B150" t="s">
        <v>941</v>
      </c>
      <c r="C150" t="s">
        <v>942</v>
      </c>
      <c r="D150">
        <v>2.6214137127709671</v>
      </c>
    </row>
    <row r="151" spans="1:4">
      <c r="A151">
        <v>2030</v>
      </c>
      <c r="B151" t="s">
        <v>941</v>
      </c>
      <c r="C151" t="s">
        <v>942</v>
      </c>
      <c r="D151">
        <v>2.606209513236895</v>
      </c>
    </row>
    <row r="152" spans="1:4">
      <c r="A152">
        <v>2031</v>
      </c>
      <c r="B152" t="s">
        <v>941</v>
      </c>
      <c r="C152" t="s">
        <v>942</v>
      </c>
      <c r="D152">
        <v>2.5918492988189601</v>
      </c>
    </row>
    <row r="153" spans="1:4">
      <c r="A153">
        <v>2032</v>
      </c>
      <c r="B153" t="s">
        <v>941</v>
      </c>
      <c r="C153" t="s">
        <v>942</v>
      </c>
      <c r="D153">
        <v>2.5781006182259341</v>
      </c>
    </row>
    <row r="154" spans="1:4">
      <c r="A154">
        <v>2033</v>
      </c>
      <c r="B154" t="s">
        <v>941</v>
      </c>
      <c r="C154" t="s">
        <v>942</v>
      </c>
      <c r="D154">
        <v>2.5649544534901629</v>
      </c>
    </row>
    <row r="155" spans="1:4">
      <c r="A155">
        <v>2034</v>
      </c>
      <c r="B155" t="s">
        <v>941</v>
      </c>
      <c r="C155" t="s">
        <v>942</v>
      </c>
      <c r="D155">
        <v>2.5524022076333961</v>
      </c>
    </row>
    <row r="156" spans="1:4">
      <c r="A156">
        <v>2035</v>
      </c>
      <c r="B156" t="s">
        <v>941</v>
      </c>
      <c r="C156" t="s">
        <v>942</v>
      </c>
      <c r="D156">
        <v>2.540435695283275</v>
      </c>
    </row>
    <row r="157" spans="1:4">
      <c r="A157">
        <v>2036</v>
      </c>
      <c r="B157" t="s">
        <v>941</v>
      </c>
      <c r="C157" t="s">
        <v>942</v>
      </c>
      <c r="D157">
        <v>2.5290471337642941</v>
      </c>
    </row>
    <row r="158" spans="1:4">
      <c r="A158">
        <v>2037</v>
      </c>
      <c r="B158" t="s">
        <v>941</v>
      </c>
      <c r="C158" t="s">
        <v>942</v>
      </c>
      <c r="D158">
        <v>2.5182291346496171</v>
      </c>
    </row>
    <row r="159" spans="1:4">
      <c r="A159">
        <v>2038</v>
      </c>
      <c r="B159" t="s">
        <v>941</v>
      </c>
      <c r="C159" t="s">
        <v>942</v>
      </c>
      <c r="D159">
        <v>2.5079746957608959</v>
      </c>
    </row>
    <row r="160" spans="1:4">
      <c r="A160">
        <v>2039</v>
      </c>
      <c r="B160" t="s">
        <v>941</v>
      </c>
      <c r="C160" t="s">
        <v>942</v>
      </c>
      <c r="D160">
        <v>2.4982771936039541</v>
      </c>
    </row>
    <row r="161" spans="1:4">
      <c r="A161">
        <v>2040</v>
      </c>
      <c r="B161" t="s">
        <v>941</v>
      </c>
      <c r="C161" t="s">
        <v>942</v>
      </c>
      <c r="D161">
        <v>2.489130376228871</v>
      </c>
    </row>
    <row r="162" spans="1:4">
      <c r="A162">
        <v>2041</v>
      </c>
      <c r="B162" t="s">
        <v>941</v>
      </c>
      <c r="C162" t="s">
        <v>942</v>
      </c>
      <c r="D162">
        <v>2.4805283565036871</v>
      </c>
    </row>
    <row r="163" spans="1:4">
      <c r="A163">
        <v>2042</v>
      </c>
      <c r="B163" t="s">
        <v>941</v>
      </c>
      <c r="C163" t="s">
        <v>942</v>
      </c>
      <c r="D163">
        <v>2.4724656057915682</v>
      </c>
    </row>
    <row r="164" spans="1:4">
      <c r="A164">
        <v>2043</v>
      </c>
      <c r="B164" t="s">
        <v>941</v>
      </c>
      <c r="C164" t="s">
        <v>942</v>
      </c>
      <c r="D164">
        <v>2.4649369480219332</v>
      </c>
    </row>
    <row r="165" spans="1:4">
      <c r="A165">
        <v>2044</v>
      </c>
      <c r="B165" t="s">
        <v>941</v>
      </c>
      <c r="C165" t="s">
        <v>942</v>
      </c>
      <c r="D165">
        <v>2.457937554146612</v>
      </c>
    </row>
    <row r="166" spans="1:4">
      <c r="A166">
        <v>2045</v>
      </c>
      <c r="B166" t="s">
        <v>941</v>
      </c>
      <c r="C166" t="s">
        <v>942</v>
      </c>
      <c r="D166">
        <v>2.4514629369727312</v>
      </c>
    </row>
    <row r="167" spans="1:4">
      <c r="A167">
        <v>2046</v>
      </c>
      <c r="B167" t="s">
        <v>941</v>
      </c>
      <c r="C167" t="s">
        <v>942</v>
      </c>
      <c r="D167">
        <v>2.445508946364559</v>
      </c>
    </row>
    <row r="168" spans="1:4">
      <c r="A168">
        <v>2047</v>
      </c>
      <c r="B168" t="s">
        <v>941</v>
      </c>
      <c r="C168" t="s">
        <v>942</v>
      </c>
      <c r="D168">
        <v>2.4419629583923301</v>
      </c>
    </row>
    <row r="169" spans="1:4">
      <c r="A169">
        <v>2048</v>
      </c>
      <c r="B169" t="s">
        <v>941</v>
      </c>
      <c r="C169" t="s">
        <v>942</v>
      </c>
      <c r="D169">
        <v>2.438422112102661</v>
      </c>
    </row>
    <row r="170" spans="1:4">
      <c r="A170">
        <v>2049</v>
      </c>
      <c r="B170" t="s">
        <v>941</v>
      </c>
      <c r="C170" t="s">
        <v>942</v>
      </c>
      <c r="D170">
        <v>2.4348864000401131</v>
      </c>
    </row>
    <row r="171" spans="1:4">
      <c r="A171">
        <v>2050</v>
      </c>
      <c r="B171" t="s">
        <v>941</v>
      </c>
      <c r="C171" t="s">
        <v>942</v>
      </c>
      <c r="D171">
        <v>2.431355814760054</v>
      </c>
    </row>
    <row r="172" spans="1:4">
      <c r="A172">
        <v>2017</v>
      </c>
      <c r="B172" t="s">
        <v>322</v>
      </c>
      <c r="C172" t="s">
        <v>943</v>
      </c>
      <c r="D172">
        <v>147530</v>
      </c>
    </row>
    <row r="173" spans="1:4">
      <c r="A173">
        <v>2018</v>
      </c>
      <c r="B173" t="s">
        <v>322</v>
      </c>
      <c r="C173" t="s">
        <v>943</v>
      </c>
      <c r="D173">
        <v>153009.05644397641</v>
      </c>
    </row>
    <row r="174" spans="1:4">
      <c r="A174">
        <v>2019</v>
      </c>
      <c r="B174" t="s">
        <v>322</v>
      </c>
      <c r="C174" t="s">
        <v>943</v>
      </c>
      <c r="D174">
        <v>154692.1560648602</v>
      </c>
    </row>
    <row r="175" spans="1:4">
      <c r="A175">
        <v>2020</v>
      </c>
      <c r="B175" t="s">
        <v>322</v>
      </c>
      <c r="C175" t="s">
        <v>943</v>
      </c>
      <c r="D175">
        <v>145794.6309214319</v>
      </c>
    </row>
    <row r="176" spans="1:4">
      <c r="A176">
        <v>2021</v>
      </c>
      <c r="B176" t="s">
        <v>322</v>
      </c>
      <c r="C176" t="s">
        <v>943</v>
      </c>
      <c r="D176">
        <v>162852.6027392394</v>
      </c>
    </row>
    <row r="177" spans="1:4">
      <c r="A177">
        <v>2022</v>
      </c>
      <c r="B177" t="s">
        <v>322</v>
      </c>
      <c r="C177" t="s">
        <v>943</v>
      </c>
      <c r="D177">
        <v>167005.34410908999</v>
      </c>
    </row>
    <row r="178" spans="1:4">
      <c r="A178">
        <v>2023</v>
      </c>
      <c r="B178" t="s">
        <v>322</v>
      </c>
      <c r="C178" t="s">
        <v>943</v>
      </c>
      <c r="D178">
        <v>167370.71951466051</v>
      </c>
    </row>
    <row r="179" spans="1:4">
      <c r="A179">
        <v>2024</v>
      </c>
      <c r="B179" t="s">
        <v>322</v>
      </c>
      <c r="C179" t="s">
        <v>943</v>
      </c>
      <c r="D179">
        <v>171850.20272737401</v>
      </c>
    </row>
    <row r="180" spans="1:4">
      <c r="A180">
        <v>2025</v>
      </c>
      <c r="B180" t="s">
        <v>322</v>
      </c>
      <c r="C180" t="s">
        <v>943</v>
      </c>
      <c r="D180">
        <v>176075.7708843523</v>
      </c>
    </row>
    <row r="181" spans="1:4">
      <c r="A181">
        <v>2026</v>
      </c>
      <c r="B181" t="s">
        <v>322</v>
      </c>
      <c r="C181" t="s">
        <v>943</v>
      </c>
      <c r="D181">
        <v>180017.49442511599</v>
      </c>
    </row>
    <row r="182" spans="1:4">
      <c r="A182">
        <v>2027</v>
      </c>
      <c r="B182" t="s">
        <v>322</v>
      </c>
      <c r="C182" t="s">
        <v>943</v>
      </c>
      <c r="D182">
        <v>183810.46191746049</v>
      </c>
    </row>
    <row r="183" spans="1:4">
      <c r="A183">
        <v>2028</v>
      </c>
      <c r="B183" t="s">
        <v>322</v>
      </c>
      <c r="C183" t="s">
        <v>943</v>
      </c>
      <c r="D183">
        <v>187724.86237434091</v>
      </c>
    </row>
    <row r="184" spans="1:4">
      <c r="A184">
        <v>2029</v>
      </c>
      <c r="B184" t="s">
        <v>322</v>
      </c>
      <c r="C184" t="s">
        <v>943</v>
      </c>
      <c r="D184">
        <v>191667.084484202</v>
      </c>
    </row>
    <row r="185" spans="1:4">
      <c r="A185">
        <v>2030</v>
      </c>
      <c r="B185" t="s">
        <v>322</v>
      </c>
      <c r="C185" t="s">
        <v>943</v>
      </c>
      <c r="D185">
        <v>195500.42617388611</v>
      </c>
    </row>
    <row r="186" spans="1:4">
      <c r="A186">
        <v>2031</v>
      </c>
      <c r="B186" t="s">
        <v>322</v>
      </c>
      <c r="C186" t="s">
        <v>943</v>
      </c>
      <c r="D186">
        <v>199214.93427118991</v>
      </c>
    </row>
    <row r="187" spans="1:4">
      <c r="A187">
        <v>2032</v>
      </c>
      <c r="B187" t="s">
        <v>322</v>
      </c>
      <c r="C187" t="s">
        <v>943</v>
      </c>
      <c r="D187">
        <v>202858.90744390039</v>
      </c>
    </row>
    <row r="188" spans="1:4">
      <c r="A188">
        <v>2033</v>
      </c>
      <c r="B188" t="s">
        <v>322</v>
      </c>
      <c r="C188" t="s">
        <v>943</v>
      </c>
      <c r="D188">
        <v>206425.84323312229</v>
      </c>
    </row>
    <row r="189" spans="1:4">
      <c r="A189">
        <v>2034</v>
      </c>
      <c r="B189" t="s">
        <v>322</v>
      </c>
      <c r="C189" t="s">
        <v>943</v>
      </c>
      <c r="D189">
        <v>209909.27933768119</v>
      </c>
    </row>
    <row r="190" spans="1:4">
      <c r="A190">
        <v>2035</v>
      </c>
      <c r="B190" t="s">
        <v>322</v>
      </c>
      <c r="C190" t="s">
        <v>943</v>
      </c>
      <c r="D190">
        <v>213302.81268697369</v>
      </c>
    </row>
    <row r="191" spans="1:4">
      <c r="A191">
        <v>2036</v>
      </c>
      <c r="B191" t="s">
        <v>322</v>
      </c>
      <c r="C191" t="s">
        <v>943</v>
      </c>
      <c r="D191">
        <v>216600.11866642651</v>
      </c>
    </row>
    <row r="192" spans="1:4">
      <c r="A192">
        <v>2037</v>
      </c>
      <c r="B192" t="s">
        <v>322</v>
      </c>
      <c r="C192" t="s">
        <v>943</v>
      </c>
      <c r="D192">
        <v>219794.97041675629</v>
      </c>
    </row>
    <row r="193" spans="1:4">
      <c r="A193">
        <v>2038</v>
      </c>
      <c r="B193" t="s">
        <v>322</v>
      </c>
      <c r="C193" t="s">
        <v>943</v>
      </c>
      <c r="D193">
        <v>222881.2581263583</v>
      </c>
    </row>
    <row r="194" spans="1:4">
      <c r="A194">
        <v>2039</v>
      </c>
      <c r="B194" t="s">
        <v>322</v>
      </c>
      <c r="C194" t="s">
        <v>943</v>
      </c>
      <c r="D194">
        <v>225853.00823470979</v>
      </c>
    </row>
    <row r="195" spans="1:4">
      <c r="A195">
        <v>2040</v>
      </c>
      <c r="B195" t="s">
        <v>322</v>
      </c>
      <c r="C195" t="s">
        <v>943</v>
      </c>
      <c r="D195">
        <v>228704.402463673</v>
      </c>
    </row>
    <row r="196" spans="1:4">
      <c r="A196">
        <v>2041</v>
      </c>
      <c r="B196" t="s">
        <v>322</v>
      </c>
      <c r="C196" t="s">
        <v>943</v>
      </c>
      <c r="D196">
        <v>231429.79659303179</v>
      </c>
    </row>
    <row r="197" spans="1:4">
      <c r="A197">
        <v>2042</v>
      </c>
      <c r="B197" t="s">
        <v>322</v>
      </c>
      <c r="C197" t="s">
        <v>943</v>
      </c>
      <c r="D197">
        <v>234023.73889651199</v>
      </c>
    </row>
    <row r="198" spans="1:4">
      <c r="A198">
        <v>2043</v>
      </c>
      <c r="B198" t="s">
        <v>322</v>
      </c>
      <c r="C198" t="s">
        <v>943</v>
      </c>
      <c r="D198">
        <v>236480.98815492529</v>
      </c>
    </row>
    <row r="199" spans="1:4">
      <c r="A199">
        <v>2044</v>
      </c>
      <c r="B199" t="s">
        <v>322</v>
      </c>
      <c r="C199" t="s">
        <v>943</v>
      </c>
      <c r="D199">
        <v>238796.5311639423</v>
      </c>
    </row>
    <row r="200" spans="1:4">
      <c r="A200">
        <v>2045</v>
      </c>
      <c r="B200" t="s">
        <v>322</v>
      </c>
      <c r="C200" t="s">
        <v>943</v>
      </c>
      <c r="D200">
        <v>240965.59965534811</v>
      </c>
    </row>
    <row r="201" spans="1:4">
      <c r="A201">
        <v>2046</v>
      </c>
      <c r="B201" t="s">
        <v>322</v>
      </c>
      <c r="C201" t="s">
        <v>943</v>
      </c>
      <c r="D201">
        <v>242983.6865524617</v>
      </c>
    </row>
    <row r="202" spans="1:4">
      <c r="A202">
        <v>2047</v>
      </c>
      <c r="B202" t="s">
        <v>322</v>
      </c>
      <c r="C202" t="s">
        <v>943</v>
      </c>
      <c r="D202">
        <v>244198.604985224</v>
      </c>
    </row>
    <row r="203" spans="1:4">
      <c r="A203">
        <v>2048</v>
      </c>
      <c r="B203" t="s">
        <v>322</v>
      </c>
      <c r="C203" t="s">
        <v>943</v>
      </c>
      <c r="D203">
        <v>245419.59801014999</v>
      </c>
    </row>
    <row r="204" spans="1:4">
      <c r="A204">
        <v>2049</v>
      </c>
      <c r="B204" t="s">
        <v>322</v>
      </c>
      <c r="C204" t="s">
        <v>943</v>
      </c>
      <c r="D204">
        <v>246646.69600020081</v>
      </c>
    </row>
    <row r="205" spans="1:4">
      <c r="A205">
        <v>2050</v>
      </c>
      <c r="B205" t="s">
        <v>322</v>
      </c>
      <c r="C205" t="s">
        <v>943</v>
      </c>
      <c r="D205">
        <v>247879.9294802018</v>
      </c>
    </row>
    <row r="206" spans="1:4">
      <c r="A206">
        <v>2017</v>
      </c>
      <c r="B206" t="s">
        <v>944</v>
      </c>
      <c r="C206" t="s">
        <v>945</v>
      </c>
      <c r="D206">
        <v>227203.8500548155</v>
      </c>
    </row>
    <row r="207" spans="1:4">
      <c r="A207">
        <v>2018</v>
      </c>
      <c r="B207" t="s">
        <v>944</v>
      </c>
      <c r="C207" t="s">
        <v>945</v>
      </c>
      <c r="D207">
        <v>238968.07989369539</v>
      </c>
    </row>
    <row r="208" spans="1:4">
      <c r="A208">
        <v>2019</v>
      </c>
      <c r="B208" t="s">
        <v>944</v>
      </c>
      <c r="C208" t="s">
        <v>945</v>
      </c>
      <c r="D208">
        <v>220161.28723596691</v>
      </c>
    </row>
    <row r="209" spans="1:4">
      <c r="A209">
        <v>2020</v>
      </c>
      <c r="B209" t="s">
        <v>944</v>
      </c>
      <c r="C209" t="s">
        <v>945</v>
      </c>
      <c r="D209">
        <v>184032.58394203751</v>
      </c>
    </row>
    <row r="210" spans="1:4">
      <c r="A210">
        <v>2021</v>
      </c>
      <c r="B210" t="s">
        <v>944</v>
      </c>
      <c r="C210" t="s">
        <v>945</v>
      </c>
      <c r="D210">
        <v>214484.95739586779</v>
      </c>
    </row>
    <row r="211" spans="1:4">
      <c r="A211">
        <v>2022</v>
      </c>
      <c r="B211" t="s">
        <v>944</v>
      </c>
      <c r="C211" t="s">
        <v>945</v>
      </c>
      <c r="D211">
        <v>191447.1050055488</v>
      </c>
    </row>
    <row r="212" spans="1:4">
      <c r="A212">
        <v>2023</v>
      </c>
      <c r="B212" t="s">
        <v>944</v>
      </c>
      <c r="C212" t="s">
        <v>945</v>
      </c>
      <c r="D212">
        <v>191865.95425860619</v>
      </c>
    </row>
    <row r="213" spans="1:4">
      <c r="A213">
        <v>2024</v>
      </c>
      <c r="B213" t="s">
        <v>944</v>
      </c>
      <c r="C213" t="s">
        <v>945</v>
      </c>
      <c r="D213">
        <v>197001.02402280949</v>
      </c>
    </row>
    <row r="214" spans="1:4">
      <c r="A214">
        <v>2025</v>
      </c>
      <c r="B214" t="s">
        <v>944</v>
      </c>
      <c r="C214" t="s">
        <v>945</v>
      </c>
      <c r="D214">
        <v>201845.01745890401</v>
      </c>
    </row>
    <row r="215" spans="1:4">
      <c r="A215">
        <v>2026</v>
      </c>
      <c r="B215" t="s">
        <v>944</v>
      </c>
      <c r="C215" t="s">
        <v>945</v>
      </c>
      <c r="D215">
        <v>206363.62472046859</v>
      </c>
    </row>
    <row r="216" spans="1:4">
      <c r="A216">
        <v>2027</v>
      </c>
      <c r="B216" t="s">
        <v>944</v>
      </c>
      <c r="C216" t="s">
        <v>945</v>
      </c>
      <c r="D216">
        <v>210711.70501492411</v>
      </c>
    </row>
    <row r="217" spans="1:4">
      <c r="A217">
        <v>2028</v>
      </c>
      <c r="B217" t="s">
        <v>944</v>
      </c>
      <c r="C217" t="s">
        <v>945</v>
      </c>
      <c r="D217">
        <v>215198.9903727666</v>
      </c>
    </row>
    <row r="218" spans="1:4">
      <c r="A218">
        <v>2029</v>
      </c>
      <c r="B218" t="s">
        <v>944</v>
      </c>
      <c r="C218" t="s">
        <v>945</v>
      </c>
      <c r="D218">
        <v>219718.16917059469</v>
      </c>
    </row>
    <row r="219" spans="1:4">
      <c r="A219">
        <v>2030</v>
      </c>
      <c r="B219" t="s">
        <v>944</v>
      </c>
      <c r="C219" t="s">
        <v>945</v>
      </c>
      <c r="D219">
        <v>224112.53255400661</v>
      </c>
    </row>
    <row r="220" spans="1:4">
      <c r="A220">
        <v>2031</v>
      </c>
      <c r="B220" t="s">
        <v>944</v>
      </c>
      <c r="C220" t="s">
        <v>945</v>
      </c>
      <c r="D220">
        <v>228370.67067253269</v>
      </c>
    </row>
    <row r="221" spans="1:4">
      <c r="A221">
        <v>2032</v>
      </c>
      <c r="B221" t="s">
        <v>944</v>
      </c>
      <c r="C221" t="s">
        <v>945</v>
      </c>
      <c r="D221">
        <v>232547.95085691771</v>
      </c>
    </row>
    <row r="222" spans="1:4">
      <c r="A222">
        <v>2033</v>
      </c>
      <c r="B222" t="s">
        <v>944</v>
      </c>
      <c r="C222" t="s">
        <v>945</v>
      </c>
      <c r="D222">
        <v>236636.91899281851</v>
      </c>
    </row>
    <row r="223" spans="1:4">
      <c r="A223">
        <v>2034</v>
      </c>
      <c r="B223" t="s">
        <v>944</v>
      </c>
      <c r="C223" t="s">
        <v>945</v>
      </c>
      <c r="D223">
        <v>240630.16700082229</v>
      </c>
    </row>
    <row r="224" spans="1:4">
      <c r="A224">
        <v>2035</v>
      </c>
      <c r="B224" t="s">
        <v>944</v>
      </c>
      <c r="C224" t="s">
        <v>945</v>
      </c>
      <c r="D224">
        <v>244520.35470066889</v>
      </c>
    </row>
    <row r="225" spans="1:4">
      <c r="A225">
        <v>2036</v>
      </c>
      <c r="B225" t="s">
        <v>944</v>
      </c>
      <c r="C225" t="s">
        <v>945</v>
      </c>
      <c r="D225">
        <v>248300.23185041681</v>
      </c>
    </row>
    <row r="226" spans="1:4">
      <c r="A226">
        <v>2037</v>
      </c>
      <c r="B226" t="s">
        <v>944</v>
      </c>
      <c r="C226" t="s">
        <v>945</v>
      </c>
      <c r="D226">
        <v>251962.66027021041</v>
      </c>
    </row>
    <row r="227" spans="1:4">
      <c r="A227">
        <v>2038</v>
      </c>
      <c r="B227" t="s">
        <v>944</v>
      </c>
      <c r="C227" t="s">
        <v>945</v>
      </c>
      <c r="D227">
        <v>255500.6359581713</v>
      </c>
    </row>
    <row r="228" spans="1:4">
      <c r="A228">
        <v>2039</v>
      </c>
      <c r="B228" t="s">
        <v>944</v>
      </c>
      <c r="C228" t="s">
        <v>945</v>
      </c>
      <c r="D228">
        <v>258907.31110428029</v>
      </c>
    </row>
    <row r="229" spans="1:4">
      <c r="A229">
        <v>2040</v>
      </c>
      <c r="B229" t="s">
        <v>944</v>
      </c>
      <c r="C229" t="s">
        <v>945</v>
      </c>
      <c r="D229">
        <v>262176.01590697188</v>
      </c>
    </row>
    <row r="230" spans="1:4">
      <c r="A230">
        <v>2041</v>
      </c>
      <c r="B230" t="s">
        <v>944</v>
      </c>
      <c r="C230" t="s">
        <v>945</v>
      </c>
      <c r="D230">
        <v>265300.28009652992</v>
      </c>
    </row>
    <row r="231" spans="1:4">
      <c r="A231">
        <v>2042</v>
      </c>
      <c r="B231" t="s">
        <v>944</v>
      </c>
      <c r="C231" t="s">
        <v>945</v>
      </c>
      <c r="D231">
        <v>268273.85406927852</v>
      </c>
    </row>
    <row r="232" spans="1:4">
      <c r="A232">
        <v>2043</v>
      </c>
      <c r="B232" t="s">
        <v>944</v>
      </c>
      <c r="C232" t="s">
        <v>945</v>
      </c>
      <c r="D232">
        <v>271090.72953700589</v>
      </c>
    </row>
    <row r="233" spans="1:4">
      <c r="A233">
        <v>2044</v>
      </c>
      <c r="B233" t="s">
        <v>944</v>
      </c>
      <c r="C233" t="s">
        <v>945</v>
      </c>
      <c r="D233">
        <v>273745.15959705581</v>
      </c>
    </row>
    <row r="234" spans="1:4">
      <c r="A234">
        <v>2045</v>
      </c>
      <c r="B234" t="s">
        <v>944</v>
      </c>
      <c r="C234" t="s">
        <v>945</v>
      </c>
      <c r="D234">
        <v>276231.67813006241</v>
      </c>
    </row>
    <row r="235" spans="1:4">
      <c r="A235">
        <v>2046</v>
      </c>
      <c r="B235" t="s">
        <v>944</v>
      </c>
      <c r="C235" t="s">
        <v>945</v>
      </c>
      <c r="D235">
        <v>278545.11843440158</v>
      </c>
    </row>
    <row r="236" spans="1:4">
      <c r="A236">
        <v>2047</v>
      </c>
      <c r="B236" t="s">
        <v>944</v>
      </c>
      <c r="C236" t="s">
        <v>945</v>
      </c>
      <c r="D236">
        <v>279937.84402657358</v>
      </c>
    </row>
    <row r="237" spans="1:4">
      <c r="A237">
        <v>2048</v>
      </c>
      <c r="B237" t="s">
        <v>944</v>
      </c>
      <c r="C237" t="s">
        <v>945</v>
      </c>
      <c r="D237">
        <v>281337.53324670641</v>
      </c>
    </row>
    <row r="238" spans="1:4">
      <c r="A238">
        <v>2049</v>
      </c>
      <c r="B238" t="s">
        <v>944</v>
      </c>
      <c r="C238" t="s">
        <v>945</v>
      </c>
      <c r="D238">
        <v>282744.22091293999</v>
      </c>
    </row>
    <row r="239" spans="1:4">
      <c r="A239">
        <v>2050</v>
      </c>
      <c r="B239" t="s">
        <v>944</v>
      </c>
      <c r="C239" t="s">
        <v>945</v>
      </c>
      <c r="D239">
        <v>284157.94201750471</v>
      </c>
    </row>
    <row r="240" spans="1:4">
      <c r="A240">
        <v>2017</v>
      </c>
      <c r="B240" t="s">
        <v>946</v>
      </c>
      <c r="C240" t="s">
        <v>947</v>
      </c>
      <c r="D240">
        <v>12335</v>
      </c>
    </row>
    <row r="241" spans="1:4">
      <c r="A241">
        <v>2018</v>
      </c>
      <c r="B241" t="s">
        <v>946</v>
      </c>
      <c r="C241" t="s">
        <v>947</v>
      </c>
      <c r="D241">
        <v>12744</v>
      </c>
    </row>
    <row r="242" spans="1:4">
      <c r="A242">
        <v>2019</v>
      </c>
      <c r="B242" t="s">
        <v>946</v>
      </c>
      <c r="C242" t="s">
        <v>947</v>
      </c>
      <c r="D242">
        <v>11522</v>
      </c>
    </row>
    <row r="243" spans="1:4">
      <c r="A243">
        <v>2020</v>
      </c>
      <c r="B243" t="s">
        <v>946</v>
      </c>
      <c r="C243" t="s">
        <v>947</v>
      </c>
      <c r="D243">
        <v>9458</v>
      </c>
    </row>
    <row r="244" spans="1:4">
      <c r="A244">
        <v>2021</v>
      </c>
      <c r="B244" t="s">
        <v>946</v>
      </c>
      <c r="C244" t="s">
        <v>947</v>
      </c>
      <c r="D244">
        <v>10900</v>
      </c>
    </row>
    <row r="245" spans="1:4">
      <c r="A245">
        <v>2022</v>
      </c>
      <c r="B245" t="s">
        <v>946</v>
      </c>
      <c r="C245" t="s">
        <v>947</v>
      </c>
      <c r="D245">
        <v>9655</v>
      </c>
    </row>
    <row r="246" spans="1:4">
      <c r="A246">
        <v>2023</v>
      </c>
      <c r="B246" t="s">
        <v>946</v>
      </c>
      <c r="C246" t="s">
        <v>947</v>
      </c>
      <c r="D246">
        <v>9612</v>
      </c>
    </row>
    <row r="247" spans="1:4">
      <c r="A247">
        <v>2024</v>
      </c>
      <c r="B247" t="s">
        <v>946</v>
      </c>
      <c r="C247" t="s">
        <v>947</v>
      </c>
      <c r="D247">
        <v>9808</v>
      </c>
    </row>
    <row r="248" spans="1:4">
      <c r="A248">
        <v>2025</v>
      </c>
      <c r="B248" t="s">
        <v>946</v>
      </c>
      <c r="C248" t="s">
        <v>947</v>
      </c>
      <c r="D248">
        <v>9989</v>
      </c>
    </row>
    <row r="249" spans="1:4">
      <c r="A249">
        <v>2026</v>
      </c>
      <c r="B249" t="s">
        <v>946</v>
      </c>
      <c r="C249" t="s">
        <v>947</v>
      </c>
      <c r="D249">
        <v>10154</v>
      </c>
    </row>
    <row r="250" spans="1:4">
      <c r="A250">
        <v>2027</v>
      </c>
      <c r="B250" t="s">
        <v>946</v>
      </c>
      <c r="C250" t="s">
        <v>947</v>
      </c>
      <c r="D250">
        <v>10312</v>
      </c>
    </row>
    <row r="251" spans="1:4">
      <c r="A251">
        <v>2028</v>
      </c>
      <c r="B251" t="s">
        <v>946</v>
      </c>
      <c r="C251" t="s">
        <v>947</v>
      </c>
      <c r="D251">
        <v>10477</v>
      </c>
    </row>
    <row r="252" spans="1:4">
      <c r="A252">
        <v>2029</v>
      </c>
      <c r="B252" t="s">
        <v>946</v>
      </c>
      <c r="C252" t="s">
        <v>947</v>
      </c>
      <c r="D252">
        <v>10645</v>
      </c>
    </row>
    <row r="253" spans="1:4">
      <c r="A253">
        <v>2030</v>
      </c>
      <c r="B253" t="s">
        <v>946</v>
      </c>
      <c r="C253" t="s">
        <v>947</v>
      </c>
      <c r="D253">
        <v>10808</v>
      </c>
    </row>
    <row r="254" spans="1:4">
      <c r="A254">
        <v>2031</v>
      </c>
      <c r="B254" t="s">
        <v>946</v>
      </c>
      <c r="C254" t="s">
        <v>947</v>
      </c>
      <c r="D254">
        <v>10965</v>
      </c>
    </row>
    <row r="255" spans="1:4">
      <c r="A255">
        <v>2032</v>
      </c>
      <c r="B255" t="s">
        <v>946</v>
      </c>
      <c r="C255" t="s">
        <v>947</v>
      </c>
      <c r="D255">
        <v>11120</v>
      </c>
    </row>
    <row r="256" spans="1:4">
      <c r="A256">
        <v>2033</v>
      </c>
      <c r="B256" t="s">
        <v>946</v>
      </c>
      <c r="C256" t="s">
        <v>947</v>
      </c>
      <c r="D256">
        <v>11272</v>
      </c>
    </row>
    <row r="257" spans="1:4">
      <c r="A257">
        <v>2034</v>
      </c>
      <c r="B257" t="s">
        <v>946</v>
      </c>
      <c r="C257" t="s">
        <v>947</v>
      </c>
      <c r="D257">
        <v>11422</v>
      </c>
    </row>
    <row r="258" spans="1:4">
      <c r="A258">
        <v>2035</v>
      </c>
      <c r="B258" t="s">
        <v>946</v>
      </c>
      <c r="C258" t="s">
        <v>947</v>
      </c>
      <c r="D258">
        <v>11568</v>
      </c>
    </row>
    <row r="259" spans="1:4">
      <c r="A259">
        <v>2036</v>
      </c>
      <c r="B259" t="s">
        <v>946</v>
      </c>
      <c r="C259" t="s">
        <v>947</v>
      </c>
      <c r="D259">
        <v>11711</v>
      </c>
    </row>
    <row r="260" spans="1:4">
      <c r="A260">
        <v>2037</v>
      </c>
      <c r="B260" t="s">
        <v>946</v>
      </c>
      <c r="C260" t="s">
        <v>947</v>
      </c>
      <c r="D260">
        <v>11851</v>
      </c>
    </row>
    <row r="261" spans="1:4">
      <c r="A261">
        <v>2038</v>
      </c>
      <c r="B261" t="s">
        <v>946</v>
      </c>
      <c r="C261" t="s">
        <v>947</v>
      </c>
      <c r="D261">
        <v>11987</v>
      </c>
    </row>
    <row r="262" spans="1:4">
      <c r="A262">
        <v>2039</v>
      </c>
      <c r="B262" t="s">
        <v>946</v>
      </c>
      <c r="C262" t="s">
        <v>947</v>
      </c>
      <c r="D262">
        <v>12118</v>
      </c>
    </row>
    <row r="263" spans="1:4">
      <c r="A263">
        <v>2040</v>
      </c>
      <c r="B263" t="s">
        <v>946</v>
      </c>
      <c r="C263" t="s">
        <v>947</v>
      </c>
      <c r="D263">
        <v>12246</v>
      </c>
    </row>
    <row r="264" spans="1:4">
      <c r="A264">
        <v>2041</v>
      </c>
      <c r="B264" t="s">
        <v>946</v>
      </c>
      <c r="C264" t="s">
        <v>947</v>
      </c>
      <c r="D264">
        <v>12369</v>
      </c>
    </row>
    <row r="265" spans="1:4">
      <c r="A265">
        <v>2042</v>
      </c>
      <c r="B265" t="s">
        <v>946</v>
      </c>
      <c r="C265" t="s">
        <v>947</v>
      </c>
      <c r="D265">
        <v>12487</v>
      </c>
    </row>
    <row r="266" spans="1:4">
      <c r="A266">
        <v>2043</v>
      </c>
      <c r="B266" t="s">
        <v>946</v>
      </c>
      <c r="C266" t="s">
        <v>947</v>
      </c>
      <c r="D266">
        <v>12599</v>
      </c>
    </row>
    <row r="267" spans="1:4">
      <c r="A267">
        <v>2044</v>
      </c>
      <c r="B267" t="s">
        <v>946</v>
      </c>
      <c r="C267" t="s">
        <v>947</v>
      </c>
      <c r="D267">
        <v>12706</v>
      </c>
    </row>
    <row r="268" spans="1:4">
      <c r="A268">
        <v>2045</v>
      </c>
      <c r="B268" t="s">
        <v>946</v>
      </c>
      <c r="C268" t="s">
        <v>947</v>
      </c>
      <c r="D268">
        <v>12808</v>
      </c>
    </row>
    <row r="269" spans="1:4">
      <c r="A269">
        <v>2046</v>
      </c>
      <c r="B269" t="s">
        <v>946</v>
      </c>
      <c r="C269" t="s">
        <v>947</v>
      </c>
      <c r="D269">
        <v>12903</v>
      </c>
    </row>
    <row r="270" spans="1:4">
      <c r="A270">
        <v>2047</v>
      </c>
      <c r="B270" t="s">
        <v>946</v>
      </c>
      <c r="C270" t="s">
        <v>947</v>
      </c>
      <c r="D270">
        <v>12959</v>
      </c>
    </row>
    <row r="271" spans="1:4">
      <c r="A271">
        <v>2048</v>
      </c>
      <c r="B271" t="s">
        <v>946</v>
      </c>
      <c r="C271" t="s">
        <v>947</v>
      </c>
      <c r="D271">
        <v>13016</v>
      </c>
    </row>
    <row r="272" spans="1:4">
      <c r="A272">
        <v>2049</v>
      </c>
      <c r="B272" t="s">
        <v>946</v>
      </c>
      <c r="C272" t="s">
        <v>947</v>
      </c>
      <c r="D272">
        <v>13077</v>
      </c>
    </row>
    <row r="273" spans="1:4">
      <c r="A273">
        <v>2050</v>
      </c>
      <c r="B273" t="s">
        <v>946</v>
      </c>
      <c r="C273" t="s">
        <v>947</v>
      </c>
      <c r="D273">
        <v>13140</v>
      </c>
    </row>
    <row r="274" spans="1:4">
      <c r="A274">
        <v>2017</v>
      </c>
      <c r="B274" t="s">
        <v>866</v>
      </c>
    </row>
    <row r="275" spans="1:4">
      <c r="A275">
        <v>2018</v>
      </c>
      <c r="B275" t="s">
        <v>866</v>
      </c>
    </row>
    <row r="276" spans="1:4">
      <c r="A276">
        <v>2019</v>
      </c>
      <c r="B276" t="s">
        <v>866</v>
      </c>
    </row>
    <row r="277" spans="1:4">
      <c r="A277">
        <v>2020</v>
      </c>
      <c r="B277" t="s">
        <v>866</v>
      </c>
    </row>
    <row r="278" spans="1:4">
      <c r="A278">
        <v>2021</v>
      </c>
      <c r="B278" t="s">
        <v>866</v>
      </c>
    </row>
    <row r="279" spans="1:4">
      <c r="A279">
        <v>2022</v>
      </c>
      <c r="B279" t="s">
        <v>866</v>
      </c>
    </row>
    <row r="280" spans="1:4">
      <c r="A280">
        <v>2023</v>
      </c>
      <c r="B280" t="s">
        <v>866</v>
      </c>
    </row>
    <row r="281" spans="1:4">
      <c r="A281">
        <v>2024</v>
      </c>
      <c r="B281" t="s">
        <v>866</v>
      </c>
    </row>
    <row r="282" spans="1:4">
      <c r="A282">
        <v>2025</v>
      </c>
      <c r="B282" t="s">
        <v>866</v>
      </c>
    </row>
    <row r="283" spans="1:4">
      <c r="A283">
        <v>2026</v>
      </c>
      <c r="B283" t="s">
        <v>866</v>
      </c>
    </row>
    <row r="284" spans="1:4">
      <c r="A284">
        <v>2027</v>
      </c>
      <c r="B284" t="s">
        <v>866</v>
      </c>
    </row>
    <row r="285" spans="1:4">
      <c r="A285">
        <v>2028</v>
      </c>
      <c r="B285" t="s">
        <v>866</v>
      </c>
    </row>
    <row r="286" spans="1:4">
      <c r="A286">
        <v>2029</v>
      </c>
      <c r="B286" t="s">
        <v>866</v>
      </c>
    </row>
    <row r="287" spans="1:4">
      <c r="A287">
        <v>2030</v>
      </c>
      <c r="B287" t="s">
        <v>866</v>
      </c>
    </row>
    <row r="288" spans="1:4">
      <c r="A288">
        <v>2031</v>
      </c>
      <c r="B288" t="s">
        <v>866</v>
      </c>
    </row>
    <row r="289" spans="1:2">
      <c r="A289">
        <v>2032</v>
      </c>
      <c r="B289" t="s">
        <v>866</v>
      </c>
    </row>
    <row r="290" spans="1:2">
      <c r="A290">
        <v>2033</v>
      </c>
      <c r="B290" t="s">
        <v>866</v>
      </c>
    </row>
    <row r="291" spans="1:2">
      <c r="A291">
        <v>2034</v>
      </c>
      <c r="B291" t="s">
        <v>866</v>
      </c>
    </row>
    <row r="292" spans="1:2">
      <c r="A292">
        <v>2035</v>
      </c>
      <c r="B292" t="s">
        <v>866</v>
      </c>
    </row>
    <row r="293" spans="1:2">
      <c r="A293">
        <v>2036</v>
      </c>
      <c r="B293" t="s">
        <v>866</v>
      </c>
    </row>
    <row r="294" spans="1:2">
      <c r="A294">
        <v>2037</v>
      </c>
      <c r="B294" t="s">
        <v>866</v>
      </c>
    </row>
    <row r="295" spans="1:2">
      <c r="A295">
        <v>2038</v>
      </c>
      <c r="B295" t="s">
        <v>866</v>
      </c>
    </row>
    <row r="296" spans="1:2">
      <c r="A296">
        <v>2039</v>
      </c>
      <c r="B296" t="s">
        <v>866</v>
      </c>
    </row>
    <row r="297" spans="1:2">
      <c r="A297">
        <v>2040</v>
      </c>
      <c r="B297" t="s">
        <v>866</v>
      </c>
    </row>
    <row r="298" spans="1:2">
      <c r="A298">
        <v>2041</v>
      </c>
      <c r="B298" t="s">
        <v>866</v>
      </c>
    </row>
    <row r="299" spans="1:2">
      <c r="A299">
        <v>2042</v>
      </c>
      <c r="B299" t="s">
        <v>866</v>
      </c>
    </row>
    <row r="300" spans="1:2">
      <c r="A300">
        <v>2043</v>
      </c>
      <c r="B300" t="s">
        <v>866</v>
      </c>
    </row>
    <row r="301" spans="1:2">
      <c r="A301">
        <v>2044</v>
      </c>
      <c r="B301" t="s">
        <v>866</v>
      </c>
    </row>
    <row r="302" spans="1:2">
      <c r="A302">
        <v>2045</v>
      </c>
      <c r="B302" t="s">
        <v>866</v>
      </c>
    </row>
    <row r="303" spans="1:2">
      <c r="A303">
        <v>2046</v>
      </c>
      <c r="B303" t="s">
        <v>866</v>
      </c>
    </row>
    <row r="304" spans="1:2">
      <c r="A304">
        <v>2047</v>
      </c>
      <c r="B304" t="s">
        <v>866</v>
      </c>
    </row>
    <row r="305" spans="1:4">
      <c r="A305">
        <v>2048</v>
      </c>
      <c r="B305" t="s">
        <v>866</v>
      </c>
    </row>
    <row r="306" spans="1:4">
      <c r="A306">
        <v>2049</v>
      </c>
      <c r="B306" t="s">
        <v>866</v>
      </c>
    </row>
    <row r="307" spans="1:4">
      <c r="A307">
        <v>2050</v>
      </c>
      <c r="B307" t="s">
        <v>866</v>
      </c>
    </row>
    <row r="308" spans="1:4">
      <c r="A308">
        <v>2017</v>
      </c>
      <c r="B308" t="s">
        <v>843</v>
      </c>
      <c r="C308" t="s">
        <v>844</v>
      </c>
      <c r="D308">
        <v>18419192</v>
      </c>
    </row>
    <row r="309" spans="1:4">
      <c r="A309">
        <v>2018</v>
      </c>
      <c r="B309" t="s">
        <v>843</v>
      </c>
      <c r="C309" t="s">
        <v>844</v>
      </c>
      <c r="D309">
        <v>18751405</v>
      </c>
    </row>
    <row r="310" spans="1:4">
      <c r="A310">
        <v>2019</v>
      </c>
      <c r="B310" t="s">
        <v>843</v>
      </c>
      <c r="C310" t="s">
        <v>844</v>
      </c>
      <c r="D310">
        <v>19107216</v>
      </c>
    </row>
    <row r="311" spans="1:4">
      <c r="A311">
        <v>2020</v>
      </c>
      <c r="B311" t="s">
        <v>843</v>
      </c>
      <c r="C311" t="s">
        <v>844</v>
      </c>
      <c r="D311">
        <v>19458310</v>
      </c>
    </row>
    <row r="312" spans="1:4">
      <c r="A312">
        <v>2021</v>
      </c>
      <c r="B312" t="s">
        <v>843</v>
      </c>
      <c r="C312" t="s">
        <v>844</v>
      </c>
      <c r="D312">
        <v>19678363</v>
      </c>
    </row>
    <row r="313" spans="1:4">
      <c r="A313">
        <v>2022</v>
      </c>
      <c r="B313" t="s">
        <v>843</v>
      </c>
      <c r="C313" t="s">
        <v>844</v>
      </c>
      <c r="D313">
        <v>19828563</v>
      </c>
    </row>
    <row r="314" spans="1:4">
      <c r="A314">
        <v>2023</v>
      </c>
      <c r="B314" t="s">
        <v>843</v>
      </c>
      <c r="C314" t="s">
        <v>844</v>
      </c>
      <c r="D314">
        <v>19960889</v>
      </c>
    </row>
    <row r="315" spans="1:4">
      <c r="A315">
        <v>2024</v>
      </c>
      <c r="B315" t="s">
        <v>843</v>
      </c>
      <c r="C315" t="s">
        <v>844</v>
      </c>
      <c r="D315">
        <v>20086377</v>
      </c>
    </row>
    <row r="316" spans="1:4">
      <c r="A316">
        <v>2025</v>
      </c>
      <c r="B316" t="s">
        <v>843</v>
      </c>
      <c r="C316" t="s">
        <v>844</v>
      </c>
      <c r="D316">
        <v>20206953</v>
      </c>
    </row>
    <row r="317" spans="1:4">
      <c r="A317">
        <v>2026</v>
      </c>
      <c r="B317" t="s">
        <v>843</v>
      </c>
      <c r="C317" t="s">
        <v>844</v>
      </c>
      <c r="D317">
        <v>20322807</v>
      </c>
    </row>
    <row r="318" spans="1:4">
      <c r="A318">
        <v>2027</v>
      </c>
      <c r="B318" t="s">
        <v>843</v>
      </c>
      <c r="C318" t="s">
        <v>844</v>
      </c>
      <c r="D318">
        <v>20433791</v>
      </c>
    </row>
    <row r="319" spans="1:4">
      <c r="A319">
        <v>2028</v>
      </c>
      <c r="B319" t="s">
        <v>843</v>
      </c>
      <c r="C319" t="s">
        <v>844</v>
      </c>
      <c r="D319">
        <v>20539666</v>
      </c>
    </row>
    <row r="320" spans="1:4">
      <c r="A320">
        <v>2029</v>
      </c>
      <c r="B320" t="s">
        <v>843</v>
      </c>
      <c r="C320" t="s">
        <v>844</v>
      </c>
      <c r="D320">
        <v>20640230</v>
      </c>
    </row>
    <row r="321" spans="1:4">
      <c r="A321">
        <v>2030</v>
      </c>
      <c r="B321" t="s">
        <v>843</v>
      </c>
      <c r="C321" t="s">
        <v>844</v>
      </c>
      <c r="D321">
        <v>20735289</v>
      </c>
    </row>
    <row r="322" spans="1:4">
      <c r="A322">
        <v>2031</v>
      </c>
      <c r="B322" t="s">
        <v>843</v>
      </c>
      <c r="C322" t="s">
        <v>844</v>
      </c>
      <c r="D322">
        <v>20826397</v>
      </c>
    </row>
    <row r="323" spans="1:4">
      <c r="A323">
        <v>2032</v>
      </c>
      <c r="B323" t="s">
        <v>843</v>
      </c>
      <c r="C323" t="s">
        <v>844</v>
      </c>
      <c r="D323">
        <v>20912278</v>
      </c>
    </row>
    <row r="324" spans="1:4">
      <c r="A324">
        <v>2033</v>
      </c>
      <c r="B324" t="s">
        <v>843</v>
      </c>
      <c r="C324" t="s">
        <v>844</v>
      </c>
      <c r="D324">
        <v>20992831</v>
      </c>
    </row>
    <row r="325" spans="1:4">
      <c r="A325">
        <v>2034</v>
      </c>
      <c r="B325" t="s">
        <v>843</v>
      </c>
      <c r="C325" t="s">
        <v>844</v>
      </c>
      <c r="D325">
        <v>21067996</v>
      </c>
    </row>
    <row r="326" spans="1:4">
      <c r="A326">
        <v>2035</v>
      </c>
      <c r="B326" t="s">
        <v>843</v>
      </c>
      <c r="C326" t="s">
        <v>844</v>
      </c>
      <c r="D326">
        <v>21137769</v>
      </c>
    </row>
    <row r="327" spans="1:4">
      <c r="A327">
        <v>2036</v>
      </c>
      <c r="B327" t="s">
        <v>843</v>
      </c>
      <c r="C327" t="s">
        <v>844</v>
      </c>
      <c r="D327">
        <v>21202223</v>
      </c>
    </row>
    <row r="328" spans="1:4">
      <c r="A328">
        <v>2037</v>
      </c>
      <c r="B328" t="s">
        <v>843</v>
      </c>
      <c r="C328" t="s">
        <v>844</v>
      </c>
      <c r="D328">
        <v>21261462</v>
      </c>
    </row>
    <row r="329" spans="1:4">
      <c r="A329">
        <v>2038</v>
      </c>
      <c r="B329" t="s">
        <v>843</v>
      </c>
      <c r="C329" t="s">
        <v>844</v>
      </c>
      <c r="D329">
        <v>21315630</v>
      </c>
    </row>
    <row r="330" spans="1:4">
      <c r="A330">
        <v>2039</v>
      </c>
      <c r="B330" t="s">
        <v>843</v>
      </c>
      <c r="C330" t="s">
        <v>844</v>
      </c>
      <c r="D330">
        <v>21364889</v>
      </c>
    </row>
    <row r="331" spans="1:4">
      <c r="A331">
        <v>2040</v>
      </c>
      <c r="B331" t="s">
        <v>843</v>
      </c>
      <c r="C331" t="s">
        <v>844</v>
      </c>
      <c r="D331">
        <v>21409418</v>
      </c>
    </row>
    <row r="332" spans="1:4">
      <c r="A332">
        <v>2041</v>
      </c>
      <c r="B332" t="s">
        <v>843</v>
      </c>
      <c r="C332" t="s">
        <v>844</v>
      </c>
      <c r="D332">
        <v>21449428</v>
      </c>
    </row>
    <row r="333" spans="1:4">
      <c r="A333">
        <v>2042</v>
      </c>
      <c r="B333" t="s">
        <v>843</v>
      </c>
      <c r="C333" t="s">
        <v>844</v>
      </c>
      <c r="D333">
        <v>21485105</v>
      </c>
    </row>
    <row r="334" spans="1:4">
      <c r="A334">
        <v>2043</v>
      </c>
      <c r="B334" t="s">
        <v>843</v>
      </c>
      <c r="C334" t="s">
        <v>844</v>
      </c>
      <c r="D334">
        <v>21516611</v>
      </c>
    </row>
    <row r="335" spans="1:4">
      <c r="A335">
        <v>2044</v>
      </c>
      <c r="B335" t="s">
        <v>843</v>
      </c>
      <c r="C335" t="s">
        <v>844</v>
      </c>
      <c r="D335">
        <v>21544064</v>
      </c>
    </row>
    <row r="336" spans="1:4">
      <c r="A336">
        <v>2045</v>
      </c>
      <c r="B336" t="s">
        <v>843</v>
      </c>
      <c r="C336" t="s">
        <v>844</v>
      </c>
      <c r="D336">
        <v>21567513</v>
      </c>
    </row>
    <row r="337" spans="1:4">
      <c r="A337">
        <v>2046</v>
      </c>
      <c r="B337" t="s">
        <v>843</v>
      </c>
      <c r="C337" t="s">
        <v>844</v>
      </c>
      <c r="D337">
        <v>21587015</v>
      </c>
    </row>
    <row r="338" spans="1:4">
      <c r="A338">
        <v>2047</v>
      </c>
      <c r="B338" t="s">
        <v>843</v>
      </c>
      <c r="C338" t="s">
        <v>844</v>
      </c>
      <c r="D338">
        <v>21602589</v>
      </c>
    </row>
    <row r="339" spans="1:4">
      <c r="A339">
        <v>2048</v>
      </c>
      <c r="B339" t="s">
        <v>843</v>
      </c>
      <c r="C339" t="s">
        <v>844</v>
      </c>
      <c r="D339">
        <v>21614271</v>
      </c>
    </row>
    <row r="340" spans="1:4">
      <c r="A340">
        <v>2049</v>
      </c>
      <c r="B340" t="s">
        <v>843</v>
      </c>
      <c r="C340" t="s">
        <v>844</v>
      </c>
      <c r="D340">
        <v>21622101</v>
      </c>
    </row>
    <row r="341" spans="1:4">
      <c r="A341">
        <v>2050</v>
      </c>
      <c r="B341" t="s">
        <v>843</v>
      </c>
      <c r="C341" t="s">
        <v>844</v>
      </c>
      <c r="D341">
        <v>21626079</v>
      </c>
    </row>
    <row r="342" spans="1:4">
      <c r="A342">
        <v>2017</v>
      </c>
      <c r="B342" t="s">
        <v>867</v>
      </c>
    </row>
    <row r="343" spans="1:4">
      <c r="A343">
        <v>2018</v>
      </c>
      <c r="B343" t="s">
        <v>867</v>
      </c>
    </row>
    <row r="344" spans="1:4">
      <c r="A344">
        <v>2019</v>
      </c>
      <c r="B344" t="s">
        <v>867</v>
      </c>
    </row>
    <row r="345" spans="1:4">
      <c r="A345">
        <v>2020</v>
      </c>
      <c r="B345" t="s">
        <v>867</v>
      </c>
    </row>
    <row r="346" spans="1:4">
      <c r="A346">
        <v>2021</v>
      </c>
      <c r="B346" t="s">
        <v>867</v>
      </c>
    </row>
    <row r="347" spans="1:4">
      <c r="A347">
        <v>2022</v>
      </c>
      <c r="B347" t="s">
        <v>867</v>
      </c>
    </row>
    <row r="348" spans="1:4">
      <c r="A348">
        <v>2023</v>
      </c>
      <c r="B348" t="s">
        <v>867</v>
      </c>
    </row>
    <row r="349" spans="1:4">
      <c r="A349">
        <v>2024</v>
      </c>
      <c r="B349" t="s">
        <v>867</v>
      </c>
    </row>
    <row r="350" spans="1:4">
      <c r="A350">
        <v>2025</v>
      </c>
      <c r="B350" t="s">
        <v>867</v>
      </c>
    </row>
    <row r="351" spans="1:4">
      <c r="A351">
        <v>2026</v>
      </c>
      <c r="B351" t="s">
        <v>867</v>
      </c>
    </row>
    <row r="352" spans="1:4">
      <c r="A352">
        <v>2027</v>
      </c>
      <c r="B352" t="s">
        <v>867</v>
      </c>
    </row>
    <row r="353" spans="1:2">
      <c r="A353">
        <v>2028</v>
      </c>
      <c r="B353" t="s">
        <v>867</v>
      </c>
    </row>
    <row r="354" spans="1:2">
      <c r="A354">
        <v>2029</v>
      </c>
      <c r="B354" t="s">
        <v>867</v>
      </c>
    </row>
    <row r="355" spans="1:2">
      <c r="A355">
        <v>2030</v>
      </c>
      <c r="B355" t="s">
        <v>867</v>
      </c>
    </row>
    <row r="356" spans="1:2">
      <c r="A356">
        <v>2031</v>
      </c>
      <c r="B356" t="s">
        <v>867</v>
      </c>
    </row>
    <row r="357" spans="1:2">
      <c r="A357">
        <v>2032</v>
      </c>
      <c r="B357" t="s">
        <v>867</v>
      </c>
    </row>
    <row r="358" spans="1:2">
      <c r="A358">
        <v>2033</v>
      </c>
      <c r="B358" t="s">
        <v>867</v>
      </c>
    </row>
    <row r="359" spans="1:2">
      <c r="A359">
        <v>2034</v>
      </c>
      <c r="B359" t="s">
        <v>867</v>
      </c>
    </row>
    <row r="360" spans="1:2">
      <c r="A360">
        <v>2035</v>
      </c>
      <c r="B360" t="s">
        <v>867</v>
      </c>
    </row>
    <row r="361" spans="1:2">
      <c r="A361">
        <v>2036</v>
      </c>
      <c r="B361" t="s">
        <v>867</v>
      </c>
    </row>
    <row r="362" spans="1:2">
      <c r="A362">
        <v>2037</v>
      </c>
      <c r="B362" t="s">
        <v>867</v>
      </c>
    </row>
    <row r="363" spans="1:2">
      <c r="A363">
        <v>2038</v>
      </c>
      <c r="B363" t="s">
        <v>867</v>
      </c>
    </row>
    <row r="364" spans="1:2">
      <c r="A364">
        <v>2039</v>
      </c>
      <c r="B364" t="s">
        <v>867</v>
      </c>
    </row>
    <row r="365" spans="1:2">
      <c r="A365">
        <v>2040</v>
      </c>
      <c r="B365" t="s">
        <v>867</v>
      </c>
    </row>
    <row r="366" spans="1:2">
      <c r="A366">
        <v>2041</v>
      </c>
      <c r="B366" t="s">
        <v>867</v>
      </c>
    </row>
    <row r="367" spans="1:2">
      <c r="A367">
        <v>2042</v>
      </c>
      <c r="B367" t="s">
        <v>867</v>
      </c>
    </row>
    <row r="368" spans="1:2">
      <c r="A368">
        <v>2043</v>
      </c>
      <c r="B368" t="s">
        <v>867</v>
      </c>
    </row>
    <row r="369" spans="1:4">
      <c r="A369">
        <v>2044</v>
      </c>
      <c r="B369" t="s">
        <v>867</v>
      </c>
    </row>
    <row r="370" spans="1:4">
      <c r="A370">
        <v>2045</v>
      </c>
      <c r="B370" t="s">
        <v>867</v>
      </c>
    </row>
    <row r="371" spans="1:4">
      <c r="A371">
        <v>2046</v>
      </c>
      <c r="B371" t="s">
        <v>867</v>
      </c>
    </row>
    <row r="372" spans="1:4">
      <c r="A372">
        <v>2047</v>
      </c>
      <c r="B372" t="s">
        <v>867</v>
      </c>
    </row>
    <row r="373" spans="1:4">
      <c r="A373">
        <v>2048</v>
      </c>
      <c r="B373" t="s">
        <v>867</v>
      </c>
    </row>
    <row r="374" spans="1:4">
      <c r="A374">
        <v>2049</v>
      </c>
      <c r="B374" t="s">
        <v>867</v>
      </c>
    </row>
    <row r="375" spans="1:4">
      <c r="A375">
        <v>2050</v>
      </c>
      <c r="B375" t="s">
        <v>867</v>
      </c>
    </row>
    <row r="376" spans="1:4">
      <c r="A376">
        <v>2017</v>
      </c>
      <c r="B376" t="s">
        <v>838</v>
      </c>
      <c r="C376" t="s">
        <v>839</v>
      </c>
      <c r="D376">
        <v>649.32878542510048</v>
      </c>
    </row>
    <row r="377" spans="1:4">
      <c r="A377">
        <v>2018</v>
      </c>
      <c r="B377" t="s">
        <v>838</v>
      </c>
      <c r="C377" t="s">
        <v>839</v>
      </c>
      <c r="D377">
        <v>640.29077235772354</v>
      </c>
    </row>
    <row r="378" spans="1:4">
      <c r="A378">
        <v>2019</v>
      </c>
      <c r="B378" t="s">
        <v>838</v>
      </c>
      <c r="C378" t="s">
        <v>839</v>
      </c>
      <c r="D378">
        <v>702.63104838709694</v>
      </c>
    </row>
    <row r="379" spans="1:4">
      <c r="A379">
        <v>2020</v>
      </c>
      <c r="B379" t="s">
        <v>838</v>
      </c>
      <c r="C379" t="s">
        <v>839</v>
      </c>
      <c r="D379">
        <v>792.22183266932257</v>
      </c>
    </row>
    <row r="380" spans="1:4">
      <c r="A380">
        <v>2021</v>
      </c>
      <c r="B380" t="s">
        <v>838</v>
      </c>
      <c r="C380" t="s">
        <v>839</v>
      </c>
      <c r="D380">
        <v>759.27283999999952</v>
      </c>
    </row>
    <row r="381" spans="1:4">
      <c r="A381">
        <v>2022</v>
      </c>
      <c r="B381" t="s">
        <v>838</v>
      </c>
      <c r="C381" t="s">
        <v>839</v>
      </c>
      <c r="D381">
        <v>872.3315200000003</v>
      </c>
    </row>
    <row r="382" spans="1:4">
      <c r="A382">
        <v>2023</v>
      </c>
      <c r="B382" t="s">
        <v>838</v>
      </c>
      <c r="C382" t="s">
        <v>839</v>
      </c>
      <c r="D382">
        <v>872.3315200000003</v>
      </c>
    </row>
    <row r="383" spans="1:4">
      <c r="A383">
        <v>2024</v>
      </c>
      <c r="B383" t="s">
        <v>838</v>
      </c>
      <c r="C383" t="s">
        <v>839</v>
      </c>
      <c r="D383">
        <v>872.3315200000003</v>
      </c>
    </row>
    <row r="384" spans="1:4">
      <c r="A384">
        <v>2025</v>
      </c>
      <c r="B384" t="s">
        <v>838</v>
      </c>
      <c r="C384" t="s">
        <v>839</v>
      </c>
      <c r="D384">
        <v>872.3315200000003</v>
      </c>
    </row>
    <row r="385" spans="1:4">
      <c r="A385">
        <v>2026</v>
      </c>
      <c r="B385" t="s">
        <v>838</v>
      </c>
      <c r="C385" t="s">
        <v>839</v>
      </c>
      <c r="D385">
        <v>872.3315200000003</v>
      </c>
    </row>
    <row r="386" spans="1:4">
      <c r="A386">
        <v>2027</v>
      </c>
      <c r="B386" t="s">
        <v>838</v>
      </c>
      <c r="C386" t="s">
        <v>839</v>
      </c>
      <c r="D386">
        <v>872.3315200000003</v>
      </c>
    </row>
    <row r="387" spans="1:4">
      <c r="A387">
        <v>2028</v>
      </c>
      <c r="B387" t="s">
        <v>838</v>
      </c>
      <c r="C387" t="s">
        <v>839</v>
      </c>
      <c r="D387">
        <v>872.3315200000003</v>
      </c>
    </row>
    <row r="388" spans="1:4">
      <c r="A388">
        <v>2029</v>
      </c>
      <c r="B388" t="s">
        <v>838</v>
      </c>
      <c r="C388" t="s">
        <v>839</v>
      </c>
      <c r="D388">
        <v>872.3315200000003</v>
      </c>
    </row>
    <row r="389" spans="1:4">
      <c r="A389">
        <v>2030</v>
      </c>
      <c r="B389" t="s">
        <v>838</v>
      </c>
      <c r="C389" t="s">
        <v>839</v>
      </c>
      <c r="D389">
        <v>872.3315200000003</v>
      </c>
    </row>
    <row r="390" spans="1:4">
      <c r="A390">
        <v>2031</v>
      </c>
      <c r="B390" t="s">
        <v>838</v>
      </c>
      <c r="C390" t="s">
        <v>839</v>
      </c>
      <c r="D390">
        <v>872.3315200000003</v>
      </c>
    </row>
    <row r="391" spans="1:4">
      <c r="A391">
        <v>2032</v>
      </c>
      <c r="B391" t="s">
        <v>838</v>
      </c>
      <c r="C391" t="s">
        <v>839</v>
      </c>
      <c r="D391">
        <v>872.3315200000003</v>
      </c>
    </row>
    <row r="392" spans="1:4">
      <c r="A392">
        <v>2033</v>
      </c>
      <c r="B392" t="s">
        <v>838</v>
      </c>
      <c r="C392" t="s">
        <v>839</v>
      </c>
      <c r="D392">
        <v>872.3315200000003</v>
      </c>
    </row>
    <row r="393" spans="1:4">
      <c r="A393">
        <v>2034</v>
      </c>
      <c r="B393" t="s">
        <v>838</v>
      </c>
      <c r="C393" t="s">
        <v>839</v>
      </c>
      <c r="D393">
        <v>872.3315200000003</v>
      </c>
    </row>
    <row r="394" spans="1:4">
      <c r="A394">
        <v>2035</v>
      </c>
      <c r="B394" t="s">
        <v>838</v>
      </c>
      <c r="C394" t="s">
        <v>839</v>
      </c>
      <c r="D394">
        <v>872.3315200000003</v>
      </c>
    </row>
    <row r="395" spans="1:4">
      <c r="A395">
        <v>2036</v>
      </c>
      <c r="B395" t="s">
        <v>838</v>
      </c>
      <c r="C395" t="s">
        <v>839</v>
      </c>
      <c r="D395">
        <v>872.3315200000003</v>
      </c>
    </row>
    <row r="396" spans="1:4">
      <c r="A396">
        <v>2037</v>
      </c>
      <c r="B396" t="s">
        <v>838</v>
      </c>
      <c r="C396" t="s">
        <v>839</v>
      </c>
      <c r="D396">
        <v>872.3315200000003</v>
      </c>
    </row>
    <row r="397" spans="1:4">
      <c r="A397">
        <v>2038</v>
      </c>
      <c r="B397" t="s">
        <v>838</v>
      </c>
      <c r="C397" t="s">
        <v>839</v>
      </c>
      <c r="D397">
        <v>872.3315200000003</v>
      </c>
    </row>
    <row r="398" spans="1:4">
      <c r="A398">
        <v>2039</v>
      </c>
      <c r="B398" t="s">
        <v>838</v>
      </c>
      <c r="C398" t="s">
        <v>839</v>
      </c>
      <c r="D398">
        <v>872.3315200000003</v>
      </c>
    </row>
    <row r="399" spans="1:4">
      <c r="A399">
        <v>2040</v>
      </c>
      <c r="B399" t="s">
        <v>838</v>
      </c>
      <c r="C399" t="s">
        <v>839</v>
      </c>
      <c r="D399">
        <v>872.3315200000003</v>
      </c>
    </row>
    <row r="400" spans="1:4">
      <c r="A400">
        <v>2041</v>
      </c>
      <c r="B400" t="s">
        <v>838</v>
      </c>
      <c r="C400" t="s">
        <v>839</v>
      </c>
      <c r="D400">
        <v>872.3315200000003</v>
      </c>
    </row>
    <row r="401" spans="1:4">
      <c r="A401">
        <v>2042</v>
      </c>
      <c r="B401" t="s">
        <v>838</v>
      </c>
      <c r="C401" t="s">
        <v>839</v>
      </c>
      <c r="D401">
        <v>872.3315200000003</v>
      </c>
    </row>
    <row r="402" spans="1:4">
      <c r="A402">
        <v>2043</v>
      </c>
      <c r="B402" t="s">
        <v>838</v>
      </c>
      <c r="C402" t="s">
        <v>839</v>
      </c>
      <c r="D402">
        <v>872.3315200000003</v>
      </c>
    </row>
    <row r="403" spans="1:4">
      <c r="A403">
        <v>2044</v>
      </c>
      <c r="B403" t="s">
        <v>838</v>
      </c>
      <c r="C403" t="s">
        <v>839</v>
      </c>
      <c r="D403">
        <v>872.3315200000003</v>
      </c>
    </row>
    <row r="404" spans="1:4">
      <c r="A404">
        <v>2045</v>
      </c>
      <c r="B404" t="s">
        <v>838</v>
      </c>
      <c r="C404" t="s">
        <v>839</v>
      </c>
      <c r="D404">
        <v>872.3315200000003</v>
      </c>
    </row>
    <row r="405" spans="1:4">
      <c r="A405">
        <v>2046</v>
      </c>
      <c r="B405" t="s">
        <v>838</v>
      </c>
      <c r="C405" t="s">
        <v>839</v>
      </c>
      <c r="D405">
        <v>872.3315200000003</v>
      </c>
    </row>
    <row r="406" spans="1:4">
      <c r="A406">
        <v>2047</v>
      </c>
      <c r="B406" t="s">
        <v>838</v>
      </c>
      <c r="C406" t="s">
        <v>839</v>
      </c>
      <c r="D406">
        <v>872.3315200000003</v>
      </c>
    </row>
    <row r="407" spans="1:4">
      <c r="A407">
        <v>2048</v>
      </c>
      <c r="B407" t="s">
        <v>838</v>
      </c>
      <c r="C407" t="s">
        <v>839</v>
      </c>
      <c r="D407">
        <v>872.3315200000003</v>
      </c>
    </row>
    <row r="408" spans="1:4">
      <c r="A408">
        <v>2049</v>
      </c>
      <c r="B408" t="s">
        <v>838</v>
      </c>
      <c r="C408" t="s">
        <v>839</v>
      </c>
      <c r="D408">
        <v>872.3315200000003</v>
      </c>
    </row>
    <row r="409" spans="1:4">
      <c r="A409">
        <v>2050</v>
      </c>
      <c r="B409" t="s">
        <v>838</v>
      </c>
      <c r="C409" t="s">
        <v>839</v>
      </c>
      <c r="D409">
        <v>872.3315200000003</v>
      </c>
    </row>
    <row r="410" spans="1:4">
      <c r="A410">
        <v>2017</v>
      </c>
      <c r="B410" t="s">
        <v>320</v>
      </c>
      <c r="C410" t="s">
        <v>845</v>
      </c>
      <c r="D410">
        <v>6486533</v>
      </c>
    </row>
    <row r="411" spans="1:4">
      <c r="A411">
        <v>2018</v>
      </c>
      <c r="B411" t="s">
        <v>320</v>
      </c>
      <c r="C411" t="s">
        <v>845</v>
      </c>
      <c r="D411">
        <v>6675421</v>
      </c>
    </row>
    <row r="412" spans="1:4">
      <c r="A412">
        <v>2019</v>
      </c>
      <c r="B412" t="s">
        <v>320</v>
      </c>
      <c r="C412" t="s">
        <v>845</v>
      </c>
      <c r="D412">
        <v>6823857</v>
      </c>
    </row>
    <row r="413" spans="1:4">
      <c r="A413">
        <v>2020</v>
      </c>
      <c r="B413" t="s">
        <v>320</v>
      </c>
      <c r="C413" t="s">
        <v>845</v>
      </c>
      <c r="D413">
        <v>6835232</v>
      </c>
    </row>
    <row r="414" spans="1:4">
      <c r="A414">
        <v>2021</v>
      </c>
      <c r="B414" t="s">
        <v>320</v>
      </c>
      <c r="C414" t="s">
        <v>845</v>
      </c>
      <c r="D414">
        <v>7155311</v>
      </c>
    </row>
    <row r="415" spans="1:4">
      <c r="A415">
        <v>2022</v>
      </c>
      <c r="B415" t="s">
        <v>320</v>
      </c>
      <c r="C415" t="s">
        <v>845</v>
      </c>
      <c r="D415">
        <v>7263640</v>
      </c>
    </row>
    <row r="416" spans="1:4">
      <c r="A416">
        <v>2023</v>
      </c>
      <c r="B416" t="s">
        <v>320</v>
      </c>
      <c r="C416" t="s">
        <v>845</v>
      </c>
      <c r="D416">
        <v>7316757</v>
      </c>
    </row>
    <row r="417" spans="1:4">
      <c r="A417">
        <v>2024</v>
      </c>
      <c r="B417" t="s">
        <v>320</v>
      </c>
      <c r="C417" t="s">
        <v>845</v>
      </c>
      <c r="D417">
        <v>7420348</v>
      </c>
    </row>
    <row r="418" spans="1:4">
      <c r="A418">
        <v>2025</v>
      </c>
      <c r="B418" t="s">
        <v>320</v>
      </c>
      <c r="C418" t="s">
        <v>845</v>
      </c>
      <c r="D418">
        <v>7518504</v>
      </c>
    </row>
    <row r="419" spans="1:4">
      <c r="A419">
        <v>2026</v>
      </c>
      <c r="B419" t="s">
        <v>320</v>
      </c>
      <c r="C419" t="s">
        <v>845</v>
      </c>
      <c r="D419">
        <v>7611021</v>
      </c>
    </row>
    <row r="420" spans="1:4">
      <c r="A420">
        <v>2027</v>
      </c>
      <c r="B420" t="s">
        <v>320</v>
      </c>
      <c r="C420" t="s">
        <v>845</v>
      </c>
      <c r="D420">
        <v>7699633</v>
      </c>
    </row>
    <row r="421" spans="1:4">
      <c r="A421">
        <v>2028</v>
      </c>
      <c r="B421" t="s">
        <v>320</v>
      </c>
      <c r="C421" t="s">
        <v>845</v>
      </c>
      <c r="D421">
        <v>7787622</v>
      </c>
    </row>
    <row r="422" spans="1:4">
      <c r="A422">
        <v>2029</v>
      </c>
      <c r="B422" t="s">
        <v>320</v>
      </c>
      <c r="C422" t="s">
        <v>845</v>
      </c>
      <c r="D422">
        <v>7873702</v>
      </c>
    </row>
    <row r="423" spans="1:4">
      <c r="A423">
        <v>2030</v>
      </c>
      <c r="B423" t="s">
        <v>320</v>
      </c>
      <c r="C423" t="s">
        <v>845</v>
      </c>
      <c r="D423">
        <v>7956110</v>
      </c>
    </row>
    <row r="424" spans="1:4">
      <c r="A424">
        <v>2031</v>
      </c>
      <c r="B424" t="s">
        <v>320</v>
      </c>
      <c r="C424" t="s">
        <v>845</v>
      </c>
      <c r="D424">
        <v>8035343</v>
      </c>
    </row>
    <row r="425" spans="1:4">
      <c r="A425">
        <v>2032</v>
      </c>
      <c r="B425" t="s">
        <v>320</v>
      </c>
      <c r="C425" t="s">
        <v>845</v>
      </c>
      <c r="D425">
        <v>8111506</v>
      </c>
    </row>
    <row r="426" spans="1:4">
      <c r="A426">
        <v>2033</v>
      </c>
      <c r="B426" t="s">
        <v>320</v>
      </c>
      <c r="C426" t="s">
        <v>845</v>
      </c>
      <c r="D426">
        <v>8184485</v>
      </c>
    </row>
    <row r="427" spans="1:4">
      <c r="A427">
        <v>2034</v>
      </c>
      <c r="B427" t="s">
        <v>320</v>
      </c>
      <c r="C427" t="s">
        <v>845</v>
      </c>
      <c r="D427">
        <v>8254183</v>
      </c>
    </row>
    <row r="428" spans="1:4">
      <c r="A428">
        <v>2035</v>
      </c>
      <c r="B428" t="s">
        <v>320</v>
      </c>
      <c r="C428" t="s">
        <v>845</v>
      </c>
      <c r="D428">
        <v>8320529</v>
      </c>
    </row>
    <row r="429" spans="1:4">
      <c r="A429">
        <v>2036</v>
      </c>
      <c r="B429" t="s">
        <v>320</v>
      </c>
      <c r="C429" t="s">
        <v>845</v>
      </c>
      <c r="D429">
        <v>8383483</v>
      </c>
    </row>
    <row r="430" spans="1:4">
      <c r="A430">
        <v>2037</v>
      </c>
      <c r="B430" t="s">
        <v>320</v>
      </c>
      <c r="C430" t="s">
        <v>845</v>
      </c>
      <c r="D430">
        <v>8443021</v>
      </c>
    </row>
    <row r="431" spans="1:4">
      <c r="A431">
        <v>2038</v>
      </c>
      <c r="B431" t="s">
        <v>320</v>
      </c>
      <c r="C431" t="s">
        <v>845</v>
      </c>
      <c r="D431">
        <v>8499141</v>
      </c>
    </row>
    <row r="432" spans="1:4">
      <c r="A432">
        <v>2039</v>
      </c>
      <c r="B432" t="s">
        <v>320</v>
      </c>
      <c r="C432" t="s">
        <v>845</v>
      </c>
      <c r="D432">
        <v>8551849</v>
      </c>
    </row>
    <row r="433" spans="1:4">
      <c r="A433">
        <v>2040</v>
      </c>
      <c r="B433" t="s">
        <v>320</v>
      </c>
      <c r="C433" t="s">
        <v>845</v>
      </c>
      <c r="D433">
        <v>8601164</v>
      </c>
    </row>
    <row r="434" spans="1:4">
      <c r="A434">
        <v>2041</v>
      </c>
      <c r="B434" t="s">
        <v>320</v>
      </c>
      <c r="C434" t="s">
        <v>845</v>
      </c>
      <c r="D434">
        <v>8647121</v>
      </c>
    </row>
    <row r="435" spans="1:4">
      <c r="A435">
        <v>2042</v>
      </c>
      <c r="B435" t="s">
        <v>320</v>
      </c>
      <c r="C435" t="s">
        <v>845</v>
      </c>
      <c r="D435">
        <v>8689749</v>
      </c>
    </row>
    <row r="436" spans="1:4">
      <c r="A436">
        <v>2043</v>
      </c>
      <c r="B436" t="s">
        <v>320</v>
      </c>
      <c r="C436" t="s">
        <v>845</v>
      </c>
      <c r="D436">
        <v>8729072</v>
      </c>
    </row>
    <row r="437" spans="1:4">
      <c r="A437">
        <v>2044</v>
      </c>
      <c r="B437" t="s">
        <v>320</v>
      </c>
      <c r="C437" t="s">
        <v>845</v>
      </c>
      <c r="D437">
        <v>8765098</v>
      </c>
    </row>
    <row r="438" spans="1:4">
      <c r="A438">
        <v>2045</v>
      </c>
      <c r="B438" t="s">
        <v>320</v>
      </c>
      <c r="C438" t="s">
        <v>845</v>
      </c>
      <c r="D438">
        <v>8797813</v>
      </c>
    </row>
    <row r="439" spans="1:4">
      <c r="A439">
        <v>2046</v>
      </c>
      <c r="B439" t="s">
        <v>320</v>
      </c>
      <c r="C439" t="s">
        <v>845</v>
      </c>
      <c r="D439">
        <v>8827208</v>
      </c>
    </row>
    <row r="440" spans="1:4">
      <c r="A440">
        <v>2047</v>
      </c>
      <c r="B440" t="s">
        <v>320</v>
      </c>
      <c r="C440" t="s">
        <v>845</v>
      </c>
      <c r="D440">
        <v>8846403</v>
      </c>
    </row>
    <row r="441" spans="1:4">
      <c r="A441">
        <v>2048</v>
      </c>
      <c r="B441" t="s">
        <v>320</v>
      </c>
      <c r="C441" t="s">
        <v>845</v>
      </c>
      <c r="D441">
        <v>8864040</v>
      </c>
    </row>
    <row r="442" spans="1:4">
      <c r="A442">
        <v>2049</v>
      </c>
      <c r="B442" t="s">
        <v>320</v>
      </c>
      <c r="C442" t="s">
        <v>845</v>
      </c>
      <c r="D442">
        <v>8880127</v>
      </c>
    </row>
    <row r="443" spans="1:4">
      <c r="A443">
        <v>2050</v>
      </c>
      <c r="B443" t="s">
        <v>320</v>
      </c>
      <c r="C443" t="s">
        <v>845</v>
      </c>
      <c r="D443">
        <v>8894658</v>
      </c>
    </row>
    <row r="444" spans="1:4">
      <c r="A444">
        <v>2017</v>
      </c>
      <c r="B444" t="s">
        <v>327</v>
      </c>
      <c r="C444" t="s">
        <v>849</v>
      </c>
      <c r="D444">
        <v>1158</v>
      </c>
    </row>
    <row r="445" spans="1:4">
      <c r="A445">
        <v>2018</v>
      </c>
      <c r="B445" t="s">
        <v>327</v>
      </c>
      <c r="C445" t="s">
        <v>849</v>
      </c>
      <c r="D445">
        <v>1122</v>
      </c>
    </row>
    <row r="446" spans="1:4">
      <c r="A446">
        <v>2019</v>
      </c>
      <c r="B446" t="s">
        <v>327</v>
      </c>
      <c r="C446" t="s">
        <v>849</v>
      </c>
      <c r="D446">
        <v>1117</v>
      </c>
    </row>
    <row r="447" spans="1:4">
      <c r="A447">
        <v>2020</v>
      </c>
      <c r="B447" t="s">
        <v>327</v>
      </c>
      <c r="C447" t="s">
        <v>849</v>
      </c>
      <c r="D447">
        <v>1069</v>
      </c>
    </row>
    <row r="448" spans="1:4">
      <c r="A448">
        <v>2021</v>
      </c>
      <c r="B448" t="s">
        <v>327</v>
      </c>
      <c r="C448" t="s">
        <v>849</v>
      </c>
      <c r="D448">
        <v>1248</v>
      </c>
    </row>
    <row r="449" spans="1:4">
      <c r="A449">
        <v>2022</v>
      </c>
      <c r="B449" t="s">
        <v>327</v>
      </c>
      <c r="C449" t="s">
        <v>849</v>
      </c>
      <c r="D449">
        <v>1004</v>
      </c>
    </row>
    <row r="450" spans="1:4">
      <c r="A450">
        <v>2023</v>
      </c>
      <c r="B450" t="s">
        <v>327</v>
      </c>
      <c r="C450" t="s">
        <v>849</v>
      </c>
      <c r="D450">
        <v>1004</v>
      </c>
    </row>
    <row r="451" spans="1:4">
      <c r="A451">
        <v>2024</v>
      </c>
      <c r="B451" t="s">
        <v>327</v>
      </c>
      <c r="C451" t="s">
        <v>849</v>
      </c>
      <c r="D451">
        <v>1004</v>
      </c>
    </row>
    <row r="452" spans="1:4">
      <c r="A452">
        <v>2025</v>
      </c>
      <c r="B452" t="s">
        <v>327</v>
      </c>
      <c r="C452" t="s">
        <v>849</v>
      </c>
      <c r="D452">
        <v>1004</v>
      </c>
    </row>
    <row r="453" spans="1:4">
      <c r="A453">
        <v>2026</v>
      </c>
      <c r="B453" t="s">
        <v>327</v>
      </c>
      <c r="C453" t="s">
        <v>849</v>
      </c>
      <c r="D453">
        <v>1004</v>
      </c>
    </row>
    <row r="454" spans="1:4">
      <c r="A454">
        <v>2027</v>
      </c>
      <c r="B454" t="s">
        <v>327</v>
      </c>
      <c r="C454" t="s">
        <v>849</v>
      </c>
      <c r="D454">
        <v>1004</v>
      </c>
    </row>
    <row r="455" spans="1:4">
      <c r="A455">
        <v>2028</v>
      </c>
      <c r="B455" t="s">
        <v>327</v>
      </c>
      <c r="C455" t="s">
        <v>849</v>
      </c>
      <c r="D455">
        <v>1004</v>
      </c>
    </row>
    <row r="456" spans="1:4">
      <c r="A456">
        <v>2029</v>
      </c>
      <c r="B456" t="s">
        <v>327</v>
      </c>
      <c r="C456" t="s">
        <v>849</v>
      </c>
      <c r="D456">
        <v>1004</v>
      </c>
    </row>
    <row r="457" spans="1:4">
      <c r="A457">
        <v>2030</v>
      </c>
      <c r="B457" t="s">
        <v>327</v>
      </c>
      <c r="C457" t="s">
        <v>849</v>
      </c>
      <c r="D457">
        <v>1004</v>
      </c>
    </row>
    <row r="458" spans="1:4">
      <c r="A458">
        <v>2031</v>
      </c>
      <c r="B458" t="s">
        <v>327</v>
      </c>
      <c r="C458" t="s">
        <v>849</v>
      </c>
      <c r="D458">
        <v>1004</v>
      </c>
    </row>
    <row r="459" spans="1:4">
      <c r="A459">
        <v>2032</v>
      </c>
      <c r="B459" t="s">
        <v>327</v>
      </c>
      <c r="C459" t="s">
        <v>849</v>
      </c>
      <c r="D459">
        <v>1004</v>
      </c>
    </row>
    <row r="460" spans="1:4">
      <c r="A460">
        <v>2033</v>
      </c>
      <c r="B460" t="s">
        <v>327</v>
      </c>
      <c r="C460" t="s">
        <v>849</v>
      </c>
      <c r="D460">
        <v>1004</v>
      </c>
    </row>
    <row r="461" spans="1:4">
      <c r="A461">
        <v>2034</v>
      </c>
      <c r="B461" t="s">
        <v>327</v>
      </c>
      <c r="C461" t="s">
        <v>849</v>
      </c>
      <c r="D461">
        <v>1004</v>
      </c>
    </row>
    <row r="462" spans="1:4">
      <c r="A462">
        <v>2035</v>
      </c>
      <c r="B462" t="s">
        <v>327</v>
      </c>
      <c r="C462" t="s">
        <v>849</v>
      </c>
      <c r="D462">
        <v>1004</v>
      </c>
    </row>
    <row r="463" spans="1:4">
      <c r="A463">
        <v>2036</v>
      </c>
      <c r="B463" t="s">
        <v>327</v>
      </c>
      <c r="C463" t="s">
        <v>849</v>
      </c>
      <c r="D463">
        <v>1004</v>
      </c>
    </row>
    <row r="464" spans="1:4">
      <c r="A464">
        <v>2037</v>
      </c>
      <c r="B464" t="s">
        <v>327</v>
      </c>
      <c r="C464" t="s">
        <v>849</v>
      </c>
      <c r="D464">
        <v>1004</v>
      </c>
    </row>
    <row r="465" spans="1:4">
      <c r="A465">
        <v>2038</v>
      </c>
      <c r="B465" t="s">
        <v>327</v>
      </c>
      <c r="C465" t="s">
        <v>849</v>
      </c>
      <c r="D465">
        <v>1004</v>
      </c>
    </row>
    <row r="466" spans="1:4">
      <c r="A466">
        <v>2039</v>
      </c>
      <c r="B466" t="s">
        <v>327</v>
      </c>
      <c r="C466" t="s">
        <v>849</v>
      </c>
      <c r="D466">
        <v>1004</v>
      </c>
    </row>
    <row r="467" spans="1:4">
      <c r="A467">
        <v>2040</v>
      </c>
      <c r="B467" t="s">
        <v>327</v>
      </c>
      <c r="C467" t="s">
        <v>849</v>
      </c>
      <c r="D467">
        <v>1004</v>
      </c>
    </row>
    <row r="468" spans="1:4">
      <c r="A468">
        <v>2041</v>
      </c>
      <c r="B468" t="s">
        <v>327</v>
      </c>
      <c r="C468" t="s">
        <v>849</v>
      </c>
      <c r="D468">
        <v>1004</v>
      </c>
    </row>
    <row r="469" spans="1:4">
      <c r="A469">
        <v>2042</v>
      </c>
      <c r="B469" t="s">
        <v>327</v>
      </c>
      <c r="C469" t="s">
        <v>849</v>
      </c>
      <c r="D469">
        <v>1004</v>
      </c>
    </row>
    <row r="470" spans="1:4">
      <c r="A470">
        <v>2043</v>
      </c>
      <c r="B470" t="s">
        <v>327</v>
      </c>
      <c r="C470" t="s">
        <v>849</v>
      </c>
      <c r="D470">
        <v>1004</v>
      </c>
    </row>
    <row r="471" spans="1:4">
      <c r="A471">
        <v>2044</v>
      </c>
      <c r="B471" t="s">
        <v>327</v>
      </c>
      <c r="C471" t="s">
        <v>849</v>
      </c>
      <c r="D471">
        <v>1004</v>
      </c>
    </row>
    <row r="472" spans="1:4">
      <c r="A472">
        <v>2045</v>
      </c>
      <c r="B472" t="s">
        <v>327</v>
      </c>
      <c r="C472" t="s">
        <v>849</v>
      </c>
      <c r="D472">
        <v>1004</v>
      </c>
    </row>
    <row r="473" spans="1:4">
      <c r="A473">
        <v>2046</v>
      </c>
      <c r="B473" t="s">
        <v>327</v>
      </c>
      <c r="C473" t="s">
        <v>849</v>
      </c>
      <c r="D473">
        <v>1004</v>
      </c>
    </row>
    <row r="474" spans="1:4">
      <c r="A474">
        <v>2047</v>
      </c>
      <c r="B474" t="s">
        <v>327</v>
      </c>
      <c r="C474" t="s">
        <v>849</v>
      </c>
      <c r="D474">
        <v>1004</v>
      </c>
    </row>
    <row r="475" spans="1:4">
      <c r="A475">
        <v>2048</v>
      </c>
      <c r="B475" t="s">
        <v>327</v>
      </c>
      <c r="C475" t="s">
        <v>849</v>
      </c>
      <c r="D475">
        <v>1004</v>
      </c>
    </row>
    <row r="476" spans="1:4">
      <c r="A476">
        <v>2049</v>
      </c>
      <c r="B476" t="s">
        <v>327</v>
      </c>
      <c r="C476" t="s">
        <v>849</v>
      </c>
      <c r="D476">
        <v>1004</v>
      </c>
    </row>
    <row r="477" spans="1:4">
      <c r="A477">
        <v>2050</v>
      </c>
      <c r="B477" t="s">
        <v>327</v>
      </c>
      <c r="C477" t="s">
        <v>849</v>
      </c>
      <c r="D477">
        <v>1004</v>
      </c>
    </row>
    <row r="478" spans="1:4">
      <c r="A478">
        <v>2017</v>
      </c>
      <c r="B478" t="s">
        <v>948</v>
      </c>
      <c r="C478" t="s">
        <v>849</v>
      </c>
      <c r="D478">
        <v>1158</v>
      </c>
    </row>
    <row r="479" spans="1:4">
      <c r="A479">
        <v>2018</v>
      </c>
      <c r="B479" t="s">
        <v>948</v>
      </c>
      <c r="C479" t="s">
        <v>849</v>
      </c>
      <c r="D479">
        <v>1122</v>
      </c>
    </row>
    <row r="480" spans="1:4">
      <c r="A480">
        <v>2019</v>
      </c>
      <c r="B480" t="s">
        <v>948</v>
      </c>
      <c r="C480" t="s">
        <v>849</v>
      </c>
      <c r="D480">
        <v>1117</v>
      </c>
    </row>
    <row r="481" spans="1:4">
      <c r="A481">
        <v>2020</v>
      </c>
      <c r="B481" t="s">
        <v>948</v>
      </c>
      <c r="C481" t="s">
        <v>849</v>
      </c>
      <c r="D481">
        <v>1069</v>
      </c>
    </row>
    <row r="482" spans="1:4">
      <c r="A482">
        <v>2021</v>
      </c>
      <c r="B482" t="s">
        <v>948</v>
      </c>
      <c r="C482" t="s">
        <v>849</v>
      </c>
      <c r="D482">
        <v>1248</v>
      </c>
    </row>
    <row r="483" spans="1:4">
      <c r="A483">
        <v>2022</v>
      </c>
      <c r="B483" t="s">
        <v>948</v>
      </c>
      <c r="C483" t="s">
        <v>849</v>
      </c>
      <c r="D483">
        <v>1004</v>
      </c>
    </row>
    <row r="484" spans="1:4">
      <c r="A484">
        <v>2023</v>
      </c>
      <c r="B484" t="s">
        <v>948</v>
      </c>
      <c r="C484" t="s">
        <v>849</v>
      </c>
      <c r="D484">
        <v>1004</v>
      </c>
    </row>
    <row r="485" spans="1:4">
      <c r="A485">
        <v>2024</v>
      </c>
      <c r="B485" t="s">
        <v>948</v>
      </c>
      <c r="C485" t="s">
        <v>849</v>
      </c>
      <c r="D485">
        <v>1004</v>
      </c>
    </row>
    <row r="486" spans="1:4">
      <c r="A486">
        <v>2025</v>
      </c>
      <c r="B486" t="s">
        <v>948</v>
      </c>
      <c r="C486" t="s">
        <v>849</v>
      </c>
      <c r="D486">
        <v>1004</v>
      </c>
    </row>
    <row r="487" spans="1:4">
      <c r="A487">
        <v>2026</v>
      </c>
      <c r="B487" t="s">
        <v>948</v>
      </c>
      <c r="C487" t="s">
        <v>849</v>
      </c>
      <c r="D487">
        <v>1004</v>
      </c>
    </row>
    <row r="488" spans="1:4">
      <c r="A488">
        <v>2027</v>
      </c>
      <c r="B488" t="s">
        <v>948</v>
      </c>
      <c r="C488" t="s">
        <v>849</v>
      </c>
      <c r="D488">
        <v>1004</v>
      </c>
    </row>
    <row r="489" spans="1:4">
      <c r="A489">
        <v>2028</v>
      </c>
      <c r="B489" t="s">
        <v>948</v>
      </c>
      <c r="C489" t="s">
        <v>849</v>
      </c>
      <c r="D489">
        <v>1004</v>
      </c>
    </row>
    <row r="490" spans="1:4">
      <c r="A490">
        <v>2029</v>
      </c>
      <c r="B490" t="s">
        <v>948</v>
      </c>
      <c r="C490" t="s">
        <v>849</v>
      </c>
      <c r="D490">
        <v>1004</v>
      </c>
    </row>
    <row r="491" spans="1:4">
      <c r="A491">
        <v>2030</v>
      </c>
      <c r="B491" t="s">
        <v>948</v>
      </c>
      <c r="C491" t="s">
        <v>849</v>
      </c>
      <c r="D491">
        <v>1004</v>
      </c>
    </row>
    <row r="492" spans="1:4">
      <c r="A492">
        <v>2031</v>
      </c>
      <c r="B492" t="s">
        <v>948</v>
      </c>
      <c r="C492" t="s">
        <v>849</v>
      </c>
      <c r="D492">
        <v>1004</v>
      </c>
    </row>
    <row r="493" spans="1:4">
      <c r="A493">
        <v>2032</v>
      </c>
      <c r="B493" t="s">
        <v>948</v>
      </c>
      <c r="C493" t="s">
        <v>849</v>
      </c>
      <c r="D493">
        <v>1004</v>
      </c>
    </row>
    <row r="494" spans="1:4">
      <c r="A494">
        <v>2033</v>
      </c>
      <c r="B494" t="s">
        <v>948</v>
      </c>
      <c r="C494" t="s">
        <v>849</v>
      </c>
      <c r="D494">
        <v>1004</v>
      </c>
    </row>
    <row r="495" spans="1:4">
      <c r="A495">
        <v>2034</v>
      </c>
      <c r="B495" t="s">
        <v>948</v>
      </c>
      <c r="C495" t="s">
        <v>849</v>
      </c>
      <c r="D495">
        <v>1004</v>
      </c>
    </row>
    <row r="496" spans="1:4">
      <c r="A496">
        <v>2035</v>
      </c>
      <c r="B496" t="s">
        <v>948</v>
      </c>
      <c r="C496" t="s">
        <v>849</v>
      </c>
      <c r="D496">
        <v>1004</v>
      </c>
    </row>
    <row r="497" spans="1:4">
      <c r="A497">
        <v>2036</v>
      </c>
      <c r="B497" t="s">
        <v>948</v>
      </c>
      <c r="C497" t="s">
        <v>849</v>
      </c>
      <c r="D497">
        <v>1004</v>
      </c>
    </row>
    <row r="498" spans="1:4">
      <c r="A498">
        <v>2037</v>
      </c>
      <c r="B498" t="s">
        <v>948</v>
      </c>
      <c r="C498" t="s">
        <v>849</v>
      </c>
      <c r="D498">
        <v>1004</v>
      </c>
    </row>
    <row r="499" spans="1:4">
      <c r="A499">
        <v>2038</v>
      </c>
      <c r="B499" t="s">
        <v>948</v>
      </c>
      <c r="C499" t="s">
        <v>849</v>
      </c>
      <c r="D499">
        <v>1004</v>
      </c>
    </row>
    <row r="500" spans="1:4">
      <c r="A500">
        <v>2039</v>
      </c>
      <c r="B500" t="s">
        <v>948</v>
      </c>
      <c r="C500" t="s">
        <v>849</v>
      </c>
      <c r="D500">
        <v>1004</v>
      </c>
    </row>
    <row r="501" spans="1:4">
      <c r="A501">
        <v>2040</v>
      </c>
      <c r="B501" t="s">
        <v>948</v>
      </c>
      <c r="C501" t="s">
        <v>849</v>
      </c>
      <c r="D501">
        <v>1004</v>
      </c>
    </row>
    <row r="502" spans="1:4">
      <c r="A502">
        <v>2041</v>
      </c>
      <c r="B502" t="s">
        <v>948</v>
      </c>
      <c r="C502" t="s">
        <v>849</v>
      </c>
      <c r="D502">
        <v>1004</v>
      </c>
    </row>
    <row r="503" spans="1:4">
      <c r="A503">
        <v>2042</v>
      </c>
      <c r="B503" t="s">
        <v>948</v>
      </c>
      <c r="C503" t="s">
        <v>849</v>
      </c>
      <c r="D503">
        <v>1004</v>
      </c>
    </row>
    <row r="504" spans="1:4">
      <c r="A504">
        <v>2043</v>
      </c>
      <c r="B504" t="s">
        <v>948</v>
      </c>
      <c r="C504" t="s">
        <v>849</v>
      </c>
      <c r="D504">
        <v>1004</v>
      </c>
    </row>
    <row r="505" spans="1:4">
      <c r="A505">
        <v>2044</v>
      </c>
      <c r="B505" t="s">
        <v>948</v>
      </c>
      <c r="C505" t="s">
        <v>849</v>
      </c>
      <c r="D505">
        <v>1004</v>
      </c>
    </row>
    <row r="506" spans="1:4">
      <c r="A506">
        <v>2045</v>
      </c>
      <c r="B506" t="s">
        <v>948</v>
      </c>
      <c r="C506" t="s">
        <v>849</v>
      </c>
      <c r="D506">
        <v>1004</v>
      </c>
    </row>
    <row r="507" spans="1:4">
      <c r="A507">
        <v>2046</v>
      </c>
      <c r="B507" t="s">
        <v>948</v>
      </c>
      <c r="C507" t="s">
        <v>849</v>
      </c>
      <c r="D507">
        <v>1004</v>
      </c>
    </row>
    <row r="508" spans="1:4">
      <c r="A508">
        <v>2047</v>
      </c>
      <c r="B508" t="s">
        <v>948</v>
      </c>
      <c r="C508" t="s">
        <v>849</v>
      </c>
      <c r="D508">
        <v>1004</v>
      </c>
    </row>
    <row r="509" spans="1:4">
      <c r="A509">
        <v>2048</v>
      </c>
      <c r="B509" t="s">
        <v>948</v>
      </c>
      <c r="C509" t="s">
        <v>849</v>
      </c>
      <c r="D509">
        <v>1004</v>
      </c>
    </row>
    <row r="510" spans="1:4">
      <c r="A510">
        <v>2049</v>
      </c>
      <c r="B510" t="s">
        <v>948</v>
      </c>
      <c r="C510" t="s">
        <v>849</v>
      </c>
      <c r="D510">
        <v>1004</v>
      </c>
    </row>
    <row r="511" spans="1:4">
      <c r="A511">
        <v>2050</v>
      </c>
      <c r="B511" t="s">
        <v>948</v>
      </c>
      <c r="C511" t="s">
        <v>849</v>
      </c>
      <c r="D511">
        <v>1004</v>
      </c>
    </row>
    <row r="512" spans="1:4">
      <c r="A512">
        <v>2017</v>
      </c>
      <c r="B512" t="s">
        <v>949</v>
      </c>
      <c r="C512" t="s">
        <v>849</v>
      </c>
      <c r="D512">
        <v>0</v>
      </c>
    </row>
    <row r="513" spans="1:4">
      <c r="A513">
        <v>2018</v>
      </c>
      <c r="B513" t="s">
        <v>949</v>
      </c>
      <c r="C513" t="s">
        <v>849</v>
      </c>
      <c r="D513">
        <v>0</v>
      </c>
    </row>
    <row r="514" spans="1:4">
      <c r="A514">
        <v>2019</v>
      </c>
      <c r="B514" t="s">
        <v>949</v>
      </c>
      <c r="C514" t="s">
        <v>849</v>
      </c>
      <c r="D514">
        <v>0</v>
      </c>
    </row>
    <row r="515" spans="1:4">
      <c r="A515">
        <v>2020</v>
      </c>
      <c r="B515" t="s">
        <v>949</v>
      </c>
      <c r="C515" t="s">
        <v>849</v>
      </c>
      <c r="D515">
        <v>0</v>
      </c>
    </row>
    <row r="516" spans="1:4">
      <c r="A516">
        <v>2021</v>
      </c>
      <c r="B516" t="s">
        <v>949</v>
      </c>
      <c r="C516" t="s">
        <v>849</v>
      </c>
      <c r="D516">
        <v>0</v>
      </c>
    </row>
    <row r="517" spans="1:4">
      <c r="A517">
        <v>2022</v>
      </c>
      <c r="B517" t="s">
        <v>949</v>
      </c>
      <c r="C517" t="s">
        <v>849</v>
      </c>
      <c r="D517">
        <v>0</v>
      </c>
    </row>
    <row r="518" spans="1:4">
      <c r="A518">
        <v>2023</v>
      </c>
      <c r="B518" t="s">
        <v>949</v>
      </c>
      <c r="C518" t="s">
        <v>849</v>
      </c>
      <c r="D518">
        <v>0</v>
      </c>
    </row>
    <row r="519" spans="1:4">
      <c r="A519">
        <v>2024</v>
      </c>
      <c r="B519" t="s">
        <v>949</v>
      </c>
      <c r="C519" t="s">
        <v>849</v>
      </c>
      <c r="D519">
        <v>0</v>
      </c>
    </row>
    <row r="520" spans="1:4">
      <c r="A520">
        <v>2025</v>
      </c>
      <c r="B520" t="s">
        <v>949</v>
      </c>
      <c r="C520" t="s">
        <v>849</v>
      </c>
      <c r="D520">
        <v>0</v>
      </c>
    </row>
    <row r="521" spans="1:4">
      <c r="A521">
        <v>2026</v>
      </c>
      <c r="B521" t="s">
        <v>949</v>
      </c>
      <c r="C521" t="s">
        <v>849</v>
      </c>
      <c r="D521">
        <v>0</v>
      </c>
    </row>
    <row r="522" spans="1:4">
      <c r="A522">
        <v>2027</v>
      </c>
      <c r="B522" t="s">
        <v>949</v>
      </c>
      <c r="C522" t="s">
        <v>849</v>
      </c>
      <c r="D522">
        <v>0</v>
      </c>
    </row>
    <row r="523" spans="1:4">
      <c r="A523">
        <v>2028</v>
      </c>
      <c r="B523" t="s">
        <v>949</v>
      </c>
      <c r="C523" t="s">
        <v>849</v>
      </c>
      <c r="D523">
        <v>0</v>
      </c>
    </row>
    <row r="524" spans="1:4">
      <c r="A524">
        <v>2029</v>
      </c>
      <c r="B524" t="s">
        <v>949</v>
      </c>
      <c r="C524" t="s">
        <v>849</v>
      </c>
      <c r="D524">
        <v>0</v>
      </c>
    </row>
    <row r="525" spans="1:4">
      <c r="A525">
        <v>2030</v>
      </c>
      <c r="B525" t="s">
        <v>949</v>
      </c>
      <c r="C525" t="s">
        <v>849</v>
      </c>
      <c r="D525">
        <v>0</v>
      </c>
    </row>
    <row r="526" spans="1:4">
      <c r="A526">
        <v>2031</v>
      </c>
      <c r="B526" t="s">
        <v>949</v>
      </c>
      <c r="C526" t="s">
        <v>849</v>
      </c>
      <c r="D526">
        <v>0</v>
      </c>
    </row>
    <row r="527" spans="1:4">
      <c r="A527">
        <v>2032</v>
      </c>
      <c r="B527" t="s">
        <v>949</v>
      </c>
      <c r="C527" t="s">
        <v>849</v>
      </c>
      <c r="D527">
        <v>0</v>
      </c>
    </row>
    <row r="528" spans="1:4">
      <c r="A528">
        <v>2033</v>
      </c>
      <c r="B528" t="s">
        <v>949</v>
      </c>
      <c r="C528" t="s">
        <v>849</v>
      </c>
      <c r="D528">
        <v>0</v>
      </c>
    </row>
    <row r="529" spans="1:4">
      <c r="A529">
        <v>2034</v>
      </c>
      <c r="B529" t="s">
        <v>949</v>
      </c>
      <c r="C529" t="s">
        <v>849</v>
      </c>
      <c r="D529">
        <v>0</v>
      </c>
    </row>
    <row r="530" spans="1:4">
      <c r="A530">
        <v>2035</v>
      </c>
      <c r="B530" t="s">
        <v>949</v>
      </c>
      <c r="C530" t="s">
        <v>849</v>
      </c>
      <c r="D530">
        <v>0</v>
      </c>
    </row>
    <row r="531" spans="1:4">
      <c r="A531">
        <v>2036</v>
      </c>
      <c r="B531" t="s">
        <v>949</v>
      </c>
      <c r="C531" t="s">
        <v>849</v>
      </c>
      <c r="D531">
        <v>0</v>
      </c>
    </row>
    <row r="532" spans="1:4">
      <c r="A532">
        <v>2037</v>
      </c>
      <c r="B532" t="s">
        <v>949</v>
      </c>
      <c r="C532" t="s">
        <v>849</v>
      </c>
      <c r="D532">
        <v>0</v>
      </c>
    </row>
    <row r="533" spans="1:4">
      <c r="A533">
        <v>2038</v>
      </c>
      <c r="B533" t="s">
        <v>949</v>
      </c>
      <c r="C533" t="s">
        <v>849</v>
      </c>
      <c r="D533">
        <v>0</v>
      </c>
    </row>
    <row r="534" spans="1:4">
      <c r="A534">
        <v>2039</v>
      </c>
      <c r="B534" t="s">
        <v>949</v>
      </c>
      <c r="C534" t="s">
        <v>849</v>
      </c>
      <c r="D534">
        <v>0</v>
      </c>
    </row>
    <row r="535" spans="1:4">
      <c r="A535">
        <v>2040</v>
      </c>
      <c r="B535" t="s">
        <v>949</v>
      </c>
      <c r="C535" t="s">
        <v>849</v>
      </c>
      <c r="D535">
        <v>0</v>
      </c>
    </row>
    <row r="536" spans="1:4">
      <c r="A536">
        <v>2041</v>
      </c>
      <c r="B536" t="s">
        <v>949</v>
      </c>
      <c r="C536" t="s">
        <v>849</v>
      </c>
      <c r="D536">
        <v>0</v>
      </c>
    </row>
    <row r="537" spans="1:4">
      <c r="A537">
        <v>2042</v>
      </c>
      <c r="B537" t="s">
        <v>949</v>
      </c>
      <c r="C537" t="s">
        <v>849</v>
      </c>
      <c r="D537">
        <v>0</v>
      </c>
    </row>
    <row r="538" spans="1:4">
      <c r="A538">
        <v>2043</v>
      </c>
      <c r="B538" t="s">
        <v>949</v>
      </c>
      <c r="C538" t="s">
        <v>849</v>
      </c>
      <c r="D538">
        <v>0</v>
      </c>
    </row>
    <row r="539" spans="1:4">
      <c r="A539">
        <v>2044</v>
      </c>
      <c r="B539" t="s">
        <v>949</v>
      </c>
      <c r="C539" t="s">
        <v>849</v>
      </c>
      <c r="D539">
        <v>0</v>
      </c>
    </row>
    <row r="540" spans="1:4">
      <c r="A540">
        <v>2045</v>
      </c>
      <c r="B540" t="s">
        <v>949</v>
      </c>
      <c r="C540" t="s">
        <v>849</v>
      </c>
      <c r="D540">
        <v>0</v>
      </c>
    </row>
    <row r="541" spans="1:4">
      <c r="A541">
        <v>2046</v>
      </c>
      <c r="B541" t="s">
        <v>949</v>
      </c>
      <c r="C541" t="s">
        <v>849</v>
      </c>
      <c r="D541">
        <v>0</v>
      </c>
    </row>
    <row r="542" spans="1:4">
      <c r="A542">
        <v>2047</v>
      </c>
      <c r="B542" t="s">
        <v>949</v>
      </c>
      <c r="C542" t="s">
        <v>849</v>
      </c>
      <c r="D542">
        <v>0</v>
      </c>
    </row>
    <row r="543" spans="1:4">
      <c r="A543">
        <v>2048</v>
      </c>
      <c r="B543" t="s">
        <v>949</v>
      </c>
      <c r="C543" t="s">
        <v>849</v>
      </c>
      <c r="D543">
        <v>0</v>
      </c>
    </row>
    <row r="544" spans="1:4">
      <c r="A544">
        <v>2049</v>
      </c>
      <c r="B544" t="s">
        <v>949</v>
      </c>
      <c r="C544" t="s">
        <v>849</v>
      </c>
      <c r="D544">
        <v>0</v>
      </c>
    </row>
    <row r="545" spans="1:4">
      <c r="A545">
        <v>2050</v>
      </c>
      <c r="B545" t="s">
        <v>949</v>
      </c>
      <c r="C545" t="s">
        <v>849</v>
      </c>
      <c r="D545">
        <v>0</v>
      </c>
    </row>
    <row r="546" spans="1:4">
      <c r="A546">
        <v>2017</v>
      </c>
      <c r="B546" t="s">
        <v>329</v>
      </c>
      <c r="C546" t="s">
        <v>849</v>
      </c>
      <c r="D546">
        <v>1770.5</v>
      </c>
    </row>
    <row r="547" spans="1:4">
      <c r="A547">
        <v>2018</v>
      </c>
      <c r="B547" t="s">
        <v>329</v>
      </c>
      <c r="C547" t="s">
        <v>849</v>
      </c>
      <c r="D547">
        <v>2374.5</v>
      </c>
    </row>
    <row r="548" spans="1:4">
      <c r="A548">
        <v>2019</v>
      </c>
      <c r="B548" t="s">
        <v>329</v>
      </c>
      <c r="C548" t="s">
        <v>849</v>
      </c>
      <c r="D548">
        <v>1313.37</v>
      </c>
    </row>
    <row r="549" spans="1:4">
      <c r="A549">
        <v>2020</v>
      </c>
      <c r="B549" t="s">
        <v>329</v>
      </c>
      <c r="C549" t="s">
        <v>849</v>
      </c>
      <c r="D549">
        <v>1259.05</v>
      </c>
    </row>
    <row r="550" spans="1:4">
      <c r="A550">
        <v>2021</v>
      </c>
      <c r="B550" t="s">
        <v>329</v>
      </c>
      <c r="C550" t="s">
        <v>849</v>
      </c>
      <c r="D550">
        <v>746.24199999999996</v>
      </c>
    </row>
    <row r="551" spans="1:4">
      <c r="A551">
        <v>2022</v>
      </c>
      <c r="B551" t="s">
        <v>329</v>
      </c>
      <c r="C551" t="s">
        <v>849</v>
      </c>
      <c r="D551">
        <v>675.5</v>
      </c>
    </row>
    <row r="552" spans="1:4">
      <c r="A552">
        <v>2023</v>
      </c>
      <c r="B552" t="s">
        <v>329</v>
      </c>
      <c r="C552" t="s">
        <v>849</v>
      </c>
      <c r="D552">
        <v>669.88263686399989</v>
      </c>
    </row>
    <row r="553" spans="1:4">
      <c r="A553">
        <v>2024</v>
      </c>
      <c r="B553" t="s">
        <v>329</v>
      </c>
      <c r="C553" t="s">
        <v>849</v>
      </c>
      <c r="D553">
        <v>681.27064169068785</v>
      </c>
    </row>
    <row r="554" spans="1:4">
      <c r="A554">
        <v>2025</v>
      </c>
      <c r="B554" t="s">
        <v>329</v>
      </c>
      <c r="C554" t="s">
        <v>849</v>
      </c>
      <c r="D554">
        <v>692.85224259942947</v>
      </c>
    </row>
    <row r="555" spans="1:4">
      <c r="A555">
        <v>2026</v>
      </c>
      <c r="B555" t="s">
        <v>329</v>
      </c>
      <c r="C555" t="s">
        <v>849</v>
      </c>
      <c r="D555">
        <v>704.63073072361976</v>
      </c>
    </row>
    <row r="556" spans="1:4">
      <c r="A556">
        <v>2027</v>
      </c>
      <c r="B556" t="s">
        <v>329</v>
      </c>
      <c r="C556" t="s">
        <v>849</v>
      </c>
      <c r="D556">
        <v>716.60945314592118</v>
      </c>
    </row>
    <row r="557" spans="1:4">
      <c r="A557">
        <v>2028</v>
      </c>
      <c r="B557" t="s">
        <v>329</v>
      </c>
      <c r="C557" t="s">
        <v>849</v>
      </c>
      <c r="D557">
        <v>728.79181384940182</v>
      </c>
    </row>
    <row r="558" spans="1:4">
      <c r="A558">
        <v>2029</v>
      </c>
      <c r="B558" t="s">
        <v>329</v>
      </c>
      <c r="C558" t="s">
        <v>849</v>
      </c>
      <c r="D558">
        <v>741.18127468484158</v>
      </c>
    </row>
    <row r="559" spans="1:4">
      <c r="A559">
        <v>2030</v>
      </c>
      <c r="B559" t="s">
        <v>329</v>
      </c>
      <c r="C559" t="s">
        <v>849</v>
      </c>
      <c r="D559">
        <v>753.78135635448382</v>
      </c>
    </row>
    <row r="560" spans="1:4">
      <c r="A560">
        <v>2031</v>
      </c>
      <c r="B560" t="s">
        <v>329</v>
      </c>
      <c r="C560" t="s">
        <v>849</v>
      </c>
      <c r="D560">
        <v>766.59563941250997</v>
      </c>
    </row>
    <row r="561" spans="1:4">
      <c r="A561">
        <v>2032</v>
      </c>
      <c r="B561" t="s">
        <v>329</v>
      </c>
      <c r="C561" t="s">
        <v>849</v>
      </c>
      <c r="D561">
        <v>779.62776528252255</v>
      </c>
    </row>
    <row r="562" spans="1:4">
      <c r="A562">
        <v>2033</v>
      </c>
      <c r="B562" t="s">
        <v>329</v>
      </c>
      <c r="C562" t="s">
        <v>849</v>
      </c>
      <c r="D562">
        <v>792.88143729232536</v>
      </c>
    </row>
    <row r="563" spans="1:4">
      <c r="A563">
        <v>2034</v>
      </c>
      <c r="B563" t="s">
        <v>329</v>
      </c>
      <c r="C563" t="s">
        <v>849</v>
      </c>
      <c r="D563">
        <v>806.36042172629482</v>
      </c>
    </row>
    <row r="564" spans="1:4">
      <c r="A564">
        <v>2035</v>
      </c>
      <c r="B564" t="s">
        <v>329</v>
      </c>
      <c r="C564" t="s">
        <v>849</v>
      </c>
      <c r="D564">
        <v>820.0685488956417</v>
      </c>
    </row>
    <row r="565" spans="1:4">
      <c r="A565">
        <v>2036</v>
      </c>
      <c r="B565" t="s">
        <v>329</v>
      </c>
      <c r="C565" t="s">
        <v>849</v>
      </c>
      <c r="D565">
        <v>834.00971422686757</v>
      </c>
    </row>
    <row r="566" spans="1:4">
      <c r="A566">
        <v>2037</v>
      </c>
      <c r="B566" t="s">
        <v>329</v>
      </c>
      <c r="C566" t="s">
        <v>849</v>
      </c>
      <c r="D566">
        <v>848.18787936872423</v>
      </c>
    </row>
    <row r="567" spans="1:4">
      <c r="A567">
        <v>2038</v>
      </c>
      <c r="B567" t="s">
        <v>329</v>
      </c>
      <c r="C567" t="s">
        <v>849</v>
      </c>
      <c r="D567">
        <v>862.60707331799244</v>
      </c>
    </row>
    <row r="568" spans="1:4">
      <c r="A568">
        <v>2039</v>
      </c>
      <c r="B568" t="s">
        <v>329</v>
      </c>
      <c r="C568" t="s">
        <v>849</v>
      </c>
      <c r="D568">
        <v>877.27139356439818</v>
      </c>
    </row>
    <row r="569" spans="1:4">
      <c r="A569">
        <v>2040</v>
      </c>
      <c r="B569" t="s">
        <v>329</v>
      </c>
      <c r="C569" t="s">
        <v>849</v>
      </c>
      <c r="D569">
        <v>892.18500725499291</v>
      </c>
    </row>
    <row r="570" spans="1:4">
      <c r="A570">
        <v>2041</v>
      </c>
      <c r="B570" t="s">
        <v>329</v>
      </c>
      <c r="C570" t="s">
        <v>849</v>
      </c>
      <c r="D570">
        <v>907.35215237832767</v>
      </c>
    </row>
    <row r="571" spans="1:4">
      <c r="A571">
        <v>2042</v>
      </c>
      <c r="B571" t="s">
        <v>329</v>
      </c>
      <c r="C571" t="s">
        <v>849</v>
      </c>
      <c r="D571">
        <v>922.77713896875912</v>
      </c>
    </row>
    <row r="572" spans="1:4">
      <c r="A572">
        <v>2043</v>
      </c>
      <c r="B572" t="s">
        <v>329</v>
      </c>
      <c r="C572" t="s">
        <v>849</v>
      </c>
      <c r="D572">
        <v>938.46435033122793</v>
      </c>
    </row>
    <row r="573" spans="1:4">
      <c r="A573">
        <v>2044</v>
      </c>
      <c r="B573" t="s">
        <v>329</v>
      </c>
      <c r="C573" t="s">
        <v>849</v>
      </c>
      <c r="D573">
        <v>954.41824428685868</v>
      </c>
    </row>
    <row r="574" spans="1:4">
      <c r="A574">
        <v>2045</v>
      </c>
      <c r="B574" t="s">
        <v>329</v>
      </c>
      <c r="C574" t="s">
        <v>849</v>
      </c>
      <c r="D574">
        <v>970.64335443973516</v>
      </c>
    </row>
    <row r="575" spans="1:4">
      <c r="A575">
        <v>2046</v>
      </c>
      <c r="B575" t="s">
        <v>329</v>
      </c>
      <c r="C575" t="s">
        <v>849</v>
      </c>
      <c r="D575">
        <v>987.14429146521059</v>
      </c>
    </row>
    <row r="576" spans="1:4">
      <c r="A576">
        <v>2047</v>
      </c>
      <c r="B576" t="s">
        <v>329</v>
      </c>
      <c r="C576" t="s">
        <v>849</v>
      </c>
      <c r="D576">
        <v>1003.925744420119</v>
      </c>
    </row>
    <row r="577" spans="1:4">
      <c r="A577">
        <v>2048</v>
      </c>
      <c r="B577" t="s">
        <v>329</v>
      </c>
      <c r="C577" t="s">
        <v>849</v>
      </c>
      <c r="D577">
        <v>1020.992482075261</v>
      </c>
    </row>
    <row r="578" spans="1:4">
      <c r="A578">
        <v>2049</v>
      </c>
      <c r="B578" t="s">
        <v>329</v>
      </c>
      <c r="C578" t="s">
        <v>849</v>
      </c>
      <c r="D578">
        <v>1038.3493542705401</v>
      </c>
    </row>
    <row r="579" spans="1:4">
      <c r="A579">
        <v>2050</v>
      </c>
      <c r="B579" t="s">
        <v>329</v>
      </c>
      <c r="C579" t="s">
        <v>849</v>
      </c>
      <c r="D579">
        <v>1056.001293293139</v>
      </c>
    </row>
    <row r="580" spans="1:4">
      <c r="A580">
        <v>2017</v>
      </c>
      <c r="B580" t="s">
        <v>950</v>
      </c>
      <c r="C580" t="s">
        <v>849</v>
      </c>
      <c r="D580">
        <v>1770.5</v>
      </c>
    </row>
    <row r="581" spans="1:4">
      <c r="A581">
        <v>2018</v>
      </c>
      <c r="B581" t="s">
        <v>950</v>
      </c>
      <c r="C581" t="s">
        <v>849</v>
      </c>
      <c r="D581">
        <v>2374.5</v>
      </c>
    </row>
    <row r="582" spans="1:4">
      <c r="A582">
        <v>2019</v>
      </c>
      <c r="B582" t="s">
        <v>950</v>
      </c>
      <c r="C582" t="s">
        <v>849</v>
      </c>
      <c r="D582">
        <v>1313.37</v>
      </c>
    </row>
    <row r="583" spans="1:4">
      <c r="A583">
        <v>2020</v>
      </c>
      <c r="B583" t="s">
        <v>950</v>
      </c>
      <c r="C583" t="s">
        <v>849</v>
      </c>
      <c r="D583">
        <v>1259.05</v>
      </c>
    </row>
    <row r="584" spans="1:4">
      <c r="A584">
        <v>2021</v>
      </c>
      <c r="B584" t="s">
        <v>950</v>
      </c>
      <c r="C584" t="s">
        <v>849</v>
      </c>
      <c r="D584">
        <v>746.24199999999996</v>
      </c>
    </row>
    <row r="585" spans="1:4">
      <c r="A585">
        <v>2022</v>
      </c>
      <c r="B585" t="s">
        <v>950</v>
      </c>
      <c r="C585" t="s">
        <v>849</v>
      </c>
      <c r="D585">
        <v>675.5</v>
      </c>
    </row>
    <row r="586" spans="1:4">
      <c r="A586">
        <v>2023</v>
      </c>
      <c r="B586" t="s">
        <v>950</v>
      </c>
      <c r="C586" t="s">
        <v>849</v>
      </c>
      <c r="D586">
        <v>669.88263686399989</v>
      </c>
    </row>
    <row r="587" spans="1:4">
      <c r="A587">
        <v>2024</v>
      </c>
      <c r="B587" t="s">
        <v>950</v>
      </c>
      <c r="C587" t="s">
        <v>849</v>
      </c>
      <c r="D587">
        <v>681.27064169068785</v>
      </c>
    </row>
    <row r="588" spans="1:4">
      <c r="A588">
        <v>2025</v>
      </c>
      <c r="B588" t="s">
        <v>950</v>
      </c>
      <c r="C588" t="s">
        <v>849</v>
      </c>
      <c r="D588">
        <v>692.85224259942947</v>
      </c>
    </row>
    <row r="589" spans="1:4">
      <c r="A589">
        <v>2026</v>
      </c>
      <c r="B589" t="s">
        <v>950</v>
      </c>
      <c r="C589" t="s">
        <v>849</v>
      </c>
      <c r="D589">
        <v>704.63073072361976</v>
      </c>
    </row>
    <row r="590" spans="1:4">
      <c r="A590">
        <v>2027</v>
      </c>
      <c r="B590" t="s">
        <v>950</v>
      </c>
      <c r="C590" t="s">
        <v>849</v>
      </c>
      <c r="D590">
        <v>716.60945314592118</v>
      </c>
    </row>
    <row r="591" spans="1:4">
      <c r="A591">
        <v>2028</v>
      </c>
      <c r="B591" t="s">
        <v>950</v>
      </c>
      <c r="C591" t="s">
        <v>849</v>
      </c>
      <c r="D591">
        <v>728.79181384940182</v>
      </c>
    </row>
    <row r="592" spans="1:4">
      <c r="A592">
        <v>2029</v>
      </c>
      <c r="B592" t="s">
        <v>950</v>
      </c>
      <c r="C592" t="s">
        <v>849</v>
      </c>
      <c r="D592">
        <v>741.18127468484158</v>
      </c>
    </row>
    <row r="593" spans="1:4">
      <c r="A593">
        <v>2030</v>
      </c>
      <c r="B593" t="s">
        <v>950</v>
      </c>
      <c r="C593" t="s">
        <v>849</v>
      </c>
      <c r="D593">
        <v>753.78135635448382</v>
      </c>
    </row>
    <row r="594" spans="1:4">
      <c r="A594">
        <v>2031</v>
      </c>
      <c r="B594" t="s">
        <v>950</v>
      </c>
      <c r="C594" t="s">
        <v>849</v>
      </c>
      <c r="D594">
        <v>766.59563941250997</v>
      </c>
    </row>
    <row r="595" spans="1:4">
      <c r="A595">
        <v>2032</v>
      </c>
      <c r="B595" t="s">
        <v>950</v>
      </c>
      <c r="C595" t="s">
        <v>849</v>
      </c>
      <c r="D595">
        <v>779.62776528252255</v>
      </c>
    </row>
    <row r="596" spans="1:4">
      <c r="A596">
        <v>2033</v>
      </c>
      <c r="B596" t="s">
        <v>950</v>
      </c>
      <c r="C596" t="s">
        <v>849</v>
      </c>
      <c r="D596">
        <v>792.88143729232536</v>
      </c>
    </row>
    <row r="597" spans="1:4">
      <c r="A597">
        <v>2034</v>
      </c>
      <c r="B597" t="s">
        <v>950</v>
      </c>
      <c r="C597" t="s">
        <v>849</v>
      </c>
      <c r="D597">
        <v>806.36042172629482</v>
      </c>
    </row>
    <row r="598" spans="1:4">
      <c r="A598">
        <v>2035</v>
      </c>
      <c r="B598" t="s">
        <v>950</v>
      </c>
      <c r="C598" t="s">
        <v>849</v>
      </c>
      <c r="D598">
        <v>820.0685488956417</v>
      </c>
    </row>
    <row r="599" spans="1:4">
      <c r="A599">
        <v>2036</v>
      </c>
      <c r="B599" t="s">
        <v>950</v>
      </c>
      <c r="C599" t="s">
        <v>849</v>
      </c>
      <c r="D599">
        <v>834.00971422686757</v>
      </c>
    </row>
    <row r="600" spans="1:4">
      <c r="A600">
        <v>2037</v>
      </c>
      <c r="B600" t="s">
        <v>950</v>
      </c>
      <c r="C600" t="s">
        <v>849</v>
      </c>
      <c r="D600">
        <v>848.18787936872423</v>
      </c>
    </row>
    <row r="601" spans="1:4">
      <c r="A601">
        <v>2038</v>
      </c>
      <c r="B601" t="s">
        <v>950</v>
      </c>
      <c r="C601" t="s">
        <v>849</v>
      </c>
      <c r="D601">
        <v>862.60707331799244</v>
      </c>
    </row>
    <row r="602" spans="1:4">
      <c r="A602">
        <v>2039</v>
      </c>
      <c r="B602" t="s">
        <v>950</v>
      </c>
      <c r="C602" t="s">
        <v>849</v>
      </c>
      <c r="D602">
        <v>877.27139356439818</v>
      </c>
    </row>
    <row r="603" spans="1:4">
      <c r="A603">
        <v>2040</v>
      </c>
      <c r="B603" t="s">
        <v>950</v>
      </c>
      <c r="C603" t="s">
        <v>849</v>
      </c>
      <c r="D603">
        <v>892.18500725499291</v>
      </c>
    </row>
    <row r="604" spans="1:4">
      <c r="A604">
        <v>2041</v>
      </c>
      <c r="B604" t="s">
        <v>950</v>
      </c>
      <c r="C604" t="s">
        <v>849</v>
      </c>
      <c r="D604">
        <v>907.35215237832767</v>
      </c>
    </row>
    <row r="605" spans="1:4">
      <c r="A605">
        <v>2042</v>
      </c>
      <c r="B605" t="s">
        <v>950</v>
      </c>
      <c r="C605" t="s">
        <v>849</v>
      </c>
      <c r="D605">
        <v>922.77713896875912</v>
      </c>
    </row>
    <row r="606" spans="1:4">
      <c r="A606">
        <v>2043</v>
      </c>
      <c r="B606" t="s">
        <v>950</v>
      </c>
      <c r="C606" t="s">
        <v>849</v>
      </c>
      <c r="D606">
        <v>938.46435033122793</v>
      </c>
    </row>
    <row r="607" spans="1:4">
      <c r="A607">
        <v>2044</v>
      </c>
      <c r="B607" t="s">
        <v>950</v>
      </c>
      <c r="C607" t="s">
        <v>849</v>
      </c>
      <c r="D607">
        <v>954.41824428685868</v>
      </c>
    </row>
    <row r="608" spans="1:4">
      <c r="A608">
        <v>2045</v>
      </c>
      <c r="B608" t="s">
        <v>950</v>
      </c>
      <c r="C608" t="s">
        <v>849</v>
      </c>
      <c r="D608">
        <v>970.64335443973516</v>
      </c>
    </row>
    <row r="609" spans="1:4">
      <c r="A609">
        <v>2046</v>
      </c>
      <c r="B609" t="s">
        <v>950</v>
      </c>
      <c r="C609" t="s">
        <v>849</v>
      </c>
      <c r="D609">
        <v>987.14429146521059</v>
      </c>
    </row>
    <row r="610" spans="1:4">
      <c r="A610">
        <v>2047</v>
      </c>
      <c r="B610" t="s">
        <v>950</v>
      </c>
      <c r="C610" t="s">
        <v>849</v>
      </c>
      <c r="D610">
        <v>1003.925744420119</v>
      </c>
    </row>
    <row r="611" spans="1:4">
      <c r="A611">
        <v>2048</v>
      </c>
      <c r="B611" t="s">
        <v>950</v>
      </c>
      <c r="C611" t="s">
        <v>849</v>
      </c>
      <c r="D611">
        <v>1020.992482075261</v>
      </c>
    </row>
    <row r="612" spans="1:4">
      <c r="A612">
        <v>2049</v>
      </c>
      <c r="B612" t="s">
        <v>950</v>
      </c>
      <c r="C612" t="s">
        <v>849</v>
      </c>
      <c r="D612">
        <v>1038.3493542705401</v>
      </c>
    </row>
    <row r="613" spans="1:4">
      <c r="A613">
        <v>2050</v>
      </c>
      <c r="B613" t="s">
        <v>950</v>
      </c>
      <c r="C613" t="s">
        <v>849</v>
      </c>
      <c r="D613">
        <v>1056.001293293139</v>
      </c>
    </row>
    <row r="614" spans="1:4">
      <c r="A614">
        <v>2017</v>
      </c>
      <c r="B614" t="s">
        <v>951</v>
      </c>
      <c r="C614" t="s">
        <v>849</v>
      </c>
      <c r="D614">
        <v>0</v>
      </c>
    </row>
    <row r="615" spans="1:4">
      <c r="A615">
        <v>2018</v>
      </c>
      <c r="B615" t="s">
        <v>951</v>
      </c>
      <c r="C615" t="s">
        <v>849</v>
      </c>
      <c r="D615">
        <v>0</v>
      </c>
    </row>
    <row r="616" spans="1:4">
      <c r="A616">
        <v>2019</v>
      </c>
      <c r="B616" t="s">
        <v>951</v>
      </c>
      <c r="C616" t="s">
        <v>849</v>
      </c>
      <c r="D616">
        <v>0</v>
      </c>
    </row>
    <row r="617" spans="1:4">
      <c r="A617">
        <v>2020</v>
      </c>
      <c r="B617" t="s">
        <v>951</v>
      </c>
      <c r="C617" t="s">
        <v>849</v>
      </c>
      <c r="D617">
        <v>0</v>
      </c>
    </row>
    <row r="618" spans="1:4">
      <c r="A618">
        <v>2021</v>
      </c>
      <c r="B618" t="s">
        <v>951</v>
      </c>
      <c r="C618" t="s">
        <v>849</v>
      </c>
      <c r="D618">
        <v>0</v>
      </c>
    </row>
    <row r="619" spans="1:4">
      <c r="A619">
        <v>2022</v>
      </c>
      <c r="B619" t="s">
        <v>951</v>
      </c>
      <c r="C619" t="s">
        <v>849</v>
      </c>
      <c r="D619">
        <v>0</v>
      </c>
    </row>
    <row r="620" spans="1:4">
      <c r="A620">
        <v>2023</v>
      </c>
      <c r="B620" t="s">
        <v>951</v>
      </c>
      <c r="C620" t="s">
        <v>849</v>
      </c>
      <c r="D620">
        <v>0</v>
      </c>
    </row>
    <row r="621" spans="1:4">
      <c r="A621">
        <v>2024</v>
      </c>
      <c r="B621" t="s">
        <v>951</v>
      </c>
      <c r="C621" t="s">
        <v>849</v>
      </c>
      <c r="D621">
        <v>0</v>
      </c>
    </row>
    <row r="622" spans="1:4">
      <c r="A622">
        <v>2025</v>
      </c>
      <c r="B622" t="s">
        <v>951</v>
      </c>
      <c r="C622" t="s">
        <v>849</v>
      </c>
      <c r="D622">
        <v>0</v>
      </c>
    </row>
    <row r="623" spans="1:4">
      <c r="A623">
        <v>2026</v>
      </c>
      <c r="B623" t="s">
        <v>951</v>
      </c>
      <c r="C623" t="s">
        <v>849</v>
      </c>
      <c r="D623">
        <v>0</v>
      </c>
    </row>
    <row r="624" spans="1:4">
      <c r="A624">
        <v>2027</v>
      </c>
      <c r="B624" t="s">
        <v>951</v>
      </c>
      <c r="C624" t="s">
        <v>849</v>
      </c>
      <c r="D624">
        <v>0</v>
      </c>
    </row>
    <row r="625" spans="1:4">
      <c r="A625">
        <v>2028</v>
      </c>
      <c r="B625" t="s">
        <v>951</v>
      </c>
      <c r="C625" t="s">
        <v>849</v>
      </c>
      <c r="D625">
        <v>0</v>
      </c>
    </row>
    <row r="626" spans="1:4">
      <c r="A626">
        <v>2029</v>
      </c>
      <c r="B626" t="s">
        <v>951</v>
      </c>
      <c r="C626" t="s">
        <v>849</v>
      </c>
      <c r="D626">
        <v>0</v>
      </c>
    </row>
    <row r="627" spans="1:4">
      <c r="A627">
        <v>2030</v>
      </c>
      <c r="B627" t="s">
        <v>951</v>
      </c>
      <c r="C627" t="s">
        <v>849</v>
      </c>
      <c r="D627">
        <v>0</v>
      </c>
    </row>
    <row r="628" spans="1:4">
      <c r="A628">
        <v>2031</v>
      </c>
      <c r="B628" t="s">
        <v>951</v>
      </c>
      <c r="C628" t="s">
        <v>849</v>
      </c>
      <c r="D628">
        <v>0</v>
      </c>
    </row>
    <row r="629" spans="1:4">
      <c r="A629">
        <v>2032</v>
      </c>
      <c r="B629" t="s">
        <v>951</v>
      </c>
      <c r="C629" t="s">
        <v>849</v>
      </c>
      <c r="D629">
        <v>0</v>
      </c>
    </row>
    <row r="630" spans="1:4">
      <c r="A630">
        <v>2033</v>
      </c>
      <c r="B630" t="s">
        <v>951</v>
      </c>
      <c r="C630" t="s">
        <v>849</v>
      </c>
      <c r="D630">
        <v>0</v>
      </c>
    </row>
    <row r="631" spans="1:4">
      <c r="A631">
        <v>2034</v>
      </c>
      <c r="B631" t="s">
        <v>951</v>
      </c>
      <c r="C631" t="s">
        <v>849</v>
      </c>
      <c r="D631">
        <v>0</v>
      </c>
    </row>
    <row r="632" spans="1:4">
      <c r="A632">
        <v>2035</v>
      </c>
      <c r="B632" t="s">
        <v>951</v>
      </c>
      <c r="C632" t="s">
        <v>849</v>
      </c>
      <c r="D632">
        <v>0</v>
      </c>
    </row>
    <row r="633" spans="1:4">
      <c r="A633">
        <v>2036</v>
      </c>
      <c r="B633" t="s">
        <v>951</v>
      </c>
      <c r="C633" t="s">
        <v>849</v>
      </c>
      <c r="D633">
        <v>0</v>
      </c>
    </row>
    <row r="634" spans="1:4">
      <c r="A634">
        <v>2037</v>
      </c>
      <c r="B634" t="s">
        <v>951</v>
      </c>
      <c r="C634" t="s">
        <v>849</v>
      </c>
      <c r="D634">
        <v>0</v>
      </c>
    </row>
    <row r="635" spans="1:4">
      <c r="A635">
        <v>2038</v>
      </c>
      <c r="B635" t="s">
        <v>951</v>
      </c>
      <c r="C635" t="s">
        <v>849</v>
      </c>
      <c r="D635">
        <v>0</v>
      </c>
    </row>
    <row r="636" spans="1:4">
      <c r="A636">
        <v>2039</v>
      </c>
      <c r="B636" t="s">
        <v>951</v>
      </c>
      <c r="C636" t="s">
        <v>849</v>
      </c>
      <c r="D636">
        <v>0</v>
      </c>
    </row>
    <row r="637" spans="1:4">
      <c r="A637">
        <v>2040</v>
      </c>
      <c r="B637" t="s">
        <v>951</v>
      </c>
      <c r="C637" t="s">
        <v>849</v>
      </c>
      <c r="D637">
        <v>0</v>
      </c>
    </row>
    <row r="638" spans="1:4">
      <c r="A638">
        <v>2041</v>
      </c>
      <c r="B638" t="s">
        <v>951</v>
      </c>
      <c r="C638" t="s">
        <v>849</v>
      </c>
      <c r="D638">
        <v>0</v>
      </c>
    </row>
    <row r="639" spans="1:4">
      <c r="A639">
        <v>2042</v>
      </c>
      <c r="B639" t="s">
        <v>951</v>
      </c>
      <c r="C639" t="s">
        <v>849</v>
      </c>
      <c r="D639">
        <v>0</v>
      </c>
    </row>
    <row r="640" spans="1:4">
      <c r="A640">
        <v>2043</v>
      </c>
      <c r="B640" t="s">
        <v>951</v>
      </c>
      <c r="C640" t="s">
        <v>849</v>
      </c>
      <c r="D640">
        <v>0</v>
      </c>
    </row>
    <row r="641" spans="1:4">
      <c r="A641">
        <v>2044</v>
      </c>
      <c r="B641" t="s">
        <v>951</v>
      </c>
      <c r="C641" t="s">
        <v>849</v>
      </c>
      <c r="D641">
        <v>0</v>
      </c>
    </row>
    <row r="642" spans="1:4">
      <c r="A642">
        <v>2045</v>
      </c>
      <c r="B642" t="s">
        <v>951</v>
      </c>
      <c r="C642" t="s">
        <v>849</v>
      </c>
      <c r="D642">
        <v>0</v>
      </c>
    </row>
    <row r="643" spans="1:4">
      <c r="A643">
        <v>2046</v>
      </c>
      <c r="B643" t="s">
        <v>951</v>
      </c>
      <c r="C643" t="s">
        <v>849</v>
      </c>
      <c r="D643">
        <v>0</v>
      </c>
    </row>
    <row r="644" spans="1:4">
      <c r="A644">
        <v>2047</v>
      </c>
      <c r="B644" t="s">
        <v>951</v>
      </c>
      <c r="C644" t="s">
        <v>849</v>
      </c>
      <c r="D644">
        <v>0</v>
      </c>
    </row>
    <row r="645" spans="1:4">
      <c r="A645">
        <v>2048</v>
      </c>
      <c r="B645" t="s">
        <v>951</v>
      </c>
      <c r="C645" t="s">
        <v>849</v>
      </c>
      <c r="D645">
        <v>0</v>
      </c>
    </row>
    <row r="646" spans="1:4">
      <c r="A646">
        <v>2049</v>
      </c>
      <c r="B646" t="s">
        <v>951</v>
      </c>
      <c r="C646" t="s">
        <v>849</v>
      </c>
      <c r="D646">
        <v>0</v>
      </c>
    </row>
    <row r="647" spans="1:4">
      <c r="A647">
        <v>2050</v>
      </c>
      <c r="B647" t="s">
        <v>951</v>
      </c>
      <c r="C647" t="s">
        <v>849</v>
      </c>
      <c r="D647">
        <v>0</v>
      </c>
    </row>
    <row r="648" spans="1:4">
      <c r="A648">
        <v>2017</v>
      </c>
      <c r="B648" t="s">
        <v>904</v>
      </c>
      <c r="D648">
        <v>1</v>
      </c>
    </row>
    <row r="649" spans="1:4">
      <c r="A649">
        <v>2018</v>
      </c>
      <c r="B649" t="s">
        <v>904</v>
      </c>
      <c r="D649">
        <v>1.0291200245184911</v>
      </c>
    </row>
    <row r="650" spans="1:4">
      <c r="A650">
        <v>2019</v>
      </c>
      <c r="B650" t="s">
        <v>904</v>
      </c>
      <c r="D650">
        <v>1.052003743756488</v>
      </c>
    </row>
    <row r="651" spans="1:4">
      <c r="A651">
        <v>2020</v>
      </c>
      <c r="B651" t="s">
        <v>904</v>
      </c>
      <c r="D651">
        <v>1.053757377014809</v>
      </c>
    </row>
    <row r="652" spans="1:4">
      <c r="A652">
        <v>2021</v>
      </c>
      <c r="B652" t="s">
        <v>904</v>
      </c>
      <c r="D652">
        <v>1.1031025356688999</v>
      </c>
    </row>
    <row r="653" spans="1:4">
      <c r="A653">
        <v>2022</v>
      </c>
      <c r="B653" t="s">
        <v>904</v>
      </c>
      <c r="D653">
        <v>1.119803136745007</v>
      </c>
    </row>
    <row r="654" spans="1:4">
      <c r="A654">
        <v>2023</v>
      </c>
      <c r="B654" t="s">
        <v>904</v>
      </c>
      <c r="D654">
        <v>1.127991948857733</v>
      </c>
    </row>
    <row r="655" spans="1:4">
      <c r="A655">
        <v>2024</v>
      </c>
      <c r="B655" t="s">
        <v>904</v>
      </c>
      <c r="D655">
        <v>1.1439621135050111</v>
      </c>
    </row>
    <row r="656" spans="1:4">
      <c r="A656">
        <v>2025</v>
      </c>
      <c r="B656" t="s">
        <v>904</v>
      </c>
      <c r="D656">
        <v>1.1590943883273239</v>
      </c>
    </row>
    <row r="657" spans="1:4">
      <c r="A657">
        <v>2026</v>
      </c>
      <c r="B657" t="s">
        <v>904</v>
      </c>
      <c r="D657">
        <v>1.173357323550192</v>
      </c>
    </row>
    <row r="658" spans="1:4">
      <c r="A658">
        <v>2027</v>
      </c>
      <c r="B658" t="s">
        <v>904</v>
      </c>
      <c r="D658">
        <v>1.1870182422566879</v>
      </c>
    </row>
    <row r="659" spans="1:4">
      <c r="A659">
        <v>2028</v>
      </c>
      <c r="B659" t="s">
        <v>904</v>
      </c>
      <c r="D659">
        <v>1.200583115818574</v>
      </c>
    </row>
    <row r="660" spans="1:4">
      <c r="A660">
        <v>2029</v>
      </c>
      <c r="B660" t="s">
        <v>904</v>
      </c>
      <c r="D660">
        <v>1.2138536873241841</v>
      </c>
    </row>
    <row r="661" spans="1:4">
      <c r="A661">
        <v>2030</v>
      </c>
      <c r="B661" t="s">
        <v>904</v>
      </c>
      <c r="D661">
        <v>1.226558162889174</v>
      </c>
    </row>
    <row r="662" spans="1:4">
      <c r="A662">
        <v>2031</v>
      </c>
      <c r="B662" t="s">
        <v>904</v>
      </c>
      <c r="D662">
        <v>1.238773162797445</v>
      </c>
    </row>
    <row r="663" spans="1:4">
      <c r="A663">
        <v>2032</v>
      </c>
      <c r="B663" t="s">
        <v>904</v>
      </c>
      <c r="D663">
        <v>1.2505148744329211</v>
      </c>
    </row>
    <row r="664" spans="1:4">
      <c r="A664">
        <v>2033</v>
      </c>
      <c r="B664" t="s">
        <v>904</v>
      </c>
      <c r="D664">
        <v>1.261765722921629</v>
      </c>
    </row>
    <row r="665" spans="1:4">
      <c r="A665">
        <v>2034</v>
      </c>
      <c r="B665" t="s">
        <v>904</v>
      </c>
      <c r="D665">
        <v>1.272510754204133</v>
      </c>
    </row>
    <row r="666" spans="1:4">
      <c r="A666">
        <v>2035</v>
      </c>
      <c r="B666" t="s">
        <v>904</v>
      </c>
      <c r="D666">
        <v>1.282739022525593</v>
      </c>
    </row>
    <row r="667" spans="1:4">
      <c r="A667">
        <v>2036</v>
      </c>
      <c r="B667" t="s">
        <v>904</v>
      </c>
      <c r="D667">
        <v>1.292444361263559</v>
      </c>
    </row>
    <row r="668" spans="1:4">
      <c r="A668">
        <v>2037</v>
      </c>
      <c r="B668" t="s">
        <v>904</v>
      </c>
      <c r="D668">
        <v>1.3016230704445659</v>
      </c>
    </row>
    <row r="669" spans="1:4">
      <c r="A669">
        <v>2038</v>
      </c>
      <c r="B669" t="s">
        <v>904</v>
      </c>
      <c r="D669">
        <v>1.310274841737489</v>
      </c>
    </row>
    <row r="670" spans="1:4">
      <c r="A670">
        <v>2039</v>
      </c>
      <c r="B670" t="s">
        <v>904</v>
      </c>
      <c r="D670">
        <v>1.318400600135696</v>
      </c>
    </row>
    <row r="671" spans="1:4">
      <c r="A671">
        <v>2040</v>
      </c>
      <c r="B671" t="s">
        <v>904</v>
      </c>
      <c r="D671">
        <v>1.32600327478485</v>
      </c>
    </row>
    <row r="672" spans="1:4">
      <c r="A672">
        <v>2041</v>
      </c>
      <c r="B672" t="s">
        <v>904</v>
      </c>
      <c r="D672">
        <v>1.333088261479592</v>
      </c>
    </row>
    <row r="673" spans="1:4">
      <c r="A673">
        <v>2042</v>
      </c>
      <c r="B673" t="s">
        <v>904</v>
      </c>
      <c r="D673">
        <v>1.3396600310211939</v>
      </c>
    </row>
    <row r="674" spans="1:4">
      <c r="A674">
        <v>2043</v>
      </c>
      <c r="B674" t="s">
        <v>904</v>
      </c>
      <c r="D674">
        <v>1.3457222833831259</v>
      </c>
    </row>
    <row r="675" spans="1:4">
      <c r="A675">
        <v>2044</v>
      </c>
      <c r="B675" t="s">
        <v>904</v>
      </c>
      <c r="D675">
        <v>1.3512762518898771</v>
      </c>
    </row>
    <row r="676" spans="1:4">
      <c r="A676">
        <v>2045</v>
      </c>
      <c r="B676" t="s">
        <v>904</v>
      </c>
      <c r="D676">
        <v>1.3563197782235901</v>
      </c>
    </row>
    <row r="677" spans="1:4">
      <c r="A677">
        <v>2046</v>
      </c>
      <c r="B677" t="s">
        <v>904</v>
      </c>
      <c r="D677">
        <v>1.360851474894216</v>
      </c>
    </row>
    <row r="678" spans="1:4">
      <c r="A678">
        <v>2047</v>
      </c>
      <c r="B678" t="s">
        <v>904</v>
      </c>
      <c r="D678">
        <v>1.3638106828408949</v>
      </c>
    </row>
    <row r="679" spans="1:4">
      <c r="A679">
        <v>2048</v>
      </c>
      <c r="B679" t="s">
        <v>904</v>
      </c>
      <c r="D679">
        <v>1.36652970084327</v>
      </c>
    </row>
    <row r="680" spans="1:4">
      <c r="A680">
        <v>2049</v>
      </c>
      <c r="B680" t="s">
        <v>904</v>
      </c>
      <c r="D680">
        <v>1.3690097622258299</v>
      </c>
    </row>
    <row r="681" spans="1:4">
      <c r="A681">
        <v>2050</v>
      </c>
      <c r="B681" t="s">
        <v>904</v>
      </c>
      <c r="D681">
        <v>1.371249941995208</v>
      </c>
    </row>
    <row r="682" spans="1:4">
      <c r="A682">
        <v>2017</v>
      </c>
      <c r="B682" t="s">
        <v>913</v>
      </c>
      <c r="C682" t="s">
        <v>744</v>
      </c>
      <c r="D682">
        <v>28.06685232592454</v>
      </c>
    </row>
    <row r="683" spans="1:4">
      <c r="A683">
        <v>2018</v>
      </c>
      <c r="B683" t="s">
        <v>913</v>
      </c>
      <c r="C683" t="s">
        <v>744</v>
      </c>
      <c r="D683">
        <v>29.895376942332891</v>
      </c>
    </row>
    <row r="684" spans="1:4">
      <c r="A684">
        <v>2019</v>
      </c>
      <c r="B684" t="s">
        <v>913</v>
      </c>
      <c r="C684" t="s">
        <v>744</v>
      </c>
      <c r="D684">
        <v>30.466834524911519</v>
      </c>
    </row>
    <row r="685" spans="1:4">
      <c r="A685">
        <v>2020</v>
      </c>
      <c r="B685" t="s">
        <v>913</v>
      </c>
      <c r="C685" t="s">
        <v>744</v>
      </c>
      <c r="D685">
        <v>27.497895328777979</v>
      </c>
    </row>
    <row r="686" spans="1:4">
      <c r="A686">
        <v>2021</v>
      </c>
      <c r="B686" t="s">
        <v>913</v>
      </c>
      <c r="C686" t="s">
        <v>744</v>
      </c>
      <c r="D686">
        <v>33.301967029986351</v>
      </c>
    </row>
    <row r="687" spans="1:4">
      <c r="A687">
        <v>2022</v>
      </c>
      <c r="B687" t="s">
        <v>913</v>
      </c>
      <c r="C687" t="s">
        <v>744</v>
      </c>
      <c r="D687">
        <v>34.785426693933672</v>
      </c>
    </row>
    <row r="688" spans="1:4">
      <c r="A688">
        <v>2023</v>
      </c>
      <c r="B688" t="s">
        <v>913</v>
      </c>
      <c r="C688" t="s">
        <v>744</v>
      </c>
      <c r="D688">
        <v>34.917252410961147</v>
      </c>
    </row>
    <row r="689" spans="1:4">
      <c r="A689">
        <v>2024</v>
      </c>
      <c r="B689" t="s">
        <v>913</v>
      </c>
      <c r="C689" t="s">
        <v>744</v>
      </c>
      <c r="D689">
        <v>36.550499584293107</v>
      </c>
    </row>
    <row r="690" spans="1:4">
      <c r="A690">
        <v>2025</v>
      </c>
      <c r="B690" t="s">
        <v>913</v>
      </c>
      <c r="C690" t="s">
        <v>744</v>
      </c>
      <c r="D690">
        <v>38.11996366297776</v>
      </c>
    </row>
    <row r="691" spans="1:4">
      <c r="A691">
        <v>2026</v>
      </c>
      <c r="B691" t="s">
        <v>913</v>
      </c>
      <c r="C691" t="s">
        <v>744</v>
      </c>
      <c r="D691">
        <v>39.609040097412887</v>
      </c>
    </row>
    <row r="692" spans="1:4">
      <c r="A692">
        <v>2027</v>
      </c>
      <c r="B692" t="s">
        <v>913</v>
      </c>
      <c r="C692" t="s">
        <v>744</v>
      </c>
      <c r="D692">
        <v>41.064600382282599</v>
      </c>
    </row>
    <row r="693" spans="1:4">
      <c r="A693">
        <v>2028</v>
      </c>
      <c r="B693" t="s">
        <v>913</v>
      </c>
      <c r="C693" t="s">
        <v>744</v>
      </c>
      <c r="D693">
        <v>42.589950474782313</v>
      </c>
    </row>
    <row r="694" spans="1:4">
      <c r="A694">
        <v>2029</v>
      </c>
      <c r="B694" t="s">
        <v>913</v>
      </c>
      <c r="C694" t="s">
        <v>744</v>
      </c>
      <c r="D694">
        <v>44.149815138369419</v>
      </c>
    </row>
    <row r="695" spans="1:4">
      <c r="A695">
        <v>2030</v>
      </c>
      <c r="B695" t="s">
        <v>913</v>
      </c>
      <c r="C695" t="s">
        <v>744</v>
      </c>
      <c r="D695">
        <v>45.689253964412082</v>
      </c>
    </row>
    <row r="696" spans="1:4">
      <c r="A696">
        <v>2031</v>
      </c>
      <c r="B696" t="s">
        <v>913</v>
      </c>
      <c r="C696" t="s">
        <v>744</v>
      </c>
      <c r="D696">
        <v>47.202167798852237</v>
      </c>
    </row>
    <row r="697" spans="1:4">
      <c r="A697">
        <v>2032</v>
      </c>
      <c r="B697" t="s">
        <v>913</v>
      </c>
      <c r="C697" t="s">
        <v>744</v>
      </c>
      <c r="D697">
        <v>48.706523280602447</v>
      </c>
    </row>
    <row r="698" spans="1:4">
      <c r="A698">
        <v>2033</v>
      </c>
      <c r="B698" t="s">
        <v>913</v>
      </c>
      <c r="C698" t="s">
        <v>744</v>
      </c>
      <c r="D698">
        <v>50.198329009087438</v>
      </c>
    </row>
    <row r="699" spans="1:4">
      <c r="A699">
        <v>2034</v>
      </c>
      <c r="B699" t="s">
        <v>913</v>
      </c>
      <c r="C699" t="s">
        <v>744</v>
      </c>
      <c r="D699">
        <v>51.673511033104077</v>
      </c>
    </row>
    <row r="700" spans="1:4">
      <c r="A700">
        <v>2035</v>
      </c>
      <c r="B700" t="s">
        <v>913</v>
      </c>
      <c r="C700" t="s">
        <v>744</v>
      </c>
      <c r="D700">
        <v>53.127930304963442</v>
      </c>
    </row>
    <row r="701" spans="1:4">
      <c r="A701">
        <v>2036</v>
      </c>
      <c r="B701" t="s">
        <v>913</v>
      </c>
      <c r="C701" t="s">
        <v>744</v>
      </c>
      <c r="D701">
        <v>54.55740109089237</v>
      </c>
    </row>
    <row r="702" spans="1:4">
      <c r="A702">
        <v>2037</v>
      </c>
      <c r="B702" t="s">
        <v>913</v>
      </c>
      <c r="C702" t="s">
        <v>744</v>
      </c>
      <c r="D702">
        <v>55.957710231638274</v>
      </c>
    </row>
    <row r="703" spans="1:4">
      <c r="A703">
        <v>2038</v>
      </c>
      <c r="B703" t="s">
        <v>913</v>
      </c>
      <c r="C703" t="s">
        <v>744</v>
      </c>
      <c r="D703">
        <v>57.324637136572271</v>
      </c>
    </row>
    <row r="704" spans="1:4">
      <c r="A704">
        <v>2039</v>
      </c>
      <c r="B704" t="s">
        <v>913</v>
      </c>
      <c r="C704" t="s">
        <v>744</v>
      </c>
      <c r="D704">
        <v>58.653974384755983</v>
      </c>
    </row>
    <row r="705" spans="1:4">
      <c r="A705">
        <v>2040</v>
      </c>
      <c r="B705" t="s">
        <v>913</v>
      </c>
      <c r="C705" t="s">
        <v>744</v>
      </c>
      <c r="D705">
        <v>59.941548797555669</v>
      </c>
    </row>
    <row r="706" spans="1:4">
      <c r="A706">
        <v>2041</v>
      </c>
      <c r="B706" t="s">
        <v>913</v>
      </c>
      <c r="C706" t="s">
        <v>744</v>
      </c>
      <c r="D706">
        <v>61.183242839596467</v>
      </c>
    </row>
    <row r="707" spans="1:4">
      <c r="A707">
        <v>2042</v>
      </c>
      <c r="B707" t="s">
        <v>913</v>
      </c>
      <c r="C707" t="s">
        <v>744</v>
      </c>
      <c r="D707">
        <v>62.375016198253263</v>
      </c>
    </row>
    <row r="708" spans="1:4">
      <c r="A708">
        <v>2043</v>
      </c>
      <c r="B708" t="s">
        <v>913</v>
      </c>
      <c r="C708" t="s">
        <v>744</v>
      </c>
      <c r="D708">
        <v>63.512927386576223</v>
      </c>
    </row>
    <row r="709" spans="1:4">
      <c r="A709">
        <v>2044</v>
      </c>
      <c r="B709" t="s">
        <v>913</v>
      </c>
      <c r="C709" t="s">
        <v>744</v>
      </c>
      <c r="D709">
        <v>64.593155210660314</v>
      </c>
    </row>
    <row r="710" spans="1:4">
      <c r="A710">
        <v>2045</v>
      </c>
      <c r="B710" t="s">
        <v>913</v>
      </c>
      <c r="C710" t="s">
        <v>744</v>
      </c>
      <c r="D710">
        <v>65.612019940035012</v>
      </c>
    </row>
    <row r="711" spans="1:4">
      <c r="A711">
        <v>2046</v>
      </c>
      <c r="B711" t="s">
        <v>913</v>
      </c>
      <c r="C711" t="s">
        <v>744</v>
      </c>
      <c r="D711">
        <v>66.566004018772304</v>
      </c>
    </row>
    <row r="712" spans="1:4">
      <c r="A712">
        <v>2047</v>
      </c>
      <c r="B712" t="s">
        <v>913</v>
      </c>
      <c r="C712" t="s">
        <v>744</v>
      </c>
      <c r="D712">
        <v>67.143118211728947</v>
      </c>
    </row>
    <row r="713" spans="1:4">
      <c r="A713">
        <v>2048</v>
      </c>
      <c r="B713" t="s">
        <v>913</v>
      </c>
      <c r="C713" t="s">
        <v>744</v>
      </c>
      <c r="D713">
        <v>67.725235871494789</v>
      </c>
    </row>
    <row r="714" spans="1:4">
      <c r="A714">
        <v>2049</v>
      </c>
      <c r="B714" t="s">
        <v>913</v>
      </c>
      <c r="C714" t="s">
        <v>744</v>
      </c>
      <c r="D714">
        <v>68.312400377144996</v>
      </c>
    </row>
    <row r="715" spans="1:4">
      <c r="A715">
        <v>2050</v>
      </c>
      <c r="B715" t="s">
        <v>913</v>
      </c>
      <c r="C715" t="s">
        <v>744</v>
      </c>
      <c r="D715">
        <v>68.904655483843086</v>
      </c>
    </row>
    <row r="716" spans="1:4">
      <c r="A716">
        <v>2017</v>
      </c>
      <c r="B716" t="s">
        <v>918</v>
      </c>
      <c r="C716" t="s">
        <v>744</v>
      </c>
      <c r="D716">
        <v>730.46906808669235</v>
      </c>
    </row>
    <row r="717" spans="1:4">
      <c r="A717">
        <v>2018</v>
      </c>
      <c r="B717" t="s">
        <v>918</v>
      </c>
      <c r="C717" t="s">
        <v>744</v>
      </c>
      <c r="D717">
        <v>778.05832594186165</v>
      </c>
    </row>
    <row r="718" spans="1:4">
      <c r="A718">
        <v>2019</v>
      </c>
      <c r="B718" t="s">
        <v>918</v>
      </c>
      <c r="C718" t="s">
        <v>744</v>
      </c>
      <c r="D718">
        <v>792.93110479678592</v>
      </c>
    </row>
    <row r="719" spans="1:4">
      <c r="A719">
        <v>2020</v>
      </c>
      <c r="B719" t="s">
        <v>918</v>
      </c>
      <c r="C719" t="s">
        <v>744</v>
      </c>
      <c r="D719">
        <v>715.66136957241429</v>
      </c>
    </row>
    <row r="720" spans="1:4">
      <c r="A720">
        <v>2021</v>
      </c>
      <c r="B720" t="s">
        <v>918</v>
      </c>
      <c r="C720" t="s">
        <v>744</v>
      </c>
      <c r="D720">
        <v>866.71838150438418</v>
      </c>
    </row>
    <row r="721" spans="1:4">
      <c r="A721">
        <v>2022</v>
      </c>
      <c r="B721" t="s">
        <v>918</v>
      </c>
      <c r="C721" t="s">
        <v>744</v>
      </c>
      <c r="D721">
        <v>905.32696452909659</v>
      </c>
    </row>
    <row r="722" spans="1:4">
      <c r="A722">
        <v>2023</v>
      </c>
      <c r="B722" t="s">
        <v>918</v>
      </c>
      <c r="C722" t="s">
        <v>744</v>
      </c>
      <c r="D722">
        <v>908.75786613319212</v>
      </c>
    </row>
    <row r="723" spans="1:4">
      <c r="A723">
        <v>2024</v>
      </c>
      <c r="B723" t="s">
        <v>918</v>
      </c>
      <c r="C723" t="s">
        <v>744</v>
      </c>
      <c r="D723">
        <v>951.26482511829511</v>
      </c>
    </row>
    <row r="724" spans="1:4">
      <c r="A724">
        <v>2025</v>
      </c>
      <c r="B724" t="s">
        <v>918</v>
      </c>
      <c r="C724" t="s">
        <v>744</v>
      </c>
      <c r="D724">
        <v>992.1117626244785</v>
      </c>
    </row>
    <row r="725" spans="1:4">
      <c r="A725">
        <v>2026</v>
      </c>
      <c r="B725" t="s">
        <v>918</v>
      </c>
      <c r="C725" t="s">
        <v>744</v>
      </c>
      <c r="D725">
        <v>1030.866527951938</v>
      </c>
    </row>
    <row r="726" spans="1:4">
      <c r="A726">
        <v>2027</v>
      </c>
      <c r="B726" t="s">
        <v>918</v>
      </c>
      <c r="C726" t="s">
        <v>744</v>
      </c>
      <c r="D726">
        <v>1068.749000574303</v>
      </c>
    </row>
    <row r="727" spans="1:4">
      <c r="A727">
        <v>2028</v>
      </c>
      <c r="B727" t="s">
        <v>918</v>
      </c>
      <c r="C727" t="s">
        <v>744</v>
      </c>
      <c r="D727">
        <v>1108.4478256379541</v>
      </c>
    </row>
    <row r="728" spans="1:4">
      <c r="A728">
        <v>2029</v>
      </c>
      <c r="B728" t="s">
        <v>918</v>
      </c>
      <c r="C728" t="s">
        <v>744</v>
      </c>
      <c r="D728">
        <v>1149.0449283668329</v>
      </c>
    </row>
    <row r="729" spans="1:4">
      <c r="A729">
        <v>2030</v>
      </c>
      <c r="B729" t="s">
        <v>918</v>
      </c>
      <c r="C729" t="s">
        <v>744</v>
      </c>
      <c r="D729">
        <v>1189.1104273967039</v>
      </c>
    </row>
    <row r="730" spans="1:4">
      <c r="A730">
        <v>2031</v>
      </c>
      <c r="B730" t="s">
        <v>918</v>
      </c>
      <c r="C730" t="s">
        <v>744</v>
      </c>
      <c r="D730">
        <v>1228.48558588992</v>
      </c>
    </row>
    <row r="731" spans="1:4">
      <c r="A731">
        <v>2032</v>
      </c>
      <c r="B731" t="s">
        <v>918</v>
      </c>
      <c r="C731" t="s">
        <v>744</v>
      </c>
      <c r="D731">
        <v>1267.638004339429</v>
      </c>
    </row>
    <row r="732" spans="1:4">
      <c r="A732">
        <v>2033</v>
      </c>
      <c r="B732" t="s">
        <v>918</v>
      </c>
      <c r="C732" t="s">
        <v>744</v>
      </c>
      <c r="D732">
        <v>1306.4638023875521</v>
      </c>
    </row>
    <row r="733" spans="1:4">
      <c r="A733">
        <v>2034</v>
      </c>
      <c r="B733" t="s">
        <v>918</v>
      </c>
      <c r="C733" t="s">
        <v>744</v>
      </c>
      <c r="D733">
        <v>1344.8569512105271</v>
      </c>
    </row>
    <row r="734" spans="1:4">
      <c r="A734">
        <v>2035</v>
      </c>
      <c r="B734" t="s">
        <v>918</v>
      </c>
      <c r="C734" t="s">
        <v>744</v>
      </c>
      <c r="D734">
        <v>1382.709727780742</v>
      </c>
    </row>
    <row r="735" spans="1:4">
      <c r="A735">
        <v>2036</v>
      </c>
      <c r="B735" t="s">
        <v>918</v>
      </c>
      <c r="C735" t="s">
        <v>744</v>
      </c>
      <c r="D735">
        <v>1419.9131940166101</v>
      </c>
    </row>
    <row r="736" spans="1:4">
      <c r="A736">
        <v>2037</v>
      </c>
      <c r="B736" t="s">
        <v>918</v>
      </c>
      <c r="C736" t="s">
        <v>744</v>
      </c>
      <c r="D736">
        <v>1456.357698059878</v>
      </c>
    </row>
    <row r="737" spans="1:4">
      <c r="A737">
        <v>2038</v>
      </c>
      <c r="B737" t="s">
        <v>918</v>
      </c>
      <c r="C737" t="s">
        <v>744</v>
      </c>
      <c r="D737">
        <v>1491.933394642977</v>
      </c>
    </row>
    <row r="738" spans="1:4">
      <c r="A738">
        <v>2039</v>
      </c>
      <c r="B738" t="s">
        <v>918</v>
      </c>
      <c r="C738" t="s">
        <v>744</v>
      </c>
      <c r="D738">
        <v>1526.5307812532581</v>
      </c>
    </row>
    <row r="739" spans="1:4">
      <c r="A739">
        <v>2040</v>
      </c>
      <c r="B739" t="s">
        <v>918</v>
      </c>
      <c r="C739" t="s">
        <v>744</v>
      </c>
      <c r="D739">
        <v>1560.041246569717</v>
      </c>
    </row>
    <row r="740" spans="1:4">
      <c r="A740">
        <v>2041</v>
      </c>
      <c r="B740" t="s">
        <v>918</v>
      </c>
      <c r="C740" t="s">
        <v>744</v>
      </c>
      <c r="D740">
        <v>1592.3576274451229</v>
      </c>
    </row>
    <row r="741" spans="1:4">
      <c r="A741">
        <v>2042</v>
      </c>
      <c r="B741" t="s">
        <v>918</v>
      </c>
      <c r="C741" t="s">
        <v>744</v>
      </c>
      <c r="D741">
        <v>1623.374770534748</v>
      </c>
    </row>
    <row r="742" spans="1:4">
      <c r="A742">
        <v>2043</v>
      </c>
      <c r="B742" t="s">
        <v>918</v>
      </c>
      <c r="C742" t="s">
        <v>744</v>
      </c>
      <c r="D742">
        <v>1652.9900945350071</v>
      </c>
    </row>
    <row r="743" spans="1:4">
      <c r="A743">
        <v>2044</v>
      </c>
      <c r="B743" t="s">
        <v>918</v>
      </c>
      <c r="C743" t="s">
        <v>744</v>
      </c>
      <c r="D743">
        <v>1681.1041488941121</v>
      </c>
    </row>
    <row r="744" spans="1:4">
      <c r="A744">
        <v>2045</v>
      </c>
      <c r="B744" t="s">
        <v>918</v>
      </c>
      <c r="C744" t="s">
        <v>744</v>
      </c>
      <c r="D744">
        <v>1707.6211647935161</v>
      </c>
    </row>
    <row r="745" spans="1:4">
      <c r="A745">
        <v>2046</v>
      </c>
      <c r="B745" t="s">
        <v>918</v>
      </c>
      <c r="C745" t="s">
        <v>744</v>
      </c>
      <c r="D745">
        <v>1732.449594176069</v>
      </c>
    </row>
    <row r="746" spans="1:4">
      <c r="A746">
        <v>2047</v>
      </c>
      <c r="B746" t="s">
        <v>918</v>
      </c>
      <c r="C746" t="s">
        <v>744</v>
      </c>
      <c r="D746">
        <v>1747.4695922083829</v>
      </c>
    </row>
    <row r="747" spans="1:4">
      <c r="A747">
        <v>2048</v>
      </c>
      <c r="B747" t="s">
        <v>918</v>
      </c>
      <c r="C747" t="s">
        <v>744</v>
      </c>
      <c r="D747">
        <v>1762.6198106763511</v>
      </c>
    </row>
    <row r="748" spans="1:4">
      <c r="A748">
        <v>2049</v>
      </c>
      <c r="B748" t="s">
        <v>918</v>
      </c>
      <c r="C748" t="s">
        <v>744</v>
      </c>
      <c r="D748">
        <v>1777.9013785655909</v>
      </c>
    </row>
    <row r="749" spans="1:4">
      <c r="A749">
        <v>2050</v>
      </c>
      <c r="B749" t="s">
        <v>918</v>
      </c>
      <c r="C749" t="s">
        <v>744</v>
      </c>
      <c r="D749">
        <v>1793.315434649812</v>
      </c>
    </row>
    <row r="750" spans="1:4">
      <c r="A750">
        <v>2017</v>
      </c>
      <c r="B750" t="s">
        <v>924</v>
      </c>
      <c r="C750" t="s">
        <v>744</v>
      </c>
      <c r="D750">
        <v>513.97423321849317</v>
      </c>
    </row>
    <row r="751" spans="1:4">
      <c r="A751">
        <v>2018</v>
      </c>
      <c r="B751" t="s">
        <v>924</v>
      </c>
      <c r="C751" t="s">
        <v>744</v>
      </c>
      <c r="D751">
        <v>547.45909025647086</v>
      </c>
    </row>
    <row r="752" spans="1:4">
      <c r="A752">
        <v>2019</v>
      </c>
      <c r="B752" t="s">
        <v>924</v>
      </c>
      <c r="C752" t="s">
        <v>744</v>
      </c>
      <c r="D752">
        <v>557.92390723744222</v>
      </c>
    </row>
    <row r="753" spans="1:4">
      <c r="A753">
        <v>2020</v>
      </c>
      <c r="B753" t="s">
        <v>924</v>
      </c>
      <c r="C753" t="s">
        <v>744</v>
      </c>
      <c r="D753">
        <v>503.5552082082466</v>
      </c>
    </row>
    <row r="754" spans="1:4">
      <c r="A754">
        <v>2021</v>
      </c>
      <c r="B754" t="s">
        <v>924</v>
      </c>
      <c r="C754" t="s">
        <v>744</v>
      </c>
      <c r="D754">
        <v>609.84227123662504</v>
      </c>
    </row>
    <row r="755" spans="1:4">
      <c r="A755">
        <v>2022</v>
      </c>
      <c r="B755" t="s">
        <v>924</v>
      </c>
      <c r="C755" t="s">
        <v>744</v>
      </c>
      <c r="D755">
        <v>637.00812633266025</v>
      </c>
    </row>
    <row r="756" spans="1:4">
      <c r="A756">
        <v>2023</v>
      </c>
      <c r="B756" t="s">
        <v>924</v>
      </c>
      <c r="C756" t="s">
        <v>744</v>
      </c>
      <c r="D756">
        <v>639.42218477572612</v>
      </c>
    </row>
    <row r="757" spans="1:4">
      <c r="A757">
        <v>2024</v>
      </c>
      <c r="B757" t="s">
        <v>924</v>
      </c>
      <c r="C757" t="s">
        <v>744</v>
      </c>
      <c r="D757">
        <v>669.33102363736748</v>
      </c>
    </row>
    <row r="758" spans="1:4">
      <c r="A758">
        <v>2025</v>
      </c>
      <c r="B758" t="s">
        <v>924</v>
      </c>
      <c r="C758" t="s">
        <v>744</v>
      </c>
      <c r="D758">
        <v>698.07183457828023</v>
      </c>
    </row>
    <row r="759" spans="1:4">
      <c r="A759">
        <v>2026</v>
      </c>
      <c r="B759" t="s">
        <v>924</v>
      </c>
      <c r="C759" t="s">
        <v>744</v>
      </c>
      <c r="D759">
        <v>725.34054678387338</v>
      </c>
    </row>
    <row r="760" spans="1:4">
      <c r="A760">
        <v>2027</v>
      </c>
      <c r="B760" t="s">
        <v>924</v>
      </c>
      <c r="C760" t="s">
        <v>744</v>
      </c>
      <c r="D760">
        <v>751.99549450054997</v>
      </c>
    </row>
    <row r="761" spans="1:4">
      <c r="A761">
        <v>2028</v>
      </c>
      <c r="B761" t="s">
        <v>924</v>
      </c>
      <c r="C761" t="s">
        <v>744</v>
      </c>
      <c r="D761">
        <v>779.9284680694509</v>
      </c>
    </row>
    <row r="762" spans="1:4">
      <c r="A762">
        <v>2029</v>
      </c>
      <c r="B762" t="s">
        <v>924</v>
      </c>
      <c r="C762" t="s">
        <v>744</v>
      </c>
      <c r="D762">
        <v>808.49348972139012</v>
      </c>
    </row>
    <row r="763" spans="1:4">
      <c r="A763">
        <v>2030</v>
      </c>
      <c r="B763" t="s">
        <v>924</v>
      </c>
      <c r="C763" t="s">
        <v>744</v>
      </c>
      <c r="D763">
        <v>836.68446322329623</v>
      </c>
    </row>
    <row r="764" spans="1:4">
      <c r="A764">
        <v>2031</v>
      </c>
      <c r="B764" t="s">
        <v>924</v>
      </c>
      <c r="C764" t="s">
        <v>744</v>
      </c>
      <c r="D764">
        <v>864.38969781648154</v>
      </c>
    </row>
    <row r="765" spans="1:4">
      <c r="A765">
        <v>2032</v>
      </c>
      <c r="B765" t="s">
        <v>924</v>
      </c>
      <c r="C765" t="s">
        <v>744</v>
      </c>
      <c r="D765">
        <v>891.93820757603214</v>
      </c>
    </row>
    <row r="766" spans="1:4">
      <c r="A766">
        <v>2033</v>
      </c>
      <c r="B766" t="s">
        <v>924</v>
      </c>
      <c r="C766" t="s">
        <v>744</v>
      </c>
      <c r="D766">
        <v>919.25689997891368</v>
      </c>
    </row>
    <row r="767" spans="1:4">
      <c r="A767">
        <v>2034</v>
      </c>
      <c r="B767" t="s">
        <v>924</v>
      </c>
      <c r="C767" t="s">
        <v>744</v>
      </c>
      <c r="D767">
        <v>946.27117079371851</v>
      </c>
    </row>
    <row r="768" spans="1:4">
      <c r="A768">
        <v>2035</v>
      </c>
      <c r="B768" t="s">
        <v>924</v>
      </c>
      <c r="C768" t="s">
        <v>744</v>
      </c>
      <c r="D768">
        <v>972.905223709643</v>
      </c>
    </row>
    <row r="769" spans="1:4">
      <c r="A769">
        <v>2036</v>
      </c>
      <c r="B769" t="s">
        <v>924</v>
      </c>
      <c r="C769" t="s">
        <v>744</v>
      </c>
      <c r="D769">
        <v>999.08240747696641</v>
      </c>
    </row>
    <row r="770" spans="1:4">
      <c r="A770">
        <v>2037</v>
      </c>
      <c r="B770" t="s">
        <v>924</v>
      </c>
      <c r="C770" t="s">
        <v>744</v>
      </c>
      <c r="D770">
        <v>1024.725568616876</v>
      </c>
    </row>
    <row r="771" spans="1:4">
      <c r="A771">
        <v>2038</v>
      </c>
      <c r="B771" t="s">
        <v>924</v>
      </c>
      <c r="C771" t="s">
        <v>744</v>
      </c>
      <c r="D771">
        <v>1049.75741756348</v>
      </c>
    </row>
    <row r="772" spans="1:4">
      <c r="A772">
        <v>2039</v>
      </c>
      <c r="B772" t="s">
        <v>924</v>
      </c>
      <c r="C772" t="s">
        <v>744</v>
      </c>
      <c r="D772">
        <v>1074.1009059208441</v>
      </c>
    </row>
    <row r="773" spans="1:4">
      <c r="A773">
        <v>2040</v>
      </c>
      <c r="B773" t="s">
        <v>924</v>
      </c>
      <c r="C773" t="s">
        <v>744</v>
      </c>
      <c r="D773">
        <v>1097.6796123552381</v>
      </c>
    </row>
    <row r="774" spans="1:4">
      <c r="A774">
        <v>2041</v>
      </c>
      <c r="B774" t="s">
        <v>924</v>
      </c>
      <c r="C774" t="s">
        <v>744</v>
      </c>
      <c r="D774">
        <v>1120.41813450011</v>
      </c>
    </row>
    <row r="775" spans="1:4">
      <c r="A775">
        <v>2042</v>
      </c>
      <c r="B775" t="s">
        <v>924</v>
      </c>
      <c r="C775" t="s">
        <v>744</v>
      </c>
      <c r="D775">
        <v>1142.242484130513</v>
      </c>
    </row>
    <row r="776" spans="1:4">
      <c r="A776">
        <v>2043</v>
      </c>
      <c r="B776" t="s">
        <v>924</v>
      </c>
      <c r="C776" t="s">
        <v>744</v>
      </c>
      <c r="D776">
        <v>1163.0804827666771</v>
      </c>
    </row>
    <row r="777" spans="1:4">
      <c r="A777">
        <v>2044</v>
      </c>
      <c r="B777" t="s">
        <v>924</v>
      </c>
      <c r="C777" t="s">
        <v>744</v>
      </c>
      <c r="D777">
        <v>1182.8621547952171</v>
      </c>
    </row>
    <row r="778" spans="1:4">
      <c r="A778">
        <v>2045</v>
      </c>
      <c r="B778" t="s">
        <v>924</v>
      </c>
      <c r="C778" t="s">
        <v>744</v>
      </c>
      <c r="D778">
        <v>1201.5201151518911</v>
      </c>
    </row>
    <row r="779" spans="1:4">
      <c r="A779">
        <v>2046</v>
      </c>
      <c r="B779" t="s">
        <v>924</v>
      </c>
      <c r="C779" t="s">
        <v>744</v>
      </c>
      <c r="D779">
        <v>1218.9899485937681</v>
      </c>
    </row>
    <row r="780" spans="1:4">
      <c r="A780">
        <v>2047</v>
      </c>
      <c r="B780" t="s">
        <v>924</v>
      </c>
      <c r="C780" t="s">
        <v>744</v>
      </c>
      <c r="D780">
        <v>1229.5583522522861</v>
      </c>
    </row>
    <row r="781" spans="1:4">
      <c r="A781">
        <v>2048</v>
      </c>
      <c r="B781" t="s">
        <v>924</v>
      </c>
      <c r="C781" t="s">
        <v>744</v>
      </c>
      <c r="D781">
        <v>1240.218381896748</v>
      </c>
    </row>
    <row r="782" spans="1:4">
      <c r="A782">
        <v>2049</v>
      </c>
      <c r="B782" t="s">
        <v>924</v>
      </c>
      <c r="C782" t="s">
        <v>744</v>
      </c>
      <c r="D782">
        <v>1250.970831906468</v>
      </c>
    </row>
    <row r="783" spans="1:4">
      <c r="A783">
        <v>2050</v>
      </c>
      <c r="B783" t="s">
        <v>924</v>
      </c>
      <c r="C783" t="s">
        <v>744</v>
      </c>
      <c r="D783">
        <v>1261.8165035478769</v>
      </c>
    </row>
    <row r="784" spans="1:4">
      <c r="A784">
        <v>2017</v>
      </c>
      <c r="B784" t="s">
        <v>927</v>
      </c>
      <c r="C784" t="s">
        <v>744</v>
      </c>
      <c r="D784">
        <v>629.31145449533926</v>
      </c>
    </row>
    <row r="785" spans="1:4">
      <c r="A785">
        <v>2018</v>
      </c>
      <c r="B785" t="s">
        <v>927</v>
      </c>
      <c r="C785" t="s">
        <v>744</v>
      </c>
      <c r="D785">
        <v>670.31040487887014</v>
      </c>
    </row>
    <row r="786" spans="1:4">
      <c r="A786">
        <v>2019</v>
      </c>
      <c r="B786" t="s">
        <v>927</v>
      </c>
      <c r="C786" t="s">
        <v>744</v>
      </c>
      <c r="D786">
        <v>683.12355536325049</v>
      </c>
    </row>
    <row r="787" spans="1:4">
      <c r="A787">
        <v>2020</v>
      </c>
      <c r="B787" t="s">
        <v>927</v>
      </c>
      <c r="C787" t="s">
        <v>744</v>
      </c>
      <c r="D787">
        <v>616.55437182494359</v>
      </c>
    </row>
    <row r="788" spans="1:4">
      <c r="A788">
        <v>2021</v>
      </c>
      <c r="B788" t="s">
        <v>927</v>
      </c>
      <c r="C788" t="s">
        <v>744</v>
      </c>
      <c r="D788">
        <v>746.69254200047521</v>
      </c>
    </row>
    <row r="789" spans="1:4">
      <c r="A789">
        <v>2022</v>
      </c>
      <c r="B789" t="s">
        <v>927</v>
      </c>
      <c r="C789" t="s">
        <v>744</v>
      </c>
      <c r="D789">
        <v>779.95448915304405</v>
      </c>
    </row>
    <row r="790" spans="1:4">
      <c r="A790">
        <v>2023</v>
      </c>
      <c r="B790" t="s">
        <v>927</v>
      </c>
      <c r="C790" t="s">
        <v>744</v>
      </c>
      <c r="D790">
        <v>782.91026890201954</v>
      </c>
    </row>
    <row r="791" spans="1:4">
      <c r="A791">
        <v>2024</v>
      </c>
      <c r="B791" t="s">
        <v>927</v>
      </c>
      <c r="C791" t="s">
        <v>744</v>
      </c>
      <c r="D791">
        <v>819.53073286657195</v>
      </c>
    </row>
    <row r="792" spans="1:4">
      <c r="A792">
        <v>2025</v>
      </c>
      <c r="B792" t="s">
        <v>927</v>
      </c>
      <c r="C792" t="s">
        <v>744</v>
      </c>
      <c r="D792">
        <v>854.72106025582934</v>
      </c>
    </row>
    <row r="793" spans="1:4">
      <c r="A793">
        <v>2026</v>
      </c>
      <c r="B793" t="s">
        <v>927</v>
      </c>
      <c r="C793" t="s">
        <v>744</v>
      </c>
      <c r="D793">
        <v>888.10894593417947</v>
      </c>
    </row>
    <row r="794" spans="1:4">
      <c r="A794">
        <v>2027</v>
      </c>
      <c r="B794" t="s">
        <v>927</v>
      </c>
      <c r="C794" t="s">
        <v>744</v>
      </c>
      <c r="D794">
        <v>920.74533669649247</v>
      </c>
    </row>
    <row r="795" spans="1:4">
      <c r="A795">
        <v>2028</v>
      </c>
      <c r="B795" t="s">
        <v>927</v>
      </c>
      <c r="C795" t="s">
        <v>744</v>
      </c>
      <c r="D795">
        <v>954.94654580175938</v>
      </c>
    </row>
    <row r="796" spans="1:4">
      <c r="A796">
        <v>2029</v>
      </c>
      <c r="B796" t="s">
        <v>927</v>
      </c>
      <c r="C796" t="s">
        <v>744</v>
      </c>
      <c r="D796">
        <v>989.92163630562675</v>
      </c>
    </row>
    <row r="797" spans="1:4">
      <c r="A797">
        <v>2030</v>
      </c>
      <c r="B797" t="s">
        <v>927</v>
      </c>
      <c r="C797" t="s">
        <v>744</v>
      </c>
      <c r="D797">
        <v>1024.4387412333019</v>
      </c>
    </row>
    <row r="798" spans="1:4">
      <c r="A798">
        <v>2031</v>
      </c>
      <c r="B798" t="s">
        <v>927</v>
      </c>
      <c r="C798" t="s">
        <v>744</v>
      </c>
      <c r="D798">
        <v>1058.3611061148899</v>
      </c>
    </row>
    <row r="799" spans="1:4">
      <c r="A799">
        <v>2032</v>
      </c>
      <c r="B799" t="s">
        <v>927</v>
      </c>
      <c r="C799" t="s">
        <v>744</v>
      </c>
      <c r="D799">
        <v>1092.0915766822579</v>
      </c>
    </row>
    <row r="800" spans="1:4">
      <c r="A800">
        <v>2033</v>
      </c>
      <c r="B800" t="s">
        <v>927</v>
      </c>
      <c r="C800" t="s">
        <v>744</v>
      </c>
      <c r="D800">
        <v>1125.540658250633</v>
      </c>
    </row>
    <row r="801" spans="1:4">
      <c r="A801">
        <v>2034</v>
      </c>
      <c r="B801" t="s">
        <v>927</v>
      </c>
      <c r="C801" t="s">
        <v>744</v>
      </c>
      <c r="D801">
        <v>1158.6170051953809</v>
      </c>
    </row>
    <row r="802" spans="1:4">
      <c r="A802">
        <v>2035</v>
      </c>
      <c r="B802" t="s">
        <v>927</v>
      </c>
      <c r="C802" t="s">
        <v>744</v>
      </c>
      <c r="D802">
        <v>1191.2278123066019</v>
      </c>
    </row>
    <row r="803" spans="1:4">
      <c r="A803">
        <v>2036</v>
      </c>
      <c r="B803" t="s">
        <v>927</v>
      </c>
      <c r="C803" t="s">
        <v>744</v>
      </c>
      <c r="D803">
        <v>1223.2792275848519</v>
      </c>
    </row>
    <row r="804" spans="1:4">
      <c r="A804">
        <v>2037</v>
      </c>
      <c r="B804" t="s">
        <v>927</v>
      </c>
      <c r="C804" t="s">
        <v>744</v>
      </c>
      <c r="D804">
        <v>1254.6767841000139</v>
      </c>
    </row>
    <row r="805" spans="1:4">
      <c r="A805">
        <v>2038</v>
      </c>
      <c r="B805" t="s">
        <v>927</v>
      </c>
      <c r="C805" t="s">
        <v>744</v>
      </c>
      <c r="D805">
        <v>1285.3258482965809</v>
      </c>
    </row>
    <row r="806" spans="1:4">
      <c r="A806">
        <v>2039</v>
      </c>
      <c r="B806" t="s">
        <v>927</v>
      </c>
      <c r="C806" t="s">
        <v>744</v>
      </c>
      <c r="D806">
        <v>1315.1320819082</v>
      </c>
    </row>
    <row r="807" spans="1:4">
      <c r="A807">
        <v>2040</v>
      </c>
      <c r="B807" t="s">
        <v>927</v>
      </c>
      <c r="C807" t="s">
        <v>744</v>
      </c>
      <c r="D807">
        <v>1344.0019144451931</v>
      </c>
    </row>
    <row r="808" spans="1:4">
      <c r="A808">
        <v>2041</v>
      </c>
      <c r="B808" t="s">
        <v>927</v>
      </c>
      <c r="C808" t="s">
        <v>744</v>
      </c>
      <c r="D808">
        <v>1371.843023044077</v>
      </c>
    </row>
    <row r="809" spans="1:4">
      <c r="A809">
        <v>2042</v>
      </c>
      <c r="B809" t="s">
        <v>927</v>
      </c>
      <c r="C809" t="s">
        <v>744</v>
      </c>
      <c r="D809">
        <v>1398.56481632021</v>
      </c>
    </row>
    <row r="810" spans="1:4">
      <c r="A810">
        <v>2043</v>
      </c>
      <c r="B810" t="s">
        <v>927</v>
      </c>
      <c r="C810" t="s">
        <v>744</v>
      </c>
      <c r="D810">
        <v>1424.078918745889</v>
      </c>
    </row>
    <row r="811" spans="1:4">
      <c r="A811">
        <v>2044</v>
      </c>
      <c r="B811" t="s">
        <v>927</v>
      </c>
      <c r="C811" t="s">
        <v>744</v>
      </c>
      <c r="D811">
        <v>1448.2996519890239</v>
      </c>
    </row>
    <row r="812" spans="1:4">
      <c r="A812">
        <v>2045</v>
      </c>
      <c r="B812" t="s">
        <v>927</v>
      </c>
      <c r="C812" t="s">
        <v>744</v>
      </c>
      <c r="D812">
        <v>1471.144509592973</v>
      </c>
    </row>
    <row r="813" spans="1:4">
      <c r="A813">
        <v>2046</v>
      </c>
      <c r="B813" t="s">
        <v>927</v>
      </c>
      <c r="C813" t="s">
        <v>744</v>
      </c>
      <c r="D813">
        <v>1492.53462135841</v>
      </c>
    </row>
    <row r="814" spans="1:4">
      <c r="A814">
        <v>2047</v>
      </c>
      <c r="B814" t="s">
        <v>927</v>
      </c>
      <c r="C814" t="s">
        <v>744</v>
      </c>
      <c r="D814">
        <v>1505.4746036536101</v>
      </c>
    </row>
    <row r="815" spans="1:4">
      <c r="A815">
        <v>2048</v>
      </c>
      <c r="B815" t="s">
        <v>927</v>
      </c>
      <c r="C815" t="s">
        <v>744</v>
      </c>
      <c r="D815">
        <v>1518.526773056172</v>
      </c>
    </row>
    <row r="816" spans="1:4">
      <c r="A816">
        <v>2049</v>
      </c>
      <c r="B816" t="s">
        <v>927</v>
      </c>
      <c r="C816" t="s">
        <v>744</v>
      </c>
      <c r="D816">
        <v>1531.6921022062979</v>
      </c>
    </row>
    <row r="817" spans="1:4">
      <c r="A817">
        <v>2050</v>
      </c>
      <c r="B817" t="s">
        <v>927</v>
      </c>
      <c r="C817" t="s">
        <v>744</v>
      </c>
      <c r="D817">
        <v>1544.9715721767941</v>
      </c>
    </row>
    <row r="818" spans="1:4">
      <c r="A818">
        <v>2017</v>
      </c>
      <c r="B818" t="s">
        <v>930</v>
      </c>
      <c r="C818" t="s">
        <v>744</v>
      </c>
      <c r="D818">
        <v>35.083565407405679</v>
      </c>
    </row>
    <row r="819" spans="1:4">
      <c r="A819">
        <v>2018</v>
      </c>
      <c r="B819" t="s">
        <v>930</v>
      </c>
      <c r="C819" t="s">
        <v>744</v>
      </c>
      <c r="D819">
        <v>37.369221177916103</v>
      </c>
    </row>
    <row r="820" spans="1:4">
      <c r="A820">
        <v>2019</v>
      </c>
      <c r="B820" t="s">
        <v>930</v>
      </c>
      <c r="C820" t="s">
        <v>744</v>
      </c>
      <c r="D820">
        <v>38.083543156139399</v>
      </c>
    </row>
    <row r="821" spans="1:4">
      <c r="A821">
        <v>2020</v>
      </c>
      <c r="B821" t="s">
        <v>930</v>
      </c>
      <c r="C821" t="s">
        <v>744</v>
      </c>
      <c r="D821">
        <v>34.372369160972468</v>
      </c>
    </row>
    <row r="822" spans="1:4">
      <c r="A822">
        <v>2021</v>
      </c>
      <c r="B822" t="s">
        <v>930</v>
      </c>
      <c r="C822" t="s">
        <v>744</v>
      </c>
      <c r="D822">
        <v>41.627458787482929</v>
      </c>
    </row>
    <row r="823" spans="1:4">
      <c r="A823">
        <v>2022</v>
      </c>
      <c r="B823" t="s">
        <v>930</v>
      </c>
      <c r="C823" t="s">
        <v>744</v>
      </c>
      <c r="D823">
        <v>43.481783367417087</v>
      </c>
    </row>
    <row r="824" spans="1:4">
      <c r="A824">
        <v>2023</v>
      </c>
      <c r="B824" t="s">
        <v>930</v>
      </c>
      <c r="C824" t="s">
        <v>744</v>
      </c>
      <c r="D824">
        <v>43.646565513701439</v>
      </c>
    </row>
    <row r="825" spans="1:4">
      <c r="A825">
        <v>2024</v>
      </c>
      <c r="B825" t="s">
        <v>930</v>
      </c>
      <c r="C825" t="s">
        <v>744</v>
      </c>
      <c r="D825">
        <v>45.688124480366383</v>
      </c>
    </row>
    <row r="826" spans="1:4">
      <c r="A826">
        <v>2025</v>
      </c>
      <c r="B826" t="s">
        <v>930</v>
      </c>
      <c r="C826" t="s">
        <v>744</v>
      </c>
      <c r="D826">
        <v>47.649954578722188</v>
      </c>
    </row>
    <row r="827" spans="1:4">
      <c r="A827">
        <v>2026</v>
      </c>
      <c r="B827" t="s">
        <v>930</v>
      </c>
      <c r="C827" t="s">
        <v>744</v>
      </c>
      <c r="D827">
        <v>49.511300121766112</v>
      </c>
    </row>
    <row r="828" spans="1:4">
      <c r="A828">
        <v>2027</v>
      </c>
      <c r="B828" t="s">
        <v>930</v>
      </c>
      <c r="C828" t="s">
        <v>744</v>
      </c>
      <c r="D828">
        <v>51.330750477853243</v>
      </c>
    </row>
    <row r="829" spans="1:4">
      <c r="A829">
        <v>2028</v>
      </c>
      <c r="B829" t="s">
        <v>930</v>
      </c>
      <c r="C829" t="s">
        <v>744</v>
      </c>
      <c r="D829">
        <v>53.237438093477877</v>
      </c>
    </row>
    <row r="830" spans="1:4">
      <c r="A830">
        <v>2029</v>
      </c>
      <c r="B830" t="s">
        <v>930</v>
      </c>
      <c r="C830" t="s">
        <v>744</v>
      </c>
      <c r="D830">
        <v>55.187268922961771</v>
      </c>
    </row>
    <row r="831" spans="1:4">
      <c r="A831">
        <v>2030</v>
      </c>
      <c r="B831" t="s">
        <v>930</v>
      </c>
      <c r="C831" t="s">
        <v>744</v>
      </c>
      <c r="D831">
        <v>57.1115674555151</v>
      </c>
    </row>
    <row r="832" spans="1:4">
      <c r="A832">
        <v>2031</v>
      </c>
      <c r="B832" t="s">
        <v>930</v>
      </c>
      <c r="C832" t="s">
        <v>744</v>
      </c>
      <c r="D832">
        <v>59.002709748565287</v>
      </c>
    </row>
    <row r="833" spans="1:4">
      <c r="A833">
        <v>2032</v>
      </c>
      <c r="B833" t="s">
        <v>930</v>
      </c>
      <c r="C833" t="s">
        <v>744</v>
      </c>
      <c r="D833">
        <v>60.883154100753053</v>
      </c>
    </row>
    <row r="834" spans="1:4">
      <c r="A834">
        <v>2033</v>
      </c>
      <c r="B834" t="s">
        <v>930</v>
      </c>
      <c r="C834" t="s">
        <v>744</v>
      </c>
      <c r="D834">
        <v>62.747911261359299</v>
      </c>
    </row>
    <row r="835" spans="1:4">
      <c r="A835">
        <v>2034</v>
      </c>
      <c r="B835" t="s">
        <v>930</v>
      </c>
      <c r="C835" t="s">
        <v>744</v>
      </c>
      <c r="D835">
        <v>64.5918887913801</v>
      </c>
    </row>
    <row r="836" spans="1:4">
      <c r="A836">
        <v>2035</v>
      </c>
      <c r="B836" t="s">
        <v>930</v>
      </c>
      <c r="C836" t="s">
        <v>744</v>
      </c>
      <c r="D836">
        <v>66.409912881204306</v>
      </c>
    </row>
    <row r="837" spans="1:4">
      <c r="A837">
        <v>2036</v>
      </c>
      <c r="B837" t="s">
        <v>930</v>
      </c>
      <c r="C837" t="s">
        <v>744</v>
      </c>
      <c r="D837">
        <v>68.196751363615462</v>
      </c>
    </row>
    <row r="838" spans="1:4">
      <c r="A838">
        <v>2037</v>
      </c>
      <c r="B838" t="s">
        <v>930</v>
      </c>
      <c r="C838" t="s">
        <v>744</v>
      </c>
      <c r="D838">
        <v>69.947137789547824</v>
      </c>
    </row>
    <row r="839" spans="1:4">
      <c r="A839">
        <v>2038</v>
      </c>
      <c r="B839" t="s">
        <v>930</v>
      </c>
      <c r="C839" t="s">
        <v>744</v>
      </c>
      <c r="D839">
        <v>71.655796420715333</v>
      </c>
    </row>
    <row r="840" spans="1:4">
      <c r="A840">
        <v>2039</v>
      </c>
      <c r="B840" t="s">
        <v>930</v>
      </c>
      <c r="C840" t="s">
        <v>744</v>
      </c>
      <c r="D840">
        <v>73.317467980944954</v>
      </c>
    </row>
    <row r="841" spans="1:4">
      <c r="A841">
        <v>2040</v>
      </c>
      <c r="B841" t="s">
        <v>930</v>
      </c>
      <c r="C841" t="s">
        <v>744</v>
      </c>
      <c r="D841">
        <v>74.926935996944579</v>
      </c>
    </row>
    <row r="842" spans="1:4">
      <c r="A842">
        <v>2041</v>
      </c>
      <c r="B842" t="s">
        <v>930</v>
      </c>
      <c r="C842" t="s">
        <v>744</v>
      </c>
      <c r="D842">
        <v>76.479053549495603</v>
      </c>
    </row>
    <row r="843" spans="1:4">
      <c r="A843">
        <v>2042</v>
      </c>
      <c r="B843" t="s">
        <v>930</v>
      </c>
      <c r="C843" t="s">
        <v>744</v>
      </c>
      <c r="D843">
        <v>77.968770247816565</v>
      </c>
    </row>
    <row r="844" spans="1:4">
      <c r="A844">
        <v>2043</v>
      </c>
      <c r="B844" t="s">
        <v>930</v>
      </c>
      <c r="C844" t="s">
        <v>744</v>
      </c>
      <c r="D844">
        <v>79.39115923322025</v>
      </c>
    </row>
    <row r="845" spans="1:4">
      <c r="A845">
        <v>2044</v>
      </c>
      <c r="B845" t="s">
        <v>930</v>
      </c>
      <c r="C845" t="s">
        <v>744</v>
      </c>
      <c r="D845">
        <v>80.741444013325378</v>
      </c>
    </row>
    <row r="846" spans="1:4">
      <c r="A846">
        <v>2045</v>
      </c>
      <c r="B846" t="s">
        <v>930</v>
      </c>
      <c r="C846" t="s">
        <v>744</v>
      </c>
      <c r="D846">
        <v>82.015024925043761</v>
      </c>
    </row>
    <row r="847" spans="1:4">
      <c r="A847">
        <v>2046</v>
      </c>
      <c r="B847" t="s">
        <v>930</v>
      </c>
      <c r="C847" t="s">
        <v>744</v>
      </c>
      <c r="D847">
        <v>83.207505023465373</v>
      </c>
    </row>
    <row r="848" spans="1:4">
      <c r="A848">
        <v>2047</v>
      </c>
      <c r="B848" t="s">
        <v>930</v>
      </c>
      <c r="C848" t="s">
        <v>744</v>
      </c>
      <c r="D848">
        <v>83.928897764661187</v>
      </c>
    </row>
    <row r="849" spans="1:4">
      <c r="A849">
        <v>2048</v>
      </c>
      <c r="B849" t="s">
        <v>930</v>
      </c>
      <c r="C849" t="s">
        <v>744</v>
      </c>
      <c r="D849">
        <v>84.656544839368465</v>
      </c>
    </row>
    <row r="850" spans="1:4">
      <c r="A850">
        <v>2049</v>
      </c>
      <c r="B850" t="s">
        <v>930</v>
      </c>
      <c r="C850" t="s">
        <v>744</v>
      </c>
      <c r="D850">
        <v>85.390500471431238</v>
      </c>
    </row>
    <row r="851" spans="1:4">
      <c r="A851">
        <v>2050</v>
      </c>
      <c r="B851" t="s">
        <v>930</v>
      </c>
      <c r="C851" t="s">
        <v>744</v>
      </c>
      <c r="D851">
        <v>86.130819354803862</v>
      </c>
    </row>
    <row r="852" spans="1:4">
      <c r="A852">
        <v>2017</v>
      </c>
      <c r="B852" t="s">
        <v>330</v>
      </c>
      <c r="C852" t="s">
        <v>849</v>
      </c>
      <c r="D852">
        <v>5193</v>
      </c>
    </row>
    <row r="853" spans="1:4">
      <c r="A853">
        <v>2018</v>
      </c>
      <c r="B853" t="s">
        <v>330</v>
      </c>
      <c r="C853" t="s">
        <v>849</v>
      </c>
      <c r="D853">
        <v>5362.8</v>
      </c>
    </row>
    <row r="854" spans="1:4">
      <c r="A854">
        <v>2019</v>
      </c>
      <c r="B854" t="s">
        <v>330</v>
      </c>
      <c r="C854" t="s">
        <v>849</v>
      </c>
      <c r="D854">
        <v>5293.3</v>
      </c>
    </row>
    <row r="855" spans="1:4">
      <c r="A855">
        <v>2020</v>
      </c>
      <c r="B855" t="s">
        <v>330</v>
      </c>
      <c r="C855" t="s">
        <v>849</v>
      </c>
      <c r="D855">
        <v>5205</v>
      </c>
    </row>
    <row r="856" spans="1:4">
      <c r="A856">
        <v>2021</v>
      </c>
      <c r="B856" t="s">
        <v>330</v>
      </c>
      <c r="C856" t="s">
        <v>849</v>
      </c>
      <c r="D856">
        <v>4979</v>
      </c>
    </row>
    <row r="857" spans="1:4">
      <c r="A857">
        <v>2022</v>
      </c>
      <c r="B857" t="s">
        <v>330</v>
      </c>
      <c r="C857" t="s">
        <v>849</v>
      </c>
      <c r="D857">
        <v>4979</v>
      </c>
    </row>
    <row r="858" spans="1:4">
      <c r="A858">
        <v>2023</v>
      </c>
      <c r="B858" t="s">
        <v>330</v>
      </c>
      <c r="C858" t="s">
        <v>849</v>
      </c>
      <c r="D858">
        <v>4979</v>
      </c>
    </row>
    <row r="859" spans="1:4">
      <c r="A859">
        <v>2024</v>
      </c>
      <c r="B859" t="s">
        <v>330</v>
      </c>
      <c r="C859" t="s">
        <v>849</v>
      </c>
      <c r="D859">
        <v>4979</v>
      </c>
    </row>
    <row r="860" spans="1:4">
      <c r="A860">
        <v>2025</v>
      </c>
      <c r="B860" t="s">
        <v>330</v>
      </c>
      <c r="C860" t="s">
        <v>849</v>
      </c>
      <c r="D860">
        <v>4979</v>
      </c>
    </row>
    <row r="861" spans="1:4">
      <c r="A861">
        <v>2026</v>
      </c>
      <c r="B861" t="s">
        <v>330</v>
      </c>
      <c r="C861" t="s">
        <v>849</v>
      </c>
      <c r="D861">
        <v>4979</v>
      </c>
    </row>
    <row r="862" spans="1:4">
      <c r="A862">
        <v>2027</v>
      </c>
      <c r="B862" t="s">
        <v>330</v>
      </c>
      <c r="C862" t="s">
        <v>849</v>
      </c>
      <c r="D862">
        <v>4979</v>
      </c>
    </row>
    <row r="863" spans="1:4">
      <c r="A863">
        <v>2028</v>
      </c>
      <c r="B863" t="s">
        <v>330</v>
      </c>
      <c r="C863" t="s">
        <v>849</v>
      </c>
      <c r="D863">
        <v>4979</v>
      </c>
    </row>
    <row r="864" spans="1:4">
      <c r="A864">
        <v>2029</v>
      </c>
      <c r="B864" t="s">
        <v>330</v>
      </c>
      <c r="C864" t="s">
        <v>849</v>
      </c>
      <c r="D864">
        <v>4979</v>
      </c>
    </row>
    <row r="865" spans="1:4">
      <c r="A865">
        <v>2030</v>
      </c>
      <c r="B865" t="s">
        <v>330</v>
      </c>
      <c r="C865" t="s">
        <v>849</v>
      </c>
      <c r="D865">
        <v>4979</v>
      </c>
    </row>
    <row r="866" spans="1:4">
      <c r="A866">
        <v>2031</v>
      </c>
      <c r="B866" t="s">
        <v>330</v>
      </c>
      <c r="C866" t="s">
        <v>849</v>
      </c>
      <c r="D866">
        <v>4979</v>
      </c>
    </row>
    <row r="867" spans="1:4">
      <c r="A867">
        <v>2032</v>
      </c>
      <c r="B867" t="s">
        <v>330</v>
      </c>
      <c r="C867" t="s">
        <v>849</v>
      </c>
      <c r="D867">
        <v>4979</v>
      </c>
    </row>
    <row r="868" spans="1:4">
      <c r="A868">
        <v>2033</v>
      </c>
      <c r="B868" t="s">
        <v>330</v>
      </c>
      <c r="C868" t="s">
        <v>849</v>
      </c>
      <c r="D868">
        <v>4979</v>
      </c>
    </row>
    <row r="869" spans="1:4">
      <c r="A869">
        <v>2034</v>
      </c>
      <c r="B869" t="s">
        <v>330</v>
      </c>
      <c r="C869" t="s">
        <v>849</v>
      </c>
      <c r="D869">
        <v>4979</v>
      </c>
    </row>
    <row r="870" spans="1:4">
      <c r="A870">
        <v>2035</v>
      </c>
      <c r="B870" t="s">
        <v>330</v>
      </c>
      <c r="C870" t="s">
        <v>849</v>
      </c>
      <c r="D870">
        <v>4979</v>
      </c>
    </row>
    <row r="871" spans="1:4">
      <c r="A871">
        <v>2036</v>
      </c>
      <c r="B871" t="s">
        <v>330</v>
      </c>
      <c r="C871" t="s">
        <v>849</v>
      </c>
      <c r="D871">
        <v>4979</v>
      </c>
    </row>
    <row r="872" spans="1:4">
      <c r="A872">
        <v>2037</v>
      </c>
      <c r="B872" t="s">
        <v>330</v>
      </c>
      <c r="C872" t="s">
        <v>849</v>
      </c>
      <c r="D872">
        <v>4979</v>
      </c>
    </row>
    <row r="873" spans="1:4">
      <c r="A873">
        <v>2038</v>
      </c>
      <c r="B873" t="s">
        <v>330</v>
      </c>
      <c r="C873" t="s">
        <v>849</v>
      </c>
      <c r="D873">
        <v>4979</v>
      </c>
    </row>
    <row r="874" spans="1:4">
      <c r="A874">
        <v>2039</v>
      </c>
      <c r="B874" t="s">
        <v>330</v>
      </c>
      <c r="C874" t="s">
        <v>849</v>
      </c>
      <c r="D874">
        <v>4979</v>
      </c>
    </row>
    <row r="875" spans="1:4">
      <c r="A875">
        <v>2040</v>
      </c>
      <c r="B875" t="s">
        <v>330</v>
      </c>
      <c r="C875" t="s">
        <v>849</v>
      </c>
      <c r="D875">
        <v>4979</v>
      </c>
    </row>
    <row r="876" spans="1:4">
      <c r="A876">
        <v>2041</v>
      </c>
      <c r="B876" t="s">
        <v>330</v>
      </c>
      <c r="C876" t="s">
        <v>849</v>
      </c>
      <c r="D876">
        <v>4979</v>
      </c>
    </row>
    <row r="877" spans="1:4">
      <c r="A877">
        <v>2042</v>
      </c>
      <c r="B877" t="s">
        <v>330</v>
      </c>
      <c r="C877" t="s">
        <v>849</v>
      </c>
      <c r="D877">
        <v>4979</v>
      </c>
    </row>
    <row r="878" spans="1:4">
      <c r="A878">
        <v>2043</v>
      </c>
      <c r="B878" t="s">
        <v>330</v>
      </c>
      <c r="C878" t="s">
        <v>849</v>
      </c>
      <c r="D878">
        <v>4979</v>
      </c>
    </row>
    <row r="879" spans="1:4">
      <c r="A879">
        <v>2044</v>
      </c>
      <c r="B879" t="s">
        <v>330</v>
      </c>
      <c r="C879" t="s">
        <v>849</v>
      </c>
      <c r="D879">
        <v>4979</v>
      </c>
    </row>
    <row r="880" spans="1:4">
      <c r="A880">
        <v>2045</v>
      </c>
      <c r="B880" t="s">
        <v>330</v>
      </c>
      <c r="C880" t="s">
        <v>849</v>
      </c>
      <c r="D880">
        <v>4979</v>
      </c>
    </row>
    <row r="881" spans="1:4">
      <c r="A881">
        <v>2046</v>
      </c>
      <c r="B881" t="s">
        <v>330</v>
      </c>
      <c r="C881" t="s">
        <v>849</v>
      </c>
      <c r="D881">
        <v>4979</v>
      </c>
    </row>
    <row r="882" spans="1:4">
      <c r="A882">
        <v>2047</v>
      </c>
      <c r="B882" t="s">
        <v>330</v>
      </c>
      <c r="C882" t="s">
        <v>849</v>
      </c>
      <c r="D882">
        <v>4979</v>
      </c>
    </row>
    <row r="883" spans="1:4">
      <c r="A883">
        <v>2048</v>
      </c>
      <c r="B883" t="s">
        <v>330</v>
      </c>
      <c r="C883" t="s">
        <v>849</v>
      </c>
      <c r="D883">
        <v>4979</v>
      </c>
    </row>
    <row r="884" spans="1:4">
      <c r="A884">
        <v>2049</v>
      </c>
      <c r="B884" t="s">
        <v>330</v>
      </c>
      <c r="C884" t="s">
        <v>849</v>
      </c>
      <c r="D884">
        <v>4979</v>
      </c>
    </row>
    <row r="885" spans="1:4">
      <c r="A885">
        <v>2050</v>
      </c>
      <c r="B885" t="s">
        <v>330</v>
      </c>
      <c r="C885" t="s">
        <v>849</v>
      </c>
      <c r="D885">
        <v>4979</v>
      </c>
    </row>
    <row r="886" spans="1:4">
      <c r="A886">
        <v>2017</v>
      </c>
      <c r="B886" t="s">
        <v>952</v>
      </c>
      <c r="C886" t="s">
        <v>849</v>
      </c>
      <c r="D886">
        <v>5193</v>
      </c>
    </row>
    <row r="887" spans="1:4">
      <c r="A887">
        <v>2018</v>
      </c>
      <c r="B887" t="s">
        <v>952</v>
      </c>
      <c r="C887" t="s">
        <v>849</v>
      </c>
      <c r="D887">
        <v>5362.8</v>
      </c>
    </row>
    <row r="888" spans="1:4">
      <c r="A888">
        <v>2019</v>
      </c>
      <c r="B888" t="s">
        <v>952</v>
      </c>
      <c r="C888" t="s">
        <v>849</v>
      </c>
      <c r="D888">
        <v>5293.3</v>
      </c>
    </row>
    <row r="889" spans="1:4">
      <c r="A889">
        <v>2020</v>
      </c>
      <c r="B889" t="s">
        <v>952</v>
      </c>
      <c r="C889" t="s">
        <v>849</v>
      </c>
      <c r="D889">
        <v>5205</v>
      </c>
    </row>
    <row r="890" spans="1:4">
      <c r="A890">
        <v>2021</v>
      </c>
      <c r="B890" t="s">
        <v>952</v>
      </c>
      <c r="C890" t="s">
        <v>849</v>
      </c>
      <c r="D890">
        <v>4979</v>
      </c>
    </row>
    <row r="891" spans="1:4">
      <c r="A891">
        <v>2022</v>
      </c>
      <c r="B891" t="s">
        <v>952</v>
      </c>
      <c r="C891" t="s">
        <v>849</v>
      </c>
      <c r="D891">
        <v>4979</v>
      </c>
    </row>
    <row r="892" spans="1:4">
      <c r="A892">
        <v>2023</v>
      </c>
      <c r="B892" t="s">
        <v>952</v>
      </c>
      <c r="C892" t="s">
        <v>849</v>
      </c>
      <c r="D892">
        <v>4979</v>
      </c>
    </row>
    <row r="893" spans="1:4">
      <c r="A893">
        <v>2024</v>
      </c>
      <c r="B893" t="s">
        <v>952</v>
      </c>
      <c r="C893" t="s">
        <v>849</v>
      </c>
      <c r="D893">
        <v>4979</v>
      </c>
    </row>
    <row r="894" spans="1:4">
      <c r="A894">
        <v>2025</v>
      </c>
      <c r="B894" t="s">
        <v>952</v>
      </c>
      <c r="C894" t="s">
        <v>849</v>
      </c>
      <c r="D894">
        <v>4979</v>
      </c>
    </row>
    <row r="895" spans="1:4">
      <c r="A895">
        <v>2026</v>
      </c>
      <c r="B895" t="s">
        <v>952</v>
      </c>
      <c r="C895" t="s">
        <v>849</v>
      </c>
      <c r="D895">
        <v>4979</v>
      </c>
    </row>
    <row r="896" spans="1:4">
      <c r="A896">
        <v>2027</v>
      </c>
      <c r="B896" t="s">
        <v>952</v>
      </c>
      <c r="C896" t="s">
        <v>849</v>
      </c>
      <c r="D896">
        <v>4979</v>
      </c>
    </row>
    <row r="897" spans="1:4">
      <c r="A897">
        <v>2028</v>
      </c>
      <c r="B897" t="s">
        <v>952</v>
      </c>
      <c r="C897" t="s">
        <v>849</v>
      </c>
      <c r="D897">
        <v>4979</v>
      </c>
    </row>
    <row r="898" spans="1:4">
      <c r="A898">
        <v>2029</v>
      </c>
      <c r="B898" t="s">
        <v>952</v>
      </c>
      <c r="C898" t="s">
        <v>849</v>
      </c>
      <c r="D898">
        <v>4979</v>
      </c>
    </row>
    <row r="899" spans="1:4">
      <c r="A899">
        <v>2030</v>
      </c>
      <c r="B899" t="s">
        <v>952</v>
      </c>
      <c r="C899" t="s">
        <v>849</v>
      </c>
      <c r="D899">
        <v>4979</v>
      </c>
    </row>
    <row r="900" spans="1:4">
      <c r="A900">
        <v>2031</v>
      </c>
      <c r="B900" t="s">
        <v>952</v>
      </c>
      <c r="C900" t="s">
        <v>849</v>
      </c>
      <c r="D900">
        <v>4979</v>
      </c>
    </row>
    <row r="901" spans="1:4">
      <c r="A901">
        <v>2032</v>
      </c>
      <c r="B901" t="s">
        <v>952</v>
      </c>
      <c r="C901" t="s">
        <v>849</v>
      </c>
      <c r="D901">
        <v>4979</v>
      </c>
    </row>
    <row r="902" spans="1:4">
      <c r="A902">
        <v>2033</v>
      </c>
      <c r="B902" t="s">
        <v>952</v>
      </c>
      <c r="C902" t="s">
        <v>849</v>
      </c>
      <c r="D902">
        <v>4979</v>
      </c>
    </row>
    <row r="903" spans="1:4">
      <c r="A903">
        <v>2034</v>
      </c>
      <c r="B903" t="s">
        <v>952</v>
      </c>
      <c r="C903" t="s">
        <v>849</v>
      </c>
      <c r="D903">
        <v>4979</v>
      </c>
    </row>
    <row r="904" spans="1:4">
      <c r="A904">
        <v>2035</v>
      </c>
      <c r="B904" t="s">
        <v>952</v>
      </c>
      <c r="C904" t="s">
        <v>849</v>
      </c>
      <c r="D904">
        <v>4979</v>
      </c>
    </row>
    <row r="905" spans="1:4">
      <c r="A905">
        <v>2036</v>
      </c>
      <c r="B905" t="s">
        <v>952</v>
      </c>
      <c r="C905" t="s">
        <v>849</v>
      </c>
      <c r="D905">
        <v>4979</v>
      </c>
    </row>
    <row r="906" spans="1:4">
      <c r="A906">
        <v>2037</v>
      </c>
      <c r="B906" t="s">
        <v>952</v>
      </c>
      <c r="C906" t="s">
        <v>849</v>
      </c>
      <c r="D906">
        <v>4979</v>
      </c>
    </row>
    <row r="907" spans="1:4">
      <c r="A907">
        <v>2038</v>
      </c>
      <c r="B907" t="s">
        <v>952</v>
      </c>
      <c r="C907" t="s">
        <v>849</v>
      </c>
      <c r="D907">
        <v>4979</v>
      </c>
    </row>
    <row r="908" spans="1:4">
      <c r="A908">
        <v>2039</v>
      </c>
      <c r="B908" t="s">
        <v>952</v>
      </c>
      <c r="C908" t="s">
        <v>849</v>
      </c>
      <c r="D908">
        <v>4979</v>
      </c>
    </row>
    <row r="909" spans="1:4">
      <c r="A909">
        <v>2040</v>
      </c>
      <c r="B909" t="s">
        <v>952</v>
      </c>
      <c r="C909" t="s">
        <v>849</v>
      </c>
      <c r="D909">
        <v>4979</v>
      </c>
    </row>
    <row r="910" spans="1:4">
      <c r="A910">
        <v>2041</v>
      </c>
      <c r="B910" t="s">
        <v>952</v>
      </c>
      <c r="C910" t="s">
        <v>849</v>
      </c>
      <c r="D910">
        <v>4979</v>
      </c>
    </row>
    <row r="911" spans="1:4">
      <c r="A911">
        <v>2042</v>
      </c>
      <c r="B911" t="s">
        <v>952</v>
      </c>
      <c r="C911" t="s">
        <v>849</v>
      </c>
      <c r="D911">
        <v>4979</v>
      </c>
    </row>
    <row r="912" spans="1:4">
      <c r="A912">
        <v>2043</v>
      </c>
      <c r="B912" t="s">
        <v>952</v>
      </c>
      <c r="C912" t="s">
        <v>849</v>
      </c>
      <c r="D912">
        <v>4979</v>
      </c>
    </row>
    <row r="913" spans="1:4">
      <c r="A913">
        <v>2044</v>
      </c>
      <c r="B913" t="s">
        <v>952</v>
      </c>
      <c r="C913" t="s">
        <v>849</v>
      </c>
      <c r="D913">
        <v>4979</v>
      </c>
    </row>
    <row r="914" spans="1:4">
      <c r="A914">
        <v>2045</v>
      </c>
      <c r="B914" t="s">
        <v>952</v>
      </c>
      <c r="C914" t="s">
        <v>849</v>
      </c>
      <c r="D914">
        <v>4979</v>
      </c>
    </row>
    <row r="915" spans="1:4">
      <c r="A915">
        <v>2046</v>
      </c>
      <c r="B915" t="s">
        <v>952</v>
      </c>
      <c r="C915" t="s">
        <v>849</v>
      </c>
      <c r="D915">
        <v>4979</v>
      </c>
    </row>
    <row r="916" spans="1:4">
      <c r="A916">
        <v>2047</v>
      </c>
      <c r="B916" t="s">
        <v>952</v>
      </c>
      <c r="C916" t="s">
        <v>849</v>
      </c>
      <c r="D916">
        <v>4979</v>
      </c>
    </row>
    <row r="917" spans="1:4">
      <c r="A917">
        <v>2048</v>
      </c>
      <c r="B917" t="s">
        <v>952</v>
      </c>
      <c r="C917" t="s">
        <v>849</v>
      </c>
      <c r="D917">
        <v>4979</v>
      </c>
    </row>
    <row r="918" spans="1:4">
      <c r="A918">
        <v>2049</v>
      </c>
      <c r="B918" t="s">
        <v>952</v>
      </c>
      <c r="C918" t="s">
        <v>849</v>
      </c>
      <c r="D918">
        <v>4979</v>
      </c>
    </row>
    <row r="919" spans="1:4">
      <c r="A919">
        <v>2050</v>
      </c>
      <c r="B919" t="s">
        <v>952</v>
      </c>
      <c r="C919" t="s">
        <v>849</v>
      </c>
      <c r="D919">
        <v>4979</v>
      </c>
    </row>
    <row r="920" spans="1:4">
      <c r="A920">
        <v>2017</v>
      </c>
      <c r="B920" t="s">
        <v>953</v>
      </c>
      <c r="C920" t="s">
        <v>849</v>
      </c>
      <c r="D920">
        <v>0</v>
      </c>
    </row>
    <row r="921" spans="1:4">
      <c r="A921">
        <v>2018</v>
      </c>
      <c r="B921" t="s">
        <v>953</v>
      </c>
      <c r="C921" t="s">
        <v>849</v>
      </c>
      <c r="D921">
        <v>0</v>
      </c>
    </row>
    <row r="922" spans="1:4">
      <c r="A922">
        <v>2019</v>
      </c>
      <c r="B922" t="s">
        <v>953</v>
      </c>
      <c r="C922" t="s">
        <v>849</v>
      </c>
      <c r="D922">
        <v>0</v>
      </c>
    </row>
    <row r="923" spans="1:4">
      <c r="A923">
        <v>2020</v>
      </c>
      <c r="B923" t="s">
        <v>953</v>
      </c>
      <c r="C923" t="s">
        <v>849</v>
      </c>
      <c r="D923">
        <v>0</v>
      </c>
    </row>
    <row r="924" spans="1:4">
      <c r="A924">
        <v>2021</v>
      </c>
      <c r="B924" t="s">
        <v>953</v>
      </c>
      <c r="C924" t="s">
        <v>849</v>
      </c>
      <c r="D924">
        <v>0</v>
      </c>
    </row>
    <row r="925" spans="1:4">
      <c r="A925">
        <v>2022</v>
      </c>
      <c r="B925" t="s">
        <v>953</v>
      </c>
      <c r="C925" t="s">
        <v>849</v>
      </c>
      <c r="D925">
        <v>0</v>
      </c>
    </row>
    <row r="926" spans="1:4">
      <c r="A926">
        <v>2023</v>
      </c>
      <c r="B926" t="s">
        <v>953</v>
      </c>
      <c r="C926" t="s">
        <v>849</v>
      </c>
      <c r="D926">
        <v>0</v>
      </c>
    </row>
    <row r="927" spans="1:4">
      <c r="A927">
        <v>2024</v>
      </c>
      <c r="B927" t="s">
        <v>953</v>
      </c>
      <c r="C927" t="s">
        <v>849</v>
      </c>
      <c r="D927">
        <v>0</v>
      </c>
    </row>
    <row r="928" spans="1:4">
      <c r="A928">
        <v>2025</v>
      </c>
      <c r="B928" t="s">
        <v>953</v>
      </c>
      <c r="C928" t="s">
        <v>849</v>
      </c>
      <c r="D928">
        <v>0</v>
      </c>
    </row>
    <row r="929" spans="1:4">
      <c r="A929">
        <v>2026</v>
      </c>
      <c r="B929" t="s">
        <v>953</v>
      </c>
      <c r="C929" t="s">
        <v>849</v>
      </c>
      <c r="D929">
        <v>0</v>
      </c>
    </row>
    <row r="930" spans="1:4">
      <c r="A930">
        <v>2027</v>
      </c>
      <c r="B930" t="s">
        <v>953</v>
      </c>
      <c r="C930" t="s">
        <v>849</v>
      </c>
      <c r="D930">
        <v>0</v>
      </c>
    </row>
    <row r="931" spans="1:4">
      <c r="A931">
        <v>2028</v>
      </c>
      <c r="B931" t="s">
        <v>953</v>
      </c>
      <c r="C931" t="s">
        <v>849</v>
      </c>
      <c r="D931">
        <v>0</v>
      </c>
    </row>
    <row r="932" spans="1:4">
      <c r="A932">
        <v>2029</v>
      </c>
      <c r="B932" t="s">
        <v>953</v>
      </c>
      <c r="C932" t="s">
        <v>849</v>
      </c>
      <c r="D932">
        <v>0</v>
      </c>
    </row>
    <row r="933" spans="1:4">
      <c r="A933">
        <v>2030</v>
      </c>
      <c r="B933" t="s">
        <v>953</v>
      </c>
      <c r="C933" t="s">
        <v>849</v>
      </c>
      <c r="D933">
        <v>0</v>
      </c>
    </row>
    <row r="934" spans="1:4">
      <c r="A934">
        <v>2031</v>
      </c>
      <c r="B934" t="s">
        <v>953</v>
      </c>
      <c r="C934" t="s">
        <v>849</v>
      </c>
      <c r="D934">
        <v>0</v>
      </c>
    </row>
    <row r="935" spans="1:4">
      <c r="A935">
        <v>2032</v>
      </c>
      <c r="B935" t="s">
        <v>953</v>
      </c>
      <c r="C935" t="s">
        <v>849</v>
      </c>
      <c r="D935">
        <v>0</v>
      </c>
    </row>
    <row r="936" spans="1:4">
      <c r="A936">
        <v>2033</v>
      </c>
      <c r="B936" t="s">
        <v>953</v>
      </c>
      <c r="C936" t="s">
        <v>849</v>
      </c>
      <c r="D936">
        <v>0</v>
      </c>
    </row>
    <row r="937" spans="1:4">
      <c r="A937">
        <v>2034</v>
      </c>
      <c r="B937" t="s">
        <v>953</v>
      </c>
      <c r="C937" t="s">
        <v>849</v>
      </c>
      <c r="D937">
        <v>0</v>
      </c>
    </row>
    <row r="938" spans="1:4">
      <c r="A938">
        <v>2035</v>
      </c>
      <c r="B938" t="s">
        <v>953</v>
      </c>
      <c r="C938" t="s">
        <v>849</v>
      </c>
      <c r="D938">
        <v>0</v>
      </c>
    </row>
    <row r="939" spans="1:4">
      <c r="A939">
        <v>2036</v>
      </c>
      <c r="B939" t="s">
        <v>953</v>
      </c>
      <c r="C939" t="s">
        <v>849</v>
      </c>
      <c r="D939">
        <v>0</v>
      </c>
    </row>
    <row r="940" spans="1:4">
      <c r="A940">
        <v>2037</v>
      </c>
      <c r="B940" t="s">
        <v>953</v>
      </c>
      <c r="C940" t="s">
        <v>849</v>
      </c>
      <c r="D940">
        <v>0</v>
      </c>
    </row>
    <row r="941" spans="1:4">
      <c r="A941">
        <v>2038</v>
      </c>
      <c r="B941" t="s">
        <v>953</v>
      </c>
      <c r="C941" t="s">
        <v>849</v>
      </c>
      <c r="D941">
        <v>0</v>
      </c>
    </row>
    <row r="942" spans="1:4">
      <c r="A942">
        <v>2039</v>
      </c>
      <c r="B942" t="s">
        <v>953</v>
      </c>
      <c r="C942" t="s">
        <v>849</v>
      </c>
      <c r="D942">
        <v>0</v>
      </c>
    </row>
    <row r="943" spans="1:4">
      <c r="A943">
        <v>2040</v>
      </c>
      <c r="B943" t="s">
        <v>953</v>
      </c>
      <c r="C943" t="s">
        <v>849</v>
      </c>
      <c r="D943">
        <v>0</v>
      </c>
    </row>
    <row r="944" spans="1:4">
      <c r="A944">
        <v>2041</v>
      </c>
      <c r="B944" t="s">
        <v>953</v>
      </c>
      <c r="C944" t="s">
        <v>849</v>
      </c>
      <c r="D944">
        <v>0</v>
      </c>
    </row>
    <row r="945" spans="1:4">
      <c r="A945">
        <v>2042</v>
      </c>
      <c r="B945" t="s">
        <v>953</v>
      </c>
      <c r="C945" t="s">
        <v>849</v>
      </c>
      <c r="D945">
        <v>0</v>
      </c>
    </row>
    <row r="946" spans="1:4">
      <c r="A946">
        <v>2043</v>
      </c>
      <c r="B946" t="s">
        <v>953</v>
      </c>
      <c r="C946" t="s">
        <v>849</v>
      </c>
      <c r="D946">
        <v>0</v>
      </c>
    </row>
    <row r="947" spans="1:4">
      <c r="A947">
        <v>2044</v>
      </c>
      <c r="B947" t="s">
        <v>953</v>
      </c>
      <c r="C947" t="s">
        <v>849</v>
      </c>
      <c r="D947">
        <v>0</v>
      </c>
    </row>
    <row r="948" spans="1:4">
      <c r="A948">
        <v>2045</v>
      </c>
      <c r="B948" t="s">
        <v>953</v>
      </c>
      <c r="C948" t="s">
        <v>849</v>
      </c>
      <c r="D948">
        <v>0</v>
      </c>
    </row>
    <row r="949" spans="1:4">
      <c r="A949">
        <v>2046</v>
      </c>
      <c r="B949" t="s">
        <v>953</v>
      </c>
      <c r="C949" t="s">
        <v>849</v>
      </c>
      <c r="D949">
        <v>0</v>
      </c>
    </row>
    <row r="950" spans="1:4">
      <c r="A950">
        <v>2047</v>
      </c>
      <c r="B950" t="s">
        <v>953</v>
      </c>
      <c r="C950" t="s">
        <v>849</v>
      </c>
      <c r="D950">
        <v>0</v>
      </c>
    </row>
    <row r="951" spans="1:4">
      <c r="A951">
        <v>2048</v>
      </c>
      <c r="B951" t="s">
        <v>953</v>
      </c>
      <c r="C951" t="s">
        <v>849</v>
      </c>
      <c r="D951">
        <v>0</v>
      </c>
    </row>
    <row r="952" spans="1:4">
      <c r="A952">
        <v>2049</v>
      </c>
      <c r="B952" t="s">
        <v>953</v>
      </c>
      <c r="C952" t="s">
        <v>849</v>
      </c>
      <c r="D952">
        <v>0</v>
      </c>
    </row>
    <row r="953" spans="1:4">
      <c r="A953">
        <v>2050</v>
      </c>
      <c r="B953" t="s">
        <v>953</v>
      </c>
      <c r="C953" t="s">
        <v>849</v>
      </c>
      <c r="D953">
        <v>0</v>
      </c>
    </row>
    <row r="954" spans="1:4">
      <c r="A954">
        <v>2017</v>
      </c>
      <c r="B954" t="s">
        <v>323</v>
      </c>
      <c r="C954" t="s">
        <v>744</v>
      </c>
      <c r="D954">
        <v>3995.38</v>
      </c>
    </row>
    <row r="955" spans="1:4">
      <c r="A955">
        <v>2018</v>
      </c>
      <c r="B955" t="s">
        <v>323</v>
      </c>
      <c r="C955" t="s">
        <v>744</v>
      </c>
      <c r="D955">
        <v>3992.8</v>
      </c>
    </row>
    <row r="956" spans="1:4">
      <c r="A956">
        <v>2019</v>
      </c>
      <c r="B956" t="s">
        <v>323</v>
      </c>
      <c r="C956" t="s">
        <v>744</v>
      </c>
      <c r="D956">
        <v>4081.9</v>
      </c>
    </row>
    <row r="957" spans="1:4">
      <c r="A957">
        <v>2020</v>
      </c>
      <c r="B957" t="s">
        <v>323</v>
      </c>
      <c r="C957" t="s">
        <v>744</v>
      </c>
      <c r="D957">
        <v>3796.98</v>
      </c>
    </row>
    <row r="958" spans="1:4">
      <c r="A958">
        <v>2021</v>
      </c>
      <c r="B958" t="s">
        <v>323</v>
      </c>
      <c r="C958" t="s">
        <v>744</v>
      </c>
      <c r="D958">
        <v>4388.2</v>
      </c>
    </row>
    <row r="959" spans="1:4">
      <c r="A959">
        <v>2022</v>
      </c>
      <c r="B959" t="s">
        <v>323</v>
      </c>
      <c r="C959" t="s">
        <v>744</v>
      </c>
      <c r="D959">
        <v>3802.114</v>
      </c>
    </row>
    <row r="960" spans="1:4">
      <c r="A960">
        <v>2023</v>
      </c>
      <c r="B960" t="s">
        <v>323</v>
      </c>
      <c r="C960" t="s">
        <v>744</v>
      </c>
      <c r="D960">
        <v>3802.114</v>
      </c>
    </row>
    <row r="961" spans="1:4">
      <c r="A961">
        <v>2024</v>
      </c>
      <c r="B961" t="s">
        <v>323</v>
      </c>
      <c r="C961" t="s">
        <v>744</v>
      </c>
      <c r="D961">
        <v>3802.114</v>
      </c>
    </row>
    <row r="962" spans="1:4">
      <c r="A962">
        <v>2025</v>
      </c>
      <c r="B962" t="s">
        <v>323</v>
      </c>
      <c r="C962" t="s">
        <v>744</v>
      </c>
      <c r="D962">
        <v>3802.114</v>
      </c>
    </row>
    <row r="963" spans="1:4">
      <c r="A963">
        <v>2026</v>
      </c>
      <c r="B963" t="s">
        <v>323</v>
      </c>
      <c r="C963" t="s">
        <v>744</v>
      </c>
      <c r="D963">
        <v>3802.114</v>
      </c>
    </row>
    <row r="964" spans="1:4">
      <c r="A964">
        <v>2027</v>
      </c>
      <c r="B964" t="s">
        <v>323</v>
      </c>
      <c r="C964" t="s">
        <v>744</v>
      </c>
      <c r="D964">
        <v>3802.114</v>
      </c>
    </row>
    <row r="965" spans="1:4">
      <c r="A965">
        <v>2028</v>
      </c>
      <c r="B965" t="s">
        <v>323</v>
      </c>
      <c r="C965" t="s">
        <v>744</v>
      </c>
      <c r="D965">
        <v>3802.114</v>
      </c>
    </row>
    <row r="966" spans="1:4">
      <c r="A966">
        <v>2029</v>
      </c>
      <c r="B966" t="s">
        <v>323</v>
      </c>
      <c r="C966" t="s">
        <v>744</v>
      </c>
      <c r="D966">
        <v>3802.114</v>
      </c>
    </row>
    <row r="967" spans="1:4">
      <c r="A967">
        <v>2030</v>
      </c>
      <c r="B967" t="s">
        <v>323</v>
      </c>
      <c r="C967" t="s">
        <v>744</v>
      </c>
      <c r="D967">
        <v>3802.114</v>
      </c>
    </row>
    <row r="968" spans="1:4">
      <c r="A968">
        <v>2031</v>
      </c>
      <c r="B968" t="s">
        <v>323</v>
      </c>
      <c r="C968" t="s">
        <v>744</v>
      </c>
      <c r="D968">
        <v>3802.114</v>
      </c>
    </row>
    <row r="969" spans="1:4">
      <c r="A969">
        <v>2032</v>
      </c>
      <c r="B969" t="s">
        <v>323</v>
      </c>
      <c r="C969" t="s">
        <v>744</v>
      </c>
      <c r="D969">
        <v>3802.114</v>
      </c>
    </row>
    <row r="970" spans="1:4">
      <c r="A970">
        <v>2033</v>
      </c>
      <c r="B970" t="s">
        <v>323</v>
      </c>
      <c r="C970" t="s">
        <v>744</v>
      </c>
      <c r="D970">
        <v>3802.114</v>
      </c>
    </row>
    <row r="971" spans="1:4">
      <c r="A971">
        <v>2034</v>
      </c>
      <c r="B971" t="s">
        <v>323</v>
      </c>
      <c r="C971" t="s">
        <v>744</v>
      </c>
      <c r="D971">
        <v>3802.114</v>
      </c>
    </row>
    <row r="972" spans="1:4">
      <c r="A972">
        <v>2035</v>
      </c>
      <c r="B972" t="s">
        <v>323</v>
      </c>
      <c r="C972" t="s">
        <v>744</v>
      </c>
      <c r="D972">
        <v>3802.114</v>
      </c>
    </row>
    <row r="973" spans="1:4">
      <c r="A973">
        <v>2036</v>
      </c>
      <c r="B973" t="s">
        <v>323</v>
      </c>
      <c r="C973" t="s">
        <v>744</v>
      </c>
      <c r="D973">
        <v>3802.114</v>
      </c>
    </row>
    <row r="974" spans="1:4">
      <c r="A974">
        <v>2037</v>
      </c>
      <c r="B974" t="s">
        <v>323</v>
      </c>
      <c r="C974" t="s">
        <v>744</v>
      </c>
      <c r="D974">
        <v>3802.114</v>
      </c>
    </row>
    <row r="975" spans="1:4">
      <c r="A975">
        <v>2038</v>
      </c>
      <c r="B975" t="s">
        <v>323</v>
      </c>
      <c r="C975" t="s">
        <v>744</v>
      </c>
      <c r="D975">
        <v>3802.114</v>
      </c>
    </row>
    <row r="976" spans="1:4">
      <c r="A976">
        <v>2039</v>
      </c>
      <c r="B976" t="s">
        <v>323</v>
      </c>
      <c r="C976" t="s">
        <v>744</v>
      </c>
      <c r="D976">
        <v>3802.114</v>
      </c>
    </row>
    <row r="977" spans="1:4">
      <c r="A977">
        <v>2040</v>
      </c>
      <c r="B977" t="s">
        <v>323</v>
      </c>
      <c r="C977" t="s">
        <v>744</v>
      </c>
      <c r="D977">
        <v>3802.114</v>
      </c>
    </row>
    <row r="978" spans="1:4">
      <c r="A978">
        <v>2041</v>
      </c>
      <c r="B978" t="s">
        <v>323</v>
      </c>
      <c r="C978" t="s">
        <v>744</v>
      </c>
      <c r="D978">
        <v>3802.114</v>
      </c>
    </row>
    <row r="979" spans="1:4">
      <c r="A979">
        <v>2042</v>
      </c>
      <c r="B979" t="s">
        <v>323</v>
      </c>
      <c r="C979" t="s">
        <v>744</v>
      </c>
      <c r="D979">
        <v>3802.114</v>
      </c>
    </row>
    <row r="980" spans="1:4">
      <c r="A980">
        <v>2043</v>
      </c>
      <c r="B980" t="s">
        <v>323</v>
      </c>
      <c r="C980" t="s">
        <v>744</v>
      </c>
      <c r="D980">
        <v>3802.114</v>
      </c>
    </row>
    <row r="981" spans="1:4">
      <c r="A981">
        <v>2044</v>
      </c>
      <c r="B981" t="s">
        <v>323</v>
      </c>
      <c r="C981" t="s">
        <v>744</v>
      </c>
      <c r="D981">
        <v>3802.114</v>
      </c>
    </row>
    <row r="982" spans="1:4">
      <c r="A982">
        <v>2045</v>
      </c>
      <c r="B982" t="s">
        <v>323</v>
      </c>
      <c r="C982" t="s">
        <v>744</v>
      </c>
      <c r="D982">
        <v>3802.114</v>
      </c>
    </row>
    <row r="983" spans="1:4">
      <c r="A983">
        <v>2046</v>
      </c>
      <c r="B983" t="s">
        <v>323</v>
      </c>
      <c r="C983" t="s">
        <v>744</v>
      </c>
      <c r="D983">
        <v>3802.114</v>
      </c>
    </row>
    <row r="984" spans="1:4">
      <c r="A984">
        <v>2047</v>
      </c>
      <c r="B984" t="s">
        <v>323</v>
      </c>
      <c r="C984" t="s">
        <v>744</v>
      </c>
      <c r="D984">
        <v>3802.114</v>
      </c>
    </row>
    <row r="985" spans="1:4">
      <c r="A985">
        <v>2048</v>
      </c>
      <c r="B985" t="s">
        <v>323</v>
      </c>
      <c r="C985" t="s">
        <v>744</v>
      </c>
      <c r="D985">
        <v>3802.114</v>
      </c>
    </row>
    <row r="986" spans="1:4">
      <c r="A986">
        <v>2049</v>
      </c>
      <c r="B986" t="s">
        <v>323</v>
      </c>
      <c r="C986" t="s">
        <v>744</v>
      </c>
      <c r="D986">
        <v>3802.114</v>
      </c>
    </row>
    <row r="987" spans="1:4">
      <c r="A987">
        <v>2050</v>
      </c>
      <c r="B987" t="s">
        <v>323</v>
      </c>
      <c r="C987" t="s">
        <v>744</v>
      </c>
      <c r="D987">
        <v>3802.114</v>
      </c>
    </row>
    <row r="988" spans="1:4">
      <c r="A988">
        <v>2017</v>
      </c>
      <c r="B988" t="s">
        <v>954</v>
      </c>
      <c r="C988" t="s">
        <v>744</v>
      </c>
      <c r="D988">
        <v>3995.38</v>
      </c>
    </row>
    <row r="989" spans="1:4">
      <c r="A989">
        <v>2018</v>
      </c>
      <c r="B989" t="s">
        <v>954</v>
      </c>
      <c r="C989" t="s">
        <v>744</v>
      </c>
      <c r="D989">
        <v>3992.8</v>
      </c>
    </row>
    <row r="990" spans="1:4">
      <c r="A990">
        <v>2019</v>
      </c>
      <c r="B990" t="s">
        <v>954</v>
      </c>
      <c r="C990" t="s">
        <v>744</v>
      </c>
      <c r="D990">
        <v>4081.9</v>
      </c>
    </row>
    <row r="991" spans="1:4">
      <c r="A991">
        <v>2020</v>
      </c>
      <c r="B991" t="s">
        <v>954</v>
      </c>
      <c r="C991" t="s">
        <v>744</v>
      </c>
      <c r="D991">
        <v>3796.98</v>
      </c>
    </row>
    <row r="992" spans="1:4">
      <c r="A992">
        <v>2021</v>
      </c>
      <c r="B992" t="s">
        <v>954</v>
      </c>
      <c r="C992" t="s">
        <v>744</v>
      </c>
      <c r="D992">
        <v>4388.2</v>
      </c>
    </row>
    <row r="993" spans="1:4">
      <c r="A993">
        <v>2022</v>
      </c>
      <c r="B993" t="s">
        <v>954</v>
      </c>
      <c r="C993" t="s">
        <v>744</v>
      </c>
      <c r="D993">
        <v>3802.114</v>
      </c>
    </row>
    <row r="994" spans="1:4">
      <c r="A994">
        <v>2023</v>
      </c>
      <c r="B994" t="s">
        <v>954</v>
      </c>
      <c r="C994" t="s">
        <v>744</v>
      </c>
      <c r="D994">
        <v>3802.114</v>
      </c>
    </row>
    <row r="995" spans="1:4">
      <c r="A995">
        <v>2024</v>
      </c>
      <c r="B995" t="s">
        <v>954</v>
      </c>
      <c r="C995" t="s">
        <v>744</v>
      </c>
      <c r="D995">
        <v>3802.114</v>
      </c>
    </row>
    <row r="996" spans="1:4">
      <c r="A996">
        <v>2025</v>
      </c>
      <c r="B996" t="s">
        <v>954</v>
      </c>
      <c r="C996" t="s">
        <v>744</v>
      </c>
      <c r="D996">
        <v>3802.114</v>
      </c>
    </row>
    <row r="997" spans="1:4">
      <c r="A997">
        <v>2026</v>
      </c>
      <c r="B997" t="s">
        <v>954</v>
      </c>
      <c r="C997" t="s">
        <v>744</v>
      </c>
      <c r="D997">
        <v>3802.114</v>
      </c>
    </row>
    <row r="998" spans="1:4">
      <c r="A998">
        <v>2027</v>
      </c>
      <c r="B998" t="s">
        <v>954</v>
      </c>
      <c r="C998" t="s">
        <v>744</v>
      </c>
      <c r="D998">
        <v>3802.114</v>
      </c>
    </row>
    <row r="999" spans="1:4">
      <c r="A999">
        <v>2028</v>
      </c>
      <c r="B999" t="s">
        <v>954</v>
      </c>
      <c r="C999" t="s">
        <v>744</v>
      </c>
      <c r="D999">
        <v>3802.114</v>
      </c>
    </row>
    <row r="1000" spans="1:4">
      <c r="A1000">
        <v>2029</v>
      </c>
      <c r="B1000" t="s">
        <v>954</v>
      </c>
      <c r="C1000" t="s">
        <v>744</v>
      </c>
      <c r="D1000">
        <v>3802.114</v>
      </c>
    </row>
    <row r="1001" spans="1:4">
      <c r="A1001">
        <v>2030</v>
      </c>
      <c r="B1001" t="s">
        <v>954</v>
      </c>
      <c r="C1001" t="s">
        <v>744</v>
      </c>
      <c r="D1001">
        <v>3802.114</v>
      </c>
    </row>
    <row r="1002" spans="1:4">
      <c r="A1002">
        <v>2031</v>
      </c>
      <c r="B1002" t="s">
        <v>954</v>
      </c>
      <c r="C1002" t="s">
        <v>744</v>
      </c>
      <c r="D1002">
        <v>3802.114</v>
      </c>
    </row>
    <row r="1003" spans="1:4">
      <c r="A1003">
        <v>2032</v>
      </c>
      <c r="B1003" t="s">
        <v>954</v>
      </c>
      <c r="C1003" t="s">
        <v>744</v>
      </c>
      <c r="D1003">
        <v>3802.114</v>
      </c>
    </row>
    <row r="1004" spans="1:4">
      <c r="A1004">
        <v>2033</v>
      </c>
      <c r="B1004" t="s">
        <v>954</v>
      </c>
      <c r="C1004" t="s">
        <v>744</v>
      </c>
      <c r="D1004">
        <v>3802.114</v>
      </c>
    </row>
    <row r="1005" spans="1:4">
      <c r="A1005">
        <v>2034</v>
      </c>
      <c r="B1005" t="s">
        <v>954</v>
      </c>
      <c r="C1005" t="s">
        <v>744</v>
      </c>
      <c r="D1005">
        <v>3802.114</v>
      </c>
    </row>
    <row r="1006" spans="1:4">
      <c r="A1006">
        <v>2035</v>
      </c>
      <c r="B1006" t="s">
        <v>954</v>
      </c>
      <c r="C1006" t="s">
        <v>744</v>
      </c>
      <c r="D1006">
        <v>3802.114</v>
      </c>
    </row>
    <row r="1007" spans="1:4">
      <c r="A1007">
        <v>2036</v>
      </c>
      <c r="B1007" t="s">
        <v>954</v>
      </c>
      <c r="C1007" t="s">
        <v>744</v>
      </c>
      <c r="D1007">
        <v>3802.114</v>
      </c>
    </row>
    <row r="1008" spans="1:4">
      <c r="A1008">
        <v>2037</v>
      </c>
      <c r="B1008" t="s">
        <v>954</v>
      </c>
      <c r="C1008" t="s">
        <v>744</v>
      </c>
      <c r="D1008">
        <v>3802.114</v>
      </c>
    </row>
    <row r="1009" spans="1:4">
      <c r="A1009">
        <v>2038</v>
      </c>
      <c r="B1009" t="s">
        <v>954</v>
      </c>
      <c r="C1009" t="s">
        <v>744</v>
      </c>
      <c r="D1009">
        <v>3802.114</v>
      </c>
    </row>
    <row r="1010" spans="1:4">
      <c r="A1010">
        <v>2039</v>
      </c>
      <c r="B1010" t="s">
        <v>954</v>
      </c>
      <c r="C1010" t="s">
        <v>744</v>
      </c>
      <c r="D1010">
        <v>3802.114</v>
      </c>
    </row>
    <row r="1011" spans="1:4">
      <c r="A1011">
        <v>2040</v>
      </c>
      <c r="B1011" t="s">
        <v>954</v>
      </c>
      <c r="C1011" t="s">
        <v>744</v>
      </c>
      <c r="D1011">
        <v>3802.114</v>
      </c>
    </row>
    <row r="1012" spans="1:4">
      <c r="A1012">
        <v>2041</v>
      </c>
      <c r="B1012" t="s">
        <v>954</v>
      </c>
      <c r="C1012" t="s">
        <v>744</v>
      </c>
      <c r="D1012">
        <v>3802.114</v>
      </c>
    </row>
    <row r="1013" spans="1:4">
      <c r="A1013">
        <v>2042</v>
      </c>
      <c r="B1013" t="s">
        <v>954</v>
      </c>
      <c r="C1013" t="s">
        <v>744</v>
      </c>
      <c r="D1013">
        <v>3802.114</v>
      </c>
    </row>
    <row r="1014" spans="1:4">
      <c r="A1014">
        <v>2043</v>
      </c>
      <c r="B1014" t="s">
        <v>954</v>
      </c>
      <c r="C1014" t="s">
        <v>744</v>
      </c>
      <c r="D1014">
        <v>3802.114</v>
      </c>
    </row>
    <row r="1015" spans="1:4">
      <c r="A1015">
        <v>2044</v>
      </c>
      <c r="B1015" t="s">
        <v>954</v>
      </c>
      <c r="C1015" t="s">
        <v>744</v>
      </c>
      <c r="D1015">
        <v>3802.114</v>
      </c>
    </row>
    <row r="1016" spans="1:4">
      <c r="A1016">
        <v>2045</v>
      </c>
      <c r="B1016" t="s">
        <v>954</v>
      </c>
      <c r="C1016" t="s">
        <v>744</v>
      </c>
      <c r="D1016">
        <v>3802.114</v>
      </c>
    </row>
    <row r="1017" spans="1:4">
      <c r="A1017">
        <v>2046</v>
      </c>
      <c r="B1017" t="s">
        <v>954</v>
      </c>
      <c r="C1017" t="s">
        <v>744</v>
      </c>
      <c r="D1017">
        <v>3802.114</v>
      </c>
    </row>
    <row r="1018" spans="1:4">
      <c r="A1018">
        <v>2047</v>
      </c>
      <c r="B1018" t="s">
        <v>954</v>
      </c>
      <c r="C1018" t="s">
        <v>744</v>
      </c>
      <c r="D1018">
        <v>3802.114</v>
      </c>
    </row>
    <row r="1019" spans="1:4">
      <c r="A1019">
        <v>2048</v>
      </c>
      <c r="B1019" t="s">
        <v>954</v>
      </c>
      <c r="C1019" t="s">
        <v>744</v>
      </c>
      <c r="D1019">
        <v>3802.114</v>
      </c>
    </row>
    <row r="1020" spans="1:4">
      <c r="A1020">
        <v>2049</v>
      </c>
      <c r="B1020" t="s">
        <v>954</v>
      </c>
      <c r="C1020" t="s">
        <v>744</v>
      </c>
      <c r="D1020">
        <v>3802.114</v>
      </c>
    </row>
    <row r="1021" spans="1:4">
      <c r="A1021">
        <v>2050</v>
      </c>
      <c r="B1021" t="s">
        <v>954</v>
      </c>
      <c r="C1021" t="s">
        <v>744</v>
      </c>
      <c r="D1021">
        <v>3802.114</v>
      </c>
    </row>
    <row r="1022" spans="1:4">
      <c r="A1022">
        <v>2017</v>
      </c>
      <c r="B1022" t="s">
        <v>955</v>
      </c>
      <c r="C1022" t="s">
        <v>744</v>
      </c>
      <c r="D1022">
        <v>0</v>
      </c>
    </row>
    <row r="1023" spans="1:4">
      <c r="A1023">
        <v>2018</v>
      </c>
      <c r="B1023" t="s">
        <v>955</v>
      </c>
      <c r="C1023" t="s">
        <v>744</v>
      </c>
      <c r="D1023">
        <v>0</v>
      </c>
    </row>
    <row r="1024" spans="1:4">
      <c r="A1024">
        <v>2019</v>
      </c>
      <c r="B1024" t="s">
        <v>955</v>
      </c>
      <c r="C1024" t="s">
        <v>744</v>
      </c>
      <c r="D1024">
        <v>0</v>
      </c>
    </row>
    <row r="1025" spans="1:4">
      <c r="A1025">
        <v>2020</v>
      </c>
      <c r="B1025" t="s">
        <v>955</v>
      </c>
      <c r="C1025" t="s">
        <v>744</v>
      </c>
      <c r="D1025">
        <v>0</v>
      </c>
    </row>
    <row r="1026" spans="1:4">
      <c r="A1026">
        <v>2021</v>
      </c>
      <c r="B1026" t="s">
        <v>955</v>
      </c>
      <c r="C1026" t="s">
        <v>744</v>
      </c>
      <c r="D1026">
        <v>0</v>
      </c>
    </row>
    <row r="1027" spans="1:4">
      <c r="A1027">
        <v>2022</v>
      </c>
      <c r="B1027" t="s">
        <v>955</v>
      </c>
      <c r="C1027" t="s">
        <v>744</v>
      </c>
      <c r="D1027">
        <v>0</v>
      </c>
    </row>
    <row r="1028" spans="1:4">
      <c r="A1028">
        <v>2023</v>
      </c>
      <c r="B1028" t="s">
        <v>955</v>
      </c>
      <c r="C1028" t="s">
        <v>744</v>
      </c>
      <c r="D1028">
        <v>0</v>
      </c>
    </row>
    <row r="1029" spans="1:4">
      <c r="A1029">
        <v>2024</v>
      </c>
      <c r="B1029" t="s">
        <v>955</v>
      </c>
      <c r="C1029" t="s">
        <v>744</v>
      </c>
      <c r="D1029">
        <v>0</v>
      </c>
    </row>
    <row r="1030" spans="1:4">
      <c r="A1030">
        <v>2025</v>
      </c>
      <c r="B1030" t="s">
        <v>955</v>
      </c>
      <c r="C1030" t="s">
        <v>744</v>
      </c>
      <c r="D1030">
        <v>0</v>
      </c>
    </row>
    <row r="1031" spans="1:4">
      <c r="A1031">
        <v>2026</v>
      </c>
      <c r="B1031" t="s">
        <v>955</v>
      </c>
      <c r="C1031" t="s">
        <v>744</v>
      </c>
      <c r="D1031">
        <v>0</v>
      </c>
    </row>
    <row r="1032" spans="1:4">
      <c r="A1032">
        <v>2027</v>
      </c>
      <c r="B1032" t="s">
        <v>955</v>
      </c>
      <c r="C1032" t="s">
        <v>744</v>
      </c>
      <c r="D1032">
        <v>0</v>
      </c>
    </row>
    <row r="1033" spans="1:4">
      <c r="A1033">
        <v>2028</v>
      </c>
      <c r="B1033" t="s">
        <v>955</v>
      </c>
      <c r="C1033" t="s">
        <v>744</v>
      </c>
      <c r="D1033">
        <v>0</v>
      </c>
    </row>
    <row r="1034" spans="1:4">
      <c r="A1034">
        <v>2029</v>
      </c>
      <c r="B1034" t="s">
        <v>955</v>
      </c>
      <c r="C1034" t="s">
        <v>744</v>
      </c>
      <c r="D1034">
        <v>0</v>
      </c>
    </row>
    <row r="1035" spans="1:4">
      <c r="A1035">
        <v>2030</v>
      </c>
      <c r="B1035" t="s">
        <v>955</v>
      </c>
      <c r="C1035" t="s">
        <v>744</v>
      </c>
      <c r="D1035">
        <v>0</v>
      </c>
    </row>
    <row r="1036" spans="1:4">
      <c r="A1036">
        <v>2031</v>
      </c>
      <c r="B1036" t="s">
        <v>955</v>
      </c>
      <c r="C1036" t="s">
        <v>744</v>
      </c>
      <c r="D1036">
        <v>0</v>
      </c>
    </row>
    <row r="1037" spans="1:4">
      <c r="A1037">
        <v>2032</v>
      </c>
      <c r="B1037" t="s">
        <v>955</v>
      </c>
      <c r="C1037" t="s">
        <v>744</v>
      </c>
      <c r="D1037">
        <v>0</v>
      </c>
    </row>
    <row r="1038" spans="1:4">
      <c r="A1038">
        <v>2033</v>
      </c>
      <c r="B1038" t="s">
        <v>955</v>
      </c>
      <c r="C1038" t="s">
        <v>744</v>
      </c>
      <c r="D1038">
        <v>0</v>
      </c>
    </row>
    <row r="1039" spans="1:4">
      <c r="A1039">
        <v>2034</v>
      </c>
      <c r="B1039" t="s">
        <v>955</v>
      </c>
      <c r="C1039" t="s">
        <v>744</v>
      </c>
      <c r="D1039">
        <v>0</v>
      </c>
    </row>
    <row r="1040" spans="1:4">
      <c r="A1040">
        <v>2035</v>
      </c>
      <c r="B1040" t="s">
        <v>955</v>
      </c>
      <c r="C1040" t="s">
        <v>744</v>
      </c>
      <c r="D1040">
        <v>0</v>
      </c>
    </row>
    <row r="1041" spans="1:4">
      <c r="A1041">
        <v>2036</v>
      </c>
      <c r="B1041" t="s">
        <v>955</v>
      </c>
      <c r="C1041" t="s">
        <v>744</v>
      </c>
      <c r="D1041">
        <v>0</v>
      </c>
    </row>
    <row r="1042" spans="1:4">
      <c r="A1042">
        <v>2037</v>
      </c>
      <c r="B1042" t="s">
        <v>955</v>
      </c>
      <c r="C1042" t="s">
        <v>744</v>
      </c>
      <c r="D1042">
        <v>0</v>
      </c>
    </row>
    <row r="1043" spans="1:4">
      <c r="A1043">
        <v>2038</v>
      </c>
      <c r="B1043" t="s">
        <v>955</v>
      </c>
      <c r="C1043" t="s">
        <v>744</v>
      </c>
      <c r="D1043">
        <v>0</v>
      </c>
    </row>
    <row r="1044" spans="1:4">
      <c r="A1044">
        <v>2039</v>
      </c>
      <c r="B1044" t="s">
        <v>955</v>
      </c>
      <c r="C1044" t="s">
        <v>744</v>
      </c>
      <c r="D1044">
        <v>0</v>
      </c>
    </row>
    <row r="1045" spans="1:4">
      <c r="A1045">
        <v>2040</v>
      </c>
      <c r="B1045" t="s">
        <v>955</v>
      </c>
      <c r="C1045" t="s">
        <v>744</v>
      </c>
      <c r="D1045">
        <v>0</v>
      </c>
    </row>
    <row r="1046" spans="1:4">
      <c r="A1046">
        <v>2041</v>
      </c>
      <c r="B1046" t="s">
        <v>955</v>
      </c>
      <c r="C1046" t="s">
        <v>744</v>
      </c>
      <c r="D1046">
        <v>0</v>
      </c>
    </row>
    <row r="1047" spans="1:4">
      <c r="A1047">
        <v>2042</v>
      </c>
      <c r="B1047" t="s">
        <v>955</v>
      </c>
      <c r="C1047" t="s">
        <v>744</v>
      </c>
      <c r="D1047">
        <v>0</v>
      </c>
    </row>
    <row r="1048" spans="1:4">
      <c r="A1048">
        <v>2043</v>
      </c>
      <c r="B1048" t="s">
        <v>955</v>
      </c>
      <c r="C1048" t="s">
        <v>744</v>
      </c>
      <c r="D1048">
        <v>0</v>
      </c>
    </row>
    <row r="1049" spans="1:4">
      <c r="A1049">
        <v>2044</v>
      </c>
      <c r="B1049" t="s">
        <v>955</v>
      </c>
      <c r="C1049" t="s">
        <v>744</v>
      </c>
      <c r="D1049">
        <v>0</v>
      </c>
    </row>
    <row r="1050" spans="1:4">
      <c r="A1050">
        <v>2045</v>
      </c>
      <c r="B1050" t="s">
        <v>955</v>
      </c>
      <c r="C1050" t="s">
        <v>744</v>
      </c>
      <c r="D1050">
        <v>0</v>
      </c>
    </row>
    <row r="1051" spans="1:4">
      <c r="A1051">
        <v>2046</v>
      </c>
      <c r="B1051" t="s">
        <v>955</v>
      </c>
      <c r="C1051" t="s">
        <v>744</v>
      </c>
      <c r="D1051">
        <v>0</v>
      </c>
    </row>
    <row r="1052" spans="1:4">
      <c r="A1052">
        <v>2047</v>
      </c>
      <c r="B1052" t="s">
        <v>955</v>
      </c>
      <c r="C1052" t="s">
        <v>744</v>
      </c>
      <c r="D1052">
        <v>0</v>
      </c>
    </row>
    <row r="1053" spans="1:4">
      <c r="A1053">
        <v>2048</v>
      </c>
      <c r="B1053" t="s">
        <v>955</v>
      </c>
      <c r="C1053" t="s">
        <v>744</v>
      </c>
      <c r="D1053">
        <v>0</v>
      </c>
    </row>
    <row r="1054" spans="1:4">
      <c r="A1054">
        <v>2049</v>
      </c>
      <c r="B1054" t="s">
        <v>955</v>
      </c>
      <c r="C1054" t="s">
        <v>744</v>
      </c>
      <c r="D1054">
        <v>0</v>
      </c>
    </row>
    <row r="1055" spans="1:4">
      <c r="A1055">
        <v>2050</v>
      </c>
      <c r="B1055" t="s">
        <v>955</v>
      </c>
      <c r="C1055" t="s">
        <v>744</v>
      </c>
      <c r="D1055">
        <v>0</v>
      </c>
    </row>
    <row r="1056" spans="1:4">
      <c r="A1056">
        <v>2017</v>
      </c>
      <c r="B1056" t="s">
        <v>334</v>
      </c>
      <c r="C1056" t="s">
        <v>849</v>
      </c>
      <c r="D1056">
        <v>5503.5</v>
      </c>
    </row>
    <row r="1057" spans="1:4">
      <c r="A1057">
        <v>2018</v>
      </c>
      <c r="B1057" t="s">
        <v>334</v>
      </c>
      <c r="C1057" t="s">
        <v>849</v>
      </c>
      <c r="D1057">
        <v>5831.6</v>
      </c>
    </row>
    <row r="1058" spans="1:4">
      <c r="A1058">
        <v>2019</v>
      </c>
      <c r="B1058" t="s">
        <v>334</v>
      </c>
      <c r="C1058" t="s">
        <v>849</v>
      </c>
      <c r="D1058">
        <v>5787.4</v>
      </c>
    </row>
    <row r="1059" spans="1:4">
      <c r="A1059">
        <v>2020</v>
      </c>
      <c r="B1059" t="s">
        <v>334</v>
      </c>
      <c r="C1059" t="s">
        <v>849</v>
      </c>
      <c r="D1059">
        <v>5733.1</v>
      </c>
    </row>
    <row r="1060" spans="1:4">
      <c r="A1060">
        <v>2021</v>
      </c>
      <c r="B1060" t="s">
        <v>334</v>
      </c>
      <c r="C1060" t="s">
        <v>849</v>
      </c>
      <c r="D1060">
        <v>5624</v>
      </c>
    </row>
    <row r="1061" spans="1:4">
      <c r="A1061">
        <v>2022</v>
      </c>
      <c r="B1061" t="s">
        <v>334</v>
      </c>
      <c r="C1061" t="s">
        <v>849</v>
      </c>
      <c r="D1061">
        <v>5376</v>
      </c>
    </row>
    <row r="1062" spans="1:4">
      <c r="A1062">
        <v>2023</v>
      </c>
      <c r="B1062" t="s">
        <v>334</v>
      </c>
      <c r="C1062" t="s">
        <v>849</v>
      </c>
      <c r="D1062">
        <v>5646.0000000000009</v>
      </c>
    </row>
    <row r="1063" spans="1:4">
      <c r="A1063">
        <v>2024</v>
      </c>
      <c r="B1063" t="s">
        <v>334</v>
      </c>
      <c r="C1063" t="s">
        <v>849</v>
      </c>
      <c r="D1063">
        <v>5890</v>
      </c>
    </row>
    <row r="1064" spans="1:4">
      <c r="A1064">
        <v>2025</v>
      </c>
      <c r="B1064" t="s">
        <v>334</v>
      </c>
      <c r="C1064" t="s">
        <v>849</v>
      </c>
      <c r="D1064">
        <v>6390</v>
      </c>
    </row>
    <row r="1065" spans="1:4">
      <c r="A1065">
        <v>2026</v>
      </c>
      <c r="B1065" t="s">
        <v>334</v>
      </c>
      <c r="C1065" t="s">
        <v>849</v>
      </c>
      <c r="D1065">
        <v>6732.0000000000009</v>
      </c>
    </row>
    <row r="1066" spans="1:4">
      <c r="A1066">
        <v>2027</v>
      </c>
      <c r="B1066" t="s">
        <v>334</v>
      </c>
      <c r="C1066" t="s">
        <v>849</v>
      </c>
      <c r="D1066">
        <v>6956.0000000000027</v>
      </c>
    </row>
    <row r="1067" spans="1:4">
      <c r="A1067">
        <v>2028</v>
      </c>
      <c r="B1067" t="s">
        <v>334</v>
      </c>
      <c r="C1067" t="s">
        <v>849</v>
      </c>
      <c r="D1067">
        <v>7089</v>
      </c>
    </row>
    <row r="1068" spans="1:4">
      <c r="A1068">
        <v>2029</v>
      </c>
      <c r="B1068" t="s">
        <v>334</v>
      </c>
      <c r="C1068" t="s">
        <v>849</v>
      </c>
      <c r="D1068">
        <v>7109.0000000000027</v>
      </c>
    </row>
    <row r="1069" spans="1:4">
      <c r="A1069">
        <v>2030</v>
      </c>
      <c r="B1069" t="s">
        <v>334</v>
      </c>
      <c r="C1069" t="s">
        <v>849</v>
      </c>
      <c r="D1069">
        <v>7133.0000000000009</v>
      </c>
    </row>
    <row r="1070" spans="1:4">
      <c r="A1070">
        <v>2031</v>
      </c>
      <c r="B1070" t="s">
        <v>334</v>
      </c>
      <c r="C1070" t="s">
        <v>849</v>
      </c>
      <c r="D1070">
        <v>6870.9999999999991</v>
      </c>
    </row>
    <row r="1071" spans="1:4">
      <c r="A1071">
        <v>2032</v>
      </c>
      <c r="B1071" t="s">
        <v>334</v>
      </c>
      <c r="C1071" t="s">
        <v>849</v>
      </c>
      <c r="D1071">
        <v>6638.9999999999991</v>
      </c>
    </row>
    <row r="1072" spans="1:4">
      <c r="A1072">
        <v>2033</v>
      </c>
      <c r="B1072" t="s">
        <v>334</v>
      </c>
      <c r="C1072" t="s">
        <v>849</v>
      </c>
      <c r="D1072">
        <v>6581.9999999999991</v>
      </c>
    </row>
    <row r="1073" spans="1:4">
      <c r="A1073">
        <v>2034</v>
      </c>
      <c r="B1073" t="s">
        <v>334</v>
      </c>
      <c r="C1073" t="s">
        <v>849</v>
      </c>
      <c r="D1073">
        <v>6699.9999999999991</v>
      </c>
    </row>
    <row r="1074" spans="1:4">
      <c r="A1074">
        <v>2035</v>
      </c>
      <c r="B1074" t="s">
        <v>334</v>
      </c>
      <c r="C1074" t="s">
        <v>849</v>
      </c>
      <c r="D1074">
        <v>6594.9999999999973</v>
      </c>
    </row>
    <row r="1075" spans="1:4">
      <c r="A1075">
        <v>2036</v>
      </c>
      <c r="B1075" t="s">
        <v>334</v>
      </c>
      <c r="C1075" t="s">
        <v>849</v>
      </c>
      <c r="D1075">
        <v>6594.9999999999973</v>
      </c>
    </row>
    <row r="1076" spans="1:4">
      <c r="A1076">
        <v>2037</v>
      </c>
      <c r="B1076" t="s">
        <v>334</v>
      </c>
      <c r="C1076" t="s">
        <v>849</v>
      </c>
      <c r="D1076">
        <v>6594.9999999999973</v>
      </c>
    </row>
    <row r="1077" spans="1:4">
      <c r="A1077">
        <v>2038</v>
      </c>
      <c r="B1077" t="s">
        <v>334</v>
      </c>
      <c r="C1077" t="s">
        <v>849</v>
      </c>
      <c r="D1077">
        <v>6594.9999999999973</v>
      </c>
    </row>
    <row r="1078" spans="1:4">
      <c r="A1078">
        <v>2039</v>
      </c>
      <c r="B1078" t="s">
        <v>334</v>
      </c>
      <c r="C1078" t="s">
        <v>849</v>
      </c>
      <c r="D1078">
        <v>6594.9999999999973</v>
      </c>
    </row>
    <row r="1079" spans="1:4">
      <c r="A1079">
        <v>2040</v>
      </c>
      <c r="B1079" t="s">
        <v>334</v>
      </c>
      <c r="C1079" t="s">
        <v>849</v>
      </c>
      <c r="D1079">
        <v>6594.9999999999973</v>
      </c>
    </row>
    <row r="1080" spans="1:4">
      <c r="A1080">
        <v>2041</v>
      </c>
      <c r="B1080" t="s">
        <v>334</v>
      </c>
      <c r="C1080" t="s">
        <v>849</v>
      </c>
      <c r="D1080">
        <v>6594.9999999999973</v>
      </c>
    </row>
    <row r="1081" spans="1:4">
      <c r="A1081">
        <v>2042</v>
      </c>
      <c r="B1081" t="s">
        <v>334</v>
      </c>
      <c r="C1081" t="s">
        <v>849</v>
      </c>
      <c r="D1081">
        <v>6594.9999999999973</v>
      </c>
    </row>
    <row r="1082" spans="1:4">
      <c r="A1082">
        <v>2043</v>
      </c>
      <c r="B1082" t="s">
        <v>334</v>
      </c>
      <c r="C1082" t="s">
        <v>849</v>
      </c>
      <c r="D1082">
        <v>6594.9999999999973</v>
      </c>
    </row>
    <row r="1083" spans="1:4">
      <c r="A1083">
        <v>2044</v>
      </c>
      <c r="B1083" t="s">
        <v>334</v>
      </c>
      <c r="C1083" t="s">
        <v>849</v>
      </c>
      <c r="D1083">
        <v>6594.9999999999973</v>
      </c>
    </row>
    <row r="1084" spans="1:4">
      <c r="A1084">
        <v>2045</v>
      </c>
      <c r="B1084" t="s">
        <v>334</v>
      </c>
      <c r="C1084" t="s">
        <v>849</v>
      </c>
      <c r="D1084">
        <v>6594.9999999999973</v>
      </c>
    </row>
    <row r="1085" spans="1:4">
      <c r="A1085">
        <v>2046</v>
      </c>
      <c r="B1085" t="s">
        <v>334</v>
      </c>
      <c r="C1085" t="s">
        <v>849</v>
      </c>
      <c r="D1085">
        <v>6594.9999999999973</v>
      </c>
    </row>
    <row r="1086" spans="1:4">
      <c r="A1086">
        <v>2047</v>
      </c>
      <c r="B1086" t="s">
        <v>334</v>
      </c>
      <c r="C1086" t="s">
        <v>849</v>
      </c>
      <c r="D1086">
        <v>6594.9999999999973</v>
      </c>
    </row>
    <row r="1087" spans="1:4">
      <c r="A1087">
        <v>2048</v>
      </c>
      <c r="B1087" t="s">
        <v>334</v>
      </c>
      <c r="C1087" t="s">
        <v>849</v>
      </c>
      <c r="D1087">
        <v>6594.9999999999973</v>
      </c>
    </row>
    <row r="1088" spans="1:4">
      <c r="A1088">
        <v>2049</v>
      </c>
      <c r="B1088" t="s">
        <v>334</v>
      </c>
      <c r="C1088" t="s">
        <v>849</v>
      </c>
      <c r="D1088">
        <v>6594.9999999999973</v>
      </c>
    </row>
    <row r="1089" spans="1:4">
      <c r="A1089">
        <v>2050</v>
      </c>
      <c r="B1089" t="s">
        <v>334</v>
      </c>
      <c r="C1089" t="s">
        <v>849</v>
      </c>
      <c r="D1089">
        <v>6594.9999999999973</v>
      </c>
    </row>
    <row r="1090" spans="1:4">
      <c r="A1090">
        <v>2017</v>
      </c>
      <c r="B1090" t="s">
        <v>956</v>
      </c>
      <c r="C1090" t="s">
        <v>849</v>
      </c>
      <c r="D1090">
        <v>5503.5</v>
      </c>
    </row>
    <row r="1091" spans="1:4">
      <c r="A1091">
        <v>2018</v>
      </c>
      <c r="B1091" t="s">
        <v>956</v>
      </c>
      <c r="C1091" t="s">
        <v>849</v>
      </c>
      <c r="D1091">
        <v>5831.6</v>
      </c>
    </row>
    <row r="1092" spans="1:4">
      <c r="A1092">
        <v>2019</v>
      </c>
      <c r="B1092" t="s">
        <v>956</v>
      </c>
      <c r="C1092" t="s">
        <v>849</v>
      </c>
      <c r="D1092">
        <v>5787.4</v>
      </c>
    </row>
    <row r="1093" spans="1:4">
      <c r="A1093">
        <v>2020</v>
      </c>
      <c r="B1093" t="s">
        <v>956</v>
      </c>
      <c r="C1093" t="s">
        <v>849</v>
      </c>
      <c r="D1093">
        <v>5733.1</v>
      </c>
    </row>
    <row r="1094" spans="1:4">
      <c r="A1094">
        <v>2021</v>
      </c>
      <c r="B1094" t="s">
        <v>956</v>
      </c>
      <c r="C1094" t="s">
        <v>849</v>
      </c>
      <c r="D1094">
        <v>5624</v>
      </c>
    </row>
    <row r="1095" spans="1:4">
      <c r="A1095">
        <v>2022</v>
      </c>
      <c r="B1095" t="s">
        <v>956</v>
      </c>
      <c r="C1095" t="s">
        <v>849</v>
      </c>
      <c r="D1095">
        <v>5376</v>
      </c>
    </row>
    <row r="1096" spans="1:4">
      <c r="A1096">
        <v>2023</v>
      </c>
      <c r="B1096" t="s">
        <v>956</v>
      </c>
      <c r="C1096" t="s">
        <v>849</v>
      </c>
      <c r="D1096">
        <v>5503.5</v>
      </c>
    </row>
    <row r="1097" spans="1:4">
      <c r="A1097">
        <v>2024</v>
      </c>
      <c r="B1097" t="s">
        <v>956</v>
      </c>
      <c r="C1097" t="s">
        <v>849</v>
      </c>
      <c r="D1097">
        <v>5503.5</v>
      </c>
    </row>
    <row r="1098" spans="1:4">
      <c r="A1098">
        <v>2025</v>
      </c>
      <c r="B1098" t="s">
        <v>956</v>
      </c>
      <c r="C1098" t="s">
        <v>849</v>
      </c>
      <c r="D1098">
        <v>5503.5</v>
      </c>
    </row>
    <row r="1099" spans="1:4">
      <c r="A1099">
        <v>2026</v>
      </c>
      <c r="B1099" t="s">
        <v>956</v>
      </c>
      <c r="C1099" t="s">
        <v>849</v>
      </c>
      <c r="D1099">
        <v>5503.5</v>
      </c>
    </row>
    <row r="1100" spans="1:4">
      <c r="A1100">
        <v>2027</v>
      </c>
      <c r="B1100" t="s">
        <v>956</v>
      </c>
      <c r="C1100" t="s">
        <v>849</v>
      </c>
      <c r="D1100">
        <v>5503.5</v>
      </c>
    </row>
    <row r="1101" spans="1:4">
      <c r="A1101">
        <v>2028</v>
      </c>
      <c r="B1101" t="s">
        <v>956</v>
      </c>
      <c r="C1101" t="s">
        <v>849</v>
      </c>
      <c r="D1101">
        <v>5503.5</v>
      </c>
    </row>
    <row r="1102" spans="1:4">
      <c r="A1102">
        <v>2029</v>
      </c>
      <c r="B1102" t="s">
        <v>956</v>
      </c>
      <c r="C1102" t="s">
        <v>849</v>
      </c>
      <c r="D1102">
        <v>5503.5</v>
      </c>
    </row>
    <row r="1103" spans="1:4">
      <c r="A1103">
        <v>2030</v>
      </c>
      <c r="B1103" t="s">
        <v>956</v>
      </c>
      <c r="C1103" t="s">
        <v>849</v>
      </c>
      <c r="D1103">
        <v>5503.5</v>
      </c>
    </row>
    <row r="1104" spans="1:4">
      <c r="A1104">
        <v>2031</v>
      </c>
      <c r="B1104" t="s">
        <v>956</v>
      </c>
      <c r="C1104" t="s">
        <v>849</v>
      </c>
      <c r="D1104">
        <v>5503.5</v>
      </c>
    </row>
    <row r="1105" spans="1:4">
      <c r="A1105">
        <v>2032</v>
      </c>
      <c r="B1105" t="s">
        <v>956</v>
      </c>
      <c r="C1105" t="s">
        <v>849</v>
      </c>
      <c r="D1105">
        <v>5503.5</v>
      </c>
    </row>
    <row r="1106" spans="1:4">
      <c r="A1106">
        <v>2033</v>
      </c>
      <c r="B1106" t="s">
        <v>956</v>
      </c>
      <c r="C1106" t="s">
        <v>849</v>
      </c>
      <c r="D1106">
        <v>5503.5</v>
      </c>
    </row>
    <row r="1107" spans="1:4">
      <c r="A1107">
        <v>2034</v>
      </c>
      <c r="B1107" t="s">
        <v>956</v>
      </c>
      <c r="C1107" t="s">
        <v>849</v>
      </c>
      <c r="D1107">
        <v>5503.5</v>
      </c>
    </row>
    <row r="1108" spans="1:4">
      <c r="A1108">
        <v>2035</v>
      </c>
      <c r="B1108" t="s">
        <v>956</v>
      </c>
      <c r="C1108" t="s">
        <v>849</v>
      </c>
      <c r="D1108">
        <v>5503.5</v>
      </c>
    </row>
    <row r="1109" spans="1:4">
      <c r="A1109">
        <v>2036</v>
      </c>
      <c r="B1109" t="s">
        <v>956</v>
      </c>
      <c r="C1109" t="s">
        <v>849</v>
      </c>
      <c r="D1109">
        <v>5503.5</v>
      </c>
    </row>
    <row r="1110" spans="1:4">
      <c r="A1110">
        <v>2037</v>
      </c>
      <c r="B1110" t="s">
        <v>956</v>
      </c>
      <c r="C1110" t="s">
        <v>849</v>
      </c>
      <c r="D1110">
        <v>5503.5</v>
      </c>
    </row>
    <row r="1111" spans="1:4">
      <c r="A1111">
        <v>2038</v>
      </c>
      <c r="B1111" t="s">
        <v>956</v>
      </c>
      <c r="C1111" t="s">
        <v>849</v>
      </c>
      <c r="D1111">
        <v>5503.5</v>
      </c>
    </row>
    <row r="1112" spans="1:4">
      <c r="A1112">
        <v>2039</v>
      </c>
      <c r="B1112" t="s">
        <v>956</v>
      </c>
      <c r="C1112" t="s">
        <v>849</v>
      </c>
      <c r="D1112">
        <v>5503.5</v>
      </c>
    </row>
    <row r="1113" spans="1:4">
      <c r="A1113">
        <v>2040</v>
      </c>
      <c r="B1113" t="s">
        <v>956</v>
      </c>
      <c r="C1113" t="s">
        <v>849</v>
      </c>
      <c r="D1113">
        <v>5503.5</v>
      </c>
    </row>
    <row r="1114" spans="1:4">
      <c r="A1114">
        <v>2041</v>
      </c>
      <c r="B1114" t="s">
        <v>956</v>
      </c>
      <c r="C1114" t="s">
        <v>849</v>
      </c>
      <c r="D1114">
        <v>5503.5</v>
      </c>
    </row>
    <row r="1115" spans="1:4">
      <c r="A1115">
        <v>2042</v>
      </c>
      <c r="B1115" t="s">
        <v>956</v>
      </c>
      <c r="C1115" t="s">
        <v>849</v>
      </c>
      <c r="D1115">
        <v>5503.5</v>
      </c>
    </row>
    <row r="1116" spans="1:4">
      <c r="A1116">
        <v>2043</v>
      </c>
      <c r="B1116" t="s">
        <v>956</v>
      </c>
      <c r="C1116" t="s">
        <v>849</v>
      </c>
      <c r="D1116">
        <v>5503.5</v>
      </c>
    </row>
    <row r="1117" spans="1:4">
      <c r="A1117">
        <v>2044</v>
      </c>
      <c r="B1117" t="s">
        <v>956</v>
      </c>
      <c r="C1117" t="s">
        <v>849</v>
      </c>
      <c r="D1117">
        <v>5503.5</v>
      </c>
    </row>
    <row r="1118" spans="1:4">
      <c r="A1118">
        <v>2045</v>
      </c>
      <c r="B1118" t="s">
        <v>956</v>
      </c>
      <c r="C1118" t="s">
        <v>849</v>
      </c>
      <c r="D1118">
        <v>5503.5</v>
      </c>
    </row>
    <row r="1119" spans="1:4">
      <c r="A1119">
        <v>2046</v>
      </c>
      <c r="B1119" t="s">
        <v>956</v>
      </c>
      <c r="C1119" t="s">
        <v>849</v>
      </c>
      <c r="D1119">
        <v>5503.5</v>
      </c>
    </row>
    <row r="1120" spans="1:4">
      <c r="A1120">
        <v>2047</v>
      </c>
      <c r="B1120" t="s">
        <v>956</v>
      </c>
      <c r="C1120" t="s">
        <v>849</v>
      </c>
      <c r="D1120">
        <v>5503.5</v>
      </c>
    </row>
    <row r="1121" spans="1:4">
      <c r="A1121">
        <v>2048</v>
      </c>
      <c r="B1121" t="s">
        <v>956</v>
      </c>
      <c r="C1121" t="s">
        <v>849</v>
      </c>
      <c r="D1121">
        <v>5503.5</v>
      </c>
    </row>
    <row r="1122" spans="1:4">
      <c r="A1122">
        <v>2049</v>
      </c>
      <c r="B1122" t="s">
        <v>956</v>
      </c>
      <c r="C1122" t="s">
        <v>849</v>
      </c>
      <c r="D1122">
        <v>5503.5</v>
      </c>
    </row>
    <row r="1123" spans="1:4">
      <c r="A1123">
        <v>2050</v>
      </c>
      <c r="B1123" t="s">
        <v>956</v>
      </c>
      <c r="C1123" t="s">
        <v>849</v>
      </c>
      <c r="D1123">
        <v>5503.5</v>
      </c>
    </row>
    <row r="1124" spans="1:4">
      <c r="A1124">
        <v>2017</v>
      </c>
      <c r="B1124" t="s">
        <v>957</v>
      </c>
      <c r="C1124" t="s">
        <v>849</v>
      </c>
      <c r="D1124">
        <v>0</v>
      </c>
    </row>
    <row r="1125" spans="1:4">
      <c r="A1125">
        <v>2018</v>
      </c>
      <c r="B1125" t="s">
        <v>957</v>
      </c>
      <c r="C1125" t="s">
        <v>849</v>
      </c>
      <c r="D1125">
        <v>0</v>
      </c>
    </row>
    <row r="1126" spans="1:4">
      <c r="A1126">
        <v>2019</v>
      </c>
      <c r="B1126" t="s">
        <v>957</v>
      </c>
      <c r="C1126" t="s">
        <v>849</v>
      </c>
      <c r="D1126">
        <v>0</v>
      </c>
    </row>
    <row r="1127" spans="1:4">
      <c r="A1127">
        <v>2020</v>
      </c>
      <c r="B1127" t="s">
        <v>957</v>
      </c>
      <c r="C1127" t="s">
        <v>849</v>
      </c>
      <c r="D1127">
        <v>0</v>
      </c>
    </row>
    <row r="1128" spans="1:4">
      <c r="A1128">
        <v>2021</v>
      </c>
      <c r="B1128" t="s">
        <v>957</v>
      </c>
      <c r="C1128" t="s">
        <v>849</v>
      </c>
      <c r="D1128">
        <v>0</v>
      </c>
    </row>
    <row r="1129" spans="1:4">
      <c r="A1129">
        <v>2022</v>
      </c>
      <c r="B1129" t="s">
        <v>957</v>
      </c>
      <c r="C1129" t="s">
        <v>849</v>
      </c>
      <c r="D1129">
        <v>0</v>
      </c>
    </row>
    <row r="1130" spans="1:4">
      <c r="A1130">
        <v>2023</v>
      </c>
      <c r="B1130" t="s">
        <v>957</v>
      </c>
      <c r="C1130" t="s">
        <v>849</v>
      </c>
      <c r="D1130">
        <v>142.50000000000091</v>
      </c>
    </row>
    <row r="1131" spans="1:4">
      <c r="A1131">
        <v>2024</v>
      </c>
      <c r="B1131" t="s">
        <v>957</v>
      </c>
      <c r="C1131" t="s">
        <v>849</v>
      </c>
      <c r="D1131">
        <v>386.5</v>
      </c>
    </row>
    <row r="1132" spans="1:4">
      <c r="A1132">
        <v>2025</v>
      </c>
      <c r="B1132" t="s">
        <v>957</v>
      </c>
      <c r="C1132" t="s">
        <v>849</v>
      </c>
      <c r="D1132">
        <v>886.5</v>
      </c>
    </row>
    <row r="1133" spans="1:4">
      <c r="A1133">
        <v>2026</v>
      </c>
      <c r="B1133" t="s">
        <v>957</v>
      </c>
      <c r="C1133" t="s">
        <v>849</v>
      </c>
      <c r="D1133">
        <v>1228.5000000000009</v>
      </c>
    </row>
    <row r="1134" spans="1:4">
      <c r="A1134">
        <v>2027</v>
      </c>
      <c r="B1134" t="s">
        <v>957</v>
      </c>
      <c r="C1134" t="s">
        <v>849</v>
      </c>
      <c r="D1134">
        <v>1452.500000000003</v>
      </c>
    </row>
    <row r="1135" spans="1:4">
      <c r="A1135">
        <v>2028</v>
      </c>
      <c r="B1135" t="s">
        <v>957</v>
      </c>
      <c r="C1135" t="s">
        <v>849</v>
      </c>
      <c r="D1135">
        <v>1585.5</v>
      </c>
    </row>
    <row r="1136" spans="1:4">
      <c r="A1136">
        <v>2029</v>
      </c>
      <c r="B1136" t="s">
        <v>957</v>
      </c>
      <c r="C1136" t="s">
        <v>849</v>
      </c>
      <c r="D1136">
        <v>1605.500000000003</v>
      </c>
    </row>
    <row r="1137" spans="1:4">
      <c r="A1137">
        <v>2030</v>
      </c>
      <c r="B1137" t="s">
        <v>957</v>
      </c>
      <c r="C1137" t="s">
        <v>849</v>
      </c>
      <c r="D1137">
        <v>1629.5000000000009</v>
      </c>
    </row>
    <row r="1138" spans="1:4">
      <c r="A1138">
        <v>2031</v>
      </c>
      <c r="B1138" t="s">
        <v>957</v>
      </c>
      <c r="C1138" t="s">
        <v>849</v>
      </c>
      <c r="D1138">
        <v>1367.4999999999991</v>
      </c>
    </row>
    <row r="1139" spans="1:4">
      <c r="A1139">
        <v>2032</v>
      </c>
      <c r="B1139" t="s">
        <v>957</v>
      </c>
      <c r="C1139" t="s">
        <v>849</v>
      </c>
      <c r="D1139">
        <v>1135.4999999999991</v>
      </c>
    </row>
    <row r="1140" spans="1:4">
      <c r="A1140">
        <v>2033</v>
      </c>
      <c r="B1140" t="s">
        <v>957</v>
      </c>
      <c r="C1140" t="s">
        <v>849</v>
      </c>
      <c r="D1140">
        <v>1078.4999999999991</v>
      </c>
    </row>
    <row r="1141" spans="1:4">
      <c r="A1141">
        <v>2034</v>
      </c>
      <c r="B1141" t="s">
        <v>957</v>
      </c>
      <c r="C1141" t="s">
        <v>849</v>
      </c>
      <c r="D1141">
        <v>1196.4999999999991</v>
      </c>
    </row>
    <row r="1142" spans="1:4">
      <c r="A1142">
        <v>2035</v>
      </c>
      <c r="B1142" t="s">
        <v>957</v>
      </c>
      <c r="C1142" t="s">
        <v>849</v>
      </c>
      <c r="D1142">
        <v>1091.499999999997</v>
      </c>
    </row>
    <row r="1143" spans="1:4">
      <c r="A1143">
        <v>2036</v>
      </c>
      <c r="B1143" t="s">
        <v>957</v>
      </c>
      <c r="C1143" t="s">
        <v>849</v>
      </c>
      <c r="D1143">
        <v>1091.499999999997</v>
      </c>
    </row>
    <row r="1144" spans="1:4">
      <c r="A1144">
        <v>2037</v>
      </c>
      <c r="B1144" t="s">
        <v>957</v>
      </c>
      <c r="C1144" t="s">
        <v>849</v>
      </c>
      <c r="D1144">
        <v>1091.499999999997</v>
      </c>
    </row>
    <row r="1145" spans="1:4">
      <c r="A1145">
        <v>2038</v>
      </c>
      <c r="B1145" t="s">
        <v>957</v>
      </c>
      <c r="C1145" t="s">
        <v>849</v>
      </c>
      <c r="D1145">
        <v>1091.499999999997</v>
      </c>
    </row>
    <row r="1146" spans="1:4">
      <c r="A1146">
        <v>2039</v>
      </c>
      <c r="B1146" t="s">
        <v>957</v>
      </c>
      <c r="C1146" t="s">
        <v>849</v>
      </c>
      <c r="D1146">
        <v>1091.499999999997</v>
      </c>
    </row>
    <row r="1147" spans="1:4">
      <c r="A1147">
        <v>2040</v>
      </c>
      <c r="B1147" t="s">
        <v>957</v>
      </c>
      <c r="C1147" t="s">
        <v>849</v>
      </c>
      <c r="D1147">
        <v>1091.499999999997</v>
      </c>
    </row>
    <row r="1148" spans="1:4">
      <c r="A1148">
        <v>2041</v>
      </c>
      <c r="B1148" t="s">
        <v>957</v>
      </c>
      <c r="C1148" t="s">
        <v>849</v>
      </c>
      <c r="D1148">
        <v>1091.499999999997</v>
      </c>
    </row>
    <row r="1149" spans="1:4">
      <c r="A1149">
        <v>2042</v>
      </c>
      <c r="B1149" t="s">
        <v>957</v>
      </c>
      <c r="C1149" t="s">
        <v>849</v>
      </c>
      <c r="D1149">
        <v>1091.499999999997</v>
      </c>
    </row>
    <row r="1150" spans="1:4">
      <c r="A1150">
        <v>2043</v>
      </c>
      <c r="B1150" t="s">
        <v>957</v>
      </c>
      <c r="C1150" t="s">
        <v>849</v>
      </c>
      <c r="D1150">
        <v>1091.499999999997</v>
      </c>
    </row>
    <row r="1151" spans="1:4">
      <c r="A1151">
        <v>2044</v>
      </c>
      <c r="B1151" t="s">
        <v>957</v>
      </c>
      <c r="C1151" t="s">
        <v>849</v>
      </c>
      <c r="D1151">
        <v>1091.499999999997</v>
      </c>
    </row>
    <row r="1152" spans="1:4">
      <c r="A1152">
        <v>2045</v>
      </c>
      <c r="B1152" t="s">
        <v>957</v>
      </c>
      <c r="C1152" t="s">
        <v>849</v>
      </c>
      <c r="D1152">
        <v>1091.499999999997</v>
      </c>
    </row>
    <row r="1153" spans="1:4">
      <c r="A1153">
        <v>2046</v>
      </c>
      <c r="B1153" t="s">
        <v>957</v>
      </c>
      <c r="C1153" t="s">
        <v>849</v>
      </c>
      <c r="D1153">
        <v>1091.499999999997</v>
      </c>
    </row>
    <row r="1154" spans="1:4">
      <c r="A1154">
        <v>2047</v>
      </c>
      <c r="B1154" t="s">
        <v>957</v>
      </c>
      <c r="C1154" t="s">
        <v>849</v>
      </c>
      <c r="D1154">
        <v>1091.499999999997</v>
      </c>
    </row>
    <row r="1155" spans="1:4">
      <c r="A1155">
        <v>2048</v>
      </c>
      <c r="B1155" t="s">
        <v>957</v>
      </c>
      <c r="C1155" t="s">
        <v>849</v>
      </c>
      <c r="D1155">
        <v>1091.499999999997</v>
      </c>
    </row>
    <row r="1156" spans="1:4">
      <c r="A1156">
        <v>2049</v>
      </c>
      <c r="B1156" t="s">
        <v>957</v>
      </c>
      <c r="C1156" t="s">
        <v>849</v>
      </c>
      <c r="D1156">
        <v>1091.499999999997</v>
      </c>
    </row>
    <row r="1157" spans="1:4">
      <c r="A1157">
        <v>2050</v>
      </c>
      <c r="B1157" t="s">
        <v>957</v>
      </c>
      <c r="C1157" t="s">
        <v>849</v>
      </c>
      <c r="D1157">
        <v>1091.499999999997</v>
      </c>
    </row>
    <row r="1158" spans="1:4">
      <c r="A1158">
        <v>2017</v>
      </c>
      <c r="B1158" t="s">
        <v>905</v>
      </c>
      <c r="D1158">
        <v>1</v>
      </c>
    </row>
    <row r="1159" spans="1:4">
      <c r="A1159">
        <v>2018</v>
      </c>
      <c r="B1159" t="s">
        <v>905</v>
      </c>
      <c r="D1159">
        <v>1.0291200245184911</v>
      </c>
    </row>
    <row r="1160" spans="1:4">
      <c r="A1160">
        <v>2019</v>
      </c>
      <c r="B1160" t="s">
        <v>905</v>
      </c>
      <c r="D1160">
        <v>1.052003743756488</v>
      </c>
    </row>
    <row r="1161" spans="1:4">
      <c r="A1161">
        <v>2020</v>
      </c>
      <c r="B1161" t="s">
        <v>905</v>
      </c>
      <c r="D1161">
        <v>1.053757377014809</v>
      </c>
    </row>
    <row r="1162" spans="1:4">
      <c r="A1162">
        <v>2021</v>
      </c>
      <c r="B1162" t="s">
        <v>905</v>
      </c>
      <c r="D1162">
        <v>1.1031025356688999</v>
      </c>
    </row>
    <row r="1163" spans="1:4">
      <c r="A1163">
        <v>2022</v>
      </c>
      <c r="B1163" t="s">
        <v>905</v>
      </c>
      <c r="D1163">
        <v>1.119803136745007</v>
      </c>
    </row>
    <row r="1164" spans="1:4">
      <c r="A1164">
        <v>2023</v>
      </c>
      <c r="B1164" t="s">
        <v>905</v>
      </c>
      <c r="D1164">
        <v>1.127991948857733</v>
      </c>
    </row>
    <row r="1165" spans="1:4">
      <c r="A1165">
        <v>2024</v>
      </c>
      <c r="B1165" t="s">
        <v>905</v>
      </c>
      <c r="D1165">
        <v>1.1439621135050111</v>
      </c>
    </row>
    <row r="1166" spans="1:4">
      <c r="A1166">
        <v>2025</v>
      </c>
      <c r="B1166" t="s">
        <v>905</v>
      </c>
      <c r="D1166">
        <v>1.1590943883273239</v>
      </c>
    </row>
    <row r="1167" spans="1:4">
      <c r="A1167">
        <v>2026</v>
      </c>
      <c r="B1167" t="s">
        <v>905</v>
      </c>
      <c r="D1167">
        <v>1.173357323550192</v>
      </c>
    </row>
    <row r="1168" spans="1:4">
      <c r="A1168">
        <v>2027</v>
      </c>
      <c r="B1168" t="s">
        <v>905</v>
      </c>
      <c r="D1168">
        <v>1.1870182422566879</v>
      </c>
    </row>
    <row r="1169" spans="1:4">
      <c r="A1169">
        <v>2028</v>
      </c>
      <c r="B1169" t="s">
        <v>905</v>
      </c>
      <c r="D1169">
        <v>1.200583115818574</v>
      </c>
    </row>
    <row r="1170" spans="1:4">
      <c r="A1170">
        <v>2029</v>
      </c>
      <c r="B1170" t="s">
        <v>905</v>
      </c>
      <c r="D1170">
        <v>1.2138536873241841</v>
      </c>
    </row>
    <row r="1171" spans="1:4">
      <c r="A1171">
        <v>2030</v>
      </c>
      <c r="B1171" t="s">
        <v>905</v>
      </c>
      <c r="D1171">
        <v>1.226558162889174</v>
      </c>
    </row>
    <row r="1172" spans="1:4">
      <c r="A1172">
        <v>2031</v>
      </c>
      <c r="B1172" t="s">
        <v>905</v>
      </c>
      <c r="D1172">
        <v>1.238773162797445</v>
      </c>
    </row>
    <row r="1173" spans="1:4">
      <c r="A1173">
        <v>2032</v>
      </c>
      <c r="B1173" t="s">
        <v>905</v>
      </c>
      <c r="D1173">
        <v>1.2505148744329211</v>
      </c>
    </row>
    <row r="1174" spans="1:4">
      <c r="A1174">
        <v>2033</v>
      </c>
      <c r="B1174" t="s">
        <v>905</v>
      </c>
      <c r="D1174">
        <v>1.261765722921629</v>
      </c>
    </row>
    <row r="1175" spans="1:4">
      <c r="A1175">
        <v>2034</v>
      </c>
      <c r="B1175" t="s">
        <v>905</v>
      </c>
      <c r="D1175">
        <v>1.272510754204133</v>
      </c>
    </row>
    <row r="1176" spans="1:4">
      <c r="A1176">
        <v>2035</v>
      </c>
      <c r="B1176" t="s">
        <v>905</v>
      </c>
      <c r="D1176">
        <v>1.282739022525593</v>
      </c>
    </row>
    <row r="1177" spans="1:4">
      <c r="A1177">
        <v>2036</v>
      </c>
      <c r="B1177" t="s">
        <v>905</v>
      </c>
      <c r="D1177">
        <v>1.292444361263559</v>
      </c>
    </row>
    <row r="1178" spans="1:4">
      <c r="A1178">
        <v>2037</v>
      </c>
      <c r="B1178" t="s">
        <v>905</v>
      </c>
      <c r="D1178">
        <v>1.3016230704445659</v>
      </c>
    </row>
    <row r="1179" spans="1:4">
      <c r="A1179">
        <v>2038</v>
      </c>
      <c r="B1179" t="s">
        <v>905</v>
      </c>
      <c r="D1179">
        <v>1.310274841737489</v>
      </c>
    </row>
    <row r="1180" spans="1:4">
      <c r="A1180">
        <v>2039</v>
      </c>
      <c r="B1180" t="s">
        <v>905</v>
      </c>
      <c r="D1180">
        <v>1.318400600135696</v>
      </c>
    </row>
    <row r="1181" spans="1:4">
      <c r="A1181">
        <v>2040</v>
      </c>
      <c r="B1181" t="s">
        <v>905</v>
      </c>
      <c r="D1181">
        <v>1.32600327478485</v>
      </c>
    </row>
    <row r="1182" spans="1:4">
      <c r="A1182">
        <v>2041</v>
      </c>
      <c r="B1182" t="s">
        <v>905</v>
      </c>
      <c r="D1182">
        <v>1.333088261479592</v>
      </c>
    </row>
    <row r="1183" spans="1:4">
      <c r="A1183">
        <v>2042</v>
      </c>
      <c r="B1183" t="s">
        <v>905</v>
      </c>
      <c r="D1183">
        <v>1.3396600310211939</v>
      </c>
    </row>
    <row r="1184" spans="1:4">
      <c r="A1184">
        <v>2043</v>
      </c>
      <c r="B1184" t="s">
        <v>905</v>
      </c>
      <c r="D1184">
        <v>1.3457222833831259</v>
      </c>
    </row>
    <row r="1185" spans="1:4">
      <c r="A1185">
        <v>2044</v>
      </c>
      <c r="B1185" t="s">
        <v>905</v>
      </c>
      <c r="D1185">
        <v>1.3512762518898771</v>
      </c>
    </row>
    <row r="1186" spans="1:4">
      <c r="A1186">
        <v>2045</v>
      </c>
      <c r="B1186" t="s">
        <v>905</v>
      </c>
      <c r="D1186">
        <v>1.3563197782235901</v>
      </c>
    </row>
    <row r="1187" spans="1:4">
      <c r="A1187">
        <v>2046</v>
      </c>
      <c r="B1187" t="s">
        <v>905</v>
      </c>
      <c r="D1187">
        <v>1.360851474894216</v>
      </c>
    </row>
    <row r="1188" spans="1:4">
      <c r="A1188">
        <v>2047</v>
      </c>
      <c r="B1188" t="s">
        <v>905</v>
      </c>
      <c r="D1188">
        <v>1.3638106828408949</v>
      </c>
    </row>
    <row r="1189" spans="1:4">
      <c r="A1189">
        <v>2048</v>
      </c>
      <c r="B1189" t="s">
        <v>905</v>
      </c>
      <c r="D1189">
        <v>1.36652970084327</v>
      </c>
    </row>
    <row r="1190" spans="1:4">
      <c r="A1190">
        <v>2049</v>
      </c>
      <c r="B1190" t="s">
        <v>905</v>
      </c>
      <c r="D1190">
        <v>1.3690097622258299</v>
      </c>
    </row>
    <row r="1191" spans="1:4">
      <c r="A1191">
        <v>2050</v>
      </c>
      <c r="B1191" t="s">
        <v>905</v>
      </c>
      <c r="D1191">
        <v>1.371249941995208</v>
      </c>
    </row>
    <row r="1192" spans="1:4">
      <c r="A1192">
        <v>2017</v>
      </c>
      <c r="B1192" t="s">
        <v>914</v>
      </c>
      <c r="C1192" t="s">
        <v>744</v>
      </c>
      <c r="D1192">
        <v>1.7234032129953669</v>
      </c>
    </row>
    <row r="1193" spans="1:4">
      <c r="A1193">
        <v>2018</v>
      </c>
      <c r="B1193" t="s">
        <v>914</v>
      </c>
      <c r="C1193" t="s">
        <v>744</v>
      </c>
      <c r="D1193">
        <v>1.8356810403186861</v>
      </c>
    </row>
    <row r="1194" spans="1:4">
      <c r="A1194">
        <v>2019</v>
      </c>
      <c r="B1194" t="s">
        <v>914</v>
      </c>
      <c r="C1194" t="s">
        <v>744</v>
      </c>
      <c r="D1194">
        <v>1.8707705410033391</v>
      </c>
    </row>
    <row r="1195" spans="1:4">
      <c r="A1195">
        <v>2020</v>
      </c>
      <c r="B1195" t="s">
        <v>914</v>
      </c>
      <c r="C1195" t="s">
        <v>744</v>
      </c>
      <c r="D1195">
        <v>1.688467257030227</v>
      </c>
    </row>
    <row r="1196" spans="1:4">
      <c r="A1196">
        <v>2021</v>
      </c>
      <c r="B1196" t="s">
        <v>914</v>
      </c>
      <c r="C1196" t="s">
        <v>744</v>
      </c>
      <c r="D1196">
        <v>2.044857624648285</v>
      </c>
    </row>
    <row r="1197" spans="1:4">
      <c r="A1197">
        <v>2022</v>
      </c>
      <c r="B1197" t="s">
        <v>914</v>
      </c>
      <c r="C1197" t="s">
        <v>744</v>
      </c>
      <c r="D1197">
        <v>2.135947253136278</v>
      </c>
    </row>
    <row r="1198" spans="1:4">
      <c r="A1198">
        <v>2023</v>
      </c>
      <c r="B1198" t="s">
        <v>914</v>
      </c>
      <c r="C1198" t="s">
        <v>744</v>
      </c>
      <c r="D1198">
        <v>2.144041814708141</v>
      </c>
    </row>
    <row r="1199" spans="1:4">
      <c r="A1199">
        <v>2024</v>
      </c>
      <c r="B1199" t="s">
        <v>914</v>
      </c>
      <c r="C1199" t="s">
        <v>744</v>
      </c>
      <c r="D1199">
        <v>2.2443289218425591</v>
      </c>
    </row>
    <row r="1200" spans="1:4">
      <c r="A1200">
        <v>2025</v>
      </c>
      <c r="B1200" t="s">
        <v>914</v>
      </c>
      <c r="C1200" t="s">
        <v>744</v>
      </c>
      <c r="D1200">
        <v>2.3406995231653012</v>
      </c>
    </row>
    <row r="1201" spans="1:4">
      <c r="A1201">
        <v>2026</v>
      </c>
      <c r="B1201" t="s">
        <v>914</v>
      </c>
      <c r="C1201" t="s">
        <v>744</v>
      </c>
      <c r="D1201">
        <v>2.432134041069212</v>
      </c>
    </row>
    <row r="1202" spans="1:4">
      <c r="A1202">
        <v>2027</v>
      </c>
      <c r="B1202" t="s">
        <v>914</v>
      </c>
      <c r="C1202" t="s">
        <v>744</v>
      </c>
      <c r="D1202">
        <v>2.5215105497892818</v>
      </c>
    </row>
    <row r="1203" spans="1:4">
      <c r="A1203">
        <v>2028</v>
      </c>
      <c r="B1203" t="s">
        <v>914</v>
      </c>
      <c r="C1203" t="s">
        <v>744</v>
      </c>
      <c r="D1203">
        <v>2.6151723975743519</v>
      </c>
    </row>
    <row r="1204" spans="1:4">
      <c r="A1204">
        <v>2029</v>
      </c>
      <c r="B1204" t="s">
        <v>914</v>
      </c>
      <c r="C1204" t="s">
        <v>744</v>
      </c>
      <c r="D1204">
        <v>2.7109535611279472</v>
      </c>
    </row>
    <row r="1205" spans="1:4">
      <c r="A1205">
        <v>2030</v>
      </c>
      <c r="B1205" t="s">
        <v>914</v>
      </c>
      <c r="C1205" t="s">
        <v>744</v>
      </c>
      <c r="D1205">
        <v>2.805480506586707</v>
      </c>
    </row>
    <row r="1206" spans="1:4">
      <c r="A1206">
        <v>2031</v>
      </c>
      <c r="B1206" t="s">
        <v>914</v>
      </c>
      <c r="C1206" t="s">
        <v>744</v>
      </c>
      <c r="D1206">
        <v>2.8983787244909278</v>
      </c>
    </row>
    <row r="1207" spans="1:4">
      <c r="A1207">
        <v>2032</v>
      </c>
      <c r="B1207" t="s">
        <v>914</v>
      </c>
      <c r="C1207" t="s">
        <v>744</v>
      </c>
      <c r="D1207">
        <v>2.9907514295106772</v>
      </c>
    </row>
    <row r="1208" spans="1:4">
      <c r="A1208">
        <v>2033</v>
      </c>
      <c r="B1208" t="s">
        <v>914</v>
      </c>
      <c r="C1208" t="s">
        <v>744</v>
      </c>
      <c r="D1208">
        <v>3.082353535645721</v>
      </c>
    </row>
    <row r="1209" spans="1:4">
      <c r="A1209">
        <v>2034</v>
      </c>
      <c r="B1209" t="s">
        <v>914</v>
      </c>
      <c r="C1209" t="s">
        <v>744</v>
      </c>
      <c r="D1209">
        <v>3.17293488799762</v>
      </c>
    </row>
    <row r="1210" spans="1:4">
      <c r="A1210">
        <v>2035</v>
      </c>
      <c r="B1210" t="s">
        <v>914</v>
      </c>
      <c r="C1210" t="s">
        <v>744</v>
      </c>
      <c r="D1210">
        <v>3.2622413345152999</v>
      </c>
    </row>
    <row r="1211" spans="1:4">
      <c r="A1211">
        <v>2036</v>
      </c>
      <c r="B1211" t="s">
        <v>914</v>
      </c>
      <c r="C1211" t="s">
        <v>744</v>
      </c>
      <c r="D1211">
        <v>3.3500158564583029</v>
      </c>
    </row>
    <row r="1212" spans="1:4">
      <c r="A1212">
        <v>2037</v>
      </c>
      <c r="B1212" t="s">
        <v>914</v>
      </c>
      <c r="C1212" t="s">
        <v>744</v>
      </c>
      <c r="D1212">
        <v>3.4359997510655078</v>
      </c>
    </row>
    <row r="1213" spans="1:4">
      <c r="A1213">
        <v>2038</v>
      </c>
      <c r="B1213" t="s">
        <v>914</v>
      </c>
      <c r="C1213" t="s">
        <v>744</v>
      </c>
      <c r="D1213">
        <v>3.5199338592632099</v>
      </c>
    </row>
    <row r="1214" spans="1:4">
      <c r="A1214">
        <v>2039</v>
      </c>
      <c r="B1214" t="s">
        <v>914</v>
      </c>
      <c r="C1214" t="s">
        <v>744</v>
      </c>
      <c r="D1214">
        <v>3.6015598306429109</v>
      </c>
    </row>
    <row r="1215" spans="1:4">
      <c r="A1215">
        <v>2040</v>
      </c>
      <c r="B1215" t="s">
        <v>914</v>
      </c>
      <c r="C1215" t="s">
        <v>744</v>
      </c>
      <c r="D1215">
        <v>3.6806214173937688</v>
      </c>
    </row>
    <row r="1216" spans="1:4">
      <c r="A1216">
        <v>2041</v>
      </c>
      <c r="B1216" t="s">
        <v>914</v>
      </c>
      <c r="C1216" t="s">
        <v>744</v>
      </c>
      <c r="D1216">
        <v>3.7568657883962748</v>
      </c>
    </row>
    <row r="1217" spans="1:4">
      <c r="A1217">
        <v>2042</v>
      </c>
      <c r="B1217" t="s">
        <v>914</v>
      </c>
      <c r="C1217" t="s">
        <v>744</v>
      </c>
      <c r="D1217">
        <v>3.83004485427871</v>
      </c>
    </row>
    <row r="1218" spans="1:4">
      <c r="A1218">
        <v>2043</v>
      </c>
      <c r="B1218" t="s">
        <v>914</v>
      </c>
      <c r="C1218" t="s">
        <v>744</v>
      </c>
      <c r="D1218">
        <v>3.8999165939125739</v>
      </c>
    </row>
    <row r="1219" spans="1:4">
      <c r="A1219">
        <v>2044</v>
      </c>
      <c r="B1219" t="s">
        <v>914</v>
      </c>
      <c r="C1219" t="s">
        <v>744</v>
      </c>
      <c r="D1219">
        <v>3.966246372584405</v>
      </c>
    </row>
    <row r="1220" spans="1:4">
      <c r="A1220">
        <v>2045</v>
      </c>
      <c r="B1220" t="s">
        <v>914</v>
      </c>
      <c r="C1220" t="s">
        <v>744</v>
      </c>
      <c r="D1220">
        <v>4.0288082419319746</v>
      </c>
    </row>
    <row r="1221" spans="1:4">
      <c r="A1221">
        <v>2046</v>
      </c>
      <c r="B1221" t="s">
        <v>914</v>
      </c>
      <c r="C1221" t="s">
        <v>744</v>
      </c>
      <c r="D1221">
        <v>4.0873862116790018</v>
      </c>
    </row>
    <row r="1222" spans="1:4">
      <c r="A1222">
        <v>2047</v>
      </c>
      <c r="B1222" t="s">
        <v>914</v>
      </c>
      <c r="C1222" t="s">
        <v>744</v>
      </c>
      <c r="D1222">
        <v>4.1228230480886214</v>
      </c>
    </row>
    <row r="1223" spans="1:4">
      <c r="A1223">
        <v>2048</v>
      </c>
      <c r="B1223" t="s">
        <v>914</v>
      </c>
      <c r="C1223" t="s">
        <v>744</v>
      </c>
      <c r="D1223">
        <v>4.1585671149163472</v>
      </c>
    </row>
    <row r="1224" spans="1:4">
      <c r="A1224">
        <v>2049</v>
      </c>
      <c r="B1224" t="s">
        <v>914</v>
      </c>
      <c r="C1224" t="s">
        <v>744</v>
      </c>
      <c r="D1224">
        <v>4.1946210757896054</v>
      </c>
    </row>
    <row r="1225" spans="1:4">
      <c r="A1225">
        <v>2050</v>
      </c>
      <c r="B1225" t="s">
        <v>914</v>
      </c>
      <c r="C1225" t="s">
        <v>744</v>
      </c>
      <c r="D1225">
        <v>4.230987617428962</v>
      </c>
    </row>
    <row r="1226" spans="1:4">
      <c r="A1226">
        <v>2017</v>
      </c>
      <c r="B1226" t="s">
        <v>919</v>
      </c>
      <c r="C1226" t="s">
        <v>744</v>
      </c>
      <c r="D1226">
        <v>269.12018297930769</v>
      </c>
    </row>
    <row r="1227" spans="1:4">
      <c r="A1227">
        <v>2018</v>
      </c>
      <c r="B1227" t="s">
        <v>919</v>
      </c>
      <c r="C1227" t="s">
        <v>744</v>
      </c>
      <c r="D1227">
        <v>286.65306745226479</v>
      </c>
    </row>
    <row r="1228" spans="1:4">
      <c r="A1228">
        <v>2019</v>
      </c>
      <c r="B1228" t="s">
        <v>919</v>
      </c>
      <c r="C1228" t="s">
        <v>744</v>
      </c>
      <c r="D1228">
        <v>292.13251229355268</v>
      </c>
    </row>
    <row r="1229" spans="1:4">
      <c r="A1229">
        <v>2020</v>
      </c>
      <c r="B1229" t="s">
        <v>919</v>
      </c>
      <c r="C1229" t="s">
        <v>744</v>
      </c>
      <c r="D1229">
        <v>263.66471510562633</v>
      </c>
    </row>
    <row r="1230" spans="1:4">
      <c r="A1230">
        <v>2021</v>
      </c>
      <c r="B1230" t="s">
        <v>919</v>
      </c>
      <c r="C1230" t="s">
        <v>744</v>
      </c>
      <c r="D1230">
        <v>319.31729844898359</v>
      </c>
    </row>
    <row r="1231" spans="1:4">
      <c r="A1231">
        <v>2022</v>
      </c>
      <c r="B1231" t="s">
        <v>919</v>
      </c>
      <c r="C1231" t="s">
        <v>744</v>
      </c>
      <c r="D1231">
        <v>333.54151324756191</v>
      </c>
    </row>
    <row r="1232" spans="1:4">
      <c r="A1232">
        <v>2023</v>
      </c>
      <c r="B1232" t="s">
        <v>919</v>
      </c>
      <c r="C1232" t="s">
        <v>744</v>
      </c>
      <c r="D1232">
        <v>334.80552962801812</v>
      </c>
    </row>
    <row r="1233" spans="1:4">
      <c r="A1233">
        <v>2024</v>
      </c>
      <c r="B1233" t="s">
        <v>919</v>
      </c>
      <c r="C1233" t="s">
        <v>744</v>
      </c>
      <c r="D1233">
        <v>350.4659882014771</v>
      </c>
    </row>
    <row r="1234" spans="1:4">
      <c r="A1234">
        <v>2025</v>
      </c>
      <c r="B1234" t="s">
        <v>919</v>
      </c>
      <c r="C1234" t="s">
        <v>744</v>
      </c>
      <c r="D1234">
        <v>365.51485991428149</v>
      </c>
    </row>
    <row r="1235" spans="1:4">
      <c r="A1235">
        <v>2026</v>
      </c>
      <c r="B1235" t="s">
        <v>919</v>
      </c>
      <c r="C1235" t="s">
        <v>744</v>
      </c>
      <c r="D1235">
        <v>379.79293135071418</v>
      </c>
    </row>
    <row r="1236" spans="1:4">
      <c r="A1236">
        <v>2027</v>
      </c>
      <c r="B1236" t="s">
        <v>919</v>
      </c>
      <c r="C1236" t="s">
        <v>744</v>
      </c>
      <c r="D1236">
        <v>393.74963179053259</v>
      </c>
    </row>
    <row r="1237" spans="1:4">
      <c r="A1237">
        <v>2028</v>
      </c>
      <c r="B1237" t="s">
        <v>919</v>
      </c>
      <c r="C1237" t="s">
        <v>744</v>
      </c>
      <c r="D1237">
        <v>408.37551470871989</v>
      </c>
    </row>
    <row r="1238" spans="1:4">
      <c r="A1238">
        <v>2029</v>
      </c>
      <c r="B1238" t="s">
        <v>919</v>
      </c>
      <c r="C1238" t="s">
        <v>744</v>
      </c>
      <c r="D1238">
        <v>423.33234202988592</v>
      </c>
    </row>
    <row r="1239" spans="1:4">
      <c r="A1239">
        <v>2030</v>
      </c>
      <c r="B1239" t="s">
        <v>919</v>
      </c>
      <c r="C1239" t="s">
        <v>744</v>
      </c>
      <c r="D1239">
        <v>438.09331535668048</v>
      </c>
    </row>
    <row r="1240" spans="1:4">
      <c r="A1240">
        <v>2031</v>
      </c>
      <c r="B1240" t="s">
        <v>919</v>
      </c>
      <c r="C1240" t="s">
        <v>744</v>
      </c>
      <c r="D1240">
        <v>452.59995269628632</v>
      </c>
    </row>
    <row r="1241" spans="1:4">
      <c r="A1241">
        <v>2032</v>
      </c>
      <c r="B1241" t="s">
        <v>919</v>
      </c>
      <c r="C1241" t="s">
        <v>744</v>
      </c>
      <c r="D1241">
        <v>467.02452791452657</v>
      </c>
    </row>
    <row r="1242" spans="1:4">
      <c r="A1242">
        <v>2033</v>
      </c>
      <c r="B1242" t="s">
        <v>919</v>
      </c>
      <c r="C1242" t="s">
        <v>744</v>
      </c>
      <c r="D1242">
        <v>481.32876930067698</v>
      </c>
    </row>
    <row r="1243" spans="1:4">
      <c r="A1243">
        <v>2034</v>
      </c>
      <c r="B1243" t="s">
        <v>919</v>
      </c>
      <c r="C1243" t="s">
        <v>744</v>
      </c>
      <c r="D1243">
        <v>495.47361360387822</v>
      </c>
    </row>
    <row r="1244" spans="1:4">
      <c r="A1244">
        <v>2035</v>
      </c>
      <c r="B1244" t="s">
        <v>919</v>
      </c>
      <c r="C1244" t="s">
        <v>744</v>
      </c>
      <c r="D1244">
        <v>509.41937339290467</v>
      </c>
    </row>
    <row r="1245" spans="1:4">
      <c r="A1245">
        <v>2036</v>
      </c>
      <c r="B1245" t="s">
        <v>919</v>
      </c>
      <c r="C1245" t="s">
        <v>744</v>
      </c>
      <c r="D1245">
        <v>523.125913585067</v>
      </c>
    </row>
    <row r="1246" spans="1:4">
      <c r="A1246">
        <v>2037</v>
      </c>
      <c r="B1246" t="s">
        <v>919</v>
      </c>
      <c r="C1246" t="s">
        <v>744</v>
      </c>
      <c r="D1246">
        <v>536.5528361273233</v>
      </c>
    </row>
    <row r="1247" spans="1:4">
      <c r="A1247">
        <v>2038</v>
      </c>
      <c r="B1247" t="s">
        <v>919</v>
      </c>
      <c r="C1247" t="s">
        <v>744</v>
      </c>
      <c r="D1247">
        <v>549.65967171057048</v>
      </c>
    </row>
    <row r="1248" spans="1:4">
      <c r="A1248">
        <v>2039</v>
      </c>
      <c r="B1248" t="s">
        <v>919</v>
      </c>
      <c r="C1248" t="s">
        <v>744</v>
      </c>
      <c r="D1248">
        <v>562.40607730383192</v>
      </c>
    </row>
    <row r="1249" spans="1:4">
      <c r="A1249">
        <v>2040</v>
      </c>
      <c r="B1249" t="s">
        <v>919</v>
      </c>
      <c r="C1249" t="s">
        <v>744</v>
      </c>
      <c r="D1249">
        <v>574.75203820989566</v>
      </c>
    </row>
    <row r="1250" spans="1:4">
      <c r="A1250">
        <v>2041</v>
      </c>
      <c r="B1250" t="s">
        <v>919</v>
      </c>
      <c r="C1250" t="s">
        <v>744</v>
      </c>
      <c r="D1250">
        <v>586.65807326925585</v>
      </c>
    </row>
    <row r="1251" spans="1:4">
      <c r="A1251">
        <v>2042</v>
      </c>
      <c r="B1251" t="s">
        <v>919</v>
      </c>
      <c r="C1251" t="s">
        <v>744</v>
      </c>
      <c r="D1251">
        <v>598.08544177595968</v>
      </c>
    </row>
    <row r="1252" spans="1:4">
      <c r="A1252">
        <v>2043</v>
      </c>
      <c r="B1252" t="s">
        <v>919</v>
      </c>
      <c r="C1252" t="s">
        <v>744</v>
      </c>
      <c r="D1252">
        <v>608.99635061816048</v>
      </c>
    </row>
    <row r="1253" spans="1:4">
      <c r="A1253">
        <v>2044</v>
      </c>
      <c r="B1253" t="s">
        <v>919</v>
      </c>
      <c r="C1253" t="s">
        <v>744</v>
      </c>
      <c r="D1253">
        <v>619.35416011888344</v>
      </c>
    </row>
    <row r="1254" spans="1:4">
      <c r="A1254">
        <v>2045</v>
      </c>
      <c r="B1254" t="s">
        <v>919</v>
      </c>
      <c r="C1254" t="s">
        <v>744</v>
      </c>
      <c r="D1254">
        <v>629.12358702918993</v>
      </c>
    </row>
    <row r="1255" spans="1:4">
      <c r="A1255">
        <v>2046</v>
      </c>
      <c r="B1255" t="s">
        <v>919</v>
      </c>
      <c r="C1255" t="s">
        <v>744</v>
      </c>
      <c r="D1255">
        <v>638.27090311749907</v>
      </c>
    </row>
    <row r="1256" spans="1:4">
      <c r="A1256">
        <v>2047</v>
      </c>
      <c r="B1256" t="s">
        <v>919</v>
      </c>
      <c r="C1256" t="s">
        <v>744</v>
      </c>
      <c r="D1256">
        <v>643.80458660308852</v>
      </c>
    </row>
    <row r="1257" spans="1:4">
      <c r="A1257">
        <v>2048</v>
      </c>
      <c r="B1257" t="s">
        <v>919</v>
      </c>
      <c r="C1257" t="s">
        <v>744</v>
      </c>
      <c r="D1257">
        <v>649.38624603865571</v>
      </c>
    </row>
    <row r="1258" spans="1:4">
      <c r="A1258">
        <v>2049</v>
      </c>
      <c r="B1258" t="s">
        <v>919</v>
      </c>
      <c r="C1258" t="s">
        <v>744</v>
      </c>
      <c r="D1258">
        <v>655.01629736627046</v>
      </c>
    </row>
    <row r="1259" spans="1:4">
      <c r="A1259">
        <v>2050</v>
      </c>
      <c r="B1259" t="s">
        <v>919</v>
      </c>
      <c r="C1259" t="s">
        <v>744</v>
      </c>
      <c r="D1259">
        <v>660.69516013414136</v>
      </c>
    </row>
    <row r="1260" spans="1:4">
      <c r="A1260">
        <v>2017</v>
      </c>
      <c r="B1260" t="s">
        <v>925</v>
      </c>
      <c r="C1260" t="s">
        <v>744</v>
      </c>
      <c r="D1260">
        <v>360.68367243403031</v>
      </c>
    </row>
    <row r="1261" spans="1:4">
      <c r="A1261">
        <v>2018</v>
      </c>
      <c r="B1261" t="s">
        <v>925</v>
      </c>
      <c r="C1261" t="s">
        <v>744</v>
      </c>
      <c r="D1261">
        <v>384.18181772383929</v>
      </c>
    </row>
    <row r="1262" spans="1:4">
      <c r="A1262">
        <v>2019</v>
      </c>
      <c r="B1262" t="s">
        <v>925</v>
      </c>
      <c r="C1262" t="s">
        <v>744</v>
      </c>
      <c r="D1262">
        <v>391.52554893855603</v>
      </c>
    </row>
    <row r="1263" spans="1:4">
      <c r="A1263">
        <v>2020</v>
      </c>
      <c r="B1263" t="s">
        <v>925</v>
      </c>
      <c r="C1263" t="s">
        <v>744</v>
      </c>
      <c r="D1263">
        <v>353.37207593561169</v>
      </c>
    </row>
    <row r="1264" spans="1:4">
      <c r="A1264">
        <v>2021</v>
      </c>
      <c r="B1264" t="s">
        <v>925</v>
      </c>
      <c r="C1264" t="s">
        <v>744</v>
      </c>
      <c r="D1264">
        <v>427.95948858710528</v>
      </c>
    </row>
    <row r="1265" spans="1:4">
      <c r="A1265">
        <v>2022</v>
      </c>
      <c r="B1265" t="s">
        <v>925</v>
      </c>
      <c r="C1265" t="s">
        <v>744</v>
      </c>
      <c r="D1265">
        <v>447.02324654923541</v>
      </c>
    </row>
    <row r="1266" spans="1:4">
      <c r="A1266">
        <v>2023</v>
      </c>
      <c r="B1266" t="s">
        <v>925</v>
      </c>
      <c r="C1266" t="s">
        <v>744</v>
      </c>
      <c r="D1266">
        <v>448.71732264963242</v>
      </c>
    </row>
    <row r="1267" spans="1:4">
      <c r="A1267">
        <v>2024</v>
      </c>
      <c r="B1267" t="s">
        <v>925</v>
      </c>
      <c r="C1267" t="s">
        <v>744</v>
      </c>
      <c r="D1267">
        <v>469.70598149990701</v>
      </c>
    </row>
    <row r="1268" spans="1:4">
      <c r="A1268">
        <v>2025</v>
      </c>
      <c r="B1268" t="s">
        <v>925</v>
      </c>
      <c r="C1268" t="s">
        <v>744</v>
      </c>
      <c r="D1268">
        <v>489.87497163388088</v>
      </c>
    </row>
    <row r="1269" spans="1:4">
      <c r="A1269">
        <v>2026</v>
      </c>
      <c r="B1269" t="s">
        <v>925</v>
      </c>
      <c r="C1269" t="s">
        <v>744</v>
      </c>
      <c r="D1269">
        <v>509.01091002377092</v>
      </c>
    </row>
    <row r="1270" spans="1:4">
      <c r="A1270">
        <v>2027</v>
      </c>
      <c r="B1270" t="s">
        <v>925</v>
      </c>
      <c r="C1270" t="s">
        <v>744</v>
      </c>
      <c r="D1270">
        <v>527.71613649161407</v>
      </c>
    </row>
    <row r="1271" spans="1:4">
      <c r="A1271">
        <v>2028</v>
      </c>
      <c r="B1271" t="s">
        <v>925</v>
      </c>
      <c r="C1271" t="s">
        <v>744</v>
      </c>
      <c r="D1271">
        <v>547.3182232066323</v>
      </c>
    </row>
    <row r="1272" spans="1:4">
      <c r="A1272">
        <v>2029</v>
      </c>
      <c r="B1272" t="s">
        <v>925</v>
      </c>
      <c r="C1272" t="s">
        <v>744</v>
      </c>
      <c r="D1272">
        <v>567.36385243606321</v>
      </c>
    </row>
    <row r="1273" spans="1:4">
      <c r="A1273">
        <v>2030</v>
      </c>
      <c r="B1273" t="s">
        <v>925</v>
      </c>
      <c r="C1273" t="s">
        <v>744</v>
      </c>
      <c r="D1273">
        <v>587.14699173564657</v>
      </c>
    </row>
    <row r="1274" spans="1:4">
      <c r="A1274">
        <v>2031</v>
      </c>
      <c r="B1274" t="s">
        <v>925</v>
      </c>
      <c r="C1274" t="s">
        <v>744</v>
      </c>
      <c r="D1274">
        <v>606.58926162560113</v>
      </c>
    </row>
    <row r="1275" spans="1:4">
      <c r="A1275">
        <v>2032</v>
      </c>
      <c r="B1275" t="s">
        <v>925</v>
      </c>
      <c r="C1275" t="s">
        <v>744</v>
      </c>
      <c r="D1275">
        <v>625.92154917616301</v>
      </c>
    </row>
    <row r="1276" spans="1:4">
      <c r="A1276">
        <v>2033</v>
      </c>
      <c r="B1276" t="s">
        <v>925</v>
      </c>
      <c r="C1276" t="s">
        <v>744</v>
      </c>
      <c r="D1276">
        <v>645.09256138871149</v>
      </c>
    </row>
    <row r="1277" spans="1:4">
      <c r="A1277">
        <v>2034</v>
      </c>
      <c r="B1277" t="s">
        <v>925</v>
      </c>
      <c r="C1277" t="s">
        <v>744</v>
      </c>
      <c r="D1277">
        <v>664.04994441664462</v>
      </c>
    </row>
    <row r="1278" spans="1:4">
      <c r="A1278">
        <v>2035</v>
      </c>
      <c r="B1278" t="s">
        <v>925</v>
      </c>
      <c r="C1278" t="s">
        <v>744</v>
      </c>
      <c r="D1278">
        <v>682.74050786641624</v>
      </c>
    </row>
    <row r="1279" spans="1:4">
      <c r="A1279">
        <v>2036</v>
      </c>
      <c r="B1279" t="s">
        <v>925</v>
      </c>
      <c r="C1279" t="s">
        <v>744</v>
      </c>
      <c r="D1279">
        <v>701.11046138734491</v>
      </c>
    </row>
    <row r="1280" spans="1:4">
      <c r="A1280">
        <v>2037</v>
      </c>
      <c r="B1280" t="s">
        <v>925</v>
      </c>
      <c r="C1280" t="s">
        <v>744</v>
      </c>
      <c r="D1280">
        <v>719.10566218728138</v>
      </c>
    </row>
    <row r="1281" spans="1:4">
      <c r="A1281">
        <v>2038</v>
      </c>
      <c r="B1281" t="s">
        <v>925</v>
      </c>
      <c r="C1281" t="s">
        <v>744</v>
      </c>
      <c r="D1281">
        <v>736.67187197437181</v>
      </c>
    </row>
    <row r="1282" spans="1:4">
      <c r="A1282">
        <v>2039</v>
      </c>
      <c r="B1282" t="s">
        <v>925</v>
      </c>
      <c r="C1282" t="s">
        <v>744</v>
      </c>
      <c r="D1282">
        <v>753.75502169883782</v>
      </c>
    </row>
    <row r="1283" spans="1:4">
      <c r="A1283">
        <v>2040</v>
      </c>
      <c r="B1283" t="s">
        <v>925</v>
      </c>
      <c r="C1283" t="s">
        <v>744</v>
      </c>
      <c r="D1283">
        <v>770.30148235455317</v>
      </c>
    </row>
    <row r="1284" spans="1:4">
      <c r="A1284">
        <v>2041</v>
      </c>
      <c r="B1284" t="s">
        <v>925</v>
      </c>
      <c r="C1284" t="s">
        <v>744</v>
      </c>
      <c r="D1284">
        <v>786.25834000007762</v>
      </c>
    </row>
    <row r="1285" spans="1:4">
      <c r="A1285">
        <v>2042</v>
      </c>
      <c r="B1285" t="s">
        <v>925</v>
      </c>
      <c r="C1285" t="s">
        <v>744</v>
      </c>
      <c r="D1285">
        <v>801.57367307404422</v>
      </c>
    </row>
    <row r="1286" spans="1:4">
      <c r="A1286">
        <v>2043</v>
      </c>
      <c r="B1286" t="s">
        <v>925</v>
      </c>
      <c r="C1286" t="s">
        <v>744</v>
      </c>
      <c r="D1286">
        <v>816.19683001170313</v>
      </c>
    </row>
    <row r="1287" spans="1:4">
      <c r="A1287">
        <v>2044</v>
      </c>
      <c r="B1287" t="s">
        <v>925</v>
      </c>
      <c r="C1287" t="s">
        <v>744</v>
      </c>
      <c r="D1287">
        <v>830.07870511945066</v>
      </c>
    </row>
    <row r="1288" spans="1:4">
      <c r="A1288">
        <v>2045</v>
      </c>
      <c r="B1288" t="s">
        <v>925</v>
      </c>
      <c r="C1288" t="s">
        <v>744</v>
      </c>
      <c r="D1288">
        <v>843.17201063290622</v>
      </c>
    </row>
    <row r="1289" spans="1:4">
      <c r="A1289">
        <v>2046</v>
      </c>
      <c r="B1289" t="s">
        <v>925</v>
      </c>
      <c r="C1289" t="s">
        <v>744</v>
      </c>
      <c r="D1289">
        <v>855.43154287281959</v>
      </c>
    </row>
    <row r="1290" spans="1:4">
      <c r="A1290">
        <v>2047</v>
      </c>
      <c r="B1290" t="s">
        <v>925</v>
      </c>
      <c r="C1290" t="s">
        <v>744</v>
      </c>
      <c r="D1290">
        <v>862.8479664928326</v>
      </c>
    </row>
    <row r="1291" spans="1:4">
      <c r="A1291">
        <v>2048</v>
      </c>
      <c r="B1291" t="s">
        <v>925</v>
      </c>
      <c r="C1291" t="s">
        <v>744</v>
      </c>
      <c r="D1291">
        <v>870.32868905034957</v>
      </c>
    </row>
    <row r="1292" spans="1:4">
      <c r="A1292">
        <v>2049</v>
      </c>
      <c r="B1292" t="s">
        <v>925</v>
      </c>
      <c r="C1292" t="s">
        <v>744</v>
      </c>
      <c r="D1292">
        <v>877.87426800453886</v>
      </c>
    </row>
    <row r="1293" spans="1:4">
      <c r="A1293">
        <v>2050</v>
      </c>
      <c r="B1293" t="s">
        <v>925</v>
      </c>
      <c r="C1293" t="s">
        <v>744</v>
      </c>
      <c r="D1293">
        <v>885.48526564763279</v>
      </c>
    </row>
    <row r="1294" spans="1:4">
      <c r="A1294">
        <v>2017</v>
      </c>
      <c r="B1294" t="s">
        <v>928</v>
      </c>
      <c r="C1294" t="s">
        <v>744</v>
      </c>
      <c r="D1294">
        <v>158.98394639882261</v>
      </c>
    </row>
    <row r="1295" spans="1:4">
      <c r="A1295">
        <v>2018</v>
      </c>
      <c r="B1295" t="s">
        <v>928</v>
      </c>
      <c r="C1295" t="s">
        <v>744</v>
      </c>
      <c r="D1295">
        <v>169.3415759693988</v>
      </c>
    </row>
    <row r="1296" spans="1:4">
      <c r="A1296">
        <v>2019</v>
      </c>
      <c r="B1296" t="s">
        <v>928</v>
      </c>
      <c r="C1296" t="s">
        <v>744</v>
      </c>
      <c r="D1296">
        <v>172.578582407558</v>
      </c>
    </row>
    <row r="1297" spans="1:4">
      <c r="A1297">
        <v>2020</v>
      </c>
      <c r="B1297" t="s">
        <v>928</v>
      </c>
      <c r="C1297" t="s">
        <v>744</v>
      </c>
      <c r="D1297">
        <v>155.7611044610384</v>
      </c>
    </row>
    <row r="1298" spans="1:4">
      <c r="A1298">
        <v>2021</v>
      </c>
      <c r="B1298" t="s">
        <v>928</v>
      </c>
      <c r="C1298" t="s">
        <v>744</v>
      </c>
      <c r="D1298">
        <v>188.63811587380431</v>
      </c>
    </row>
    <row r="1299" spans="1:4">
      <c r="A1299">
        <v>2022</v>
      </c>
      <c r="B1299" t="s">
        <v>928</v>
      </c>
      <c r="C1299" t="s">
        <v>744</v>
      </c>
      <c r="D1299">
        <v>197.0411341018216</v>
      </c>
    </row>
    <row r="1300" spans="1:4">
      <c r="A1300">
        <v>2023</v>
      </c>
      <c r="B1300" t="s">
        <v>928</v>
      </c>
      <c r="C1300" t="s">
        <v>744</v>
      </c>
      <c r="D1300">
        <v>197.78785740682599</v>
      </c>
    </row>
    <row r="1301" spans="1:4">
      <c r="A1301">
        <v>2024</v>
      </c>
      <c r="B1301" t="s">
        <v>928</v>
      </c>
      <c r="C1301" t="s">
        <v>744</v>
      </c>
      <c r="D1301">
        <v>207.0393430399761</v>
      </c>
    </row>
    <row r="1302" spans="1:4">
      <c r="A1302">
        <v>2025</v>
      </c>
      <c r="B1302" t="s">
        <v>928</v>
      </c>
      <c r="C1302" t="s">
        <v>744</v>
      </c>
      <c r="D1302">
        <v>215.92953101199899</v>
      </c>
    </row>
    <row r="1303" spans="1:4">
      <c r="A1303">
        <v>2026</v>
      </c>
      <c r="B1303" t="s">
        <v>928</v>
      </c>
      <c r="C1303" t="s">
        <v>744</v>
      </c>
      <c r="D1303">
        <v>224.36436528863479</v>
      </c>
    </row>
    <row r="1304" spans="1:4">
      <c r="A1304">
        <v>2027</v>
      </c>
      <c r="B1304" t="s">
        <v>928</v>
      </c>
      <c r="C1304" t="s">
        <v>744</v>
      </c>
      <c r="D1304">
        <v>232.60934821806131</v>
      </c>
    </row>
    <row r="1305" spans="1:4">
      <c r="A1305">
        <v>2028</v>
      </c>
      <c r="B1305" t="s">
        <v>928</v>
      </c>
      <c r="C1305" t="s">
        <v>744</v>
      </c>
      <c r="D1305">
        <v>241.24965367623389</v>
      </c>
    </row>
    <row r="1306" spans="1:4">
      <c r="A1306">
        <v>2029</v>
      </c>
      <c r="B1306" t="s">
        <v>928</v>
      </c>
      <c r="C1306" t="s">
        <v>744</v>
      </c>
      <c r="D1306">
        <v>250.08546601405311</v>
      </c>
    </row>
    <row r="1307" spans="1:4">
      <c r="A1307">
        <v>2030</v>
      </c>
      <c r="B1307" t="s">
        <v>928</v>
      </c>
      <c r="C1307" t="s">
        <v>744</v>
      </c>
      <c r="D1307">
        <v>258.80557673262371</v>
      </c>
    </row>
    <row r="1308" spans="1:4">
      <c r="A1308">
        <v>2031</v>
      </c>
      <c r="B1308" t="s">
        <v>928</v>
      </c>
      <c r="C1308" t="s">
        <v>744</v>
      </c>
      <c r="D1308">
        <v>267.37543733428799</v>
      </c>
    </row>
    <row r="1309" spans="1:4">
      <c r="A1309">
        <v>2032</v>
      </c>
      <c r="B1309" t="s">
        <v>928</v>
      </c>
      <c r="C1309" t="s">
        <v>744</v>
      </c>
      <c r="D1309">
        <v>275.89681937235991</v>
      </c>
    </row>
    <row r="1310" spans="1:4">
      <c r="A1310">
        <v>2033</v>
      </c>
      <c r="B1310" t="s">
        <v>928</v>
      </c>
      <c r="C1310" t="s">
        <v>744</v>
      </c>
      <c r="D1310">
        <v>284.34711366331771</v>
      </c>
    </row>
    <row r="1311" spans="1:4">
      <c r="A1311">
        <v>2034</v>
      </c>
      <c r="B1311" t="s">
        <v>928</v>
      </c>
      <c r="C1311" t="s">
        <v>744</v>
      </c>
      <c r="D1311">
        <v>292.70324341778041</v>
      </c>
    </row>
    <row r="1312" spans="1:4">
      <c r="A1312">
        <v>2035</v>
      </c>
      <c r="B1312" t="s">
        <v>928</v>
      </c>
      <c r="C1312" t="s">
        <v>744</v>
      </c>
      <c r="D1312">
        <v>300.94176310903629</v>
      </c>
    </row>
    <row r="1313" spans="1:4">
      <c r="A1313">
        <v>2036</v>
      </c>
      <c r="B1313" t="s">
        <v>928</v>
      </c>
      <c r="C1313" t="s">
        <v>744</v>
      </c>
      <c r="D1313">
        <v>309.0389627582785</v>
      </c>
    </row>
    <row r="1314" spans="1:4">
      <c r="A1314">
        <v>2037</v>
      </c>
      <c r="B1314" t="s">
        <v>928</v>
      </c>
      <c r="C1314" t="s">
        <v>744</v>
      </c>
      <c r="D1314">
        <v>316.97097703579311</v>
      </c>
    </row>
    <row r="1315" spans="1:4">
      <c r="A1315">
        <v>2038</v>
      </c>
      <c r="B1315" t="s">
        <v>928</v>
      </c>
      <c r="C1315" t="s">
        <v>744</v>
      </c>
      <c r="D1315">
        <v>324.71389851703111</v>
      </c>
    </row>
    <row r="1316" spans="1:4">
      <c r="A1316">
        <v>2039</v>
      </c>
      <c r="B1316" t="s">
        <v>928</v>
      </c>
      <c r="C1316" t="s">
        <v>744</v>
      </c>
      <c r="D1316">
        <v>332.2438943768085</v>
      </c>
    </row>
    <row r="1317" spans="1:4">
      <c r="A1317">
        <v>2040</v>
      </c>
      <c r="B1317" t="s">
        <v>928</v>
      </c>
      <c r="C1317" t="s">
        <v>744</v>
      </c>
      <c r="D1317">
        <v>339.53732575457508</v>
      </c>
    </row>
    <row r="1318" spans="1:4">
      <c r="A1318">
        <v>2041</v>
      </c>
      <c r="B1318" t="s">
        <v>928</v>
      </c>
      <c r="C1318" t="s">
        <v>744</v>
      </c>
      <c r="D1318">
        <v>346.57086897955639</v>
      </c>
    </row>
    <row r="1319" spans="1:4">
      <c r="A1319">
        <v>2042</v>
      </c>
      <c r="B1319" t="s">
        <v>928</v>
      </c>
      <c r="C1319" t="s">
        <v>744</v>
      </c>
      <c r="D1319">
        <v>353.32163780721089</v>
      </c>
    </row>
    <row r="1320" spans="1:4">
      <c r="A1320">
        <v>2043</v>
      </c>
      <c r="B1320" t="s">
        <v>928</v>
      </c>
      <c r="C1320" t="s">
        <v>744</v>
      </c>
      <c r="D1320">
        <v>359.76730578843501</v>
      </c>
    </row>
    <row r="1321" spans="1:4">
      <c r="A1321">
        <v>2044</v>
      </c>
      <c r="B1321" t="s">
        <v>928</v>
      </c>
      <c r="C1321" t="s">
        <v>744</v>
      </c>
      <c r="D1321">
        <v>365.8862278709114</v>
      </c>
    </row>
    <row r="1322" spans="1:4">
      <c r="A1322">
        <v>2045</v>
      </c>
      <c r="B1322" t="s">
        <v>928</v>
      </c>
      <c r="C1322" t="s">
        <v>744</v>
      </c>
      <c r="D1322">
        <v>371.65756031822463</v>
      </c>
    </row>
    <row r="1323" spans="1:4">
      <c r="A1323">
        <v>2046</v>
      </c>
      <c r="B1323" t="s">
        <v>928</v>
      </c>
      <c r="C1323" t="s">
        <v>744</v>
      </c>
      <c r="D1323">
        <v>377.06137802738789</v>
      </c>
    </row>
    <row r="1324" spans="1:4">
      <c r="A1324">
        <v>2047</v>
      </c>
      <c r="B1324" t="s">
        <v>928</v>
      </c>
      <c r="C1324" t="s">
        <v>744</v>
      </c>
      <c r="D1324">
        <v>380.3304261861752</v>
      </c>
    </row>
    <row r="1325" spans="1:4">
      <c r="A1325">
        <v>2048</v>
      </c>
      <c r="B1325" t="s">
        <v>928</v>
      </c>
      <c r="C1325" t="s">
        <v>744</v>
      </c>
      <c r="D1325">
        <v>383.62781635103289</v>
      </c>
    </row>
    <row r="1326" spans="1:4">
      <c r="A1326">
        <v>2049</v>
      </c>
      <c r="B1326" t="s">
        <v>928</v>
      </c>
      <c r="C1326" t="s">
        <v>744</v>
      </c>
      <c r="D1326">
        <v>386.95379424159108</v>
      </c>
    </row>
    <row r="1327" spans="1:4">
      <c r="A1327">
        <v>2050</v>
      </c>
      <c r="B1327" t="s">
        <v>928</v>
      </c>
      <c r="C1327" t="s">
        <v>744</v>
      </c>
      <c r="D1327">
        <v>390.30860770782169</v>
      </c>
    </row>
    <row r="1328" spans="1:4">
      <c r="A1328">
        <v>2017</v>
      </c>
      <c r="B1328" t="s">
        <v>846</v>
      </c>
      <c r="D1328">
        <v>1</v>
      </c>
    </row>
    <row r="1329" spans="1:4">
      <c r="A1329">
        <v>2018</v>
      </c>
      <c r="B1329" t="s">
        <v>846</v>
      </c>
      <c r="D1329">
        <v>1.0406222265738569</v>
      </c>
    </row>
    <row r="1330" spans="1:4">
      <c r="A1330">
        <v>2019</v>
      </c>
      <c r="B1330" t="s">
        <v>846</v>
      </c>
      <c r="D1330">
        <v>1.0807804018432901</v>
      </c>
    </row>
    <row r="1331" spans="1:4">
      <c r="A1331">
        <v>2020</v>
      </c>
      <c r="B1331" t="s">
        <v>846</v>
      </c>
      <c r="D1331">
        <v>1.11699907198555</v>
      </c>
    </row>
    <row r="1332" spans="1:4">
      <c r="A1332">
        <v>2021</v>
      </c>
      <c r="B1332" t="s">
        <v>846</v>
      </c>
      <c r="D1332">
        <v>1.154431487366564</v>
      </c>
    </row>
    <row r="1333" spans="1:4">
      <c r="A1333">
        <v>2022</v>
      </c>
      <c r="B1333" t="s">
        <v>846</v>
      </c>
      <c r="D1333">
        <v>1.190773123133074</v>
      </c>
    </row>
    <row r="1334" spans="1:4">
      <c r="A1334">
        <v>2023</v>
      </c>
      <c r="B1334" t="s">
        <v>846</v>
      </c>
      <c r="D1334">
        <v>1.2270493113265539</v>
      </c>
    </row>
    <row r="1335" spans="1:4">
      <c r="A1335">
        <v>2024</v>
      </c>
      <c r="B1335" t="s">
        <v>846</v>
      </c>
      <c r="D1335">
        <v>1.2631843175464581</v>
      </c>
    </row>
    <row r="1336" spans="1:4">
      <c r="A1336">
        <v>2025</v>
      </c>
      <c r="B1336" t="s">
        <v>846</v>
      </c>
      <c r="D1336">
        <v>1.2991004551151031</v>
      </c>
    </row>
    <row r="1337" spans="1:4">
      <c r="A1337">
        <v>2026</v>
      </c>
      <c r="B1337" t="s">
        <v>846</v>
      </c>
      <c r="D1337">
        <v>1.3347183392322619</v>
      </c>
    </row>
    <row r="1338" spans="1:4">
      <c r="A1338">
        <v>2027</v>
      </c>
      <c r="B1338" t="s">
        <v>846</v>
      </c>
      <c r="D1338">
        <v>1.371312771132154</v>
      </c>
    </row>
    <row r="1339" spans="1:4">
      <c r="A1339">
        <v>2028</v>
      </c>
      <c r="B1339" t="s">
        <v>846</v>
      </c>
      <c r="D1339">
        <v>1.407517744453175</v>
      </c>
    </row>
    <row r="1340" spans="1:4">
      <c r="A1340">
        <v>2029</v>
      </c>
      <c r="B1340" t="s">
        <v>846</v>
      </c>
      <c r="D1340">
        <v>1.443249058997319</v>
      </c>
    </row>
    <row r="1341" spans="1:4">
      <c r="A1341">
        <v>2030</v>
      </c>
      <c r="B1341" t="s">
        <v>846</v>
      </c>
      <c r="D1341">
        <v>1.4798874504462349</v>
      </c>
    </row>
    <row r="1342" spans="1:4">
      <c r="A1342">
        <v>2031</v>
      </c>
      <c r="B1342" t="s">
        <v>846</v>
      </c>
      <c r="D1342">
        <v>1.5159529354744949</v>
      </c>
    </row>
    <row r="1343" spans="1:4">
      <c r="A1343">
        <v>2032</v>
      </c>
      <c r="B1343" t="s">
        <v>846</v>
      </c>
      <c r="D1343">
        <v>1.55289735167413</v>
      </c>
    </row>
    <row r="1344" spans="1:4">
      <c r="A1344">
        <v>2033</v>
      </c>
      <c r="B1344" t="s">
        <v>846</v>
      </c>
      <c r="D1344">
        <v>1.5907421189706841</v>
      </c>
    </row>
    <row r="1345" spans="1:4">
      <c r="A1345">
        <v>2034</v>
      </c>
      <c r="B1345" t="s">
        <v>846</v>
      </c>
      <c r="D1345">
        <v>1.6278936061856759</v>
      </c>
    </row>
    <row r="1346" spans="1:4">
      <c r="A1346">
        <v>2035</v>
      </c>
      <c r="B1346" t="s">
        <v>846</v>
      </c>
      <c r="D1346">
        <v>1.665912759495519</v>
      </c>
    </row>
    <row r="1347" spans="1:4">
      <c r="A1347">
        <v>2036</v>
      </c>
      <c r="B1347" t="s">
        <v>846</v>
      </c>
      <c r="D1347">
        <v>1.70481984308097</v>
      </c>
    </row>
    <row r="1348" spans="1:4">
      <c r="A1348">
        <v>2037</v>
      </c>
      <c r="B1348" t="s">
        <v>846</v>
      </c>
      <c r="D1348">
        <v>1.7429041886402861</v>
      </c>
    </row>
    <row r="1349" spans="1:4">
      <c r="A1349">
        <v>2038</v>
      </c>
      <c r="B1349" t="s">
        <v>846</v>
      </c>
      <c r="D1349">
        <v>1.781839308774148</v>
      </c>
    </row>
    <row r="1350" spans="1:4">
      <c r="A1350">
        <v>2039</v>
      </c>
      <c r="B1350" t="s">
        <v>846</v>
      </c>
      <c r="D1350">
        <v>1.8216442091229661</v>
      </c>
    </row>
    <row r="1351" spans="1:4">
      <c r="A1351">
        <v>2040</v>
      </c>
      <c r="B1351" t="s">
        <v>846</v>
      </c>
      <c r="D1351">
        <v>1.862338319898323</v>
      </c>
    </row>
    <row r="1352" spans="1:4">
      <c r="A1352">
        <v>2041</v>
      </c>
      <c r="B1352" t="s">
        <v>846</v>
      </c>
      <c r="D1352">
        <v>1.9020501529340901</v>
      </c>
    </row>
    <row r="1353" spans="1:4">
      <c r="A1353">
        <v>2042</v>
      </c>
      <c r="B1353" t="s">
        <v>846</v>
      </c>
      <c r="D1353">
        <v>1.9426087868256501</v>
      </c>
    </row>
    <row r="1354" spans="1:4">
      <c r="A1354">
        <v>2043</v>
      </c>
      <c r="B1354" t="s">
        <v>846</v>
      </c>
      <c r="D1354">
        <v>1.9840322784501221</v>
      </c>
    </row>
    <row r="1355" spans="1:4">
      <c r="A1355">
        <v>2044</v>
      </c>
      <c r="B1355" t="s">
        <v>846</v>
      </c>
      <c r="D1355">
        <v>2.0263390697229831</v>
      </c>
    </row>
    <row r="1356" spans="1:4">
      <c r="A1356">
        <v>2045</v>
      </c>
      <c r="B1356" t="s">
        <v>846</v>
      </c>
      <c r="D1356">
        <v>2.0695479958084921</v>
      </c>
    </row>
    <row r="1357" spans="1:4">
      <c r="A1357">
        <v>2046</v>
      </c>
      <c r="B1357" t="s">
        <v>846</v>
      </c>
      <c r="D1357">
        <v>2.1115765345861832</v>
      </c>
    </row>
    <row r="1358" spans="1:4">
      <c r="A1358">
        <v>2047</v>
      </c>
      <c r="B1358" t="s">
        <v>846</v>
      </c>
      <c r="D1358">
        <v>2.1544585921396449</v>
      </c>
    </row>
    <row r="1359" spans="1:4">
      <c r="A1359">
        <v>2048</v>
      </c>
      <c r="B1359" t="s">
        <v>846</v>
      </c>
      <c r="D1359">
        <v>2.1982115017933781</v>
      </c>
    </row>
    <row r="1360" spans="1:4">
      <c r="A1360">
        <v>2049</v>
      </c>
      <c r="B1360" t="s">
        <v>846</v>
      </c>
      <c r="D1360">
        <v>2.242852948878344</v>
      </c>
    </row>
    <row r="1361" spans="1:4">
      <c r="A1361">
        <v>2050</v>
      </c>
      <c r="B1361" t="s">
        <v>846</v>
      </c>
      <c r="D1361">
        <v>2.2884009778805749</v>
      </c>
    </row>
    <row r="1362" spans="1:4">
      <c r="A1362">
        <v>2017</v>
      </c>
      <c r="B1362" t="s">
        <v>915</v>
      </c>
      <c r="C1362" t="s">
        <v>744</v>
      </c>
      <c r="D1362">
        <v>403.55332735729002</v>
      </c>
    </row>
    <row r="1363" spans="1:4">
      <c r="A1363">
        <v>2018</v>
      </c>
      <c r="B1363" t="s">
        <v>915</v>
      </c>
      <c r="C1363" t="s">
        <v>744</v>
      </c>
      <c r="D1363">
        <v>429.84438360176648</v>
      </c>
    </row>
    <row r="1364" spans="1:4">
      <c r="A1364">
        <v>2019</v>
      </c>
      <c r="B1364" t="s">
        <v>915</v>
      </c>
      <c r="C1364" t="s">
        <v>744</v>
      </c>
      <c r="D1364">
        <v>438.06096614601398</v>
      </c>
    </row>
    <row r="1365" spans="1:4">
      <c r="A1365">
        <v>2020</v>
      </c>
      <c r="B1365" t="s">
        <v>915</v>
      </c>
      <c r="C1365" t="s">
        <v>744</v>
      </c>
      <c r="D1365">
        <v>395.37269895423861</v>
      </c>
    </row>
    <row r="1366" spans="1:4">
      <c r="A1366">
        <v>2021</v>
      </c>
      <c r="B1366" t="s">
        <v>915</v>
      </c>
      <c r="C1366" t="s">
        <v>744</v>
      </c>
      <c r="D1366">
        <v>478.82532200023132</v>
      </c>
    </row>
    <row r="1367" spans="1:4">
      <c r="A1367">
        <v>2022</v>
      </c>
      <c r="B1367" t="s">
        <v>915</v>
      </c>
      <c r="C1367" t="s">
        <v>744</v>
      </c>
      <c r="D1367">
        <v>500.15493447100022</v>
      </c>
    </row>
    <row r="1368" spans="1:4">
      <c r="A1368">
        <v>2023</v>
      </c>
      <c r="B1368" t="s">
        <v>915</v>
      </c>
      <c r="C1368" t="s">
        <v>744</v>
      </c>
      <c r="D1368">
        <v>502.05036279049739</v>
      </c>
    </row>
    <row r="1369" spans="1:4">
      <c r="A1369">
        <v>2024</v>
      </c>
      <c r="B1369" t="s">
        <v>915</v>
      </c>
      <c r="C1369" t="s">
        <v>744</v>
      </c>
      <c r="D1369">
        <v>525.5336634307406</v>
      </c>
    </row>
    <row r="1370" spans="1:4">
      <c r="A1370">
        <v>2025</v>
      </c>
      <c r="B1370" t="s">
        <v>915</v>
      </c>
      <c r="C1370" t="s">
        <v>744</v>
      </c>
      <c r="D1370">
        <v>548.09987227261763</v>
      </c>
    </row>
    <row r="1371" spans="1:4">
      <c r="A1371">
        <v>2026</v>
      </c>
      <c r="B1371" t="s">
        <v>915</v>
      </c>
      <c r="C1371" t="s">
        <v>744</v>
      </c>
      <c r="D1371">
        <v>569.51024429536744</v>
      </c>
    </row>
    <row r="1372" spans="1:4">
      <c r="A1372">
        <v>2027</v>
      </c>
      <c r="B1372" t="s">
        <v>915</v>
      </c>
      <c r="C1372" t="s">
        <v>744</v>
      </c>
      <c r="D1372">
        <v>590.43871141762236</v>
      </c>
    </row>
    <row r="1373" spans="1:4">
      <c r="A1373">
        <v>2028</v>
      </c>
      <c r="B1373" t="s">
        <v>915</v>
      </c>
      <c r="C1373" t="s">
        <v>744</v>
      </c>
      <c r="D1373">
        <v>612.37063659629416</v>
      </c>
    </row>
    <row r="1374" spans="1:4">
      <c r="A1374">
        <v>2029</v>
      </c>
      <c r="B1374" t="s">
        <v>915</v>
      </c>
      <c r="C1374" t="s">
        <v>744</v>
      </c>
      <c r="D1374">
        <v>634.79882226912082</v>
      </c>
    </row>
    <row r="1375" spans="1:4">
      <c r="A1375">
        <v>2030</v>
      </c>
      <c r="B1375" t="s">
        <v>915</v>
      </c>
      <c r="C1375" t="s">
        <v>744</v>
      </c>
      <c r="D1375">
        <v>656.93331933699085</v>
      </c>
    </row>
    <row r="1376" spans="1:4">
      <c r="A1376">
        <v>2031</v>
      </c>
      <c r="B1376" t="s">
        <v>915</v>
      </c>
      <c r="C1376" t="s">
        <v>744</v>
      </c>
      <c r="D1376">
        <v>678.68643239731284</v>
      </c>
    </row>
    <row r="1377" spans="1:4">
      <c r="A1377">
        <v>2032</v>
      </c>
      <c r="B1377" t="s">
        <v>915</v>
      </c>
      <c r="C1377" t="s">
        <v>744</v>
      </c>
      <c r="D1377">
        <v>700.31649098524099</v>
      </c>
    </row>
    <row r="1378" spans="1:4">
      <c r="A1378">
        <v>2033</v>
      </c>
      <c r="B1378" t="s">
        <v>915</v>
      </c>
      <c r="C1378" t="s">
        <v>744</v>
      </c>
      <c r="D1378">
        <v>721.76610558789866</v>
      </c>
    </row>
    <row r="1379" spans="1:4">
      <c r="A1379">
        <v>2034</v>
      </c>
      <c r="B1379" t="s">
        <v>915</v>
      </c>
      <c r="C1379" t="s">
        <v>744</v>
      </c>
      <c r="D1379">
        <v>742.9766997555854</v>
      </c>
    </row>
    <row r="1380" spans="1:4">
      <c r="A1380">
        <v>2035</v>
      </c>
      <c r="B1380" t="s">
        <v>915</v>
      </c>
      <c r="C1380" t="s">
        <v>744</v>
      </c>
      <c r="D1380">
        <v>763.88876106248415</v>
      </c>
    </row>
    <row r="1381" spans="1:4">
      <c r="A1381">
        <v>2036</v>
      </c>
      <c r="B1381" t="s">
        <v>915</v>
      </c>
      <c r="C1381" t="s">
        <v>744</v>
      </c>
      <c r="D1381">
        <v>784.44210581674508</v>
      </c>
    </row>
    <row r="1382" spans="1:4">
      <c r="A1382">
        <v>2037</v>
      </c>
      <c r="B1382" t="s">
        <v>915</v>
      </c>
      <c r="C1382" t="s">
        <v>744</v>
      </c>
      <c r="D1382">
        <v>804.57615599503572</v>
      </c>
    </row>
    <row r="1383" spans="1:4">
      <c r="A1383">
        <v>2038</v>
      </c>
      <c r="B1383" t="s">
        <v>915</v>
      </c>
      <c r="C1383" t="s">
        <v>744</v>
      </c>
      <c r="D1383">
        <v>824.23022672354398</v>
      </c>
    </row>
    <row r="1384" spans="1:4">
      <c r="A1384">
        <v>2039</v>
      </c>
      <c r="B1384" t="s">
        <v>915</v>
      </c>
      <c r="C1384" t="s">
        <v>744</v>
      </c>
      <c r="D1384">
        <v>843.34382248608006</v>
      </c>
    </row>
    <row r="1385" spans="1:4">
      <c r="A1385">
        <v>2040</v>
      </c>
      <c r="B1385" t="s">
        <v>915</v>
      </c>
      <c r="C1385" t="s">
        <v>744</v>
      </c>
      <c r="D1385">
        <v>861.8569401122229</v>
      </c>
    </row>
    <row r="1386" spans="1:4">
      <c r="A1386">
        <v>2041</v>
      </c>
      <c r="B1386" t="s">
        <v>915</v>
      </c>
      <c r="C1386" t="s">
        <v>744</v>
      </c>
      <c r="D1386">
        <v>879.71037648643482</v>
      </c>
    </row>
    <row r="1387" spans="1:4">
      <c r="A1387">
        <v>2042</v>
      </c>
      <c r="B1387" t="s">
        <v>915</v>
      </c>
      <c r="C1387" t="s">
        <v>744</v>
      </c>
      <c r="D1387">
        <v>896.84603882422709</v>
      </c>
    </row>
    <row r="1388" spans="1:4">
      <c r="A1388">
        <v>2043</v>
      </c>
      <c r="B1388" t="s">
        <v>915</v>
      </c>
      <c r="C1388" t="s">
        <v>744</v>
      </c>
      <c r="D1388">
        <v>913.20725528527828</v>
      </c>
    </row>
    <row r="1389" spans="1:4">
      <c r="A1389">
        <v>2044</v>
      </c>
      <c r="B1389" t="s">
        <v>915</v>
      </c>
      <c r="C1389" t="s">
        <v>744</v>
      </c>
      <c r="D1389">
        <v>928.73908363748762</v>
      </c>
    </row>
    <row r="1390" spans="1:4">
      <c r="A1390">
        <v>2045</v>
      </c>
      <c r="B1390" t="s">
        <v>915</v>
      </c>
      <c r="C1390" t="s">
        <v>744</v>
      </c>
      <c r="D1390">
        <v>943.38861565096386</v>
      </c>
    </row>
    <row r="1391" spans="1:4">
      <c r="A1391">
        <v>2046</v>
      </c>
      <c r="B1391" t="s">
        <v>915</v>
      </c>
      <c r="C1391" t="s">
        <v>744</v>
      </c>
      <c r="D1391">
        <v>957.10527488833463</v>
      </c>
    </row>
    <row r="1392" spans="1:4">
      <c r="A1392">
        <v>2047</v>
      </c>
      <c r="B1392" t="s">
        <v>915</v>
      </c>
      <c r="C1392" t="s">
        <v>744</v>
      </c>
      <c r="D1392">
        <v>965.40318981403698</v>
      </c>
    </row>
    <row r="1393" spans="1:4">
      <c r="A1393">
        <v>2048</v>
      </c>
      <c r="B1393" t="s">
        <v>915</v>
      </c>
      <c r="C1393" t="s">
        <v>744</v>
      </c>
      <c r="D1393">
        <v>973.77304603389371</v>
      </c>
    </row>
    <row r="1394" spans="1:4">
      <c r="A1394">
        <v>2049</v>
      </c>
      <c r="B1394" t="s">
        <v>915</v>
      </c>
      <c r="C1394" t="s">
        <v>744</v>
      </c>
      <c r="D1394">
        <v>982.21546726480528</v>
      </c>
    </row>
    <row r="1395" spans="1:4">
      <c r="A1395">
        <v>2050</v>
      </c>
      <c r="B1395" t="s">
        <v>915</v>
      </c>
      <c r="C1395" t="s">
        <v>744</v>
      </c>
      <c r="D1395">
        <v>990.7310826311782</v>
      </c>
    </row>
    <row r="1396" spans="1:4">
      <c r="A1396">
        <v>2017</v>
      </c>
      <c r="B1396" t="s">
        <v>868</v>
      </c>
    </row>
    <row r="1397" spans="1:4">
      <c r="A1397">
        <v>2018</v>
      </c>
      <c r="B1397" t="s">
        <v>868</v>
      </c>
    </row>
    <row r="1398" spans="1:4">
      <c r="A1398">
        <v>2019</v>
      </c>
      <c r="B1398" t="s">
        <v>868</v>
      </c>
    </row>
    <row r="1399" spans="1:4">
      <c r="A1399">
        <v>2020</v>
      </c>
      <c r="B1399" t="s">
        <v>868</v>
      </c>
    </row>
    <row r="1400" spans="1:4">
      <c r="A1400">
        <v>2021</v>
      </c>
      <c r="B1400" t="s">
        <v>868</v>
      </c>
    </row>
    <row r="1401" spans="1:4">
      <c r="A1401">
        <v>2022</v>
      </c>
      <c r="B1401" t="s">
        <v>868</v>
      </c>
    </row>
    <row r="1402" spans="1:4">
      <c r="A1402">
        <v>2023</v>
      </c>
      <c r="B1402" t="s">
        <v>868</v>
      </c>
    </row>
    <row r="1403" spans="1:4">
      <c r="A1403">
        <v>2024</v>
      </c>
      <c r="B1403" t="s">
        <v>868</v>
      </c>
    </row>
    <row r="1404" spans="1:4">
      <c r="A1404">
        <v>2025</v>
      </c>
      <c r="B1404" t="s">
        <v>868</v>
      </c>
    </row>
    <row r="1405" spans="1:4">
      <c r="A1405">
        <v>2026</v>
      </c>
      <c r="B1405" t="s">
        <v>868</v>
      </c>
    </row>
    <row r="1406" spans="1:4">
      <c r="A1406">
        <v>2027</v>
      </c>
      <c r="B1406" t="s">
        <v>868</v>
      </c>
    </row>
    <row r="1407" spans="1:4">
      <c r="A1407">
        <v>2028</v>
      </c>
      <c r="B1407" t="s">
        <v>868</v>
      </c>
    </row>
    <row r="1408" spans="1:4">
      <c r="A1408">
        <v>2029</v>
      </c>
      <c r="B1408" t="s">
        <v>868</v>
      </c>
    </row>
    <row r="1409" spans="1:2">
      <c r="A1409">
        <v>2030</v>
      </c>
      <c r="B1409" t="s">
        <v>868</v>
      </c>
    </row>
    <row r="1410" spans="1:2">
      <c r="A1410">
        <v>2031</v>
      </c>
      <c r="B1410" t="s">
        <v>868</v>
      </c>
    </row>
    <row r="1411" spans="1:2">
      <c r="A1411">
        <v>2032</v>
      </c>
      <c r="B1411" t="s">
        <v>868</v>
      </c>
    </row>
    <row r="1412" spans="1:2">
      <c r="A1412">
        <v>2033</v>
      </c>
      <c r="B1412" t="s">
        <v>868</v>
      </c>
    </row>
    <row r="1413" spans="1:2">
      <c r="A1413">
        <v>2034</v>
      </c>
      <c r="B1413" t="s">
        <v>868</v>
      </c>
    </row>
    <row r="1414" spans="1:2">
      <c r="A1414">
        <v>2035</v>
      </c>
      <c r="B1414" t="s">
        <v>868</v>
      </c>
    </row>
    <row r="1415" spans="1:2">
      <c r="A1415">
        <v>2036</v>
      </c>
      <c r="B1415" t="s">
        <v>868</v>
      </c>
    </row>
    <row r="1416" spans="1:2">
      <c r="A1416">
        <v>2037</v>
      </c>
      <c r="B1416" t="s">
        <v>868</v>
      </c>
    </row>
    <row r="1417" spans="1:2">
      <c r="A1417">
        <v>2038</v>
      </c>
      <c r="B1417" t="s">
        <v>868</v>
      </c>
    </row>
    <row r="1418" spans="1:2">
      <c r="A1418">
        <v>2039</v>
      </c>
      <c r="B1418" t="s">
        <v>868</v>
      </c>
    </row>
    <row r="1419" spans="1:2">
      <c r="A1419">
        <v>2040</v>
      </c>
      <c r="B1419" t="s">
        <v>868</v>
      </c>
    </row>
    <row r="1420" spans="1:2">
      <c r="A1420">
        <v>2041</v>
      </c>
      <c r="B1420" t="s">
        <v>868</v>
      </c>
    </row>
    <row r="1421" spans="1:2">
      <c r="A1421">
        <v>2042</v>
      </c>
      <c r="B1421" t="s">
        <v>868</v>
      </c>
    </row>
    <row r="1422" spans="1:2">
      <c r="A1422">
        <v>2043</v>
      </c>
      <c r="B1422" t="s">
        <v>868</v>
      </c>
    </row>
    <row r="1423" spans="1:2">
      <c r="A1423">
        <v>2044</v>
      </c>
      <c r="B1423" t="s">
        <v>868</v>
      </c>
    </row>
    <row r="1424" spans="1:2">
      <c r="A1424">
        <v>2045</v>
      </c>
      <c r="B1424" t="s">
        <v>868</v>
      </c>
    </row>
    <row r="1425" spans="1:4">
      <c r="A1425">
        <v>2046</v>
      </c>
      <c r="B1425" t="s">
        <v>868</v>
      </c>
    </row>
    <row r="1426" spans="1:4">
      <c r="A1426">
        <v>2047</v>
      </c>
      <c r="B1426" t="s">
        <v>868</v>
      </c>
    </row>
    <row r="1427" spans="1:4">
      <c r="A1427">
        <v>2048</v>
      </c>
      <c r="B1427" t="s">
        <v>868</v>
      </c>
    </row>
    <row r="1428" spans="1:4">
      <c r="A1428">
        <v>2049</v>
      </c>
      <c r="B1428" t="s">
        <v>868</v>
      </c>
    </row>
    <row r="1429" spans="1:4">
      <c r="A1429">
        <v>2050</v>
      </c>
      <c r="B1429" t="s">
        <v>868</v>
      </c>
    </row>
    <row r="1430" spans="1:4">
      <c r="A1430">
        <v>2017</v>
      </c>
      <c r="B1430" t="s">
        <v>891</v>
      </c>
      <c r="C1430" t="s">
        <v>744</v>
      </c>
      <c r="D1430">
        <v>15387.528687458631</v>
      </c>
    </row>
    <row r="1431" spans="1:4">
      <c r="A1431">
        <v>2018</v>
      </c>
      <c r="B1431" t="s">
        <v>891</v>
      </c>
      <c r="C1431" t="s">
        <v>744</v>
      </c>
      <c r="D1431">
        <v>16390.009288559701</v>
      </c>
    </row>
    <row r="1432" spans="1:4">
      <c r="A1432">
        <v>2019</v>
      </c>
      <c r="B1432" t="s">
        <v>891</v>
      </c>
      <c r="C1432" t="s">
        <v>744</v>
      </c>
      <c r="D1432">
        <v>16703.308401815531</v>
      </c>
    </row>
    <row r="1433" spans="1:4">
      <c r="A1433">
        <v>2020</v>
      </c>
      <c r="B1433" t="s">
        <v>891</v>
      </c>
      <c r="C1433" t="s">
        <v>744</v>
      </c>
      <c r="D1433">
        <v>15075.60050919845</v>
      </c>
    </row>
    <row r="1434" spans="1:4">
      <c r="A1434">
        <v>2021</v>
      </c>
      <c r="B1434" t="s">
        <v>891</v>
      </c>
      <c r="C1434" t="s">
        <v>744</v>
      </c>
      <c r="D1434">
        <v>18257.65736293111</v>
      </c>
    </row>
    <row r="1435" spans="1:4">
      <c r="A1435">
        <v>2022</v>
      </c>
      <c r="B1435" t="s">
        <v>891</v>
      </c>
      <c r="C1435" t="s">
        <v>744</v>
      </c>
      <c r="D1435">
        <v>19070.957617288201</v>
      </c>
    </row>
    <row r="1436" spans="1:4">
      <c r="A1436">
        <v>2023</v>
      </c>
      <c r="B1436" t="s">
        <v>891</v>
      </c>
      <c r="C1436" t="s">
        <v>744</v>
      </c>
      <c r="D1436">
        <v>19143.23048846555</v>
      </c>
    </row>
    <row r="1437" spans="1:4">
      <c r="A1437">
        <v>2024</v>
      </c>
      <c r="B1437" t="s">
        <v>891</v>
      </c>
      <c r="C1437" t="s">
        <v>744</v>
      </c>
      <c r="D1437">
        <v>20038.651087879989</v>
      </c>
    </row>
    <row r="1438" spans="1:4">
      <c r="A1438">
        <v>2025</v>
      </c>
      <c r="B1438" t="s">
        <v>891</v>
      </c>
      <c r="C1438" t="s">
        <v>744</v>
      </c>
      <c r="D1438">
        <v>20899.102885404471</v>
      </c>
    </row>
    <row r="1439" spans="1:4">
      <c r="A1439">
        <v>2026</v>
      </c>
      <c r="B1439" t="s">
        <v>891</v>
      </c>
      <c r="C1439" t="s">
        <v>744</v>
      </c>
      <c r="D1439">
        <v>21715.482509546538</v>
      </c>
    </row>
    <row r="1440" spans="1:4">
      <c r="A1440">
        <v>2027</v>
      </c>
      <c r="B1440" t="s">
        <v>891</v>
      </c>
      <c r="C1440" t="s">
        <v>744</v>
      </c>
      <c r="D1440">
        <v>22513.487051690019</v>
      </c>
    </row>
    <row r="1441" spans="1:4">
      <c r="A1441">
        <v>2028</v>
      </c>
      <c r="B1441" t="s">
        <v>891</v>
      </c>
      <c r="C1441" t="s">
        <v>744</v>
      </c>
      <c r="D1441">
        <v>23349.753549771001</v>
      </c>
    </row>
    <row r="1442" spans="1:4">
      <c r="A1442">
        <v>2029</v>
      </c>
      <c r="B1442" t="s">
        <v>891</v>
      </c>
      <c r="C1442" t="s">
        <v>744</v>
      </c>
      <c r="D1442">
        <v>24204.94251007096</v>
      </c>
    </row>
    <row r="1443" spans="1:4">
      <c r="A1443">
        <v>2030</v>
      </c>
      <c r="B1443" t="s">
        <v>891</v>
      </c>
      <c r="C1443" t="s">
        <v>744</v>
      </c>
      <c r="D1443">
        <v>25048.933094524171</v>
      </c>
    </row>
    <row r="1444" spans="1:4">
      <c r="A1444">
        <v>2031</v>
      </c>
      <c r="B1444" t="s">
        <v>891</v>
      </c>
      <c r="C1444" t="s">
        <v>744</v>
      </c>
      <c r="D1444">
        <v>25878.381468668991</v>
      </c>
    </row>
    <row r="1445" spans="1:4">
      <c r="A1445">
        <v>2032</v>
      </c>
      <c r="B1445" t="s">
        <v>891</v>
      </c>
      <c r="C1445" t="s">
        <v>744</v>
      </c>
      <c r="D1445">
        <v>26703.137763488179</v>
      </c>
    </row>
    <row r="1446" spans="1:4">
      <c r="A1446">
        <v>2033</v>
      </c>
      <c r="B1446" t="s">
        <v>891</v>
      </c>
      <c r="C1446" t="s">
        <v>744</v>
      </c>
      <c r="D1446">
        <v>27521.013711122501</v>
      </c>
    </row>
    <row r="1447" spans="1:4">
      <c r="A1447">
        <v>2034</v>
      </c>
      <c r="B1447" t="s">
        <v>891</v>
      </c>
      <c r="C1447" t="s">
        <v>744</v>
      </c>
      <c r="D1447">
        <v>28329.775785693029</v>
      </c>
    </row>
    <row r="1448" spans="1:4">
      <c r="A1448">
        <v>2035</v>
      </c>
      <c r="B1448" t="s">
        <v>891</v>
      </c>
      <c r="C1448" t="s">
        <v>744</v>
      </c>
      <c r="D1448">
        <v>29127.15477245803</v>
      </c>
    </row>
    <row r="1449" spans="1:4">
      <c r="A1449">
        <v>2036</v>
      </c>
      <c r="B1449" t="s">
        <v>891</v>
      </c>
      <c r="C1449" t="s">
        <v>744</v>
      </c>
      <c r="D1449">
        <v>29910.85586123485</v>
      </c>
    </row>
    <row r="1450" spans="1:4">
      <c r="A1450">
        <v>2037</v>
      </c>
      <c r="B1450" t="s">
        <v>891</v>
      </c>
      <c r="C1450" t="s">
        <v>744</v>
      </c>
      <c r="D1450">
        <v>30678.56920594204</v>
      </c>
    </row>
    <row r="1451" spans="1:4">
      <c r="A1451">
        <v>2038</v>
      </c>
      <c r="B1451" t="s">
        <v>891</v>
      </c>
      <c r="C1451" t="s">
        <v>744</v>
      </c>
      <c r="D1451">
        <v>31427.980886278659</v>
      </c>
    </row>
    <row r="1452" spans="1:4">
      <c r="A1452">
        <v>2039</v>
      </c>
      <c r="B1452" t="s">
        <v>891</v>
      </c>
      <c r="C1452" t="s">
        <v>744</v>
      </c>
      <c r="D1452">
        <v>32156.784202168841</v>
      </c>
    </row>
    <row r="1453" spans="1:4">
      <c r="A1453">
        <v>2040</v>
      </c>
      <c r="B1453" t="s">
        <v>891</v>
      </c>
      <c r="C1453" t="s">
        <v>744</v>
      </c>
      <c r="D1453">
        <v>32862.69122673008</v>
      </c>
    </row>
    <row r="1454" spans="1:4">
      <c r="A1454">
        <v>2041</v>
      </c>
      <c r="B1454" t="s">
        <v>891</v>
      </c>
      <c r="C1454" t="s">
        <v>744</v>
      </c>
      <c r="D1454">
        <v>33543.444539252458</v>
      </c>
    </row>
    <row r="1455" spans="1:4">
      <c r="A1455">
        <v>2042</v>
      </c>
      <c r="B1455" t="s">
        <v>891</v>
      </c>
      <c r="C1455" t="s">
        <v>744</v>
      </c>
      <c r="D1455">
        <v>34196.829056059913</v>
      </c>
    </row>
    <row r="1456" spans="1:4">
      <c r="A1456">
        <v>2043</v>
      </c>
      <c r="B1456" t="s">
        <v>891</v>
      </c>
      <c r="C1456" t="s">
        <v>744</v>
      </c>
      <c r="D1456">
        <v>34820.683874219423</v>
      </c>
    </row>
    <row r="1457" spans="1:4">
      <c r="A1457">
        <v>2044</v>
      </c>
      <c r="B1457" t="s">
        <v>891</v>
      </c>
      <c r="C1457" t="s">
        <v>744</v>
      </c>
      <c r="D1457">
        <v>35412.914040932192</v>
      </c>
    </row>
    <row r="1458" spans="1:4">
      <c r="A1458">
        <v>2045</v>
      </c>
      <c r="B1458" t="s">
        <v>891</v>
      </c>
      <c r="C1458" t="s">
        <v>744</v>
      </c>
      <c r="D1458">
        <v>35971.502160106917</v>
      </c>
    </row>
    <row r="1459" spans="1:4">
      <c r="A1459">
        <v>2046</v>
      </c>
      <c r="B1459" t="s">
        <v>891</v>
      </c>
      <c r="C1459" t="s">
        <v>744</v>
      </c>
      <c r="D1459">
        <v>36494.519747133942</v>
      </c>
    </row>
    <row r="1460" spans="1:4">
      <c r="A1460">
        <v>2047</v>
      </c>
      <c r="B1460" t="s">
        <v>891</v>
      </c>
      <c r="C1460" t="s">
        <v>744</v>
      </c>
      <c r="D1460">
        <v>36810.920072219822</v>
      </c>
    </row>
    <row r="1461" spans="1:4">
      <c r="A1461">
        <v>2048</v>
      </c>
      <c r="B1461" t="s">
        <v>891</v>
      </c>
      <c r="C1461" t="s">
        <v>744</v>
      </c>
      <c r="D1461">
        <v>37130.063526038808</v>
      </c>
    </row>
    <row r="1462" spans="1:4">
      <c r="A1462">
        <v>2049</v>
      </c>
      <c r="B1462" t="s">
        <v>891</v>
      </c>
      <c r="C1462" t="s">
        <v>744</v>
      </c>
      <c r="D1462">
        <v>37451.973890978617</v>
      </c>
    </row>
    <row r="1463" spans="1:4">
      <c r="A1463">
        <v>2050</v>
      </c>
      <c r="B1463" t="s">
        <v>891</v>
      </c>
      <c r="C1463" t="s">
        <v>744</v>
      </c>
      <c r="D1463">
        <v>37776.675155615732</v>
      </c>
    </row>
    <row r="1464" spans="1:4">
      <c r="A1464">
        <v>2017</v>
      </c>
      <c r="B1464" t="s">
        <v>854</v>
      </c>
      <c r="C1464" t="s">
        <v>744</v>
      </c>
      <c r="D1464">
        <v>2997.3599700899999</v>
      </c>
    </row>
    <row r="1465" spans="1:4">
      <c r="A1465">
        <v>2018</v>
      </c>
      <c r="B1465" t="s">
        <v>854</v>
      </c>
      <c r="C1465" t="s">
        <v>744</v>
      </c>
      <c r="D1465">
        <v>2529.7244466090001</v>
      </c>
    </row>
    <row r="1466" spans="1:4">
      <c r="A1466">
        <v>2019</v>
      </c>
      <c r="B1466" t="s">
        <v>854</v>
      </c>
      <c r="C1466" t="s">
        <v>744</v>
      </c>
      <c r="D1466">
        <v>2902.5190924449998</v>
      </c>
    </row>
    <row r="1467" spans="1:4">
      <c r="A1467">
        <v>2020</v>
      </c>
      <c r="B1467" t="s">
        <v>854</v>
      </c>
      <c r="C1467" t="s">
        <v>744</v>
      </c>
      <c r="D1467">
        <v>2803.8352515659999</v>
      </c>
    </row>
    <row r="1468" spans="1:4">
      <c r="A1468">
        <v>2021</v>
      </c>
      <c r="B1468" t="s">
        <v>854</v>
      </c>
      <c r="C1468" t="s">
        <v>744</v>
      </c>
      <c r="D1468">
        <v>2881.9869591410002</v>
      </c>
    </row>
    <row r="1469" spans="1:4">
      <c r="A1469">
        <v>2022</v>
      </c>
      <c r="B1469" t="s">
        <v>854</v>
      </c>
      <c r="C1469" t="s">
        <v>744</v>
      </c>
      <c r="D1469">
        <v>3393.039607020215</v>
      </c>
    </row>
    <row r="1470" spans="1:4">
      <c r="A1470">
        <v>2023</v>
      </c>
      <c r="B1470" t="s">
        <v>854</v>
      </c>
      <c r="C1470" t="s">
        <v>744</v>
      </c>
      <c r="D1470">
        <v>3400.4629217000238</v>
      </c>
    </row>
    <row r="1471" spans="1:4">
      <c r="A1471">
        <v>2024</v>
      </c>
      <c r="B1471" t="s">
        <v>854</v>
      </c>
      <c r="C1471" t="s">
        <v>744</v>
      </c>
      <c r="D1471">
        <v>3491.4723683785151</v>
      </c>
    </row>
    <row r="1472" spans="1:4">
      <c r="A1472">
        <v>2025</v>
      </c>
      <c r="B1472" t="s">
        <v>854</v>
      </c>
      <c r="C1472" t="s">
        <v>744</v>
      </c>
      <c r="D1472">
        <v>3577.3230349860769</v>
      </c>
    </row>
    <row r="1473" spans="1:4">
      <c r="A1473">
        <v>2026</v>
      </c>
      <c r="B1473" t="s">
        <v>854</v>
      </c>
      <c r="C1473" t="s">
        <v>744</v>
      </c>
      <c r="D1473">
        <v>3657.4068440706451</v>
      </c>
    </row>
    <row r="1474" spans="1:4">
      <c r="A1474">
        <v>2027</v>
      </c>
      <c r="B1474" t="s">
        <v>854</v>
      </c>
      <c r="C1474" t="s">
        <v>744</v>
      </c>
      <c r="D1474">
        <v>3734.468383617897</v>
      </c>
    </row>
    <row r="1475" spans="1:4">
      <c r="A1475">
        <v>2028</v>
      </c>
      <c r="B1475" t="s">
        <v>854</v>
      </c>
      <c r="C1475" t="s">
        <v>744</v>
      </c>
      <c r="D1475">
        <v>3813.9970709110271</v>
      </c>
    </row>
    <row r="1476" spans="1:4">
      <c r="A1476">
        <v>2029</v>
      </c>
      <c r="B1476" t="s">
        <v>854</v>
      </c>
      <c r="C1476" t="s">
        <v>744</v>
      </c>
      <c r="D1476">
        <v>3894.0910094001579</v>
      </c>
    </row>
    <row r="1477" spans="1:4">
      <c r="A1477">
        <v>2030</v>
      </c>
      <c r="B1477" t="s">
        <v>854</v>
      </c>
      <c r="C1477" t="s">
        <v>744</v>
      </c>
      <c r="D1477">
        <v>3971.9728295881609</v>
      </c>
    </row>
    <row r="1478" spans="1:4">
      <c r="A1478">
        <v>2031</v>
      </c>
      <c r="B1478" t="s">
        <v>854</v>
      </c>
      <c r="C1478" t="s">
        <v>744</v>
      </c>
      <c r="D1478">
        <v>4047.4403133503361</v>
      </c>
    </row>
    <row r="1479" spans="1:4">
      <c r="A1479">
        <v>2032</v>
      </c>
      <c r="B1479" t="s">
        <v>854</v>
      </c>
      <c r="C1479" t="s">
        <v>744</v>
      </c>
      <c r="D1479">
        <v>4121.4747424153693</v>
      </c>
    </row>
    <row r="1480" spans="1:4">
      <c r="A1480">
        <v>2033</v>
      </c>
      <c r="B1480" t="s">
        <v>854</v>
      </c>
      <c r="C1480" t="s">
        <v>744</v>
      </c>
      <c r="D1480">
        <v>4193.9440066361722</v>
      </c>
    </row>
    <row r="1481" spans="1:4">
      <c r="A1481">
        <v>2034</v>
      </c>
      <c r="B1481" t="s">
        <v>854</v>
      </c>
      <c r="C1481" t="s">
        <v>744</v>
      </c>
      <c r="D1481">
        <v>4264.7168117481579</v>
      </c>
    </row>
    <row r="1482" spans="1:4">
      <c r="A1482">
        <v>2035</v>
      </c>
      <c r="B1482" t="s">
        <v>854</v>
      </c>
      <c r="C1482" t="s">
        <v>744</v>
      </c>
      <c r="D1482">
        <v>4333.6630668714197</v>
      </c>
    </row>
    <row r="1483" spans="1:4">
      <c r="A1483">
        <v>2036</v>
      </c>
      <c r="B1483" t="s">
        <v>854</v>
      </c>
      <c r="C1483" t="s">
        <v>744</v>
      </c>
      <c r="D1483">
        <v>4400.654275113473</v>
      </c>
    </row>
    <row r="1484" spans="1:4">
      <c r="A1484">
        <v>2037</v>
      </c>
      <c r="B1484" t="s">
        <v>854</v>
      </c>
      <c r="C1484" t="s">
        <v>744</v>
      </c>
      <c r="D1484">
        <v>4465.5639256713976</v>
      </c>
    </row>
    <row r="1485" spans="1:4">
      <c r="A1485">
        <v>2038</v>
      </c>
      <c r="B1485" t="s">
        <v>854</v>
      </c>
      <c r="C1485" t="s">
        <v>744</v>
      </c>
      <c r="D1485">
        <v>4528.2678857943674</v>
      </c>
    </row>
    <row r="1486" spans="1:4">
      <c r="A1486">
        <v>2039</v>
      </c>
      <c r="B1486" t="s">
        <v>854</v>
      </c>
      <c r="C1486" t="s">
        <v>744</v>
      </c>
      <c r="D1486">
        <v>4588.6447909382923</v>
      </c>
    </row>
    <row r="1487" spans="1:4">
      <c r="A1487">
        <v>2040</v>
      </c>
      <c r="B1487" t="s">
        <v>854</v>
      </c>
      <c r="C1487" t="s">
        <v>744</v>
      </c>
      <c r="D1487">
        <v>4646.5764314238886</v>
      </c>
    </row>
    <row r="1488" spans="1:4">
      <c r="A1488">
        <v>2041</v>
      </c>
      <c r="B1488" t="s">
        <v>854</v>
      </c>
      <c r="C1488" t="s">
        <v>744</v>
      </c>
      <c r="D1488">
        <v>4701.9481338983569</v>
      </c>
    </row>
    <row r="1489" spans="1:4">
      <c r="A1489">
        <v>2042</v>
      </c>
      <c r="B1489" t="s">
        <v>854</v>
      </c>
      <c r="C1489" t="s">
        <v>744</v>
      </c>
      <c r="D1489">
        <v>4754.6491358991334</v>
      </c>
    </row>
    <row r="1490" spans="1:4">
      <c r="A1490">
        <v>2043</v>
      </c>
      <c r="B1490" t="s">
        <v>854</v>
      </c>
      <c r="C1490" t="s">
        <v>744</v>
      </c>
      <c r="D1490">
        <v>4804.5729518260732</v>
      </c>
    </row>
    <row r="1491" spans="1:4">
      <c r="A1491">
        <v>2044</v>
      </c>
      <c r="B1491" t="s">
        <v>854</v>
      </c>
      <c r="C1491" t="s">
        <v>744</v>
      </c>
      <c r="D1491">
        <v>4851.6177286460379</v>
      </c>
    </row>
    <row r="1492" spans="1:4">
      <c r="A1492">
        <v>2045</v>
      </c>
      <c r="B1492" t="s">
        <v>854</v>
      </c>
      <c r="C1492" t="s">
        <v>744</v>
      </c>
      <c r="D1492">
        <v>4895.6865896812387</v>
      </c>
    </row>
    <row r="1493" spans="1:4">
      <c r="A1493">
        <v>2046</v>
      </c>
      <c r="B1493" t="s">
        <v>854</v>
      </c>
      <c r="C1493" t="s">
        <v>744</v>
      </c>
      <c r="D1493">
        <v>4936.6879648698186</v>
      </c>
    </row>
    <row r="1494" spans="1:4">
      <c r="A1494">
        <v>2047</v>
      </c>
      <c r="B1494" t="s">
        <v>854</v>
      </c>
      <c r="C1494" t="s">
        <v>744</v>
      </c>
      <c r="D1494">
        <v>4961.3714046941686</v>
      </c>
    </row>
    <row r="1495" spans="1:4">
      <c r="A1495">
        <v>2048</v>
      </c>
      <c r="B1495" t="s">
        <v>854</v>
      </c>
      <c r="C1495" t="s">
        <v>744</v>
      </c>
      <c r="D1495">
        <v>4986.1782617176377</v>
      </c>
    </row>
    <row r="1496" spans="1:4">
      <c r="A1496">
        <v>2049</v>
      </c>
      <c r="B1496" t="s">
        <v>854</v>
      </c>
      <c r="C1496" t="s">
        <v>744</v>
      </c>
      <c r="D1496">
        <v>5011.1091530262256</v>
      </c>
    </row>
    <row r="1497" spans="1:4">
      <c r="A1497">
        <v>2050</v>
      </c>
      <c r="B1497" t="s">
        <v>854</v>
      </c>
      <c r="C1497" t="s">
        <v>744</v>
      </c>
      <c r="D1497">
        <v>5036.1646987913573</v>
      </c>
    </row>
    <row r="1498" spans="1:4">
      <c r="A1498">
        <v>2017</v>
      </c>
      <c r="B1498" t="s">
        <v>864</v>
      </c>
    </row>
    <row r="1499" spans="1:4">
      <c r="A1499">
        <v>2018</v>
      </c>
      <c r="B1499" t="s">
        <v>864</v>
      </c>
    </row>
    <row r="1500" spans="1:4">
      <c r="A1500">
        <v>2019</v>
      </c>
      <c r="B1500" t="s">
        <v>864</v>
      </c>
    </row>
    <row r="1501" spans="1:4">
      <c r="A1501">
        <v>2020</v>
      </c>
      <c r="B1501" t="s">
        <v>864</v>
      </c>
    </row>
    <row r="1502" spans="1:4">
      <c r="A1502">
        <v>2021</v>
      </c>
      <c r="B1502" t="s">
        <v>864</v>
      </c>
    </row>
    <row r="1503" spans="1:4">
      <c r="A1503">
        <v>2022</v>
      </c>
      <c r="B1503" t="s">
        <v>864</v>
      </c>
    </row>
    <row r="1504" spans="1:4">
      <c r="A1504">
        <v>2023</v>
      </c>
      <c r="B1504" t="s">
        <v>864</v>
      </c>
    </row>
    <row r="1505" spans="1:2">
      <c r="A1505">
        <v>2024</v>
      </c>
      <c r="B1505" t="s">
        <v>864</v>
      </c>
    </row>
    <row r="1506" spans="1:2">
      <c r="A1506">
        <v>2025</v>
      </c>
      <c r="B1506" t="s">
        <v>864</v>
      </c>
    </row>
    <row r="1507" spans="1:2">
      <c r="A1507">
        <v>2026</v>
      </c>
      <c r="B1507" t="s">
        <v>864</v>
      </c>
    </row>
    <row r="1508" spans="1:2">
      <c r="A1508">
        <v>2027</v>
      </c>
      <c r="B1508" t="s">
        <v>864</v>
      </c>
    </row>
    <row r="1509" spans="1:2">
      <c r="A1509">
        <v>2028</v>
      </c>
      <c r="B1509" t="s">
        <v>864</v>
      </c>
    </row>
    <row r="1510" spans="1:2">
      <c r="A1510">
        <v>2029</v>
      </c>
      <c r="B1510" t="s">
        <v>864</v>
      </c>
    </row>
    <row r="1511" spans="1:2">
      <c r="A1511">
        <v>2030</v>
      </c>
      <c r="B1511" t="s">
        <v>864</v>
      </c>
    </row>
    <row r="1512" spans="1:2">
      <c r="A1512">
        <v>2031</v>
      </c>
      <c r="B1512" t="s">
        <v>864</v>
      </c>
    </row>
    <row r="1513" spans="1:2">
      <c r="A1513">
        <v>2032</v>
      </c>
      <c r="B1513" t="s">
        <v>864</v>
      </c>
    </row>
    <row r="1514" spans="1:2">
      <c r="A1514">
        <v>2033</v>
      </c>
      <c r="B1514" t="s">
        <v>864</v>
      </c>
    </row>
    <row r="1515" spans="1:2">
      <c r="A1515">
        <v>2034</v>
      </c>
      <c r="B1515" t="s">
        <v>864</v>
      </c>
    </row>
    <row r="1516" spans="1:2">
      <c r="A1516">
        <v>2035</v>
      </c>
      <c r="B1516" t="s">
        <v>864</v>
      </c>
    </row>
    <row r="1517" spans="1:2">
      <c r="A1517">
        <v>2036</v>
      </c>
      <c r="B1517" t="s">
        <v>864</v>
      </c>
    </row>
    <row r="1518" spans="1:2">
      <c r="A1518">
        <v>2037</v>
      </c>
      <c r="B1518" t="s">
        <v>864</v>
      </c>
    </row>
    <row r="1519" spans="1:2">
      <c r="A1519">
        <v>2038</v>
      </c>
      <c r="B1519" t="s">
        <v>864</v>
      </c>
    </row>
    <row r="1520" spans="1:2">
      <c r="A1520">
        <v>2039</v>
      </c>
      <c r="B1520" t="s">
        <v>864</v>
      </c>
    </row>
    <row r="1521" spans="1:4">
      <c r="A1521">
        <v>2040</v>
      </c>
      <c r="B1521" t="s">
        <v>864</v>
      </c>
    </row>
    <row r="1522" spans="1:4">
      <c r="A1522">
        <v>2041</v>
      </c>
      <c r="B1522" t="s">
        <v>864</v>
      </c>
    </row>
    <row r="1523" spans="1:4">
      <c r="A1523">
        <v>2042</v>
      </c>
      <c r="B1523" t="s">
        <v>864</v>
      </c>
    </row>
    <row r="1524" spans="1:4">
      <c r="A1524">
        <v>2043</v>
      </c>
      <c r="B1524" t="s">
        <v>864</v>
      </c>
    </row>
    <row r="1525" spans="1:4">
      <c r="A1525">
        <v>2044</v>
      </c>
      <c r="B1525" t="s">
        <v>864</v>
      </c>
    </row>
    <row r="1526" spans="1:4">
      <c r="A1526">
        <v>2045</v>
      </c>
      <c r="B1526" t="s">
        <v>864</v>
      </c>
    </row>
    <row r="1527" spans="1:4">
      <c r="A1527">
        <v>2046</v>
      </c>
      <c r="B1527" t="s">
        <v>864</v>
      </c>
    </row>
    <row r="1528" spans="1:4">
      <c r="A1528">
        <v>2047</v>
      </c>
      <c r="B1528" t="s">
        <v>864</v>
      </c>
    </row>
    <row r="1529" spans="1:4">
      <c r="A1529">
        <v>2048</v>
      </c>
      <c r="B1529" t="s">
        <v>864</v>
      </c>
    </row>
    <row r="1530" spans="1:4">
      <c r="A1530">
        <v>2049</v>
      </c>
      <c r="B1530" t="s">
        <v>864</v>
      </c>
    </row>
    <row r="1531" spans="1:4">
      <c r="A1531">
        <v>2050</v>
      </c>
      <c r="B1531" t="s">
        <v>864</v>
      </c>
    </row>
    <row r="1532" spans="1:4">
      <c r="A1532">
        <v>2017</v>
      </c>
      <c r="B1532" t="s">
        <v>923</v>
      </c>
      <c r="C1532" t="s">
        <v>744</v>
      </c>
      <c r="D1532">
        <v>1753.1257634080621</v>
      </c>
    </row>
    <row r="1533" spans="1:4">
      <c r="A1533">
        <v>2018</v>
      </c>
      <c r="B1533" t="s">
        <v>923</v>
      </c>
      <c r="C1533" t="s">
        <v>744</v>
      </c>
      <c r="D1533">
        <v>1867.3399822604681</v>
      </c>
    </row>
    <row r="1534" spans="1:4">
      <c r="A1534">
        <v>2019</v>
      </c>
      <c r="B1534" t="s">
        <v>923</v>
      </c>
      <c r="C1534" t="s">
        <v>744</v>
      </c>
      <c r="D1534">
        <v>1903.034651512286</v>
      </c>
    </row>
    <row r="1535" spans="1:4">
      <c r="A1535">
        <v>2020</v>
      </c>
      <c r="B1535" t="s">
        <v>923</v>
      </c>
      <c r="C1535" t="s">
        <v>744</v>
      </c>
      <c r="D1535">
        <v>1717.5872869737941</v>
      </c>
    </row>
    <row r="1536" spans="1:4">
      <c r="A1536">
        <v>2021</v>
      </c>
      <c r="B1536" t="s">
        <v>923</v>
      </c>
      <c r="C1536" t="s">
        <v>744</v>
      </c>
      <c r="D1536">
        <v>2080.124115610522</v>
      </c>
    </row>
    <row r="1537" spans="1:4">
      <c r="A1537">
        <v>2022</v>
      </c>
      <c r="B1537" t="s">
        <v>923</v>
      </c>
      <c r="C1537" t="s">
        <v>744</v>
      </c>
      <c r="D1537">
        <v>2172.784714869832</v>
      </c>
    </row>
    <row r="1538" spans="1:4">
      <c r="A1538">
        <v>2023</v>
      </c>
      <c r="B1538" t="s">
        <v>923</v>
      </c>
      <c r="C1538" t="s">
        <v>744</v>
      </c>
      <c r="D1538">
        <v>2181.0188787196612</v>
      </c>
    </row>
    <row r="1539" spans="1:4">
      <c r="A1539">
        <v>2024</v>
      </c>
      <c r="B1539" t="s">
        <v>923</v>
      </c>
      <c r="C1539" t="s">
        <v>744</v>
      </c>
      <c r="D1539">
        <v>2283.0355802839081</v>
      </c>
    </row>
    <row r="1540" spans="1:4">
      <c r="A1540">
        <v>2025</v>
      </c>
      <c r="B1540" t="s">
        <v>923</v>
      </c>
      <c r="C1540" t="s">
        <v>744</v>
      </c>
      <c r="D1540">
        <v>2381.0682302987479</v>
      </c>
    </row>
    <row r="1541" spans="1:4">
      <c r="A1541">
        <v>2026</v>
      </c>
      <c r="B1541" t="s">
        <v>923</v>
      </c>
      <c r="C1541" t="s">
        <v>744</v>
      </c>
      <c r="D1541">
        <v>2474.0796670846521</v>
      </c>
    </row>
    <row r="1542" spans="1:4">
      <c r="A1542">
        <v>2027</v>
      </c>
      <c r="B1542" t="s">
        <v>923</v>
      </c>
      <c r="C1542" t="s">
        <v>744</v>
      </c>
      <c r="D1542">
        <v>2564.9976013783262</v>
      </c>
    </row>
    <row r="1543" spans="1:4">
      <c r="A1543">
        <v>2028</v>
      </c>
      <c r="B1543" t="s">
        <v>923</v>
      </c>
      <c r="C1543" t="s">
        <v>744</v>
      </c>
      <c r="D1543">
        <v>2660.274781531089</v>
      </c>
    </row>
    <row r="1544" spans="1:4">
      <c r="A1544">
        <v>2029</v>
      </c>
      <c r="B1544" t="s">
        <v>923</v>
      </c>
      <c r="C1544" t="s">
        <v>744</v>
      </c>
      <c r="D1544">
        <v>2757.7078280803998</v>
      </c>
    </row>
    <row r="1545" spans="1:4">
      <c r="A1545">
        <v>2030</v>
      </c>
      <c r="B1545" t="s">
        <v>923</v>
      </c>
      <c r="C1545" t="s">
        <v>744</v>
      </c>
      <c r="D1545">
        <v>2853.8650257520899</v>
      </c>
    </row>
    <row r="1546" spans="1:4">
      <c r="A1546">
        <v>2031</v>
      </c>
      <c r="B1546" t="s">
        <v>923</v>
      </c>
      <c r="C1546" t="s">
        <v>744</v>
      </c>
      <c r="D1546">
        <v>2948.3654061358079</v>
      </c>
    </row>
    <row r="1547" spans="1:4">
      <c r="A1547">
        <v>2032</v>
      </c>
      <c r="B1547" t="s">
        <v>923</v>
      </c>
      <c r="C1547" t="s">
        <v>744</v>
      </c>
      <c r="D1547">
        <v>3042.3312104146298</v>
      </c>
    </row>
    <row r="1548" spans="1:4">
      <c r="A1548">
        <v>2033</v>
      </c>
      <c r="B1548" t="s">
        <v>923</v>
      </c>
      <c r="C1548" t="s">
        <v>744</v>
      </c>
      <c r="D1548">
        <v>3135.5131257301241</v>
      </c>
    </row>
    <row r="1549" spans="1:4">
      <c r="A1549">
        <v>2034</v>
      </c>
      <c r="B1549" t="s">
        <v>923</v>
      </c>
      <c r="C1549" t="s">
        <v>744</v>
      </c>
      <c r="D1549">
        <v>3227.656682905264</v>
      </c>
    </row>
    <row r="1550" spans="1:4">
      <c r="A1550">
        <v>2035</v>
      </c>
      <c r="B1550" t="s">
        <v>923</v>
      </c>
      <c r="C1550" t="s">
        <v>744</v>
      </c>
      <c r="D1550">
        <v>3318.5033466737791</v>
      </c>
    </row>
    <row r="1551" spans="1:4">
      <c r="A1551">
        <v>2036</v>
      </c>
      <c r="B1551" t="s">
        <v>923</v>
      </c>
      <c r="C1551" t="s">
        <v>744</v>
      </c>
      <c r="D1551">
        <v>3407.7916656398638</v>
      </c>
    </row>
    <row r="1552" spans="1:4">
      <c r="A1552">
        <v>2037</v>
      </c>
      <c r="B1552" t="s">
        <v>923</v>
      </c>
      <c r="C1552" t="s">
        <v>744</v>
      </c>
      <c r="D1552">
        <v>3495.258475343705</v>
      </c>
    </row>
    <row r="1553" spans="1:4">
      <c r="A1553">
        <v>2038</v>
      </c>
      <c r="B1553" t="s">
        <v>923</v>
      </c>
      <c r="C1553" t="s">
        <v>744</v>
      </c>
      <c r="D1553">
        <v>3580.640147143145</v>
      </c>
    </row>
    <row r="1554" spans="1:4">
      <c r="A1554">
        <v>2039</v>
      </c>
      <c r="B1554" t="s">
        <v>923</v>
      </c>
      <c r="C1554" t="s">
        <v>744</v>
      </c>
      <c r="D1554">
        <v>3663.6738750078189</v>
      </c>
    </row>
    <row r="1555" spans="1:4">
      <c r="A1555">
        <v>2040</v>
      </c>
      <c r="B1555" t="s">
        <v>923</v>
      </c>
      <c r="C1555" t="s">
        <v>744</v>
      </c>
      <c r="D1555">
        <v>3744.0989917673201</v>
      </c>
    </row>
    <row r="1556" spans="1:4">
      <c r="A1556">
        <v>2041</v>
      </c>
      <c r="B1556" t="s">
        <v>923</v>
      </c>
      <c r="C1556" t="s">
        <v>744</v>
      </c>
      <c r="D1556">
        <v>3821.658305868295</v>
      </c>
    </row>
    <row r="1557" spans="1:4">
      <c r="A1557">
        <v>2042</v>
      </c>
      <c r="B1557" t="s">
        <v>923</v>
      </c>
      <c r="C1557" t="s">
        <v>744</v>
      </c>
      <c r="D1557">
        <v>3896.0994492833952</v>
      </c>
    </row>
    <row r="1558" spans="1:4">
      <c r="A1558">
        <v>2043</v>
      </c>
      <c r="B1558" t="s">
        <v>923</v>
      </c>
      <c r="C1558" t="s">
        <v>744</v>
      </c>
      <c r="D1558">
        <v>3967.1762268840162</v>
      </c>
    </row>
    <row r="1559" spans="1:4">
      <c r="A1559">
        <v>2044</v>
      </c>
      <c r="B1559" t="s">
        <v>923</v>
      </c>
      <c r="C1559" t="s">
        <v>744</v>
      </c>
      <c r="D1559">
        <v>4034.6499573458691</v>
      </c>
    </row>
    <row r="1560" spans="1:4">
      <c r="A1560">
        <v>2045</v>
      </c>
      <c r="B1560" t="s">
        <v>923</v>
      </c>
      <c r="C1560" t="s">
        <v>744</v>
      </c>
      <c r="D1560">
        <v>4098.2907955044366</v>
      </c>
    </row>
    <row r="1561" spans="1:4">
      <c r="A1561">
        <v>2046</v>
      </c>
      <c r="B1561" t="s">
        <v>923</v>
      </c>
      <c r="C1561" t="s">
        <v>744</v>
      </c>
      <c r="D1561">
        <v>4157.8790260225651</v>
      </c>
    </row>
    <row r="1562" spans="1:4">
      <c r="A1562">
        <v>2047</v>
      </c>
      <c r="B1562" t="s">
        <v>923</v>
      </c>
      <c r="C1562" t="s">
        <v>744</v>
      </c>
      <c r="D1562">
        <v>4193.92702130012</v>
      </c>
    </row>
    <row r="1563" spans="1:4">
      <c r="A1563">
        <v>2048</v>
      </c>
      <c r="B1563" t="s">
        <v>923</v>
      </c>
      <c r="C1563" t="s">
        <v>744</v>
      </c>
      <c r="D1563">
        <v>4230.2875456232423</v>
      </c>
    </row>
    <row r="1564" spans="1:4">
      <c r="A1564">
        <v>2049</v>
      </c>
      <c r="B1564" t="s">
        <v>923</v>
      </c>
      <c r="C1564" t="s">
        <v>744</v>
      </c>
      <c r="D1564">
        <v>4266.9633085574196</v>
      </c>
    </row>
    <row r="1565" spans="1:4">
      <c r="A1565">
        <v>2050</v>
      </c>
      <c r="B1565" t="s">
        <v>923</v>
      </c>
      <c r="C1565" t="s">
        <v>744</v>
      </c>
      <c r="D1565">
        <v>4303.9570431595494</v>
      </c>
    </row>
    <row r="1566" spans="1:4">
      <c r="A1566">
        <v>2017</v>
      </c>
      <c r="B1566" t="s">
        <v>331</v>
      </c>
      <c r="C1566" t="s">
        <v>744</v>
      </c>
      <c r="D1566">
        <v>9549.33</v>
      </c>
    </row>
    <row r="1567" spans="1:4">
      <c r="A1567">
        <v>2018</v>
      </c>
      <c r="B1567" t="s">
        <v>331</v>
      </c>
      <c r="C1567" t="s">
        <v>744</v>
      </c>
      <c r="D1567">
        <v>8942.64</v>
      </c>
    </row>
    <row r="1568" spans="1:4">
      <c r="A1568">
        <v>2019</v>
      </c>
      <c r="B1568" t="s">
        <v>331</v>
      </c>
      <c r="C1568" t="s">
        <v>744</v>
      </c>
      <c r="D1568">
        <v>8427.2199999999993</v>
      </c>
    </row>
    <row r="1569" spans="1:4">
      <c r="A1569">
        <v>2020</v>
      </c>
      <c r="B1569" t="s">
        <v>331</v>
      </c>
      <c r="C1569" t="s">
        <v>744</v>
      </c>
      <c r="D1569">
        <v>9890.89</v>
      </c>
    </row>
    <row r="1570" spans="1:4">
      <c r="A1570">
        <v>2021</v>
      </c>
      <c r="B1570" t="s">
        <v>331</v>
      </c>
      <c r="C1570" t="s">
        <v>744</v>
      </c>
      <c r="D1570">
        <v>11163</v>
      </c>
    </row>
    <row r="1571" spans="1:4">
      <c r="A1571">
        <v>2022</v>
      </c>
      <c r="B1571" t="s">
        <v>331</v>
      </c>
      <c r="C1571" t="s">
        <v>744</v>
      </c>
      <c r="D1571">
        <v>11100</v>
      </c>
    </row>
    <row r="1572" spans="1:4">
      <c r="A1572">
        <v>2023</v>
      </c>
      <c r="B1572" t="s">
        <v>331</v>
      </c>
      <c r="C1572" t="s">
        <v>744</v>
      </c>
      <c r="D1572">
        <v>11100</v>
      </c>
    </row>
    <row r="1573" spans="1:4">
      <c r="A1573">
        <v>2024</v>
      </c>
      <c r="B1573" t="s">
        <v>331</v>
      </c>
      <c r="C1573" t="s">
        <v>744</v>
      </c>
      <c r="D1573">
        <v>11100</v>
      </c>
    </row>
    <row r="1574" spans="1:4">
      <c r="A1574">
        <v>2025</v>
      </c>
      <c r="B1574" t="s">
        <v>331</v>
      </c>
      <c r="C1574" t="s">
        <v>744</v>
      </c>
      <c r="D1574">
        <v>11100</v>
      </c>
    </row>
    <row r="1575" spans="1:4">
      <c r="A1575">
        <v>2026</v>
      </c>
      <c r="B1575" t="s">
        <v>331</v>
      </c>
      <c r="C1575" t="s">
        <v>744</v>
      </c>
      <c r="D1575">
        <v>11100</v>
      </c>
    </row>
    <row r="1576" spans="1:4">
      <c r="A1576">
        <v>2027</v>
      </c>
      <c r="B1576" t="s">
        <v>331</v>
      </c>
      <c r="C1576" t="s">
        <v>744</v>
      </c>
      <c r="D1576">
        <v>11100</v>
      </c>
    </row>
    <row r="1577" spans="1:4">
      <c r="A1577">
        <v>2028</v>
      </c>
      <c r="B1577" t="s">
        <v>331</v>
      </c>
      <c r="C1577" t="s">
        <v>744</v>
      </c>
      <c r="D1577">
        <v>11100</v>
      </c>
    </row>
    <row r="1578" spans="1:4">
      <c r="A1578">
        <v>2029</v>
      </c>
      <c r="B1578" t="s">
        <v>331</v>
      </c>
      <c r="C1578" t="s">
        <v>744</v>
      </c>
      <c r="D1578">
        <v>11100</v>
      </c>
    </row>
    <row r="1579" spans="1:4">
      <c r="A1579">
        <v>2030</v>
      </c>
      <c r="B1579" t="s">
        <v>331</v>
      </c>
      <c r="C1579" t="s">
        <v>744</v>
      </c>
      <c r="D1579">
        <v>11100</v>
      </c>
    </row>
    <row r="1580" spans="1:4">
      <c r="A1580">
        <v>2031</v>
      </c>
      <c r="B1580" t="s">
        <v>331</v>
      </c>
      <c r="C1580" t="s">
        <v>744</v>
      </c>
      <c r="D1580">
        <v>11100</v>
      </c>
    </row>
    <row r="1581" spans="1:4">
      <c r="A1581">
        <v>2032</v>
      </c>
      <c r="B1581" t="s">
        <v>331</v>
      </c>
      <c r="C1581" t="s">
        <v>744</v>
      </c>
      <c r="D1581">
        <v>11100</v>
      </c>
    </row>
    <row r="1582" spans="1:4">
      <c r="A1582">
        <v>2033</v>
      </c>
      <c r="B1582" t="s">
        <v>331</v>
      </c>
      <c r="C1582" t="s">
        <v>744</v>
      </c>
      <c r="D1582">
        <v>11100</v>
      </c>
    </row>
    <row r="1583" spans="1:4">
      <c r="A1583">
        <v>2034</v>
      </c>
      <c r="B1583" t="s">
        <v>331</v>
      </c>
      <c r="C1583" t="s">
        <v>744</v>
      </c>
      <c r="D1583">
        <v>11100</v>
      </c>
    </row>
    <row r="1584" spans="1:4">
      <c r="A1584">
        <v>2035</v>
      </c>
      <c r="B1584" t="s">
        <v>331</v>
      </c>
      <c r="C1584" t="s">
        <v>744</v>
      </c>
      <c r="D1584">
        <v>11100</v>
      </c>
    </row>
    <row r="1585" spans="1:4">
      <c r="A1585">
        <v>2036</v>
      </c>
      <c r="B1585" t="s">
        <v>331</v>
      </c>
      <c r="C1585" t="s">
        <v>744</v>
      </c>
      <c r="D1585">
        <v>11100</v>
      </c>
    </row>
    <row r="1586" spans="1:4">
      <c r="A1586">
        <v>2037</v>
      </c>
      <c r="B1586" t="s">
        <v>331</v>
      </c>
      <c r="C1586" t="s">
        <v>744</v>
      </c>
      <c r="D1586">
        <v>11100</v>
      </c>
    </row>
    <row r="1587" spans="1:4">
      <c r="A1587">
        <v>2038</v>
      </c>
      <c r="B1587" t="s">
        <v>331</v>
      </c>
      <c r="C1587" t="s">
        <v>744</v>
      </c>
      <c r="D1587">
        <v>11100</v>
      </c>
    </row>
    <row r="1588" spans="1:4">
      <c r="A1588">
        <v>2039</v>
      </c>
      <c r="B1588" t="s">
        <v>331</v>
      </c>
      <c r="C1588" t="s">
        <v>744</v>
      </c>
      <c r="D1588">
        <v>11100</v>
      </c>
    </row>
    <row r="1589" spans="1:4">
      <c r="A1589">
        <v>2040</v>
      </c>
      <c r="B1589" t="s">
        <v>331</v>
      </c>
      <c r="C1589" t="s">
        <v>744</v>
      </c>
      <c r="D1589">
        <v>11100</v>
      </c>
    </row>
    <row r="1590" spans="1:4">
      <c r="A1590">
        <v>2041</v>
      </c>
      <c r="B1590" t="s">
        <v>331</v>
      </c>
      <c r="C1590" t="s">
        <v>744</v>
      </c>
      <c r="D1590">
        <v>11100</v>
      </c>
    </row>
    <row r="1591" spans="1:4">
      <c r="A1591">
        <v>2042</v>
      </c>
      <c r="B1591" t="s">
        <v>331</v>
      </c>
      <c r="C1591" t="s">
        <v>744</v>
      </c>
      <c r="D1591">
        <v>11100</v>
      </c>
    </row>
    <row r="1592" spans="1:4">
      <c r="A1592">
        <v>2043</v>
      </c>
      <c r="B1592" t="s">
        <v>331</v>
      </c>
      <c r="C1592" t="s">
        <v>744</v>
      </c>
      <c r="D1592">
        <v>11100</v>
      </c>
    </row>
    <row r="1593" spans="1:4">
      <c r="A1593">
        <v>2044</v>
      </c>
      <c r="B1593" t="s">
        <v>331</v>
      </c>
      <c r="C1593" t="s">
        <v>744</v>
      </c>
      <c r="D1593">
        <v>11100</v>
      </c>
    </row>
    <row r="1594" spans="1:4">
      <c r="A1594">
        <v>2045</v>
      </c>
      <c r="B1594" t="s">
        <v>331</v>
      </c>
      <c r="C1594" t="s">
        <v>744</v>
      </c>
      <c r="D1594">
        <v>11100</v>
      </c>
    </row>
    <row r="1595" spans="1:4">
      <c r="A1595">
        <v>2046</v>
      </c>
      <c r="B1595" t="s">
        <v>331</v>
      </c>
      <c r="C1595" t="s">
        <v>744</v>
      </c>
      <c r="D1595">
        <v>11100</v>
      </c>
    </row>
    <row r="1596" spans="1:4">
      <c r="A1596">
        <v>2047</v>
      </c>
      <c r="B1596" t="s">
        <v>331</v>
      </c>
      <c r="C1596" t="s">
        <v>744</v>
      </c>
      <c r="D1596">
        <v>11100</v>
      </c>
    </row>
    <row r="1597" spans="1:4">
      <c r="A1597">
        <v>2048</v>
      </c>
      <c r="B1597" t="s">
        <v>331</v>
      </c>
      <c r="C1597" t="s">
        <v>744</v>
      </c>
      <c r="D1597">
        <v>11100</v>
      </c>
    </row>
    <row r="1598" spans="1:4">
      <c r="A1598">
        <v>2049</v>
      </c>
      <c r="B1598" t="s">
        <v>331</v>
      </c>
      <c r="C1598" t="s">
        <v>744</v>
      </c>
      <c r="D1598">
        <v>11100</v>
      </c>
    </row>
    <row r="1599" spans="1:4">
      <c r="A1599">
        <v>2050</v>
      </c>
      <c r="B1599" t="s">
        <v>331</v>
      </c>
      <c r="C1599" t="s">
        <v>744</v>
      </c>
      <c r="D1599">
        <v>11100</v>
      </c>
    </row>
    <row r="1600" spans="1:4">
      <c r="A1600">
        <v>2017</v>
      </c>
      <c r="B1600" t="s">
        <v>958</v>
      </c>
      <c r="C1600" t="s">
        <v>744</v>
      </c>
      <c r="D1600">
        <v>9549.33</v>
      </c>
    </row>
    <row r="1601" spans="1:4">
      <c r="A1601">
        <v>2018</v>
      </c>
      <c r="B1601" t="s">
        <v>958</v>
      </c>
      <c r="C1601" t="s">
        <v>744</v>
      </c>
      <c r="D1601">
        <v>8942.64</v>
      </c>
    </row>
    <row r="1602" spans="1:4">
      <c r="A1602">
        <v>2019</v>
      </c>
      <c r="B1602" t="s">
        <v>958</v>
      </c>
      <c r="C1602" t="s">
        <v>744</v>
      </c>
      <c r="D1602">
        <v>8427.2199999999993</v>
      </c>
    </row>
    <row r="1603" spans="1:4">
      <c r="A1603">
        <v>2020</v>
      </c>
      <c r="B1603" t="s">
        <v>958</v>
      </c>
      <c r="C1603" t="s">
        <v>744</v>
      </c>
      <c r="D1603">
        <v>9890.89</v>
      </c>
    </row>
    <row r="1604" spans="1:4">
      <c r="A1604">
        <v>2021</v>
      </c>
      <c r="B1604" t="s">
        <v>958</v>
      </c>
      <c r="C1604" t="s">
        <v>744</v>
      </c>
      <c r="D1604">
        <v>11163</v>
      </c>
    </row>
    <row r="1605" spans="1:4">
      <c r="A1605">
        <v>2022</v>
      </c>
      <c r="B1605" t="s">
        <v>958</v>
      </c>
      <c r="C1605" t="s">
        <v>744</v>
      </c>
      <c r="D1605">
        <v>11100</v>
      </c>
    </row>
    <row r="1606" spans="1:4">
      <c r="A1606">
        <v>2023</v>
      </c>
      <c r="B1606" t="s">
        <v>958</v>
      </c>
      <c r="C1606" t="s">
        <v>744</v>
      </c>
      <c r="D1606">
        <v>9549.33</v>
      </c>
    </row>
    <row r="1607" spans="1:4">
      <c r="A1607">
        <v>2024</v>
      </c>
      <c r="B1607" t="s">
        <v>958</v>
      </c>
      <c r="C1607" t="s">
        <v>744</v>
      </c>
      <c r="D1607">
        <v>9549.33</v>
      </c>
    </row>
    <row r="1608" spans="1:4">
      <c r="A1608">
        <v>2025</v>
      </c>
      <c r="B1608" t="s">
        <v>958</v>
      </c>
      <c r="C1608" t="s">
        <v>744</v>
      </c>
      <c r="D1608">
        <v>9549.33</v>
      </c>
    </row>
    <row r="1609" spans="1:4">
      <c r="A1609">
        <v>2026</v>
      </c>
      <c r="B1609" t="s">
        <v>958</v>
      </c>
      <c r="C1609" t="s">
        <v>744</v>
      </c>
      <c r="D1609">
        <v>9549.33</v>
      </c>
    </row>
    <row r="1610" spans="1:4">
      <c r="A1610">
        <v>2027</v>
      </c>
      <c r="B1610" t="s">
        <v>958</v>
      </c>
      <c r="C1610" t="s">
        <v>744</v>
      </c>
      <c r="D1610">
        <v>9549.33</v>
      </c>
    </row>
    <row r="1611" spans="1:4">
      <c r="A1611">
        <v>2028</v>
      </c>
      <c r="B1611" t="s">
        <v>958</v>
      </c>
      <c r="C1611" t="s">
        <v>744</v>
      </c>
      <c r="D1611">
        <v>9549.33</v>
      </c>
    </row>
    <row r="1612" spans="1:4">
      <c r="A1612">
        <v>2029</v>
      </c>
      <c r="B1612" t="s">
        <v>958</v>
      </c>
      <c r="C1612" t="s">
        <v>744</v>
      </c>
      <c r="D1612">
        <v>9549.33</v>
      </c>
    </row>
    <row r="1613" spans="1:4">
      <c r="A1613">
        <v>2030</v>
      </c>
      <c r="B1613" t="s">
        <v>958</v>
      </c>
      <c r="C1613" t="s">
        <v>744</v>
      </c>
      <c r="D1613">
        <v>9549.33</v>
      </c>
    </row>
    <row r="1614" spans="1:4">
      <c r="A1614">
        <v>2031</v>
      </c>
      <c r="B1614" t="s">
        <v>958</v>
      </c>
      <c r="C1614" t="s">
        <v>744</v>
      </c>
      <c r="D1614">
        <v>9549.33</v>
      </c>
    </row>
    <row r="1615" spans="1:4">
      <c r="A1615">
        <v>2032</v>
      </c>
      <c r="B1615" t="s">
        <v>958</v>
      </c>
      <c r="C1615" t="s">
        <v>744</v>
      </c>
      <c r="D1615">
        <v>9549.33</v>
      </c>
    </row>
    <row r="1616" spans="1:4">
      <c r="A1616">
        <v>2033</v>
      </c>
      <c r="B1616" t="s">
        <v>958</v>
      </c>
      <c r="C1616" t="s">
        <v>744</v>
      </c>
      <c r="D1616">
        <v>9549.33</v>
      </c>
    </row>
    <row r="1617" spans="1:4">
      <c r="A1617">
        <v>2034</v>
      </c>
      <c r="B1617" t="s">
        <v>958</v>
      </c>
      <c r="C1617" t="s">
        <v>744</v>
      </c>
      <c r="D1617">
        <v>9549.33</v>
      </c>
    </row>
    <row r="1618" spans="1:4">
      <c r="A1618">
        <v>2035</v>
      </c>
      <c r="B1618" t="s">
        <v>958</v>
      </c>
      <c r="C1618" t="s">
        <v>744</v>
      </c>
      <c r="D1618">
        <v>9549.33</v>
      </c>
    </row>
    <row r="1619" spans="1:4">
      <c r="A1619">
        <v>2036</v>
      </c>
      <c r="B1619" t="s">
        <v>958</v>
      </c>
      <c r="C1619" t="s">
        <v>744</v>
      </c>
      <c r="D1619">
        <v>9549.33</v>
      </c>
    </row>
    <row r="1620" spans="1:4">
      <c r="A1620">
        <v>2037</v>
      </c>
      <c r="B1620" t="s">
        <v>958</v>
      </c>
      <c r="C1620" t="s">
        <v>744</v>
      </c>
      <c r="D1620">
        <v>9549.33</v>
      </c>
    </row>
    <row r="1621" spans="1:4">
      <c r="A1621">
        <v>2038</v>
      </c>
      <c r="B1621" t="s">
        <v>958</v>
      </c>
      <c r="C1621" t="s">
        <v>744</v>
      </c>
      <c r="D1621">
        <v>9549.33</v>
      </c>
    </row>
    <row r="1622" spans="1:4">
      <c r="A1622">
        <v>2039</v>
      </c>
      <c r="B1622" t="s">
        <v>958</v>
      </c>
      <c r="C1622" t="s">
        <v>744</v>
      </c>
      <c r="D1622">
        <v>9549.33</v>
      </c>
    </row>
    <row r="1623" spans="1:4">
      <c r="A1623">
        <v>2040</v>
      </c>
      <c r="B1623" t="s">
        <v>958</v>
      </c>
      <c r="C1623" t="s">
        <v>744</v>
      </c>
      <c r="D1623">
        <v>9549.33</v>
      </c>
    </row>
    <row r="1624" spans="1:4">
      <c r="A1624">
        <v>2041</v>
      </c>
      <c r="B1624" t="s">
        <v>958</v>
      </c>
      <c r="C1624" t="s">
        <v>744</v>
      </c>
      <c r="D1624">
        <v>9549.33</v>
      </c>
    </row>
    <row r="1625" spans="1:4">
      <c r="A1625">
        <v>2042</v>
      </c>
      <c r="B1625" t="s">
        <v>958</v>
      </c>
      <c r="C1625" t="s">
        <v>744</v>
      </c>
      <c r="D1625">
        <v>9549.33</v>
      </c>
    </row>
    <row r="1626" spans="1:4">
      <c r="A1626">
        <v>2043</v>
      </c>
      <c r="B1626" t="s">
        <v>958</v>
      </c>
      <c r="C1626" t="s">
        <v>744</v>
      </c>
      <c r="D1626">
        <v>9549.33</v>
      </c>
    </row>
    <row r="1627" spans="1:4">
      <c r="A1627">
        <v>2044</v>
      </c>
      <c r="B1627" t="s">
        <v>958</v>
      </c>
      <c r="C1627" t="s">
        <v>744</v>
      </c>
      <c r="D1627">
        <v>9549.33</v>
      </c>
    </row>
    <row r="1628" spans="1:4">
      <c r="A1628">
        <v>2045</v>
      </c>
      <c r="B1628" t="s">
        <v>958</v>
      </c>
      <c r="C1628" t="s">
        <v>744</v>
      </c>
      <c r="D1628">
        <v>9549.33</v>
      </c>
    </row>
    <row r="1629" spans="1:4">
      <c r="A1629">
        <v>2046</v>
      </c>
      <c r="B1629" t="s">
        <v>958</v>
      </c>
      <c r="C1629" t="s">
        <v>744</v>
      </c>
      <c r="D1629">
        <v>9549.33</v>
      </c>
    </row>
    <row r="1630" spans="1:4">
      <c r="A1630">
        <v>2047</v>
      </c>
      <c r="B1630" t="s">
        <v>958</v>
      </c>
      <c r="C1630" t="s">
        <v>744</v>
      </c>
      <c r="D1630">
        <v>9549.33</v>
      </c>
    </row>
    <row r="1631" spans="1:4">
      <c r="A1631">
        <v>2048</v>
      </c>
      <c r="B1631" t="s">
        <v>958</v>
      </c>
      <c r="C1631" t="s">
        <v>744</v>
      </c>
      <c r="D1631">
        <v>9549.33</v>
      </c>
    </row>
    <row r="1632" spans="1:4">
      <c r="A1632">
        <v>2049</v>
      </c>
      <c r="B1632" t="s">
        <v>958</v>
      </c>
      <c r="C1632" t="s">
        <v>744</v>
      </c>
      <c r="D1632">
        <v>9549.33</v>
      </c>
    </row>
    <row r="1633" spans="1:4">
      <c r="A1633">
        <v>2050</v>
      </c>
      <c r="B1633" t="s">
        <v>958</v>
      </c>
      <c r="C1633" t="s">
        <v>744</v>
      </c>
      <c r="D1633">
        <v>9549.33</v>
      </c>
    </row>
    <row r="1634" spans="1:4">
      <c r="A1634">
        <v>2017</v>
      </c>
      <c r="B1634" t="s">
        <v>959</v>
      </c>
      <c r="C1634" t="s">
        <v>744</v>
      </c>
      <c r="D1634">
        <v>0</v>
      </c>
    </row>
    <row r="1635" spans="1:4">
      <c r="A1635">
        <v>2018</v>
      </c>
      <c r="B1635" t="s">
        <v>959</v>
      </c>
      <c r="C1635" t="s">
        <v>744</v>
      </c>
      <c r="D1635">
        <v>0</v>
      </c>
    </row>
    <row r="1636" spans="1:4">
      <c r="A1636">
        <v>2019</v>
      </c>
      <c r="B1636" t="s">
        <v>959</v>
      </c>
      <c r="C1636" t="s">
        <v>744</v>
      </c>
      <c r="D1636">
        <v>0</v>
      </c>
    </row>
    <row r="1637" spans="1:4">
      <c r="A1637">
        <v>2020</v>
      </c>
      <c r="B1637" t="s">
        <v>959</v>
      </c>
      <c r="C1637" t="s">
        <v>744</v>
      </c>
      <c r="D1637">
        <v>0</v>
      </c>
    </row>
    <row r="1638" spans="1:4">
      <c r="A1638">
        <v>2021</v>
      </c>
      <c r="B1638" t="s">
        <v>959</v>
      </c>
      <c r="C1638" t="s">
        <v>744</v>
      </c>
      <c r="D1638">
        <v>0</v>
      </c>
    </row>
    <row r="1639" spans="1:4">
      <c r="A1639">
        <v>2022</v>
      </c>
      <c r="B1639" t="s">
        <v>959</v>
      </c>
      <c r="C1639" t="s">
        <v>744</v>
      </c>
      <c r="D1639">
        <v>0</v>
      </c>
    </row>
    <row r="1640" spans="1:4">
      <c r="A1640">
        <v>2023</v>
      </c>
      <c r="B1640" t="s">
        <v>959</v>
      </c>
      <c r="C1640" t="s">
        <v>744</v>
      </c>
      <c r="D1640">
        <v>1550.67</v>
      </c>
    </row>
    <row r="1641" spans="1:4">
      <c r="A1641">
        <v>2024</v>
      </c>
      <c r="B1641" t="s">
        <v>959</v>
      </c>
      <c r="C1641" t="s">
        <v>744</v>
      </c>
      <c r="D1641">
        <v>1550.67</v>
      </c>
    </row>
    <row r="1642" spans="1:4">
      <c r="A1642">
        <v>2025</v>
      </c>
      <c r="B1642" t="s">
        <v>959</v>
      </c>
      <c r="C1642" t="s">
        <v>744</v>
      </c>
      <c r="D1642">
        <v>1550.67</v>
      </c>
    </row>
    <row r="1643" spans="1:4">
      <c r="A1643">
        <v>2026</v>
      </c>
      <c r="B1643" t="s">
        <v>959</v>
      </c>
      <c r="C1643" t="s">
        <v>744</v>
      </c>
      <c r="D1643">
        <v>1550.67</v>
      </c>
    </row>
    <row r="1644" spans="1:4">
      <c r="A1644">
        <v>2027</v>
      </c>
      <c r="B1644" t="s">
        <v>959</v>
      </c>
      <c r="C1644" t="s">
        <v>744</v>
      </c>
      <c r="D1644">
        <v>1550.67</v>
      </c>
    </row>
    <row r="1645" spans="1:4">
      <c r="A1645">
        <v>2028</v>
      </c>
      <c r="B1645" t="s">
        <v>959</v>
      </c>
      <c r="C1645" t="s">
        <v>744</v>
      </c>
      <c r="D1645">
        <v>1550.67</v>
      </c>
    </row>
    <row r="1646" spans="1:4">
      <c r="A1646">
        <v>2029</v>
      </c>
      <c r="B1646" t="s">
        <v>959</v>
      </c>
      <c r="C1646" t="s">
        <v>744</v>
      </c>
      <c r="D1646">
        <v>1550.67</v>
      </c>
    </row>
    <row r="1647" spans="1:4">
      <c r="A1647">
        <v>2030</v>
      </c>
      <c r="B1647" t="s">
        <v>959</v>
      </c>
      <c r="C1647" t="s">
        <v>744</v>
      </c>
      <c r="D1647">
        <v>1550.67</v>
      </c>
    </row>
    <row r="1648" spans="1:4">
      <c r="A1648">
        <v>2031</v>
      </c>
      <c r="B1648" t="s">
        <v>959</v>
      </c>
      <c r="C1648" t="s">
        <v>744</v>
      </c>
      <c r="D1648">
        <v>1550.67</v>
      </c>
    </row>
    <row r="1649" spans="1:4">
      <c r="A1649">
        <v>2032</v>
      </c>
      <c r="B1649" t="s">
        <v>959</v>
      </c>
      <c r="C1649" t="s">
        <v>744</v>
      </c>
      <c r="D1649">
        <v>1550.67</v>
      </c>
    </row>
    <row r="1650" spans="1:4">
      <c r="A1650">
        <v>2033</v>
      </c>
      <c r="B1650" t="s">
        <v>959</v>
      </c>
      <c r="C1650" t="s">
        <v>744</v>
      </c>
      <c r="D1650">
        <v>1550.67</v>
      </c>
    </row>
    <row r="1651" spans="1:4">
      <c r="A1651">
        <v>2034</v>
      </c>
      <c r="B1651" t="s">
        <v>959</v>
      </c>
      <c r="C1651" t="s">
        <v>744</v>
      </c>
      <c r="D1651">
        <v>1550.67</v>
      </c>
    </row>
    <row r="1652" spans="1:4">
      <c r="A1652">
        <v>2035</v>
      </c>
      <c r="B1652" t="s">
        <v>959</v>
      </c>
      <c r="C1652" t="s">
        <v>744</v>
      </c>
      <c r="D1652">
        <v>1550.67</v>
      </c>
    </row>
    <row r="1653" spans="1:4">
      <c r="A1653">
        <v>2036</v>
      </c>
      <c r="B1653" t="s">
        <v>959</v>
      </c>
      <c r="C1653" t="s">
        <v>744</v>
      </c>
      <c r="D1653">
        <v>1550.67</v>
      </c>
    </row>
    <row r="1654" spans="1:4">
      <c r="A1654">
        <v>2037</v>
      </c>
      <c r="B1654" t="s">
        <v>959</v>
      </c>
      <c r="C1654" t="s">
        <v>744</v>
      </c>
      <c r="D1654">
        <v>1550.67</v>
      </c>
    </row>
    <row r="1655" spans="1:4">
      <c r="A1655">
        <v>2038</v>
      </c>
      <c r="B1655" t="s">
        <v>959</v>
      </c>
      <c r="C1655" t="s">
        <v>744</v>
      </c>
      <c r="D1655">
        <v>1550.67</v>
      </c>
    </row>
    <row r="1656" spans="1:4">
      <c r="A1656">
        <v>2039</v>
      </c>
      <c r="B1656" t="s">
        <v>959</v>
      </c>
      <c r="C1656" t="s">
        <v>744</v>
      </c>
      <c r="D1656">
        <v>1550.67</v>
      </c>
    </row>
    <row r="1657" spans="1:4">
      <c r="A1657">
        <v>2040</v>
      </c>
      <c r="B1657" t="s">
        <v>959</v>
      </c>
      <c r="C1657" t="s">
        <v>744</v>
      </c>
      <c r="D1657">
        <v>1550.67</v>
      </c>
    </row>
    <row r="1658" spans="1:4">
      <c r="A1658">
        <v>2041</v>
      </c>
      <c r="B1658" t="s">
        <v>959</v>
      </c>
      <c r="C1658" t="s">
        <v>744</v>
      </c>
      <c r="D1658">
        <v>1550.67</v>
      </c>
    </row>
    <row r="1659" spans="1:4">
      <c r="A1659">
        <v>2042</v>
      </c>
      <c r="B1659" t="s">
        <v>959</v>
      </c>
      <c r="C1659" t="s">
        <v>744</v>
      </c>
      <c r="D1659">
        <v>1550.67</v>
      </c>
    </row>
    <row r="1660" spans="1:4">
      <c r="A1660">
        <v>2043</v>
      </c>
      <c r="B1660" t="s">
        <v>959</v>
      </c>
      <c r="C1660" t="s">
        <v>744</v>
      </c>
      <c r="D1660">
        <v>1550.67</v>
      </c>
    </row>
    <row r="1661" spans="1:4">
      <c r="A1661">
        <v>2044</v>
      </c>
      <c r="B1661" t="s">
        <v>959</v>
      </c>
      <c r="C1661" t="s">
        <v>744</v>
      </c>
      <c r="D1661">
        <v>1550.67</v>
      </c>
    </row>
    <row r="1662" spans="1:4">
      <c r="A1662">
        <v>2045</v>
      </c>
      <c r="B1662" t="s">
        <v>959</v>
      </c>
      <c r="C1662" t="s">
        <v>744</v>
      </c>
      <c r="D1662">
        <v>1550.67</v>
      </c>
    </row>
    <row r="1663" spans="1:4">
      <c r="A1663">
        <v>2046</v>
      </c>
      <c r="B1663" t="s">
        <v>959</v>
      </c>
      <c r="C1663" t="s">
        <v>744</v>
      </c>
      <c r="D1663">
        <v>1550.67</v>
      </c>
    </row>
    <row r="1664" spans="1:4">
      <c r="A1664">
        <v>2047</v>
      </c>
      <c r="B1664" t="s">
        <v>959</v>
      </c>
      <c r="C1664" t="s">
        <v>744</v>
      </c>
      <c r="D1664">
        <v>1550.67</v>
      </c>
    </row>
    <row r="1665" spans="1:4">
      <c r="A1665">
        <v>2048</v>
      </c>
      <c r="B1665" t="s">
        <v>959</v>
      </c>
      <c r="C1665" t="s">
        <v>744</v>
      </c>
      <c r="D1665">
        <v>1550.67</v>
      </c>
    </row>
    <row r="1666" spans="1:4">
      <c r="A1666">
        <v>2049</v>
      </c>
      <c r="B1666" t="s">
        <v>959</v>
      </c>
      <c r="C1666" t="s">
        <v>744</v>
      </c>
      <c r="D1666">
        <v>1550.67</v>
      </c>
    </row>
    <row r="1667" spans="1:4">
      <c r="A1667">
        <v>2050</v>
      </c>
      <c r="B1667" t="s">
        <v>959</v>
      </c>
      <c r="C1667" t="s">
        <v>744</v>
      </c>
      <c r="D1667">
        <v>1550.67</v>
      </c>
    </row>
    <row r="1668" spans="1:4">
      <c r="A1668">
        <v>2017</v>
      </c>
      <c r="B1668" t="s">
        <v>921</v>
      </c>
      <c r="C1668" t="s">
        <v>744</v>
      </c>
      <c r="D1668">
        <v>2118.3602974514079</v>
      </c>
    </row>
    <row r="1669" spans="1:4">
      <c r="A1669">
        <v>2018</v>
      </c>
      <c r="B1669" t="s">
        <v>921</v>
      </c>
      <c r="C1669" t="s">
        <v>744</v>
      </c>
      <c r="D1669">
        <v>2256.3691452313979</v>
      </c>
    </row>
    <row r="1670" spans="1:4">
      <c r="A1670">
        <v>2019</v>
      </c>
      <c r="B1670" t="s">
        <v>921</v>
      </c>
      <c r="C1670" t="s">
        <v>744</v>
      </c>
      <c r="D1670">
        <v>2299.500203910678</v>
      </c>
    </row>
    <row r="1671" spans="1:4">
      <c r="A1671">
        <v>2020</v>
      </c>
      <c r="B1671" t="s">
        <v>921</v>
      </c>
      <c r="C1671" t="s">
        <v>744</v>
      </c>
      <c r="D1671">
        <v>2075.4179717600009</v>
      </c>
    </row>
    <row r="1672" spans="1:4">
      <c r="A1672">
        <v>2021</v>
      </c>
      <c r="B1672" t="s">
        <v>921</v>
      </c>
      <c r="C1672" t="s">
        <v>744</v>
      </c>
      <c r="D1672">
        <v>2513.4833063627138</v>
      </c>
    </row>
    <row r="1673" spans="1:4">
      <c r="A1673">
        <v>2022</v>
      </c>
      <c r="B1673" t="s">
        <v>921</v>
      </c>
      <c r="C1673" t="s">
        <v>744</v>
      </c>
      <c r="D1673">
        <v>2625.4481971343798</v>
      </c>
    </row>
    <row r="1674" spans="1:4">
      <c r="A1674">
        <v>2023</v>
      </c>
      <c r="B1674" t="s">
        <v>921</v>
      </c>
      <c r="C1674" t="s">
        <v>744</v>
      </c>
      <c r="D1674">
        <v>2635.3978117862571</v>
      </c>
    </row>
    <row r="1675" spans="1:4">
      <c r="A1675">
        <v>2024</v>
      </c>
      <c r="B1675" t="s">
        <v>921</v>
      </c>
      <c r="C1675" t="s">
        <v>744</v>
      </c>
      <c r="D1675">
        <v>2758.6679928430549</v>
      </c>
    </row>
    <row r="1676" spans="1:4">
      <c r="A1676">
        <v>2025</v>
      </c>
      <c r="B1676" t="s">
        <v>921</v>
      </c>
      <c r="C1676" t="s">
        <v>744</v>
      </c>
      <c r="D1676">
        <v>2877.1241116109868</v>
      </c>
    </row>
    <row r="1677" spans="1:4">
      <c r="A1677">
        <v>2026</v>
      </c>
      <c r="B1677" t="s">
        <v>921</v>
      </c>
      <c r="C1677" t="s">
        <v>744</v>
      </c>
      <c r="D1677">
        <v>2989.5129310606212</v>
      </c>
    </row>
    <row r="1678" spans="1:4">
      <c r="A1678">
        <v>2027</v>
      </c>
      <c r="B1678" t="s">
        <v>921</v>
      </c>
      <c r="C1678" t="s">
        <v>744</v>
      </c>
      <c r="D1678">
        <v>3099.3721016654772</v>
      </c>
    </row>
    <row r="1679" spans="1:4">
      <c r="A1679">
        <v>2028</v>
      </c>
      <c r="B1679" t="s">
        <v>921</v>
      </c>
      <c r="C1679" t="s">
        <v>744</v>
      </c>
      <c r="D1679">
        <v>3214.4986943500662</v>
      </c>
    </row>
    <row r="1680" spans="1:4">
      <c r="A1680">
        <v>2029</v>
      </c>
      <c r="B1680" t="s">
        <v>921</v>
      </c>
      <c r="C1680" t="s">
        <v>744</v>
      </c>
      <c r="D1680">
        <v>3332.230292263816</v>
      </c>
    </row>
    <row r="1681" spans="1:4">
      <c r="A1681">
        <v>2030</v>
      </c>
      <c r="B1681" t="s">
        <v>921</v>
      </c>
      <c r="C1681" t="s">
        <v>744</v>
      </c>
      <c r="D1681">
        <v>3448.4202394504409</v>
      </c>
    </row>
    <row r="1682" spans="1:4">
      <c r="A1682">
        <v>2031</v>
      </c>
      <c r="B1682" t="s">
        <v>921</v>
      </c>
      <c r="C1682" t="s">
        <v>744</v>
      </c>
      <c r="D1682">
        <v>3562.608199080767</v>
      </c>
    </row>
    <row r="1683" spans="1:4">
      <c r="A1683">
        <v>2032</v>
      </c>
      <c r="B1683" t="s">
        <v>921</v>
      </c>
      <c r="C1683" t="s">
        <v>744</v>
      </c>
      <c r="D1683">
        <v>3676.150212584344</v>
      </c>
    </row>
    <row r="1684" spans="1:4">
      <c r="A1684">
        <v>2033</v>
      </c>
      <c r="B1684" t="s">
        <v>921</v>
      </c>
      <c r="C1684" t="s">
        <v>744</v>
      </c>
      <c r="D1684">
        <v>3788.7450269238998</v>
      </c>
    </row>
    <row r="1685" spans="1:4">
      <c r="A1685">
        <v>2034</v>
      </c>
      <c r="B1685" t="s">
        <v>921</v>
      </c>
      <c r="C1685" t="s">
        <v>744</v>
      </c>
      <c r="D1685">
        <v>3900.085158510527</v>
      </c>
    </row>
    <row r="1686" spans="1:4">
      <c r="A1686">
        <v>2035</v>
      </c>
      <c r="B1686" t="s">
        <v>921</v>
      </c>
      <c r="C1686" t="s">
        <v>744</v>
      </c>
      <c r="D1686">
        <v>4009.858210564149</v>
      </c>
    </row>
    <row r="1687" spans="1:4">
      <c r="A1687">
        <v>2036</v>
      </c>
      <c r="B1687" t="s">
        <v>921</v>
      </c>
      <c r="C1687" t="s">
        <v>744</v>
      </c>
      <c r="D1687">
        <v>4117.7482626481697</v>
      </c>
    </row>
    <row r="1688" spans="1:4">
      <c r="A1688">
        <v>2037</v>
      </c>
      <c r="B1688" t="s">
        <v>921</v>
      </c>
      <c r="C1688" t="s">
        <v>744</v>
      </c>
      <c r="D1688">
        <v>4223.4373243736436</v>
      </c>
    </row>
    <row r="1689" spans="1:4">
      <c r="A1689">
        <v>2038</v>
      </c>
      <c r="B1689" t="s">
        <v>921</v>
      </c>
      <c r="C1689" t="s">
        <v>744</v>
      </c>
      <c r="D1689">
        <v>4326.6068444646326</v>
      </c>
    </row>
    <row r="1690" spans="1:4">
      <c r="A1690">
        <v>2039</v>
      </c>
      <c r="B1690" t="s">
        <v>921</v>
      </c>
      <c r="C1690" t="s">
        <v>744</v>
      </c>
      <c r="D1690">
        <v>4426.9392656344489</v>
      </c>
    </row>
    <row r="1691" spans="1:4">
      <c r="A1691">
        <v>2040</v>
      </c>
      <c r="B1691" t="s">
        <v>921</v>
      </c>
      <c r="C1691" t="s">
        <v>744</v>
      </c>
      <c r="D1691">
        <v>4524.1196150521782</v>
      </c>
    </row>
    <row r="1692" spans="1:4">
      <c r="A1692">
        <v>2041</v>
      </c>
      <c r="B1692" t="s">
        <v>921</v>
      </c>
      <c r="C1692" t="s">
        <v>744</v>
      </c>
      <c r="D1692">
        <v>4617.8371195908558</v>
      </c>
    </row>
    <row r="1693" spans="1:4">
      <c r="A1693">
        <v>2042</v>
      </c>
      <c r="B1693" t="s">
        <v>921</v>
      </c>
      <c r="C1693" t="s">
        <v>744</v>
      </c>
      <c r="D1693">
        <v>4707.7868345507677</v>
      </c>
    </row>
    <row r="1694" spans="1:4">
      <c r="A1694">
        <v>2043</v>
      </c>
      <c r="B1694" t="s">
        <v>921</v>
      </c>
      <c r="C1694" t="s">
        <v>744</v>
      </c>
      <c r="D1694">
        <v>4793.6712741515203</v>
      </c>
    </row>
    <row r="1695" spans="1:4">
      <c r="A1695">
        <v>2044</v>
      </c>
      <c r="B1695" t="s">
        <v>921</v>
      </c>
      <c r="C1695" t="s">
        <v>744</v>
      </c>
      <c r="D1695">
        <v>4875.2020317929246</v>
      </c>
    </row>
    <row r="1696" spans="1:4">
      <c r="A1696">
        <v>2045</v>
      </c>
      <c r="B1696" t="s">
        <v>921</v>
      </c>
      <c r="C1696" t="s">
        <v>744</v>
      </c>
      <c r="D1696">
        <v>4952.1013779011946</v>
      </c>
    </row>
    <row r="1697" spans="1:4">
      <c r="A1697">
        <v>2046</v>
      </c>
      <c r="B1697" t="s">
        <v>921</v>
      </c>
      <c r="C1697" t="s">
        <v>744</v>
      </c>
      <c r="D1697">
        <v>5024.1038231105986</v>
      </c>
    </row>
    <row r="1698" spans="1:4">
      <c r="A1698">
        <v>2047</v>
      </c>
      <c r="B1698" t="s">
        <v>921</v>
      </c>
      <c r="C1698" t="s">
        <v>744</v>
      </c>
      <c r="D1698">
        <v>5067.6618174043106</v>
      </c>
    </row>
    <row r="1699" spans="1:4">
      <c r="A1699">
        <v>2048</v>
      </c>
      <c r="B1699" t="s">
        <v>921</v>
      </c>
      <c r="C1699" t="s">
        <v>744</v>
      </c>
      <c r="D1699">
        <v>5111.597450961418</v>
      </c>
    </row>
    <row r="1700" spans="1:4">
      <c r="A1700">
        <v>2049</v>
      </c>
      <c r="B1700" t="s">
        <v>921</v>
      </c>
      <c r="C1700" t="s">
        <v>744</v>
      </c>
      <c r="D1700">
        <v>5155.9139978402154</v>
      </c>
    </row>
    <row r="1701" spans="1:4">
      <c r="A1701">
        <v>2050</v>
      </c>
      <c r="B1701" t="s">
        <v>921</v>
      </c>
      <c r="C1701" t="s">
        <v>744</v>
      </c>
      <c r="D1701">
        <v>5200.6147604844546</v>
      </c>
    </row>
    <row r="1702" spans="1:4">
      <c r="A1702">
        <v>2017</v>
      </c>
      <c r="B1702" t="s">
        <v>870</v>
      </c>
    </row>
    <row r="1703" spans="1:4">
      <c r="A1703">
        <v>2018</v>
      </c>
      <c r="B1703" t="s">
        <v>870</v>
      </c>
    </row>
    <row r="1704" spans="1:4">
      <c r="A1704">
        <v>2019</v>
      </c>
      <c r="B1704" t="s">
        <v>870</v>
      </c>
    </row>
    <row r="1705" spans="1:4">
      <c r="A1705">
        <v>2020</v>
      </c>
      <c r="B1705" t="s">
        <v>870</v>
      </c>
    </row>
    <row r="1706" spans="1:4">
      <c r="A1706">
        <v>2021</v>
      </c>
      <c r="B1706" t="s">
        <v>870</v>
      </c>
    </row>
    <row r="1707" spans="1:4">
      <c r="A1707">
        <v>2022</v>
      </c>
      <c r="B1707" t="s">
        <v>870</v>
      </c>
    </row>
    <row r="1708" spans="1:4">
      <c r="A1708">
        <v>2023</v>
      </c>
      <c r="B1708" t="s">
        <v>870</v>
      </c>
    </row>
    <row r="1709" spans="1:4">
      <c r="A1709">
        <v>2024</v>
      </c>
      <c r="B1709" t="s">
        <v>870</v>
      </c>
    </row>
    <row r="1710" spans="1:4">
      <c r="A1710">
        <v>2025</v>
      </c>
      <c r="B1710" t="s">
        <v>870</v>
      </c>
    </row>
    <row r="1711" spans="1:4">
      <c r="A1711">
        <v>2026</v>
      </c>
      <c r="B1711" t="s">
        <v>870</v>
      </c>
    </row>
    <row r="1712" spans="1:4">
      <c r="A1712">
        <v>2027</v>
      </c>
      <c r="B1712" t="s">
        <v>870</v>
      </c>
    </row>
    <row r="1713" spans="1:2">
      <c r="A1713">
        <v>2028</v>
      </c>
      <c r="B1713" t="s">
        <v>870</v>
      </c>
    </row>
    <row r="1714" spans="1:2">
      <c r="A1714">
        <v>2029</v>
      </c>
      <c r="B1714" t="s">
        <v>870</v>
      </c>
    </row>
    <row r="1715" spans="1:2">
      <c r="A1715">
        <v>2030</v>
      </c>
      <c r="B1715" t="s">
        <v>870</v>
      </c>
    </row>
    <row r="1716" spans="1:2">
      <c r="A1716">
        <v>2031</v>
      </c>
      <c r="B1716" t="s">
        <v>870</v>
      </c>
    </row>
    <row r="1717" spans="1:2">
      <c r="A1717">
        <v>2032</v>
      </c>
      <c r="B1717" t="s">
        <v>870</v>
      </c>
    </row>
    <row r="1718" spans="1:2">
      <c r="A1718">
        <v>2033</v>
      </c>
      <c r="B1718" t="s">
        <v>870</v>
      </c>
    </row>
    <row r="1719" spans="1:2">
      <c r="A1719">
        <v>2034</v>
      </c>
      <c r="B1719" t="s">
        <v>870</v>
      </c>
    </row>
    <row r="1720" spans="1:2">
      <c r="A1720">
        <v>2035</v>
      </c>
      <c r="B1720" t="s">
        <v>870</v>
      </c>
    </row>
    <row r="1721" spans="1:2">
      <c r="A1721">
        <v>2036</v>
      </c>
      <c r="B1721" t="s">
        <v>870</v>
      </c>
    </row>
    <row r="1722" spans="1:2">
      <c r="A1722">
        <v>2037</v>
      </c>
      <c r="B1722" t="s">
        <v>870</v>
      </c>
    </row>
    <row r="1723" spans="1:2">
      <c r="A1723">
        <v>2038</v>
      </c>
      <c r="B1723" t="s">
        <v>870</v>
      </c>
    </row>
    <row r="1724" spans="1:2">
      <c r="A1724">
        <v>2039</v>
      </c>
      <c r="B1724" t="s">
        <v>870</v>
      </c>
    </row>
    <row r="1725" spans="1:2">
      <c r="A1725">
        <v>2040</v>
      </c>
      <c r="B1725" t="s">
        <v>870</v>
      </c>
    </row>
    <row r="1726" spans="1:2">
      <c r="A1726">
        <v>2041</v>
      </c>
      <c r="B1726" t="s">
        <v>870</v>
      </c>
    </row>
    <row r="1727" spans="1:2">
      <c r="A1727">
        <v>2042</v>
      </c>
      <c r="B1727" t="s">
        <v>870</v>
      </c>
    </row>
    <row r="1728" spans="1:2">
      <c r="A1728">
        <v>2043</v>
      </c>
      <c r="B1728" t="s">
        <v>870</v>
      </c>
    </row>
    <row r="1729" spans="1:2">
      <c r="A1729">
        <v>2044</v>
      </c>
      <c r="B1729" t="s">
        <v>870</v>
      </c>
    </row>
    <row r="1730" spans="1:2">
      <c r="A1730">
        <v>2045</v>
      </c>
      <c r="B1730" t="s">
        <v>870</v>
      </c>
    </row>
    <row r="1731" spans="1:2">
      <c r="A1731">
        <v>2046</v>
      </c>
      <c r="B1731" t="s">
        <v>870</v>
      </c>
    </row>
    <row r="1732" spans="1:2">
      <c r="A1732">
        <v>2047</v>
      </c>
      <c r="B1732" t="s">
        <v>870</v>
      </c>
    </row>
    <row r="1733" spans="1:2">
      <c r="A1733">
        <v>2048</v>
      </c>
      <c r="B1733" t="s">
        <v>870</v>
      </c>
    </row>
    <row r="1734" spans="1:2">
      <c r="A1734">
        <v>2049</v>
      </c>
      <c r="B1734" t="s">
        <v>870</v>
      </c>
    </row>
    <row r="1735" spans="1:2">
      <c r="A1735">
        <v>2050</v>
      </c>
      <c r="B1735" t="s">
        <v>870</v>
      </c>
    </row>
    <row r="1736" spans="1:2">
      <c r="A1736">
        <v>2017</v>
      </c>
      <c r="B1736" t="s">
        <v>869</v>
      </c>
    </row>
    <row r="1737" spans="1:2">
      <c r="A1737">
        <v>2018</v>
      </c>
      <c r="B1737" t="s">
        <v>869</v>
      </c>
    </row>
    <row r="1738" spans="1:2">
      <c r="A1738">
        <v>2019</v>
      </c>
      <c r="B1738" t="s">
        <v>869</v>
      </c>
    </row>
    <row r="1739" spans="1:2">
      <c r="A1739">
        <v>2020</v>
      </c>
      <c r="B1739" t="s">
        <v>869</v>
      </c>
    </row>
    <row r="1740" spans="1:2">
      <c r="A1740">
        <v>2021</v>
      </c>
      <c r="B1740" t="s">
        <v>869</v>
      </c>
    </row>
    <row r="1741" spans="1:2">
      <c r="A1741">
        <v>2022</v>
      </c>
      <c r="B1741" t="s">
        <v>869</v>
      </c>
    </row>
    <row r="1742" spans="1:2">
      <c r="A1742">
        <v>2023</v>
      </c>
      <c r="B1742" t="s">
        <v>869</v>
      </c>
    </row>
    <row r="1743" spans="1:2">
      <c r="A1743">
        <v>2024</v>
      </c>
      <c r="B1743" t="s">
        <v>869</v>
      </c>
    </row>
    <row r="1744" spans="1:2">
      <c r="A1744">
        <v>2025</v>
      </c>
      <c r="B1744" t="s">
        <v>869</v>
      </c>
    </row>
    <row r="1745" spans="1:2">
      <c r="A1745">
        <v>2026</v>
      </c>
      <c r="B1745" t="s">
        <v>869</v>
      </c>
    </row>
    <row r="1746" spans="1:2">
      <c r="A1746">
        <v>2027</v>
      </c>
      <c r="B1746" t="s">
        <v>869</v>
      </c>
    </row>
    <row r="1747" spans="1:2">
      <c r="A1747">
        <v>2028</v>
      </c>
      <c r="B1747" t="s">
        <v>869</v>
      </c>
    </row>
    <row r="1748" spans="1:2">
      <c r="A1748">
        <v>2029</v>
      </c>
      <c r="B1748" t="s">
        <v>869</v>
      </c>
    </row>
    <row r="1749" spans="1:2">
      <c r="A1749">
        <v>2030</v>
      </c>
      <c r="B1749" t="s">
        <v>869</v>
      </c>
    </row>
    <row r="1750" spans="1:2">
      <c r="A1750">
        <v>2031</v>
      </c>
      <c r="B1750" t="s">
        <v>869</v>
      </c>
    </row>
    <row r="1751" spans="1:2">
      <c r="A1751">
        <v>2032</v>
      </c>
      <c r="B1751" t="s">
        <v>869</v>
      </c>
    </row>
    <row r="1752" spans="1:2">
      <c r="A1752">
        <v>2033</v>
      </c>
      <c r="B1752" t="s">
        <v>869</v>
      </c>
    </row>
    <row r="1753" spans="1:2">
      <c r="A1753">
        <v>2034</v>
      </c>
      <c r="B1753" t="s">
        <v>869</v>
      </c>
    </row>
    <row r="1754" spans="1:2">
      <c r="A1754">
        <v>2035</v>
      </c>
      <c r="B1754" t="s">
        <v>869</v>
      </c>
    </row>
    <row r="1755" spans="1:2">
      <c r="A1755">
        <v>2036</v>
      </c>
      <c r="B1755" t="s">
        <v>869</v>
      </c>
    </row>
    <row r="1756" spans="1:2">
      <c r="A1756">
        <v>2037</v>
      </c>
      <c r="B1756" t="s">
        <v>869</v>
      </c>
    </row>
    <row r="1757" spans="1:2">
      <c r="A1757">
        <v>2038</v>
      </c>
      <c r="B1757" t="s">
        <v>869</v>
      </c>
    </row>
    <row r="1758" spans="1:2">
      <c r="A1758">
        <v>2039</v>
      </c>
      <c r="B1758" t="s">
        <v>869</v>
      </c>
    </row>
    <row r="1759" spans="1:2">
      <c r="A1759">
        <v>2040</v>
      </c>
      <c r="B1759" t="s">
        <v>869</v>
      </c>
    </row>
    <row r="1760" spans="1:2">
      <c r="A1760">
        <v>2041</v>
      </c>
      <c r="B1760" t="s">
        <v>869</v>
      </c>
    </row>
    <row r="1761" spans="1:2">
      <c r="A1761">
        <v>2042</v>
      </c>
      <c r="B1761" t="s">
        <v>869</v>
      </c>
    </row>
    <row r="1762" spans="1:2">
      <c r="A1762">
        <v>2043</v>
      </c>
      <c r="B1762" t="s">
        <v>869</v>
      </c>
    </row>
    <row r="1763" spans="1:2">
      <c r="A1763">
        <v>2044</v>
      </c>
      <c r="B1763" t="s">
        <v>869</v>
      </c>
    </row>
    <row r="1764" spans="1:2">
      <c r="A1764">
        <v>2045</v>
      </c>
      <c r="B1764" t="s">
        <v>869</v>
      </c>
    </row>
    <row r="1765" spans="1:2">
      <c r="A1765">
        <v>2046</v>
      </c>
      <c r="B1765" t="s">
        <v>869</v>
      </c>
    </row>
    <row r="1766" spans="1:2">
      <c r="A1766">
        <v>2047</v>
      </c>
      <c r="B1766" t="s">
        <v>869</v>
      </c>
    </row>
    <row r="1767" spans="1:2">
      <c r="A1767">
        <v>2048</v>
      </c>
      <c r="B1767" t="s">
        <v>869</v>
      </c>
    </row>
    <row r="1768" spans="1:2">
      <c r="A1768">
        <v>2049</v>
      </c>
      <c r="B1768" t="s">
        <v>869</v>
      </c>
    </row>
    <row r="1769" spans="1:2">
      <c r="A1769">
        <v>2050</v>
      </c>
      <c r="B1769" t="s">
        <v>869</v>
      </c>
    </row>
    <row r="1770" spans="1:2">
      <c r="A1770">
        <v>2017</v>
      </c>
      <c r="B1770" t="s">
        <v>865</v>
      </c>
    </row>
    <row r="1771" spans="1:2">
      <c r="A1771">
        <v>2018</v>
      </c>
      <c r="B1771" t="s">
        <v>865</v>
      </c>
    </row>
    <row r="1772" spans="1:2">
      <c r="A1772">
        <v>2019</v>
      </c>
      <c r="B1772" t="s">
        <v>865</v>
      </c>
    </row>
    <row r="1773" spans="1:2">
      <c r="A1773">
        <v>2020</v>
      </c>
      <c r="B1773" t="s">
        <v>865</v>
      </c>
    </row>
    <row r="1774" spans="1:2">
      <c r="A1774">
        <v>2021</v>
      </c>
      <c r="B1774" t="s">
        <v>865</v>
      </c>
    </row>
    <row r="1775" spans="1:2">
      <c r="A1775">
        <v>2022</v>
      </c>
      <c r="B1775" t="s">
        <v>865</v>
      </c>
    </row>
    <row r="1776" spans="1:2">
      <c r="A1776">
        <v>2023</v>
      </c>
      <c r="B1776" t="s">
        <v>865</v>
      </c>
    </row>
    <row r="1777" spans="1:2">
      <c r="A1777">
        <v>2024</v>
      </c>
      <c r="B1777" t="s">
        <v>865</v>
      </c>
    </row>
    <row r="1778" spans="1:2">
      <c r="A1778">
        <v>2025</v>
      </c>
      <c r="B1778" t="s">
        <v>865</v>
      </c>
    </row>
    <row r="1779" spans="1:2">
      <c r="A1779">
        <v>2026</v>
      </c>
      <c r="B1779" t="s">
        <v>865</v>
      </c>
    </row>
    <row r="1780" spans="1:2">
      <c r="A1780">
        <v>2027</v>
      </c>
      <c r="B1780" t="s">
        <v>865</v>
      </c>
    </row>
    <row r="1781" spans="1:2">
      <c r="A1781">
        <v>2028</v>
      </c>
      <c r="B1781" t="s">
        <v>865</v>
      </c>
    </row>
    <row r="1782" spans="1:2">
      <c r="A1782">
        <v>2029</v>
      </c>
      <c r="B1782" t="s">
        <v>865</v>
      </c>
    </row>
    <row r="1783" spans="1:2">
      <c r="A1783">
        <v>2030</v>
      </c>
      <c r="B1783" t="s">
        <v>865</v>
      </c>
    </row>
    <row r="1784" spans="1:2">
      <c r="A1784">
        <v>2031</v>
      </c>
      <c r="B1784" t="s">
        <v>865</v>
      </c>
    </row>
    <row r="1785" spans="1:2">
      <c r="A1785">
        <v>2032</v>
      </c>
      <c r="B1785" t="s">
        <v>865</v>
      </c>
    </row>
    <row r="1786" spans="1:2">
      <c r="A1786">
        <v>2033</v>
      </c>
      <c r="B1786" t="s">
        <v>865</v>
      </c>
    </row>
    <row r="1787" spans="1:2">
      <c r="A1787">
        <v>2034</v>
      </c>
      <c r="B1787" t="s">
        <v>865</v>
      </c>
    </row>
    <row r="1788" spans="1:2">
      <c r="A1788">
        <v>2035</v>
      </c>
      <c r="B1788" t="s">
        <v>865</v>
      </c>
    </row>
    <row r="1789" spans="1:2">
      <c r="A1789">
        <v>2036</v>
      </c>
      <c r="B1789" t="s">
        <v>865</v>
      </c>
    </row>
    <row r="1790" spans="1:2">
      <c r="A1790">
        <v>2037</v>
      </c>
      <c r="B1790" t="s">
        <v>865</v>
      </c>
    </row>
    <row r="1791" spans="1:2">
      <c r="A1791">
        <v>2038</v>
      </c>
      <c r="B1791" t="s">
        <v>865</v>
      </c>
    </row>
    <row r="1792" spans="1:2">
      <c r="A1792">
        <v>2039</v>
      </c>
      <c r="B1792" t="s">
        <v>865</v>
      </c>
    </row>
    <row r="1793" spans="1:4">
      <c r="A1793">
        <v>2040</v>
      </c>
      <c r="B1793" t="s">
        <v>865</v>
      </c>
    </row>
    <row r="1794" spans="1:4">
      <c r="A1794">
        <v>2041</v>
      </c>
      <c r="B1794" t="s">
        <v>865</v>
      </c>
    </row>
    <row r="1795" spans="1:4">
      <c r="A1795">
        <v>2042</v>
      </c>
      <c r="B1795" t="s">
        <v>865</v>
      </c>
    </row>
    <row r="1796" spans="1:4">
      <c r="A1796">
        <v>2043</v>
      </c>
      <c r="B1796" t="s">
        <v>865</v>
      </c>
    </row>
    <row r="1797" spans="1:4">
      <c r="A1797">
        <v>2044</v>
      </c>
      <c r="B1797" t="s">
        <v>865</v>
      </c>
    </row>
    <row r="1798" spans="1:4">
      <c r="A1798">
        <v>2045</v>
      </c>
      <c r="B1798" t="s">
        <v>865</v>
      </c>
    </row>
    <row r="1799" spans="1:4">
      <c r="A1799">
        <v>2046</v>
      </c>
      <c r="B1799" t="s">
        <v>865</v>
      </c>
    </row>
    <row r="1800" spans="1:4">
      <c r="A1800">
        <v>2047</v>
      </c>
      <c r="B1800" t="s">
        <v>865</v>
      </c>
    </row>
    <row r="1801" spans="1:4">
      <c r="A1801">
        <v>2048</v>
      </c>
      <c r="B1801" t="s">
        <v>865</v>
      </c>
    </row>
    <row r="1802" spans="1:4">
      <c r="A1802">
        <v>2049</v>
      </c>
      <c r="B1802" t="s">
        <v>865</v>
      </c>
    </row>
    <row r="1803" spans="1:4">
      <c r="A1803">
        <v>2050</v>
      </c>
      <c r="B1803" t="s">
        <v>865</v>
      </c>
    </row>
    <row r="1804" spans="1:4">
      <c r="A1804">
        <v>2017</v>
      </c>
      <c r="B1804" t="s">
        <v>960</v>
      </c>
      <c r="C1804" t="s">
        <v>961</v>
      </c>
      <c r="D1804">
        <v>165019</v>
      </c>
    </row>
    <row r="1805" spans="1:4">
      <c r="A1805">
        <v>2018</v>
      </c>
      <c r="B1805" t="s">
        <v>960</v>
      </c>
      <c r="C1805" t="s">
        <v>961</v>
      </c>
      <c r="D1805">
        <v>143686</v>
      </c>
    </row>
    <row r="1806" spans="1:4">
      <c r="A1806">
        <v>2019</v>
      </c>
      <c r="B1806" t="s">
        <v>960</v>
      </c>
      <c r="C1806" t="s">
        <v>961</v>
      </c>
      <c r="D1806">
        <v>127551</v>
      </c>
    </row>
    <row r="1807" spans="1:4">
      <c r="A1807">
        <v>2020</v>
      </c>
      <c r="B1807" t="s">
        <v>960</v>
      </c>
      <c r="C1807" t="s">
        <v>961</v>
      </c>
      <c r="D1807">
        <v>0</v>
      </c>
    </row>
    <row r="1808" spans="1:4">
      <c r="A1808">
        <v>2021</v>
      </c>
      <c r="B1808" t="s">
        <v>960</v>
      </c>
      <c r="C1808" t="s">
        <v>961</v>
      </c>
      <c r="D1808">
        <v>0</v>
      </c>
    </row>
    <row r="1809" spans="1:4">
      <c r="A1809">
        <v>2022</v>
      </c>
      <c r="B1809" t="s">
        <v>960</v>
      </c>
      <c r="C1809" t="s">
        <v>961</v>
      </c>
      <c r="D1809">
        <v>0</v>
      </c>
    </row>
    <row r="1810" spans="1:4">
      <c r="A1810">
        <v>2023</v>
      </c>
      <c r="B1810" t="s">
        <v>960</v>
      </c>
      <c r="C1810" t="s">
        <v>961</v>
      </c>
      <c r="D1810">
        <v>0</v>
      </c>
    </row>
    <row r="1811" spans="1:4">
      <c r="A1811">
        <v>2024</v>
      </c>
      <c r="B1811" t="s">
        <v>960</v>
      </c>
      <c r="C1811" t="s">
        <v>961</v>
      </c>
      <c r="D1811">
        <v>0</v>
      </c>
    </row>
    <row r="1812" spans="1:4">
      <c r="A1812">
        <v>2025</v>
      </c>
      <c r="B1812" t="s">
        <v>960</v>
      </c>
      <c r="C1812" t="s">
        <v>961</v>
      </c>
      <c r="D1812">
        <v>0</v>
      </c>
    </row>
    <row r="1813" spans="1:4">
      <c r="A1813">
        <v>2026</v>
      </c>
      <c r="B1813" t="s">
        <v>960</v>
      </c>
      <c r="C1813" t="s">
        <v>961</v>
      </c>
      <c r="D1813">
        <v>0</v>
      </c>
    </row>
    <row r="1814" spans="1:4">
      <c r="A1814">
        <v>2027</v>
      </c>
      <c r="B1814" t="s">
        <v>960</v>
      </c>
      <c r="C1814" t="s">
        <v>961</v>
      </c>
      <c r="D1814">
        <v>0</v>
      </c>
    </row>
    <row r="1815" spans="1:4">
      <c r="A1815">
        <v>2028</v>
      </c>
      <c r="B1815" t="s">
        <v>960</v>
      </c>
      <c r="C1815" t="s">
        <v>961</v>
      </c>
      <c r="D1815">
        <v>0</v>
      </c>
    </row>
    <row r="1816" spans="1:4">
      <c r="A1816">
        <v>2029</v>
      </c>
      <c r="B1816" t="s">
        <v>960</v>
      </c>
      <c r="C1816" t="s">
        <v>961</v>
      </c>
      <c r="D1816">
        <v>0</v>
      </c>
    </row>
    <row r="1817" spans="1:4">
      <c r="A1817">
        <v>2030</v>
      </c>
      <c r="B1817" t="s">
        <v>960</v>
      </c>
      <c r="C1817" t="s">
        <v>961</v>
      </c>
      <c r="D1817">
        <v>0</v>
      </c>
    </row>
    <row r="1818" spans="1:4">
      <c r="A1818">
        <v>2031</v>
      </c>
      <c r="B1818" t="s">
        <v>960</v>
      </c>
      <c r="C1818" t="s">
        <v>961</v>
      </c>
      <c r="D1818">
        <v>0</v>
      </c>
    </row>
    <row r="1819" spans="1:4">
      <c r="A1819">
        <v>2032</v>
      </c>
      <c r="B1819" t="s">
        <v>960</v>
      </c>
      <c r="C1819" t="s">
        <v>961</v>
      </c>
      <c r="D1819">
        <v>0</v>
      </c>
    </row>
    <row r="1820" spans="1:4">
      <c r="A1820">
        <v>2033</v>
      </c>
      <c r="B1820" t="s">
        <v>960</v>
      </c>
      <c r="C1820" t="s">
        <v>961</v>
      </c>
      <c r="D1820">
        <v>0</v>
      </c>
    </row>
    <row r="1821" spans="1:4">
      <c r="A1821">
        <v>2034</v>
      </c>
      <c r="B1821" t="s">
        <v>960</v>
      </c>
      <c r="C1821" t="s">
        <v>961</v>
      </c>
      <c r="D1821">
        <v>0</v>
      </c>
    </row>
    <row r="1822" spans="1:4">
      <c r="A1822">
        <v>2035</v>
      </c>
      <c r="B1822" t="s">
        <v>960</v>
      </c>
      <c r="C1822" t="s">
        <v>961</v>
      </c>
      <c r="D1822">
        <v>0</v>
      </c>
    </row>
    <row r="1823" spans="1:4">
      <c r="A1823">
        <v>2036</v>
      </c>
      <c r="B1823" t="s">
        <v>960</v>
      </c>
      <c r="C1823" t="s">
        <v>961</v>
      </c>
      <c r="D1823">
        <v>0</v>
      </c>
    </row>
    <row r="1824" spans="1:4">
      <c r="A1824">
        <v>2037</v>
      </c>
      <c r="B1824" t="s">
        <v>960</v>
      </c>
      <c r="C1824" t="s">
        <v>961</v>
      </c>
      <c r="D1824">
        <v>0</v>
      </c>
    </row>
    <row r="1825" spans="1:4">
      <c r="A1825">
        <v>2038</v>
      </c>
      <c r="B1825" t="s">
        <v>960</v>
      </c>
      <c r="C1825" t="s">
        <v>961</v>
      </c>
      <c r="D1825">
        <v>0</v>
      </c>
    </row>
    <row r="1826" spans="1:4">
      <c r="A1826">
        <v>2039</v>
      </c>
      <c r="B1826" t="s">
        <v>960</v>
      </c>
      <c r="C1826" t="s">
        <v>961</v>
      </c>
      <c r="D1826">
        <v>0</v>
      </c>
    </row>
    <row r="1827" spans="1:4">
      <c r="A1827">
        <v>2040</v>
      </c>
      <c r="B1827" t="s">
        <v>960</v>
      </c>
      <c r="C1827" t="s">
        <v>961</v>
      </c>
      <c r="D1827">
        <v>0</v>
      </c>
    </row>
    <row r="1828" spans="1:4">
      <c r="A1828">
        <v>2041</v>
      </c>
      <c r="B1828" t="s">
        <v>960</v>
      </c>
      <c r="C1828" t="s">
        <v>961</v>
      </c>
      <c r="D1828">
        <v>0</v>
      </c>
    </row>
    <row r="1829" spans="1:4">
      <c r="A1829">
        <v>2042</v>
      </c>
      <c r="B1829" t="s">
        <v>960</v>
      </c>
      <c r="C1829" t="s">
        <v>961</v>
      </c>
      <c r="D1829">
        <v>0</v>
      </c>
    </row>
    <row r="1830" spans="1:4">
      <c r="A1830">
        <v>2043</v>
      </c>
      <c r="B1830" t="s">
        <v>960</v>
      </c>
      <c r="C1830" t="s">
        <v>961</v>
      </c>
      <c r="D1830">
        <v>0</v>
      </c>
    </row>
    <row r="1831" spans="1:4">
      <c r="A1831">
        <v>2044</v>
      </c>
      <c r="B1831" t="s">
        <v>960</v>
      </c>
      <c r="C1831" t="s">
        <v>961</v>
      </c>
      <c r="D1831">
        <v>0</v>
      </c>
    </row>
    <row r="1832" spans="1:4">
      <c r="A1832">
        <v>2045</v>
      </c>
      <c r="B1832" t="s">
        <v>960</v>
      </c>
      <c r="C1832" t="s">
        <v>961</v>
      </c>
      <c r="D1832">
        <v>0</v>
      </c>
    </row>
    <row r="1833" spans="1:4">
      <c r="A1833">
        <v>2046</v>
      </c>
      <c r="B1833" t="s">
        <v>960</v>
      </c>
      <c r="C1833" t="s">
        <v>961</v>
      </c>
      <c r="D1833">
        <v>0</v>
      </c>
    </row>
    <row r="1834" spans="1:4">
      <c r="A1834">
        <v>2047</v>
      </c>
      <c r="B1834" t="s">
        <v>960</v>
      </c>
      <c r="C1834" t="s">
        <v>961</v>
      </c>
      <c r="D1834">
        <v>0</v>
      </c>
    </row>
    <row r="1835" spans="1:4">
      <c r="A1835">
        <v>2048</v>
      </c>
      <c r="B1835" t="s">
        <v>960</v>
      </c>
      <c r="C1835" t="s">
        <v>961</v>
      </c>
      <c r="D1835">
        <v>0</v>
      </c>
    </row>
    <row r="1836" spans="1:4">
      <c r="A1836">
        <v>2049</v>
      </c>
      <c r="B1836" t="s">
        <v>960</v>
      </c>
      <c r="C1836" t="s">
        <v>961</v>
      </c>
      <c r="D1836">
        <v>0</v>
      </c>
    </row>
    <row r="1837" spans="1:4">
      <c r="A1837">
        <v>2050</v>
      </c>
      <c r="B1837" t="s">
        <v>960</v>
      </c>
      <c r="C1837" t="s">
        <v>961</v>
      </c>
      <c r="D1837">
        <v>0</v>
      </c>
    </row>
    <row r="1838" spans="1:4">
      <c r="A1838">
        <v>2017</v>
      </c>
      <c r="B1838" t="s">
        <v>962</v>
      </c>
      <c r="C1838" t="s">
        <v>961</v>
      </c>
      <c r="D1838">
        <v>119024</v>
      </c>
    </row>
    <row r="1839" spans="1:4">
      <c r="A1839">
        <v>2018</v>
      </c>
      <c r="B1839" t="s">
        <v>962</v>
      </c>
      <c r="C1839" t="s">
        <v>961</v>
      </c>
      <c r="D1839">
        <v>124387</v>
      </c>
    </row>
    <row r="1840" spans="1:4">
      <c r="A1840">
        <v>2019</v>
      </c>
      <c r="B1840" t="s">
        <v>962</v>
      </c>
      <c r="C1840" t="s">
        <v>961</v>
      </c>
      <c r="D1840">
        <v>110657</v>
      </c>
    </row>
    <row r="1841" spans="1:4">
      <c r="A1841">
        <v>2020</v>
      </c>
      <c r="B1841" t="s">
        <v>962</v>
      </c>
      <c r="C1841" t="s">
        <v>961</v>
      </c>
      <c r="D1841">
        <v>0</v>
      </c>
    </row>
    <row r="1842" spans="1:4">
      <c r="A1842">
        <v>2021</v>
      </c>
      <c r="B1842" t="s">
        <v>962</v>
      </c>
      <c r="C1842" t="s">
        <v>961</v>
      </c>
      <c r="D1842">
        <v>0</v>
      </c>
    </row>
    <row r="1843" spans="1:4">
      <c r="A1843">
        <v>2022</v>
      </c>
      <c r="B1843" t="s">
        <v>962</v>
      </c>
      <c r="C1843" t="s">
        <v>961</v>
      </c>
      <c r="D1843">
        <v>0</v>
      </c>
    </row>
    <row r="1844" spans="1:4">
      <c r="A1844">
        <v>2023</v>
      </c>
      <c r="B1844" t="s">
        <v>962</v>
      </c>
      <c r="C1844" t="s">
        <v>961</v>
      </c>
      <c r="D1844">
        <v>0</v>
      </c>
    </row>
    <row r="1845" spans="1:4">
      <c r="A1845">
        <v>2024</v>
      </c>
      <c r="B1845" t="s">
        <v>962</v>
      </c>
      <c r="C1845" t="s">
        <v>961</v>
      </c>
      <c r="D1845">
        <v>0</v>
      </c>
    </row>
    <row r="1846" spans="1:4">
      <c r="A1846">
        <v>2025</v>
      </c>
      <c r="B1846" t="s">
        <v>962</v>
      </c>
      <c r="C1846" t="s">
        <v>961</v>
      </c>
      <c r="D1846">
        <v>0</v>
      </c>
    </row>
    <row r="1847" spans="1:4">
      <c r="A1847">
        <v>2026</v>
      </c>
      <c r="B1847" t="s">
        <v>962</v>
      </c>
      <c r="C1847" t="s">
        <v>961</v>
      </c>
      <c r="D1847">
        <v>0</v>
      </c>
    </row>
    <row r="1848" spans="1:4">
      <c r="A1848">
        <v>2027</v>
      </c>
      <c r="B1848" t="s">
        <v>962</v>
      </c>
      <c r="C1848" t="s">
        <v>961</v>
      </c>
      <c r="D1848">
        <v>0</v>
      </c>
    </row>
    <row r="1849" spans="1:4">
      <c r="A1849">
        <v>2028</v>
      </c>
      <c r="B1849" t="s">
        <v>962</v>
      </c>
      <c r="C1849" t="s">
        <v>961</v>
      </c>
      <c r="D1849">
        <v>0</v>
      </c>
    </row>
    <row r="1850" spans="1:4">
      <c r="A1850">
        <v>2029</v>
      </c>
      <c r="B1850" t="s">
        <v>962</v>
      </c>
      <c r="C1850" t="s">
        <v>961</v>
      </c>
      <c r="D1850">
        <v>0</v>
      </c>
    </row>
    <row r="1851" spans="1:4">
      <c r="A1851">
        <v>2030</v>
      </c>
      <c r="B1851" t="s">
        <v>962</v>
      </c>
      <c r="C1851" t="s">
        <v>961</v>
      </c>
      <c r="D1851">
        <v>0</v>
      </c>
    </row>
    <row r="1852" spans="1:4">
      <c r="A1852">
        <v>2031</v>
      </c>
      <c r="B1852" t="s">
        <v>962</v>
      </c>
      <c r="C1852" t="s">
        <v>961</v>
      </c>
      <c r="D1852">
        <v>0</v>
      </c>
    </row>
    <row r="1853" spans="1:4">
      <c r="A1853">
        <v>2032</v>
      </c>
      <c r="B1853" t="s">
        <v>962</v>
      </c>
      <c r="C1853" t="s">
        <v>961</v>
      </c>
      <c r="D1853">
        <v>0</v>
      </c>
    </row>
    <row r="1854" spans="1:4">
      <c r="A1854">
        <v>2033</v>
      </c>
      <c r="B1854" t="s">
        <v>962</v>
      </c>
      <c r="C1854" t="s">
        <v>961</v>
      </c>
      <c r="D1854">
        <v>0</v>
      </c>
    </row>
    <row r="1855" spans="1:4">
      <c r="A1855">
        <v>2034</v>
      </c>
      <c r="B1855" t="s">
        <v>962</v>
      </c>
      <c r="C1855" t="s">
        <v>961</v>
      </c>
      <c r="D1855">
        <v>0</v>
      </c>
    </row>
    <row r="1856" spans="1:4">
      <c r="A1856">
        <v>2035</v>
      </c>
      <c r="B1856" t="s">
        <v>962</v>
      </c>
      <c r="C1856" t="s">
        <v>961</v>
      </c>
      <c r="D1856">
        <v>0</v>
      </c>
    </row>
    <row r="1857" spans="1:4">
      <c r="A1857">
        <v>2036</v>
      </c>
      <c r="B1857" t="s">
        <v>962</v>
      </c>
      <c r="C1857" t="s">
        <v>961</v>
      </c>
      <c r="D1857">
        <v>0</v>
      </c>
    </row>
    <row r="1858" spans="1:4">
      <c r="A1858">
        <v>2037</v>
      </c>
      <c r="B1858" t="s">
        <v>962</v>
      </c>
      <c r="C1858" t="s">
        <v>961</v>
      </c>
      <c r="D1858">
        <v>0</v>
      </c>
    </row>
    <row r="1859" spans="1:4">
      <c r="A1859">
        <v>2038</v>
      </c>
      <c r="B1859" t="s">
        <v>962</v>
      </c>
      <c r="C1859" t="s">
        <v>961</v>
      </c>
      <c r="D1859">
        <v>0</v>
      </c>
    </row>
    <row r="1860" spans="1:4">
      <c r="A1860">
        <v>2039</v>
      </c>
      <c r="B1860" t="s">
        <v>962</v>
      </c>
      <c r="C1860" t="s">
        <v>961</v>
      </c>
      <c r="D1860">
        <v>0</v>
      </c>
    </row>
    <row r="1861" spans="1:4">
      <c r="A1861">
        <v>2040</v>
      </c>
      <c r="B1861" t="s">
        <v>962</v>
      </c>
      <c r="C1861" t="s">
        <v>961</v>
      </c>
      <c r="D1861">
        <v>0</v>
      </c>
    </row>
    <row r="1862" spans="1:4">
      <c r="A1862">
        <v>2041</v>
      </c>
      <c r="B1862" t="s">
        <v>962</v>
      </c>
      <c r="C1862" t="s">
        <v>961</v>
      </c>
      <c r="D1862">
        <v>0</v>
      </c>
    </row>
    <row r="1863" spans="1:4">
      <c r="A1863">
        <v>2042</v>
      </c>
      <c r="B1863" t="s">
        <v>962</v>
      </c>
      <c r="C1863" t="s">
        <v>961</v>
      </c>
      <c r="D1863">
        <v>0</v>
      </c>
    </row>
    <row r="1864" spans="1:4">
      <c r="A1864">
        <v>2043</v>
      </c>
      <c r="B1864" t="s">
        <v>962</v>
      </c>
      <c r="C1864" t="s">
        <v>961</v>
      </c>
      <c r="D1864">
        <v>0</v>
      </c>
    </row>
    <row r="1865" spans="1:4">
      <c r="A1865">
        <v>2044</v>
      </c>
      <c r="B1865" t="s">
        <v>962</v>
      </c>
      <c r="C1865" t="s">
        <v>961</v>
      </c>
      <c r="D1865">
        <v>0</v>
      </c>
    </row>
    <row r="1866" spans="1:4">
      <c r="A1866">
        <v>2045</v>
      </c>
      <c r="B1866" t="s">
        <v>962</v>
      </c>
      <c r="C1866" t="s">
        <v>961</v>
      </c>
      <c r="D1866">
        <v>0</v>
      </c>
    </row>
    <row r="1867" spans="1:4">
      <c r="A1867">
        <v>2046</v>
      </c>
      <c r="B1867" t="s">
        <v>962</v>
      </c>
      <c r="C1867" t="s">
        <v>961</v>
      </c>
      <c r="D1867">
        <v>0</v>
      </c>
    </row>
    <row r="1868" spans="1:4">
      <c r="A1868">
        <v>2047</v>
      </c>
      <c r="B1868" t="s">
        <v>962</v>
      </c>
      <c r="C1868" t="s">
        <v>961</v>
      </c>
      <c r="D1868">
        <v>0</v>
      </c>
    </row>
    <row r="1869" spans="1:4">
      <c r="A1869">
        <v>2048</v>
      </c>
      <c r="B1869" t="s">
        <v>962</v>
      </c>
      <c r="C1869" t="s">
        <v>961</v>
      </c>
      <c r="D1869">
        <v>0</v>
      </c>
    </row>
    <row r="1870" spans="1:4">
      <c r="A1870">
        <v>2049</v>
      </c>
      <c r="B1870" t="s">
        <v>962</v>
      </c>
      <c r="C1870" t="s">
        <v>961</v>
      </c>
      <c r="D1870">
        <v>0</v>
      </c>
    </row>
    <row r="1871" spans="1:4">
      <c r="A1871">
        <v>2050</v>
      </c>
      <c r="B1871" t="s">
        <v>962</v>
      </c>
      <c r="C1871" t="s">
        <v>961</v>
      </c>
      <c r="D1871">
        <v>0</v>
      </c>
    </row>
    <row r="1872" spans="1:4">
      <c r="A1872">
        <v>2017</v>
      </c>
      <c r="B1872" t="s">
        <v>963</v>
      </c>
      <c r="C1872" t="s">
        <v>961</v>
      </c>
      <c r="D1872">
        <v>142006.46762940951</v>
      </c>
    </row>
    <row r="1873" spans="1:4">
      <c r="A1873">
        <v>2018</v>
      </c>
      <c r="B1873" t="s">
        <v>963</v>
      </c>
      <c r="C1873" t="s">
        <v>961</v>
      </c>
      <c r="D1873">
        <v>88234.710474342326</v>
      </c>
    </row>
    <row r="1874" spans="1:4">
      <c r="A1874">
        <v>2019</v>
      </c>
      <c r="B1874" t="s">
        <v>963</v>
      </c>
      <c r="C1874" t="s">
        <v>961</v>
      </c>
      <c r="D1874">
        <v>127254.39934964621</v>
      </c>
    </row>
    <row r="1875" spans="1:4">
      <c r="A1875">
        <v>2020</v>
      </c>
      <c r="B1875" t="s">
        <v>963</v>
      </c>
      <c r="C1875" t="s">
        <v>961</v>
      </c>
      <c r="D1875">
        <v>0</v>
      </c>
    </row>
    <row r="1876" spans="1:4">
      <c r="A1876">
        <v>2021</v>
      </c>
      <c r="B1876" t="s">
        <v>963</v>
      </c>
      <c r="C1876" t="s">
        <v>961</v>
      </c>
      <c r="D1876">
        <v>0</v>
      </c>
    </row>
    <row r="1877" spans="1:4">
      <c r="A1877">
        <v>2022</v>
      </c>
      <c r="B1877" t="s">
        <v>963</v>
      </c>
      <c r="C1877" t="s">
        <v>961</v>
      </c>
      <c r="D1877">
        <v>0</v>
      </c>
    </row>
    <row r="1878" spans="1:4">
      <c r="A1878">
        <v>2023</v>
      </c>
      <c r="B1878" t="s">
        <v>963</v>
      </c>
      <c r="C1878" t="s">
        <v>961</v>
      </c>
      <c r="D1878">
        <v>0</v>
      </c>
    </row>
    <row r="1879" spans="1:4">
      <c r="A1879">
        <v>2024</v>
      </c>
      <c r="B1879" t="s">
        <v>963</v>
      </c>
      <c r="C1879" t="s">
        <v>961</v>
      </c>
      <c r="D1879">
        <v>0</v>
      </c>
    </row>
    <row r="1880" spans="1:4">
      <c r="A1880">
        <v>2025</v>
      </c>
      <c r="B1880" t="s">
        <v>963</v>
      </c>
      <c r="C1880" t="s">
        <v>961</v>
      </c>
      <c r="D1880">
        <v>0</v>
      </c>
    </row>
    <row r="1881" spans="1:4">
      <c r="A1881">
        <v>2026</v>
      </c>
      <c r="B1881" t="s">
        <v>963</v>
      </c>
      <c r="C1881" t="s">
        <v>961</v>
      </c>
      <c r="D1881">
        <v>0</v>
      </c>
    </row>
    <row r="1882" spans="1:4">
      <c r="A1882">
        <v>2027</v>
      </c>
      <c r="B1882" t="s">
        <v>963</v>
      </c>
      <c r="C1882" t="s">
        <v>961</v>
      </c>
      <c r="D1882">
        <v>0</v>
      </c>
    </row>
    <row r="1883" spans="1:4">
      <c r="A1883">
        <v>2028</v>
      </c>
      <c r="B1883" t="s">
        <v>963</v>
      </c>
      <c r="C1883" t="s">
        <v>961</v>
      </c>
      <c r="D1883">
        <v>0</v>
      </c>
    </row>
    <row r="1884" spans="1:4">
      <c r="A1884">
        <v>2029</v>
      </c>
      <c r="B1884" t="s">
        <v>963</v>
      </c>
      <c r="C1884" t="s">
        <v>961</v>
      </c>
      <c r="D1884">
        <v>0</v>
      </c>
    </row>
    <row r="1885" spans="1:4">
      <c r="A1885">
        <v>2030</v>
      </c>
      <c r="B1885" t="s">
        <v>963</v>
      </c>
      <c r="C1885" t="s">
        <v>961</v>
      </c>
      <c r="D1885">
        <v>0</v>
      </c>
    </row>
    <row r="1886" spans="1:4">
      <c r="A1886">
        <v>2031</v>
      </c>
      <c r="B1886" t="s">
        <v>963</v>
      </c>
      <c r="C1886" t="s">
        <v>961</v>
      </c>
      <c r="D1886">
        <v>0</v>
      </c>
    </row>
    <row r="1887" spans="1:4">
      <c r="A1887">
        <v>2032</v>
      </c>
      <c r="B1887" t="s">
        <v>963</v>
      </c>
      <c r="C1887" t="s">
        <v>961</v>
      </c>
      <c r="D1887">
        <v>0</v>
      </c>
    </row>
    <row r="1888" spans="1:4">
      <c r="A1888">
        <v>2033</v>
      </c>
      <c r="B1888" t="s">
        <v>963</v>
      </c>
      <c r="C1888" t="s">
        <v>961</v>
      </c>
      <c r="D1888">
        <v>0</v>
      </c>
    </row>
    <row r="1889" spans="1:4">
      <c r="A1889">
        <v>2034</v>
      </c>
      <c r="B1889" t="s">
        <v>963</v>
      </c>
      <c r="C1889" t="s">
        <v>961</v>
      </c>
      <c r="D1889">
        <v>0</v>
      </c>
    </row>
    <row r="1890" spans="1:4">
      <c r="A1890">
        <v>2035</v>
      </c>
      <c r="B1890" t="s">
        <v>963</v>
      </c>
      <c r="C1890" t="s">
        <v>961</v>
      </c>
      <c r="D1890">
        <v>0</v>
      </c>
    </row>
    <row r="1891" spans="1:4">
      <c r="A1891">
        <v>2036</v>
      </c>
      <c r="B1891" t="s">
        <v>963</v>
      </c>
      <c r="C1891" t="s">
        <v>961</v>
      </c>
      <c r="D1891">
        <v>0</v>
      </c>
    </row>
    <row r="1892" spans="1:4">
      <c r="A1892">
        <v>2037</v>
      </c>
      <c r="B1892" t="s">
        <v>963</v>
      </c>
      <c r="C1892" t="s">
        <v>961</v>
      </c>
      <c r="D1892">
        <v>0</v>
      </c>
    </row>
    <row r="1893" spans="1:4">
      <c r="A1893">
        <v>2038</v>
      </c>
      <c r="B1893" t="s">
        <v>963</v>
      </c>
      <c r="C1893" t="s">
        <v>961</v>
      </c>
      <c r="D1893">
        <v>0</v>
      </c>
    </row>
    <row r="1894" spans="1:4">
      <c r="A1894">
        <v>2039</v>
      </c>
      <c r="B1894" t="s">
        <v>963</v>
      </c>
      <c r="C1894" t="s">
        <v>961</v>
      </c>
      <c r="D1894">
        <v>0</v>
      </c>
    </row>
    <row r="1895" spans="1:4">
      <c r="A1895">
        <v>2040</v>
      </c>
      <c r="B1895" t="s">
        <v>963</v>
      </c>
      <c r="C1895" t="s">
        <v>961</v>
      </c>
      <c r="D1895">
        <v>0</v>
      </c>
    </row>
    <row r="1896" spans="1:4">
      <c r="A1896">
        <v>2041</v>
      </c>
      <c r="B1896" t="s">
        <v>963</v>
      </c>
      <c r="C1896" t="s">
        <v>961</v>
      </c>
      <c r="D1896">
        <v>0</v>
      </c>
    </row>
    <row r="1897" spans="1:4">
      <c r="A1897">
        <v>2042</v>
      </c>
      <c r="B1897" t="s">
        <v>963</v>
      </c>
      <c r="C1897" t="s">
        <v>961</v>
      </c>
      <c r="D1897">
        <v>0</v>
      </c>
    </row>
    <row r="1898" spans="1:4">
      <c r="A1898">
        <v>2043</v>
      </c>
      <c r="B1898" t="s">
        <v>963</v>
      </c>
      <c r="C1898" t="s">
        <v>961</v>
      </c>
      <c r="D1898">
        <v>0</v>
      </c>
    </row>
    <row r="1899" spans="1:4">
      <c r="A1899">
        <v>2044</v>
      </c>
      <c r="B1899" t="s">
        <v>963</v>
      </c>
      <c r="C1899" t="s">
        <v>961</v>
      </c>
      <c r="D1899">
        <v>0</v>
      </c>
    </row>
    <row r="1900" spans="1:4">
      <c r="A1900">
        <v>2045</v>
      </c>
      <c r="B1900" t="s">
        <v>963</v>
      </c>
      <c r="C1900" t="s">
        <v>961</v>
      </c>
      <c r="D1900">
        <v>0</v>
      </c>
    </row>
    <row r="1901" spans="1:4">
      <c r="A1901">
        <v>2046</v>
      </c>
      <c r="B1901" t="s">
        <v>963</v>
      </c>
      <c r="C1901" t="s">
        <v>961</v>
      </c>
      <c r="D1901">
        <v>0</v>
      </c>
    </row>
    <row r="1902" spans="1:4">
      <c r="A1902">
        <v>2047</v>
      </c>
      <c r="B1902" t="s">
        <v>963</v>
      </c>
      <c r="C1902" t="s">
        <v>961</v>
      </c>
      <c r="D1902">
        <v>0</v>
      </c>
    </row>
    <row r="1903" spans="1:4">
      <c r="A1903">
        <v>2048</v>
      </c>
      <c r="B1903" t="s">
        <v>963</v>
      </c>
      <c r="C1903" t="s">
        <v>961</v>
      </c>
      <c r="D1903">
        <v>0</v>
      </c>
    </row>
    <row r="1904" spans="1:4">
      <c r="A1904">
        <v>2049</v>
      </c>
      <c r="B1904" t="s">
        <v>963</v>
      </c>
      <c r="C1904" t="s">
        <v>961</v>
      </c>
      <c r="D1904">
        <v>0</v>
      </c>
    </row>
    <row r="1905" spans="1:4">
      <c r="A1905">
        <v>2050</v>
      </c>
      <c r="B1905" t="s">
        <v>963</v>
      </c>
      <c r="C1905" t="s">
        <v>961</v>
      </c>
      <c r="D1905">
        <v>0</v>
      </c>
    </row>
    <row r="1906" spans="1:4">
      <c r="A1906">
        <v>2017</v>
      </c>
      <c r="B1906" t="s">
        <v>964</v>
      </c>
      <c r="C1906" t="s">
        <v>961</v>
      </c>
      <c r="D1906">
        <v>989105</v>
      </c>
    </row>
    <row r="1907" spans="1:4">
      <c r="A1907">
        <v>2018</v>
      </c>
      <c r="B1907" t="s">
        <v>964</v>
      </c>
      <c r="C1907" t="s">
        <v>961</v>
      </c>
      <c r="D1907">
        <v>928936</v>
      </c>
    </row>
    <row r="1908" spans="1:4">
      <c r="A1908">
        <v>2019</v>
      </c>
      <c r="B1908" t="s">
        <v>964</v>
      </c>
      <c r="C1908" t="s">
        <v>961</v>
      </c>
      <c r="D1908">
        <v>927363</v>
      </c>
    </row>
    <row r="1909" spans="1:4">
      <c r="A1909">
        <v>2020</v>
      </c>
      <c r="B1909" t="s">
        <v>964</v>
      </c>
      <c r="C1909" t="s">
        <v>961</v>
      </c>
      <c r="D1909">
        <v>0</v>
      </c>
    </row>
    <row r="1910" spans="1:4">
      <c r="A1910">
        <v>2021</v>
      </c>
      <c r="B1910" t="s">
        <v>964</v>
      </c>
      <c r="C1910" t="s">
        <v>961</v>
      </c>
      <c r="D1910">
        <v>0</v>
      </c>
    </row>
    <row r="1911" spans="1:4">
      <c r="A1911">
        <v>2022</v>
      </c>
      <c r="B1911" t="s">
        <v>964</v>
      </c>
      <c r="C1911" t="s">
        <v>961</v>
      </c>
      <c r="D1911">
        <v>0</v>
      </c>
    </row>
    <row r="1912" spans="1:4">
      <c r="A1912">
        <v>2023</v>
      </c>
      <c r="B1912" t="s">
        <v>964</v>
      </c>
      <c r="C1912" t="s">
        <v>961</v>
      </c>
      <c r="D1912">
        <v>0</v>
      </c>
    </row>
    <row r="1913" spans="1:4">
      <c r="A1913">
        <v>2024</v>
      </c>
      <c r="B1913" t="s">
        <v>964</v>
      </c>
      <c r="C1913" t="s">
        <v>961</v>
      </c>
      <c r="D1913">
        <v>0</v>
      </c>
    </row>
    <row r="1914" spans="1:4">
      <c r="A1914">
        <v>2025</v>
      </c>
      <c r="B1914" t="s">
        <v>964</v>
      </c>
      <c r="C1914" t="s">
        <v>961</v>
      </c>
      <c r="D1914">
        <v>0</v>
      </c>
    </row>
    <row r="1915" spans="1:4">
      <c r="A1915">
        <v>2026</v>
      </c>
      <c r="B1915" t="s">
        <v>964</v>
      </c>
      <c r="C1915" t="s">
        <v>961</v>
      </c>
      <c r="D1915">
        <v>0</v>
      </c>
    </row>
    <row r="1916" spans="1:4">
      <c r="A1916">
        <v>2027</v>
      </c>
      <c r="B1916" t="s">
        <v>964</v>
      </c>
      <c r="C1916" t="s">
        <v>961</v>
      </c>
      <c r="D1916">
        <v>0</v>
      </c>
    </row>
    <row r="1917" spans="1:4">
      <c r="A1917">
        <v>2028</v>
      </c>
      <c r="B1917" t="s">
        <v>964</v>
      </c>
      <c r="C1917" t="s">
        <v>961</v>
      </c>
      <c r="D1917">
        <v>0</v>
      </c>
    </row>
    <row r="1918" spans="1:4">
      <c r="A1918">
        <v>2029</v>
      </c>
      <c r="B1918" t="s">
        <v>964</v>
      </c>
      <c r="C1918" t="s">
        <v>961</v>
      </c>
      <c r="D1918">
        <v>0</v>
      </c>
    </row>
    <row r="1919" spans="1:4">
      <c r="A1919">
        <v>2030</v>
      </c>
      <c r="B1919" t="s">
        <v>964</v>
      </c>
      <c r="C1919" t="s">
        <v>961</v>
      </c>
      <c r="D1919">
        <v>0</v>
      </c>
    </row>
    <row r="1920" spans="1:4">
      <c r="A1920">
        <v>2031</v>
      </c>
      <c r="B1920" t="s">
        <v>964</v>
      </c>
      <c r="C1920" t="s">
        <v>961</v>
      </c>
      <c r="D1920">
        <v>0</v>
      </c>
    </row>
    <row r="1921" spans="1:4">
      <c r="A1921">
        <v>2032</v>
      </c>
      <c r="B1921" t="s">
        <v>964</v>
      </c>
      <c r="C1921" t="s">
        <v>961</v>
      </c>
      <c r="D1921">
        <v>0</v>
      </c>
    </row>
    <row r="1922" spans="1:4">
      <c r="A1922">
        <v>2033</v>
      </c>
      <c r="B1922" t="s">
        <v>964</v>
      </c>
      <c r="C1922" t="s">
        <v>961</v>
      </c>
      <c r="D1922">
        <v>0</v>
      </c>
    </row>
    <row r="1923" spans="1:4">
      <c r="A1923">
        <v>2034</v>
      </c>
      <c r="B1923" t="s">
        <v>964</v>
      </c>
      <c r="C1923" t="s">
        <v>961</v>
      </c>
      <c r="D1923">
        <v>0</v>
      </c>
    </row>
    <row r="1924" spans="1:4">
      <c r="A1924">
        <v>2035</v>
      </c>
      <c r="B1924" t="s">
        <v>964</v>
      </c>
      <c r="C1924" t="s">
        <v>961</v>
      </c>
      <c r="D1924">
        <v>0</v>
      </c>
    </row>
    <row r="1925" spans="1:4">
      <c r="A1925">
        <v>2036</v>
      </c>
      <c r="B1925" t="s">
        <v>964</v>
      </c>
      <c r="C1925" t="s">
        <v>961</v>
      </c>
      <c r="D1925">
        <v>0</v>
      </c>
    </row>
    <row r="1926" spans="1:4">
      <c r="A1926">
        <v>2037</v>
      </c>
      <c r="B1926" t="s">
        <v>964</v>
      </c>
      <c r="C1926" t="s">
        <v>961</v>
      </c>
      <c r="D1926">
        <v>0</v>
      </c>
    </row>
    <row r="1927" spans="1:4">
      <c r="A1927">
        <v>2038</v>
      </c>
      <c r="B1927" t="s">
        <v>964</v>
      </c>
      <c r="C1927" t="s">
        <v>961</v>
      </c>
      <c r="D1927">
        <v>0</v>
      </c>
    </row>
    <row r="1928" spans="1:4">
      <c r="A1928">
        <v>2039</v>
      </c>
      <c r="B1928" t="s">
        <v>964</v>
      </c>
      <c r="C1928" t="s">
        <v>961</v>
      </c>
      <c r="D1928">
        <v>0</v>
      </c>
    </row>
    <row r="1929" spans="1:4">
      <c r="A1929">
        <v>2040</v>
      </c>
      <c r="B1929" t="s">
        <v>964</v>
      </c>
      <c r="C1929" t="s">
        <v>961</v>
      </c>
      <c r="D1929">
        <v>0</v>
      </c>
    </row>
    <row r="1930" spans="1:4">
      <c r="A1930">
        <v>2041</v>
      </c>
      <c r="B1930" t="s">
        <v>964</v>
      </c>
      <c r="C1930" t="s">
        <v>961</v>
      </c>
      <c r="D1930">
        <v>0</v>
      </c>
    </row>
    <row r="1931" spans="1:4">
      <c r="A1931">
        <v>2042</v>
      </c>
      <c r="B1931" t="s">
        <v>964</v>
      </c>
      <c r="C1931" t="s">
        <v>961</v>
      </c>
      <c r="D1931">
        <v>0</v>
      </c>
    </row>
    <row r="1932" spans="1:4">
      <c r="A1932">
        <v>2043</v>
      </c>
      <c r="B1932" t="s">
        <v>964</v>
      </c>
      <c r="C1932" t="s">
        <v>961</v>
      </c>
      <c r="D1932">
        <v>0</v>
      </c>
    </row>
    <row r="1933" spans="1:4">
      <c r="A1933">
        <v>2044</v>
      </c>
      <c r="B1933" t="s">
        <v>964</v>
      </c>
      <c r="C1933" t="s">
        <v>961</v>
      </c>
      <c r="D1933">
        <v>0</v>
      </c>
    </row>
    <row r="1934" spans="1:4">
      <c r="A1934">
        <v>2045</v>
      </c>
      <c r="B1934" t="s">
        <v>964</v>
      </c>
      <c r="C1934" t="s">
        <v>961</v>
      </c>
      <c r="D1934">
        <v>0</v>
      </c>
    </row>
    <row r="1935" spans="1:4">
      <c r="A1935">
        <v>2046</v>
      </c>
      <c r="B1935" t="s">
        <v>964</v>
      </c>
      <c r="C1935" t="s">
        <v>961</v>
      </c>
      <c r="D1935">
        <v>0</v>
      </c>
    </row>
    <row r="1936" spans="1:4">
      <c r="A1936">
        <v>2047</v>
      </c>
      <c r="B1936" t="s">
        <v>964</v>
      </c>
      <c r="C1936" t="s">
        <v>961</v>
      </c>
      <c r="D1936">
        <v>0</v>
      </c>
    </row>
    <row r="1937" spans="1:4">
      <c r="A1937">
        <v>2048</v>
      </c>
      <c r="B1937" t="s">
        <v>964</v>
      </c>
      <c r="C1937" t="s">
        <v>961</v>
      </c>
      <c r="D1937">
        <v>0</v>
      </c>
    </row>
    <row r="1938" spans="1:4">
      <c r="A1938">
        <v>2049</v>
      </c>
      <c r="B1938" t="s">
        <v>964</v>
      </c>
      <c r="C1938" t="s">
        <v>961</v>
      </c>
      <c r="D1938">
        <v>0</v>
      </c>
    </row>
    <row r="1939" spans="1:4">
      <c r="A1939">
        <v>2050</v>
      </c>
      <c r="B1939" t="s">
        <v>964</v>
      </c>
      <c r="C1939" t="s">
        <v>961</v>
      </c>
      <c r="D1939">
        <v>0</v>
      </c>
    </row>
    <row r="1940" spans="1:4">
      <c r="A1940">
        <v>2017</v>
      </c>
      <c r="B1940" t="s">
        <v>965</v>
      </c>
      <c r="C1940" t="s">
        <v>961</v>
      </c>
      <c r="D1940">
        <v>6142798</v>
      </c>
    </row>
    <row r="1941" spans="1:4">
      <c r="A1941">
        <v>2018</v>
      </c>
      <c r="B1941" t="s">
        <v>965</v>
      </c>
      <c r="C1941" t="s">
        <v>961</v>
      </c>
      <c r="D1941">
        <v>6602359</v>
      </c>
    </row>
    <row r="1942" spans="1:4">
      <c r="A1942">
        <v>2019</v>
      </c>
      <c r="B1942" t="s">
        <v>965</v>
      </c>
      <c r="C1942" t="s">
        <v>961</v>
      </c>
      <c r="D1942">
        <v>6345991</v>
      </c>
    </row>
    <row r="1943" spans="1:4">
      <c r="A1943">
        <v>2020</v>
      </c>
      <c r="B1943" t="s">
        <v>965</v>
      </c>
      <c r="C1943" t="s">
        <v>961</v>
      </c>
      <c r="D1943">
        <v>0</v>
      </c>
    </row>
    <row r="1944" spans="1:4">
      <c r="A1944">
        <v>2021</v>
      </c>
      <c r="B1944" t="s">
        <v>965</v>
      </c>
      <c r="C1944" t="s">
        <v>961</v>
      </c>
      <c r="D1944">
        <v>0</v>
      </c>
    </row>
    <row r="1945" spans="1:4">
      <c r="A1945">
        <v>2022</v>
      </c>
      <c r="B1945" t="s">
        <v>965</v>
      </c>
      <c r="C1945" t="s">
        <v>961</v>
      </c>
      <c r="D1945">
        <v>0</v>
      </c>
    </row>
    <row r="1946" spans="1:4">
      <c r="A1946">
        <v>2023</v>
      </c>
      <c r="B1946" t="s">
        <v>965</v>
      </c>
      <c r="C1946" t="s">
        <v>961</v>
      </c>
      <c r="D1946">
        <v>0</v>
      </c>
    </row>
    <row r="1947" spans="1:4">
      <c r="A1947">
        <v>2024</v>
      </c>
      <c r="B1947" t="s">
        <v>965</v>
      </c>
      <c r="C1947" t="s">
        <v>961</v>
      </c>
      <c r="D1947">
        <v>0</v>
      </c>
    </row>
    <row r="1948" spans="1:4">
      <c r="A1948">
        <v>2025</v>
      </c>
      <c r="B1948" t="s">
        <v>965</v>
      </c>
      <c r="C1948" t="s">
        <v>961</v>
      </c>
      <c r="D1948">
        <v>0</v>
      </c>
    </row>
    <row r="1949" spans="1:4">
      <c r="A1949">
        <v>2026</v>
      </c>
      <c r="B1949" t="s">
        <v>965</v>
      </c>
      <c r="C1949" t="s">
        <v>961</v>
      </c>
      <c r="D1949">
        <v>0</v>
      </c>
    </row>
    <row r="1950" spans="1:4">
      <c r="A1950">
        <v>2027</v>
      </c>
      <c r="B1950" t="s">
        <v>965</v>
      </c>
      <c r="C1950" t="s">
        <v>961</v>
      </c>
      <c r="D1950">
        <v>0</v>
      </c>
    </row>
    <row r="1951" spans="1:4">
      <c r="A1951">
        <v>2028</v>
      </c>
      <c r="B1951" t="s">
        <v>965</v>
      </c>
      <c r="C1951" t="s">
        <v>961</v>
      </c>
      <c r="D1951">
        <v>0</v>
      </c>
    </row>
    <row r="1952" spans="1:4">
      <c r="A1952">
        <v>2029</v>
      </c>
      <c r="B1952" t="s">
        <v>965</v>
      </c>
      <c r="C1952" t="s">
        <v>961</v>
      </c>
      <c r="D1952">
        <v>0</v>
      </c>
    </row>
    <row r="1953" spans="1:4">
      <c r="A1953">
        <v>2030</v>
      </c>
      <c r="B1953" t="s">
        <v>965</v>
      </c>
      <c r="C1953" t="s">
        <v>961</v>
      </c>
      <c r="D1953">
        <v>0</v>
      </c>
    </row>
    <row r="1954" spans="1:4">
      <c r="A1954">
        <v>2031</v>
      </c>
      <c r="B1954" t="s">
        <v>965</v>
      </c>
      <c r="C1954" t="s">
        <v>961</v>
      </c>
      <c r="D1954">
        <v>0</v>
      </c>
    </row>
    <row r="1955" spans="1:4">
      <c r="A1955">
        <v>2032</v>
      </c>
      <c r="B1955" t="s">
        <v>965</v>
      </c>
      <c r="C1955" t="s">
        <v>961</v>
      </c>
      <c r="D1955">
        <v>0</v>
      </c>
    </row>
    <row r="1956" spans="1:4">
      <c r="A1956">
        <v>2033</v>
      </c>
      <c r="B1956" t="s">
        <v>965</v>
      </c>
      <c r="C1956" t="s">
        <v>961</v>
      </c>
      <c r="D1956">
        <v>0</v>
      </c>
    </row>
    <row r="1957" spans="1:4">
      <c r="A1957">
        <v>2034</v>
      </c>
      <c r="B1957" t="s">
        <v>965</v>
      </c>
      <c r="C1957" t="s">
        <v>961</v>
      </c>
      <c r="D1957">
        <v>0</v>
      </c>
    </row>
    <row r="1958" spans="1:4">
      <c r="A1958">
        <v>2035</v>
      </c>
      <c r="B1958" t="s">
        <v>965</v>
      </c>
      <c r="C1958" t="s">
        <v>961</v>
      </c>
      <c r="D1958">
        <v>0</v>
      </c>
    </row>
    <row r="1959" spans="1:4">
      <c r="A1959">
        <v>2036</v>
      </c>
      <c r="B1959" t="s">
        <v>965</v>
      </c>
      <c r="C1959" t="s">
        <v>961</v>
      </c>
      <c r="D1959">
        <v>0</v>
      </c>
    </row>
    <row r="1960" spans="1:4">
      <c r="A1960">
        <v>2037</v>
      </c>
      <c r="B1960" t="s">
        <v>965</v>
      </c>
      <c r="C1960" t="s">
        <v>961</v>
      </c>
      <c r="D1960">
        <v>0</v>
      </c>
    </row>
    <row r="1961" spans="1:4">
      <c r="A1961">
        <v>2038</v>
      </c>
      <c r="B1961" t="s">
        <v>965</v>
      </c>
      <c r="C1961" t="s">
        <v>961</v>
      </c>
      <c r="D1961">
        <v>0</v>
      </c>
    </row>
    <row r="1962" spans="1:4">
      <c r="A1962">
        <v>2039</v>
      </c>
      <c r="B1962" t="s">
        <v>965</v>
      </c>
      <c r="C1962" t="s">
        <v>961</v>
      </c>
      <c r="D1962">
        <v>0</v>
      </c>
    </row>
    <row r="1963" spans="1:4">
      <c r="A1963">
        <v>2040</v>
      </c>
      <c r="B1963" t="s">
        <v>965</v>
      </c>
      <c r="C1963" t="s">
        <v>961</v>
      </c>
      <c r="D1963">
        <v>0</v>
      </c>
    </row>
    <row r="1964" spans="1:4">
      <c r="A1964">
        <v>2041</v>
      </c>
      <c r="B1964" t="s">
        <v>965</v>
      </c>
      <c r="C1964" t="s">
        <v>961</v>
      </c>
      <c r="D1964">
        <v>0</v>
      </c>
    </row>
    <row r="1965" spans="1:4">
      <c r="A1965">
        <v>2042</v>
      </c>
      <c r="B1965" t="s">
        <v>965</v>
      </c>
      <c r="C1965" t="s">
        <v>961</v>
      </c>
      <c r="D1965">
        <v>0</v>
      </c>
    </row>
    <row r="1966" spans="1:4">
      <c r="A1966">
        <v>2043</v>
      </c>
      <c r="B1966" t="s">
        <v>965</v>
      </c>
      <c r="C1966" t="s">
        <v>961</v>
      </c>
      <c r="D1966">
        <v>0</v>
      </c>
    </row>
    <row r="1967" spans="1:4">
      <c r="A1967">
        <v>2044</v>
      </c>
      <c r="B1967" t="s">
        <v>965</v>
      </c>
      <c r="C1967" t="s">
        <v>961</v>
      </c>
      <c r="D1967">
        <v>0</v>
      </c>
    </row>
    <row r="1968" spans="1:4">
      <c r="A1968">
        <v>2045</v>
      </c>
      <c r="B1968" t="s">
        <v>965</v>
      </c>
      <c r="C1968" t="s">
        <v>961</v>
      </c>
      <c r="D1968">
        <v>0</v>
      </c>
    </row>
    <row r="1969" spans="1:4">
      <c r="A1969">
        <v>2046</v>
      </c>
      <c r="B1969" t="s">
        <v>965</v>
      </c>
      <c r="C1969" t="s">
        <v>961</v>
      </c>
      <c r="D1969">
        <v>0</v>
      </c>
    </row>
    <row r="1970" spans="1:4">
      <c r="A1970">
        <v>2047</v>
      </c>
      <c r="B1970" t="s">
        <v>965</v>
      </c>
      <c r="C1970" t="s">
        <v>961</v>
      </c>
      <c r="D1970">
        <v>0</v>
      </c>
    </row>
    <row r="1971" spans="1:4">
      <c r="A1971">
        <v>2048</v>
      </c>
      <c r="B1971" t="s">
        <v>965</v>
      </c>
      <c r="C1971" t="s">
        <v>961</v>
      </c>
      <c r="D1971">
        <v>0</v>
      </c>
    </row>
    <row r="1972" spans="1:4">
      <c r="A1972">
        <v>2049</v>
      </c>
      <c r="B1972" t="s">
        <v>965</v>
      </c>
      <c r="C1972" t="s">
        <v>961</v>
      </c>
      <c r="D1972">
        <v>0</v>
      </c>
    </row>
    <row r="1973" spans="1:4">
      <c r="A1973">
        <v>2050</v>
      </c>
      <c r="B1973" t="s">
        <v>965</v>
      </c>
      <c r="C1973" t="s">
        <v>961</v>
      </c>
      <c r="D1973">
        <v>0</v>
      </c>
    </row>
    <row r="1974" spans="1:4">
      <c r="A1974">
        <v>2017</v>
      </c>
      <c r="B1974" t="s">
        <v>966</v>
      </c>
      <c r="C1974" t="s">
        <v>961</v>
      </c>
      <c r="D1974">
        <v>41296302</v>
      </c>
    </row>
    <row r="1975" spans="1:4">
      <c r="A1975">
        <v>2018</v>
      </c>
      <c r="B1975" t="s">
        <v>966</v>
      </c>
      <c r="C1975" t="s">
        <v>961</v>
      </c>
      <c r="D1975">
        <v>43020303</v>
      </c>
    </row>
    <row r="1976" spans="1:4">
      <c r="A1976">
        <v>2019</v>
      </c>
      <c r="B1976" t="s">
        <v>966</v>
      </c>
      <c r="C1976" t="s">
        <v>961</v>
      </c>
      <c r="D1976">
        <v>42755274</v>
      </c>
    </row>
    <row r="1977" spans="1:4">
      <c r="A1977">
        <v>2020</v>
      </c>
      <c r="B1977" t="s">
        <v>966</v>
      </c>
      <c r="C1977" t="s">
        <v>961</v>
      </c>
      <c r="D1977">
        <v>0</v>
      </c>
    </row>
    <row r="1978" spans="1:4">
      <c r="A1978">
        <v>2021</v>
      </c>
      <c r="B1978" t="s">
        <v>966</v>
      </c>
      <c r="C1978" t="s">
        <v>961</v>
      </c>
      <c r="D1978">
        <v>0</v>
      </c>
    </row>
    <row r="1979" spans="1:4">
      <c r="A1979">
        <v>2022</v>
      </c>
      <c r="B1979" t="s">
        <v>966</v>
      </c>
      <c r="C1979" t="s">
        <v>961</v>
      </c>
      <c r="D1979">
        <v>0</v>
      </c>
    </row>
    <row r="1980" spans="1:4">
      <c r="A1980">
        <v>2023</v>
      </c>
      <c r="B1980" t="s">
        <v>966</v>
      </c>
      <c r="C1980" t="s">
        <v>961</v>
      </c>
      <c r="D1980">
        <v>0</v>
      </c>
    </row>
    <row r="1981" spans="1:4">
      <c r="A1981">
        <v>2024</v>
      </c>
      <c r="B1981" t="s">
        <v>966</v>
      </c>
      <c r="C1981" t="s">
        <v>961</v>
      </c>
      <c r="D1981">
        <v>0</v>
      </c>
    </row>
    <row r="1982" spans="1:4">
      <c r="A1982">
        <v>2025</v>
      </c>
      <c r="B1982" t="s">
        <v>966</v>
      </c>
      <c r="C1982" t="s">
        <v>961</v>
      </c>
      <c r="D1982">
        <v>0</v>
      </c>
    </row>
    <row r="1983" spans="1:4">
      <c r="A1983">
        <v>2026</v>
      </c>
      <c r="B1983" t="s">
        <v>966</v>
      </c>
      <c r="C1983" t="s">
        <v>961</v>
      </c>
      <c r="D1983">
        <v>0</v>
      </c>
    </row>
    <row r="1984" spans="1:4">
      <c r="A1984">
        <v>2027</v>
      </c>
      <c r="B1984" t="s">
        <v>966</v>
      </c>
      <c r="C1984" t="s">
        <v>961</v>
      </c>
      <c r="D1984">
        <v>0</v>
      </c>
    </row>
    <row r="1985" spans="1:4">
      <c r="A1985">
        <v>2028</v>
      </c>
      <c r="B1985" t="s">
        <v>966</v>
      </c>
      <c r="C1985" t="s">
        <v>961</v>
      </c>
      <c r="D1985">
        <v>0</v>
      </c>
    </row>
    <row r="1986" spans="1:4">
      <c r="A1986">
        <v>2029</v>
      </c>
      <c r="B1986" t="s">
        <v>966</v>
      </c>
      <c r="C1986" t="s">
        <v>961</v>
      </c>
      <c r="D1986">
        <v>0</v>
      </c>
    </row>
    <row r="1987" spans="1:4">
      <c r="A1987">
        <v>2030</v>
      </c>
      <c r="B1987" t="s">
        <v>966</v>
      </c>
      <c r="C1987" t="s">
        <v>961</v>
      </c>
      <c r="D1987">
        <v>0</v>
      </c>
    </row>
    <row r="1988" spans="1:4">
      <c r="A1988">
        <v>2031</v>
      </c>
      <c r="B1988" t="s">
        <v>966</v>
      </c>
      <c r="C1988" t="s">
        <v>961</v>
      </c>
      <c r="D1988">
        <v>0</v>
      </c>
    </row>
    <row r="1989" spans="1:4">
      <c r="A1989">
        <v>2032</v>
      </c>
      <c r="B1989" t="s">
        <v>966</v>
      </c>
      <c r="C1989" t="s">
        <v>961</v>
      </c>
      <c r="D1989">
        <v>0</v>
      </c>
    </row>
    <row r="1990" spans="1:4">
      <c r="A1990">
        <v>2033</v>
      </c>
      <c r="B1990" t="s">
        <v>966</v>
      </c>
      <c r="C1990" t="s">
        <v>961</v>
      </c>
      <c r="D1990">
        <v>0</v>
      </c>
    </row>
    <row r="1991" spans="1:4">
      <c r="A1991">
        <v>2034</v>
      </c>
      <c r="B1991" t="s">
        <v>966</v>
      </c>
      <c r="C1991" t="s">
        <v>961</v>
      </c>
      <c r="D1991">
        <v>0</v>
      </c>
    </row>
    <row r="1992" spans="1:4">
      <c r="A1992">
        <v>2035</v>
      </c>
      <c r="B1992" t="s">
        <v>966</v>
      </c>
      <c r="C1992" t="s">
        <v>961</v>
      </c>
      <c r="D1992">
        <v>0</v>
      </c>
    </row>
    <row r="1993" spans="1:4">
      <c r="A1993">
        <v>2036</v>
      </c>
      <c r="B1993" t="s">
        <v>966</v>
      </c>
      <c r="C1993" t="s">
        <v>961</v>
      </c>
      <c r="D1993">
        <v>0</v>
      </c>
    </row>
    <row r="1994" spans="1:4">
      <c r="A1994">
        <v>2037</v>
      </c>
      <c r="B1994" t="s">
        <v>966</v>
      </c>
      <c r="C1994" t="s">
        <v>961</v>
      </c>
      <c r="D1994">
        <v>0</v>
      </c>
    </row>
    <row r="1995" spans="1:4">
      <c r="A1995">
        <v>2038</v>
      </c>
      <c r="B1995" t="s">
        <v>966</v>
      </c>
      <c r="C1995" t="s">
        <v>961</v>
      </c>
      <c r="D1995">
        <v>0</v>
      </c>
    </row>
    <row r="1996" spans="1:4">
      <c r="A1996">
        <v>2039</v>
      </c>
      <c r="B1996" t="s">
        <v>966</v>
      </c>
      <c r="C1996" t="s">
        <v>961</v>
      </c>
      <c r="D1996">
        <v>0</v>
      </c>
    </row>
    <row r="1997" spans="1:4">
      <c r="A1997">
        <v>2040</v>
      </c>
      <c r="B1997" t="s">
        <v>966</v>
      </c>
      <c r="C1997" t="s">
        <v>961</v>
      </c>
      <c r="D1997">
        <v>0</v>
      </c>
    </row>
    <row r="1998" spans="1:4">
      <c r="A1998">
        <v>2041</v>
      </c>
      <c r="B1998" t="s">
        <v>966</v>
      </c>
      <c r="C1998" t="s">
        <v>961</v>
      </c>
      <c r="D1998">
        <v>0</v>
      </c>
    </row>
    <row r="1999" spans="1:4">
      <c r="A1999">
        <v>2042</v>
      </c>
      <c r="B1999" t="s">
        <v>966</v>
      </c>
      <c r="C1999" t="s">
        <v>961</v>
      </c>
      <c r="D1999">
        <v>0</v>
      </c>
    </row>
    <row r="2000" spans="1:4">
      <c r="A2000">
        <v>2043</v>
      </c>
      <c r="B2000" t="s">
        <v>966</v>
      </c>
      <c r="C2000" t="s">
        <v>961</v>
      </c>
      <c r="D2000">
        <v>0</v>
      </c>
    </row>
    <row r="2001" spans="1:4">
      <c r="A2001">
        <v>2044</v>
      </c>
      <c r="B2001" t="s">
        <v>966</v>
      </c>
      <c r="C2001" t="s">
        <v>961</v>
      </c>
      <c r="D2001">
        <v>0</v>
      </c>
    </row>
    <row r="2002" spans="1:4">
      <c r="A2002">
        <v>2045</v>
      </c>
      <c r="B2002" t="s">
        <v>966</v>
      </c>
      <c r="C2002" t="s">
        <v>961</v>
      </c>
      <c r="D2002">
        <v>0</v>
      </c>
    </row>
    <row r="2003" spans="1:4">
      <c r="A2003">
        <v>2046</v>
      </c>
      <c r="B2003" t="s">
        <v>966</v>
      </c>
      <c r="C2003" t="s">
        <v>961</v>
      </c>
      <c r="D2003">
        <v>0</v>
      </c>
    </row>
    <row r="2004" spans="1:4">
      <c r="A2004">
        <v>2047</v>
      </c>
      <c r="B2004" t="s">
        <v>966</v>
      </c>
      <c r="C2004" t="s">
        <v>961</v>
      </c>
      <c r="D2004">
        <v>0</v>
      </c>
    </row>
    <row r="2005" spans="1:4">
      <c r="A2005">
        <v>2048</v>
      </c>
      <c r="B2005" t="s">
        <v>966</v>
      </c>
      <c r="C2005" t="s">
        <v>961</v>
      </c>
      <c r="D2005">
        <v>0</v>
      </c>
    </row>
    <row r="2006" spans="1:4">
      <c r="A2006">
        <v>2049</v>
      </c>
      <c r="B2006" t="s">
        <v>966</v>
      </c>
      <c r="C2006" t="s">
        <v>961</v>
      </c>
      <c r="D2006">
        <v>0</v>
      </c>
    </row>
    <row r="2007" spans="1:4">
      <c r="A2007">
        <v>2050</v>
      </c>
      <c r="B2007" t="s">
        <v>966</v>
      </c>
      <c r="C2007" t="s">
        <v>961</v>
      </c>
      <c r="D2007">
        <v>0</v>
      </c>
    </row>
    <row r="2008" spans="1:4">
      <c r="A2008">
        <v>2017</v>
      </c>
      <c r="B2008" t="s">
        <v>967</v>
      </c>
      <c r="C2008" t="s">
        <v>961</v>
      </c>
      <c r="D2008">
        <v>23686406</v>
      </c>
    </row>
    <row r="2009" spans="1:4">
      <c r="A2009">
        <v>2018</v>
      </c>
      <c r="B2009" t="s">
        <v>967</v>
      </c>
      <c r="C2009" t="s">
        <v>961</v>
      </c>
      <c r="D2009">
        <v>22190377</v>
      </c>
    </row>
    <row r="2010" spans="1:4">
      <c r="A2010">
        <v>2019</v>
      </c>
      <c r="B2010" t="s">
        <v>967</v>
      </c>
      <c r="C2010" t="s">
        <v>961</v>
      </c>
      <c r="D2010">
        <v>23194913</v>
      </c>
    </row>
    <row r="2011" spans="1:4">
      <c r="A2011">
        <v>2020</v>
      </c>
      <c r="B2011" t="s">
        <v>967</v>
      </c>
      <c r="C2011" t="s">
        <v>961</v>
      </c>
      <c r="D2011">
        <v>0</v>
      </c>
    </row>
    <row r="2012" spans="1:4">
      <c r="A2012">
        <v>2021</v>
      </c>
      <c r="B2012" t="s">
        <v>967</v>
      </c>
      <c r="C2012" t="s">
        <v>961</v>
      </c>
      <c r="D2012">
        <v>0</v>
      </c>
    </row>
    <row r="2013" spans="1:4">
      <c r="A2013">
        <v>2022</v>
      </c>
      <c r="B2013" t="s">
        <v>967</v>
      </c>
      <c r="C2013" t="s">
        <v>961</v>
      </c>
      <c r="D2013">
        <v>0</v>
      </c>
    </row>
    <row r="2014" spans="1:4">
      <c r="A2014">
        <v>2023</v>
      </c>
      <c r="B2014" t="s">
        <v>967</v>
      </c>
      <c r="C2014" t="s">
        <v>961</v>
      </c>
      <c r="D2014">
        <v>0</v>
      </c>
    </row>
    <row r="2015" spans="1:4">
      <c r="A2015">
        <v>2024</v>
      </c>
      <c r="B2015" t="s">
        <v>967</v>
      </c>
      <c r="C2015" t="s">
        <v>961</v>
      </c>
      <c r="D2015">
        <v>0</v>
      </c>
    </row>
    <row r="2016" spans="1:4">
      <c r="A2016">
        <v>2025</v>
      </c>
      <c r="B2016" t="s">
        <v>967</v>
      </c>
      <c r="C2016" t="s">
        <v>961</v>
      </c>
      <c r="D2016">
        <v>0</v>
      </c>
    </row>
    <row r="2017" spans="1:4">
      <c r="A2017">
        <v>2026</v>
      </c>
      <c r="B2017" t="s">
        <v>967</v>
      </c>
      <c r="C2017" t="s">
        <v>961</v>
      </c>
      <c r="D2017">
        <v>0</v>
      </c>
    </row>
    <row r="2018" spans="1:4">
      <c r="A2018">
        <v>2027</v>
      </c>
      <c r="B2018" t="s">
        <v>967</v>
      </c>
      <c r="C2018" t="s">
        <v>961</v>
      </c>
      <c r="D2018">
        <v>0</v>
      </c>
    </row>
    <row r="2019" spans="1:4">
      <c r="A2019">
        <v>2028</v>
      </c>
      <c r="B2019" t="s">
        <v>967</v>
      </c>
      <c r="C2019" t="s">
        <v>961</v>
      </c>
      <c r="D2019">
        <v>0</v>
      </c>
    </row>
    <row r="2020" spans="1:4">
      <c r="A2020">
        <v>2029</v>
      </c>
      <c r="B2020" t="s">
        <v>967</v>
      </c>
      <c r="C2020" t="s">
        <v>961</v>
      </c>
      <c r="D2020">
        <v>0</v>
      </c>
    </row>
    <row r="2021" spans="1:4">
      <c r="A2021">
        <v>2030</v>
      </c>
      <c r="B2021" t="s">
        <v>967</v>
      </c>
      <c r="C2021" t="s">
        <v>961</v>
      </c>
      <c r="D2021">
        <v>0</v>
      </c>
    </row>
    <row r="2022" spans="1:4">
      <c r="A2022">
        <v>2031</v>
      </c>
      <c r="B2022" t="s">
        <v>967</v>
      </c>
      <c r="C2022" t="s">
        <v>961</v>
      </c>
      <c r="D2022">
        <v>0</v>
      </c>
    </row>
    <row r="2023" spans="1:4">
      <c r="A2023">
        <v>2032</v>
      </c>
      <c r="B2023" t="s">
        <v>967</v>
      </c>
      <c r="C2023" t="s">
        <v>961</v>
      </c>
      <c r="D2023">
        <v>0</v>
      </c>
    </row>
    <row r="2024" spans="1:4">
      <c r="A2024">
        <v>2033</v>
      </c>
      <c r="B2024" t="s">
        <v>967</v>
      </c>
      <c r="C2024" t="s">
        <v>961</v>
      </c>
      <c r="D2024">
        <v>0</v>
      </c>
    </row>
    <row r="2025" spans="1:4">
      <c r="A2025">
        <v>2034</v>
      </c>
      <c r="B2025" t="s">
        <v>967</v>
      </c>
      <c r="C2025" t="s">
        <v>961</v>
      </c>
      <c r="D2025">
        <v>0</v>
      </c>
    </row>
    <row r="2026" spans="1:4">
      <c r="A2026">
        <v>2035</v>
      </c>
      <c r="B2026" t="s">
        <v>967</v>
      </c>
      <c r="C2026" t="s">
        <v>961</v>
      </c>
      <c r="D2026">
        <v>0</v>
      </c>
    </row>
    <row r="2027" spans="1:4">
      <c r="A2027">
        <v>2036</v>
      </c>
      <c r="B2027" t="s">
        <v>967</v>
      </c>
      <c r="C2027" t="s">
        <v>961</v>
      </c>
      <c r="D2027">
        <v>0</v>
      </c>
    </row>
    <row r="2028" spans="1:4">
      <c r="A2028">
        <v>2037</v>
      </c>
      <c r="B2028" t="s">
        <v>967</v>
      </c>
      <c r="C2028" t="s">
        <v>961</v>
      </c>
      <c r="D2028">
        <v>0</v>
      </c>
    </row>
    <row r="2029" spans="1:4">
      <c r="A2029">
        <v>2038</v>
      </c>
      <c r="B2029" t="s">
        <v>967</v>
      </c>
      <c r="C2029" t="s">
        <v>961</v>
      </c>
      <c r="D2029">
        <v>0</v>
      </c>
    </row>
    <row r="2030" spans="1:4">
      <c r="A2030">
        <v>2039</v>
      </c>
      <c r="B2030" t="s">
        <v>967</v>
      </c>
      <c r="C2030" t="s">
        <v>961</v>
      </c>
      <c r="D2030">
        <v>0</v>
      </c>
    </row>
    <row r="2031" spans="1:4">
      <c r="A2031">
        <v>2040</v>
      </c>
      <c r="B2031" t="s">
        <v>967</v>
      </c>
      <c r="C2031" t="s">
        <v>961</v>
      </c>
      <c r="D2031">
        <v>0</v>
      </c>
    </row>
    <row r="2032" spans="1:4">
      <c r="A2032">
        <v>2041</v>
      </c>
      <c r="B2032" t="s">
        <v>967</v>
      </c>
      <c r="C2032" t="s">
        <v>961</v>
      </c>
      <c r="D2032">
        <v>0</v>
      </c>
    </row>
    <row r="2033" spans="1:4">
      <c r="A2033">
        <v>2042</v>
      </c>
      <c r="B2033" t="s">
        <v>967</v>
      </c>
      <c r="C2033" t="s">
        <v>961</v>
      </c>
      <c r="D2033">
        <v>0</v>
      </c>
    </row>
    <row r="2034" spans="1:4">
      <c r="A2034">
        <v>2043</v>
      </c>
      <c r="B2034" t="s">
        <v>967</v>
      </c>
      <c r="C2034" t="s">
        <v>961</v>
      </c>
      <c r="D2034">
        <v>0</v>
      </c>
    </row>
    <row r="2035" spans="1:4">
      <c r="A2035">
        <v>2044</v>
      </c>
      <c r="B2035" t="s">
        <v>967</v>
      </c>
      <c r="C2035" t="s">
        <v>961</v>
      </c>
      <c r="D2035">
        <v>0</v>
      </c>
    </row>
    <row r="2036" spans="1:4">
      <c r="A2036">
        <v>2045</v>
      </c>
      <c r="B2036" t="s">
        <v>967</v>
      </c>
      <c r="C2036" t="s">
        <v>961</v>
      </c>
      <c r="D2036">
        <v>0</v>
      </c>
    </row>
    <row r="2037" spans="1:4">
      <c r="A2037">
        <v>2046</v>
      </c>
      <c r="B2037" t="s">
        <v>967</v>
      </c>
      <c r="C2037" t="s">
        <v>961</v>
      </c>
      <c r="D2037">
        <v>0</v>
      </c>
    </row>
    <row r="2038" spans="1:4">
      <c r="A2038">
        <v>2047</v>
      </c>
      <c r="B2038" t="s">
        <v>967</v>
      </c>
      <c r="C2038" t="s">
        <v>961</v>
      </c>
      <c r="D2038">
        <v>0</v>
      </c>
    </row>
    <row r="2039" spans="1:4">
      <c r="A2039">
        <v>2048</v>
      </c>
      <c r="B2039" t="s">
        <v>967</v>
      </c>
      <c r="C2039" t="s">
        <v>961</v>
      </c>
      <c r="D2039">
        <v>0</v>
      </c>
    </row>
    <row r="2040" spans="1:4">
      <c r="A2040">
        <v>2049</v>
      </c>
      <c r="B2040" t="s">
        <v>967</v>
      </c>
      <c r="C2040" t="s">
        <v>961</v>
      </c>
      <c r="D2040">
        <v>0</v>
      </c>
    </row>
    <row r="2041" spans="1:4">
      <c r="A2041">
        <v>2050</v>
      </c>
      <c r="B2041" t="s">
        <v>967</v>
      </c>
      <c r="C2041" t="s">
        <v>961</v>
      </c>
      <c r="D2041">
        <v>0</v>
      </c>
    </row>
    <row r="2042" spans="1:4">
      <c r="A2042">
        <v>2017</v>
      </c>
      <c r="B2042" t="s">
        <v>968</v>
      </c>
      <c r="C2042" t="s">
        <v>961</v>
      </c>
      <c r="D2042">
        <v>1011315</v>
      </c>
    </row>
    <row r="2043" spans="1:4">
      <c r="A2043">
        <v>2018</v>
      </c>
      <c r="B2043" t="s">
        <v>968</v>
      </c>
      <c r="C2043" t="s">
        <v>961</v>
      </c>
      <c r="D2043">
        <v>1079005</v>
      </c>
    </row>
    <row r="2044" spans="1:4">
      <c r="A2044">
        <v>2019</v>
      </c>
      <c r="B2044" t="s">
        <v>968</v>
      </c>
      <c r="C2044" t="s">
        <v>961</v>
      </c>
      <c r="D2044">
        <v>1112641</v>
      </c>
    </row>
    <row r="2045" spans="1:4">
      <c r="A2045">
        <v>2020</v>
      </c>
      <c r="B2045" t="s">
        <v>968</v>
      </c>
      <c r="C2045" t="s">
        <v>961</v>
      </c>
      <c r="D2045">
        <v>0</v>
      </c>
    </row>
    <row r="2046" spans="1:4">
      <c r="A2046">
        <v>2021</v>
      </c>
      <c r="B2046" t="s">
        <v>968</v>
      </c>
      <c r="C2046" t="s">
        <v>961</v>
      </c>
      <c r="D2046">
        <v>0</v>
      </c>
    </row>
    <row r="2047" spans="1:4">
      <c r="A2047">
        <v>2022</v>
      </c>
      <c r="B2047" t="s">
        <v>968</v>
      </c>
      <c r="C2047" t="s">
        <v>961</v>
      </c>
      <c r="D2047">
        <v>0</v>
      </c>
    </row>
    <row r="2048" spans="1:4">
      <c r="A2048">
        <v>2023</v>
      </c>
      <c r="B2048" t="s">
        <v>968</v>
      </c>
      <c r="C2048" t="s">
        <v>961</v>
      </c>
      <c r="D2048">
        <v>0</v>
      </c>
    </row>
    <row r="2049" spans="1:4">
      <c r="A2049">
        <v>2024</v>
      </c>
      <c r="B2049" t="s">
        <v>968</v>
      </c>
      <c r="C2049" t="s">
        <v>961</v>
      </c>
      <c r="D2049">
        <v>0</v>
      </c>
    </row>
    <row r="2050" spans="1:4">
      <c r="A2050">
        <v>2025</v>
      </c>
      <c r="B2050" t="s">
        <v>968</v>
      </c>
      <c r="C2050" t="s">
        <v>961</v>
      </c>
      <c r="D2050">
        <v>0</v>
      </c>
    </row>
    <row r="2051" spans="1:4">
      <c r="A2051">
        <v>2026</v>
      </c>
      <c r="B2051" t="s">
        <v>968</v>
      </c>
      <c r="C2051" t="s">
        <v>961</v>
      </c>
      <c r="D2051">
        <v>0</v>
      </c>
    </row>
    <row r="2052" spans="1:4">
      <c r="A2052">
        <v>2027</v>
      </c>
      <c r="B2052" t="s">
        <v>968</v>
      </c>
      <c r="C2052" t="s">
        <v>961</v>
      </c>
      <c r="D2052">
        <v>0</v>
      </c>
    </row>
    <row r="2053" spans="1:4">
      <c r="A2053">
        <v>2028</v>
      </c>
      <c r="B2053" t="s">
        <v>968</v>
      </c>
      <c r="C2053" t="s">
        <v>961</v>
      </c>
      <c r="D2053">
        <v>0</v>
      </c>
    </row>
    <row r="2054" spans="1:4">
      <c r="A2054">
        <v>2029</v>
      </c>
      <c r="B2054" t="s">
        <v>968</v>
      </c>
      <c r="C2054" t="s">
        <v>961</v>
      </c>
      <c r="D2054">
        <v>0</v>
      </c>
    </row>
    <row r="2055" spans="1:4">
      <c r="A2055">
        <v>2030</v>
      </c>
      <c r="B2055" t="s">
        <v>968</v>
      </c>
      <c r="C2055" t="s">
        <v>961</v>
      </c>
      <c r="D2055">
        <v>0</v>
      </c>
    </row>
    <row r="2056" spans="1:4">
      <c r="A2056">
        <v>2031</v>
      </c>
      <c r="B2056" t="s">
        <v>968</v>
      </c>
      <c r="C2056" t="s">
        <v>961</v>
      </c>
      <c r="D2056">
        <v>0</v>
      </c>
    </row>
    <row r="2057" spans="1:4">
      <c r="A2057">
        <v>2032</v>
      </c>
      <c r="B2057" t="s">
        <v>968</v>
      </c>
      <c r="C2057" t="s">
        <v>961</v>
      </c>
      <c r="D2057">
        <v>0</v>
      </c>
    </row>
    <row r="2058" spans="1:4">
      <c r="A2058">
        <v>2033</v>
      </c>
      <c r="B2058" t="s">
        <v>968</v>
      </c>
      <c r="C2058" t="s">
        <v>961</v>
      </c>
      <c r="D2058">
        <v>0</v>
      </c>
    </row>
    <row r="2059" spans="1:4">
      <c r="A2059">
        <v>2034</v>
      </c>
      <c r="B2059" t="s">
        <v>968</v>
      </c>
      <c r="C2059" t="s">
        <v>961</v>
      </c>
      <c r="D2059">
        <v>0</v>
      </c>
    </row>
    <row r="2060" spans="1:4">
      <c r="A2060">
        <v>2035</v>
      </c>
      <c r="B2060" t="s">
        <v>968</v>
      </c>
      <c r="C2060" t="s">
        <v>961</v>
      </c>
      <c r="D2060">
        <v>0</v>
      </c>
    </row>
    <row r="2061" spans="1:4">
      <c r="A2061">
        <v>2036</v>
      </c>
      <c r="B2061" t="s">
        <v>968</v>
      </c>
      <c r="C2061" t="s">
        <v>961</v>
      </c>
      <c r="D2061">
        <v>0</v>
      </c>
    </row>
    <row r="2062" spans="1:4">
      <c r="A2062">
        <v>2037</v>
      </c>
      <c r="B2062" t="s">
        <v>968</v>
      </c>
      <c r="C2062" t="s">
        <v>961</v>
      </c>
      <c r="D2062">
        <v>0</v>
      </c>
    </row>
    <row r="2063" spans="1:4">
      <c r="A2063">
        <v>2038</v>
      </c>
      <c r="B2063" t="s">
        <v>968</v>
      </c>
      <c r="C2063" t="s">
        <v>961</v>
      </c>
      <c r="D2063">
        <v>0</v>
      </c>
    </row>
    <row r="2064" spans="1:4">
      <c r="A2064">
        <v>2039</v>
      </c>
      <c r="B2064" t="s">
        <v>968</v>
      </c>
      <c r="C2064" t="s">
        <v>961</v>
      </c>
      <c r="D2064">
        <v>0</v>
      </c>
    </row>
    <row r="2065" spans="1:4">
      <c r="A2065">
        <v>2040</v>
      </c>
      <c r="B2065" t="s">
        <v>968</v>
      </c>
      <c r="C2065" t="s">
        <v>961</v>
      </c>
      <c r="D2065">
        <v>0</v>
      </c>
    </row>
    <row r="2066" spans="1:4">
      <c r="A2066">
        <v>2041</v>
      </c>
      <c r="B2066" t="s">
        <v>968</v>
      </c>
      <c r="C2066" t="s">
        <v>961</v>
      </c>
      <c r="D2066">
        <v>0</v>
      </c>
    </row>
    <row r="2067" spans="1:4">
      <c r="A2067">
        <v>2042</v>
      </c>
      <c r="B2067" t="s">
        <v>968</v>
      </c>
      <c r="C2067" t="s">
        <v>961</v>
      </c>
      <c r="D2067">
        <v>0</v>
      </c>
    </row>
    <row r="2068" spans="1:4">
      <c r="A2068">
        <v>2043</v>
      </c>
      <c r="B2068" t="s">
        <v>968</v>
      </c>
      <c r="C2068" t="s">
        <v>961</v>
      </c>
      <c r="D2068">
        <v>0</v>
      </c>
    </row>
    <row r="2069" spans="1:4">
      <c r="A2069">
        <v>2044</v>
      </c>
      <c r="B2069" t="s">
        <v>968</v>
      </c>
      <c r="C2069" t="s">
        <v>961</v>
      </c>
      <c r="D2069">
        <v>0</v>
      </c>
    </row>
    <row r="2070" spans="1:4">
      <c r="A2070">
        <v>2045</v>
      </c>
      <c r="B2070" t="s">
        <v>968</v>
      </c>
      <c r="C2070" t="s">
        <v>961</v>
      </c>
      <c r="D2070">
        <v>0</v>
      </c>
    </row>
    <row r="2071" spans="1:4">
      <c r="A2071">
        <v>2046</v>
      </c>
      <c r="B2071" t="s">
        <v>968</v>
      </c>
      <c r="C2071" t="s">
        <v>961</v>
      </c>
      <c r="D2071">
        <v>0</v>
      </c>
    </row>
    <row r="2072" spans="1:4">
      <c r="A2072">
        <v>2047</v>
      </c>
      <c r="B2072" t="s">
        <v>968</v>
      </c>
      <c r="C2072" t="s">
        <v>961</v>
      </c>
      <c r="D2072">
        <v>0</v>
      </c>
    </row>
    <row r="2073" spans="1:4">
      <c r="A2073">
        <v>2048</v>
      </c>
      <c r="B2073" t="s">
        <v>968</v>
      </c>
      <c r="C2073" t="s">
        <v>961</v>
      </c>
      <c r="D2073">
        <v>0</v>
      </c>
    </row>
    <row r="2074" spans="1:4">
      <c r="A2074">
        <v>2049</v>
      </c>
      <c r="B2074" t="s">
        <v>968</v>
      </c>
      <c r="C2074" t="s">
        <v>961</v>
      </c>
      <c r="D2074">
        <v>0</v>
      </c>
    </row>
    <row r="2075" spans="1:4">
      <c r="A2075">
        <v>2050</v>
      </c>
      <c r="B2075" t="s">
        <v>968</v>
      </c>
      <c r="C2075" t="s">
        <v>961</v>
      </c>
      <c r="D2075">
        <v>0</v>
      </c>
    </row>
    <row r="2076" spans="1:4">
      <c r="A2076">
        <v>2017</v>
      </c>
      <c r="B2076" t="s">
        <v>969</v>
      </c>
      <c r="C2076" t="s">
        <v>961</v>
      </c>
      <c r="D2076">
        <v>5227003</v>
      </c>
    </row>
    <row r="2077" spans="1:4">
      <c r="A2077">
        <v>2018</v>
      </c>
      <c r="B2077" t="s">
        <v>969</v>
      </c>
      <c r="C2077" t="s">
        <v>961</v>
      </c>
      <c r="D2077">
        <v>5254254</v>
      </c>
    </row>
    <row r="2078" spans="1:4">
      <c r="A2078">
        <v>2019</v>
      </c>
      <c r="B2078" t="s">
        <v>969</v>
      </c>
      <c r="C2078" t="s">
        <v>961</v>
      </c>
      <c r="D2078">
        <v>5243243</v>
      </c>
    </row>
    <row r="2079" spans="1:4">
      <c r="A2079">
        <v>2020</v>
      </c>
      <c r="B2079" t="s">
        <v>969</v>
      </c>
      <c r="C2079" t="s">
        <v>961</v>
      </c>
      <c r="D2079">
        <v>0</v>
      </c>
    </row>
    <row r="2080" spans="1:4">
      <c r="A2080">
        <v>2021</v>
      </c>
      <c r="B2080" t="s">
        <v>969</v>
      </c>
      <c r="C2080" t="s">
        <v>961</v>
      </c>
      <c r="D2080">
        <v>0</v>
      </c>
    </row>
    <row r="2081" spans="1:4">
      <c r="A2081">
        <v>2022</v>
      </c>
      <c r="B2081" t="s">
        <v>969</v>
      </c>
      <c r="C2081" t="s">
        <v>961</v>
      </c>
      <c r="D2081">
        <v>0</v>
      </c>
    </row>
    <row r="2082" spans="1:4">
      <c r="A2082">
        <v>2023</v>
      </c>
      <c r="B2082" t="s">
        <v>969</v>
      </c>
      <c r="C2082" t="s">
        <v>961</v>
      </c>
      <c r="D2082">
        <v>0</v>
      </c>
    </row>
    <row r="2083" spans="1:4">
      <c r="A2083">
        <v>2024</v>
      </c>
      <c r="B2083" t="s">
        <v>969</v>
      </c>
      <c r="C2083" t="s">
        <v>961</v>
      </c>
      <c r="D2083">
        <v>0</v>
      </c>
    </row>
    <row r="2084" spans="1:4">
      <c r="A2084">
        <v>2025</v>
      </c>
      <c r="B2084" t="s">
        <v>969</v>
      </c>
      <c r="C2084" t="s">
        <v>961</v>
      </c>
      <c r="D2084">
        <v>0</v>
      </c>
    </row>
    <row r="2085" spans="1:4">
      <c r="A2085">
        <v>2026</v>
      </c>
      <c r="B2085" t="s">
        <v>969</v>
      </c>
      <c r="C2085" t="s">
        <v>961</v>
      </c>
      <c r="D2085">
        <v>0</v>
      </c>
    </row>
    <row r="2086" spans="1:4">
      <c r="A2086">
        <v>2027</v>
      </c>
      <c r="B2086" t="s">
        <v>969</v>
      </c>
      <c r="C2086" t="s">
        <v>961</v>
      </c>
      <c r="D2086">
        <v>0</v>
      </c>
    </row>
    <row r="2087" spans="1:4">
      <c r="A2087">
        <v>2028</v>
      </c>
      <c r="B2087" t="s">
        <v>969</v>
      </c>
      <c r="C2087" t="s">
        <v>961</v>
      </c>
      <c r="D2087">
        <v>0</v>
      </c>
    </row>
    <row r="2088" spans="1:4">
      <c r="A2088">
        <v>2029</v>
      </c>
      <c r="B2088" t="s">
        <v>969</v>
      </c>
      <c r="C2088" t="s">
        <v>961</v>
      </c>
      <c r="D2088">
        <v>0</v>
      </c>
    </row>
    <row r="2089" spans="1:4">
      <c r="A2089">
        <v>2030</v>
      </c>
      <c r="B2089" t="s">
        <v>969</v>
      </c>
      <c r="C2089" t="s">
        <v>961</v>
      </c>
      <c r="D2089">
        <v>0</v>
      </c>
    </row>
    <row r="2090" spans="1:4">
      <c r="A2090">
        <v>2031</v>
      </c>
      <c r="B2090" t="s">
        <v>969</v>
      </c>
      <c r="C2090" t="s">
        <v>961</v>
      </c>
      <c r="D2090">
        <v>0</v>
      </c>
    </row>
    <row r="2091" spans="1:4">
      <c r="A2091">
        <v>2032</v>
      </c>
      <c r="B2091" t="s">
        <v>969</v>
      </c>
      <c r="C2091" t="s">
        <v>961</v>
      </c>
      <c r="D2091">
        <v>0</v>
      </c>
    </row>
    <row r="2092" spans="1:4">
      <c r="A2092">
        <v>2033</v>
      </c>
      <c r="B2092" t="s">
        <v>969</v>
      </c>
      <c r="C2092" t="s">
        <v>961</v>
      </c>
      <c r="D2092">
        <v>0</v>
      </c>
    </row>
    <row r="2093" spans="1:4">
      <c r="A2093">
        <v>2034</v>
      </c>
      <c r="B2093" t="s">
        <v>969</v>
      </c>
      <c r="C2093" t="s">
        <v>961</v>
      </c>
      <c r="D2093">
        <v>0</v>
      </c>
    </row>
    <row r="2094" spans="1:4">
      <c r="A2094">
        <v>2035</v>
      </c>
      <c r="B2094" t="s">
        <v>969</v>
      </c>
      <c r="C2094" t="s">
        <v>961</v>
      </c>
      <c r="D2094">
        <v>0</v>
      </c>
    </row>
    <row r="2095" spans="1:4">
      <c r="A2095">
        <v>2036</v>
      </c>
      <c r="B2095" t="s">
        <v>969</v>
      </c>
      <c r="C2095" t="s">
        <v>961</v>
      </c>
      <c r="D2095">
        <v>0</v>
      </c>
    </row>
    <row r="2096" spans="1:4">
      <c r="A2096">
        <v>2037</v>
      </c>
      <c r="B2096" t="s">
        <v>969</v>
      </c>
      <c r="C2096" t="s">
        <v>961</v>
      </c>
      <c r="D2096">
        <v>0</v>
      </c>
    </row>
    <row r="2097" spans="1:4">
      <c r="A2097">
        <v>2038</v>
      </c>
      <c r="B2097" t="s">
        <v>969</v>
      </c>
      <c r="C2097" t="s">
        <v>961</v>
      </c>
      <c r="D2097">
        <v>0</v>
      </c>
    </row>
    <row r="2098" spans="1:4">
      <c r="A2098">
        <v>2039</v>
      </c>
      <c r="B2098" t="s">
        <v>969</v>
      </c>
      <c r="C2098" t="s">
        <v>961</v>
      </c>
      <c r="D2098">
        <v>0</v>
      </c>
    </row>
    <row r="2099" spans="1:4">
      <c r="A2099">
        <v>2040</v>
      </c>
      <c r="B2099" t="s">
        <v>969</v>
      </c>
      <c r="C2099" t="s">
        <v>961</v>
      </c>
      <c r="D2099">
        <v>0</v>
      </c>
    </row>
    <row r="2100" spans="1:4">
      <c r="A2100">
        <v>2041</v>
      </c>
      <c r="B2100" t="s">
        <v>969</v>
      </c>
      <c r="C2100" t="s">
        <v>961</v>
      </c>
      <c r="D2100">
        <v>0</v>
      </c>
    </row>
    <row r="2101" spans="1:4">
      <c r="A2101">
        <v>2042</v>
      </c>
      <c r="B2101" t="s">
        <v>969</v>
      </c>
      <c r="C2101" t="s">
        <v>961</v>
      </c>
      <c r="D2101">
        <v>0</v>
      </c>
    </row>
    <row r="2102" spans="1:4">
      <c r="A2102">
        <v>2043</v>
      </c>
      <c r="B2102" t="s">
        <v>969</v>
      </c>
      <c r="C2102" t="s">
        <v>961</v>
      </c>
      <c r="D2102">
        <v>0</v>
      </c>
    </row>
    <row r="2103" spans="1:4">
      <c r="A2103">
        <v>2044</v>
      </c>
      <c r="B2103" t="s">
        <v>969</v>
      </c>
      <c r="C2103" t="s">
        <v>961</v>
      </c>
      <c r="D2103">
        <v>0</v>
      </c>
    </row>
    <row r="2104" spans="1:4">
      <c r="A2104">
        <v>2045</v>
      </c>
      <c r="B2104" t="s">
        <v>969</v>
      </c>
      <c r="C2104" t="s">
        <v>961</v>
      </c>
      <c r="D2104">
        <v>0</v>
      </c>
    </row>
    <row r="2105" spans="1:4">
      <c r="A2105">
        <v>2046</v>
      </c>
      <c r="B2105" t="s">
        <v>969</v>
      </c>
      <c r="C2105" t="s">
        <v>961</v>
      </c>
      <c r="D2105">
        <v>0</v>
      </c>
    </row>
    <row r="2106" spans="1:4">
      <c r="A2106">
        <v>2047</v>
      </c>
      <c r="B2106" t="s">
        <v>969</v>
      </c>
      <c r="C2106" t="s">
        <v>961</v>
      </c>
      <c r="D2106">
        <v>0</v>
      </c>
    </row>
    <row r="2107" spans="1:4">
      <c r="A2107">
        <v>2048</v>
      </c>
      <c r="B2107" t="s">
        <v>969</v>
      </c>
      <c r="C2107" t="s">
        <v>961</v>
      </c>
      <c r="D2107">
        <v>0</v>
      </c>
    </row>
    <row r="2108" spans="1:4">
      <c r="A2108">
        <v>2049</v>
      </c>
      <c r="B2108" t="s">
        <v>969</v>
      </c>
      <c r="C2108" t="s">
        <v>961</v>
      </c>
      <c r="D2108">
        <v>0</v>
      </c>
    </row>
    <row r="2109" spans="1:4">
      <c r="A2109">
        <v>2050</v>
      </c>
      <c r="B2109" t="s">
        <v>969</v>
      </c>
      <c r="C2109" t="s">
        <v>961</v>
      </c>
      <c r="D2109">
        <v>0</v>
      </c>
    </row>
    <row r="2110" spans="1:4">
      <c r="A2110">
        <v>2017</v>
      </c>
      <c r="B2110" t="s">
        <v>970</v>
      </c>
      <c r="C2110" t="s">
        <v>961</v>
      </c>
      <c r="D2110">
        <v>3455276</v>
      </c>
    </row>
    <row r="2111" spans="1:4">
      <c r="A2111">
        <v>2018</v>
      </c>
      <c r="B2111" t="s">
        <v>970</v>
      </c>
      <c r="C2111" t="s">
        <v>961</v>
      </c>
      <c r="D2111">
        <v>4087309</v>
      </c>
    </row>
    <row r="2112" spans="1:4">
      <c r="A2112">
        <v>2019</v>
      </c>
      <c r="B2112" t="s">
        <v>970</v>
      </c>
      <c r="C2112" t="s">
        <v>961</v>
      </c>
      <c r="D2112">
        <v>4349973</v>
      </c>
    </row>
    <row r="2113" spans="1:4">
      <c r="A2113">
        <v>2020</v>
      </c>
      <c r="B2113" t="s">
        <v>970</v>
      </c>
      <c r="C2113" t="s">
        <v>961</v>
      </c>
      <c r="D2113">
        <v>0</v>
      </c>
    </row>
    <row r="2114" spans="1:4">
      <c r="A2114">
        <v>2021</v>
      </c>
      <c r="B2114" t="s">
        <v>970</v>
      </c>
      <c r="C2114" t="s">
        <v>961</v>
      </c>
      <c r="D2114">
        <v>0</v>
      </c>
    </row>
    <row r="2115" spans="1:4">
      <c r="A2115">
        <v>2022</v>
      </c>
      <c r="B2115" t="s">
        <v>970</v>
      </c>
      <c r="C2115" t="s">
        <v>961</v>
      </c>
      <c r="D2115">
        <v>0</v>
      </c>
    </row>
    <row r="2116" spans="1:4">
      <c r="A2116">
        <v>2023</v>
      </c>
      <c r="B2116" t="s">
        <v>970</v>
      </c>
      <c r="C2116" t="s">
        <v>961</v>
      </c>
      <c r="D2116">
        <v>0</v>
      </c>
    </row>
    <row r="2117" spans="1:4">
      <c r="A2117">
        <v>2024</v>
      </c>
      <c r="B2117" t="s">
        <v>970</v>
      </c>
      <c r="C2117" t="s">
        <v>961</v>
      </c>
      <c r="D2117">
        <v>0</v>
      </c>
    </row>
    <row r="2118" spans="1:4">
      <c r="A2118">
        <v>2025</v>
      </c>
      <c r="B2118" t="s">
        <v>970</v>
      </c>
      <c r="C2118" t="s">
        <v>961</v>
      </c>
      <c r="D2118">
        <v>0</v>
      </c>
    </row>
    <row r="2119" spans="1:4">
      <c r="A2119">
        <v>2026</v>
      </c>
      <c r="B2119" t="s">
        <v>970</v>
      </c>
      <c r="C2119" t="s">
        <v>961</v>
      </c>
      <c r="D2119">
        <v>0</v>
      </c>
    </row>
    <row r="2120" spans="1:4">
      <c r="A2120">
        <v>2027</v>
      </c>
      <c r="B2120" t="s">
        <v>970</v>
      </c>
      <c r="C2120" t="s">
        <v>961</v>
      </c>
      <c r="D2120">
        <v>0</v>
      </c>
    </row>
    <row r="2121" spans="1:4">
      <c r="A2121">
        <v>2028</v>
      </c>
      <c r="B2121" t="s">
        <v>970</v>
      </c>
      <c r="C2121" t="s">
        <v>961</v>
      </c>
      <c r="D2121">
        <v>0</v>
      </c>
    </row>
    <row r="2122" spans="1:4">
      <c r="A2122">
        <v>2029</v>
      </c>
      <c r="B2122" t="s">
        <v>970</v>
      </c>
      <c r="C2122" t="s">
        <v>961</v>
      </c>
      <c r="D2122">
        <v>0</v>
      </c>
    </row>
    <row r="2123" spans="1:4">
      <c r="A2123">
        <v>2030</v>
      </c>
      <c r="B2123" t="s">
        <v>970</v>
      </c>
      <c r="C2123" t="s">
        <v>961</v>
      </c>
      <c r="D2123">
        <v>0</v>
      </c>
    </row>
    <row r="2124" spans="1:4">
      <c r="A2124">
        <v>2031</v>
      </c>
      <c r="B2124" t="s">
        <v>970</v>
      </c>
      <c r="C2124" t="s">
        <v>961</v>
      </c>
      <c r="D2124">
        <v>0</v>
      </c>
    </row>
    <row r="2125" spans="1:4">
      <c r="A2125">
        <v>2032</v>
      </c>
      <c r="B2125" t="s">
        <v>970</v>
      </c>
      <c r="C2125" t="s">
        <v>961</v>
      </c>
      <c r="D2125">
        <v>0</v>
      </c>
    </row>
    <row r="2126" spans="1:4">
      <c r="A2126">
        <v>2033</v>
      </c>
      <c r="B2126" t="s">
        <v>970</v>
      </c>
      <c r="C2126" t="s">
        <v>961</v>
      </c>
      <c r="D2126">
        <v>0</v>
      </c>
    </row>
    <row r="2127" spans="1:4">
      <c r="A2127">
        <v>2034</v>
      </c>
      <c r="B2127" t="s">
        <v>970</v>
      </c>
      <c r="C2127" t="s">
        <v>961</v>
      </c>
      <c r="D2127">
        <v>0</v>
      </c>
    </row>
    <row r="2128" spans="1:4">
      <c r="A2128">
        <v>2035</v>
      </c>
      <c r="B2128" t="s">
        <v>970</v>
      </c>
      <c r="C2128" t="s">
        <v>961</v>
      </c>
      <c r="D2128">
        <v>0</v>
      </c>
    </row>
    <row r="2129" spans="1:4">
      <c r="A2129">
        <v>2036</v>
      </c>
      <c r="B2129" t="s">
        <v>970</v>
      </c>
      <c r="C2129" t="s">
        <v>961</v>
      </c>
      <c r="D2129">
        <v>0</v>
      </c>
    </row>
    <row r="2130" spans="1:4">
      <c r="A2130">
        <v>2037</v>
      </c>
      <c r="B2130" t="s">
        <v>970</v>
      </c>
      <c r="C2130" t="s">
        <v>961</v>
      </c>
      <c r="D2130">
        <v>0</v>
      </c>
    </row>
    <row r="2131" spans="1:4">
      <c r="A2131">
        <v>2038</v>
      </c>
      <c r="B2131" t="s">
        <v>970</v>
      </c>
      <c r="C2131" t="s">
        <v>961</v>
      </c>
      <c r="D2131">
        <v>0</v>
      </c>
    </row>
    <row r="2132" spans="1:4">
      <c r="A2132">
        <v>2039</v>
      </c>
      <c r="B2132" t="s">
        <v>970</v>
      </c>
      <c r="C2132" t="s">
        <v>961</v>
      </c>
      <c r="D2132">
        <v>0</v>
      </c>
    </row>
    <row r="2133" spans="1:4">
      <c r="A2133">
        <v>2040</v>
      </c>
      <c r="B2133" t="s">
        <v>970</v>
      </c>
      <c r="C2133" t="s">
        <v>961</v>
      </c>
      <c r="D2133">
        <v>0</v>
      </c>
    </row>
    <row r="2134" spans="1:4">
      <c r="A2134">
        <v>2041</v>
      </c>
      <c r="B2134" t="s">
        <v>970</v>
      </c>
      <c r="C2134" t="s">
        <v>961</v>
      </c>
      <c r="D2134">
        <v>0</v>
      </c>
    </row>
    <row r="2135" spans="1:4">
      <c r="A2135">
        <v>2042</v>
      </c>
      <c r="B2135" t="s">
        <v>970</v>
      </c>
      <c r="C2135" t="s">
        <v>961</v>
      </c>
      <c r="D2135">
        <v>0</v>
      </c>
    </row>
    <row r="2136" spans="1:4">
      <c r="A2136">
        <v>2043</v>
      </c>
      <c r="B2136" t="s">
        <v>970</v>
      </c>
      <c r="C2136" t="s">
        <v>961</v>
      </c>
      <c r="D2136">
        <v>0</v>
      </c>
    </row>
    <row r="2137" spans="1:4">
      <c r="A2137">
        <v>2044</v>
      </c>
      <c r="B2137" t="s">
        <v>970</v>
      </c>
      <c r="C2137" t="s">
        <v>961</v>
      </c>
      <c r="D2137">
        <v>0</v>
      </c>
    </row>
    <row r="2138" spans="1:4">
      <c r="A2138">
        <v>2045</v>
      </c>
      <c r="B2138" t="s">
        <v>970</v>
      </c>
      <c r="C2138" t="s">
        <v>961</v>
      </c>
      <c r="D2138">
        <v>0</v>
      </c>
    </row>
    <row r="2139" spans="1:4">
      <c r="A2139">
        <v>2046</v>
      </c>
      <c r="B2139" t="s">
        <v>970</v>
      </c>
      <c r="C2139" t="s">
        <v>961</v>
      </c>
      <c r="D2139">
        <v>0</v>
      </c>
    </row>
    <row r="2140" spans="1:4">
      <c r="A2140">
        <v>2047</v>
      </c>
      <c r="B2140" t="s">
        <v>970</v>
      </c>
      <c r="C2140" t="s">
        <v>961</v>
      </c>
      <c r="D2140">
        <v>0</v>
      </c>
    </row>
    <row r="2141" spans="1:4">
      <c r="A2141">
        <v>2048</v>
      </c>
      <c r="B2141" t="s">
        <v>970</v>
      </c>
      <c r="C2141" t="s">
        <v>961</v>
      </c>
      <c r="D2141">
        <v>0</v>
      </c>
    </row>
    <row r="2142" spans="1:4">
      <c r="A2142">
        <v>2049</v>
      </c>
      <c r="B2142" t="s">
        <v>970</v>
      </c>
      <c r="C2142" t="s">
        <v>961</v>
      </c>
      <c r="D2142">
        <v>0</v>
      </c>
    </row>
    <row r="2143" spans="1:4">
      <c r="A2143">
        <v>2050</v>
      </c>
      <c r="B2143" t="s">
        <v>970</v>
      </c>
      <c r="C2143" t="s">
        <v>961</v>
      </c>
      <c r="D2143">
        <v>0</v>
      </c>
    </row>
    <row r="2144" spans="1:4">
      <c r="A2144">
        <v>2017</v>
      </c>
      <c r="B2144" t="s">
        <v>971</v>
      </c>
      <c r="C2144" t="s">
        <v>961</v>
      </c>
      <c r="D2144">
        <v>452713.53237059049</v>
      </c>
    </row>
    <row r="2145" spans="1:4">
      <c r="A2145">
        <v>2018</v>
      </c>
      <c r="B2145" t="s">
        <v>971</v>
      </c>
      <c r="C2145" t="s">
        <v>961</v>
      </c>
      <c r="D2145">
        <v>449050.28952565772</v>
      </c>
    </row>
    <row r="2146" spans="1:4">
      <c r="A2146">
        <v>2019</v>
      </c>
      <c r="B2146" t="s">
        <v>971</v>
      </c>
      <c r="C2146" t="s">
        <v>961</v>
      </c>
      <c r="D2146">
        <v>424181.60065035382</v>
      </c>
    </row>
    <row r="2147" spans="1:4">
      <c r="A2147">
        <v>2020</v>
      </c>
      <c r="B2147" t="s">
        <v>971</v>
      </c>
      <c r="C2147" t="s">
        <v>961</v>
      </c>
      <c r="D2147">
        <v>0</v>
      </c>
    </row>
    <row r="2148" spans="1:4">
      <c r="A2148">
        <v>2021</v>
      </c>
      <c r="B2148" t="s">
        <v>971</v>
      </c>
      <c r="C2148" t="s">
        <v>961</v>
      </c>
      <c r="D2148">
        <v>0</v>
      </c>
    </row>
    <row r="2149" spans="1:4">
      <c r="A2149">
        <v>2022</v>
      </c>
      <c r="B2149" t="s">
        <v>971</v>
      </c>
      <c r="C2149" t="s">
        <v>961</v>
      </c>
      <c r="D2149">
        <v>0</v>
      </c>
    </row>
    <row r="2150" spans="1:4">
      <c r="A2150">
        <v>2023</v>
      </c>
      <c r="B2150" t="s">
        <v>971</v>
      </c>
      <c r="C2150" t="s">
        <v>961</v>
      </c>
      <c r="D2150">
        <v>0</v>
      </c>
    </row>
    <row r="2151" spans="1:4">
      <c r="A2151">
        <v>2024</v>
      </c>
      <c r="B2151" t="s">
        <v>971</v>
      </c>
      <c r="C2151" t="s">
        <v>961</v>
      </c>
      <c r="D2151">
        <v>0</v>
      </c>
    </row>
    <row r="2152" spans="1:4">
      <c r="A2152">
        <v>2025</v>
      </c>
      <c r="B2152" t="s">
        <v>971</v>
      </c>
      <c r="C2152" t="s">
        <v>961</v>
      </c>
      <c r="D2152">
        <v>0</v>
      </c>
    </row>
    <row r="2153" spans="1:4">
      <c r="A2153">
        <v>2026</v>
      </c>
      <c r="B2153" t="s">
        <v>971</v>
      </c>
      <c r="C2153" t="s">
        <v>961</v>
      </c>
      <c r="D2153">
        <v>0</v>
      </c>
    </row>
    <row r="2154" spans="1:4">
      <c r="A2154">
        <v>2027</v>
      </c>
      <c r="B2154" t="s">
        <v>971</v>
      </c>
      <c r="C2154" t="s">
        <v>961</v>
      </c>
      <c r="D2154">
        <v>0</v>
      </c>
    </row>
    <row r="2155" spans="1:4">
      <c r="A2155">
        <v>2028</v>
      </c>
      <c r="B2155" t="s">
        <v>971</v>
      </c>
      <c r="C2155" t="s">
        <v>961</v>
      </c>
      <c r="D2155">
        <v>0</v>
      </c>
    </row>
    <row r="2156" spans="1:4">
      <c r="A2156">
        <v>2029</v>
      </c>
      <c r="B2156" t="s">
        <v>971</v>
      </c>
      <c r="C2156" t="s">
        <v>961</v>
      </c>
      <c r="D2156">
        <v>0</v>
      </c>
    </row>
    <row r="2157" spans="1:4">
      <c r="A2157">
        <v>2030</v>
      </c>
      <c r="B2157" t="s">
        <v>971</v>
      </c>
      <c r="C2157" t="s">
        <v>961</v>
      </c>
      <c r="D2157">
        <v>0</v>
      </c>
    </row>
    <row r="2158" spans="1:4">
      <c r="A2158">
        <v>2031</v>
      </c>
      <c r="B2158" t="s">
        <v>971</v>
      </c>
      <c r="C2158" t="s">
        <v>961</v>
      </c>
      <c r="D2158">
        <v>0</v>
      </c>
    </row>
    <row r="2159" spans="1:4">
      <c r="A2159">
        <v>2032</v>
      </c>
      <c r="B2159" t="s">
        <v>971</v>
      </c>
      <c r="C2159" t="s">
        <v>961</v>
      </c>
      <c r="D2159">
        <v>0</v>
      </c>
    </row>
    <row r="2160" spans="1:4">
      <c r="A2160">
        <v>2033</v>
      </c>
      <c r="B2160" t="s">
        <v>971</v>
      </c>
      <c r="C2160" t="s">
        <v>961</v>
      </c>
      <c r="D2160">
        <v>0</v>
      </c>
    </row>
    <row r="2161" spans="1:4">
      <c r="A2161">
        <v>2034</v>
      </c>
      <c r="B2161" t="s">
        <v>971</v>
      </c>
      <c r="C2161" t="s">
        <v>961</v>
      </c>
      <c r="D2161">
        <v>0</v>
      </c>
    </row>
    <row r="2162" spans="1:4">
      <c r="A2162">
        <v>2035</v>
      </c>
      <c r="B2162" t="s">
        <v>971</v>
      </c>
      <c r="C2162" t="s">
        <v>961</v>
      </c>
      <c r="D2162">
        <v>0</v>
      </c>
    </row>
    <row r="2163" spans="1:4">
      <c r="A2163">
        <v>2036</v>
      </c>
      <c r="B2163" t="s">
        <v>971</v>
      </c>
      <c r="C2163" t="s">
        <v>961</v>
      </c>
      <c r="D2163">
        <v>0</v>
      </c>
    </row>
    <row r="2164" spans="1:4">
      <c r="A2164">
        <v>2037</v>
      </c>
      <c r="B2164" t="s">
        <v>971</v>
      </c>
      <c r="C2164" t="s">
        <v>961</v>
      </c>
      <c r="D2164">
        <v>0</v>
      </c>
    </row>
    <row r="2165" spans="1:4">
      <c r="A2165">
        <v>2038</v>
      </c>
      <c r="B2165" t="s">
        <v>971</v>
      </c>
      <c r="C2165" t="s">
        <v>961</v>
      </c>
      <c r="D2165">
        <v>0</v>
      </c>
    </row>
    <row r="2166" spans="1:4">
      <c r="A2166">
        <v>2039</v>
      </c>
      <c r="B2166" t="s">
        <v>971</v>
      </c>
      <c r="C2166" t="s">
        <v>961</v>
      </c>
      <c r="D2166">
        <v>0</v>
      </c>
    </row>
    <row r="2167" spans="1:4">
      <c r="A2167">
        <v>2040</v>
      </c>
      <c r="B2167" t="s">
        <v>971</v>
      </c>
      <c r="C2167" t="s">
        <v>961</v>
      </c>
      <c r="D2167">
        <v>0</v>
      </c>
    </row>
    <row r="2168" spans="1:4">
      <c r="A2168">
        <v>2041</v>
      </c>
      <c r="B2168" t="s">
        <v>971</v>
      </c>
      <c r="C2168" t="s">
        <v>961</v>
      </c>
      <c r="D2168">
        <v>0</v>
      </c>
    </row>
    <row r="2169" spans="1:4">
      <c r="A2169">
        <v>2042</v>
      </c>
      <c r="B2169" t="s">
        <v>971</v>
      </c>
      <c r="C2169" t="s">
        <v>961</v>
      </c>
      <c r="D2169">
        <v>0</v>
      </c>
    </row>
    <row r="2170" spans="1:4">
      <c r="A2170">
        <v>2043</v>
      </c>
      <c r="B2170" t="s">
        <v>971</v>
      </c>
      <c r="C2170" t="s">
        <v>961</v>
      </c>
      <c r="D2170">
        <v>0</v>
      </c>
    </row>
    <row r="2171" spans="1:4">
      <c r="A2171">
        <v>2044</v>
      </c>
      <c r="B2171" t="s">
        <v>971</v>
      </c>
      <c r="C2171" t="s">
        <v>961</v>
      </c>
      <c r="D2171">
        <v>0</v>
      </c>
    </row>
    <row r="2172" spans="1:4">
      <c r="A2172">
        <v>2045</v>
      </c>
      <c r="B2172" t="s">
        <v>971</v>
      </c>
      <c r="C2172" t="s">
        <v>961</v>
      </c>
      <c r="D2172">
        <v>0</v>
      </c>
    </row>
    <row r="2173" spans="1:4">
      <c r="A2173">
        <v>2046</v>
      </c>
      <c r="B2173" t="s">
        <v>971</v>
      </c>
      <c r="C2173" t="s">
        <v>961</v>
      </c>
      <c r="D2173">
        <v>0</v>
      </c>
    </row>
    <row r="2174" spans="1:4">
      <c r="A2174">
        <v>2047</v>
      </c>
      <c r="B2174" t="s">
        <v>971</v>
      </c>
      <c r="C2174" t="s">
        <v>961</v>
      </c>
      <c r="D2174">
        <v>0</v>
      </c>
    </row>
    <row r="2175" spans="1:4">
      <c r="A2175">
        <v>2048</v>
      </c>
      <c r="B2175" t="s">
        <v>971</v>
      </c>
      <c r="C2175" t="s">
        <v>961</v>
      </c>
      <c r="D2175">
        <v>0</v>
      </c>
    </row>
    <row r="2176" spans="1:4">
      <c r="A2176">
        <v>2049</v>
      </c>
      <c r="B2176" t="s">
        <v>971</v>
      </c>
      <c r="C2176" t="s">
        <v>961</v>
      </c>
      <c r="D2176">
        <v>0</v>
      </c>
    </row>
    <row r="2177" spans="1:4">
      <c r="A2177">
        <v>2050</v>
      </c>
      <c r="B2177" t="s">
        <v>971</v>
      </c>
      <c r="C2177" t="s">
        <v>961</v>
      </c>
      <c r="D2177">
        <v>0</v>
      </c>
    </row>
    <row r="2178" spans="1:4">
      <c r="A2178">
        <v>2017</v>
      </c>
      <c r="B2178" t="s">
        <v>847</v>
      </c>
      <c r="C2178" t="s">
        <v>744</v>
      </c>
      <c r="D2178">
        <v>33099.1337383063</v>
      </c>
    </row>
    <row r="2179" spans="1:4">
      <c r="A2179">
        <v>2018</v>
      </c>
      <c r="B2179" t="s">
        <v>847</v>
      </c>
      <c r="C2179" t="s">
        <v>744</v>
      </c>
      <c r="D2179">
        <v>33734.229151219173</v>
      </c>
    </row>
    <row r="2180" spans="1:4">
      <c r="A2180">
        <v>2019</v>
      </c>
      <c r="B2180" t="s">
        <v>847</v>
      </c>
      <c r="C2180" t="s">
        <v>744</v>
      </c>
      <c r="D2180">
        <v>32710.833074726539</v>
      </c>
    </row>
    <row r="2181" spans="1:4">
      <c r="A2181">
        <v>2020</v>
      </c>
      <c r="B2181" t="s">
        <v>847</v>
      </c>
      <c r="C2181" t="s">
        <v>744</v>
      </c>
      <c r="D2181">
        <v>30412.885995948691</v>
      </c>
    </row>
    <row r="2182" spans="1:4">
      <c r="A2182">
        <v>2021</v>
      </c>
      <c r="B2182" t="s">
        <v>847</v>
      </c>
      <c r="C2182" t="s">
        <v>744</v>
      </c>
      <c r="D2182">
        <v>30504.209380610511</v>
      </c>
    </row>
    <row r="2183" spans="1:4">
      <c r="A2183">
        <v>2022</v>
      </c>
      <c r="B2183" t="s">
        <v>847</v>
      </c>
      <c r="C2183" t="s">
        <v>744</v>
      </c>
      <c r="D2183">
        <v>32993.047849022783</v>
      </c>
    </row>
    <row r="2184" spans="1:4">
      <c r="A2184">
        <v>2023</v>
      </c>
      <c r="B2184" t="s">
        <v>847</v>
      </c>
      <c r="C2184" t="s">
        <v>744</v>
      </c>
      <c r="D2184">
        <v>33324.636500371591</v>
      </c>
    </row>
    <row r="2185" spans="1:4">
      <c r="A2185">
        <v>2024</v>
      </c>
      <c r="B2185" t="s">
        <v>847</v>
      </c>
      <c r="C2185" t="s">
        <v>744</v>
      </c>
      <c r="D2185">
        <v>33705.082502243356</v>
      </c>
    </row>
    <row r="2186" spans="1:4">
      <c r="A2186">
        <v>2025</v>
      </c>
      <c r="B2186" t="s">
        <v>847</v>
      </c>
      <c r="C2186" t="s">
        <v>744</v>
      </c>
      <c r="D2186">
        <v>34092.145353998443</v>
      </c>
    </row>
    <row r="2187" spans="1:4">
      <c r="A2187">
        <v>2026</v>
      </c>
      <c r="B2187" t="s">
        <v>847</v>
      </c>
      <c r="C2187" t="s">
        <v>744</v>
      </c>
      <c r="D2187">
        <v>34465.566933475151</v>
      </c>
    </row>
    <row r="2188" spans="1:4">
      <c r="A2188">
        <v>2027</v>
      </c>
      <c r="B2188" t="s">
        <v>847</v>
      </c>
      <c r="C2188" t="s">
        <v>744</v>
      </c>
      <c r="D2188">
        <v>34823.206723275267</v>
      </c>
    </row>
    <row r="2189" spans="1:4">
      <c r="A2189">
        <v>2028</v>
      </c>
      <c r="B2189" t="s">
        <v>847</v>
      </c>
      <c r="C2189" t="s">
        <v>744</v>
      </c>
      <c r="D2189">
        <v>35177.45240973695</v>
      </c>
    </row>
    <row r="2190" spans="1:4">
      <c r="A2190">
        <v>2029</v>
      </c>
      <c r="B2190" t="s">
        <v>847</v>
      </c>
      <c r="C2190" t="s">
        <v>744</v>
      </c>
      <c r="D2190">
        <v>35529.388754889398</v>
      </c>
    </row>
    <row r="2191" spans="1:4">
      <c r="A2191">
        <v>2030</v>
      </c>
      <c r="B2191" t="s">
        <v>847</v>
      </c>
      <c r="C2191" t="s">
        <v>744</v>
      </c>
      <c r="D2191">
        <v>35873.068102098528</v>
      </c>
    </row>
    <row r="2192" spans="1:4">
      <c r="A2192">
        <v>2031</v>
      </c>
      <c r="B2192" t="s">
        <v>847</v>
      </c>
      <c r="C2192" t="s">
        <v>744</v>
      </c>
      <c r="D2192">
        <v>36205.514290683612</v>
      </c>
    </row>
    <row r="2193" spans="1:4">
      <c r="A2193">
        <v>2032</v>
      </c>
      <c r="B2193" t="s">
        <v>847</v>
      </c>
      <c r="C2193" t="s">
        <v>744</v>
      </c>
      <c r="D2193">
        <v>36527.821587476137</v>
      </c>
    </row>
    <row r="2194" spans="1:4">
      <c r="A2194">
        <v>2033</v>
      </c>
      <c r="B2194" t="s">
        <v>847</v>
      </c>
      <c r="C2194" t="s">
        <v>744</v>
      </c>
      <c r="D2194">
        <v>36840.33254163435</v>
      </c>
    </row>
    <row r="2195" spans="1:4">
      <c r="A2195">
        <v>2034</v>
      </c>
      <c r="B2195" t="s">
        <v>847</v>
      </c>
      <c r="C2195" t="s">
        <v>744</v>
      </c>
      <c r="D2195">
        <v>37143.048306481112</v>
      </c>
    </row>
    <row r="2196" spans="1:4">
      <c r="A2196">
        <v>2035</v>
      </c>
      <c r="B2196" t="s">
        <v>847</v>
      </c>
      <c r="C2196" t="s">
        <v>744</v>
      </c>
      <c r="D2196">
        <v>37435.817291661449</v>
      </c>
    </row>
    <row r="2197" spans="1:4">
      <c r="A2197">
        <v>2036</v>
      </c>
      <c r="B2197" t="s">
        <v>847</v>
      </c>
      <c r="C2197" t="s">
        <v>744</v>
      </c>
      <c r="D2197">
        <v>37718.421976365309</v>
      </c>
    </row>
    <row r="2198" spans="1:4">
      <c r="A2198">
        <v>2037</v>
      </c>
      <c r="B2198" t="s">
        <v>847</v>
      </c>
      <c r="C2198" t="s">
        <v>744</v>
      </c>
      <c r="D2198">
        <v>37990.618965573412</v>
      </c>
    </row>
    <row r="2199" spans="1:4">
      <c r="A2199">
        <v>2038</v>
      </c>
      <c r="B2199" t="s">
        <v>847</v>
      </c>
      <c r="C2199" t="s">
        <v>744</v>
      </c>
      <c r="D2199">
        <v>38252.157586513589</v>
      </c>
    </row>
    <row r="2200" spans="1:4">
      <c r="A2200">
        <v>2039</v>
      </c>
      <c r="B2200" t="s">
        <v>847</v>
      </c>
      <c r="C2200" t="s">
        <v>744</v>
      </c>
      <c r="D2200">
        <v>38502.788636542376</v>
      </c>
    </row>
    <row r="2201" spans="1:4">
      <c r="A2201">
        <v>2040</v>
      </c>
      <c r="B2201" t="s">
        <v>847</v>
      </c>
      <c r="C2201" t="s">
        <v>744</v>
      </c>
      <c r="D2201">
        <v>38742.268609315681</v>
      </c>
    </row>
    <row r="2202" spans="1:4">
      <c r="A2202">
        <v>2041</v>
      </c>
      <c r="B2202" t="s">
        <v>847</v>
      </c>
      <c r="C2202" t="s">
        <v>744</v>
      </c>
      <c r="D2202">
        <v>38970.3618418611</v>
      </c>
    </row>
    <row r="2203" spans="1:4">
      <c r="A2203">
        <v>2042</v>
      </c>
      <c r="B2203" t="s">
        <v>847</v>
      </c>
      <c r="C2203" t="s">
        <v>744</v>
      </c>
      <c r="D2203">
        <v>39186.841701957746</v>
      </c>
    </row>
    <row r="2204" spans="1:4">
      <c r="A2204">
        <v>2043</v>
      </c>
      <c r="B2204" t="s">
        <v>847</v>
      </c>
      <c r="C2204" t="s">
        <v>744</v>
      </c>
      <c r="D2204">
        <v>39391.49132840419</v>
      </c>
    </row>
    <row r="2205" spans="1:4">
      <c r="A2205">
        <v>2044</v>
      </c>
      <c r="B2205" t="s">
        <v>847</v>
      </c>
      <c r="C2205" t="s">
        <v>744</v>
      </c>
      <c r="D2205">
        <v>39584.1041585727</v>
      </c>
    </row>
    <row r="2206" spans="1:4">
      <c r="A2206">
        <v>2045</v>
      </c>
      <c r="B2206" t="s">
        <v>847</v>
      </c>
      <c r="C2206" t="s">
        <v>744</v>
      </c>
      <c r="D2206">
        <v>39764.4843501703</v>
      </c>
    </row>
    <row r="2207" spans="1:4">
      <c r="A2207">
        <v>2046</v>
      </c>
      <c r="B2207" t="s">
        <v>847</v>
      </c>
      <c r="C2207" t="s">
        <v>744</v>
      </c>
      <c r="D2207">
        <v>39932.447145741513</v>
      </c>
    </row>
    <row r="2208" spans="1:4">
      <c r="A2208">
        <v>2047</v>
      </c>
      <c r="B2208" t="s">
        <v>847</v>
      </c>
      <c r="C2208" t="s">
        <v>744</v>
      </c>
      <c r="D2208">
        <v>40060.432324798647</v>
      </c>
    </row>
    <row r="2209" spans="1:4">
      <c r="A2209">
        <v>2048</v>
      </c>
      <c r="B2209" t="s">
        <v>847</v>
      </c>
      <c r="C2209" t="s">
        <v>744</v>
      </c>
      <c r="D2209">
        <v>40170.310235043507</v>
      </c>
    </row>
    <row r="2210" spans="1:4">
      <c r="A2210">
        <v>2049</v>
      </c>
      <c r="B2210" t="s">
        <v>847</v>
      </c>
      <c r="C2210" t="s">
        <v>744</v>
      </c>
      <c r="D2210">
        <v>40272.062354461981</v>
      </c>
    </row>
    <row r="2211" spans="1:4">
      <c r="A2211">
        <v>2050</v>
      </c>
      <c r="B2211" t="s">
        <v>847</v>
      </c>
      <c r="C2211" t="s">
        <v>744</v>
      </c>
      <c r="D2211">
        <v>40370.237173453213</v>
      </c>
    </row>
    <row r="2212" spans="1:4">
      <c r="A2212">
        <v>2017</v>
      </c>
      <c r="B2212" t="s">
        <v>972</v>
      </c>
      <c r="C2212" t="s">
        <v>744</v>
      </c>
      <c r="D2212">
        <v>33099.1337383063</v>
      </c>
    </row>
    <row r="2213" spans="1:4">
      <c r="A2213">
        <v>2018</v>
      </c>
      <c r="B2213" t="s">
        <v>972</v>
      </c>
      <c r="C2213" t="s">
        <v>744</v>
      </c>
      <c r="D2213">
        <v>33734.229151219173</v>
      </c>
    </row>
    <row r="2214" spans="1:4">
      <c r="A2214">
        <v>2019</v>
      </c>
      <c r="B2214" t="s">
        <v>972</v>
      </c>
      <c r="C2214" t="s">
        <v>744</v>
      </c>
      <c r="D2214">
        <v>32710.833074726539</v>
      </c>
    </row>
    <row r="2215" spans="1:4">
      <c r="A2215">
        <v>2020</v>
      </c>
      <c r="B2215" t="s">
        <v>972</v>
      </c>
      <c r="C2215" t="s">
        <v>744</v>
      </c>
      <c r="D2215">
        <v>30412.885995948691</v>
      </c>
    </row>
    <row r="2216" spans="1:4">
      <c r="A2216">
        <v>2021</v>
      </c>
      <c r="B2216" t="s">
        <v>972</v>
      </c>
      <c r="C2216" t="s">
        <v>744</v>
      </c>
      <c r="D2216">
        <v>30504.209380610511</v>
      </c>
    </row>
    <row r="2217" spans="1:4">
      <c r="A2217">
        <v>2022</v>
      </c>
      <c r="B2217" t="s">
        <v>972</v>
      </c>
      <c r="C2217" t="s">
        <v>744</v>
      </c>
      <c r="D2217">
        <v>32993.047849022783</v>
      </c>
    </row>
    <row r="2218" spans="1:4">
      <c r="A2218">
        <v>2023</v>
      </c>
      <c r="B2218" t="s">
        <v>972</v>
      </c>
      <c r="C2218" t="s">
        <v>744</v>
      </c>
      <c r="D2218">
        <v>33099.1337383063</v>
      </c>
    </row>
    <row r="2219" spans="1:4">
      <c r="A2219">
        <v>2024</v>
      </c>
      <c r="B2219" t="s">
        <v>972</v>
      </c>
      <c r="C2219" t="s">
        <v>744</v>
      </c>
      <c r="D2219">
        <v>33099.1337383063</v>
      </c>
    </row>
    <row r="2220" spans="1:4">
      <c r="A2220">
        <v>2025</v>
      </c>
      <c r="B2220" t="s">
        <v>972</v>
      </c>
      <c r="C2220" t="s">
        <v>744</v>
      </c>
      <c r="D2220">
        <v>33099.1337383063</v>
      </c>
    </row>
    <row r="2221" spans="1:4">
      <c r="A2221">
        <v>2026</v>
      </c>
      <c r="B2221" t="s">
        <v>972</v>
      </c>
      <c r="C2221" t="s">
        <v>744</v>
      </c>
      <c r="D2221">
        <v>33099.1337383063</v>
      </c>
    </row>
    <row r="2222" spans="1:4">
      <c r="A2222">
        <v>2027</v>
      </c>
      <c r="B2222" t="s">
        <v>972</v>
      </c>
      <c r="C2222" t="s">
        <v>744</v>
      </c>
      <c r="D2222">
        <v>33099.1337383063</v>
      </c>
    </row>
    <row r="2223" spans="1:4">
      <c r="A2223">
        <v>2028</v>
      </c>
      <c r="B2223" t="s">
        <v>972</v>
      </c>
      <c r="C2223" t="s">
        <v>744</v>
      </c>
      <c r="D2223">
        <v>33099.1337383063</v>
      </c>
    </row>
    <row r="2224" spans="1:4">
      <c r="A2224">
        <v>2029</v>
      </c>
      <c r="B2224" t="s">
        <v>972</v>
      </c>
      <c r="C2224" t="s">
        <v>744</v>
      </c>
      <c r="D2224">
        <v>33099.1337383063</v>
      </c>
    </row>
    <row r="2225" spans="1:4">
      <c r="A2225">
        <v>2030</v>
      </c>
      <c r="B2225" t="s">
        <v>972</v>
      </c>
      <c r="C2225" t="s">
        <v>744</v>
      </c>
      <c r="D2225">
        <v>33099.1337383063</v>
      </c>
    </row>
    <row r="2226" spans="1:4">
      <c r="A2226">
        <v>2031</v>
      </c>
      <c r="B2226" t="s">
        <v>972</v>
      </c>
      <c r="C2226" t="s">
        <v>744</v>
      </c>
      <c r="D2226">
        <v>33099.1337383063</v>
      </c>
    </row>
    <row r="2227" spans="1:4">
      <c r="A2227">
        <v>2032</v>
      </c>
      <c r="B2227" t="s">
        <v>972</v>
      </c>
      <c r="C2227" t="s">
        <v>744</v>
      </c>
      <c r="D2227">
        <v>33099.1337383063</v>
      </c>
    </row>
    <row r="2228" spans="1:4">
      <c r="A2228">
        <v>2033</v>
      </c>
      <c r="B2228" t="s">
        <v>972</v>
      </c>
      <c r="C2228" t="s">
        <v>744</v>
      </c>
      <c r="D2228">
        <v>33099.1337383063</v>
      </c>
    </row>
    <row r="2229" spans="1:4">
      <c r="A2229">
        <v>2034</v>
      </c>
      <c r="B2229" t="s">
        <v>972</v>
      </c>
      <c r="C2229" t="s">
        <v>744</v>
      </c>
      <c r="D2229">
        <v>33099.1337383063</v>
      </c>
    </row>
    <row r="2230" spans="1:4">
      <c r="A2230">
        <v>2035</v>
      </c>
      <c r="B2230" t="s">
        <v>972</v>
      </c>
      <c r="C2230" t="s">
        <v>744</v>
      </c>
      <c r="D2230">
        <v>33099.1337383063</v>
      </c>
    </row>
    <row r="2231" spans="1:4">
      <c r="A2231">
        <v>2036</v>
      </c>
      <c r="B2231" t="s">
        <v>972</v>
      </c>
      <c r="C2231" t="s">
        <v>744</v>
      </c>
      <c r="D2231">
        <v>33099.1337383063</v>
      </c>
    </row>
    <row r="2232" spans="1:4">
      <c r="A2232">
        <v>2037</v>
      </c>
      <c r="B2232" t="s">
        <v>972</v>
      </c>
      <c r="C2232" t="s">
        <v>744</v>
      </c>
      <c r="D2232">
        <v>33099.1337383063</v>
      </c>
    </row>
    <row r="2233" spans="1:4">
      <c r="A2233">
        <v>2038</v>
      </c>
      <c r="B2233" t="s">
        <v>972</v>
      </c>
      <c r="C2233" t="s">
        <v>744</v>
      </c>
      <c r="D2233">
        <v>33099.1337383063</v>
      </c>
    </row>
    <row r="2234" spans="1:4">
      <c r="A2234">
        <v>2039</v>
      </c>
      <c r="B2234" t="s">
        <v>972</v>
      </c>
      <c r="C2234" t="s">
        <v>744</v>
      </c>
      <c r="D2234">
        <v>33099.1337383063</v>
      </c>
    </row>
    <row r="2235" spans="1:4">
      <c r="A2235">
        <v>2040</v>
      </c>
      <c r="B2235" t="s">
        <v>972</v>
      </c>
      <c r="C2235" t="s">
        <v>744</v>
      </c>
      <c r="D2235">
        <v>33099.1337383063</v>
      </c>
    </row>
    <row r="2236" spans="1:4">
      <c r="A2236">
        <v>2041</v>
      </c>
      <c r="B2236" t="s">
        <v>972</v>
      </c>
      <c r="C2236" t="s">
        <v>744</v>
      </c>
      <c r="D2236">
        <v>33099.1337383063</v>
      </c>
    </row>
    <row r="2237" spans="1:4">
      <c r="A2237">
        <v>2042</v>
      </c>
      <c r="B2237" t="s">
        <v>972</v>
      </c>
      <c r="C2237" t="s">
        <v>744</v>
      </c>
      <c r="D2237">
        <v>33099.1337383063</v>
      </c>
    </row>
    <row r="2238" spans="1:4">
      <c r="A2238">
        <v>2043</v>
      </c>
      <c r="B2238" t="s">
        <v>972</v>
      </c>
      <c r="C2238" t="s">
        <v>744</v>
      </c>
      <c r="D2238">
        <v>33099.1337383063</v>
      </c>
    </row>
    <row r="2239" spans="1:4">
      <c r="A2239">
        <v>2044</v>
      </c>
      <c r="B2239" t="s">
        <v>972</v>
      </c>
      <c r="C2239" t="s">
        <v>744</v>
      </c>
      <c r="D2239">
        <v>33099.1337383063</v>
      </c>
    </row>
    <row r="2240" spans="1:4">
      <c r="A2240">
        <v>2045</v>
      </c>
      <c r="B2240" t="s">
        <v>972</v>
      </c>
      <c r="C2240" t="s">
        <v>744</v>
      </c>
      <c r="D2240">
        <v>33099.1337383063</v>
      </c>
    </row>
    <row r="2241" spans="1:4">
      <c r="A2241">
        <v>2046</v>
      </c>
      <c r="B2241" t="s">
        <v>972</v>
      </c>
      <c r="C2241" t="s">
        <v>744</v>
      </c>
      <c r="D2241">
        <v>33099.1337383063</v>
      </c>
    </row>
    <row r="2242" spans="1:4">
      <c r="A2242">
        <v>2047</v>
      </c>
      <c r="B2242" t="s">
        <v>972</v>
      </c>
      <c r="C2242" t="s">
        <v>744</v>
      </c>
      <c r="D2242">
        <v>33099.1337383063</v>
      </c>
    </row>
    <row r="2243" spans="1:4">
      <c r="A2243">
        <v>2048</v>
      </c>
      <c r="B2243" t="s">
        <v>972</v>
      </c>
      <c r="C2243" t="s">
        <v>744</v>
      </c>
      <c r="D2243">
        <v>33099.1337383063</v>
      </c>
    </row>
    <row r="2244" spans="1:4">
      <c r="A2244">
        <v>2049</v>
      </c>
      <c r="B2244" t="s">
        <v>972</v>
      </c>
      <c r="C2244" t="s">
        <v>744</v>
      </c>
      <c r="D2244">
        <v>33099.1337383063</v>
      </c>
    </row>
    <row r="2245" spans="1:4">
      <c r="A2245">
        <v>2050</v>
      </c>
      <c r="B2245" t="s">
        <v>972</v>
      </c>
      <c r="C2245" t="s">
        <v>744</v>
      </c>
      <c r="D2245">
        <v>33099.1337383063</v>
      </c>
    </row>
    <row r="2246" spans="1:4">
      <c r="A2246">
        <v>2017</v>
      </c>
      <c r="B2246" t="s">
        <v>973</v>
      </c>
      <c r="C2246" t="s">
        <v>744</v>
      </c>
      <c r="D2246">
        <v>0</v>
      </c>
    </row>
    <row r="2247" spans="1:4">
      <c r="A2247">
        <v>2018</v>
      </c>
      <c r="B2247" t="s">
        <v>973</v>
      </c>
      <c r="C2247" t="s">
        <v>744</v>
      </c>
      <c r="D2247">
        <v>0</v>
      </c>
    </row>
    <row r="2248" spans="1:4">
      <c r="A2248">
        <v>2019</v>
      </c>
      <c r="B2248" t="s">
        <v>973</v>
      </c>
      <c r="C2248" t="s">
        <v>744</v>
      </c>
      <c r="D2248">
        <v>0</v>
      </c>
    </row>
    <row r="2249" spans="1:4">
      <c r="A2249">
        <v>2020</v>
      </c>
      <c r="B2249" t="s">
        <v>973</v>
      </c>
      <c r="C2249" t="s">
        <v>744</v>
      </c>
      <c r="D2249">
        <v>0</v>
      </c>
    </row>
    <row r="2250" spans="1:4">
      <c r="A2250">
        <v>2021</v>
      </c>
      <c r="B2250" t="s">
        <v>973</v>
      </c>
      <c r="C2250" t="s">
        <v>744</v>
      </c>
      <c r="D2250">
        <v>0</v>
      </c>
    </row>
    <row r="2251" spans="1:4">
      <c r="A2251">
        <v>2022</v>
      </c>
      <c r="B2251" t="s">
        <v>973</v>
      </c>
      <c r="C2251" t="s">
        <v>744</v>
      </c>
      <c r="D2251">
        <v>0</v>
      </c>
    </row>
    <row r="2252" spans="1:4">
      <c r="A2252">
        <v>2023</v>
      </c>
      <c r="B2252" t="s">
        <v>973</v>
      </c>
      <c r="C2252" t="s">
        <v>744</v>
      </c>
      <c r="D2252">
        <v>225.50276206529091</v>
      </c>
    </row>
    <row r="2253" spans="1:4">
      <c r="A2253">
        <v>2024</v>
      </c>
      <c r="B2253" t="s">
        <v>973</v>
      </c>
      <c r="C2253" t="s">
        <v>744</v>
      </c>
      <c r="D2253">
        <v>605.94876393705636</v>
      </c>
    </row>
    <row r="2254" spans="1:4">
      <c r="A2254">
        <v>2025</v>
      </c>
      <c r="B2254" t="s">
        <v>973</v>
      </c>
      <c r="C2254" t="s">
        <v>744</v>
      </c>
      <c r="D2254">
        <v>993.0116156921431</v>
      </c>
    </row>
    <row r="2255" spans="1:4">
      <c r="A2255">
        <v>2026</v>
      </c>
      <c r="B2255" t="s">
        <v>973</v>
      </c>
      <c r="C2255" t="s">
        <v>744</v>
      </c>
      <c r="D2255">
        <v>1366.4331951688509</v>
      </c>
    </row>
    <row r="2256" spans="1:4">
      <c r="A2256">
        <v>2027</v>
      </c>
      <c r="B2256" t="s">
        <v>973</v>
      </c>
      <c r="C2256" t="s">
        <v>744</v>
      </c>
      <c r="D2256">
        <v>1724.072984968974</v>
      </c>
    </row>
    <row r="2257" spans="1:4">
      <c r="A2257">
        <v>2028</v>
      </c>
      <c r="B2257" t="s">
        <v>973</v>
      </c>
      <c r="C2257" t="s">
        <v>744</v>
      </c>
      <c r="D2257">
        <v>2078.3186714306498</v>
      </c>
    </row>
    <row r="2258" spans="1:4">
      <c r="A2258">
        <v>2029</v>
      </c>
      <c r="B2258" t="s">
        <v>973</v>
      </c>
      <c r="C2258" t="s">
        <v>744</v>
      </c>
      <c r="D2258">
        <v>2430.255016583098</v>
      </c>
    </row>
    <row r="2259" spans="1:4">
      <c r="A2259">
        <v>2030</v>
      </c>
      <c r="B2259" t="s">
        <v>973</v>
      </c>
      <c r="C2259" t="s">
        <v>744</v>
      </c>
      <c r="D2259">
        <v>2773.9343637922279</v>
      </c>
    </row>
    <row r="2260" spans="1:4">
      <c r="A2260">
        <v>2031</v>
      </c>
      <c r="B2260" t="s">
        <v>973</v>
      </c>
      <c r="C2260" t="s">
        <v>744</v>
      </c>
      <c r="D2260">
        <v>3106.3805523773121</v>
      </c>
    </row>
    <row r="2261" spans="1:4">
      <c r="A2261">
        <v>2032</v>
      </c>
      <c r="B2261" t="s">
        <v>973</v>
      </c>
      <c r="C2261" t="s">
        <v>744</v>
      </c>
      <c r="D2261">
        <v>3428.687849169844</v>
      </c>
    </row>
    <row r="2262" spans="1:4">
      <c r="A2262">
        <v>2033</v>
      </c>
      <c r="B2262" t="s">
        <v>973</v>
      </c>
      <c r="C2262" t="s">
        <v>744</v>
      </c>
      <c r="D2262">
        <v>3741.19880332805</v>
      </c>
    </row>
    <row r="2263" spans="1:4">
      <c r="A2263">
        <v>2034</v>
      </c>
      <c r="B2263" t="s">
        <v>973</v>
      </c>
      <c r="C2263" t="s">
        <v>744</v>
      </c>
      <c r="D2263">
        <v>4043.914568174805</v>
      </c>
    </row>
    <row r="2264" spans="1:4">
      <c r="A2264">
        <v>2035</v>
      </c>
      <c r="B2264" t="s">
        <v>973</v>
      </c>
      <c r="C2264" t="s">
        <v>744</v>
      </c>
      <c r="D2264">
        <v>4336.6835533551493</v>
      </c>
    </row>
    <row r="2265" spans="1:4">
      <c r="A2265">
        <v>2036</v>
      </c>
      <c r="B2265" t="s">
        <v>973</v>
      </c>
      <c r="C2265" t="s">
        <v>744</v>
      </c>
      <c r="D2265">
        <v>4619.288238059009</v>
      </c>
    </row>
    <row r="2266" spans="1:4">
      <c r="A2266">
        <v>2037</v>
      </c>
      <c r="B2266" t="s">
        <v>973</v>
      </c>
      <c r="C2266" t="s">
        <v>744</v>
      </c>
      <c r="D2266">
        <v>4891.4852272671051</v>
      </c>
    </row>
    <row r="2267" spans="1:4">
      <c r="A2267">
        <v>2038</v>
      </c>
      <c r="B2267" t="s">
        <v>973</v>
      </c>
      <c r="C2267" t="s">
        <v>744</v>
      </c>
      <c r="D2267">
        <v>5153.0238482072891</v>
      </c>
    </row>
    <row r="2268" spans="1:4">
      <c r="A2268">
        <v>2039</v>
      </c>
      <c r="B2268" t="s">
        <v>973</v>
      </c>
      <c r="C2268" t="s">
        <v>744</v>
      </c>
      <c r="D2268">
        <v>5403.6548982360837</v>
      </c>
    </row>
    <row r="2269" spans="1:4">
      <c r="A2269">
        <v>2040</v>
      </c>
      <c r="B2269" t="s">
        <v>973</v>
      </c>
      <c r="C2269" t="s">
        <v>744</v>
      </c>
      <c r="D2269">
        <v>5643.1348710093807</v>
      </c>
    </row>
    <row r="2270" spans="1:4">
      <c r="A2270">
        <v>2041</v>
      </c>
      <c r="B2270" t="s">
        <v>973</v>
      </c>
      <c r="C2270" t="s">
        <v>744</v>
      </c>
      <c r="D2270">
        <v>5871.2281035548003</v>
      </c>
    </row>
    <row r="2271" spans="1:4">
      <c r="A2271">
        <v>2042</v>
      </c>
      <c r="B2271" t="s">
        <v>973</v>
      </c>
      <c r="C2271" t="s">
        <v>744</v>
      </c>
      <c r="D2271">
        <v>6087.7079636514536</v>
      </c>
    </row>
    <row r="2272" spans="1:4">
      <c r="A2272">
        <v>2043</v>
      </c>
      <c r="B2272" t="s">
        <v>973</v>
      </c>
      <c r="C2272" t="s">
        <v>744</v>
      </c>
      <c r="D2272">
        <v>6292.3575900978904</v>
      </c>
    </row>
    <row r="2273" spans="1:4">
      <c r="A2273">
        <v>2044</v>
      </c>
      <c r="B2273" t="s">
        <v>973</v>
      </c>
      <c r="C2273" t="s">
        <v>744</v>
      </c>
      <c r="D2273">
        <v>6484.9704202663997</v>
      </c>
    </row>
    <row r="2274" spans="1:4">
      <c r="A2274">
        <v>2045</v>
      </c>
      <c r="B2274" t="s">
        <v>973</v>
      </c>
      <c r="C2274" t="s">
        <v>744</v>
      </c>
      <c r="D2274">
        <v>6665.3506118639998</v>
      </c>
    </row>
    <row r="2275" spans="1:4">
      <c r="A2275">
        <v>2046</v>
      </c>
      <c r="B2275" t="s">
        <v>973</v>
      </c>
      <c r="C2275" t="s">
        <v>744</v>
      </c>
      <c r="D2275">
        <v>6833.3134074352056</v>
      </c>
    </row>
    <row r="2276" spans="1:4">
      <c r="A2276">
        <v>2047</v>
      </c>
      <c r="B2276" t="s">
        <v>973</v>
      </c>
      <c r="C2276" t="s">
        <v>744</v>
      </c>
      <c r="D2276">
        <v>6961.2985864923539</v>
      </c>
    </row>
    <row r="2277" spans="1:4">
      <c r="A2277">
        <v>2048</v>
      </c>
      <c r="B2277" t="s">
        <v>973</v>
      </c>
      <c r="C2277" t="s">
        <v>744</v>
      </c>
      <c r="D2277">
        <v>7071.1764967372146</v>
      </c>
    </row>
    <row r="2278" spans="1:4">
      <c r="A2278">
        <v>2049</v>
      </c>
      <c r="B2278" t="s">
        <v>973</v>
      </c>
      <c r="C2278" t="s">
        <v>744</v>
      </c>
      <c r="D2278">
        <v>7172.9286161556811</v>
      </c>
    </row>
    <row r="2279" spans="1:4">
      <c r="A2279">
        <v>2050</v>
      </c>
      <c r="B2279" t="s">
        <v>973</v>
      </c>
      <c r="C2279" t="s">
        <v>744</v>
      </c>
      <c r="D2279">
        <v>7271.1034351469061</v>
      </c>
    </row>
    <row r="2280" spans="1:4">
      <c r="A2280">
        <v>2017</v>
      </c>
      <c r="B2280" t="s">
        <v>892</v>
      </c>
      <c r="C2280" t="s">
        <v>744</v>
      </c>
      <c r="D2280">
        <v>19452.011838844141</v>
      </c>
    </row>
    <row r="2281" spans="1:4">
      <c r="A2281">
        <v>2018</v>
      </c>
      <c r="B2281" t="s">
        <v>892</v>
      </c>
      <c r="C2281" t="s">
        <v>744</v>
      </c>
      <c r="D2281">
        <v>20260.6352535439</v>
      </c>
    </row>
    <row r="2282" spans="1:4">
      <c r="A2282">
        <v>2019</v>
      </c>
      <c r="B2282" t="s">
        <v>892</v>
      </c>
      <c r="C2282" t="s">
        <v>744</v>
      </c>
      <c r="D2282">
        <v>20858.499500951479</v>
      </c>
    </row>
    <row r="2283" spans="1:4">
      <c r="A2283">
        <v>2020</v>
      </c>
      <c r="B2283" t="s">
        <v>892</v>
      </c>
      <c r="C2283" t="s">
        <v>744</v>
      </c>
      <c r="D2283">
        <v>19715.424718034239</v>
      </c>
    </row>
    <row r="2284" spans="1:4">
      <c r="A2284">
        <v>2021</v>
      </c>
      <c r="B2284" t="s">
        <v>892</v>
      </c>
      <c r="C2284" t="s">
        <v>744</v>
      </c>
      <c r="D2284">
        <v>21081.89945764167</v>
      </c>
    </row>
    <row r="2285" spans="1:4">
      <c r="A2285">
        <v>2022</v>
      </c>
      <c r="B2285" t="s">
        <v>892</v>
      </c>
      <c r="C2285" t="s">
        <v>744</v>
      </c>
      <c r="D2285">
        <v>21587.570447014859</v>
      </c>
    </row>
    <row r="2286" spans="1:4">
      <c r="A2286">
        <v>2023</v>
      </c>
      <c r="B2286" t="s">
        <v>892</v>
      </c>
      <c r="C2286" t="s">
        <v>744</v>
      </c>
      <c r="D2286">
        <v>21308.931460464901</v>
      </c>
    </row>
    <row r="2287" spans="1:4">
      <c r="A2287">
        <v>2024</v>
      </c>
      <c r="B2287" t="s">
        <v>892</v>
      </c>
      <c r="C2287" t="s">
        <v>744</v>
      </c>
      <c r="D2287">
        <v>21571.3694999646</v>
      </c>
    </row>
    <row r="2288" spans="1:4">
      <c r="A2288">
        <v>2025</v>
      </c>
      <c r="B2288" t="s">
        <v>892</v>
      </c>
      <c r="C2288" t="s">
        <v>744</v>
      </c>
      <c r="D2288">
        <v>21811.908592334588</v>
      </c>
    </row>
    <row r="2289" spans="1:4">
      <c r="A2289">
        <v>2026</v>
      </c>
      <c r="B2289" t="s">
        <v>892</v>
      </c>
      <c r="C2289" t="s">
        <v>744</v>
      </c>
      <c r="D2289">
        <v>22009.20095697909</v>
      </c>
    </row>
    <row r="2290" spans="1:4">
      <c r="A2290">
        <v>2027</v>
      </c>
      <c r="B2290" t="s">
        <v>892</v>
      </c>
      <c r="C2290" t="s">
        <v>744</v>
      </c>
      <c r="D2290">
        <v>22203.331885624739</v>
      </c>
    </row>
    <row r="2291" spans="1:4">
      <c r="A2291">
        <v>2028</v>
      </c>
      <c r="B2291" t="s">
        <v>892</v>
      </c>
      <c r="C2291" t="s">
        <v>744</v>
      </c>
      <c r="D2291">
        <v>22373.23163505517</v>
      </c>
    </row>
    <row r="2292" spans="1:4">
      <c r="A2292">
        <v>2029</v>
      </c>
      <c r="B2292" t="s">
        <v>892</v>
      </c>
      <c r="C2292" t="s">
        <v>744</v>
      </c>
      <c r="D2292">
        <v>22542.37440815509</v>
      </c>
    </row>
    <row r="2293" spans="1:4">
      <c r="A2293">
        <v>2030</v>
      </c>
      <c r="B2293" t="s">
        <v>892</v>
      </c>
      <c r="C2293" t="s">
        <v>744</v>
      </c>
      <c r="D2293">
        <v>22701.58589385292</v>
      </c>
    </row>
    <row r="2294" spans="1:4">
      <c r="A2294">
        <v>2031</v>
      </c>
      <c r="B2294" t="s">
        <v>892</v>
      </c>
      <c r="C2294" t="s">
        <v>744</v>
      </c>
      <c r="D2294">
        <v>22925.479828664978</v>
      </c>
    </row>
    <row r="2295" spans="1:4">
      <c r="A2295">
        <v>2032</v>
      </c>
      <c r="B2295" t="s">
        <v>892</v>
      </c>
      <c r="C2295" t="s">
        <v>744</v>
      </c>
      <c r="D2295">
        <v>23142.52496010745</v>
      </c>
    </row>
    <row r="2296" spans="1:4">
      <c r="A2296">
        <v>2033</v>
      </c>
      <c r="B2296" t="s">
        <v>892</v>
      </c>
      <c r="C2296" t="s">
        <v>744</v>
      </c>
      <c r="D2296">
        <v>23347.47061804825</v>
      </c>
    </row>
    <row r="2297" spans="1:4">
      <c r="A2297">
        <v>2034</v>
      </c>
      <c r="B2297" t="s">
        <v>892</v>
      </c>
      <c r="C2297" t="s">
        <v>744</v>
      </c>
      <c r="D2297">
        <v>23545.071429509579</v>
      </c>
    </row>
    <row r="2298" spans="1:4">
      <c r="A2298">
        <v>2035</v>
      </c>
      <c r="B2298" t="s">
        <v>892</v>
      </c>
      <c r="C2298" t="s">
        <v>744</v>
      </c>
      <c r="D2298">
        <v>23725.087740192539</v>
      </c>
    </row>
    <row r="2299" spans="1:4">
      <c r="A2299">
        <v>2036</v>
      </c>
      <c r="B2299" t="s">
        <v>892</v>
      </c>
      <c r="C2299" t="s">
        <v>744</v>
      </c>
      <c r="D2299">
        <v>23922.2860299204</v>
      </c>
    </row>
    <row r="2300" spans="1:4">
      <c r="A2300">
        <v>2037</v>
      </c>
      <c r="B2300" t="s">
        <v>892</v>
      </c>
      <c r="C2300" t="s">
        <v>744</v>
      </c>
      <c r="D2300">
        <v>24111.439321004898</v>
      </c>
    </row>
    <row r="2301" spans="1:4">
      <c r="A2301">
        <v>2038</v>
      </c>
      <c r="B2301" t="s">
        <v>892</v>
      </c>
      <c r="C2301" t="s">
        <v>744</v>
      </c>
      <c r="D2301">
        <v>24292.327578549459</v>
      </c>
    </row>
    <row r="2302" spans="1:4">
      <c r="A2302">
        <v>2039</v>
      </c>
      <c r="B2302" t="s">
        <v>892</v>
      </c>
      <c r="C2302" t="s">
        <v>744</v>
      </c>
      <c r="D2302">
        <v>24464.73810171261</v>
      </c>
    </row>
    <row r="2303" spans="1:4">
      <c r="A2303">
        <v>2040</v>
      </c>
      <c r="B2303" t="s">
        <v>892</v>
      </c>
      <c r="C2303" t="s">
        <v>744</v>
      </c>
      <c r="D2303">
        <v>24628.46590496799</v>
      </c>
    </row>
    <row r="2304" spans="1:4">
      <c r="A2304">
        <v>2041</v>
      </c>
      <c r="B2304" t="s">
        <v>892</v>
      </c>
      <c r="C2304" t="s">
        <v>744</v>
      </c>
      <c r="D2304">
        <v>24783.31408841506</v>
      </c>
    </row>
    <row r="2305" spans="1:4">
      <c r="A2305">
        <v>2042</v>
      </c>
      <c r="B2305" t="s">
        <v>892</v>
      </c>
      <c r="C2305" t="s">
        <v>744</v>
      </c>
      <c r="D2305">
        <v>24929.09419621226</v>
      </c>
    </row>
    <row r="2306" spans="1:4">
      <c r="A2306">
        <v>2043</v>
      </c>
      <c r="B2306" t="s">
        <v>892</v>
      </c>
      <c r="C2306" t="s">
        <v>744</v>
      </c>
      <c r="D2306">
        <v>25065.62656222843</v>
      </c>
    </row>
    <row r="2307" spans="1:4">
      <c r="A2307">
        <v>2044</v>
      </c>
      <c r="B2307" t="s">
        <v>892</v>
      </c>
      <c r="C2307" t="s">
        <v>744</v>
      </c>
      <c r="D2307">
        <v>25192.74064203184</v>
      </c>
    </row>
    <row r="2308" spans="1:4">
      <c r="A2308">
        <v>2045</v>
      </c>
      <c r="B2308" t="s">
        <v>892</v>
      </c>
      <c r="C2308" t="s">
        <v>744</v>
      </c>
      <c r="D2308">
        <v>25310.275330366261</v>
      </c>
    </row>
    <row r="2309" spans="1:4">
      <c r="A2309">
        <v>2046</v>
      </c>
      <c r="B2309" t="s">
        <v>892</v>
      </c>
      <c r="C2309" t="s">
        <v>744</v>
      </c>
      <c r="D2309">
        <v>25418.079263292238</v>
      </c>
    </row>
    <row r="2310" spans="1:4">
      <c r="A2310">
        <v>2047</v>
      </c>
      <c r="B2310" t="s">
        <v>892</v>
      </c>
      <c r="C2310" t="s">
        <v>744</v>
      </c>
      <c r="D2310">
        <v>25476.776675397032</v>
      </c>
    </row>
    <row r="2311" spans="1:4">
      <c r="A2311">
        <v>2048</v>
      </c>
      <c r="B2311" t="s">
        <v>892</v>
      </c>
      <c r="C2311" t="s">
        <v>744</v>
      </c>
      <c r="D2311">
        <v>25535.668180099761</v>
      </c>
    </row>
    <row r="2312" spans="1:4">
      <c r="A2312">
        <v>2049</v>
      </c>
      <c r="B2312" t="s">
        <v>892</v>
      </c>
      <c r="C2312" t="s">
        <v>744</v>
      </c>
      <c r="D2312">
        <v>25594.754288570781</v>
      </c>
    </row>
    <row r="2313" spans="1:4">
      <c r="A2313">
        <v>2050</v>
      </c>
      <c r="B2313" t="s">
        <v>892</v>
      </c>
      <c r="C2313" t="s">
        <v>744</v>
      </c>
      <c r="D2313">
        <v>25654.035513326689</v>
      </c>
    </row>
    <row r="2314" spans="1:4">
      <c r="A2314">
        <v>2017</v>
      </c>
      <c r="B2314" t="s">
        <v>974</v>
      </c>
      <c r="C2314" t="s">
        <v>744</v>
      </c>
      <c r="D2314">
        <v>19452.011838844141</v>
      </c>
    </row>
    <row r="2315" spans="1:4">
      <c r="A2315">
        <v>2018</v>
      </c>
      <c r="B2315" t="s">
        <v>974</v>
      </c>
      <c r="C2315" t="s">
        <v>744</v>
      </c>
      <c r="D2315">
        <v>20260.6352535439</v>
      </c>
    </row>
    <row r="2316" spans="1:4">
      <c r="A2316">
        <v>2019</v>
      </c>
      <c r="B2316" t="s">
        <v>974</v>
      </c>
      <c r="C2316" t="s">
        <v>744</v>
      </c>
      <c r="D2316">
        <v>20858.499500951479</v>
      </c>
    </row>
    <row r="2317" spans="1:4">
      <c r="A2317">
        <v>2020</v>
      </c>
      <c r="B2317" t="s">
        <v>974</v>
      </c>
      <c r="C2317" t="s">
        <v>744</v>
      </c>
      <c r="D2317">
        <v>19715.424718034239</v>
      </c>
    </row>
    <row r="2318" spans="1:4">
      <c r="A2318">
        <v>2021</v>
      </c>
      <c r="B2318" t="s">
        <v>974</v>
      </c>
      <c r="C2318" t="s">
        <v>744</v>
      </c>
      <c r="D2318">
        <v>21081.89945764167</v>
      </c>
    </row>
    <row r="2319" spans="1:4">
      <c r="A2319">
        <v>2022</v>
      </c>
      <c r="B2319" t="s">
        <v>974</v>
      </c>
      <c r="C2319" t="s">
        <v>744</v>
      </c>
      <c r="D2319">
        <v>21587.570447014859</v>
      </c>
    </row>
    <row r="2320" spans="1:4">
      <c r="A2320">
        <v>2023</v>
      </c>
      <c r="B2320" t="s">
        <v>974</v>
      </c>
      <c r="C2320" t="s">
        <v>744</v>
      </c>
      <c r="D2320">
        <v>19452.011838844141</v>
      </c>
    </row>
    <row r="2321" spans="1:4">
      <c r="A2321">
        <v>2024</v>
      </c>
      <c r="B2321" t="s">
        <v>974</v>
      </c>
      <c r="C2321" t="s">
        <v>744</v>
      </c>
      <c r="D2321">
        <v>19452.011838844141</v>
      </c>
    </row>
    <row r="2322" spans="1:4">
      <c r="A2322">
        <v>2025</v>
      </c>
      <c r="B2322" t="s">
        <v>974</v>
      </c>
      <c r="C2322" t="s">
        <v>744</v>
      </c>
      <c r="D2322">
        <v>19452.011838844141</v>
      </c>
    </row>
    <row r="2323" spans="1:4">
      <c r="A2323">
        <v>2026</v>
      </c>
      <c r="B2323" t="s">
        <v>974</v>
      </c>
      <c r="C2323" t="s">
        <v>744</v>
      </c>
      <c r="D2323">
        <v>19452.011838844141</v>
      </c>
    </row>
    <row r="2324" spans="1:4">
      <c r="A2324">
        <v>2027</v>
      </c>
      <c r="B2324" t="s">
        <v>974</v>
      </c>
      <c r="C2324" t="s">
        <v>744</v>
      </c>
      <c r="D2324">
        <v>19452.011838844141</v>
      </c>
    </row>
    <row r="2325" spans="1:4">
      <c r="A2325">
        <v>2028</v>
      </c>
      <c r="B2325" t="s">
        <v>974</v>
      </c>
      <c r="C2325" t="s">
        <v>744</v>
      </c>
      <c r="D2325">
        <v>19452.011838844141</v>
      </c>
    </row>
    <row r="2326" spans="1:4">
      <c r="A2326">
        <v>2029</v>
      </c>
      <c r="B2326" t="s">
        <v>974</v>
      </c>
      <c r="C2326" t="s">
        <v>744</v>
      </c>
      <c r="D2326">
        <v>19452.011838844141</v>
      </c>
    </row>
    <row r="2327" spans="1:4">
      <c r="A2327">
        <v>2030</v>
      </c>
      <c r="B2327" t="s">
        <v>974</v>
      </c>
      <c r="C2327" t="s">
        <v>744</v>
      </c>
      <c r="D2327">
        <v>19452.011838844141</v>
      </c>
    </row>
    <row r="2328" spans="1:4">
      <c r="A2328">
        <v>2031</v>
      </c>
      <c r="B2328" t="s">
        <v>974</v>
      </c>
      <c r="C2328" t="s">
        <v>744</v>
      </c>
      <c r="D2328">
        <v>19452.011838844141</v>
      </c>
    </row>
    <row r="2329" spans="1:4">
      <c r="A2329">
        <v>2032</v>
      </c>
      <c r="B2329" t="s">
        <v>974</v>
      </c>
      <c r="C2329" t="s">
        <v>744</v>
      </c>
      <c r="D2329">
        <v>19452.011838844141</v>
      </c>
    </row>
    <row r="2330" spans="1:4">
      <c r="A2330">
        <v>2033</v>
      </c>
      <c r="B2330" t="s">
        <v>974</v>
      </c>
      <c r="C2330" t="s">
        <v>744</v>
      </c>
      <c r="D2330">
        <v>19452.011838844141</v>
      </c>
    </row>
    <row r="2331" spans="1:4">
      <c r="A2331">
        <v>2034</v>
      </c>
      <c r="B2331" t="s">
        <v>974</v>
      </c>
      <c r="C2331" t="s">
        <v>744</v>
      </c>
      <c r="D2331">
        <v>19452.011838844141</v>
      </c>
    </row>
    <row r="2332" spans="1:4">
      <c r="A2332">
        <v>2035</v>
      </c>
      <c r="B2332" t="s">
        <v>974</v>
      </c>
      <c r="C2332" t="s">
        <v>744</v>
      </c>
      <c r="D2332">
        <v>19452.011838844141</v>
      </c>
    </row>
    <row r="2333" spans="1:4">
      <c r="A2333">
        <v>2036</v>
      </c>
      <c r="B2333" t="s">
        <v>974</v>
      </c>
      <c r="C2333" t="s">
        <v>744</v>
      </c>
      <c r="D2333">
        <v>19452.011838844141</v>
      </c>
    </row>
    <row r="2334" spans="1:4">
      <c r="A2334">
        <v>2037</v>
      </c>
      <c r="B2334" t="s">
        <v>974</v>
      </c>
      <c r="C2334" t="s">
        <v>744</v>
      </c>
      <c r="D2334">
        <v>19452.011838844141</v>
      </c>
    </row>
    <row r="2335" spans="1:4">
      <c r="A2335">
        <v>2038</v>
      </c>
      <c r="B2335" t="s">
        <v>974</v>
      </c>
      <c r="C2335" t="s">
        <v>744</v>
      </c>
      <c r="D2335">
        <v>19452.011838844141</v>
      </c>
    </row>
    <row r="2336" spans="1:4">
      <c r="A2336">
        <v>2039</v>
      </c>
      <c r="B2336" t="s">
        <v>974</v>
      </c>
      <c r="C2336" t="s">
        <v>744</v>
      </c>
      <c r="D2336">
        <v>19452.011838844141</v>
      </c>
    </row>
    <row r="2337" spans="1:4">
      <c r="A2337">
        <v>2040</v>
      </c>
      <c r="B2337" t="s">
        <v>974</v>
      </c>
      <c r="C2337" t="s">
        <v>744</v>
      </c>
      <c r="D2337">
        <v>19452.011838844141</v>
      </c>
    </row>
    <row r="2338" spans="1:4">
      <c r="A2338">
        <v>2041</v>
      </c>
      <c r="B2338" t="s">
        <v>974</v>
      </c>
      <c r="C2338" t="s">
        <v>744</v>
      </c>
      <c r="D2338">
        <v>19452.011838844141</v>
      </c>
    </row>
    <row r="2339" spans="1:4">
      <c r="A2339">
        <v>2042</v>
      </c>
      <c r="B2339" t="s">
        <v>974</v>
      </c>
      <c r="C2339" t="s">
        <v>744</v>
      </c>
      <c r="D2339">
        <v>19452.011838844141</v>
      </c>
    </row>
    <row r="2340" spans="1:4">
      <c r="A2340">
        <v>2043</v>
      </c>
      <c r="B2340" t="s">
        <v>974</v>
      </c>
      <c r="C2340" t="s">
        <v>744</v>
      </c>
      <c r="D2340">
        <v>19452.011838844141</v>
      </c>
    </row>
    <row r="2341" spans="1:4">
      <c r="A2341">
        <v>2044</v>
      </c>
      <c r="B2341" t="s">
        <v>974</v>
      </c>
      <c r="C2341" t="s">
        <v>744</v>
      </c>
      <c r="D2341">
        <v>19452.011838844141</v>
      </c>
    </row>
    <row r="2342" spans="1:4">
      <c r="A2342">
        <v>2045</v>
      </c>
      <c r="B2342" t="s">
        <v>974</v>
      </c>
      <c r="C2342" t="s">
        <v>744</v>
      </c>
      <c r="D2342">
        <v>19452.011838844141</v>
      </c>
    </row>
    <row r="2343" spans="1:4">
      <c r="A2343">
        <v>2046</v>
      </c>
      <c r="B2343" t="s">
        <v>974</v>
      </c>
      <c r="C2343" t="s">
        <v>744</v>
      </c>
      <c r="D2343">
        <v>19452.011838844141</v>
      </c>
    </row>
    <row r="2344" spans="1:4">
      <c r="A2344">
        <v>2047</v>
      </c>
      <c r="B2344" t="s">
        <v>974</v>
      </c>
      <c r="C2344" t="s">
        <v>744</v>
      </c>
      <c r="D2344">
        <v>19452.011838844141</v>
      </c>
    </row>
    <row r="2345" spans="1:4">
      <c r="A2345">
        <v>2048</v>
      </c>
      <c r="B2345" t="s">
        <v>974</v>
      </c>
      <c r="C2345" t="s">
        <v>744</v>
      </c>
      <c r="D2345">
        <v>19452.011838844141</v>
      </c>
    </row>
    <row r="2346" spans="1:4">
      <c r="A2346">
        <v>2049</v>
      </c>
      <c r="B2346" t="s">
        <v>974</v>
      </c>
      <c r="C2346" t="s">
        <v>744</v>
      </c>
      <c r="D2346">
        <v>19452.011838844141</v>
      </c>
    </row>
    <row r="2347" spans="1:4">
      <c r="A2347">
        <v>2050</v>
      </c>
      <c r="B2347" t="s">
        <v>974</v>
      </c>
      <c r="C2347" t="s">
        <v>744</v>
      </c>
      <c r="D2347">
        <v>19452.011838844141</v>
      </c>
    </row>
    <row r="2348" spans="1:4">
      <c r="A2348">
        <v>2017</v>
      </c>
      <c r="B2348" t="s">
        <v>975</v>
      </c>
      <c r="C2348" t="s">
        <v>744</v>
      </c>
      <c r="D2348">
        <v>0</v>
      </c>
    </row>
    <row r="2349" spans="1:4">
      <c r="A2349">
        <v>2018</v>
      </c>
      <c r="B2349" t="s">
        <v>975</v>
      </c>
      <c r="C2349" t="s">
        <v>744</v>
      </c>
      <c r="D2349">
        <v>0</v>
      </c>
    </row>
    <row r="2350" spans="1:4">
      <c r="A2350">
        <v>2019</v>
      </c>
      <c r="B2350" t="s">
        <v>975</v>
      </c>
      <c r="C2350" t="s">
        <v>744</v>
      </c>
      <c r="D2350">
        <v>0</v>
      </c>
    </row>
    <row r="2351" spans="1:4">
      <c r="A2351">
        <v>2020</v>
      </c>
      <c r="B2351" t="s">
        <v>975</v>
      </c>
      <c r="C2351" t="s">
        <v>744</v>
      </c>
      <c r="D2351">
        <v>0</v>
      </c>
    </row>
    <row r="2352" spans="1:4">
      <c r="A2352">
        <v>2021</v>
      </c>
      <c r="B2352" t="s">
        <v>975</v>
      </c>
      <c r="C2352" t="s">
        <v>744</v>
      </c>
      <c r="D2352">
        <v>0</v>
      </c>
    </row>
    <row r="2353" spans="1:4">
      <c r="A2353">
        <v>2022</v>
      </c>
      <c r="B2353" t="s">
        <v>975</v>
      </c>
      <c r="C2353" t="s">
        <v>744</v>
      </c>
      <c r="D2353">
        <v>0</v>
      </c>
    </row>
    <row r="2354" spans="1:4">
      <c r="A2354">
        <v>2023</v>
      </c>
      <c r="B2354" t="s">
        <v>975</v>
      </c>
      <c r="C2354" t="s">
        <v>744</v>
      </c>
      <c r="D2354">
        <v>1856.9196216207531</v>
      </c>
    </row>
    <row r="2355" spans="1:4">
      <c r="A2355">
        <v>2024</v>
      </c>
      <c r="B2355" t="s">
        <v>975</v>
      </c>
      <c r="C2355" t="s">
        <v>744</v>
      </c>
      <c r="D2355">
        <v>2119.3576611204589</v>
      </c>
    </row>
    <row r="2356" spans="1:4">
      <c r="A2356">
        <v>2025</v>
      </c>
      <c r="B2356" t="s">
        <v>975</v>
      </c>
      <c r="C2356" t="s">
        <v>744</v>
      </c>
      <c r="D2356">
        <v>2359.8967534904441</v>
      </c>
    </row>
    <row r="2357" spans="1:4">
      <c r="A2357">
        <v>2026</v>
      </c>
      <c r="B2357" t="s">
        <v>975</v>
      </c>
      <c r="C2357" t="s">
        <v>744</v>
      </c>
      <c r="D2357">
        <v>2557.1891181349488</v>
      </c>
    </row>
    <row r="2358" spans="1:4">
      <c r="A2358">
        <v>2027</v>
      </c>
      <c r="B2358" t="s">
        <v>975</v>
      </c>
      <c r="C2358" t="s">
        <v>744</v>
      </c>
      <c r="D2358">
        <v>2751.3200467805982</v>
      </c>
    </row>
    <row r="2359" spans="1:4">
      <c r="A2359">
        <v>2028</v>
      </c>
      <c r="B2359" t="s">
        <v>975</v>
      </c>
      <c r="C2359" t="s">
        <v>744</v>
      </c>
      <c r="D2359">
        <v>2921.219796211029</v>
      </c>
    </row>
    <row r="2360" spans="1:4">
      <c r="A2360">
        <v>2029</v>
      </c>
      <c r="B2360" t="s">
        <v>975</v>
      </c>
      <c r="C2360" t="s">
        <v>744</v>
      </c>
      <c r="D2360">
        <v>3090.362569310942</v>
      </c>
    </row>
    <row r="2361" spans="1:4">
      <c r="A2361">
        <v>2030</v>
      </c>
      <c r="B2361" t="s">
        <v>975</v>
      </c>
      <c r="C2361" t="s">
        <v>744</v>
      </c>
      <c r="D2361">
        <v>3249.5740550087789</v>
      </c>
    </row>
    <row r="2362" spans="1:4">
      <c r="A2362">
        <v>2031</v>
      </c>
      <c r="B2362" t="s">
        <v>975</v>
      </c>
      <c r="C2362" t="s">
        <v>744</v>
      </c>
      <c r="D2362">
        <v>3473.4679898208378</v>
      </c>
    </row>
    <row r="2363" spans="1:4">
      <c r="A2363">
        <v>2032</v>
      </c>
      <c r="B2363" t="s">
        <v>975</v>
      </c>
      <c r="C2363" t="s">
        <v>744</v>
      </c>
      <c r="D2363">
        <v>3690.51312126331</v>
      </c>
    </row>
    <row r="2364" spans="1:4">
      <c r="A2364">
        <v>2033</v>
      </c>
      <c r="B2364" t="s">
        <v>975</v>
      </c>
      <c r="C2364" t="s">
        <v>744</v>
      </c>
      <c r="D2364">
        <v>3895.458779204102</v>
      </c>
    </row>
    <row r="2365" spans="1:4">
      <c r="A2365">
        <v>2034</v>
      </c>
      <c r="B2365" t="s">
        <v>975</v>
      </c>
      <c r="C2365" t="s">
        <v>744</v>
      </c>
      <c r="D2365">
        <v>4093.0595906654339</v>
      </c>
    </row>
    <row r="2366" spans="1:4">
      <c r="A2366">
        <v>2035</v>
      </c>
      <c r="B2366" t="s">
        <v>975</v>
      </c>
      <c r="C2366" t="s">
        <v>744</v>
      </c>
      <c r="D2366">
        <v>4273.0759013483976</v>
      </c>
    </row>
    <row r="2367" spans="1:4">
      <c r="A2367">
        <v>2036</v>
      </c>
      <c r="B2367" t="s">
        <v>975</v>
      </c>
      <c r="C2367" t="s">
        <v>744</v>
      </c>
      <c r="D2367">
        <v>4470.2741910762561</v>
      </c>
    </row>
    <row r="2368" spans="1:4">
      <c r="A2368">
        <v>2037</v>
      </c>
      <c r="B2368" t="s">
        <v>975</v>
      </c>
      <c r="C2368" t="s">
        <v>744</v>
      </c>
      <c r="D2368">
        <v>4659.4274821607542</v>
      </c>
    </row>
    <row r="2369" spans="1:4">
      <c r="A2369">
        <v>2038</v>
      </c>
      <c r="B2369" t="s">
        <v>975</v>
      </c>
      <c r="C2369" t="s">
        <v>744</v>
      </c>
      <c r="D2369">
        <v>4840.315739705311</v>
      </c>
    </row>
    <row r="2370" spans="1:4">
      <c r="A2370">
        <v>2039</v>
      </c>
      <c r="B2370" t="s">
        <v>975</v>
      </c>
      <c r="C2370" t="s">
        <v>744</v>
      </c>
      <c r="D2370">
        <v>5012.7262628684657</v>
      </c>
    </row>
    <row r="2371" spans="1:4">
      <c r="A2371">
        <v>2040</v>
      </c>
      <c r="B2371" t="s">
        <v>975</v>
      </c>
      <c r="C2371" t="s">
        <v>744</v>
      </c>
      <c r="D2371">
        <v>5176.4540661238416</v>
      </c>
    </row>
    <row r="2372" spans="1:4">
      <c r="A2372">
        <v>2041</v>
      </c>
      <c r="B2372" t="s">
        <v>975</v>
      </c>
      <c r="C2372" t="s">
        <v>744</v>
      </c>
      <c r="D2372">
        <v>5331.3022495709192</v>
      </c>
    </row>
    <row r="2373" spans="1:4">
      <c r="A2373">
        <v>2042</v>
      </c>
      <c r="B2373" t="s">
        <v>975</v>
      </c>
      <c r="C2373" t="s">
        <v>744</v>
      </c>
      <c r="D2373">
        <v>5477.0823573681118</v>
      </c>
    </row>
    <row r="2374" spans="1:4">
      <c r="A2374">
        <v>2043</v>
      </c>
      <c r="B2374" t="s">
        <v>975</v>
      </c>
      <c r="C2374" t="s">
        <v>744</v>
      </c>
      <c r="D2374">
        <v>5613.6147233842894</v>
      </c>
    </row>
    <row r="2375" spans="1:4">
      <c r="A2375">
        <v>2044</v>
      </c>
      <c r="B2375" t="s">
        <v>975</v>
      </c>
      <c r="C2375" t="s">
        <v>744</v>
      </c>
      <c r="D2375">
        <v>5740.7288031876924</v>
      </c>
    </row>
    <row r="2376" spans="1:4">
      <c r="A2376">
        <v>2045</v>
      </c>
      <c r="B2376" t="s">
        <v>975</v>
      </c>
      <c r="C2376" t="s">
        <v>744</v>
      </c>
      <c r="D2376">
        <v>5858.263491522117</v>
      </c>
    </row>
    <row r="2377" spans="1:4">
      <c r="A2377">
        <v>2046</v>
      </c>
      <c r="B2377" t="s">
        <v>975</v>
      </c>
      <c r="C2377" t="s">
        <v>744</v>
      </c>
      <c r="D2377">
        <v>5966.0674244480942</v>
      </c>
    </row>
    <row r="2378" spans="1:4">
      <c r="A2378">
        <v>2047</v>
      </c>
      <c r="B2378" t="s">
        <v>975</v>
      </c>
      <c r="C2378" t="s">
        <v>744</v>
      </c>
      <c r="D2378">
        <v>6024.7648365528876</v>
      </c>
    </row>
    <row r="2379" spans="1:4">
      <c r="A2379">
        <v>2048</v>
      </c>
      <c r="B2379" t="s">
        <v>975</v>
      </c>
      <c r="C2379" t="s">
        <v>744</v>
      </c>
      <c r="D2379">
        <v>6083.6563412556134</v>
      </c>
    </row>
    <row r="2380" spans="1:4">
      <c r="A2380">
        <v>2049</v>
      </c>
      <c r="B2380" t="s">
        <v>975</v>
      </c>
      <c r="C2380" t="s">
        <v>744</v>
      </c>
      <c r="D2380">
        <v>6142.7424497266329</v>
      </c>
    </row>
    <row r="2381" spans="1:4">
      <c r="A2381">
        <v>2050</v>
      </c>
      <c r="B2381" t="s">
        <v>975</v>
      </c>
      <c r="C2381" t="s">
        <v>744</v>
      </c>
      <c r="D2381">
        <v>6202.0236744825488</v>
      </c>
    </row>
    <row r="2382" spans="1:4">
      <c r="A2382">
        <v>2017</v>
      </c>
      <c r="B2382" t="s">
        <v>922</v>
      </c>
      <c r="C2382" t="s">
        <v>744</v>
      </c>
      <c r="D2382">
        <v>657.42216127802317</v>
      </c>
    </row>
    <row r="2383" spans="1:4">
      <c r="A2383">
        <v>2018</v>
      </c>
      <c r="B2383" t="s">
        <v>922</v>
      </c>
      <c r="C2383" t="s">
        <v>744</v>
      </c>
      <c r="D2383">
        <v>700.25249334767534</v>
      </c>
    </row>
    <row r="2384" spans="1:4">
      <c r="A2384">
        <v>2019</v>
      </c>
      <c r="B2384" t="s">
        <v>922</v>
      </c>
      <c r="C2384" t="s">
        <v>744</v>
      </c>
      <c r="D2384">
        <v>713.6379943171072</v>
      </c>
    </row>
    <row r="2385" spans="1:4">
      <c r="A2385">
        <v>2020</v>
      </c>
      <c r="B2385" t="s">
        <v>922</v>
      </c>
      <c r="C2385" t="s">
        <v>744</v>
      </c>
      <c r="D2385">
        <v>644.09523261517279</v>
      </c>
    </row>
    <row r="2386" spans="1:4">
      <c r="A2386">
        <v>2021</v>
      </c>
      <c r="B2386" t="s">
        <v>922</v>
      </c>
      <c r="C2386" t="s">
        <v>744</v>
      </c>
      <c r="D2386">
        <v>780.04654335394571</v>
      </c>
    </row>
    <row r="2387" spans="1:4">
      <c r="A2387">
        <v>2022</v>
      </c>
      <c r="B2387" t="s">
        <v>922</v>
      </c>
      <c r="C2387" t="s">
        <v>744</v>
      </c>
      <c r="D2387">
        <v>814.79426807618688</v>
      </c>
    </row>
    <row r="2388" spans="1:4">
      <c r="A2388">
        <v>2023</v>
      </c>
      <c r="B2388" t="s">
        <v>922</v>
      </c>
      <c r="C2388" t="s">
        <v>744</v>
      </c>
      <c r="D2388">
        <v>817.88207951987283</v>
      </c>
    </row>
    <row r="2389" spans="1:4">
      <c r="A2389">
        <v>2024</v>
      </c>
      <c r="B2389" t="s">
        <v>922</v>
      </c>
      <c r="C2389" t="s">
        <v>744</v>
      </c>
      <c r="D2389">
        <v>856.13834260646547</v>
      </c>
    </row>
    <row r="2390" spans="1:4">
      <c r="A2390">
        <v>2025</v>
      </c>
      <c r="B2390" t="s">
        <v>922</v>
      </c>
      <c r="C2390" t="s">
        <v>744</v>
      </c>
      <c r="D2390">
        <v>892.90058636203059</v>
      </c>
    </row>
    <row r="2391" spans="1:4">
      <c r="A2391">
        <v>2026</v>
      </c>
      <c r="B2391" t="s">
        <v>922</v>
      </c>
      <c r="C2391" t="s">
        <v>744</v>
      </c>
      <c r="D2391">
        <v>927.77987515674454</v>
      </c>
    </row>
    <row r="2392" spans="1:4">
      <c r="A2392">
        <v>2027</v>
      </c>
      <c r="B2392" t="s">
        <v>922</v>
      </c>
      <c r="C2392" t="s">
        <v>744</v>
      </c>
      <c r="D2392">
        <v>961.87410051687232</v>
      </c>
    </row>
    <row r="2393" spans="1:4">
      <c r="A2393">
        <v>2028</v>
      </c>
      <c r="B2393" t="s">
        <v>922</v>
      </c>
      <c r="C2393" t="s">
        <v>744</v>
      </c>
      <c r="D2393">
        <v>997.60304307415856</v>
      </c>
    </row>
    <row r="2394" spans="1:4">
      <c r="A2394">
        <v>2029</v>
      </c>
      <c r="B2394" t="s">
        <v>922</v>
      </c>
      <c r="C2394" t="s">
        <v>744</v>
      </c>
      <c r="D2394">
        <v>1034.1404355301499</v>
      </c>
    </row>
    <row r="2395" spans="1:4">
      <c r="A2395">
        <v>2030</v>
      </c>
      <c r="B2395" t="s">
        <v>922</v>
      </c>
      <c r="C2395" t="s">
        <v>744</v>
      </c>
      <c r="D2395">
        <v>1070.199384657034</v>
      </c>
    </row>
    <row r="2396" spans="1:4">
      <c r="A2396">
        <v>2031</v>
      </c>
      <c r="B2396" t="s">
        <v>922</v>
      </c>
      <c r="C2396" t="s">
        <v>744</v>
      </c>
      <c r="D2396">
        <v>1105.6370273009279</v>
      </c>
    </row>
    <row r="2397" spans="1:4">
      <c r="A2397">
        <v>2032</v>
      </c>
      <c r="B2397" t="s">
        <v>922</v>
      </c>
      <c r="C2397" t="s">
        <v>744</v>
      </c>
      <c r="D2397">
        <v>1140.874203905486</v>
      </c>
    </row>
    <row r="2398" spans="1:4">
      <c r="A2398">
        <v>2033</v>
      </c>
      <c r="B2398" t="s">
        <v>922</v>
      </c>
      <c r="C2398" t="s">
        <v>744</v>
      </c>
      <c r="D2398">
        <v>1175.817422148797</v>
      </c>
    </row>
    <row r="2399" spans="1:4">
      <c r="A2399">
        <v>2034</v>
      </c>
      <c r="B2399" t="s">
        <v>922</v>
      </c>
      <c r="C2399" t="s">
        <v>744</v>
      </c>
      <c r="D2399">
        <v>1210.3712560894739</v>
      </c>
    </row>
    <row r="2400" spans="1:4">
      <c r="A2400">
        <v>2035</v>
      </c>
      <c r="B2400" t="s">
        <v>922</v>
      </c>
      <c r="C2400" t="s">
        <v>744</v>
      </c>
      <c r="D2400">
        <v>1244.438755002667</v>
      </c>
    </row>
    <row r="2401" spans="1:4">
      <c r="A2401">
        <v>2036</v>
      </c>
      <c r="B2401" t="s">
        <v>922</v>
      </c>
      <c r="C2401" t="s">
        <v>744</v>
      </c>
      <c r="D2401">
        <v>1277.921874614949</v>
      </c>
    </row>
    <row r="2402" spans="1:4">
      <c r="A2402">
        <v>2037</v>
      </c>
      <c r="B2402" t="s">
        <v>922</v>
      </c>
      <c r="C2402" t="s">
        <v>744</v>
      </c>
      <c r="D2402">
        <v>1310.721928253889</v>
      </c>
    </row>
    <row r="2403" spans="1:4">
      <c r="A2403">
        <v>2038</v>
      </c>
      <c r="B2403" t="s">
        <v>922</v>
      </c>
      <c r="C2403" t="s">
        <v>744</v>
      </c>
      <c r="D2403">
        <v>1342.7400551786791</v>
      </c>
    </row>
    <row r="2404" spans="1:4">
      <c r="A2404">
        <v>2039</v>
      </c>
      <c r="B2404" t="s">
        <v>922</v>
      </c>
      <c r="C2404" t="s">
        <v>744</v>
      </c>
      <c r="D2404">
        <v>1373.8777031279319</v>
      </c>
    </row>
    <row r="2405" spans="1:4">
      <c r="A2405">
        <v>2040</v>
      </c>
      <c r="B2405" t="s">
        <v>922</v>
      </c>
      <c r="C2405" t="s">
        <v>744</v>
      </c>
      <c r="D2405">
        <v>1404.0371219127451</v>
      </c>
    </row>
    <row r="2406" spans="1:4">
      <c r="A2406">
        <v>2041</v>
      </c>
      <c r="B2406" t="s">
        <v>922</v>
      </c>
      <c r="C2406" t="s">
        <v>744</v>
      </c>
      <c r="D2406">
        <v>1433.1218647006101</v>
      </c>
    </row>
    <row r="2407" spans="1:4">
      <c r="A2407">
        <v>2042</v>
      </c>
      <c r="B2407" t="s">
        <v>922</v>
      </c>
      <c r="C2407" t="s">
        <v>744</v>
      </c>
      <c r="D2407">
        <v>1461.0372934812731</v>
      </c>
    </row>
    <row r="2408" spans="1:4">
      <c r="A2408">
        <v>2043</v>
      </c>
      <c r="B2408" t="s">
        <v>922</v>
      </c>
      <c r="C2408" t="s">
        <v>744</v>
      </c>
      <c r="D2408">
        <v>1487.6910850815059</v>
      </c>
    </row>
    <row r="2409" spans="1:4">
      <c r="A2409">
        <v>2044</v>
      </c>
      <c r="B2409" t="s">
        <v>922</v>
      </c>
      <c r="C2409" t="s">
        <v>744</v>
      </c>
      <c r="D2409">
        <v>1512.9937340047011</v>
      </c>
    </row>
    <row r="2410" spans="1:4">
      <c r="A2410">
        <v>2045</v>
      </c>
      <c r="B2410" t="s">
        <v>922</v>
      </c>
      <c r="C2410" t="s">
        <v>744</v>
      </c>
      <c r="D2410">
        <v>1536.8590483141641</v>
      </c>
    </row>
    <row r="2411" spans="1:4">
      <c r="A2411">
        <v>2046</v>
      </c>
      <c r="B2411" t="s">
        <v>922</v>
      </c>
      <c r="C2411" t="s">
        <v>744</v>
      </c>
      <c r="D2411">
        <v>1559.2046347584619</v>
      </c>
    </row>
    <row r="2412" spans="1:4">
      <c r="A2412">
        <v>2047</v>
      </c>
      <c r="B2412" t="s">
        <v>922</v>
      </c>
      <c r="C2412" t="s">
        <v>744</v>
      </c>
      <c r="D2412">
        <v>1572.722632987545</v>
      </c>
    </row>
    <row r="2413" spans="1:4">
      <c r="A2413">
        <v>2048</v>
      </c>
      <c r="B2413" t="s">
        <v>922</v>
      </c>
      <c r="C2413" t="s">
        <v>744</v>
      </c>
      <c r="D2413">
        <v>1586.357829608716</v>
      </c>
    </row>
    <row r="2414" spans="1:4">
      <c r="A2414">
        <v>2049</v>
      </c>
      <c r="B2414" t="s">
        <v>922</v>
      </c>
      <c r="C2414" t="s">
        <v>744</v>
      </c>
      <c r="D2414">
        <v>1600.111240709032</v>
      </c>
    </row>
    <row r="2415" spans="1:4">
      <c r="A2415">
        <v>2050</v>
      </c>
      <c r="B2415" t="s">
        <v>922</v>
      </c>
      <c r="C2415" t="s">
        <v>744</v>
      </c>
      <c r="D2415">
        <v>1613.983891184831</v>
      </c>
    </row>
    <row r="2416" spans="1:4">
      <c r="A2416">
        <v>2017</v>
      </c>
      <c r="B2416" t="s">
        <v>332</v>
      </c>
      <c r="C2416" t="s">
        <v>849</v>
      </c>
      <c r="D2416">
        <v>3533.116</v>
      </c>
    </row>
    <row r="2417" spans="1:4">
      <c r="A2417">
        <v>2018</v>
      </c>
      <c r="B2417" t="s">
        <v>332</v>
      </c>
      <c r="C2417" t="s">
        <v>849</v>
      </c>
      <c r="D2417">
        <v>3733.6390000000001</v>
      </c>
    </row>
    <row r="2418" spans="1:4">
      <c r="A2418">
        <v>2019</v>
      </c>
      <c r="B2418" t="s">
        <v>332</v>
      </c>
      <c r="C2418" t="s">
        <v>849</v>
      </c>
      <c r="D2418">
        <v>3779.7440000000001</v>
      </c>
    </row>
    <row r="2419" spans="1:4">
      <c r="A2419">
        <v>2020</v>
      </c>
      <c r="B2419" t="s">
        <v>332</v>
      </c>
      <c r="C2419" t="s">
        <v>849</v>
      </c>
      <c r="D2419">
        <v>3691.3580000000002</v>
      </c>
    </row>
    <row r="2420" spans="1:4">
      <c r="A2420">
        <v>2021</v>
      </c>
      <c r="B2420" t="s">
        <v>332</v>
      </c>
      <c r="C2420" t="s">
        <v>849</v>
      </c>
      <c r="D2420">
        <v>3896.4560000000001</v>
      </c>
    </row>
    <row r="2421" spans="1:4">
      <c r="A2421">
        <v>2022</v>
      </c>
      <c r="B2421" t="s">
        <v>332</v>
      </c>
      <c r="C2421" t="s">
        <v>849</v>
      </c>
      <c r="D2421">
        <v>4214.732</v>
      </c>
    </row>
    <row r="2422" spans="1:4">
      <c r="A2422">
        <v>2023</v>
      </c>
      <c r="B2422" t="s">
        <v>332</v>
      </c>
      <c r="C2422" t="s">
        <v>849</v>
      </c>
      <c r="D2422">
        <v>3984.8213333333329</v>
      </c>
    </row>
    <row r="2423" spans="1:4">
      <c r="A2423">
        <v>2024</v>
      </c>
      <c r="B2423" t="s">
        <v>332</v>
      </c>
      <c r="C2423" t="s">
        <v>849</v>
      </c>
      <c r="D2423">
        <v>4029.0039999999999</v>
      </c>
    </row>
    <row r="2424" spans="1:4">
      <c r="A2424">
        <v>2025</v>
      </c>
      <c r="B2424" t="s">
        <v>332</v>
      </c>
      <c r="C2424" t="s">
        <v>849</v>
      </c>
      <c r="D2424">
        <v>4073.186666666666</v>
      </c>
    </row>
    <row r="2425" spans="1:4">
      <c r="A2425">
        <v>2026</v>
      </c>
      <c r="B2425" t="s">
        <v>332</v>
      </c>
      <c r="C2425" t="s">
        <v>849</v>
      </c>
      <c r="D2425">
        <v>4117.3693333333331</v>
      </c>
    </row>
    <row r="2426" spans="1:4">
      <c r="A2426">
        <v>2027</v>
      </c>
      <c r="B2426" t="s">
        <v>332</v>
      </c>
      <c r="C2426" t="s">
        <v>849</v>
      </c>
      <c r="D2426">
        <v>4161.5519999999997</v>
      </c>
    </row>
    <row r="2427" spans="1:4">
      <c r="A2427">
        <v>2028</v>
      </c>
      <c r="B2427" t="s">
        <v>332</v>
      </c>
      <c r="C2427" t="s">
        <v>849</v>
      </c>
      <c r="D2427">
        <v>4205.7346666666663</v>
      </c>
    </row>
    <row r="2428" spans="1:4">
      <c r="A2428">
        <v>2029</v>
      </c>
      <c r="B2428" t="s">
        <v>332</v>
      </c>
      <c r="C2428" t="s">
        <v>849</v>
      </c>
      <c r="D2428">
        <v>4249.9173333333329</v>
      </c>
    </row>
    <row r="2429" spans="1:4">
      <c r="A2429">
        <v>2030</v>
      </c>
      <c r="B2429" t="s">
        <v>332</v>
      </c>
      <c r="C2429" t="s">
        <v>849</v>
      </c>
      <c r="D2429">
        <v>4294.0999999999995</v>
      </c>
    </row>
    <row r="2430" spans="1:4">
      <c r="A2430">
        <v>2031</v>
      </c>
      <c r="B2430" t="s">
        <v>332</v>
      </c>
      <c r="C2430" t="s">
        <v>849</v>
      </c>
      <c r="D2430">
        <v>4358.5114999999996</v>
      </c>
    </row>
    <row r="2431" spans="1:4">
      <c r="A2431">
        <v>2032</v>
      </c>
      <c r="B2431" t="s">
        <v>332</v>
      </c>
      <c r="C2431" t="s">
        <v>849</v>
      </c>
      <c r="D2431">
        <v>4422.9229999999998</v>
      </c>
    </row>
    <row r="2432" spans="1:4">
      <c r="A2432">
        <v>2033</v>
      </c>
      <c r="B2432" t="s">
        <v>332</v>
      </c>
      <c r="C2432" t="s">
        <v>849</v>
      </c>
      <c r="D2432">
        <v>4487.3344999999999</v>
      </c>
    </row>
    <row r="2433" spans="1:4">
      <c r="A2433">
        <v>2034</v>
      </c>
      <c r="B2433" t="s">
        <v>332</v>
      </c>
      <c r="C2433" t="s">
        <v>849</v>
      </c>
      <c r="D2433">
        <v>4551.7460000000001</v>
      </c>
    </row>
    <row r="2434" spans="1:4">
      <c r="A2434">
        <v>2035</v>
      </c>
      <c r="B2434" t="s">
        <v>332</v>
      </c>
      <c r="C2434" t="s">
        <v>849</v>
      </c>
      <c r="D2434">
        <v>4616.1575000000003</v>
      </c>
    </row>
    <row r="2435" spans="1:4">
      <c r="A2435">
        <v>2036</v>
      </c>
      <c r="B2435" t="s">
        <v>332</v>
      </c>
      <c r="C2435" t="s">
        <v>849</v>
      </c>
      <c r="D2435">
        <v>4680.5690000000004</v>
      </c>
    </row>
    <row r="2436" spans="1:4">
      <c r="A2436">
        <v>2037</v>
      </c>
      <c r="B2436" t="s">
        <v>332</v>
      </c>
      <c r="C2436" t="s">
        <v>849</v>
      </c>
      <c r="D2436">
        <v>4744.9805000000006</v>
      </c>
    </row>
    <row r="2437" spans="1:4">
      <c r="A2437">
        <v>2038</v>
      </c>
      <c r="B2437" t="s">
        <v>332</v>
      </c>
      <c r="C2437" t="s">
        <v>849</v>
      </c>
      <c r="D2437">
        <v>4809.3920000000007</v>
      </c>
    </row>
    <row r="2438" spans="1:4">
      <c r="A2438">
        <v>2039</v>
      </c>
      <c r="B2438" t="s">
        <v>332</v>
      </c>
      <c r="C2438" t="s">
        <v>849</v>
      </c>
      <c r="D2438">
        <v>4873.8035000000009</v>
      </c>
    </row>
    <row r="2439" spans="1:4">
      <c r="A2439">
        <v>2040</v>
      </c>
      <c r="B2439" t="s">
        <v>332</v>
      </c>
      <c r="C2439" t="s">
        <v>849</v>
      </c>
      <c r="D2439">
        <v>4938.2149999999992</v>
      </c>
    </row>
    <row r="2440" spans="1:4">
      <c r="A2440">
        <v>2041</v>
      </c>
      <c r="B2440" t="s">
        <v>332</v>
      </c>
      <c r="C2440" t="s">
        <v>849</v>
      </c>
      <c r="D2440">
        <v>5012.2882249999993</v>
      </c>
    </row>
    <row r="2441" spans="1:4">
      <c r="A2441">
        <v>2042</v>
      </c>
      <c r="B2441" t="s">
        <v>332</v>
      </c>
      <c r="C2441" t="s">
        <v>849</v>
      </c>
      <c r="D2441">
        <v>5086.3614499999994</v>
      </c>
    </row>
    <row r="2442" spans="1:4">
      <c r="A2442">
        <v>2043</v>
      </c>
      <c r="B2442" t="s">
        <v>332</v>
      </c>
      <c r="C2442" t="s">
        <v>849</v>
      </c>
      <c r="D2442">
        <v>5160.4346750000004</v>
      </c>
    </row>
    <row r="2443" spans="1:4">
      <c r="A2443">
        <v>2044</v>
      </c>
      <c r="B2443" t="s">
        <v>332</v>
      </c>
      <c r="C2443" t="s">
        <v>849</v>
      </c>
      <c r="D2443">
        <v>5234.5078999999996</v>
      </c>
    </row>
    <row r="2444" spans="1:4">
      <c r="A2444">
        <v>2045</v>
      </c>
      <c r="B2444" t="s">
        <v>332</v>
      </c>
      <c r="C2444" t="s">
        <v>849</v>
      </c>
      <c r="D2444">
        <v>5308.5811249999997</v>
      </c>
    </row>
    <row r="2445" spans="1:4">
      <c r="A2445">
        <v>2046</v>
      </c>
      <c r="B2445" t="s">
        <v>332</v>
      </c>
      <c r="C2445" t="s">
        <v>849</v>
      </c>
      <c r="D2445">
        <v>5382.6543499999998</v>
      </c>
    </row>
    <row r="2446" spans="1:4">
      <c r="A2446">
        <v>2047</v>
      </c>
      <c r="B2446" t="s">
        <v>332</v>
      </c>
      <c r="C2446" t="s">
        <v>849</v>
      </c>
      <c r="D2446">
        <v>5456.7275749999999</v>
      </c>
    </row>
    <row r="2447" spans="1:4">
      <c r="A2447">
        <v>2048</v>
      </c>
      <c r="B2447" t="s">
        <v>332</v>
      </c>
      <c r="C2447" t="s">
        <v>849</v>
      </c>
      <c r="D2447">
        <v>5530.8008</v>
      </c>
    </row>
    <row r="2448" spans="1:4">
      <c r="A2448">
        <v>2049</v>
      </c>
      <c r="B2448" t="s">
        <v>332</v>
      </c>
      <c r="C2448" t="s">
        <v>849</v>
      </c>
      <c r="D2448">
        <v>5604.8740250000001</v>
      </c>
    </row>
    <row r="2449" spans="1:4">
      <c r="A2449">
        <v>2050</v>
      </c>
      <c r="B2449" t="s">
        <v>332</v>
      </c>
      <c r="C2449" t="s">
        <v>849</v>
      </c>
      <c r="D2449">
        <v>5678.9472499999983</v>
      </c>
    </row>
    <row r="2450" spans="1:4">
      <c r="A2450">
        <v>2017</v>
      </c>
      <c r="B2450" t="s">
        <v>976</v>
      </c>
      <c r="C2450" t="s">
        <v>849</v>
      </c>
      <c r="D2450">
        <v>3533.116</v>
      </c>
    </row>
    <row r="2451" spans="1:4">
      <c r="A2451">
        <v>2018</v>
      </c>
      <c r="B2451" t="s">
        <v>976</v>
      </c>
      <c r="C2451" t="s">
        <v>849</v>
      </c>
      <c r="D2451">
        <v>3733.6390000000001</v>
      </c>
    </row>
    <row r="2452" spans="1:4">
      <c r="A2452">
        <v>2019</v>
      </c>
      <c r="B2452" t="s">
        <v>976</v>
      </c>
      <c r="C2452" t="s">
        <v>849</v>
      </c>
      <c r="D2452">
        <v>3779.7440000000001</v>
      </c>
    </row>
    <row r="2453" spans="1:4">
      <c r="A2453">
        <v>2020</v>
      </c>
      <c r="B2453" t="s">
        <v>976</v>
      </c>
      <c r="C2453" t="s">
        <v>849</v>
      </c>
      <c r="D2453">
        <v>3691.3580000000002</v>
      </c>
    </row>
    <row r="2454" spans="1:4">
      <c r="A2454">
        <v>2021</v>
      </c>
      <c r="B2454" t="s">
        <v>976</v>
      </c>
      <c r="C2454" t="s">
        <v>849</v>
      </c>
      <c r="D2454">
        <v>3896.4560000000001</v>
      </c>
    </row>
    <row r="2455" spans="1:4">
      <c r="A2455">
        <v>2022</v>
      </c>
      <c r="B2455" t="s">
        <v>976</v>
      </c>
      <c r="C2455" t="s">
        <v>849</v>
      </c>
      <c r="D2455">
        <v>4214.732</v>
      </c>
    </row>
    <row r="2456" spans="1:4">
      <c r="A2456">
        <v>2023</v>
      </c>
      <c r="B2456" t="s">
        <v>976</v>
      </c>
      <c r="C2456" t="s">
        <v>849</v>
      </c>
      <c r="D2456">
        <v>3533.116</v>
      </c>
    </row>
    <row r="2457" spans="1:4">
      <c r="A2457">
        <v>2024</v>
      </c>
      <c r="B2457" t="s">
        <v>976</v>
      </c>
      <c r="C2457" t="s">
        <v>849</v>
      </c>
      <c r="D2457">
        <v>3533.116</v>
      </c>
    </row>
    <row r="2458" spans="1:4">
      <c r="A2458">
        <v>2025</v>
      </c>
      <c r="B2458" t="s">
        <v>976</v>
      </c>
      <c r="C2458" t="s">
        <v>849</v>
      </c>
      <c r="D2458">
        <v>3533.116</v>
      </c>
    </row>
    <row r="2459" spans="1:4">
      <c r="A2459">
        <v>2026</v>
      </c>
      <c r="B2459" t="s">
        <v>976</v>
      </c>
      <c r="C2459" t="s">
        <v>849</v>
      </c>
      <c r="D2459">
        <v>3533.116</v>
      </c>
    </row>
    <row r="2460" spans="1:4">
      <c r="A2460">
        <v>2027</v>
      </c>
      <c r="B2460" t="s">
        <v>976</v>
      </c>
      <c r="C2460" t="s">
        <v>849</v>
      </c>
      <c r="D2460">
        <v>3533.116</v>
      </c>
    </row>
    <row r="2461" spans="1:4">
      <c r="A2461">
        <v>2028</v>
      </c>
      <c r="B2461" t="s">
        <v>976</v>
      </c>
      <c r="C2461" t="s">
        <v>849</v>
      </c>
      <c r="D2461">
        <v>3533.116</v>
      </c>
    </row>
    <row r="2462" spans="1:4">
      <c r="A2462">
        <v>2029</v>
      </c>
      <c r="B2462" t="s">
        <v>976</v>
      </c>
      <c r="C2462" t="s">
        <v>849</v>
      </c>
      <c r="D2462">
        <v>3533.116</v>
      </c>
    </row>
    <row r="2463" spans="1:4">
      <c r="A2463">
        <v>2030</v>
      </c>
      <c r="B2463" t="s">
        <v>976</v>
      </c>
      <c r="C2463" t="s">
        <v>849</v>
      </c>
      <c r="D2463">
        <v>3533.116</v>
      </c>
    </row>
    <row r="2464" spans="1:4">
      <c r="A2464">
        <v>2031</v>
      </c>
      <c r="B2464" t="s">
        <v>976</v>
      </c>
      <c r="C2464" t="s">
        <v>849</v>
      </c>
      <c r="D2464">
        <v>3533.116</v>
      </c>
    </row>
    <row r="2465" spans="1:4">
      <c r="A2465">
        <v>2032</v>
      </c>
      <c r="B2465" t="s">
        <v>976</v>
      </c>
      <c r="C2465" t="s">
        <v>849</v>
      </c>
      <c r="D2465">
        <v>3533.116</v>
      </c>
    </row>
    <row r="2466" spans="1:4">
      <c r="A2466">
        <v>2033</v>
      </c>
      <c r="B2466" t="s">
        <v>976</v>
      </c>
      <c r="C2466" t="s">
        <v>849</v>
      </c>
      <c r="D2466">
        <v>3533.116</v>
      </c>
    </row>
    <row r="2467" spans="1:4">
      <c r="A2467">
        <v>2034</v>
      </c>
      <c r="B2467" t="s">
        <v>976</v>
      </c>
      <c r="C2467" t="s">
        <v>849</v>
      </c>
      <c r="D2467">
        <v>3533.116</v>
      </c>
    </row>
    <row r="2468" spans="1:4">
      <c r="A2468">
        <v>2035</v>
      </c>
      <c r="B2468" t="s">
        <v>976</v>
      </c>
      <c r="C2468" t="s">
        <v>849</v>
      </c>
      <c r="D2468">
        <v>3533.116</v>
      </c>
    </row>
    <row r="2469" spans="1:4">
      <c r="A2469">
        <v>2036</v>
      </c>
      <c r="B2469" t="s">
        <v>976</v>
      </c>
      <c r="C2469" t="s">
        <v>849</v>
      </c>
      <c r="D2469">
        <v>3533.116</v>
      </c>
    </row>
    <row r="2470" spans="1:4">
      <c r="A2470">
        <v>2037</v>
      </c>
      <c r="B2470" t="s">
        <v>976</v>
      </c>
      <c r="C2470" t="s">
        <v>849</v>
      </c>
      <c r="D2470">
        <v>3533.116</v>
      </c>
    </row>
    <row r="2471" spans="1:4">
      <c r="A2471">
        <v>2038</v>
      </c>
      <c r="B2471" t="s">
        <v>976</v>
      </c>
      <c r="C2471" t="s">
        <v>849</v>
      </c>
      <c r="D2471">
        <v>3533.116</v>
      </c>
    </row>
    <row r="2472" spans="1:4">
      <c r="A2472">
        <v>2039</v>
      </c>
      <c r="B2472" t="s">
        <v>976</v>
      </c>
      <c r="C2472" t="s">
        <v>849</v>
      </c>
      <c r="D2472">
        <v>3533.116</v>
      </c>
    </row>
    <row r="2473" spans="1:4">
      <c r="A2473">
        <v>2040</v>
      </c>
      <c r="B2473" t="s">
        <v>976</v>
      </c>
      <c r="C2473" t="s">
        <v>849</v>
      </c>
      <c r="D2473">
        <v>3533.116</v>
      </c>
    </row>
    <row r="2474" spans="1:4">
      <c r="A2474">
        <v>2041</v>
      </c>
      <c r="B2474" t="s">
        <v>976</v>
      </c>
      <c r="C2474" t="s">
        <v>849</v>
      </c>
      <c r="D2474">
        <v>3533.116</v>
      </c>
    </row>
    <row r="2475" spans="1:4">
      <c r="A2475">
        <v>2042</v>
      </c>
      <c r="B2475" t="s">
        <v>976</v>
      </c>
      <c r="C2475" t="s">
        <v>849</v>
      </c>
      <c r="D2475">
        <v>3533.116</v>
      </c>
    </row>
    <row r="2476" spans="1:4">
      <c r="A2476">
        <v>2043</v>
      </c>
      <c r="B2476" t="s">
        <v>976</v>
      </c>
      <c r="C2476" t="s">
        <v>849</v>
      </c>
      <c r="D2476">
        <v>3533.116</v>
      </c>
    </row>
    <row r="2477" spans="1:4">
      <c r="A2477">
        <v>2044</v>
      </c>
      <c r="B2477" t="s">
        <v>976</v>
      </c>
      <c r="C2477" t="s">
        <v>849</v>
      </c>
      <c r="D2477">
        <v>3533.116</v>
      </c>
    </row>
    <row r="2478" spans="1:4">
      <c r="A2478">
        <v>2045</v>
      </c>
      <c r="B2478" t="s">
        <v>976</v>
      </c>
      <c r="C2478" t="s">
        <v>849</v>
      </c>
      <c r="D2478">
        <v>3533.116</v>
      </c>
    </row>
    <row r="2479" spans="1:4">
      <c r="A2479">
        <v>2046</v>
      </c>
      <c r="B2479" t="s">
        <v>976</v>
      </c>
      <c r="C2479" t="s">
        <v>849</v>
      </c>
      <c r="D2479">
        <v>3533.116</v>
      </c>
    </row>
    <row r="2480" spans="1:4">
      <c r="A2480">
        <v>2047</v>
      </c>
      <c r="B2480" t="s">
        <v>976</v>
      </c>
      <c r="C2480" t="s">
        <v>849</v>
      </c>
      <c r="D2480">
        <v>3533.116</v>
      </c>
    </row>
    <row r="2481" spans="1:4">
      <c r="A2481">
        <v>2048</v>
      </c>
      <c r="B2481" t="s">
        <v>976</v>
      </c>
      <c r="C2481" t="s">
        <v>849</v>
      </c>
      <c r="D2481">
        <v>3533.116</v>
      </c>
    </row>
    <row r="2482" spans="1:4">
      <c r="A2482">
        <v>2049</v>
      </c>
      <c r="B2482" t="s">
        <v>976</v>
      </c>
      <c r="C2482" t="s">
        <v>849</v>
      </c>
      <c r="D2482">
        <v>3533.116</v>
      </c>
    </row>
    <row r="2483" spans="1:4">
      <c r="A2483">
        <v>2050</v>
      </c>
      <c r="B2483" t="s">
        <v>976</v>
      </c>
      <c r="C2483" t="s">
        <v>849</v>
      </c>
      <c r="D2483">
        <v>3533.116</v>
      </c>
    </row>
    <row r="2484" spans="1:4">
      <c r="A2484">
        <v>2017</v>
      </c>
      <c r="B2484" t="s">
        <v>977</v>
      </c>
      <c r="C2484" t="s">
        <v>849</v>
      </c>
      <c r="D2484">
        <v>0</v>
      </c>
    </row>
    <row r="2485" spans="1:4">
      <c r="A2485">
        <v>2018</v>
      </c>
      <c r="B2485" t="s">
        <v>977</v>
      </c>
      <c r="C2485" t="s">
        <v>849</v>
      </c>
      <c r="D2485">
        <v>0</v>
      </c>
    </row>
    <row r="2486" spans="1:4">
      <c r="A2486">
        <v>2019</v>
      </c>
      <c r="B2486" t="s">
        <v>977</v>
      </c>
      <c r="C2486" t="s">
        <v>849</v>
      </c>
      <c r="D2486">
        <v>0</v>
      </c>
    </row>
    <row r="2487" spans="1:4">
      <c r="A2487">
        <v>2020</v>
      </c>
      <c r="B2487" t="s">
        <v>977</v>
      </c>
      <c r="C2487" t="s">
        <v>849</v>
      </c>
      <c r="D2487">
        <v>0</v>
      </c>
    </row>
    <row r="2488" spans="1:4">
      <c r="A2488">
        <v>2021</v>
      </c>
      <c r="B2488" t="s">
        <v>977</v>
      </c>
      <c r="C2488" t="s">
        <v>849</v>
      </c>
      <c r="D2488">
        <v>0</v>
      </c>
    </row>
    <row r="2489" spans="1:4">
      <c r="A2489">
        <v>2022</v>
      </c>
      <c r="B2489" t="s">
        <v>977</v>
      </c>
      <c r="C2489" t="s">
        <v>849</v>
      </c>
      <c r="D2489">
        <v>0</v>
      </c>
    </row>
    <row r="2490" spans="1:4">
      <c r="A2490">
        <v>2023</v>
      </c>
      <c r="B2490" t="s">
        <v>977</v>
      </c>
      <c r="C2490" t="s">
        <v>849</v>
      </c>
      <c r="D2490">
        <v>451.70533333333287</v>
      </c>
    </row>
    <row r="2491" spans="1:4">
      <c r="A2491">
        <v>2024</v>
      </c>
      <c r="B2491" t="s">
        <v>977</v>
      </c>
      <c r="C2491" t="s">
        <v>849</v>
      </c>
      <c r="D2491">
        <v>495.88799999999992</v>
      </c>
    </row>
    <row r="2492" spans="1:4">
      <c r="A2492">
        <v>2025</v>
      </c>
      <c r="B2492" t="s">
        <v>977</v>
      </c>
      <c r="C2492" t="s">
        <v>849</v>
      </c>
      <c r="D2492">
        <v>540.07066666666606</v>
      </c>
    </row>
    <row r="2493" spans="1:4">
      <c r="A2493">
        <v>2026</v>
      </c>
      <c r="B2493" t="s">
        <v>977</v>
      </c>
      <c r="C2493" t="s">
        <v>849</v>
      </c>
      <c r="D2493">
        <v>584.2533333333331</v>
      </c>
    </row>
    <row r="2494" spans="1:4">
      <c r="A2494">
        <v>2027</v>
      </c>
      <c r="B2494" t="s">
        <v>977</v>
      </c>
      <c r="C2494" t="s">
        <v>849</v>
      </c>
      <c r="D2494">
        <v>628.43599999999969</v>
      </c>
    </row>
    <row r="2495" spans="1:4">
      <c r="A2495">
        <v>2028</v>
      </c>
      <c r="B2495" t="s">
        <v>977</v>
      </c>
      <c r="C2495" t="s">
        <v>849</v>
      </c>
      <c r="D2495">
        <v>672.61866666666629</v>
      </c>
    </row>
    <row r="2496" spans="1:4">
      <c r="A2496">
        <v>2029</v>
      </c>
      <c r="B2496" t="s">
        <v>977</v>
      </c>
      <c r="C2496" t="s">
        <v>849</v>
      </c>
      <c r="D2496">
        <v>716.80133333333288</v>
      </c>
    </row>
    <row r="2497" spans="1:4">
      <c r="A2497">
        <v>2030</v>
      </c>
      <c r="B2497" t="s">
        <v>977</v>
      </c>
      <c r="C2497" t="s">
        <v>849</v>
      </c>
      <c r="D2497">
        <v>760.98399999999947</v>
      </c>
    </row>
    <row r="2498" spans="1:4">
      <c r="A2498">
        <v>2031</v>
      </c>
      <c r="B2498" t="s">
        <v>977</v>
      </c>
      <c r="C2498" t="s">
        <v>849</v>
      </c>
      <c r="D2498">
        <v>825.39549999999963</v>
      </c>
    </row>
    <row r="2499" spans="1:4">
      <c r="A2499">
        <v>2032</v>
      </c>
      <c r="B2499" t="s">
        <v>977</v>
      </c>
      <c r="C2499" t="s">
        <v>849</v>
      </c>
      <c r="D2499">
        <v>889.80699999999979</v>
      </c>
    </row>
    <row r="2500" spans="1:4">
      <c r="A2500">
        <v>2033</v>
      </c>
      <c r="B2500" t="s">
        <v>977</v>
      </c>
      <c r="C2500" t="s">
        <v>849</v>
      </c>
      <c r="D2500">
        <v>954.21849999999995</v>
      </c>
    </row>
    <row r="2501" spans="1:4">
      <c r="A2501">
        <v>2034</v>
      </c>
      <c r="B2501" t="s">
        <v>977</v>
      </c>
      <c r="C2501" t="s">
        <v>849</v>
      </c>
      <c r="D2501">
        <v>1018.63</v>
      </c>
    </row>
    <row r="2502" spans="1:4">
      <c r="A2502">
        <v>2035</v>
      </c>
      <c r="B2502" t="s">
        <v>977</v>
      </c>
      <c r="C2502" t="s">
        <v>849</v>
      </c>
      <c r="D2502">
        <v>1083.0415</v>
      </c>
    </row>
    <row r="2503" spans="1:4">
      <c r="A2503">
        <v>2036</v>
      </c>
      <c r="B2503" t="s">
        <v>977</v>
      </c>
      <c r="C2503" t="s">
        <v>849</v>
      </c>
      <c r="D2503">
        <v>1147.453</v>
      </c>
    </row>
    <row r="2504" spans="1:4">
      <c r="A2504">
        <v>2037</v>
      </c>
      <c r="B2504" t="s">
        <v>977</v>
      </c>
      <c r="C2504" t="s">
        <v>849</v>
      </c>
      <c r="D2504">
        <v>1211.864500000001</v>
      </c>
    </row>
    <row r="2505" spans="1:4">
      <c r="A2505">
        <v>2038</v>
      </c>
      <c r="B2505" t="s">
        <v>977</v>
      </c>
      <c r="C2505" t="s">
        <v>849</v>
      </c>
      <c r="D2505">
        <v>1276.276000000001</v>
      </c>
    </row>
    <row r="2506" spans="1:4">
      <c r="A2506">
        <v>2039</v>
      </c>
      <c r="B2506" t="s">
        <v>977</v>
      </c>
      <c r="C2506" t="s">
        <v>849</v>
      </c>
      <c r="D2506">
        <v>1340.6875000000009</v>
      </c>
    </row>
    <row r="2507" spans="1:4">
      <c r="A2507">
        <v>2040</v>
      </c>
      <c r="B2507" t="s">
        <v>977</v>
      </c>
      <c r="C2507" t="s">
        <v>849</v>
      </c>
      <c r="D2507">
        <v>1405.098999999999</v>
      </c>
    </row>
    <row r="2508" spans="1:4">
      <c r="A2508">
        <v>2041</v>
      </c>
      <c r="B2508" t="s">
        <v>977</v>
      </c>
      <c r="C2508" t="s">
        <v>849</v>
      </c>
      <c r="D2508">
        <v>1479.1722249999989</v>
      </c>
    </row>
    <row r="2509" spans="1:4">
      <c r="A2509">
        <v>2042</v>
      </c>
      <c r="B2509" t="s">
        <v>977</v>
      </c>
      <c r="C2509" t="s">
        <v>849</v>
      </c>
      <c r="D2509">
        <v>1553.245449999999</v>
      </c>
    </row>
    <row r="2510" spans="1:4">
      <c r="A2510">
        <v>2043</v>
      </c>
      <c r="B2510" t="s">
        <v>977</v>
      </c>
      <c r="C2510" t="s">
        <v>849</v>
      </c>
      <c r="D2510">
        <v>1627.318675</v>
      </c>
    </row>
    <row r="2511" spans="1:4">
      <c r="A2511">
        <v>2044</v>
      </c>
      <c r="B2511" t="s">
        <v>977</v>
      </c>
      <c r="C2511" t="s">
        <v>849</v>
      </c>
      <c r="D2511">
        <v>1701.3919000000001</v>
      </c>
    </row>
    <row r="2512" spans="1:4">
      <c r="A2512">
        <v>2045</v>
      </c>
      <c r="B2512" t="s">
        <v>977</v>
      </c>
      <c r="C2512" t="s">
        <v>849</v>
      </c>
      <c r="D2512">
        <v>1775.4651249999999</v>
      </c>
    </row>
    <row r="2513" spans="1:4">
      <c r="A2513">
        <v>2046</v>
      </c>
      <c r="B2513" t="s">
        <v>977</v>
      </c>
      <c r="C2513" t="s">
        <v>849</v>
      </c>
      <c r="D2513">
        <v>1849.53835</v>
      </c>
    </row>
    <row r="2514" spans="1:4">
      <c r="A2514">
        <v>2047</v>
      </c>
      <c r="B2514" t="s">
        <v>977</v>
      </c>
      <c r="C2514" t="s">
        <v>849</v>
      </c>
      <c r="D2514">
        <v>1923.6115749999999</v>
      </c>
    </row>
    <row r="2515" spans="1:4">
      <c r="A2515">
        <v>2048</v>
      </c>
      <c r="B2515" t="s">
        <v>977</v>
      </c>
      <c r="C2515" t="s">
        <v>849</v>
      </c>
      <c r="D2515">
        <v>1997.6848</v>
      </c>
    </row>
    <row r="2516" spans="1:4">
      <c r="A2516">
        <v>2049</v>
      </c>
      <c r="B2516" t="s">
        <v>977</v>
      </c>
      <c r="C2516" t="s">
        <v>849</v>
      </c>
      <c r="D2516">
        <v>2071.7580250000001</v>
      </c>
    </row>
    <row r="2517" spans="1:4">
      <c r="A2517">
        <v>2050</v>
      </c>
      <c r="B2517" t="s">
        <v>977</v>
      </c>
      <c r="C2517" t="s">
        <v>849</v>
      </c>
      <c r="D2517">
        <v>2145.8312499999979</v>
      </c>
    </row>
    <row r="2518" spans="1:4">
      <c r="A2518">
        <v>2017</v>
      </c>
      <c r="B2518" t="s">
        <v>852</v>
      </c>
      <c r="C2518" t="s">
        <v>849</v>
      </c>
      <c r="D2518">
        <v>414.03</v>
      </c>
    </row>
    <row r="2519" spans="1:4">
      <c r="A2519">
        <v>2018</v>
      </c>
      <c r="B2519" t="s">
        <v>852</v>
      </c>
      <c r="C2519" t="s">
        <v>849</v>
      </c>
      <c r="D2519">
        <v>612</v>
      </c>
    </row>
    <row r="2520" spans="1:4">
      <c r="A2520">
        <v>2019</v>
      </c>
      <c r="B2520" t="s">
        <v>852</v>
      </c>
      <c r="C2520" t="s">
        <v>849</v>
      </c>
      <c r="D2520">
        <v>1050</v>
      </c>
    </row>
    <row r="2521" spans="1:4">
      <c r="A2521">
        <v>2020</v>
      </c>
      <c r="B2521" t="s">
        <v>852</v>
      </c>
      <c r="C2521" t="s">
        <v>849</v>
      </c>
      <c r="D2521">
        <v>836</v>
      </c>
    </row>
    <row r="2522" spans="1:4">
      <c r="A2522">
        <v>2021</v>
      </c>
      <c r="B2522" t="s">
        <v>852</v>
      </c>
      <c r="C2522" t="s">
        <v>849</v>
      </c>
      <c r="D2522">
        <v>807</v>
      </c>
    </row>
    <row r="2523" spans="1:4">
      <c r="A2523">
        <v>2022</v>
      </c>
      <c r="B2523" t="s">
        <v>852</v>
      </c>
      <c r="C2523" t="s">
        <v>849</v>
      </c>
      <c r="D2523">
        <v>807</v>
      </c>
    </row>
    <row r="2524" spans="1:4">
      <c r="A2524">
        <v>2023</v>
      </c>
      <c r="B2524" t="s">
        <v>852</v>
      </c>
      <c r="C2524" t="s">
        <v>849</v>
      </c>
      <c r="D2524">
        <v>807</v>
      </c>
    </row>
    <row r="2525" spans="1:4">
      <c r="A2525">
        <v>2024</v>
      </c>
      <c r="B2525" t="s">
        <v>852</v>
      </c>
      <c r="C2525" t="s">
        <v>849</v>
      </c>
      <c r="D2525">
        <v>807</v>
      </c>
    </row>
    <row r="2526" spans="1:4">
      <c r="A2526">
        <v>2025</v>
      </c>
      <c r="B2526" t="s">
        <v>852</v>
      </c>
      <c r="C2526" t="s">
        <v>849</v>
      </c>
      <c r="D2526">
        <v>807</v>
      </c>
    </row>
    <row r="2527" spans="1:4">
      <c r="A2527">
        <v>2026</v>
      </c>
      <c r="B2527" t="s">
        <v>852</v>
      </c>
      <c r="C2527" t="s">
        <v>849</v>
      </c>
      <c r="D2527">
        <v>827</v>
      </c>
    </row>
    <row r="2528" spans="1:4">
      <c r="A2528">
        <v>2027</v>
      </c>
      <c r="B2528" t="s">
        <v>852</v>
      </c>
      <c r="C2528" t="s">
        <v>849</v>
      </c>
      <c r="D2528">
        <v>847</v>
      </c>
    </row>
    <row r="2529" spans="1:4">
      <c r="A2529">
        <v>2028</v>
      </c>
      <c r="B2529" t="s">
        <v>852</v>
      </c>
      <c r="C2529" t="s">
        <v>849</v>
      </c>
      <c r="D2529">
        <v>867</v>
      </c>
    </row>
    <row r="2530" spans="1:4">
      <c r="A2530">
        <v>2029</v>
      </c>
      <c r="B2530" t="s">
        <v>852</v>
      </c>
      <c r="C2530" t="s">
        <v>849</v>
      </c>
      <c r="D2530">
        <v>887</v>
      </c>
    </row>
    <row r="2531" spans="1:4">
      <c r="A2531">
        <v>2030</v>
      </c>
      <c r="B2531" t="s">
        <v>852</v>
      </c>
      <c r="C2531" t="s">
        <v>849</v>
      </c>
      <c r="D2531">
        <v>907</v>
      </c>
    </row>
    <row r="2532" spans="1:4">
      <c r="A2532">
        <v>2031</v>
      </c>
      <c r="B2532" t="s">
        <v>852</v>
      </c>
      <c r="C2532" t="s">
        <v>849</v>
      </c>
      <c r="D2532">
        <v>927</v>
      </c>
    </row>
    <row r="2533" spans="1:4">
      <c r="A2533">
        <v>2032</v>
      </c>
      <c r="B2533" t="s">
        <v>852</v>
      </c>
      <c r="C2533" t="s">
        <v>849</v>
      </c>
      <c r="D2533">
        <v>947</v>
      </c>
    </row>
    <row r="2534" spans="1:4">
      <c r="A2534">
        <v>2033</v>
      </c>
      <c r="B2534" t="s">
        <v>852</v>
      </c>
      <c r="C2534" t="s">
        <v>849</v>
      </c>
      <c r="D2534">
        <v>967</v>
      </c>
    </row>
    <row r="2535" spans="1:4">
      <c r="A2535">
        <v>2034</v>
      </c>
      <c r="B2535" t="s">
        <v>852</v>
      </c>
      <c r="C2535" t="s">
        <v>849</v>
      </c>
      <c r="D2535">
        <v>987</v>
      </c>
    </row>
    <row r="2536" spans="1:4">
      <c r="A2536">
        <v>2035</v>
      </c>
      <c r="B2536" t="s">
        <v>852</v>
      </c>
      <c r="C2536" t="s">
        <v>849</v>
      </c>
      <c r="D2536">
        <v>1007</v>
      </c>
    </row>
    <row r="2537" spans="1:4">
      <c r="A2537">
        <v>2036</v>
      </c>
      <c r="B2537" t="s">
        <v>852</v>
      </c>
      <c r="C2537" t="s">
        <v>849</v>
      </c>
      <c r="D2537">
        <v>1027</v>
      </c>
    </row>
    <row r="2538" spans="1:4">
      <c r="A2538">
        <v>2037</v>
      </c>
      <c r="B2538" t="s">
        <v>852</v>
      </c>
      <c r="C2538" t="s">
        <v>849</v>
      </c>
      <c r="D2538">
        <v>1047</v>
      </c>
    </row>
    <row r="2539" spans="1:4">
      <c r="A2539">
        <v>2038</v>
      </c>
      <c r="B2539" t="s">
        <v>852</v>
      </c>
      <c r="C2539" t="s">
        <v>849</v>
      </c>
      <c r="D2539">
        <v>1067</v>
      </c>
    </row>
    <row r="2540" spans="1:4">
      <c r="A2540">
        <v>2039</v>
      </c>
      <c r="B2540" t="s">
        <v>852</v>
      </c>
      <c r="C2540" t="s">
        <v>849</v>
      </c>
      <c r="D2540">
        <v>1087</v>
      </c>
    </row>
    <row r="2541" spans="1:4">
      <c r="A2541">
        <v>2040</v>
      </c>
      <c r="B2541" t="s">
        <v>852</v>
      </c>
      <c r="C2541" t="s">
        <v>849</v>
      </c>
      <c r="D2541">
        <v>1107</v>
      </c>
    </row>
    <row r="2542" spans="1:4">
      <c r="A2542">
        <v>2041</v>
      </c>
      <c r="B2542" t="s">
        <v>852</v>
      </c>
      <c r="C2542" t="s">
        <v>849</v>
      </c>
      <c r="D2542">
        <v>1127</v>
      </c>
    </row>
    <row r="2543" spans="1:4">
      <c r="A2543">
        <v>2042</v>
      </c>
      <c r="B2543" t="s">
        <v>852</v>
      </c>
      <c r="C2543" t="s">
        <v>849</v>
      </c>
      <c r="D2543">
        <v>1147</v>
      </c>
    </row>
    <row r="2544" spans="1:4">
      <c r="A2544">
        <v>2043</v>
      </c>
      <c r="B2544" t="s">
        <v>852</v>
      </c>
      <c r="C2544" t="s">
        <v>849</v>
      </c>
      <c r="D2544">
        <v>1167</v>
      </c>
    </row>
    <row r="2545" spans="1:4">
      <c r="A2545">
        <v>2044</v>
      </c>
      <c r="B2545" t="s">
        <v>852</v>
      </c>
      <c r="C2545" t="s">
        <v>849</v>
      </c>
      <c r="D2545">
        <v>1187</v>
      </c>
    </row>
    <row r="2546" spans="1:4">
      <c r="A2546">
        <v>2045</v>
      </c>
      <c r="B2546" t="s">
        <v>852</v>
      </c>
      <c r="C2546" t="s">
        <v>849</v>
      </c>
      <c r="D2546">
        <v>1207</v>
      </c>
    </row>
    <row r="2547" spans="1:4">
      <c r="A2547">
        <v>2046</v>
      </c>
      <c r="B2547" t="s">
        <v>852</v>
      </c>
      <c r="C2547" t="s">
        <v>849</v>
      </c>
      <c r="D2547">
        <v>1227</v>
      </c>
    </row>
    <row r="2548" spans="1:4">
      <c r="A2548">
        <v>2047</v>
      </c>
      <c r="B2548" t="s">
        <v>852</v>
      </c>
      <c r="C2548" t="s">
        <v>849</v>
      </c>
      <c r="D2548">
        <v>1247</v>
      </c>
    </row>
    <row r="2549" spans="1:4">
      <c r="A2549">
        <v>2048</v>
      </c>
      <c r="B2549" t="s">
        <v>852</v>
      </c>
      <c r="C2549" t="s">
        <v>849</v>
      </c>
      <c r="D2549">
        <v>1267</v>
      </c>
    </row>
    <row r="2550" spans="1:4">
      <c r="A2550">
        <v>2049</v>
      </c>
      <c r="B2550" t="s">
        <v>852</v>
      </c>
      <c r="C2550" t="s">
        <v>849</v>
      </c>
      <c r="D2550">
        <v>1287</v>
      </c>
    </row>
    <row r="2551" spans="1:4">
      <c r="A2551">
        <v>2050</v>
      </c>
      <c r="B2551" t="s">
        <v>852</v>
      </c>
      <c r="C2551" t="s">
        <v>849</v>
      </c>
      <c r="D2551">
        <v>1307</v>
      </c>
    </row>
    <row r="2552" spans="1:4">
      <c r="A2552">
        <v>2017</v>
      </c>
      <c r="B2552" t="s">
        <v>978</v>
      </c>
      <c r="C2552" t="s">
        <v>849</v>
      </c>
      <c r="D2552">
        <v>414.03</v>
      </c>
    </row>
    <row r="2553" spans="1:4">
      <c r="A2553">
        <v>2018</v>
      </c>
      <c r="B2553" t="s">
        <v>978</v>
      </c>
      <c r="C2553" t="s">
        <v>849</v>
      </c>
      <c r="D2553">
        <v>612</v>
      </c>
    </row>
    <row r="2554" spans="1:4">
      <c r="A2554">
        <v>2019</v>
      </c>
      <c r="B2554" t="s">
        <v>978</v>
      </c>
      <c r="C2554" t="s">
        <v>849</v>
      </c>
      <c r="D2554">
        <v>1050</v>
      </c>
    </row>
    <row r="2555" spans="1:4">
      <c r="A2555">
        <v>2020</v>
      </c>
      <c r="B2555" t="s">
        <v>978</v>
      </c>
      <c r="C2555" t="s">
        <v>849</v>
      </c>
      <c r="D2555">
        <v>836</v>
      </c>
    </row>
    <row r="2556" spans="1:4">
      <c r="A2556">
        <v>2021</v>
      </c>
      <c r="B2556" t="s">
        <v>978</v>
      </c>
      <c r="C2556" t="s">
        <v>849</v>
      </c>
      <c r="D2556">
        <v>807</v>
      </c>
    </row>
    <row r="2557" spans="1:4">
      <c r="A2557">
        <v>2022</v>
      </c>
      <c r="B2557" t="s">
        <v>978</v>
      </c>
      <c r="C2557" t="s">
        <v>849</v>
      </c>
      <c r="D2557">
        <v>414.03</v>
      </c>
    </row>
    <row r="2558" spans="1:4">
      <c r="A2558">
        <v>2023</v>
      </c>
      <c r="B2558" t="s">
        <v>978</v>
      </c>
      <c r="C2558" t="s">
        <v>849</v>
      </c>
      <c r="D2558">
        <v>414.03</v>
      </c>
    </row>
    <row r="2559" spans="1:4">
      <c r="A2559">
        <v>2024</v>
      </c>
      <c r="B2559" t="s">
        <v>978</v>
      </c>
      <c r="C2559" t="s">
        <v>849</v>
      </c>
      <c r="D2559">
        <v>414.03</v>
      </c>
    </row>
    <row r="2560" spans="1:4">
      <c r="A2560">
        <v>2025</v>
      </c>
      <c r="B2560" t="s">
        <v>978</v>
      </c>
      <c r="C2560" t="s">
        <v>849</v>
      </c>
      <c r="D2560">
        <v>414.03</v>
      </c>
    </row>
    <row r="2561" spans="1:4">
      <c r="A2561">
        <v>2026</v>
      </c>
      <c r="B2561" t="s">
        <v>978</v>
      </c>
      <c r="C2561" t="s">
        <v>849</v>
      </c>
      <c r="D2561">
        <v>414.03</v>
      </c>
    </row>
    <row r="2562" spans="1:4">
      <c r="A2562">
        <v>2027</v>
      </c>
      <c r="B2562" t="s">
        <v>978</v>
      </c>
      <c r="C2562" t="s">
        <v>849</v>
      </c>
      <c r="D2562">
        <v>414.03</v>
      </c>
    </row>
    <row r="2563" spans="1:4">
      <c r="A2563">
        <v>2028</v>
      </c>
      <c r="B2563" t="s">
        <v>978</v>
      </c>
      <c r="C2563" t="s">
        <v>849</v>
      </c>
      <c r="D2563">
        <v>414.03</v>
      </c>
    </row>
    <row r="2564" spans="1:4">
      <c r="A2564">
        <v>2029</v>
      </c>
      <c r="B2564" t="s">
        <v>978</v>
      </c>
      <c r="C2564" t="s">
        <v>849</v>
      </c>
      <c r="D2564">
        <v>414.03</v>
      </c>
    </row>
    <row r="2565" spans="1:4">
      <c r="A2565">
        <v>2030</v>
      </c>
      <c r="B2565" t="s">
        <v>978</v>
      </c>
      <c r="C2565" t="s">
        <v>849</v>
      </c>
      <c r="D2565">
        <v>414.03</v>
      </c>
    </row>
    <row r="2566" spans="1:4">
      <c r="A2566">
        <v>2031</v>
      </c>
      <c r="B2566" t="s">
        <v>978</v>
      </c>
      <c r="C2566" t="s">
        <v>849</v>
      </c>
      <c r="D2566">
        <v>414.03</v>
      </c>
    </row>
    <row r="2567" spans="1:4">
      <c r="A2567">
        <v>2032</v>
      </c>
      <c r="B2567" t="s">
        <v>978</v>
      </c>
      <c r="C2567" t="s">
        <v>849</v>
      </c>
      <c r="D2567">
        <v>414.03</v>
      </c>
    </row>
    <row r="2568" spans="1:4">
      <c r="A2568">
        <v>2033</v>
      </c>
      <c r="B2568" t="s">
        <v>978</v>
      </c>
      <c r="C2568" t="s">
        <v>849</v>
      </c>
      <c r="D2568">
        <v>414.03</v>
      </c>
    </row>
    <row r="2569" spans="1:4">
      <c r="A2569">
        <v>2034</v>
      </c>
      <c r="B2569" t="s">
        <v>978</v>
      </c>
      <c r="C2569" t="s">
        <v>849</v>
      </c>
      <c r="D2569">
        <v>414.03</v>
      </c>
    </row>
    <row r="2570" spans="1:4">
      <c r="A2570">
        <v>2035</v>
      </c>
      <c r="B2570" t="s">
        <v>978</v>
      </c>
      <c r="C2570" t="s">
        <v>849</v>
      </c>
      <c r="D2570">
        <v>414.03</v>
      </c>
    </row>
    <row r="2571" spans="1:4">
      <c r="A2571">
        <v>2036</v>
      </c>
      <c r="B2571" t="s">
        <v>978</v>
      </c>
      <c r="C2571" t="s">
        <v>849</v>
      </c>
      <c r="D2571">
        <v>414.03</v>
      </c>
    </row>
    <row r="2572" spans="1:4">
      <c r="A2572">
        <v>2037</v>
      </c>
      <c r="B2572" t="s">
        <v>978</v>
      </c>
      <c r="C2572" t="s">
        <v>849</v>
      </c>
      <c r="D2572">
        <v>414.03</v>
      </c>
    </row>
    <row r="2573" spans="1:4">
      <c r="A2573">
        <v>2038</v>
      </c>
      <c r="B2573" t="s">
        <v>978</v>
      </c>
      <c r="C2573" t="s">
        <v>849</v>
      </c>
      <c r="D2573">
        <v>414.03</v>
      </c>
    </row>
    <row r="2574" spans="1:4">
      <c r="A2574">
        <v>2039</v>
      </c>
      <c r="B2574" t="s">
        <v>978</v>
      </c>
      <c r="C2574" t="s">
        <v>849</v>
      </c>
      <c r="D2574">
        <v>414.03</v>
      </c>
    </row>
    <row r="2575" spans="1:4">
      <c r="A2575">
        <v>2040</v>
      </c>
      <c r="B2575" t="s">
        <v>978</v>
      </c>
      <c r="C2575" t="s">
        <v>849</v>
      </c>
      <c r="D2575">
        <v>414.03</v>
      </c>
    </row>
    <row r="2576" spans="1:4">
      <c r="A2576">
        <v>2041</v>
      </c>
      <c r="B2576" t="s">
        <v>978</v>
      </c>
      <c r="C2576" t="s">
        <v>849</v>
      </c>
      <c r="D2576">
        <v>414.03</v>
      </c>
    </row>
    <row r="2577" spans="1:4">
      <c r="A2577">
        <v>2042</v>
      </c>
      <c r="B2577" t="s">
        <v>978</v>
      </c>
      <c r="C2577" t="s">
        <v>849</v>
      </c>
      <c r="D2577">
        <v>414.03</v>
      </c>
    </row>
    <row r="2578" spans="1:4">
      <c r="A2578">
        <v>2043</v>
      </c>
      <c r="B2578" t="s">
        <v>978</v>
      </c>
      <c r="C2578" t="s">
        <v>849</v>
      </c>
      <c r="D2578">
        <v>414.03</v>
      </c>
    </row>
    <row r="2579" spans="1:4">
      <c r="A2579">
        <v>2044</v>
      </c>
      <c r="B2579" t="s">
        <v>978</v>
      </c>
      <c r="C2579" t="s">
        <v>849</v>
      </c>
      <c r="D2579">
        <v>414.03</v>
      </c>
    </row>
    <row r="2580" spans="1:4">
      <c r="A2580">
        <v>2045</v>
      </c>
      <c r="B2580" t="s">
        <v>978</v>
      </c>
      <c r="C2580" t="s">
        <v>849</v>
      </c>
      <c r="D2580">
        <v>414.03</v>
      </c>
    </row>
    <row r="2581" spans="1:4">
      <c r="A2581">
        <v>2046</v>
      </c>
      <c r="B2581" t="s">
        <v>978</v>
      </c>
      <c r="C2581" t="s">
        <v>849</v>
      </c>
      <c r="D2581">
        <v>414.03</v>
      </c>
    </row>
    <row r="2582" spans="1:4">
      <c r="A2582">
        <v>2047</v>
      </c>
      <c r="B2582" t="s">
        <v>978</v>
      </c>
      <c r="C2582" t="s">
        <v>849</v>
      </c>
      <c r="D2582">
        <v>414.03</v>
      </c>
    </row>
    <row r="2583" spans="1:4">
      <c r="A2583">
        <v>2048</v>
      </c>
      <c r="B2583" t="s">
        <v>978</v>
      </c>
      <c r="C2583" t="s">
        <v>849</v>
      </c>
      <c r="D2583">
        <v>414.03</v>
      </c>
    </row>
    <row r="2584" spans="1:4">
      <c r="A2584">
        <v>2049</v>
      </c>
      <c r="B2584" t="s">
        <v>978</v>
      </c>
      <c r="C2584" t="s">
        <v>849</v>
      </c>
      <c r="D2584">
        <v>414.03</v>
      </c>
    </row>
    <row r="2585" spans="1:4">
      <c r="A2585">
        <v>2050</v>
      </c>
      <c r="B2585" t="s">
        <v>978</v>
      </c>
      <c r="C2585" t="s">
        <v>849</v>
      </c>
      <c r="D2585">
        <v>414.03</v>
      </c>
    </row>
    <row r="2586" spans="1:4">
      <c r="A2586">
        <v>2017</v>
      </c>
      <c r="B2586" t="s">
        <v>979</v>
      </c>
      <c r="C2586" t="s">
        <v>849</v>
      </c>
      <c r="D2586">
        <v>0</v>
      </c>
    </row>
    <row r="2587" spans="1:4">
      <c r="A2587">
        <v>2018</v>
      </c>
      <c r="B2587" t="s">
        <v>979</v>
      </c>
      <c r="C2587" t="s">
        <v>849</v>
      </c>
      <c r="D2587">
        <v>0</v>
      </c>
    </row>
    <row r="2588" spans="1:4">
      <c r="A2588">
        <v>2019</v>
      </c>
      <c r="B2588" t="s">
        <v>979</v>
      </c>
      <c r="C2588" t="s">
        <v>849</v>
      </c>
      <c r="D2588">
        <v>0</v>
      </c>
    </row>
    <row r="2589" spans="1:4">
      <c r="A2589">
        <v>2020</v>
      </c>
      <c r="B2589" t="s">
        <v>979</v>
      </c>
      <c r="C2589" t="s">
        <v>849</v>
      </c>
      <c r="D2589">
        <v>0</v>
      </c>
    </row>
    <row r="2590" spans="1:4">
      <c r="A2590">
        <v>2021</v>
      </c>
      <c r="B2590" t="s">
        <v>979</v>
      </c>
      <c r="C2590" t="s">
        <v>849</v>
      </c>
      <c r="D2590">
        <v>0</v>
      </c>
    </row>
    <row r="2591" spans="1:4">
      <c r="A2591">
        <v>2022</v>
      </c>
      <c r="B2591" t="s">
        <v>979</v>
      </c>
      <c r="C2591" t="s">
        <v>849</v>
      </c>
      <c r="D2591">
        <v>392.97</v>
      </c>
    </row>
    <row r="2592" spans="1:4">
      <c r="A2592">
        <v>2023</v>
      </c>
      <c r="B2592" t="s">
        <v>979</v>
      </c>
      <c r="C2592" t="s">
        <v>849</v>
      </c>
      <c r="D2592">
        <v>392.97</v>
      </c>
    </row>
    <row r="2593" spans="1:4">
      <c r="A2593">
        <v>2024</v>
      </c>
      <c r="B2593" t="s">
        <v>979</v>
      </c>
      <c r="C2593" t="s">
        <v>849</v>
      </c>
      <c r="D2593">
        <v>392.97</v>
      </c>
    </row>
    <row r="2594" spans="1:4">
      <c r="A2594">
        <v>2025</v>
      </c>
      <c r="B2594" t="s">
        <v>979</v>
      </c>
      <c r="C2594" t="s">
        <v>849</v>
      </c>
      <c r="D2594">
        <v>392.97</v>
      </c>
    </row>
    <row r="2595" spans="1:4">
      <c r="A2595">
        <v>2026</v>
      </c>
      <c r="B2595" t="s">
        <v>979</v>
      </c>
      <c r="C2595" t="s">
        <v>849</v>
      </c>
      <c r="D2595">
        <v>412.97</v>
      </c>
    </row>
    <row r="2596" spans="1:4">
      <c r="A2596">
        <v>2027</v>
      </c>
      <c r="B2596" t="s">
        <v>979</v>
      </c>
      <c r="C2596" t="s">
        <v>849</v>
      </c>
      <c r="D2596">
        <v>432.97</v>
      </c>
    </row>
    <row r="2597" spans="1:4">
      <c r="A2597">
        <v>2028</v>
      </c>
      <c r="B2597" t="s">
        <v>979</v>
      </c>
      <c r="C2597" t="s">
        <v>849</v>
      </c>
      <c r="D2597">
        <v>452.97</v>
      </c>
    </row>
    <row r="2598" spans="1:4">
      <c r="A2598">
        <v>2029</v>
      </c>
      <c r="B2598" t="s">
        <v>979</v>
      </c>
      <c r="C2598" t="s">
        <v>849</v>
      </c>
      <c r="D2598">
        <v>472.97</v>
      </c>
    </row>
    <row r="2599" spans="1:4">
      <c r="A2599">
        <v>2030</v>
      </c>
      <c r="B2599" t="s">
        <v>979</v>
      </c>
      <c r="C2599" t="s">
        <v>849</v>
      </c>
      <c r="D2599">
        <v>492.97</v>
      </c>
    </row>
    <row r="2600" spans="1:4">
      <c r="A2600">
        <v>2031</v>
      </c>
      <c r="B2600" t="s">
        <v>979</v>
      </c>
      <c r="C2600" t="s">
        <v>849</v>
      </c>
      <c r="D2600">
        <v>512.97</v>
      </c>
    </row>
    <row r="2601" spans="1:4">
      <c r="A2601">
        <v>2032</v>
      </c>
      <c r="B2601" t="s">
        <v>979</v>
      </c>
      <c r="C2601" t="s">
        <v>849</v>
      </c>
      <c r="D2601">
        <v>532.97</v>
      </c>
    </row>
    <row r="2602" spans="1:4">
      <c r="A2602">
        <v>2033</v>
      </c>
      <c r="B2602" t="s">
        <v>979</v>
      </c>
      <c r="C2602" t="s">
        <v>849</v>
      </c>
      <c r="D2602">
        <v>552.97</v>
      </c>
    </row>
    <row r="2603" spans="1:4">
      <c r="A2603">
        <v>2034</v>
      </c>
      <c r="B2603" t="s">
        <v>979</v>
      </c>
      <c r="C2603" t="s">
        <v>849</v>
      </c>
      <c r="D2603">
        <v>572.97</v>
      </c>
    </row>
    <row r="2604" spans="1:4">
      <c r="A2604">
        <v>2035</v>
      </c>
      <c r="B2604" t="s">
        <v>979</v>
      </c>
      <c r="C2604" t="s">
        <v>849</v>
      </c>
      <c r="D2604">
        <v>592.97</v>
      </c>
    </row>
    <row r="2605" spans="1:4">
      <c r="A2605">
        <v>2036</v>
      </c>
      <c r="B2605" t="s">
        <v>979</v>
      </c>
      <c r="C2605" t="s">
        <v>849</v>
      </c>
      <c r="D2605">
        <v>612.97</v>
      </c>
    </row>
    <row r="2606" spans="1:4">
      <c r="A2606">
        <v>2037</v>
      </c>
      <c r="B2606" t="s">
        <v>979</v>
      </c>
      <c r="C2606" t="s">
        <v>849</v>
      </c>
      <c r="D2606">
        <v>632.97</v>
      </c>
    </row>
    <row r="2607" spans="1:4">
      <c r="A2607">
        <v>2038</v>
      </c>
      <c r="B2607" t="s">
        <v>979</v>
      </c>
      <c r="C2607" t="s">
        <v>849</v>
      </c>
      <c r="D2607">
        <v>652.97</v>
      </c>
    </row>
    <row r="2608" spans="1:4">
      <c r="A2608">
        <v>2039</v>
      </c>
      <c r="B2608" t="s">
        <v>979</v>
      </c>
      <c r="C2608" t="s">
        <v>849</v>
      </c>
      <c r="D2608">
        <v>672.97</v>
      </c>
    </row>
    <row r="2609" spans="1:4">
      <c r="A2609">
        <v>2040</v>
      </c>
      <c r="B2609" t="s">
        <v>979</v>
      </c>
      <c r="C2609" t="s">
        <v>849</v>
      </c>
      <c r="D2609">
        <v>692.97</v>
      </c>
    </row>
    <row r="2610" spans="1:4">
      <c r="A2610">
        <v>2041</v>
      </c>
      <c r="B2610" t="s">
        <v>979</v>
      </c>
      <c r="C2610" t="s">
        <v>849</v>
      </c>
      <c r="D2610">
        <v>712.97</v>
      </c>
    </row>
    <row r="2611" spans="1:4">
      <c r="A2611">
        <v>2042</v>
      </c>
      <c r="B2611" t="s">
        <v>979</v>
      </c>
      <c r="C2611" t="s">
        <v>849</v>
      </c>
      <c r="D2611">
        <v>732.97</v>
      </c>
    </row>
    <row r="2612" spans="1:4">
      <c r="A2612">
        <v>2043</v>
      </c>
      <c r="B2612" t="s">
        <v>979</v>
      </c>
      <c r="C2612" t="s">
        <v>849</v>
      </c>
      <c r="D2612">
        <v>752.97</v>
      </c>
    </row>
    <row r="2613" spans="1:4">
      <c r="A2613">
        <v>2044</v>
      </c>
      <c r="B2613" t="s">
        <v>979</v>
      </c>
      <c r="C2613" t="s">
        <v>849</v>
      </c>
      <c r="D2613">
        <v>772.97</v>
      </c>
    </row>
    <row r="2614" spans="1:4">
      <c r="A2614">
        <v>2045</v>
      </c>
      <c r="B2614" t="s">
        <v>979</v>
      </c>
      <c r="C2614" t="s">
        <v>849</v>
      </c>
      <c r="D2614">
        <v>792.97</v>
      </c>
    </row>
    <row r="2615" spans="1:4">
      <c r="A2615">
        <v>2046</v>
      </c>
      <c r="B2615" t="s">
        <v>979</v>
      </c>
      <c r="C2615" t="s">
        <v>849</v>
      </c>
      <c r="D2615">
        <v>812.97</v>
      </c>
    </row>
    <row r="2616" spans="1:4">
      <c r="A2616">
        <v>2047</v>
      </c>
      <c r="B2616" t="s">
        <v>979</v>
      </c>
      <c r="C2616" t="s">
        <v>849</v>
      </c>
      <c r="D2616">
        <v>832.97</v>
      </c>
    </row>
    <row r="2617" spans="1:4">
      <c r="A2617">
        <v>2048</v>
      </c>
      <c r="B2617" t="s">
        <v>979</v>
      </c>
      <c r="C2617" t="s">
        <v>849</v>
      </c>
      <c r="D2617">
        <v>852.97</v>
      </c>
    </row>
    <row r="2618" spans="1:4">
      <c r="A2618">
        <v>2049</v>
      </c>
      <c r="B2618" t="s">
        <v>979</v>
      </c>
      <c r="C2618" t="s">
        <v>849</v>
      </c>
      <c r="D2618">
        <v>872.97</v>
      </c>
    </row>
    <row r="2619" spans="1:4">
      <c r="A2619">
        <v>2050</v>
      </c>
      <c r="B2619" t="s">
        <v>979</v>
      </c>
      <c r="C2619" t="s">
        <v>849</v>
      </c>
      <c r="D2619">
        <v>892.97</v>
      </c>
    </row>
    <row r="2620" spans="1:4">
      <c r="A2620">
        <v>2017</v>
      </c>
      <c r="B2620" t="s">
        <v>871</v>
      </c>
      <c r="C2620" t="s">
        <v>872</v>
      </c>
      <c r="D2620">
        <v>13163120.808049999</v>
      </c>
    </row>
    <row r="2621" spans="1:4">
      <c r="A2621">
        <v>2018</v>
      </c>
      <c r="B2621" t="s">
        <v>871</v>
      </c>
      <c r="C2621" t="s">
        <v>872</v>
      </c>
      <c r="D2621">
        <v>15255863.15914</v>
      </c>
    </row>
    <row r="2622" spans="1:4">
      <c r="A2622">
        <v>2019</v>
      </c>
      <c r="B2622" t="s">
        <v>871</v>
      </c>
      <c r="C2622" t="s">
        <v>872</v>
      </c>
      <c r="D2622">
        <v>16971448.665240001</v>
      </c>
    </row>
    <row r="2623" spans="1:4">
      <c r="A2623">
        <v>2020</v>
      </c>
      <c r="B2623" t="s">
        <v>871</v>
      </c>
      <c r="C2623" t="s">
        <v>872</v>
      </c>
      <c r="D2623">
        <v>7257307.5236592274</v>
      </c>
    </row>
    <row r="2624" spans="1:4">
      <c r="A2624">
        <v>2021</v>
      </c>
      <c r="B2624" t="s">
        <v>871</v>
      </c>
      <c r="C2624" t="s">
        <v>872</v>
      </c>
      <c r="D2624">
        <v>9769527.7361621782</v>
      </c>
    </row>
    <row r="2625" spans="1:4">
      <c r="A2625">
        <v>2022</v>
      </c>
      <c r="B2625" t="s">
        <v>871</v>
      </c>
      <c r="C2625" t="s">
        <v>872</v>
      </c>
      <c r="D2625">
        <v>14317578.12953227</v>
      </c>
    </row>
    <row r="2626" spans="1:4">
      <c r="A2626">
        <v>2023</v>
      </c>
      <c r="B2626" t="s">
        <v>871</v>
      </c>
      <c r="C2626" t="s">
        <v>872</v>
      </c>
      <c r="D2626">
        <v>16432643.311569739</v>
      </c>
    </row>
    <row r="2627" spans="1:4">
      <c r="A2627">
        <v>2024</v>
      </c>
      <c r="B2627" t="s">
        <v>871</v>
      </c>
      <c r="C2627" t="s">
        <v>872</v>
      </c>
      <c r="D2627">
        <v>18484290.384019099</v>
      </c>
    </row>
    <row r="2628" spans="1:4">
      <c r="A2628">
        <v>2025</v>
      </c>
      <c r="B2628" t="s">
        <v>871</v>
      </c>
      <c r="C2628" t="s">
        <v>872</v>
      </c>
      <c r="D2628">
        <v>20499912.08689712</v>
      </c>
    </row>
    <row r="2629" spans="1:4">
      <c r="A2629">
        <v>2026</v>
      </c>
      <c r="B2629" t="s">
        <v>871</v>
      </c>
      <c r="C2629" t="s">
        <v>872</v>
      </c>
      <c r="D2629">
        <v>22488412.246293511</v>
      </c>
    </row>
    <row r="2630" spans="1:4">
      <c r="A2630">
        <v>2027</v>
      </c>
      <c r="B2630" t="s">
        <v>871</v>
      </c>
      <c r="C2630" t="s">
        <v>872</v>
      </c>
      <c r="D2630">
        <v>24474821.205338251</v>
      </c>
    </row>
    <row r="2631" spans="1:4">
      <c r="A2631">
        <v>2028</v>
      </c>
      <c r="B2631" t="s">
        <v>871</v>
      </c>
      <c r="C2631" t="s">
        <v>872</v>
      </c>
      <c r="D2631">
        <v>26408748.485222571</v>
      </c>
    </row>
    <row r="2632" spans="1:4">
      <c r="A2632">
        <v>2029</v>
      </c>
      <c r="B2632" t="s">
        <v>871</v>
      </c>
      <c r="C2632" t="s">
        <v>872</v>
      </c>
      <c r="D2632">
        <v>28327609.921413891</v>
      </c>
    </row>
    <row r="2633" spans="1:4">
      <c r="A2633">
        <v>2030</v>
      </c>
      <c r="B2633" t="s">
        <v>871</v>
      </c>
      <c r="C2633" t="s">
        <v>872</v>
      </c>
      <c r="D2633">
        <v>30245155.00099868</v>
      </c>
    </row>
    <row r="2634" spans="1:4">
      <c r="A2634">
        <v>2031</v>
      </c>
      <c r="B2634" t="s">
        <v>871</v>
      </c>
      <c r="C2634" t="s">
        <v>872</v>
      </c>
      <c r="D2634">
        <v>32184653.02051916</v>
      </c>
    </row>
    <row r="2635" spans="1:4">
      <c r="A2635">
        <v>2032</v>
      </c>
      <c r="B2635" t="s">
        <v>871</v>
      </c>
      <c r="C2635" t="s">
        <v>872</v>
      </c>
      <c r="D2635">
        <v>34160779.650986567</v>
      </c>
    </row>
    <row r="2636" spans="1:4">
      <c r="A2636">
        <v>2033</v>
      </c>
      <c r="B2636" t="s">
        <v>871</v>
      </c>
      <c r="C2636" t="s">
        <v>872</v>
      </c>
      <c r="D2636">
        <v>36183372.610997587</v>
      </c>
    </row>
    <row r="2637" spans="1:4">
      <c r="A2637">
        <v>2034</v>
      </c>
      <c r="B2637" t="s">
        <v>871</v>
      </c>
      <c r="C2637" t="s">
        <v>872</v>
      </c>
      <c r="D2637">
        <v>38258122.535570309</v>
      </c>
    </row>
    <row r="2638" spans="1:4">
      <c r="A2638">
        <v>2035</v>
      </c>
      <c r="B2638" t="s">
        <v>871</v>
      </c>
      <c r="C2638" t="s">
        <v>872</v>
      </c>
      <c r="D2638">
        <v>40386898.703490347</v>
      </c>
    </row>
    <row r="2639" spans="1:4">
      <c r="A2639">
        <v>2036</v>
      </c>
      <c r="B2639" t="s">
        <v>871</v>
      </c>
      <c r="C2639" t="s">
        <v>872</v>
      </c>
      <c r="D2639">
        <v>42559566.504662164</v>
      </c>
    </row>
    <row r="2640" spans="1:4">
      <c r="A2640">
        <v>2037</v>
      </c>
      <c r="B2640" t="s">
        <v>871</v>
      </c>
      <c r="C2640" t="s">
        <v>872</v>
      </c>
      <c r="D2640">
        <v>44787339.769726969</v>
      </c>
    </row>
    <row r="2641" spans="1:4">
      <c r="A2641">
        <v>2038</v>
      </c>
      <c r="B2641" t="s">
        <v>871</v>
      </c>
      <c r="C2641" t="s">
        <v>872</v>
      </c>
      <c r="D2641">
        <v>47080593.911006823</v>
      </c>
    </row>
    <row r="2642" spans="1:4">
      <c r="A2642">
        <v>2039</v>
      </c>
      <c r="B2642" t="s">
        <v>871</v>
      </c>
      <c r="C2642" t="s">
        <v>872</v>
      </c>
      <c r="D2642">
        <v>49448983.697456613</v>
      </c>
    </row>
    <row r="2643" spans="1:4">
      <c r="A2643">
        <v>2040</v>
      </c>
      <c r="B2643" t="s">
        <v>871</v>
      </c>
      <c r="C2643" t="s">
        <v>872</v>
      </c>
      <c r="D2643">
        <v>51901566.907257907</v>
      </c>
    </row>
    <row r="2644" spans="1:4">
      <c r="A2644">
        <v>2041</v>
      </c>
      <c r="B2644" t="s">
        <v>871</v>
      </c>
      <c r="C2644" t="s">
        <v>872</v>
      </c>
      <c r="D2644">
        <v>54421882.262745917</v>
      </c>
    </row>
    <row r="2645" spans="1:4">
      <c r="A2645">
        <v>2042</v>
      </c>
      <c r="B2645" t="s">
        <v>871</v>
      </c>
      <c r="C2645" t="s">
        <v>872</v>
      </c>
      <c r="D2645">
        <v>56993854.064971738</v>
      </c>
    </row>
    <row r="2646" spans="1:4">
      <c r="A2646">
        <v>2043</v>
      </c>
      <c r="B2646" t="s">
        <v>871</v>
      </c>
      <c r="C2646" t="s">
        <v>872</v>
      </c>
      <c r="D2646">
        <v>59601631.158445418</v>
      </c>
    </row>
    <row r="2647" spans="1:4">
      <c r="A2647">
        <v>2044</v>
      </c>
      <c r="B2647" t="s">
        <v>871</v>
      </c>
      <c r="C2647" t="s">
        <v>872</v>
      </c>
      <c r="D2647">
        <v>62229485.640006721</v>
      </c>
    </row>
    <row r="2648" spans="1:4">
      <c r="A2648">
        <v>2045</v>
      </c>
      <c r="B2648" t="s">
        <v>871</v>
      </c>
      <c r="C2648" t="s">
        <v>872</v>
      </c>
      <c r="D2648">
        <v>64891720.91751001</v>
      </c>
    </row>
    <row r="2649" spans="1:4">
      <c r="A2649">
        <v>2046</v>
      </c>
      <c r="B2649" t="s">
        <v>871</v>
      </c>
      <c r="C2649" t="s">
        <v>872</v>
      </c>
      <c r="D2649">
        <v>67569797.69201465</v>
      </c>
    </row>
    <row r="2650" spans="1:4">
      <c r="A2650">
        <v>2047</v>
      </c>
      <c r="B2650" t="s">
        <v>871</v>
      </c>
      <c r="C2650" t="s">
        <v>872</v>
      </c>
      <c r="D2650">
        <v>70245618.450889125</v>
      </c>
    </row>
    <row r="2651" spans="1:4">
      <c r="A2651">
        <v>2048</v>
      </c>
      <c r="B2651" t="s">
        <v>871</v>
      </c>
      <c r="C2651" t="s">
        <v>872</v>
      </c>
      <c r="D2651">
        <v>72935206.006179288</v>
      </c>
    </row>
    <row r="2652" spans="1:4">
      <c r="A2652">
        <v>2049</v>
      </c>
      <c r="B2652" t="s">
        <v>871</v>
      </c>
      <c r="C2652" t="s">
        <v>872</v>
      </c>
      <c r="D2652">
        <v>75617471.975745156</v>
      </c>
    </row>
    <row r="2653" spans="1:4">
      <c r="A2653">
        <v>2050</v>
      </c>
      <c r="B2653" t="s">
        <v>871</v>
      </c>
      <c r="C2653" t="s">
        <v>872</v>
      </c>
      <c r="D2653">
        <v>78308442.569216803</v>
      </c>
    </row>
    <row r="2654" spans="1:4">
      <c r="A2654">
        <v>2017</v>
      </c>
      <c r="B2654" t="s">
        <v>980</v>
      </c>
      <c r="C2654" t="s">
        <v>872</v>
      </c>
      <c r="D2654">
        <v>159476</v>
      </c>
    </row>
    <row r="2655" spans="1:4">
      <c r="A2655">
        <v>2018</v>
      </c>
      <c r="B2655" t="s">
        <v>980</v>
      </c>
      <c r="C2655" t="s">
        <v>872</v>
      </c>
      <c r="D2655">
        <v>248864</v>
      </c>
    </row>
    <row r="2656" spans="1:4">
      <c r="A2656">
        <v>2019</v>
      </c>
      <c r="B2656" t="s">
        <v>980</v>
      </c>
      <c r="C2656" t="s">
        <v>872</v>
      </c>
      <c r="D2656">
        <v>330004</v>
      </c>
    </row>
    <row r="2657" spans="1:4">
      <c r="A2657">
        <v>2020</v>
      </c>
      <c r="B2657" t="s">
        <v>980</v>
      </c>
      <c r="C2657" t="s">
        <v>872</v>
      </c>
      <c r="D2657">
        <v>0</v>
      </c>
    </row>
    <row r="2658" spans="1:4">
      <c r="A2658">
        <v>2021</v>
      </c>
      <c r="B2658" t="s">
        <v>980</v>
      </c>
      <c r="C2658" t="s">
        <v>872</v>
      </c>
      <c r="D2658">
        <v>0</v>
      </c>
    </row>
    <row r="2659" spans="1:4">
      <c r="A2659">
        <v>2022</v>
      </c>
      <c r="B2659" t="s">
        <v>980</v>
      </c>
      <c r="C2659" t="s">
        <v>872</v>
      </c>
      <c r="D2659">
        <v>0</v>
      </c>
    </row>
    <row r="2660" spans="1:4">
      <c r="A2660">
        <v>2023</v>
      </c>
      <c r="B2660" t="s">
        <v>980</v>
      </c>
      <c r="C2660" t="s">
        <v>872</v>
      </c>
      <c r="D2660">
        <v>0</v>
      </c>
    </row>
    <row r="2661" spans="1:4">
      <c r="A2661">
        <v>2024</v>
      </c>
      <c r="B2661" t="s">
        <v>980</v>
      </c>
      <c r="C2661" t="s">
        <v>872</v>
      </c>
      <c r="D2661">
        <v>0</v>
      </c>
    </row>
    <row r="2662" spans="1:4">
      <c r="A2662">
        <v>2025</v>
      </c>
      <c r="B2662" t="s">
        <v>980</v>
      </c>
      <c r="C2662" t="s">
        <v>872</v>
      </c>
      <c r="D2662">
        <v>0</v>
      </c>
    </row>
    <row r="2663" spans="1:4">
      <c r="A2663">
        <v>2026</v>
      </c>
      <c r="B2663" t="s">
        <v>980</v>
      </c>
      <c r="C2663" t="s">
        <v>872</v>
      </c>
      <c r="D2663">
        <v>0</v>
      </c>
    </row>
    <row r="2664" spans="1:4">
      <c r="A2664">
        <v>2027</v>
      </c>
      <c r="B2664" t="s">
        <v>980</v>
      </c>
      <c r="C2664" t="s">
        <v>872</v>
      </c>
      <c r="D2664">
        <v>0</v>
      </c>
    </row>
    <row r="2665" spans="1:4">
      <c r="A2665">
        <v>2028</v>
      </c>
      <c r="B2665" t="s">
        <v>980</v>
      </c>
      <c r="C2665" t="s">
        <v>872</v>
      </c>
      <c r="D2665">
        <v>0</v>
      </c>
    </row>
    <row r="2666" spans="1:4">
      <c r="A2666">
        <v>2029</v>
      </c>
      <c r="B2666" t="s">
        <v>980</v>
      </c>
      <c r="C2666" t="s">
        <v>872</v>
      </c>
      <c r="D2666">
        <v>0</v>
      </c>
    </row>
    <row r="2667" spans="1:4">
      <c r="A2667">
        <v>2030</v>
      </c>
      <c r="B2667" t="s">
        <v>980</v>
      </c>
      <c r="C2667" t="s">
        <v>872</v>
      </c>
      <c r="D2667">
        <v>0</v>
      </c>
    </row>
    <row r="2668" spans="1:4">
      <c r="A2668">
        <v>2031</v>
      </c>
      <c r="B2668" t="s">
        <v>980</v>
      </c>
      <c r="C2668" t="s">
        <v>872</v>
      </c>
      <c r="D2668">
        <v>0</v>
      </c>
    </row>
    <row r="2669" spans="1:4">
      <c r="A2669">
        <v>2032</v>
      </c>
      <c r="B2669" t="s">
        <v>980</v>
      </c>
      <c r="C2669" t="s">
        <v>872</v>
      </c>
      <c r="D2669">
        <v>0</v>
      </c>
    </row>
    <row r="2670" spans="1:4">
      <c r="A2670">
        <v>2033</v>
      </c>
      <c r="B2670" t="s">
        <v>980</v>
      </c>
      <c r="C2670" t="s">
        <v>872</v>
      </c>
      <c r="D2670">
        <v>0</v>
      </c>
    </row>
    <row r="2671" spans="1:4">
      <c r="A2671">
        <v>2034</v>
      </c>
      <c r="B2671" t="s">
        <v>980</v>
      </c>
      <c r="C2671" t="s">
        <v>872</v>
      </c>
      <c r="D2671">
        <v>0</v>
      </c>
    </row>
    <row r="2672" spans="1:4">
      <c r="A2672">
        <v>2035</v>
      </c>
      <c r="B2672" t="s">
        <v>980</v>
      </c>
      <c r="C2672" t="s">
        <v>872</v>
      </c>
      <c r="D2672">
        <v>0</v>
      </c>
    </row>
    <row r="2673" spans="1:4">
      <c r="A2673">
        <v>2036</v>
      </c>
      <c r="B2673" t="s">
        <v>980</v>
      </c>
      <c r="C2673" t="s">
        <v>872</v>
      </c>
      <c r="D2673">
        <v>0</v>
      </c>
    </row>
    <row r="2674" spans="1:4">
      <c r="A2674">
        <v>2037</v>
      </c>
      <c r="B2674" t="s">
        <v>980</v>
      </c>
      <c r="C2674" t="s">
        <v>872</v>
      </c>
      <c r="D2674">
        <v>0</v>
      </c>
    </row>
    <row r="2675" spans="1:4">
      <c r="A2675">
        <v>2038</v>
      </c>
      <c r="B2675" t="s">
        <v>980</v>
      </c>
      <c r="C2675" t="s">
        <v>872</v>
      </c>
      <c r="D2675">
        <v>0</v>
      </c>
    </row>
    <row r="2676" spans="1:4">
      <c r="A2676">
        <v>2039</v>
      </c>
      <c r="B2676" t="s">
        <v>980</v>
      </c>
      <c r="C2676" t="s">
        <v>872</v>
      </c>
      <c r="D2676">
        <v>0</v>
      </c>
    </row>
    <row r="2677" spans="1:4">
      <c r="A2677">
        <v>2040</v>
      </c>
      <c r="B2677" t="s">
        <v>980</v>
      </c>
      <c r="C2677" t="s">
        <v>872</v>
      </c>
      <c r="D2677">
        <v>0</v>
      </c>
    </row>
    <row r="2678" spans="1:4">
      <c r="A2678">
        <v>2041</v>
      </c>
      <c r="B2678" t="s">
        <v>980</v>
      </c>
      <c r="C2678" t="s">
        <v>872</v>
      </c>
      <c r="D2678">
        <v>0</v>
      </c>
    </row>
    <row r="2679" spans="1:4">
      <c r="A2679">
        <v>2042</v>
      </c>
      <c r="B2679" t="s">
        <v>980</v>
      </c>
      <c r="C2679" t="s">
        <v>872</v>
      </c>
      <c r="D2679">
        <v>0</v>
      </c>
    </row>
    <row r="2680" spans="1:4">
      <c r="A2680">
        <v>2043</v>
      </c>
      <c r="B2680" t="s">
        <v>980</v>
      </c>
      <c r="C2680" t="s">
        <v>872</v>
      </c>
      <c r="D2680">
        <v>0</v>
      </c>
    </row>
    <row r="2681" spans="1:4">
      <c r="A2681">
        <v>2044</v>
      </c>
      <c r="B2681" t="s">
        <v>980</v>
      </c>
      <c r="C2681" t="s">
        <v>872</v>
      </c>
      <c r="D2681">
        <v>0</v>
      </c>
    </row>
    <row r="2682" spans="1:4">
      <c r="A2682">
        <v>2045</v>
      </c>
      <c r="B2682" t="s">
        <v>980</v>
      </c>
      <c r="C2682" t="s">
        <v>872</v>
      </c>
      <c r="D2682">
        <v>0</v>
      </c>
    </row>
    <row r="2683" spans="1:4">
      <c r="A2683">
        <v>2046</v>
      </c>
      <c r="B2683" t="s">
        <v>980</v>
      </c>
      <c r="C2683" t="s">
        <v>872</v>
      </c>
      <c r="D2683">
        <v>0</v>
      </c>
    </row>
    <row r="2684" spans="1:4">
      <c r="A2684">
        <v>2047</v>
      </c>
      <c r="B2684" t="s">
        <v>980</v>
      </c>
      <c r="C2684" t="s">
        <v>872</v>
      </c>
      <c r="D2684">
        <v>0</v>
      </c>
    </row>
    <row r="2685" spans="1:4">
      <c r="A2685">
        <v>2048</v>
      </c>
      <c r="B2685" t="s">
        <v>980</v>
      </c>
      <c r="C2685" t="s">
        <v>872</v>
      </c>
      <c r="D2685">
        <v>0</v>
      </c>
    </row>
    <row r="2686" spans="1:4">
      <c r="A2686">
        <v>2049</v>
      </c>
      <c r="B2686" t="s">
        <v>980</v>
      </c>
      <c r="C2686" t="s">
        <v>872</v>
      </c>
      <c r="D2686">
        <v>0</v>
      </c>
    </row>
    <row r="2687" spans="1:4">
      <c r="A2687">
        <v>2050</v>
      </c>
      <c r="B2687" t="s">
        <v>980</v>
      </c>
      <c r="C2687" t="s">
        <v>872</v>
      </c>
      <c r="D2687">
        <v>0</v>
      </c>
    </row>
    <row r="2688" spans="1:4">
      <c r="A2688">
        <v>2017</v>
      </c>
      <c r="B2688" t="s">
        <v>981</v>
      </c>
      <c r="C2688" t="s">
        <v>872</v>
      </c>
      <c r="D2688">
        <v>6670389</v>
      </c>
    </row>
    <row r="2689" spans="1:4">
      <c r="A2689">
        <v>2018</v>
      </c>
      <c r="B2689" t="s">
        <v>981</v>
      </c>
      <c r="C2689" t="s">
        <v>872</v>
      </c>
      <c r="D2689">
        <v>6988812</v>
      </c>
    </row>
    <row r="2690" spans="1:4">
      <c r="A2690">
        <v>2019</v>
      </c>
      <c r="B2690" t="s">
        <v>981</v>
      </c>
      <c r="C2690" t="s">
        <v>872</v>
      </c>
      <c r="D2690">
        <v>6830516</v>
      </c>
    </row>
    <row r="2691" spans="1:4">
      <c r="A2691">
        <v>2020</v>
      </c>
      <c r="B2691" t="s">
        <v>981</v>
      </c>
      <c r="C2691" t="s">
        <v>872</v>
      </c>
      <c r="D2691">
        <v>0</v>
      </c>
    </row>
    <row r="2692" spans="1:4">
      <c r="A2692">
        <v>2021</v>
      </c>
      <c r="B2692" t="s">
        <v>981</v>
      </c>
      <c r="C2692" t="s">
        <v>872</v>
      </c>
      <c r="D2692">
        <v>0</v>
      </c>
    </row>
    <row r="2693" spans="1:4">
      <c r="A2693">
        <v>2022</v>
      </c>
      <c r="B2693" t="s">
        <v>981</v>
      </c>
      <c r="C2693" t="s">
        <v>872</v>
      </c>
      <c r="D2693">
        <v>0</v>
      </c>
    </row>
    <row r="2694" spans="1:4">
      <c r="A2694">
        <v>2023</v>
      </c>
      <c r="B2694" t="s">
        <v>981</v>
      </c>
      <c r="C2694" t="s">
        <v>872</v>
      </c>
      <c r="D2694">
        <v>0</v>
      </c>
    </row>
    <row r="2695" spans="1:4">
      <c r="A2695">
        <v>2024</v>
      </c>
      <c r="B2695" t="s">
        <v>981</v>
      </c>
      <c r="C2695" t="s">
        <v>872</v>
      </c>
      <c r="D2695">
        <v>0</v>
      </c>
    </row>
    <row r="2696" spans="1:4">
      <c r="A2696">
        <v>2025</v>
      </c>
      <c r="B2696" t="s">
        <v>981</v>
      </c>
      <c r="C2696" t="s">
        <v>872</v>
      </c>
      <c r="D2696">
        <v>0</v>
      </c>
    </row>
    <row r="2697" spans="1:4">
      <c r="A2697">
        <v>2026</v>
      </c>
      <c r="B2697" t="s">
        <v>981</v>
      </c>
      <c r="C2697" t="s">
        <v>872</v>
      </c>
      <c r="D2697">
        <v>0</v>
      </c>
    </row>
    <row r="2698" spans="1:4">
      <c r="A2698">
        <v>2027</v>
      </c>
      <c r="B2698" t="s">
        <v>981</v>
      </c>
      <c r="C2698" t="s">
        <v>872</v>
      </c>
      <c r="D2698">
        <v>0</v>
      </c>
    </row>
    <row r="2699" spans="1:4">
      <c r="A2699">
        <v>2028</v>
      </c>
      <c r="B2699" t="s">
        <v>981</v>
      </c>
      <c r="C2699" t="s">
        <v>872</v>
      </c>
      <c r="D2699">
        <v>0</v>
      </c>
    </row>
    <row r="2700" spans="1:4">
      <c r="A2700">
        <v>2029</v>
      </c>
      <c r="B2700" t="s">
        <v>981</v>
      </c>
      <c r="C2700" t="s">
        <v>872</v>
      </c>
      <c r="D2700">
        <v>0</v>
      </c>
    </row>
    <row r="2701" spans="1:4">
      <c r="A2701">
        <v>2030</v>
      </c>
      <c r="B2701" t="s">
        <v>981</v>
      </c>
      <c r="C2701" t="s">
        <v>872</v>
      </c>
      <c r="D2701">
        <v>0</v>
      </c>
    </row>
    <row r="2702" spans="1:4">
      <c r="A2702">
        <v>2031</v>
      </c>
      <c r="B2702" t="s">
        <v>981</v>
      </c>
      <c r="C2702" t="s">
        <v>872</v>
      </c>
      <c r="D2702">
        <v>0</v>
      </c>
    </row>
    <row r="2703" spans="1:4">
      <c r="A2703">
        <v>2032</v>
      </c>
      <c r="B2703" t="s">
        <v>981</v>
      </c>
      <c r="C2703" t="s">
        <v>872</v>
      </c>
      <c r="D2703">
        <v>0</v>
      </c>
    </row>
    <row r="2704" spans="1:4">
      <c r="A2704">
        <v>2033</v>
      </c>
      <c r="B2704" t="s">
        <v>981</v>
      </c>
      <c r="C2704" t="s">
        <v>872</v>
      </c>
      <c r="D2704">
        <v>0</v>
      </c>
    </row>
    <row r="2705" spans="1:4">
      <c r="A2705">
        <v>2034</v>
      </c>
      <c r="B2705" t="s">
        <v>981</v>
      </c>
      <c r="C2705" t="s">
        <v>872</v>
      </c>
      <c r="D2705">
        <v>0</v>
      </c>
    </row>
    <row r="2706" spans="1:4">
      <c r="A2706">
        <v>2035</v>
      </c>
      <c r="B2706" t="s">
        <v>981</v>
      </c>
      <c r="C2706" t="s">
        <v>872</v>
      </c>
      <c r="D2706">
        <v>0</v>
      </c>
    </row>
    <row r="2707" spans="1:4">
      <c r="A2707">
        <v>2036</v>
      </c>
      <c r="B2707" t="s">
        <v>981</v>
      </c>
      <c r="C2707" t="s">
        <v>872</v>
      </c>
      <c r="D2707">
        <v>0</v>
      </c>
    </row>
    <row r="2708" spans="1:4">
      <c r="A2708">
        <v>2037</v>
      </c>
      <c r="B2708" t="s">
        <v>981</v>
      </c>
      <c r="C2708" t="s">
        <v>872</v>
      </c>
      <c r="D2708">
        <v>0</v>
      </c>
    </row>
    <row r="2709" spans="1:4">
      <c r="A2709">
        <v>2038</v>
      </c>
      <c r="B2709" t="s">
        <v>981</v>
      </c>
      <c r="C2709" t="s">
        <v>872</v>
      </c>
      <c r="D2709">
        <v>0</v>
      </c>
    </row>
    <row r="2710" spans="1:4">
      <c r="A2710">
        <v>2039</v>
      </c>
      <c r="B2710" t="s">
        <v>981</v>
      </c>
      <c r="C2710" t="s">
        <v>872</v>
      </c>
      <c r="D2710">
        <v>0</v>
      </c>
    </row>
    <row r="2711" spans="1:4">
      <c r="A2711">
        <v>2040</v>
      </c>
      <c r="B2711" t="s">
        <v>981</v>
      </c>
      <c r="C2711" t="s">
        <v>872</v>
      </c>
      <c r="D2711">
        <v>0</v>
      </c>
    </row>
    <row r="2712" spans="1:4">
      <c r="A2712">
        <v>2041</v>
      </c>
      <c r="B2712" t="s">
        <v>981</v>
      </c>
      <c r="C2712" t="s">
        <v>872</v>
      </c>
      <c r="D2712">
        <v>0</v>
      </c>
    </row>
    <row r="2713" spans="1:4">
      <c r="A2713">
        <v>2042</v>
      </c>
      <c r="B2713" t="s">
        <v>981</v>
      </c>
      <c r="C2713" t="s">
        <v>872</v>
      </c>
      <c r="D2713">
        <v>0</v>
      </c>
    </row>
    <row r="2714" spans="1:4">
      <c r="A2714">
        <v>2043</v>
      </c>
      <c r="B2714" t="s">
        <v>981</v>
      </c>
      <c r="C2714" t="s">
        <v>872</v>
      </c>
      <c r="D2714">
        <v>0</v>
      </c>
    </row>
    <row r="2715" spans="1:4">
      <c r="A2715">
        <v>2044</v>
      </c>
      <c r="B2715" t="s">
        <v>981</v>
      </c>
      <c r="C2715" t="s">
        <v>872</v>
      </c>
      <c r="D2715">
        <v>0</v>
      </c>
    </row>
    <row r="2716" spans="1:4">
      <c r="A2716">
        <v>2045</v>
      </c>
      <c r="B2716" t="s">
        <v>981</v>
      </c>
      <c r="C2716" t="s">
        <v>872</v>
      </c>
      <c r="D2716">
        <v>0</v>
      </c>
    </row>
    <row r="2717" spans="1:4">
      <c r="A2717">
        <v>2046</v>
      </c>
      <c r="B2717" t="s">
        <v>981</v>
      </c>
      <c r="C2717" t="s">
        <v>872</v>
      </c>
      <c r="D2717">
        <v>0</v>
      </c>
    </row>
    <row r="2718" spans="1:4">
      <c r="A2718">
        <v>2047</v>
      </c>
      <c r="B2718" t="s">
        <v>981</v>
      </c>
      <c r="C2718" t="s">
        <v>872</v>
      </c>
      <c r="D2718">
        <v>0</v>
      </c>
    </row>
    <row r="2719" spans="1:4">
      <c r="A2719">
        <v>2048</v>
      </c>
      <c r="B2719" t="s">
        <v>981</v>
      </c>
      <c r="C2719" t="s">
        <v>872</v>
      </c>
      <c r="D2719">
        <v>0</v>
      </c>
    </row>
    <row r="2720" spans="1:4">
      <c r="A2720">
        <v>2049</v>
      </c>
      <c r="B2720" t="s">
        <v>981</v>
      </c>
      <c r="C2720" t="s">
        <v>872</v>
      </c>
      <c r="D2720">
        <v>0</v>
      </c>
    </row>
    <row r="2721" spans="1:4">
      <c r="A2721">
        <v>2050</v>
      </c>
      <c r="B2721" t="s">
        <v>981</v>
      </c>
      <c r="C2721" t="s">
        <v>872</v>
      </c>
      <c r="D2721">
        <v>0</v>
      </c>
    </row>
    <row r="2722" spans="1:4">
      <c r="A2722">
        <v>2017</v>
      </c>
      <c r="B2722" t="s">
        <v>920</v>
      </c>
      <c r="C2722" t="s">
        <v>744</v>
      </c>
      <c r="D2722">
        <v>1460.9381361733849</v>
      </c>
    </row>
    <row r="2723" spans="1:4">
      <c r="A2723">
        <v>2018</v>
      </c>
      <c r="B2723" t="s">
        <v>920</v>
      </c>
      <c r="C2723" t="s">
        <v>744</v>
      </c>
      <c r="D2723">
        <v>1556.1166518837231</v>
      </c>
    </row>
    <row r="2724" spans="1:4">
      <c r="A2724">
        <v>2019</v>
      </c>
      <c r="B2724" t="s">
        <v>920</v>
      </c>
      <c r="C2724" t="s">
        <v>744</v>
      </c>
      <c r="D2724">
        <v>1585.8622095935721</v>
      </c>
    </row>
    <row r="2725" spans="1:4">
      <c r="A2725">
        <v>2020</v>
      </c>
      <c r="B2725" t="s">
        <v>920</v>
      </c>
      <c r="C2725" t="s">
        <v>744</v>
      </c>
      <c r="D2725">
        <v>1431.322739144829</v>
      </c>
    </row>
    <row r="2726" spans="1:4">
      <c r="A2726">
        <v>2021</v>
      </c>
      <c r="B2726" t="s">
        <v>920</v>
      </c>
      <c r="C2726" t="s">
        <v>744</v>
      </c>
      <c r="D2726">
        <v>1733.4367630087679</v>
      </c>
    </row>
    <row r="2727" spans="1:4">
      <c r="A2727">
        <v>2022</v>
      </c>
      <c r="B2727" t="s">
        <v>920</v>
      </c>
      <c r="C2727" t="s">
        <v>744</v>
      </c>
      <c r="D2727">
        <v>1810.6539290581929</v>
      </c>
    </row>
    <row r="2728" spans="1:4">
      <c r="A2728">
        <v>2023</v>
      </c>
      <c r="B2728" t="s">
        <v>920</v>
      </c>
      <c r="C2728" t="s">
        <v>744</v>
      </c>
      <c r="D2728">
        <v>1817.515732266384</v>
      </c>
    </row>
    <row r="2729" spans="1:4">
      <c r="A2729">
        <v>2024</v>
      </c>
      <c r="B2729" t="s">
        <v>920</v>
      </c>
      <c r="C2729" t="s">
        <v>744</v>
      </c>
      <c r="D2729">
        <v>1902.52965023659</v>
      </c>
    </row>
    <row r="2730" spans="1:4">
      <c r="A2730">
        <v>2025</v>
      </c>
      <c r="B2730" t="s">
        <v>920</v>
      </c>
      <c r="C2730" t="s">
        <v>744</v>
      </c>
      <c r="D2730">
        <v>1984.223525248957</v>
      </c>
    </row>
    <row r="2731" spans="1:4">
      <c r="A2731">
        <v>2026</v>
      </c>
      <c r="B2731" t="s">
        <v>920</v>
      </c>
      <c r="C2731" t="s">
        <v>744</v>
      </c>
      <c r="D2731">
        <v>2061.7330559038769</v>
      </c>
    </row>
    <row r="2732" spans="1:4">
      <c r="A2732">
        <v>2027</v>
      </c>
      <c r="B2732" t="s">
        <v>920</v>
      </c>
      <c r="C2732" t="s">
        <v>744</v>
      </c>
      <c r="D2732">
        <v>2137.4980011486059</v>
      </c>
    </row>
    <row r="2733" spans="1:4">
      <c r="A2733">
        <v>2028</v>
      </c>
      <c r="B2733" t="s">
        <v>920</v>
      </c>
      <c r="C2733" t="s">
        <v>744</v>
      </c>
      <c r="D2733">
        <v>2216.8956512759082</v>
      </c>
    </row>
    <row r="2734" spans="1:4">
      <c r="A2734">
        <v>2029</v>
      </c>
      <c r="B2734" t="s">
        <v>920</v>
      </c>
      <c r="C2734" t="s">
        <v>744</v>
      </c>
      <c r="D2734">
        <v>2298.0898567336658</v>
      </c>
    </row>
    <row r="2735" spans="1:4">
      <c r="A2735">
        <v>2030</v>
      </c>
      <c r="B2735" t="s">
        <v>920</v>
      </c>
      <c r="C2735" t="s">
        <v>744</v>
      </c>
      <c r="D2735">
        <v>2378.2208547934079</v>
      </c>
    </row>
    <row r="2736" spans="1:4">
      <c r="A2736">
        <v>2031</v>
      </c>
      <c r="B2736" t="s">
        <v>920</v>
      </c>
      <c r="C2736" t="s">
        <v>744</v>
      </c>
      <c r="D2736">
        <v>2456.97117177984</v>
      </c>
    </row>
    <row r="2737" spans="1:4">
      <c r="A2737">
        <v>2032</v>
      </c>
      <c r="B2737" t="s">
        <v>920</v>
      </c>
      <c r="C2737" t="s">
        <v>744</v>
      </c>
      <c r="D2737">
        <v>2535.276008678858</v>
      </c>
    </row>
    <row r="2738" spans="1:4">
      <c r="A2738">
        <v>2033</v>
      </c>
      <c r="B2738" t="s">
        <v>920</v>
      </c>
      <c r="C2738" t="s">
        <v>744</v>
      </c>
      <c r="D2738">
        <v>2612.9276047751041</v>
      </c>
    </row>
    <row r="2739" spans="1:4">
      <c r="A2739">
        <v>2034</v>
      </c>
      <c r="B2739" t="s">
        <v>920</v>
      </c>
      <c r="C2739" t="s">
        <v>744</v>
      </c>
      <c r="D2739">
        <v>2689.7139024210528</v>
      </c>
    </row>
    <row r="2740" spans="1:4">
      <c r="A2740">
        <v>2035</v>
      </c>
      <c r="B2740" t="s">
        <v>920</v>
      </c>
      <c r="C2740" t="s">
        <v>744</v>
      </c>
      <c r="D2740">
        <v>2765.4194555614831</v>
      </c>
    </row>
    <row r="2741" spans="1:4">
      <c r="A2741">
        <v>2036</v>
      </c>
      <c r="B2741" t="s">
        <v>920</v>
      </c>
      <c r="C2741" t="s">
        <v>744</v>
      </c>
      <c r="D2741">
        <v>2839.8263880332211</v>
      </c>
    </row>
    <row r="2742" spans="1:4">
      <c r="A2742">
        <v>2037</v>
      </c>
      <c r="B2742" t="s">
        <v>920</v>
      </c>
      <c r="C2742" t="s">
        <v>744</v>
      </c>
      <c r="D2742">
        <v>2912.715396119755</v>
      </c>
    </row>
    <row r="2743" spans="1:4">
      <c r="A2743">
        <v>2038</v>
      </c>
      <c r="B2743" t="s">
        <v>920</v>
      </c>
      <c r="C2743" t="s">
        <v>744</v>
      </c>
      <c r="D2743">
        <v>2983.8667892859539</v>
      </c>
    </row>
    <row r="2744" spans="1:4">
      <c r="A2744">
        <v>2039</v>
      </c>
      <c r="B2744" t="s">
        <v>920</v>
      </c>
      <c r="C2744" t="s">
        <v>744</v>
      </c>
      <c r="D2744">
        <v>3053.0615625065161</v>
      </c>
    </row>
    <row r="2745" spans="1:4">
      <c r="A2745">
        <v>2040</v>
      </c>
      <c r="B2745" t="s">
        <v>920</v>
      </c>
      <c r="C2745" t="s">
        <v>744</v>
      </c>
      <c r="D2745">
        <v>3120.0824931394341</v>
      </c>
    </row>
    <row r="2746" spans="1:4">
      <c r="A2746">
        <v>2041</v>
      </c>
      <c r="B2746" t="s">
        <v>920</v>
      </c>
      <c r="C2746" t="s">
        <v>744</v>
      </c>
      <c r="D2746">
        <v>3184.7152548902459</v>
      </c>
    </row>
    <row r="2747" spans="1:4">
      <c r="A2747">
        <v>2042</v>
      </c>
      <c r="B2747" t="s">
        <v>920</v>
      </c>
      <c r="C2747" t="s">
        <v>744</v>
      </c>
      <c r="D2747">
        <v>3246.749541069496</v>
      </c>
    </row>
    <row r="2748" spans="1:4">
      <c r="A2748">
        <v>2043</v>
      </c>
      <c r="B2748" t="s">
        <v>920</v>
      </c>
      <c r="C2748" t="s">
        <v>744</v>
      </c>
      <c r="D2748">
        <v>3305.9801890700141</v>
      </c>
    </row>
    <row r="2749" spans="1:4">
      <c r="A2749">
        <v>2044</v>
      </c>
      <c r="B2749" t="s">
        <v>920</v>
      </c>
      <c r="C2749" t="s">
        <v>744</v>
      </c>
      <c r="D2749">
        <v>3362.2082977882251</v>
      </c>
    </row>
    <row r="2750" spans="1:4">
      <c r="A2750">
        <v>2045</v>
      </c>
      <c r="B2750" t="s">
        <v>920</v>
      </c>
      <c r="C2750" t="s">
        <v>744</v>
      </c>
      <c r="D2750">
        <v>3415.2423295870308</v>
      </c>
    </row>
    <row r="2751" spans="1:4">
      <c r="A2751">
        <v>2046</v>
      </c>
      <c r="B2751" t="s">
        <v>920</v>
      </c>
      <c r="C2751" t="s">
        <v>744</v>
      </c>
      <c r="D2751">
        <v>3464.899188352138</v>
      </c>
    </row>
    <row r="2752" spans="1:4">
      <c r="A2752">
        <v>2047</v>
      </c>
      <c r="B2752" t="s">
        <v>920</v>
      </c>
      <c r="C2752" t="s">
        <v>744</v>
      </c>
      <c r="D2752">
        <v>3494.9391844167658</v>
      </c>
    </row>
    <row r="2753" spans="1:4">
      <c r="A2753">
        <v>2048</v>
      </c>
      <c r="B2753" t="s">
        <v>920</v>
      </c>
      <c r="C2753" t="s">
        <v>744</v>
      </c>
      <c r="D2753">
        <v>3525.2396213527031</v>
      </c>
    </row>
    <row r="2754" spans="1:4">
      <c r="A2754">
        <v>2049</v>
      </c>
      <c r="B2754" t="s">
        <v>920</v>
      </c>
      <c r="C2754" t="s">
        <v>744</v>
      </c>
      <c r="D2754">
        <v>3555.8027571311832</v>
      </c>
    </row>
    <row r="2755" spans="1:4">
      <c r="A2755">
        <v>2050</v>
      </c>
      <c r="B2755" t="s">
        <v>920</v>
      </c>
      <c r="C2755" t="s">
        <v>744</v>
      </c>
      <c r="D2755">
        <v>3586.630869299624</v>
      </c>
    </row>
    <row r="2756" spans="1:4">
      <c r="A2756">
        <v>2017</v>
      </c>
      <c r="B2756" t="s">
        <v>840</v>
      </c>
      <c r="C2756" t="s">
        <v>337</v>
      </c>
      <c r="D2756">
        <v>1.184544706569419E-2</v>
      </c>
    </row>
    <row r="2757" spans="1:4">
      <c r="A2757">
        <v>2018</v>
      </c>
      <c r="B2757" t="s">
        <v>840</v>
      </c>
      <c r="C2757" t="s">
        <v>337</v>
      </c>
      <c r="D2757">
        <v>3.7138591771005328E-2</v>
      </c>
    </row>
    <row r="2758" spans="1:4">
      <c r="A2758">
        <v>2019</v>
      </c>
      <c r="B2758" t="s">
        <v>840</v>
      </c>
      <c r="C2758" t="s">
        <v>337</v>
      </c>
      <c r="D2758">
        <v>1.0999999999999999E-2</v>
      </c>
    </row>
    <row r="2759" spans="1:4">
      <c r="A2759">
        <v>2020</v>
      </c>
      <c r="B2759" t="s">
        <v>840</v>
      </c>
      <c r="C2759" t="s">
        <v>337</v>
      </c>
      <c r="D2759">
        <v>-5.7517623192850822E-2</v>
      </c>
    </row>
    <row r="2760" spans="1:4">
      <c r="A2760">
        <v>2021</v>
      </c>
      <c r="B2760" t="s">
        <v>840</v>
      </c>
      <c r="C2760" t="s">
        <v>337</v>
      </c>
      <c r="D2760">
        <v>0.11700000000000001</v>
      </c>
    </row>
    <row r="2761" spans="1:4">
      <c r="A2761">
        <v>2022</v>
      </c>
      <c r="B2761" t="s">
        <v>840</v>
      </c>
      <c r="C2761" t="s">
        <v>337</v>
      </c>
      <c r="D2761">
        <v>2.5499999999999998E-2</v>
      </c>
    </row>
    <row r="2762" spans="1:4">
      <c r="A2762">
        <v>2023</v>
      </c>
      <c r="B2762" t="s">
        <v>840</v>
      </c>
      <c r="C2762" t="s">
        <v>337</v>
      </c>
      <c r="D2762">
        <v>2.1878066688201161E-3</v>
      </c>
    </row>
    <row r="2763" spans="1:4">
      <c r="A2763">
        <v>2024</v>
      </c>
      <c r="B2763" t="s">
        <v>840</v>
      </c>
      <c r="C2763" t="s">
        <v>337</v>
      </c>
      <c r="D2763">
        <v>2.6763840328243301E-2</v>
      </c>
    </row>
    <row r="2764" spans="1:4">
      <c r="A2764">
        <v>2025</v>
      </c>
      <c r="B2764" t="s">
        <v>840</v>
      </c>
      <c r="C2764" t="s">
        <v>337</v>
      </c>
      <c r="D2764">
        <v>2.458867135398023E-2</v>
      </c>
    </row>
    <row r="2765" spans="1:4">
      <c r="A2765">
        <v>2026</v>
      </c>
      <c r="B2765" t="s">
        <v>840</v>
      </c>
      <c r="C2765" t="s">
        <v>337</v>
      </c>
      <c r="D2765">
        <v>2.2386518718424921E-2</v>
      </c>
    </row>
    <row r="2766" spans="1:4">
      <c r="A2766">
        <v>2027</v>
      </c>
      <c r="B2766" t="s">
        <v>840</v>
      </c>
      <c r="C2766" t="s">
        <v>337</v>
      </c>
      <c r="D2766">
        <v>2.106999380508711E-2</v>
      </c>
    </row>
    <row r="2767" spans="1:4">
      <c r="A2767">
        <v>2028</v>
      </c>
      <c r="B2767" t="s">
        <v>840</v>
      </c>
      <c r="C2767" t="s">
        <v>337</v>
      </c>
      <c r="D2767">
        <v>2.129585234728466E-2</v>
      </c>
    </row>
    <row r="2768" spans="1:4">
      <c r="A2768">
        <v>2029</v>
      </c>
      <c r="B2768" t="s">
        <v>840</v>
      </c>
      <c r="C2768" t="s">
        <v>337</v>
      </c>
      <c r="D2768">
        <v>2.1000000000000001E-2</v>
      </c>
    </row>
    <row r="2769" spans="1:4">
      <c r="A2769">
        <v>2030</v>
      </c>
      <c r="B2769" t="s">
        <v>840</v>
      </c>
      <c r="C2769" t="s">
        <v>337</v>
      </c>
      <c r="D2769">
        <v>0.02</v>
      </c>
    </row>
    <row r="2770" spans="1:4">
      <c r="A2770">
        <v>2031</v>
      </c>
      <c r="B2770" t="s">
        <v>840</v>
      </c>
      <c r="C2770" t="s">
        <v>337</v>
      </c>
      <c r="D2770">
        <v>1.9E-2</v>
      </c>
    </row>
    <row r="2771" spans="1:4">
      <c r="A2771">
        <v>2032</v>
      </c>
      <c r="B2771" t="s">
        <v>840</v>
      </c>
      <c r="C2771" t="s">
        <v>337</v>
      </c>
      <c r="D2771">
        <v>1.8291666666666671E-2</v>
      </c>
    </row>
    <row r="2772" spans="1:4">
      <c r="A2772">
        <v>2033</v>
      </c>
      <c r="B2772" t="s">
        <v>840</v>
      </c>
      <c r="C2772" t="s">
        <v>337</v>
      </c>
      <c r="D2772">
        <v>1.758333333333334E-2</v>
      </c>
    </row>
    <row r="2773" spans="1:4">
      <c r="A2773">
        <v>2034</v>
      </c>
      <c r="B2773" t="s">
        <v>840</v>
      </c>
      <c r="C2773" t="s">
        <v>337</v>
      </c>
      <c r="D2773">
        <v>1.6875000000000001E-2</v>
      </c>
    </row>
    <row r="2774" spans="1:4">
      <c r="A2774">
        <v>2035</v>
      </c>
      <c r="B2774" t="s">
        <v>840</v>
      </c>
      <c r="C2774" t="s">
        <v>337</v>
      </c>
      <c r="D2774">
        <v>1.6166666666666669E-2</v>
      </c>
    </row>
    <row r="2775" spans="1:4">
      <c r="A2775">
        <v>2036</v>
      </c>
      <c r="B2775" t="s">
        <v>840</v>
      </c>
      <c r="C2775" t="s">
        <v>337</v>
      </c>
      <c r="D2775">
        <v>1.545833333333334E-2</v>
      </c>
    </row>
    <row r="2776" spans="1:4">
      <c r="A2776">
        <v>2037</v>
      </c>
      <c r="B2776" t="s">
        <v>840</v>
      </c>
      <c r="C2776" t="s">
        <v>337</v>
      </c>
      <c r="D2776">
        <v>1.475000000000001E-2</v>
      </c>
    </row>
    <row r="2777" spans="1:4">
      <c r="A2777">
        <v>2038</v>
      </c>
      <c r="B2777" t="s">
        <v>840</v>
      </c>
      <c r="C2777" t="s">
        <v>337</v>
      </c>
      <c r="D2777">
        <v>1.4041666666666669E-2</v>
      </c>
    </row>
    <row r="2778" spans="1:4">
      <c r="A2778">
        <v>2039</v>
      </c>
      <c r="B2778" t="s">
        <v>840</v>
      </c>
      <c r="C2778" t="s">
        <v>337</v>
      </c>
      <c r="D2778">
        <v>1.3333333333333339E-2</v>
      </c>
    </row>
    <row r="2779" spans="1:4">
      <c r="A2779">
        <v>2040</v>
      </c>
      <c r="B2779" t="s">
        <v>840</v>
      </c>
      <c r="C2779" t="s">
        <v>337</v>
      </c>
      <c r="D2779">
        <v>1.2625000000000009E-2</v>
      </c>
    </row>
    <row r="2780" spans="1:4">
      <c r="A2780">
        <v>2041</v>
      </c>
      <c r="B2780" t="s">
        <v>840</v>
      </c>
      <c r="C2780" t="s">
        <v>337</v>
      </c>
      <c r="D2780">
        <v>1.1916666666666669E-2</v>
      </c>
    </row>
    <row r="2781" spans="1:4">
      <c r="A2781">
        <v>2042</v>
      </c>
      <c r="B2781" t="s">
        <v>840</v>
      </c>
      <c r="C2781" t="s">
        <v>337</v>
      </c>
      <c r="D2781">
        <v>1.1208333333333339E-2</v>
      </c>
    </row>
    <row r="2782" spans="1:4">
      <c r="A2782">
        <v>2043</v>
      </c>
      <c r="B2782" t="s">
        <v>840</v>
      </c>
      <c r="C2782" t="s">
        <v>337</v>
      </c>
      <c r="D2782">
        <v>1.0500000000000009E-2</v>
      </c>
    </row>
    <row r="2783" spans="1:4">
      <c r="A2783">
        <v>2044</v>
      </c>
      <c r="B2783" t="s">
        <v>840</v>
      </c>
      <c r="C2783" t="s">
        <v>337</v>
      </c>
      <c r="D2783">
        <v>9.7916666666666725E-3</v>
      </c>
    </row>
    <row r="2784" spans="1:4">
      <c r="A2784">
        <v>2045</v>
      </c>
      <c r="B2784" t="s">
        <v>840</v>
      </c>
      <c r="C2784" t="s">
        <v>337</v>
      </c>
      <c r="D2784">
        <v>9.0833333333333391E-3</v>
      </c>
    </row>
    <row r="2785" spans="1:4">
      <c r="A2785">
        <v>2046</v>
      </c>
      <c r="B2785" t="s">
        <v>840</v>
      </c>
      <c r="C2785" t="s">
        <v>337</v>
      </c>
      <c r="D2785">
        <v>8.3750000000000057E-3</v>
      </c>
    </row>
    <row r="2786" spans="1:4">
      <c r="A2786">
        <v>2047</v>
      </c>
      <c r="B2786" t="s">
        <v>840</v>
      </c>
      <c r="C2786" t="s">
        <v>337</v>
      </c>
      <c r="D2786">
        <v>5.0000000000000001E-3</v>
      </c>
    </row>
    <row r="2787" spans="1:4">
      <c r="A2787">
        <v>2048</v>
      </c>
      <c r="B2787" t="s">
        <v>840</v>
      </c>
      <c r="C2787" t="s">
        <v>337</v>
      </c>
      <c r="D2787">
        <v>5.0000000000000001E-3</v>
      </c>
    </row>
    <row r="2788" spans="1:4">
      <c r="A2788">
        <v>2049</v>
      </c>
      <c r="B2788" t="s">
        <v>840</v>
      </c>
      <c r="C2788" t="s">
        <v>337</v>
      </c>
      <c r="D2788">
        <v>5.0000000000000001E-3</v>
      </c>
    </row>
    <row r="2789" spans="1:4">
      <c r="A2789">
        <v>2050</v>
      </c>
      <c r="B2789" t="s">
        <v>840</v>
      </c>
      <c r="C2789" t="s">
        <v>337</v>
      </c>
      <c r="D2789">
        <v>5.0000000000000001E-3</v>
      </c>
    </row>
    <row r="2790" spans="1:4">
      <c r="A2790">
        <v>2017</v>
      </c>
      <c r="B2790" t="s">
        <v>982</v>
      </c>
      <c r="C2790" t="s">
        <v>874</v>
      </c>
      <c r="D2790">
        <v>3760221</v>
      </c>
    </row>
    <row r="2791" spans="1:4">
      <c r="A2791">
        <v>2018</v>
      </c>
      <c r="B2791" t="s">
        <v>982</v>
      </c>
      <c r="C2791" t="s">
        <v>874</v>
      </c>
      <c r="D2791">
        <v>3816070</v>
      </c>
    </row>
    <row r="2792" spans="1:4">
      <c r="A2792">
        <v>2019</v>
      </c>
      <c r="B2792" t="s">
        <v>982</v>
      </c>
      <c r="C2792" t="s">
        <v>874</v>
      </c>
      <c r="D2792">
        <v>3079840</v>
      </c>
    </row>
    <row r="2793" spans="1:4">
      <c r="A2793">
        <v>2020</v>
      </c>
      <c r="B2793" t="s">
        <v>982</v>
      </c>
      <c r="C2793" t="s">
        <v>874</v>
      </c>
      <c r="D2793">
        <v>0</v>
      </c>
    </row>
    <row r="2794" spans="1:4">
      <c r="A2794">
        <v>2021</v>
      </c>
      <c r="B2794" t="s">
        <v>982</v>
      </c>
      <c r="C2794" t="s">
        <v>874</v>
      </c>
      <c r="D2794">
        <v>0</v>
      </c>
    </row>
    <row r="2795" spans="1:4">
      <c r="A2795">
        <v>2022</v>
      </c>
      <c r="B2795" t="s">
        <v>982</v>
      </c>
      <c r="C2795" t="s">
        <v>874</v>
      </c>
      <c r="D2795">
        <v>0</v>
      </c>
    </row>
    <row r="2796" spans="1:4">
      <c r="A2796">
        <v>2023</v>
      </c>
      <c r="B2796" t="s">
        <v>982</v>
      </c>
      <c r="C2796" t="s">
        <v>874</v>
      </c>
      <c r="D2796">
        <v>0</v>
      </c>
    </row>
    <row r="2797" spans="1:4">
      <c r="A2797">
        <v>2024</v>
      </c>
      <c r="B2797" t="s">
        <v>982</v>
      </c>
      <c r="C2797" t="s">
        <v>874</v>
      </c>
      <c r="D2797">
        <v>0</v>
      </c>
    </row>
    <row r="2798" spans="1:4">
      <c r="A2798">
        <v>2025</v>
      </c>
      <c r="B2798" t="s">
        <v>982</v>
      </c>
      <c r="C2798" t="s">
        <v>874</v>
      </c>
      <c r="D2798">
        <v>0</v>
      </c>
    </row>
    <row r="2799" spans="1:4">
      <c r="A2799">
        <v>2026</v>
      </c>
      <c r="B2799" t="s">
        <v>982</v>
      </c>
      <c r="C2799" t="s">
        <v>874</v>
      </c>
      <c r="D2799">
        <v>0</v>
      </c>
    </row>
    <row r="2800" spans="1:4">
      <c r="A2800">
        <v>2027</v>
      </c>
      <c r="B2800" t="s">
        <v>982</v>
      </c>
      <c r="C2800" t="s">
        <v>874</v>
      </c>
      <c r="D2800">
        <v>0</v>
      </c>
    </row>
    <row r="2801" spans="1:4">
      <c r="A2801">
        <v>2028</v>
      </c>
      <c r="B2801" t="s">
        <v>982</v>
      </c>
      <c r="C2801" t="s">
        <v>874</v>
      </c>
      <c r="D2801">
        <v>0</v>
      </c>
    </row>
    <row r="2802" spans="1:4">
      <c r="A2802">
        <v>2029</v>
      </c>
      <c r="B2802" t="s">
        <v>982</v>
      </c>
      <c r="C2802" t="s">
        <v>874</v>
      </c>
      <c r="D2802">
        <v>0</v>
      </c>
    </row>
    <row r="2803" spans="1:4">
      <c r="A2803">
        <v>2030</v>
      </c>
      <c r="B2803" t="s">
        <v>982</v>
      </c>
      <c r="C2803" t="s">
        <v>874</v>
      </c>
      <c r="D2803">
        <v>0</v>
      </c>
    </row>
    <row r="2804" spans="1:4">
      <c r="A2804">
        <v>2031</v>
      </c>
      <c r="B2804" t="s">
        <v>982</v>
      </c>
      <c r="C2804" t="s">
        <v>874</v>
      </c>
      <c r="D2804">
        <v>0</v>
      </c>
    </row>
    <row r="2805" spans="1:4">
      <c r="A2805">
        <v>2032</v>
      </c>
      <c r="B2805" t="s">
        <v>982</v>
      </c>
      <c r="C2805" t="s">
        <v>874</v>
      </c>
      <c r="D2805">
        <v>0</v>
      </c>
    </row>
    <row r="2806" spans="1:4">
      <c r="A2806">
        <v>2033</v>
      </c>
      <c r="B2806" t="s">
        <v>982</v>
      </c>
      <c r="C2806" t="s">
        <v>874</v>
      </c>
      <c r="D2806">
        <v>0</v>
      </c>
    </row>
    <row r="2807" spans="1:4">
      <c r="A2807">
        <v>2034</v>
      </c>
      <c r="B2807" t="s">
        <v>982</v>
      </c>
      <c r="C2807" t="s">
        <v>874</v>
      </c>
      <c r="D2807">
        <v>0</v>
      </c>
    </row>
    <row r="2808" spans="1:4">
      <c r="A2808">
        <v>2035</v>
      </c>
      <c r="B2808" t="s">
        <v>982</v>
      </c>
      <c r="C2808" t="s">
        <v>874</v>
      </c>
      <c r="D2808">
        <v>0</v>
      </c>
    </row>
    <row r="2809" spans="1:4">
      <c r="A2809">
        <v>2036</v>
      </c>
      <c r="B2809" t="s">
        <v>982</v>
      </c>
      <c r="C2809" t="s">
        <v>874</v>
      </c>
      <c r="D2809">
        <v>0</v>
      </c>
    </row>
    <row r="2810" spans="1:4">
      <c r="A2810">
        <v>2037</v>
      </c>
      <c r="B2810" t="s">
        <v>982</v>
      </c>
      <c r="C2810" t="s">
        <v>874</v>
      </c>
      <c r="D2810">
        <v>0</v>
      </c>
    </row>
    <row r="2811" spans="1:4">
      <c r="A2811">
        <v>2038</v>
      </c>
      <c r="B2811" t="s">
        <v>982</v>
      </c>
      <c r="C2811" t="s">
        <v>874</v>
      </c>
      <c r="D2811">
        <v>0</v>
      </c>
    </row>
    <row r="2812" spans="1:4">
      <c r="A2812">
        <v>2039</v>
      </c>
      <c r="B2812" t="s">
        <v>982</v>
      </c>
      <c r="C2812" t="s">
        <v>874</v>
      </c>
      <c r="D2812">
        <v>0</v>
      </c>
    </row>
    <row r="2813" spans="1:4">
      <c r="A2813">
        <v>2040</v>
      </c>
      <c r="B2813" t="s">
        <v>982</v>
      </c>
      <c r="C2813" t="s">
        <v>874</v>
      </c>
      <c r="D2813">
        <v>0</v>
      </c>
    </row>
    <row r="2814" spans="1:4">
      <c r="A2814">
        <v>2041</v>
      </c>
      <c r="B2814" t="s">
        <v>982</v>
      </c>
      <c r="C2814" t="s">
        <v>874</v>
      </c>
      <c r="D2814">
        <v>0</v>
      </c>
    </row>
    <row r="2815" spans="1:4">
      <c r="A2815">
        <v>2042</v>
      </c>
      <c r="B2815" t="s">
        <v>982</v>
      </c>
      <c r="C2815" t="s">
        <v>874</v>
      </c>
      <c r="D2815">
        <v>0</v>
      </c>
    </row>
    <row r="2816" spans="1:4">
      <c r="A2816">
        <v>2043</v>
      </c>
      <c r="B2816" t="s">
        <v>982</v>
      </c>
      <c r="C2816" t="s">
        <v>874</v>
      </c>
      <c r="D2816">
        <v>0</v>
      </c>
    </row>
    <row r="2817" spans="1:4">
      <c r="A2817">
        <v>2044</v>
      </c>
      <c r="B2817" t="s">
        <v>982</v>
      </c>
      <c r="C2817" t="s">
        <v>874</v>
      </c>
      <c r="D2817">
        <v>0</v>
      </c>
    </row>
    <row r="2818" spans="1:4">
      <c r="A2818">
        <v>2045</v>
      </c>
      <c r="B2818" t="s">
        <v>982</v>
      </c>
      <c r="C2818" t="s">
        <v>874</v>
      </c>
      <c r="D2818">
        <v>0</v>
      </c>
    </row>
    <row r="2819" spans="1:4">
      <c r="A2819">
        <v>2046</v>
      </c>
      <c r="B2819" t="s">
        <v>982</v>
      </c>
      <c r="C2819" t="s">
        <v>874</v>
      </c>
      <c r="D2819">
        <v>0</v>
      </c>
    </row>
    <row r="2820" spans="1:4">
      <c r="A2820">
        <v>2047</v>
      </c>
      <c r="B2820" t="s">
        <v>982</v>
      </c>
      <c r="C2820" t="s">
        <v>874</v>
      </c>
      <c r="D2820">
        <v>0</v>
      </c>
    </row>
    <row r="2821" spans="1:4">
      <c r="A2821">
        <v>2048</v>
      </c>
      <c r="B2821" t="s">
        <v>982</v>
      </c>
      <c r="C2821" t="s">
        <v>874</v>
      </c>
      <c r="D2821">
        <v>0</v>
      </c>
    </row>
    <row r="2822" spans="1:4">
      <c r="A2822">
        <v>2049</v>
      </c>
      <c r="B2822" t="s">
        <v>982</v>
      </c>
      <c r="C2822" t="s">
        <v>874</v>
      </c>
      <c r="D2822">
        <v>0</v>
      </c>
    </row>
    <row r="2823" spans="1:4">
      <c r="A2823">
        <v>2050</v>
      </c>
      <c r="B2823" t="s">
        <v>982</v>
      </c>
      <c r="C2823" t="s">
        <v>874</v>
      </c>
      <c r="D2823">
        <v>0</v>
      </c>
    </row>
    <row r="2824" spans="1:4">
      <c r="A2824">
        <v>2017</v>
      </c>
      <c r="B2824" t="s">
        <v>873</v>
      </c>
      <c r="C2824" t="s">
        <v>874</v>
      </c>
      <c r="D2824">
        <v>14676372.79256583</v>
      </c>
    </row>
    <row r="2825" spans="1:4">
      <c r="A2825">
        <v>2018</v>
      </c>
      <c r="B2825" t="s">
        <v>873</v>
      </c>
      <c r="C2825" t="s">
        <v>874</v>
      </c>
      <c r="D2825">
        <v>14663860.14390998</v>
      </c>
    </row>
    <row r="2826" spans="1:4">
      <c r="A2826">
        <v>2019</v>
      </c>
      <c r="B2826" t="s">
        <v>873</v>
      </c>
      <c r="C2826" t="s">
        <v>874</v>
      </c>
      <c r="D2826">
        <v>12834270.386318911</v>
      </c>
    </row>
    <row r="2827" spans="1:4">
      <c r="A2827">
        <v>2020</v>
      </c>
      <c r="B2827" t="s">
        <v>873</v>
      </c>
      <c r="C2827" t="s">
        <v>874</v>
      </c>
      <c r="D2827">
        <v>10240968.052218441</v>
      </c>
    </row>
    <row r="2828" spans="1:4">
      <c r="A2828">
        <v>2021</v>
      </c>
      <c r="B2828" t="s">
        <v>873</v>
      </c>
      <c r="C2828" t="s">
        <v>874</v>
      </c>
      <c r="D2828">
        <v>9592892.2834602874</v>
      </c>
    </row>
    <row r="2829" spans="1:4">
      <c r="A2829">
        <v>2022</v>
      </c>
      <c r="B2829" t="s">
        <v>873</v>
      </c>
      <c r="C2829" t="s">
        <v>874</v>
      </c>
      <c r="D2829">
        <v>0</v>
      </c>
    </row>
    <row r="2830" spans="1:4">
      <c r="A2830">
        <v>2023</v>
      </c>
      <c r="B2830" t="s">
        <v>873</v>
      </c>
      <c r="C2830" t="s">
        <v>874</v>
      </c>
      <c r="D2830">
        <v>0</v>
      </c>
    </row>
    <row r="2831" spans="1:4">
      <c r="A2831">
        <v>2024</v>
      </c>
      <c r="B2831" t="s">
        <v>873</v>
      </c>
      <c r="C2831" t="s">
        <v>874</v>
      </c>
      <c r="D2831">
        <v>0</v>
      </c>
    </row>
    <row r="2832" spans="1:4">
      <c r="A2832">
        <v>2025</v>
      </c>
      <c r="B2832" t="s">
        <v>873</v>
      </c>
      <c r="C2832" t="s">
        <v>874</v>
      </c>
      <c r="D2832">
        <v>0</v>
      </c>
    </row>
    <row r="2833" spans="1:4">
      <c r="A2833">
        <v>2026</v>
      </c>
      <c r="B2833" t="s">
        <v>873</v>
      </c>
      <c r="C2833" t="s">
        <v>874</v>
      </c>
      <c r="D2833">
        <v>0</v>
      </c>
    </row>
    <row r="2834" spans="1:4">
      <c r="A2834">
        <v>2027</v>
      </c>
      <c r="B2834" t="s">
        <v>873</v>
      </c>
      <c r="C2834" t="s">
        <v>874</v>
      </c>
      <c r="D2834">
        <v>0</v>
      </c>
    </row>
    <row r="2835" spans="1:4">
      <c r="A2835">
        <v>2028</v>
      </c>
      <c r="B2835" t="s">
        <v>873</v>
      </c>
      <c r="C2835" t="s">
        <v>874</v>
      </c>
      <c r="D2835">
        <v>0</v>
      </c>
    </row>
    <row r="2836" spans="1:4">
      <c r="A2836">
        <v>2029</v>
      </c>
      <c r="B2836" t="s">
        <v>873</v>
      </c>
      <c r="C2836" t="s">
        <v>874</v>
      </c>
      <c r="D2836">
        <v>0</v>
      </c>
    </row>
    <row r="2837" spans="1:4">
      <c r="A2837">
        <v>2030</v>
      </c>
      <c r="B2837" t="s">
        <v>873</v>
      </c>
      <c r="C2837" t="s">
        <v>874</v>
      </c>
      <c r="D2837">
        <v>0</v>
      </c>
    </row>
    <row r="2838" spans="1:4">
      <c r="A2838">
        <v>2031</v>
      </c>
      <c r="B2838" t="s">
        <v>873</v>
      </c>
      <c r="C2838" t="s">
        <v>874</v>
      </c>
      <c r="D2838">
        <v>0</v>
      </c>
    </row>
    <row r="2839" spans="1:4">
      <c r="A2839">
        <v>2032</v>
      </c>
      <c r="B2839" t="s">
        <v>873</v>
      </c>
      <c r="C2839" t="s">
        <v>874</v>
      </c>
      <c r="D2839">
        <v>0</v>
      </c>
    </row>
    <row r="2840" spans="1:4">
      <c r="A2840">
        <v>2033</v>
      </c>
      <c r="B2840" t="s">
        <v>873</v>
      </c>
      <c r="C2840" t="s">
        <v>874</v>
      </c>
      <c r="D2840">
        <v>0</v>
      </c>
    </row>
    <row r="2841" spans="1:4">
      <c r="A2841">
        <v>2034</v>
      </c>
      <c r="B2841" t="s">
        <v>873</v>
      </c>
      <c r="C2841" t="s">
        <v>874</v>
      </c>
      <c r="D2841">
        <v>0</v>
      </c>
    </row>
    <row r="2842" spans="1:4">
      <c r="A2842">
        <v>2035</v>
      </c>
      <c r="B2842" t="s">
        <v>873</v>
      </c>
      <c r="C2842" t="s">
        <v>874</v>
      </c>
      <c r="D2842">
        <v>0</v>
      </c>
    </row>
    <row r="2843" spans="1:4">
      <c r="A2843">
        <v>2036</v>
      </c>
      <c r="B2843" t="s">
        <v>873</v>
      </c>
      <c r="C2843" t="s">
        <v>874</v>
      </c>
      <c r="D2843">
        <v>0</v>
      </c>
    </row>
    <row r="2844" spans="1:4">
      <c r="A2844">
        <v>2037</v>
      </c>
      <c r="B2844" t="s">
        <v>873</v>
      </c>
      <c r="C2844" t="s">
        <v>874</v>
      </c>
      <c r="D2844">
        <v>0</v>
      </c>
    </row>
    <row r="2845" spans="1:4">
      <c r="A2845">
        <v>2038</v>
      </c>
      <c r="B2845" t="s">
        <v>873</v>
      </c>
      <c r="C2845" t="s">
        <v>874</v>
      </c>
      <c r="D2845">
        <v>0</v>
      </c>
    </row>
    <row r="2846" spans="1:4">
      <c r="A2846">
        <v>2039</v>
      </c>
      <c r="B2846" t="s">
        <v>873</v>
      </c>
      <c r="C2846" t="s">
        <v>874</v>
      </c>
      <c r="D2846">
        <v>0</v>
      </c>
    </row>
    <row r="2847" spans="1:4">
      <c r="A2847">
        <v>2040</v>
      </c>
      <c r="B2847" t="s">
        <v>873</v>
      </c>
      <c r="C2847" t="s">
        <v>874</v>
      </c>
      <c r="D2847">
        <v>0</v>
      </c>
    </row>
    <row r="2848" spans="1:4">
      <c r="A2848">
        <v>2041</v>
      </c>
      <c r="B2848" t="s">
        <v>873</v>
      </c>
      <c r="C2848" t="s">
        <v>874</v>
      </c>
      <c r="D2848">
        <v>0</v>
      </c>
    </row>
    <row r="2849" spans="1:4">
      <c r="A2849">
        <v>2042</v>
      </c>
      <c r="B2849" t="s">
        <v>873</v>
      </c>
      <c r="C2849" t="s">
        <v>874</v>
      </c>
      <c r="D2849">
        <v>0</v>
      </c>
    </row>
    <row r="2850" spans="1:4">
      <c r="A2850">
        <v>2043</v>
      </c>
      <c r="B2850" t="s">
        <v>873</v>
      </c>
      <c r="C2850" t="s">
        <v>874</v>
      </c>
      <c r="D2850">
        <v>0</v>
      </c>
    </row>
    <row r="2851" spans="1:4">
      <c r="A2851">
        <v>2044</v>
      </c>
      <c r="B2851" t="s">
        <v>873</v>
      </c>
      <c r="C2851" t="s">
        <v>874</v>
      </c>
      <c r="D2851">
        <v>0</v>
      </c>
    </row>
    <row r="2852" spans="1:4">
      <c r="A2852">
        <v>2045</v>
      </c>
      <c r="B2852" t="s">
        <v>873</v>
      </c>
      <c r="C2852" t="s">
        <v>874</v>
      </c>
      <c r="D2852">
        <v>0</v>
      </c>
    </row>
    <row r="2853" spans="1:4">
      <c r="A2853">
        <v>2046</v>
      </c>
      <c r="B2853" t="s">
        <v>873</v>
      </c>
      <c r="C2853" t="s">
        <v>874</v>
      </c>
      <c r="D2853">
        <v>0</v>
      </c>
    </row>
    <row r="2854" spans="1:4">
      <c r="A2854">
        <v>2047</v>
      </c>
      <c r="B2854" t="s">
        <v>873</v>
      </c>
      <c r="C2854" t="s">
        <v>874</v>
      </c>
      <c r="D2854">
        <v>0</v>
      </c>
    </row>
    <row r="2855" spans="1:4">
      <c r="A2855">
        <v>2048</v>
      </c>
      <c r="B2855" t="s">
        <v>873</v>
      </c>
      <c r="C2855" t="s">
        <v>874</v>
      </c>
      <c r="D2855">
        <v>0</v>
      </c>
    </row>
    <row r="2856" spans="1:4">
      <c r="A2856">
        <v>2049</v>
      </c>
      <c r="B2856" t="s">
        <v>873</v>
      </c>
      <c r="C2856" t="s">
        <v>874</v>
      </c>
      <c r="D2856">
        <v>0</v>
      </c>
    </row>
    <row r="2857" spans="1:4">
      <c r="A2857">
        <v>2050</v>
      </c>
      <c r="B2857" t="s">
        <v>873</v>
      </c>
      <c r="C2857" t="s">
        <v>874</v>
      </c>
      <c r="D2857">
        <v>0</v>
      </c>
    </row>
    <row r="2858" spans="1:4">
      <c r="A2858">
        <v>2017</v>
      </c>
      <c r="B2858" t="s">
        <v>916</v>
      </c>
      <c r="C2858" t="s">
        <v>744</v>
      </c>
      <c r="D2858">
        <v>627.74962033356223</v>
      </c>
    </row>
    <row r="2859" spans="1:4">
      <c r="A2859">
        <v>2018</v>
      </c>
      <c r="B2859" t="s">
        <v>916</v>
      </c>
      <c r="C2859" t="s">
        <v>744</v>
      </c>
      <c r="D2859">
        <v>668.64681893608144</v>
      </c>
    </row>
    <row r="2860" spans="1:4">
      <c r="A2860">
        <v>2019</v>
      </c>
      <c r="B2860" t="s">
        <v>916</v>
      </c>
      <c r="C2860" t="s">
        <v>744</v>
      </c>
      <c r="D2860">
        <v>681.42816956046624</v>
      </c>
    </row>
    <row r="2861" spans="1:4">
      <c r="A2861">
        <v>2020</v>
      </c>
      <c r="B2861" t="s">
        <v>916</v>
      </c>
      <c r="C2861" t="s">
        <v>744</v>
      </c>
      <c r="D2861">
        <v>615.02419837325999</v>
      </c>
    </row>
    <row r="2862" spans="1:4">
      <c r="A2862">
        <v>2021</v>
      </c>
      <c r="B2862" t="s">
        <v>916</v>
      </c>
      <c r="C2862" t="s">
        <v>744</v>
      </c>
      <c r="D2862">
        <v>744.83938977813773</v>
      </c>
    </row>
    <row r="2863" spans="1:4">
      <c r="A2863">
        <v>2022</v>
      </c>
      <c r="B2863" t="s">
        <v>916</v>
      </c>
      <c r="C2863" t="s">
        <v>744</v>
      </c>
      <c r="D2863">
        <v>778.01878695488926</v>
      </c>
    </row>
    <row r="2864" spans="1:4">
      <c r="A2864">
        <v>2023</v>
      </c>
      <c r="B2864" t="s">
        <v>916</v>
      </c>
      <c r="C2864" t="s">
        <v>744</v>
      </c>
      <c r="D2864">
        <v>780.96723100744043</v>
      </c>
    </row>
    <row r="2865" spans="1:4">
      <c r="A2865">
        <v>2024</v>
      </c>
      <c r="B2865" t="s">
        <v>916</v>
      </c>
      <c r="C2865" t="s">
        <v>744</v>
      </c>
      <c r="D2865">
        <v>817.49680978115214</v>
      </c>
    </row>
    <row r="2866" spans="1:4">
      <c r="A2866">
        <v>2025</v>
      </c>
      <c r="B2866" t="s">
        <v>916</v>
      </c>
      <c r="C2866" t="s">
        <v>744</v>
      </c>
      <c r="D2866">
        <v>852.59980131296095</v>
      </c>
    </row>
    <row r="2867" spans="1:4">
      <c r="A2867">
        <v>2026</v>
      </c>
      <c r="B2867" t="s">
        <v>916</v>
      </c>
      <c r="C2867" t="s">
        <v>744</v>
      </c>
      <c r="D2867">
        <v>885.90482445946054</v>
      </c>
    </row>
    <row r="2868" spans="1:4">
      <c r="A2868">
        <v>2027</v>
      </c>
      <c r="B2868" t="s">
        <v>916</v>
      </c>
      <c r="C2868" t="s">
        <v>744</v>
      </c>
      <c r="D2868">
        <v>918.46021776074599</v>
      </c>
    </row>
    <row r="2869" spans="1:4">
      <c r="A2869">
        <v>2028</v>
      </c>
      <c r="B2869" t="s">
        <v>916</v>
      </c>
      <c r="C2869" t="s">
        <v>744</v>
      </c>
      <c r="D2869">
        <v>952.57654581645772</v>
      </c>
    </row>
    <row r="2870" spans="1:4">
      <c r="A2870">
        <v>2029</v>
      </c>
      <c r="B2870" t="s">
        <v>916</v>
      </c>
      <c r="C2870" t="s">
        <v>744</v>
      </c>
      <c r="D2870">
        <v>987.46483464085475</v>
      </c>
    </row>
    <row r="2871" spans="1:4">
      <c r="A2871">
        <v>2030</v>
      </c>
      <c r="B2871" t="s">
        <v>916</v>
      </c>
      <c r="C2871" t="s">
        <v>744</v>
      </c>
      <c r="D2871">
        <v>1021.896274524208</v>
      </c>
    </row>
    <row r="2872" spans="1:4">
      <c r="A2872">
        <v>2031</v>
      </c>
      <c r="B2872" t="s">
        <v>916</v>
      </c>
      <c r="C2872" t="s">
        <v>744</v>
      </c>
      <c r="D2872">
        <v>1055.73445039582</v>
      </c>
    </row>
    <row r="2873" spans="1:4">
      <c r="A2873">
        <v>2032</v>
      </c>
      <c r="B2873" t="s">
        <v>916</v>
      </c>
      <c r="C2873" t="s">
        <v>744</v>
      </c>
      <c r="D2873">
        <v>1089.3812081992639</v>
      </c>
    </row>
    <row r="2874" spans="1:4">
      <c r="A2874">
        <v>2033</v>
      </c>
      <c r="B2874" t="s">
        <v>916</v>
      </c>
      <c r="C2874" t="s">
        <v>744</v>
      </c>
      <c r="D2874">
        <v>1122.7472753589529</v>
      </c>
    </row>
    <row r="2875" spans="1:4">
      <c r="A2875">
        <v>2034</v>
      </c>
      <c r="B2875" t="s">
        <v>916</v>
      </c>
      <c r="C2875" t="s">
        <v>744</v>
      </c>
      <c r="D2875">
        <v>1155.7415329531329</v>
      </c>
    </row>
    <row r="2876" spans="1:4">
      <c r="A2876">
        <v>2035</v>
      </c>
      <c r="B2876" t="s">
        <v>916</v>
      </c>
      <c r="C2876" t="s">
        <v>744</v>
      </c>
      <c r="D2876">
        <v>1188.271406097198</v>
      </c>
    </row>
    <row r="2877" spans="1:4">
      <c r="A2877">
        <v>2036</v>
      </c>
      <c r="B2877" t="s">
        <v>916</v>
      </c>
      <c r="C2877" t="s">
        <v>744</v>
      </c>
      <c r="D2877">
        <v>1220.243275714937</v>
      </c>
    </row>
    <row r="2878" spans="1:4">
      <c r="A2878">
        <v>2037</v>
      </c>
      <c r="B2878" t="s">
        <v>916</v>
      </c>
      <c r="C2878" t="s">
        <v>744</v>
      </c>
      <c r="D2878">
        <v>1251.5629093256109</v>
      </c>
    </row>
    <row r="2879" spans="1:4">
      <c r="A2879">
        <v>2038</v>
      </c>
      <c r="B2879" t="s">
        <v>916</v>
      </c>
      <c r="C2879" t="s">
        <v>744</v>
      </c>
      <c r="D2879">
        <v>1282.1359082366239</v>
      </c>
    </row>
    <row r="2880" spans="1:4">
      <c r="A2880">
        <v>2039</v>
      </c>
      <c r="B2880" t="s">
        <v>916</v>
      </c>
      <c r="C2880" t="s">
        <v>744</v>
      </c>
      <c r="D2880">
        <v>1311.8681683116799</v>
      </c>
    </row>
    <row r="2881" spans="1:4">
      <c r="A2881">
        <v>2040</v>
      </c>
      <c r="B2881" t="s">
        <v>916</v>
      </c>
      <c r="C2881" t="s">
        <v>744</v>
      </c>
      <c r="D2881">
        <v>1340.6663512856801</v>
      </c>
    </row>
    <row r="2882" spans="1:4">
      <c r="A2882">
        <v>2041</v>
      </c>
      <c r="B2882" t="s">
        <v>916</v>
      </c>
      <c r="C2882" t="s">
        <v>744</v>
      </c>
      <c r="D2882">
        <v>1368.4383634233429</v>
      </c>
    </row>
    <row r="2883" spans="1:4">
      <c r="A2883">
        <v>2042</v>
      </c>
      <c r="B2883" t="s">
        <v>916</v>
      </c>
      <c r="C2883" t="s">
        <v>744</v>
      </c>
      <c r="D2883">
        <v>1395.09383817102</v>
      </c>
    </row>
    <row r="2884" spans="1:4">
      <c r="A2884">
        <v>2043</v>
      </c>
      <c r="B2884" t="s">
        <v>916</v>
      </c>
      <c r="C2884" t="s">
        <v>744</v>
      </c>
      <c r="D2884">
        <v>1420.544619332655</v>
      </c>
    </row>
    <row r="2885" spans="1:4">
      <c r="A2885">
        <v>2044</v>
      </c>
      <c r="B2885" t="s">
        <v>916</v>
      </c>
      <c r="C2885" t="s">
        <v>744</v>
      </c>
      <c r="D2885">
        <v>1444.7052412138701</v>
      </c>
    </row>
    <row r="2886" spans="1:4">
      <c r="A2886">
        <v>2045</v>
      </c>
      <c r="B2886" t="s">
        <v>916</v>
      </c>
      <c r="C2886" t="s">
        <v>744</v>
      </c>
      <c r="D2886">
        <v>1467.493402123722</v>
      </c>
    </row>
    <row r="2887" spans="1:4">
      <c r="A2887">
        <v>2046</v>
      </c>
      <c r="B2887" t="s">
        <v>916</v>
      </c>
      <c r="C2887" t="s">
        <v>744</v>
      </c>
      <c r="D2887">
        <v>1488.830427604076</v>
      </c>
    </row>
    <row r="2888" spans="1:4">
      <c r="A2888">
        <v>2047</v>
      </c>
      <c r="B2888" t="s">
        <v>916</v>
      </c>
      <c r="C2888" t="s">
        <v>744</v>
      </c>
      <c r="D2888">
        <v>1501.7382952662799</v>
      </c>
    </row>
    <row r="2889" spans="1:4">
      <c r="A2889">
        <v>2048</v>
      </c>
      <c r="B2889" t="s">
        <v>916</v>
      </c>
      <c r="C2889" t="s">
        <v>744</v>
      </c>
      <c r="D2889">
        <v>1514.7580716082789</v>
      </c>
    </row>
    <row r="2890" spans="1:4">
      <c r="A2890">
        <v>2049</v>
      </c>
      <c r="B2890" t="s">
        <v>916</v>
      </c>
      <c r="C2890" t="s">
        <v>744</v>
      </c>
      <c r="D2890">
        <v>1527.890726856363</v>
      </c>
    </row>
    <row r="2891" spans="1:4">
      <c r="A2891">
        <v>2050</v>
      </c>
      <c r="B2891" t="s">
        <v>916</v>
      </c>
      <c r="C2891" t="s">
        <v>744</v>
      </c>
      <c r="D2891">
        <v>1541.137239648499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00B0F0"/>
  </sheetPr>
  <dimension ref="A1:F3265"/>
  <sheetViews>
    <sheetView workbookViewId="0"/>
  </sheetViews>
  <sheetFormatPr baseColWidth="10" defaultColWidth="9.140625" defaultRowHeight="15"/>
  <sheetData>
    <row r="1" spans="1:6">
      <c r="A1" t="s">
        <v>28</v>
      </c>
      <c r="B1" t="s">
        <v>27</v>
      </c>
      <c r="C1" t="s">
        <v>890</v>
      </c>
      <c r="D1" t="s">
        <v>983</v>
      </c>
      <c r="E1" t="s">
        <v>984</v>
      </c>
      <c r="F1" t="s">
        <v>985</v>
      </c>
    </row>
    <row r="2" spans="1:6">
      <c r="A2" t="s">
        <v>876</v>
      </c>
      <c r="B2">
        <v>2017</v>
      </c>
      <c r="C2" t="s">
        <v>323</v>
      </c>
      <c r="D2">
        <v>0</v>
      </c>
      <c r="E2">
        <v>0</v>
      </c>
      <c r="F2">
        <v>0</v>
      </c>
    </row>
    <row r="3" spans="1:6">
      <c r="A3" t="s">
        <v>876</v>
      </c>
      <c r="B3">
        <v>2018</v>
      </c>
      <c r="C3" t="s">
        <v>323</v>
      </c>
      <c r="D3">
        <v>2.6187064786962821E-2</v>
      </c>
      <c r="E3">
        <v>0</v>
      </c>
      <c r="F3">
        <v>2.6187064786962821E-2</v>
      </c>
    </row>
    <row r="4" spans="1:6">
      <c r="A4" t="s">
        <v>876</v>
      </c>
      <c r="B4">
        <v>2019</v>
      </c>
      <c r="C4" t="s">
        <v>323</v>
      </c>
      <c r="D4">
        <v>0.40690597178420812</v>
      </c>
      <c r="E4">
        <v>0</v>
      </c>
      <c r="F4">
        <v>0.40690597178420812</v>
      </c>
    </row>
    <row r="5" spans="1:6">
      <c r="A5" t="s">
        <v>876</v>
      </c>
      <c r="B5">
        <v>2020</v>
      </c>
      <c r="C5" t="s">
        <v>323</v>
      </c>
      <c r="D5">
        <v>0.30990610343959812</v>
      </c>
      <c r="E5">
        <v>0</v>
      </c>
      <c r="F5">
        <v>0.30990610343959812</v>
      </c>
    </row>
    <row r="6" spans="1:6">
      <c r="A6" t="s">
        <v>876</v>
      </c>
      <c r="B6">
        <v>2021</v>
      </c>
      <c r="C6" t="s">
        <v>323</v>
      </c>
      <c r="D6">
        <v>0.36795196230249838</v>
      </c>
      <c r="E6">
        <v>0</v>
      </c>
      <c r="F6">
        <v>0.36795196230249838</v>
      </c>
    </row>
    <row r="7" spans="1:6">
      <c r="A7" t="s">
        <v>876</v>
      </c>
      <c r="B7">
        <v>2022</v>
      </c>
      <c r="C7" t="s">
        <v>323</v>
      </c>
      <c r="D7">
        <v>0.31880846524720868</v>
      </c>
      <c r="E7">
        <v>0</v>
      </c>
      <c r="F7">
        <v>0.31880846524720868</v>
      </c>
    </row>
    <row r="8" spans="1:6">
      <c r="A8" t="s">
        <v>876</v>
      </c>
      <c r="B8">
        <v>2023</v>
      </c>
      <c r="C8" t="s">
        <v>323</v>
      </c>
      <c r="D8">
        <v>0.31880846524720868</v>
      </c>
      <c r="E8">
        <v>0</v>
      </c>
      <c r="F8">
        <v>0.31880846524720868</v>
      </c>
    </row>
    <row r="9" spans="1:6">
      <c r="A9" t="s">
        <v>876</v>
      </c>
      <c r="B9">
        <v>2024</v>
      </c>
      <c r="C9" t="s">
        <v>323</v>
      </c>
      <c r="D9">
        <v>0.31880846524720868</v>
      </c>
      <c r="E9">
        <v>0</v>
      </c>
      <c r="F9">
        <v>0.31880846524720868</v>
      </c>
    </row>
    <row r="10" spans="1:6">
      <c r="A10" t="s">
        <v>876</v>
      </c>
      <c r="B10">
        <v>2025</v>
      </c>
      <c r="C10" t="s">
        <v>323</v>
      </c>
      <c r="D10">
        <v>0.31880846524720868</v>
      </c>
      <c r="E10">
        <v>0</v>
      </c>
      <c r="F10">
        <v>0.31880846524720868</v>
      </c>
    </row>
    <row r="11" spans="1:6">
      <c r="A11" t="s">
        <v>876</v>
      </c>
      <c r="B11">
        <v>2026</v>
      </c>
      <c r="C11" t="s">
        <v>323</v>
      </c>
      <c r="D11">
        <v>0.31880846524720868</v>
      </c>
      <c r="E11">
        <v>0</v>
      </c>
      <c r="F11">
        <v>0.31880846524720868</v>
      </c>
    </row>
    <row r="12" spans="1:6">
      <c r="A12" t="s">
        <v>876</v>
      </c>
      <c r="B12">
        <v>2027</v>
      </c>
      <c r="C12" t="s">
        <v>323</v>
      </c>
      <c r="D12">
        <v>0.31880846524720868</v>
      </c>
      <c r="E12">
        <v>0</v>
      </c>
      <c r="F12">
        <v>0.31880846524720868</v>
      </c>
    </row>
    <row r="13" spans="1:6">
      <c r="A13" t="s">
        <v>876</v>
      </c>
      <c r="B13">
        <v>2028</v>
      </c>
      <c r="C13" t="s">
        <v>323</v>
      </c>
      <c r="D13">
        <v>0.31880846524720868</v>
      </c>
      <c r="E13">
        <v>0</v>
      </c>
      <c r="F13">
        <v>0.31880846524720868</v>
      </c>
    </row>
    <row r="14" spans="1:6">
      <c r="A14" t="s">
        <v>876</v>
      </c>
      <c r="B14">
        <v>2029</v>
      </c>
      <c r="C14" t="s">
        <v>323</v>
      </c>
      <c r="D14">
        <v>0.31880846524720868</v>
      </c>
      <c r="E14">
        <v>0</v>
      </c>
      <c r="F14">
        <v>0.31880846524720868</v>
      </c>
    </row>
    <row r="15" spans="1:6">
      <c r="A15" t="s">
        <v>876</v>
      </c>
      <c r="B15">
        <v>2030</v>
      </c>
      <c r="C15" t="s">
        <v>323</v>
      </c>
      <c r="D15">
        <v>0.31880846524720868</v>
      </c>
      <c r="E15">
        <v>0</v>
      </c>
      <c r="F15">
        <v>0.31880846524720868</v>
      </c>
    </row>
    <row r="16" spans="1:6">
      <c r="A16" t="s">
        <v>876</v>
      </c>
      <c r="B16">
        <v>2031</v>
      </c>
      <c r="C16" t="s">
        <v>323</v>
      </c>
      <c r="D16">
        <v>0.31880846524720868</v>
      </c>
      <c r="E16">
        <v>0</v>
      </c>
      <c r="F16">
        <v>0.31880846524720868</v>
      </c>
    </row>
    <row r="17" spans="1:6">
      <c r="A17" t="s">
        <v>876</v>
      </c>
      <c r="B17">
        <v>2032</v>
      </c>
      <c r="C17" t="s">
        <v>323</v>
      </c>
      <c r="D17">
        <v>0.31880846524720868</v>
      </c>
      <c r="E17">
        <v>0</v>
      </c>
      <c r="F17">
        <v>0.31880846524720868</v>
      </c>
    </row>
    <row r="18" spans="1:6">
      <c r="A18" t="s">
        <v>876</v>
      </c>
      <c r="B18">
        <v>2033</v>
      </c>
      <c r="C18" t="s">
        <v>323</v>
      </c>
      <c r="D18">
        <v>0.31880846524720868</v>
      </c>
      <c r="E18">
        <v>0</v>
      </c>
      <c r="F18">
        <v>0.31880846524720868</v>
      </c>
    </row>
    <row r="19" spans="1:6">
      <c r="A19" t="s">
        <v>876</v>
      </c>
      <c r="B19">
        <v>2034</v>
      </c>
      <c r="C19" t="s">
        <v>323</v>
      </c>
      <c r="D19">
        <v>0.31880846524720868</v>
      </c>
      <c r="E19">
        <v>0</v>
      </c>
      <c r="F19">
        <v>0.31880846524720868</v>
      </c>
    </row>
    <row r="20" spans="1:6">
      <c r="A20" t="s">
        <v>876</v>
      </c>
      <c r="B20">
        <v>2035</v>
      </c>
      <c r="C20" t="s">
        <v>323</v>
      </c>
      <c r="D20">
        <v>0.31880846524720868</v>
      </c>
      <c r="E20">
        <v>0</v>
      </c>
      <c r="F20">
        <v>0.31880846524720868</v>
      </c>
    </row>
    <row r="21" spans="1:6">
      <c r="A21" t="s">
        <v>876</v>
      </c>
      <c r="B21">
        <v>2036</v>
      </c>
      <c r="C21" t="s">
        <v>323</v>
      </c>
      <c r="D21">
        <v>0.31880846524720868</v>
      </c>
      <c r="E21">
        <v>0</v>
      </c>
      <c r="F21">
        <v>0.31880846524720868</v>
      </c>
    </row>
    <row r="22" spans="1:6">
      <c r="A22" t="s">
        <v>876</v>
      </c>
      <c r="B22">
        <v>2037</v>
      </c>
      <c r="C22" t="s">
        <v>323</v>
      </c>
      <c r="D22">
        <v>0.31880846524720868</v>
      </c>
      <c r="E22">
        <v>0</v>
      </c>
      <c r="F22">
        <v>0.31880846524720868</v>
      </c>
    </row>
    <row r="23" spans="1:6">
      <c r="A23" t="s">
        <v>876</v>
      </c>
      <c r="B23">
        <v>2038</v>
      </c>
      <c r="C23" t="s">
        <v>323</v>
      </c>
      <c r="D23">
        <v>0.31880846524720868</v>
      </c>
      <c r="E23">
        <v>0</v>
      </c>
      <c r="F23">
        <v>0.31880846524720868</v>
      </c>
    </row>
    <row r="24" spans="1:6">
      <c r="A24" t="s">
        <v>876</v>
      </c>
      <c r="B24">
        <v>2039</v>
      </c>
      <c r="C24" t="s">
        <v>323</v>
      </c>
      <c r="D24">
        <v>0.31880846524720868</v>
      </c>
      <c r="E24">
        <v>0</v>
      </c>
      <c r="F24">
        <v>0.31880846524720868</v>
      </c>
    </row>
    <row r="25" spans="1:6">
      <c r="A25" t="s">
        <v>876</v>
      </c>
      <c r="B25">
        <v>2040</v>
      </c>
      <c r="C25" t="s">
        <v>323</v>
      </c>
      <c r="D25">
        <v>0.31880846524720868</v>
      </c>
      <c r="E25">
        <v>0</v>
      </c>
      <c r="F25">
        <v>0.31880846524720868</v>
      </c>
    </row>
    <row r="26" spans="1:6">
      <c r="A26" t="s">
        <v>876</v>
      </c>
      <c r="B26">
        <v>2041</v>
      </c>
      <c r="C26" t="s">
        <v>323</v>
      </c>
      <c r="D26">
        <v>0.31880846524720868</v>
      </c>
      <c r="E26">
        <v>0</v>
      </c>
      <c r="F26">
        <v>0.31880846524720868</v>
      </c>
    </row>
    <row r="27" spans="1:6">
      <c r="A27" t="s">
        <v>876</v>
      </c>
      <c r="B27">
        <v>2042</v>
      </c>
      <c r="C27" t="s">
        <v>323</v>
      </c>
      <c r="D27">
        <v>0.31880846524720868</v>
      </c>
      <c r="E27">
        <v>0</v>
      </c>
      <c r="F27">
        <v>0.31880846524720868</v>
      </c>
    </row>
    <row r="28" spans="1:6">
      <c r="A28" t="s">
        <v>876</v>
      </c>
      <c r="B28">
        <v>2043</v>
      </c>
      <c r="C28" t="s">
        <v>323</v>
      </c>
      <c r="D28">
        <v>0.31880846524720868</v>
      </c>
      <c r="E28">
        <v>0</v>
      </c>
      <c r="F28">
        <v>0.31880846524720868</v>
      </c>
    </row>
    <row r="29" spans="1:6">
      <c r="A29" t="s">
        <v>876</v>
      </c>
      <c r="B29">
        <v>2044</v>
      </c>
      <c r="C29" t="s">
        <v>323</v>
      </c>
      <c r="D29">
        <v>0.31880846524720868</v>
      </c>
      <c r="E29">
        <v>0</v>
      </c>
      <c r="F29">
        <v>0.31880846524720868</v>
      </c>
    </row>
    <row r="30" spans="1:6">
      <c r="A30" t="s">
        <v>876</v>
      </c>
      <c r="B30">
        <v>2045</v>
      </c>
      <c r="C30" t="s">
        <v>323</v>
      </c>
      <c r="D30">
        <v>0.31880846524720868</v>
      </c>
      <c r="E30">
        <v>0</v>
      </c>
      <c r="F30">
        <v>0.31880846524720868</v>
      </c>
    </row>
    <row r="31" spans="1:6">
      <c r="A31" t="s">
        <v>876</v>
      </c>
      <c r="B31">
        <v>2046</v>
      </c>
      <c r="C31" t="s">
        <v>323</v>
      </c>
      <c r="D31">
        <v>0.31880846524720868</v>
      </c>
      <c r="E31">
        <v>0</v>
      </c>
      <c r="F31">
        <v>0.31880846524720868</v>
      </c>
    </row>
    <row r="32" spans="1:6">
      <c r="A32" t="s">
        <v>876</v>
      </c>
      <c r="B32">
        <v>2047</v>
      </c>
      <c r="C32" t="s">
        <v>323</v>
      </c>
      <c r="D32">
        <v>0.31880846524720868</v>
      </c>
      <c r="E32">
        <v>0</v>
      </c>
      <c r="F32">
        <v>0.31880846524720868</v>
      </c>
    </row>
    <row r="33" spans="1:6">
      <c r="A33" t="s">
        <v>876</v>
      </c>
      <c r="B33">
        <v>2048</v>
      </c>
      <c r="C33" t="s">
        <v>323</v>
      </c>
      <c r="D33">
        <v>0.31880846524720868</v>
      </c>
      <c r="E33">
        <v>0</v>
      </c>
      <c r="F33">
        <v>0.31880846524720868</v>
      </c>
    </row>
    <row r="34" spans="1:6">
      <c r="A34" t="s">
        <v>876</v>
      </c>
      <c r="B34">
        <v>2049</v>
      </c>
      <c r="C34" t="s">
        <v>323</v>
      </c>
      <c r="D34">
        <v>0.31880846524720868</v>
      </c>
      <c r="E34">
        <v>0</v>
      </c>
      <c r="F34">
        <v>0.31880846524720868</v>
      </c>
    </row>
    <row r="35" spans="1:6">
      <c r="A35" t="s">
        <v>876</v>
      </c>
      <c r="B35">
        <v>2050</v>
      </c>
      <c r="C35" t="s">
        <v>323</v>
      </c>
      <c r="D35">
        <v>0.31880846524720868</v>
      </c>
      <c r="E35">
        <v>0</v>
      </c>
      <c r="F35">
        <v>0.31880846524720868</v>
      </c>
    </row>
    <row r="36" spans="1:6">
      <c r="A36" t="s">
        <v>876</v>
      </c>
      <c r="B36">
        <v>2017</v>
      </c>
      <c r="C36" t="s">
        <v>891</v>
      </c>
      <c r="D36">
        <v>2.8710079503021249E-2</v>
      </c>
      <c r="E36">
        <v>2.8710079503021249E-2</v>
      </c>
      <c r="F36">
        <v>0</v>
      </c>
    </row>
    <row r="37" spans="1:6">
      <c r="A37" t="s">
        <v>876</v>
      </c>
      <c r="B37">
        <v>2018</v>
      </c>
      <c r="C37" t="s">
        <v>891</v>
      </c>
      <c r="D37">
        <v>1.7093623311629912E-2</v>
      </c>
      <c r="E37">
        <v>1.7093623311629912E-2</v>
      </c>
      <c r="F37">
        <v>0</v>
      </c>
    </row>
    <row r="38" spans="1:6">
      <c r="A38" t="s">
        <v>876</v>
      </c>
      <c r="B38">
        <v>2019</v>
      </c>
      <c r="C38" t="s">
        <v>891</v>
      </c>
      <c r="D38">
        <v>1.249021957228968E-2</v>
      </c>
      <c r="E38">
        <v>1.249021957228968E-2</v>
      </c>
      <c r="F38">
        <v>0</v>
      </c>
    </row>
    <row r="39" spans="1:6">
      <c r="A39" t="s">
        <v>876</v>
      </c>
      <c r="B39">
        <v>2020</v>
      </c>
      <c r="C39" t="s">
        <v>891</v>
      </c>
      <c r="D39">
        <v>4.9322870678189653E-3</v>
      </c>
      <c r="E39">
        <v>4.9322870678189653E-3</v>
      </c>
      <c r="F39">
        <v>0</v>
      </c>
    </row>
    <row r="40" spans="1:6">
      <c r="A40" t="s">
        <v>876</v>
      </c>
      <c r="B40">
        <v>2021</v>
      </c>
      <c r="C40" t="s">
        <v>891</v>
      </c>
      <c r="D40">
        <v>1.4249005006466531E-2</v>
      </c>
      <c r="E40">
        <v>1.4249005006466531E-2</v>
      </c>
      <c r="F40">
        <v>0</v>
      </c>
    </row>
    <row r="41" spans="1:6">
      <c r="A41" t="s">
        <v>876</v>
      </c>
      <c r="B41">
        <v>2022</v>
      </c>
      <c r="C41" t="s">
        <v>891</v>
      </c>
      <c r="D41">
        <v>1.4849793271938951E-2</v>
      </c>
      <c r="E41">
        <v>1.4849793271938951E-2</v>
      </c>
      <c r="F41">
        <v>0</v>
      </c>
    </row>
    <row r="42" spans="1:6">
      <c r="A42" t="s">
        <v>876</v>
      </c>
      <c r="B42">
        <v>2023</v>
      </c>
      <c r="C42" t="s">
        <v>891</v>
      </c>
      <c r="D42">
        <v>1.5042063015130161E-2</v>
      </c>
      <c r="E42">
        <v>1.5042063015130161E-2</v>
      </c>
      <c r="F42">
        <v>0</v>
      </c>
    </row>
    <row r="43" spans="1:6">
      <c r="A43" t="s">
        <v>876</v>
      </c>
      <c r="B43">
        <v>2024</v>
      </c>
      <c r="C43" t="s">
        <v>891</v>
      </c>
      <c r="D43">
        <v>1.561910912275041E-2</v>
      </c>
      <c r="E43">
        <v>1.561910912275041E-2</v>
      </c>
      <c r="F43">
        <v>0</v>
      </c>
    </row>
    <row r="44" spans="1:6">
      <c r="A44" t="s">
        <v>876</v>
      </c>
      <c r="B44">
        <v>2025</v>
      </c>
      <c r="C44" t="s">
        <v>891</v>
      </c>
      <c r="D44">
        <v>1.626913893087813E-2</v>
      </c>
      <c r="E44">
        <v>1.626913893087813E-2</v>
      </c>
      <c r="F44">
        <v>0</v>
      </c>
    </row>
    <row r="45" spans="1:6">
      <c r="A45" t="s">
        <v>876</v>
      </c>
      <c r="B45">
        <v>2026</v>
      </c>
      <c r="C45" t="s">
        <v>891</v>
      </c>
      <c r="D45">
        <v>1.6953240697860961E-2</v>
      </c>
      <c r="E45">
        <v>1.6953240697860961E-2</v>
      </c>
      <c r="F45">
        <v>0</v>
      </c>
    </row>
    <row r="46" spans="1:6">
      <c r="A46" t="s">
        <v>876</v>
      </c>
      <c r="B46">
        <v>2027</v>
      </c>
      <c r="C46" t="s">
        <v>891</v>
      </c>
      <c r="D46">
        <v>1.8159412706842688E-2</v>
      </c>
      <c r="E46">
        <v>1.8159412706842688E-2</v>
      </c>
      <c r="F46">
        <v>0</v>
      </c>
    </row>
    <row r="47" spans="1:6">
      <c r="A47" t="s">
        <v>876</v>
      </c>
      <c r="B47">
        <v>2028</v>
      </c>
      <c r="C47" t="s">
        <v>891</v>
      </c>
      <c r="D47">
        <v>1.88645103788516E-2</v>
      </c>
      <c r="E47">
        <v>1.88645103788516E-2</v>
      </c>
      <c r="F47">
        <v>0</v>
      </c>
    </row>
    <row r="48" spans="1:6">
      <c r="A48" t="s">
        <v>876</v>
      </c>
      <c r="B48">
        <v>2029</v>
      </c>
      <c r="C48" t="s">
        <v>891</v>
      </c>
      <c r="D48">
        <v>1.9627994263196061E-2</v>
      </c>
      <c r="E48">
        <v>1.9627994263196061E-2</v>
      </c>
      <c r="F48">
        <v>0</v>
      </c>
    </row>
    <row r="49" spans="1:6">
      <c r="A49" t="s">
        <v>876</v>
      </c>
      <c r="B49">
        <v>2030</v>
      </c>
      <c r="C49" t="s">
        <v>891</v>
      </c>
      <c r="D49">
        <v>2.0422776907509769E-2</v>
      </c>
      <c r="E49">
        <v>2.0422776907509769E-2</v>
      </c>
      <c r="F49">
        <v>0</v>
      </c>
    </row>
    <row r="50" spans="1:6">
      <c r="A50" t="s">
        <v>876</v>
      </c>
      <c r="B50">
        <v>2031</v>
      </c>
      <c r="C50" t="s">
        <v>891</v>
      </c>
      <c r="D50">
        <v>2.1261901348989622E-2</v>
      </c>
      <c r="E50">
        <v>2.1261901348989622E-2</v>
      </c>
      <c r="F50">
        <v>0</v>
      </c>
    </row>
    <row r="51" spans="1:6">
      <c r="A51" t="s">
        <v>876</v>
      </c>
      <c r="B51">
        <v>2032</v>
      </c>
      <c r="C51" t="s">
        <v>891</v>
      </c>
      <c r="D51">
        <v>2.21383241325297E-2</v>
      </c>
      <c r="E51">
        <v>2.21383241325297E-2</v>
      </c>
      <c r="F51">
        <v>0</v>
      </c>
    </row>
    <row r="52" spans="1:6">
      <c r="A52" t="s">
        <v>876</v>
      </c>
      <c r="B52">
        <v>2033</v>
      </c>
      <c r="C52" t="s">
        <v>891</v>
      </c>
      <c r="D52">
        <v>2.304888386270592E-2</v>
      </c>
      <c r="E52">
        <v>2.304888386270592E-2</v>
      </c>
      <c r="F52">
        <v>0</v>
      </c>
    </row>
    <row r="53" spans="1:6">
      <c r="A53" t="s">
        <v>876</v>
      </c>
      <c r="B53">
        <v>2034</v>
      </c>
      <c r="C53" t="s">
        <v>891</v>
      </c>
      <c r="D53">
        <v>2.3990814919681819E-2</v>
      </c>
      <c r="E53">
        <v>2.3990814919681819E-2</v>
      </c>
      <c r="F53">
        <v>0</v>
      </c>
    </row>
    <row r="54" spans="1:6">
      <c r="A54" t="s">
        <v>876</v>
      </c>
      <c r="B54">
        <v>2035</v>
      </c>
      <c r="C54" t="s">
        <v>891</v>
      </c>
      <c r="D54">
        <v>2.4961286340024331E-2</v>
      </c>
      <c r="E54">
        <v>2.4961286340024331E-2</v>
      </c>
      <c r="F54">
        <v>0</v>
      </c>
    </row>
    <row r="55" spans="1:6">
      <c r="A55" t="s">
        <v>876</v>
      </c>
      <c r="B55">
        <v>2036</v>
      </c>
      <c r="C55" t="s">
        <v>891</v>
      </c>
      <c r="D55">
        <v>2.594783298930883E-2</v>
      </c>
      <c r="E55">
        <v>2.594783298930883E-2</v>
      </c>
      <c r="F55">
        <v>0</v>
      </c>
    </row>
    <row r="56" spans="1:6">
      <c r="A56" t="s">
        <v>876</v>
      </c>
      <c r="B56">
        <v>2037</v>
      </c>
      <c r="C56" t="s">
        <v>891</v>
      </c>
      <c r="D56">
        <v>2.6973370990158979E-2</v>
      </c>
      <c r="E56">
        <v>2.6973370990158979E-2</v>
      </c>
      <c r="F56">
        <v>0</v>
      </c>
    </row>
    <row r="57" spans="1:6">
      <c r="A57" t="s">
        <v>876</v>
      </c>
      <c r="B57">
        <v>2038</v>
      </c>
      <c r="C57" t="s">
        <v>891</v>
      </c>
      <c r="D57">
        <v>2.8039441400463948E-2</v>
      </c>
      <c r="E57">
        <v>2.8039441400463948E-2</v>
      </c>
      <c r="F57">
        <v>0</v>
      </c>
    </row>
    <row r="58" spans="1:6">
      <c r="A58" t="s">
        <v>876</v>
      </c>
      <c r="B58">
        <v>2039</v>
      </c>
      <c r="C58" t="s">
        <v>891</v>
      </c>
      <c r="D58">
        <v>2.914764618545064E-2</v>
      </c>
      <c r="E58">
        <v>2.8710079503021249E-2</v>
      </c>
      <c r="F58">
        <v>4.3756668242939112E-4</v>
      </c>
    </row>
    <row r="59" spans="1:6">
      <c r="A59" t="s">
        <v>876</v>
      </c>
      <c r="B59">
        <v>2040</v>
      </c>
      <c r="C59" t="s">
        <v>891</v>
      </c>
      <c r="D59">
        <v>3.0299650624928509E-2</v>
      </c>
      <c r="E59">
        <v>2.8710079503021249E-2</v>
      </c>
      <c r="F59">
        <v>1.58957112190726E-3</v>
      </c>
    </row>
    <row r="60" spans="1:6">
      <c r="A60" t="s">
        <v>876</v>
      </c>
      <c r="B60">
        <v>2041</v>
      </c>
      <c r="C60" t="s">
        <v>891</v>
      </c>
      <c r="D60">
        <v>3.1470536575532858E-2</v>
      </c>
      <c r="E60">
        <v>2.8710079503021249E-2</v>
      </c>
      <c r="F60">
        <v>2.7604570725116122E-3</v>
      </c>
    </row>
    <row r="61" spans="1:6">
      <c r="A61" t="s">
        <v>876</v>
      </c>
      <c r="B61">
        <v>2042</v>
      </c>
      <c r="C61" t="s">
        <v>891</v>
      </c>
      <c r="D61">
        <v>3.2659000543257731E-2</v>
      </c>
      <c r="E61">
        <v>2.8710079503021249E-2</v>
      </c>
      <c r="F61">
        <v>3.9489210402364784E-3</v>
      </c>
    </row>
    <row r="62" spans="1:6">
      <c r="A62" t="s">
        <v>876</v>
      </c>
      <c r="B62">
        <v>2043</v>
      </c>
      <c r="C62" t="s">
        <v>891</v>
      </c>
      <c r="D62">
        <v>3.3863642257362603E-2</v>
      </c>
      <c r="E62">
        <v>2.8710079503021249E-2</v>
      </c>
      <c r="F62">
        <v>5.1535627543413502E-3</v>
      </c>
    </row>
    <row r="63" spans="1:6">
      <c r="A63" t="s">
        <v>876</v>
      </c>
      <c r="B63">
        <v>2044</v>
      </c>
      <c r="C63" t="s">
        <v>891</v>
      </c>
      <c r="D63">
        <v>3.5082965802454291E-2</v>
      </c>
      <c r="E63">
        <v>2.8710079503021249E-2</v>
      </c>
      <c r="F63">
        <v>6.3728862994330386E-3</v>
      </c>
    </row>
    <row r="64" spans="1:6">
      <c r="A64" t="s">
        <v>876</v>
      </c>
      <c r="B64">
        <v>2045</v>
      </c>
      <c r="C64" t="s">
        <v>891</v>
      </c>
      <c r="D64">
        <v>3.6346193364022242E-2</v>
      </c>
      <c r="E64">
        <v>2.8710079503021249E-2</v>
      </c>
      <c r="F64">
        <v>7.6361138610009892E-3</v>
      </c>
    </row>
    <row r="65" spans="1:6">
      <c r="A65" t="s">
        <v>876</v>
      </c>
      <c r="B65">
        <v>2046</v>
      </c>
      <c r="C65" t="s">
        <v>891</v>
      </c>
      <c r="D65">
        <v>3.7622984186216978E-2</v>
      </c>
      <c r="E65">
        <v>2.8710079503021249E-2</v>
      </c>
      <c r="F65">
        <v>8.9129046831957319E-3</v>
      </c>
    </row>
    <row r="66" spans="1:6">
      <c r="A66" t="s">
        <v>876</v>
      </c>
      <c r="B66">
        <v>2047</v>
      </c>
      <c r="C66" t="s">
        <v>891</v>
      </c>
      <c r="D66">
        <v>3.8911595750586149E-2</v>
      </c>
      <c r="E66">
        <v>2.8710079503021249E-2</v>
      </c>
      <c r="F66">
        <v>1.02015162475649E-2</v>
      </c>
    </row>
    <row r="67" spans="1:6">
      <c r="A67" t="s">
        <v>876</v>
      </c>
      <c r="B67">
        <v>2048</v>
      </c>
      <c r="C67" t="s">
        <v>891</v>
      </c>
      <c r="D67">
        <v>4.0244343095243461E-2</v>
      </c>
      <c r="E67">
        <v>2.8710079503021249E-2</v>
      </c>
      <c r="F67">
        <v>1.153426359222221E-2</v>
      </c>
    </row>
    <row r="68" spans="1:6">
      <c r="A68" t="s">
        <v>876</v>
      </c>
      <c r="B68">
        <v>2049</v>
      </c>
      <c r="C68" t="s">
        <v>891</v>
      </c>
      <c r="D68">
        <v>4.1587418004933492E-2</v>
      </c>
      <c r="E68">
        <v>2.8710079503021249E-2</v>
      </c>
      <c r="F68">
        <v>1.287733850191224E-2</v>
      </c>
    </row>
    <row r="69" spans="1:6">
      <c r="A69" t="s">
        <v>876</v>
      </c>
      <c r="B69">
        <v>2050</v>
      </c>
      <c r="C69" t="s">
        <v>891</v>
      </c>
      <c r="D69">
        <v>4.2975315368521408E-2</v>
      </c>
      <c r="E69">
        <v>2.8710079503021249E-2</v>
      </c>
      <c r="F69">
        <v>1.426523586550016E-2</v>
      </c>
    </row>
    <row r="70" spans="1:6">
      <c r="A70" t="s">
        <v>876</v>
      </c>
      <c r="B70">
        <v>2017</v>
      </c>
      <c r="C70" t="s">
        <v>854</v>
      </c>
      <c r="D70">
        <v>31.644519963477901</v>
      </c>
      <c r="E70">
        <v>31.644519963477901</v>
      </c>
      <c r="F70">
        <v>0</v>
      </c>
    </row>
    <row r="71" spans="1:6">
      <c r="A71" t="s">
        <v>876</v>
      </c>
      <c r="B71">
        <v>2018</v>
      </c>
      <c r="C71" t="s">
        <v>854</v>
      </c>
      <c r="D71">
        <v>23.284634604229161</v>
      </c>
      <c r="E71">
        <v>23.284634604229161</v>
      </c>
      <c r="F71">
        <v>0</v>
      </c>
    </row>
    <row r="72" spans="1:6">
      <c r="A72" t="s">
        <v>876</v>
      </c>
      <c r="B72">
        <v>2019</v>
      </c>
      <c r="C72" t="s">
        <v>854</v>
      </c>
      <c r="D72">
        <v>27.080289873783869</v>
      </c>
      <c r="E72">
        <v>27.080289873783869</v>
      </c>
      <c r="F72">
        <v>0</v>
      </c>
    </row>
    <row r="73" spans="1:6">
      <c r="A73" t="s">
        <v>876</v>
      </c>
      <c r="B73">
        <v>2020</v>
      </c>
      <c r="C73" t="s">
        <v>854</v>
      </c>
      <c r="D73">
        <v>34.308498664125352</v>
      </c>
      <c r="E73">
        <v>31.644519963477901</v>
      </c>
      <c r="F73">
        <v>2.6639787006474549</v>
      </c>
    </row>
    <row r="74" spans="1:6">
      <c r="A74" t="s">
        <v>876</v>
      </c>
      <c r="B74">
        <v>2021</v>
      </c>
      <c r="C74" t="s">
        <v>854</v>
      </c>
      <c r="D74">
        <v>35.882423262478227</v>
      </c>
      <c r="E74">
        <v>31.644519963477901</v>
      </c>
      <c r="F74">
        <v>4.2379032990003367</v>
      </c>
    </row>
    <row r="75" spans="1:6">
      <c r="A75" t="s">
        <v>876</v>
      </c>
      <c r="B75">
        <v>2022</v>
      </c>
      <c r="C75" t="s">
        <v>854</v>
      </c>
      <c r="D75">
        <v>36.988289361729422</v>
      </c>
      <c r="E75">
        <v>31.644519963477901</v>
      </c>
      <c r="F75">
        <v>5.3437693982515242</v>
      </c>
    </row>
    <row r="76" spans="1:6">
      <c r="A76" t="s">
        <v>876</v>
      </c>
      <c r="B76">
        <v>2023</v>
      </c>
      <c r="C76" t="s">
        <v>854</v>
      </c>
      <c r="D76">
        <v>37.264236819734933</v>
      </c>
      <c r="E76">
        <v>31.644519963477901</v>
      </c>
      <c r="F76">
        <v>5.6197168562570354</v>
      </c>
    </row>
    <row r="77" spans="1:6">
      <c r="A77" t="s">
        <v>876</v>
      </c>
      <c r="B77">
        <v>2024</v>
      </c>
      <c r="C77" t="s">
        <v>854</v>
      </c>
      <c r="D77">
        <v>38.083606453516651</v>
      </c>
      <c r="E77">
        <v>31.644519963477901</v>
      </c>
      <c r="F77">
        <v>6.4390864900387541</v>
      </c>
    </row>
    <row r="78" spans="1:6">
      <c r="A78" t="s">
        <v>876</v>
      </c>
      <c r="B78">
        <v>2025</v>
      </c>
      <c r="C78" t="s">
        <v>854</v>
      </c>
      <c r="D78">
        <v>38.99144713778314</v>
      </c>
      <c r="E78">
        <v>31.644519963477901</v>
      </c>
      <c r="F78">
        <v>7.3469271743052431</v>
      </c>
    </row>
    <row r="79" spans="1:6">
      <c r="A79" t="s">
        <v>876</v>
      </c>
      <c r="B79">
        <v>2026</v>
      </c>
      <c r="C79" t="s">
        <v>854</v>
      </c>
      <c r="D79">
        <v>39.930481920402222</v>
      </c>
      <c r="E79">
        <v>31.644519963477901</v>
      </c>
      <c r="F79">
        <v>8.2859619569243179</v>
      </c>
    </row>
    <row r="80" spans="1:6">
      <c r="A80" t="s">
        <v>876</v>
      </c>
      <c r="B80">
        <v>2027</v>
      </c>
      <c r="C80" t="s">
        <v>854</v>
      </c>
      <c r="D80">
        <v>41.548024107948251</v>
      </c>
      <c r="E80">
        <v>31.644519963477901</v>
      </c>
      <c r="F80">
        <v>9.9035041444703538</v>
      </c>
    </row>
    <row r="81" spans="1:6">
      <c r="A81" t="s">
        <v>876</v>
      </c>
      <c r="B81">
        <v>2028</v>
      </c>
      <c r="C81" t="s">
        <v>854</v>
      </c>
      <c r="D81">
        <v>42.472596296235253</v>
      </c>
      <c r="E81">
        <v>31.644519963477901</v>
      </c>
      <c r="F81">
        <v>10.82807633275735</v>
      </c>
    </row>
    <row r="82" spans="1:6">
      <c r="A82" t="s">
        <v>876</v>
      </c>
      <c r="B82">
        <v>2029</v>
      </c>
      <c r="C82" t="s">
        <v>854</v>
      </c>
      <c r="D82">
        <v>43.457422670307189</v>
      </c>
      <c r="E82">
        <v>31.644519963477901</v>
      </c>
      <c r="F82">
        <v>11.81290270682929</v>
      </c>
    </row>
    <row r="83" spans="1:6">
      <c r="A83" t="s">
        <v>876</v>
      </c>
      <c r="B83">
        <v>2030</v>
      </c>
      <c r="C83" t="s">
        <v>854</v>
      </c>
      <c r="D83">
        <v>44.465586547729004</v>
      </c>
      <c r="E83">
        <v>31.644519963477901</v>
      </c>
      <c r="F83">
        <v>12.82106658425111</v>
      </c>
    </row>
    <row r="84" spans="1:6">
      <c r="A84" t="s">
        <v>876</v>
      </c>
      <c r="B84">
        <v>2031</v>
      </c>
      <c r="C84" t="s">
        <v>854</v>
      </c>
      <c r="D84">
        <v>45.51217832294342</v>
      </c>
      <c r="E84">
        <v>31.644519963477901</v>
      </c>
      <c r="F84">
        <v>13.867658359465519</v>
      </c>
    </row>
    <row r="85" spans="1:6">
      <c r="A85" t="s">
        <v>876</v>
      </c>
      <c r="B85">
        <v>2032</v>
      </c>
      <c r="C85" t="s">
        <v>854</v>
      </c>
      <c r="D85">
        <v>46.586833388542097</v>
      </c>
      <c r="E85">
        <v>31.644519963477901</v>
      </c>
      <c r="F85">
        <v>14.94231342506421</v>
      </c>
    </row>
    <row r="86" spans="1:6">
      <c r="A86" t="s">
        <v>876</v>
      </c>
      <c r="B86">
        <v>2033</v>
      </c>
      <c r="C86" t="s">
        <v>854</v>
      </c>
      <c r="D86">
        <v>47.684485695612018</v>
      </c>
      <c r="E86">
        <v>31.644519963477901</v>
      </c>
      <c r="F86">
        <v>16.039965732134121</v>
      </c>
    </row>
    <row r="87" spans="1:6">
      <c r="A87" t="s">
        <v>876</v>
      </c>
      <c r="B87">
        <v>2034</v>
      </c>
      <c r="C87" t="s">
        <v>854</v>
      </c>
      <c r="D87">
        <v>48.800854534040432</v>
      </c>
      <c r="E87">
        <v>31.644519963477901</v>
      </c>
      <c r="F87">
        <v>17.156334570562532</v>
      </c>
    </row>
    <row r="88" spans="1:6">
      <c r="A88" t="s">
        <v>876</v>
      </c>
      <c r="B88">
        <v>2035</v>
      </c>
      <c r="C88" t="s">
        <v>854</v>
      </c>
      <c r="D88">
        <v>49.931856859412022</v>
      </c>
      <c r="E88">
        <v>31.644519963477901</v>
      </c>
      <c r="F88">
        <v>18.287336895934121</v>
      </c>
    </row>
    <row r="89" spans="1:6">
      <c r="A89" t="s">
        <v>876</v>
      </c>
      <c r="B89">
        <v>2036</v>
      </c>
      <c r="C89" t="s">
        <v>854</v>
      </c>
      <c r="D89">
        <v>51.062718370099553</v>
      </c>
      <c r="E89">
        <v>31.644519963477901</v>
      </c>
      <c r="F89">
        <v>19.418198406621659</v>
      </c>
    </row>
    <row r="90" spans="1:6">
      <c r="A90" t="s">
        <v>876</v>
      </c>
      <c r="B90">
        <v>2037</v>
      </c>
      <c r="C90" t="s">
        <v>854</v>
      </c>
      <c r="D90">
        <v>52.219191741366501</v>
      </c>
      <c r="E90">
        <v>31.644519963477901</v>
      </c>
      <c r="F90">
        <v>20.5746717778886</v>
      </c>
    </row>
    <row r="91" spans="1:6">
      <c r="A91" t="s">
        <v>876</v>
      </c>
      <c r="B91">
        <v>2038</v>
      </c>
      <c r="C91" t="s">
        <v>854</v>
      </c>
      <c r="D91">
        <v>53.401857033101862</v>
      </c>
      <c r="E91">
        <v>31.644519963477901</v>
      </c>
      <c r="F91">
        <v>21.757337069623961</v>
      </c>
    </row>
    <row r="92" spans="1:6">
      <c r="A92" t="s">
        <v>876</v>
      </c>
      <c r="B92">
        <v>2039</v>
      </c>
      <c r="C92" t="s">
        <v>854</v>
      </c>
      <c r="D92">
        <v>54.611307442446893</v>
      </c>
      <c r="E92">
        <v>31.644519963477901</v>
      </c>
      <c r="F92">
        <v>22.966787478968989</v>
      </c>
    </row>
    <row r="93" spans="1:6">
      <c r="A93" t="s">
        <v>876</v>
      </c>
      <c r="B93">
        <v>2040</v>
      </c>
      <c r="C93" t="s">
        <v>854</v>
      </c>
      <c r="D93">
        <v>55.848149601328991</v>
      </c>
      <c r="E93">
        <v>31.644519963477901</v>
      </c>
      <c r="F93">
        <v>24.20362963785109</v>
      </c>
    </row>
    <row r="94" spans="1:6">
      <c r="A94" t="s">
        <v>876</v>
      </c>
      <c r="B94">
        <v>2041</v>
      </c>
      <c r="C94" t="s">
        <v>854</v>
      </c>
      <c r="D94">
        <v>57.085079805933283</v>
      </c>
      <c r="E94">
        <v>31.644519963477901</v>
      </c>
      <c r="F94">
        <v>25.440559842455389</v>
      </c>
    </row>
    <row r="95" spans="1:6">
      <c r="A95" t="s">
        <v>876</v>
      </c>
      <c r="B95">
        <v>2042</v>
      </c>
      <c r="C95" t="s">
        <v>854</v>
      </c>
      <c r="D95">
        <v>58.320863120123157</v>
      </c>
      <c r="E95">
        <v>31.644519963477901</v>
      </c>
      <c r="F95">
        <v>26.67634315664526</v>
      </c>
    </row>
    <row r="96" spans="1:6">
      <c r="A96" t="s">
        <v>876</v>
      </c>
      <c r="B96">
        <v>2043</v>
      </c>
      <c r="C96" t="s">
        <v>854</v>
      </c>
      <c r="D96">
        <v>59.554238359144911</v>
      </c>
      <c r="E96">
        <v>31.644519963477901</v>
      </c>
      <c r="F96">
        <v>27.90971839566701</v>
      </c>
    </row>
    <row r="97" spans="1:6">
      <c r="A97" t="s">
        <v>876</v>
      </c>
      <c r="B97">
        <v>2044</v>
      </c>
      <c r="C97" t="s">
        <v>854</v>
      </c>
      <c r="D97">
        <v>60.783920017515968</v>
      </c>
      <c r="E97">
        <v>31.644519963477901</v>
      </c>
      <c r="F97">
        <v>29.13940005403807</v>
      </c>
    </row>
    <row r="98" spans="1:6">
      <c r="A98" t="s">
        <v>876</v>
      </c>
      <c r="B98">
        <v>2045</v>
      </c>
      <c r="C98" t="s">
        <v>854</v>
      </c>
      <c r="D98">
        <v>62.038992261386838</v>
      </c>
      <c r="E98">
        <v>31.644519963477901</v>
      </c>
      <c r="F98">
        <v>30.394472297908951</v>
      </c>
    </row>
    <row r="99" spans="1:6">
      <c r="A99" t="s">
        <v>876</v>
      </c>
      <c r="B99">
        <v>2046</v>
      </c>
      <c r="C99" t="s">
        <v>854</v>
      </c>
      <c r="D99">
        <v>63.288959861885473</v>
      </c>
      <c r="E99">
        <v>31.644519963477901</v>
      </c>
      <c r="F99">
        <v>31.64443989840758</v>
      </c>
    </row>
    <row r="100" spans="1:6">
      <c r="A100" t="s">
        <v>876</v>
      </c>
      <c r="B100">
        <v>2047</v>
      </c>
      <c r="C100" t="s">
        <v>854</v>
      </c>
      <c r="D100">
        <v>64.532467450242592</v>
      </c>
      <c r="E100">
        <v>31.644519963477901</v>
      </c>
      <c r="F100">
        <v>32.887947486764688</v>
      </c>
    </row>
    <row r="101" spans="1:6">
      <c r="A101" t="s">
        <v>876</v>
      </c>
      <c r="B101">
        <v>2048</v>
      </c>
      <c r="C101" t="s">
        <v>854</v>
      </c>
      <c r="D101">
        <v>65.800407595647215</v>
      </c>
      <c r="E101">
        <v>31.644519963477901</v>
      </c>
      <c r="F101">
        <v>34.155887632169318</v>
      </c>
    </row>
    <row r="102" spans="1:6">
      <c r="A102" t="s">
        <v>876</v>
      </c>
      <c r="B102">
        <v>2049</v>
      </c>
      <c r="C102" t="s">
        <v>854</v>
      </c>
      <c r="D102">
        <v>67.060360147539186</v>
      </c>
      <c r="E102">
        <v>31.644519963477901</v>
      </c>
      <c r="F102">
        <v>35.415840184061288</v>
      </c>
    </row>
    <row r="103" spans="1:6">
      <c r="A103" t="s">
        <v>876</v>
      </c>
      <c r="B103">
        <v>2050</v>
      </c>
      <c r="C103" t="s">
        <v>854</v>
      </c>
      <c r="D103">
        <v>68.344438392432551</v>
      </c>
      <c r="E103">
        <v>31.644519963477901</v>
      </c>
      <c r="F103">
        <v>36.699918428954653</v>
      </c>
    </row>
    <row r="104" spans="1:6">
      <c r="A104" t="s">
        <v>876</v>
      </c>
      <c r="B104">
        <v>2017</v>
      </c>
      <c r="C104" t="s">
        <v>847</v>
      </c>
      <c r="D104">
        <v>406.55580695473202</v>
      </c>
      <c r="E104">
        <v>406.55580695473202</v>
      </c>
      <c r="F104">
        <v>0</v>
      </c>
    </row>
    <row r="105" spans="1:6">
      <c r="A105" t="s">
        <v>876</v>
      </c>
      <c r="B105">
        <v>2018</v>
      </c>
      <c r="C105" t="s">
        <v>847</v>
      </c>
      <c r="D105">
        <v>211.59841176970579</v>
      </c>
      <c r="E105">
        <v>211.59841176970579</v>
      </c>
      <c r="F105">
        <v>0</v>
      </c>
    </row>
    <row r="106" spans="1:6">
      <c r="A106" t="s">
        <v>876</v>
      </c>
      <c r="B106">
        <v>2019</v>
      </c>
      <c r="C106" t="s">
        <v>847</v>
      </c>
      <c r="D106">
        <v>316.75935398218593</v>
      </c>
      <c r="E106">
        <v>316.75935398218593</v>
      </c>
      <c r="F106">
        <v>0</v>
      </c>
    </row>
    <row r="107" spans="1:6">
      <c r="A107" t="s">
        <v>876</v>
      </c>
      <c r="B107">
        <v>2020</v>
      </c>
      <c r="C107" t="s">
        <v>847</v>
      </c>
      <c r="D107">
        <v>81.973657769472098</v>
      </c>
      <c r="E107">
        <v>81.973657769472098</v>
      </c>
      <c r="F107">
        <v>0</v>
      </c>
    </row>
    <row r="108" spans="1:6">
      <c r="A108" t="s">
        <v>876</v>
      </c>
      <c r="B108">
        <v>2021</v>
      </c>
      <c r="C108" t="s">
        <v>847</v>
      </c>
      <c r="D108">
        <v>66.957929506321591</v>
      </c>
      <c r="E108">
        <v>66.957929506321591</v>
      </c>
      <c r="F108">
        <v>0</v>
      </c>
    </row>
    <row r="109" spans="1:6">
      <c r="A109" t="s">
        <v>876</v>
      </c>
      <c r="B109">
        <v>2022</v>
      </c>
      <c r="C109" t="s">
        <v>847</v>
      </c>
      <c r="D109">
        <v>72.421027029724272</v>
      </c>
      <c r="E109">
        <v>72.421027029724272</v>
      </c>
      <c r="F109">
        <v>0</v>
      </c>
    </row>
    <row r="110" spans="1:6">
      <c r="A110" t="s">
        <v>876</v>
      </c>
      <c r="B110">
        <v>2023</v>
      </c>
      <c r="C110" t="s">
        <v>847</v>
      </c>
      <c r="D110">
        <v>166.36018085037821</v>
      </c>
      <c r="E110">
        <v>166.36018085037821</v>
      </c>
      <c r="F110">
        <v>0</v>
      </c>
    </row>
    <row r="111" spans="1:6">
      <c r="A111" t="s">
        <v>876</v>
      </c>
      <c r="B111">
        <v>2024</v>
      </c>
      <c r="C111" t="s">
        <v>847</v>
      </c>
      <c r="D111">
        <v>244.0412951008706</v>
      </c>
      <c r="E111">
        <v>244.0412951008706</v>
      </c>
      <c r="F111">
        <v>0</v>
      </c>
    </row>
    <row r="112" spans="1:6">
      <c r="A112" t="s">
        <v>876</v>
      </c>
      <c r="B112">
        <v>2025</v>
      </c>
      <c r="C112" t="s">
        <v>847</v>
      </c>
      <c r="D112">
        <v>292.18229573618947</v>
      </c>
      <c r="E112">
        <v>292.18229573618947</v>
      </c>
      <c r="F112">
        <v>0</v>
      </c>
    </row>
    <row r="113" spans="1:6">
      <c r="A113" t="s">
        <v>876</v>
      </c>
      <c r="B113">
        <v>2026</v>
      </c>
      <c r="C113" t="s">
        <v>847</v>
      </c>
      <c r="D113">
        <v>319.01996724188848</v>
      </c>
      <c r="E113">
        <v>319.01996724188848</v>
      </c>
      <c r="F113">
        <v>0</v>
      </c>
    </row>
    <row r="114" spans="1:6">
      <c r="A114" t="s">
        <v>876</v>
      </c>
      <c r="B114">
        <v>2027</v>
      </c>
      <c r="C114" t="s">
        <v>847</v>
      </c>
      <c r="D114">
        <v>335.42235657898908</v>
      </c>
      <c r="E114">
        <v>335.42235657898908</v>
      </c>
      <c r="F114">
        <v>0</v>
      </c>
    </row>
    <row r="115" spans="1:6">
      <c r="A115" t="s">
        <v>876</v>
      </c>
      <c r="B115">
        <v>2028</v>
      </c>
      <c r="C115" t="s">
        <v>847</v>
      </c>
      <c r="D115">
        <v>345.09811381679958</v>
      </c>
      <c r="E115">
        <v>345.09811381679958</v>
      </c>
      <c r="F115">
        <v>0</v>
      </c>
    </row>
    <row r="116" spans="1:6">
      <c r="A116" t="s">
        <v>876</v>
      </c>
      <c r="B116">
        <v>2029</v>
      </c>
      <c r="C116" t="s">
        <v>847</v>
      </c>
      <c r="D116">
        <v>351.65531322649929</v>
      </c>
      <c r="E116">
        <v>351.65531322649929</v>
      </c>
      <c r="F116">
        <v>0</v>
      </c>
    </row>
    <row r="117" spans="1:6">
      <c r="A117" t="s">
        <v>876</v>
      </c>
      <c r="B117">
        <v>2030</v>
      </c>
      <c r="C117" t="s">
        <v>847</v>
      </c>
      <c r="D117">
        <v>356.77724736893049</v>
      </c>
      <c r="E117">
        <v>356.77724736893049</v>
      </c>
      <c r="F117">
        <v>0</v>
      </c>
    </row>
    <row r="118" spans="1:6">
      <c r="A118" t="s">
        <v>876</v>
      </c>
      <c r="B118">
        <v>2031</v>
      </c>
      <c r="C118" t="s">
        <v>847</v>
      </c>
      <c r="D118">
        <v>361.28836281381609</v>
      </c>
      <c r="E118">
        <v>361.28836281381609</v>
      </c>
      <c r="F118">
        <v>0</v>
      </c>
    </row>
    <row r="119" spans="1:6">
      <c r="A119" t="s">
        <v>876</v>
      </c>
      <c r="B119">
        <v>2032</v>
      </c>
      <c r="C119" t="s">
        <v>847</v>
      </c>
      <c r="D119">
        <v>365.54877577285669</v>
      </c>
      <c r="E119">
        <v>365.54877577285669</v>
      </c>
      <c r="F119">
        <v>0</v>
      </c>
    </row>
    <row r="120" spans="1:6">
      <c r="A120" t="s">
        <v>876</v>
      </c>
      <c r="B120">
        <v>2033</v>
      </c>
      <c r="C120" t="s">
        <v>847</v>
      </c>
      <c r="D120">
        <v>369.71339808454348</v>
      </c>
      <c r="E120">
        <v>369.71339808454348</v>
      </c>
      <c r="F120">
        <v>0</v>
      </c>
    </row>
    <row r="121" spans="1:6">
      <c r="A121" t="s">
        <v>876</v>
      </c>
      <c r="B121">
        <v>2034</v>
      </c>
      <c r="C121" t="s">
        <v>847</v>
      </c>
      <c r="D121">
        <v>373.84431627669449</v>
      </c>
      <c r="E121">
        <v>373.84431627669449</v>
      </c>
      <c r="F121">
        <v>0</v>
      </c>
    </row>
    <row r="122" spans="1:6">
      <c r="A122" t="s">
        <v>876</v>
      </c>
      <c r="B122">
        <v>2035</v>
      </c>
      <c r="C122" t="s">
        <v>847</v>
      </c>
      <c r="D122">
        <v>377.96168916922528</v>
      </c>
      <c r="E122">
        <v>377.96168916922528</v>
      </c>
      <c r="F122">
        <v>0</v>
      </c>
    </row>
    <row r="123" spans="1:6">
      <c r="A123" t="s">
        <v>876</v>
      </c>
      <c r="B123">
        <v>2036</v>
      </c>
      <c r="C123" t="s">
        <v>847</v>
      </c>
      <c r="D123">
        <v>382.04616930364227</v>
      </c>
      <c r="E123">
        <v>382.04616930364227</v>
      </c>
      <c r="F123">
        <v>0</v>
      </c>
    </row>
    <row r="124" spans="1:6">
      <c r="A124" t="s">
        <v>876</v>
      </c>
      <c r="B124">
        <v>2037</v>
      </c>
      <c r="C124" t="s">
        <v>847</v>
      </c>
      <c r="D124">
        <v>386.13888935825508</v>
      </c>
      <c r="E124">
        <v>386.13888935825508</v>
      </c>
      <c r="F124">
        <v>0</v>
      </c>
    </row>
    <row r="125" spans="1:6">
      <c r="A125" t="s">
        <v>876</v>
      </c>
      <c r="B125">
        <v>2038</v>
      </c>
      <c r="C125" t="s">
        <v>847</v>
      </c>
      <c r="D125">
        <v>390.25898139757737</v>
      </c>
      <c r="E125">
        <v>390.25898139757737</v>
      </c>
      <c r="F125">
        <v>0</v>
      </c>
    </row>
    <row r="126" spans="1:6">
      <c r="A126" t="s">
        <v>876</v>
      </c>
      <c r="B126">
        <v>2039</v>
      </c>
      <c r="C126" t="s">
        <v>847</v>
      </c>
      <c r="D126">
        <v>394.41547694680668</v>
      </c>
      <c r="E126">
        <v>394.41547694680668</v>
      </c>
      <c r="F126">
        <v>0</v>
      </c>
    </row>
    <row r="127" spans="1:6">
      <c r="A127" t="s">
        <v>876</v>
      </c>
      <c r="B127">
        <v>2040</v>
      </c>
      <c r="C127" t="s">
        <v>847</v>
      </c>
      <c r="D127">
        <v>398.61277397977449</v>
      </c>
      <c r="E127">
        <v>398.61277397977449</v>
      </c>
      <c r="F127">
        <v>0</v>
      </c>
    </row>
    <row r="128" spans="1:6">
      <c r="A128" t="s">
        <v>876</v>
      </c>
      <c r="B128">
        <v>2041</v>
      </c>
      <c r="C128" t="s">
        <v>847</v>
      </c>
      <c r="D128">
        <v>402.80234012088948</v>
      </c>
      <c r="E128">
        <v>402.80234012088948</v>
      </c>
      <c r="F128">
        <v>0</v>
      </c>
    </row>
    <row r="129" spans="1:6">
      <c r="A129" t="s">
        <v>876</v>
      </c>
      <c r="B129">
        <v>2042</v>
      </c>
      <c r="C129" t="s">
        <v>847</v>
      </c>
      <c r="D129">
        <v>406.9605475305969</v>
      </c>
      <c r="E129">
        <v>406.55580695473202</v>
      </c>
      <c r="F129">
        <v>0.40474057586493473</v>
      </c>
    </row>
    <row r="130" spans="1:6">
      <c r="A130" t="s">
        <v>876</v>
      </c>
      <c r="B130">
        <v>2043</v>
      </c>
      <c r="C130" t="s">
        <v>847</v>
      </c>
      <c r="D130">
        <v>411.07520308479712</v>
      </c>
      <c r="E130">
        <v>406.55580695473202</v>
      </c>
      <c r="F130">
        <v>4.5193961300651608</v>
      </c>
    </row>
    <row r="131" spans="1:6">
      <c r="A131" t="s">
        <v>876</v>
      </c>
      <c r="B131">
        <v>2044</v>
      </c>
      <c r="C131" t="s">
        <v>847</v>
      </c>
      <c r="D131">
        <v>415.13936913599628</v>
      </c>
      <c r="E131">
        <v>406.55580695473202</v>
      </c>
      <c r="F131">
        <v>8.5835621812643694</v>
      </c>
    </row>
    <row r="132" spans="1:6">
      <c r="A132" t="s">
        <v>876</v>
      </c>
      <c r="B132">
        <v>2045</v>
      </c>
      <c r="C132" t="s">
        <v>847</v>
      </c>
      <c r="D132">
        <v>419.20150015603241</v>
      </c>
      <c r="E132">
        <v>406.55580695473202</v>
      </c>
      <c r="F132">
        <v>12.64569320130045</v>
      </c>
    </row>
    <row r="133" spans="1:6">
      <c r="A133" t="s">
        <v>876</v>
      </c>
      <c r="B133">
        <v>2046</v>
      </c>
      <c r="C133" t="s">
        <v>847</v>
      </c>
      <c r="D133">
        <v>423.23053884012342</v>
      </c>
      <c r="E133">
        <v>406.55580695473202</v>
      </c>
      <c r="F133">
        <v>16.674731885391399</v>
      </c>
    </row>
    <row r="134" spans="1:6">
      <c r="A134" t="s">
        <v>876</v>
      </c>
      <c r="B134">
        <v>2047</v>
      </c>
      <c r="C134" t="s">
        <v>847</v>
      </c>
      <c r="D134">
        <v>427.21090090757667</v>
      </c>
      <c r="E134">
        <v>406.55580695473202</v>
      </c>
      <c r="F134">
        <v>20.655093952844709</v>
      </c>
    </row>
    <row r="135" spans="1:6">
      <c r="A135" t="s">
        <v>876</v>
      </c>
      <c r="B135">
        <v>2048</v>
      </c>
      <c r="C135" t="s">
        <v>847</v>
      </c>
      <c r="D135">
        <v>431.18865004597637</v>
      </c>
      <c r="E135">
        <v>406.55580695473202</v>
      </c>
      <c r="F135">
        <v>24.632843091244411</v>
      </c>
    </row>
    <row r="136" spans="1:6">
      <c r="A136" t="s">
        <v>876</v>
      </c>
      <c r="B136">
        <v>2049</v>
      </c>
      <c r="C136" t="s">
        <v>847</v>
      </c>
      <c r="D136">
        <v>435.13004068507212</v>
      </c>
      <c r="E136">
        <v>406.55580695473202</v>
      </c>
      <c r="F136">
        <v>28.574233730340151</v>
      </c>
    </row>
    <row r="137" spans="1:6">
      <c r="A137" t="s">
        <v>876</v>
      </c>
      <c r="B137">
        <v>2050</v>
      </c>
      <c r="C137" t="s">
        <v>847</v>
      </c>
      <c r="D137">
        <v>439.07383673063208</v>
      </c>
      <c r="E137">
        <v>406.55580695473202</v>
      </c>
      <c r="F137">
        <v>32.518029775900168</v>
      </c>
    </row>
    <row r="138" spans="1:6">
      <c r="A138" t="s">
        <v>876</v>
      </c>
      <c r="B138">
        <v>2017</v>
      </c>
      <c r="C138" t="s">
        <v>892</v>
      </c>
      <c r="D138">
        <v>1012.91169146971</v>
      </c>
      <c r="E138">
        <v>1012.91169146971</v>
      </c>
      <c r="F138">
        <v>0</v>
      </c>
    </row>
    <row r="139" spans="1:6">
      <c r="A139" t="s">
        <v>876</v>
      </c>
      <c r="B139">
        <v>2018</v>
      </c>
      <c r="C139" t="s">
        <v>892</v>
      </c>
      <c r="D139">
        <v>1025.6544453364529</v>
      </c>
      <c r="E139">
        <v>1012.91169146971</v>
      </c>
      <c r="F139">
        <v>12.74275386674242</v>
      </c>
    </row>
    <row r="140" spans="1:6">
      <c r="A140" t="s">
        <v>876</v>
      </c>
      <c r="B140">
        <v>2019</v>
      </c>
      <c r="C140" t="s">
        <v>892</v>
      </c>
      <c r="D140">
        <v>1101.1723902704859</v>
      </c>
      <c r="E140">
        <v>1012.91169146971</v>
      </c>
      <c r="F140">
        <v>88.260698800775231</v>
      </c>
    </row>
    <row r="141" spans="1:6">
      <c r="A141" t="s">
        <v>876</v>
      </c>
      <c r="B141">
        <v>2020</v>
      </c>
      <c r="C141" t="s">
        <v>892</v>
      </c>
      <c r="D141">
        <v>1024.956148160084</v>
      </c>
      <c r="E141">
        <v>1012.91169146971</v>
      </c>
      <c r="F141">
        <v>12.044456690373069</v>
      </c>
    </row>
    <row r="142" spans="1:6">
      <c r="A142" t="s">
        <v>876</v>
      </c>
      <c r="B142">
        <v>2021</v>
      </c>
      <c r="C142" t="s">
        <v>892</v>
      </c>
      <c r="D142">
        <v>1057.8209456884399</v>
      </c>
      <c r="E142">
        <v>1012.91169146971</v>
      </c>
      <c r="F142">
        <v>44.909254218729643</v>
      </c>
    </row>
    <row r="143" spans="1:6">
      <c r="A143" t="s">
        <v>876</v>
      </c>
      <c r="B143">
        <v>2022</v>
      </c>
      <c r="C143" t="s">
        <v>892</v>
      </c>
      <c r="D143">
        <v>1070.709992095083</v>
      </c>
      <c r="E143">
        <v>1012.91169146971</v>
      </c>
      <c r="F143">
        <v>57.798300625372917</v>
      </c>
    </row>
    <row r="144" spans="1:6">
      <c r="A144" t="s">
        <v>876</v>
      </c>
      <c r="B144">
        <v>2023</v>
      </c>
      <c r="C144" t="s">
        <v>892</v>
      </c>
      <c r="D144">
        <v>1073.7021805494369</v>
      </c>
      <c r="E144">
        <v>1012.91169146971</v>
      </c>
      <c r="F144">
        <v>60.790489079726399</v>
      </c>
    </row>
    <row r="145" spans="1:6">
      <c r="A145" t="s">
        <v>876</v>
      </c>
      <c r="B145">
        <v>2024</v>
      </c>
      <c r="C145" t="s">
        <v>892</v>
      </c>
      <c r="D145">
        <v>1085.1697187780931</v>
      </c>
      <c r="E145">
        <v>1012.91169146971</v>
      </c>
      <c r="F145">
        <v>72.258027308382339</v>
      </c>
    </row>
    <row r="146" spans="1:6">
      <c r="A146" t="s">
        <v>876</v>
      </c>
      <c r="B146">
        <v>2025</v>
      </c>
      <c r="C146" t="s">
        <v>892</v>
      </c>
      <c r="D146">
        <v>1097.8705839990409</v>
      </c>
      <c r="E146">
        <v>1012.91169146971</v>
      </c>
      <c r="F146">
        <v>84.95889252933091</v>
      </c>
    </row>
    <row r="147" spans="1:6">
      <c r="A147" t="s">
        <v>876</v>
      </c>
      <c r="B147">
        <v>2026</v>
      </c>
      <c r="C147" t="s">
        <v>892</v>
      </c>
      <c r="D147">
        <v>1110.4404148137689</v>
      </c>
      <c r="E147">
        <v>1012.91169146971</v>
      </c>
      <c r="F147">
        <v>97.528723344058676</v>
      </c>
    </row>
    <row r="148" spans="1:6">
      <c r="A148" t="s">
        <v>876</v>
      </c>
      <c r="B148">
        <v>2027</v>
      </c>
      <c r="C148" t="s">
        <v>892</v>
      </c>
      <c r="D148">
        <v>1133.256166399681</v>
      </c>
      <c r="E148">
        <v>1012.91169146971</v>
      </c>
      <c r="F148">
        <v>120.3444749299709</v>
      </c>
    </row>
    <row r="149" spans="1:6">
      <c r="A149" t="s">
        <v>876</v>
      </c>
      <c r="B149">
        <v>2028</v>
      </c>
      <c r="C149" t="s">
        <v>892</v>
      </c>
      <c r="D149">
        <v>1144.73950439346</v>
      </c>
      <c r="E149">
        <v>1012.91169146971</v>
      </c>
      <c r="F149">
        <v>131.8278129237498</v>
      </c>
    </row>
    <row r="150" spans="1:6">
      <c r="A150" t="s">
        <v>876</v>
      </c>
      <c r="B150">
        <v>2029</v>
      </c>
      <c r="C150" t="s">
        <v>892</v>
      </c>
      <c r="D150">
        <v>1156.9639171111471</v>
      </c>
      <c r="E150">
        <v>1012.91169146971</v>
      </c>
      <c r="F150">
        <v>144.05222564143639</v>
      </c>
    </row>
    <row r="151" spans="1:6">
      <c r="A151" t="s">
        <v>876</v>
      </c>
      <c r="B151">
        <v>2030</v>
      </c>
      <c r="C151" t="s">
        <v>892</v>
      </c>
      <c r="D151">
        <v>1169.3717625320569</v>
      </c>
      <c r="E151">
        <v>1012.91169146971</v>
      </c>
      <c r="F151">
        <v>156.4600710623462</v>
      </c>
    </row>
    <row r="152" spans="1:6">
      <c r="A152" t="s">
        <v>876</v>
      </c>
      <c r="B152">
        <v>2031</v>
      </c>
      <c r="C152" t="s">
        <v>892</v>
      </c>
      <c r="D152">
        <v>1183.8692655851371</v>
      </c>
      <c r="E152">
        <v>1012.91169146971</v>
      </c>
      <c r="F152">
        <v>170.95757411542681</v>
      </c>
    </row>
    <row r="153" spans="1:6">
      <c r="A153" t="s">
        <v>876</v>
      </c>
      <c r="B153">
        <v>2032</v>
      </c>
      <c r="C153" t="s">
        <v>892</v>
      </c>
      <c r="D153">
        <v>1198.601255665933</v>
      </c>
      <c r="E153">
        <v>1012.91169146971</v>
      </c>
      <c r="F153">
        <v>185.68956419622251</v>
      </c>
    </row>
    <row r="154" spans="1:6">
      <c r="A154" t="s">
        <v>876</v>
      </c>
      <c r="B154">
        <v>2033</v>
      </c>
      <c r="C154" t="s">
        <v>892</v>
      </c>
      <c r="D154">
        <v>1213.3763227798561</v>
      </c>
      <c r="E154">
        <v>1012.91169146971</v>
      </c>
      <c r="F154">
        <v>200.46463131014511</v>
      </c>
    </row>
    <row r="155" spans="1:6">
      <c r="A155" t="s">
        <v>876</v>
      </c>
      <c r="B155">
        <v>2034</v>
      </c>
      <c r="C155" t="s">
        <v>892</v>
      </c>
      <c r="D155">
        <v>1228.243383982993</v>
      </c>
      <c r="E155">
        <v>1012.91169146971</v>
      </c>
      <c r="F155">
        <v>215.33169251328269</v>
      </c>
    </row>
    <row r="156" spans="1:6">
      <c r="A156" t="s">
        <v>876</v>
      </c>
      <c r="B156">
        <v>2035</v>
      </c>
      <c r="C156" t="s">
        <v>892</v>
      </c>
      <c r="D156">
        <v>1242.9176264758889</v>
      </c>
      <c r="E156">
        <v>1012.91169146971</v>
      </c>
      <c r="F156">
        <v>230.0059350061787</v>
      </c>
    </row>
    <row r="157" spans="1:6">
      <c r="A157" t="s">
        <v>876</v>
      </c>
      <c r="B157">
        <v>2036</v>
      </c>
      <c r="C157" t="s">
        <v>892</v>
      </c>
      <c r="D157">
        <v>1257.9893417087701</v>
      </c>
      <c r="E157">
        <v>1012.91169146971</v>
      </c>
      <c r="F157">
        <v>245.07765023905961</v>
      </c>
    </row>
    <row r="158" spans="1:6">
      <c r="A158" t="s">
        <v>876</v>
      </c>
      <c r="B158">
        <v>2037</v>
      </c>
      <c r="C158" t="s">
        <v>892</v>
      </c>
      <c r="D158">
        <v>1273.2441421805499</v>
      </c>
      <c r="E158">
        <v>1012.91169146971</v>
      </c>
      <c r="F158">
        <v>260.33245071083923</v>
      </c>
    </row>
    <row r="159" spans="1:6">
      <c r="A159" t="s">
        <v>876</v>
      </c>
      <c r="B159">
        <v>2038</v>
      </c>
      <c r="C159" t="s">
        <v>892</v>
      </c>
      <c r="D159">
        <v>1288.6842029895231</v>
      </c>
      <c r="E159">
        <v>1012.91169146971</v>
      </c>
      <c r="F159">
        <v>275.77251151981238</v>
      </c>
    </row>
    <row r="160" spans="1:6">
      <c r="A160" t="s">
        <v>876</v>
      </c>
      <c r="B160">
        <v>2039</v>
      </c>
      <c r="C160" t="s">
        <v>892</v>
      </c>
      <c r="D160">
        <v>1304.3117250746971</v>
      </c>
      <c r="E160">
        <v>1012.91169146971</v>
      </c>
      <c r="F160">
        <v>291.40003360498628</v>
      </c>
    </row>
    <row r="161" spans="1:6">
      <c r="A161" t="s">
        <v>876</v>
      </c>
      <c r="B161">
        <v>2040</v>
      </c>
      <c r="C161" t="s">
        <v>892</v>
      </c>
      <c r="D161">
        <v>1320.12893552278</v>
      </c>
      <c r="E161">
        <v>1012.91169146971</v>
      </c>
      <c r="F161">
        <v>307.21724405306998</v>
      </c>
    </row>
    <row r="162" spans="1:6">
      <c r="A162" t="s">
        <v>876</v>
      </c>
      <c r="B162">
        <v>2041</v>
      </c>
      <c r="C162" t="s">
        <v>892</v>
      </c>
      <c r="D162">
        <v>1335.7790255343871</v>
      </c>
      <c r="E162">
        <v>1012.91169146971</v>
      </c>
      <c r="F162">
        <v>322.86733406467658</v>
      </c>
    </row>
    <row r="163" spans="1:6">
      <c r="A163" t="s">
        <v>876</v>
      </c>
      <c r="B163">
        <v>2042</v>
      </c>
      <c r="C163" t="s">
        <v>892</v>
      </c>
      <c r="D163">
        <v>1351.2515815650379</v>
      </c>
      <c r="E163">
        <v>1012.91169146971</v>
      </c>
      <c r="F163">
        <v>338.33989009532741</v>
      </c>
    </row>
    <row r="164" spans="1:6">
      <c r="A164" t="s">
        <v>876</v>
      </c>
      <c r="B164">
        <v>2043</v>
      </c>
      <c r="C164" t="s">
        <v>892</v>
      </c>
      <c r="D164">
        <v>1366.536202402724</v>
      </c>
      <c r="E164">
        <v>1012.91169146971</v>
      </c>
      <c r="F164">
        <v>353.62451093301331</v>
      </c>
    </row>
    <row r="165" spans="1:6">
      <c r="A165" t="s">
        <v>876</v>
      </c>
      <c r="B165">
        <v>2044</v>
      </c>
      <c r="C165" t="s">
        <v>892</v>
      </c>
      <c r="D165">
        <v>1381.6225102355561</v>
      </c>
      <c r="E165">
        <v>1012.91169146971</v>
      </c>
      <c r="F165">
        <v>368.71081876584509</v>
      </c>
    </row>
    <row r="166" spans="1:6">
      <c r="A166" t="s">
        <v>876</v>
      </c>
      <c r="B166">
        <v>2045</v>
      </c>
      <c r="C166" t="s">
        <v>892</v>
      </c>
      <c r="D166">
        <v>1396.8759712703211</v>
      </c>
      <c r="E166">
        <v>1012.91169146971</v>
      </c>
      <c r="F166">
        <v>383.96427980061083</v>
      </c>
    </row>
    <row r="167" spans="1:6">
      <c r="A167" t="s">
        <v>876</v>
      </c>
      <c r="B167">
        <v>2046</v>
      </c>
      <c r="C167" t="s">
        <v>892</v>
      </c>
      <c r="D167">
        <v>1411.918515028528</v>
      </c>
      <c r="E167">
        <v>1012.91169146971</v>
      </c>
      <c r="F167">
        <v>399.00682355881793</v>
      </c>
    </row>
    <row r="168" spans="1:6">
      <c r="A168" t="s">
        <v>876</v>
      </c>
      <c r="B168">
        <v>2047</v>
      </c>
      <c r="C168" t="s">
        <v>892</v>
      </c>
      <c r="D168">
        <v>1426.739732530127</v>
      </c>
      <c r="E168">
        <v>1012.91169146971</v>
      </c>
      <c r="F168">
        <v>413.82804106041601</v>
      </c>
    </row>
    <row r="169" spans="1:6">
      <c r="A169" t="s">
        <v>876</v>
      </c>
      <c r="B169">
        <v>2048</v>
      </c>
      <c r="C169" t="s">
        <v>892</v>
      </c>
      <c r="D169">
        <v>1441.717310858887</v>
      </c>
      <c r="E169">
        <v>1012.91169146971</v>
      </c>
      <c r="F169">
        <v>428.80561938917668</v>
      </c>
    </row>
    <row r="170" spans="1:6">
      <c r="A170" t="s">
        <v>876</v>
      </c>
      <c r="B170">
        <v>2049</v>
      </c>
      <c r="C170" t="s">
        <v>892</v>
      </c>
      <c r="D170">
        <v>1456.4608222842701</v>
      </c>
      <c r="E170">
        <v>1012.91169146971</v>
      </c>
      <c r="F170">
        <v>443.54913081455942</v>
      </c>
    </row>
    <row r="171" spans="1:6">
      <c r="A171" t="s">
        <v>876</v>
      </c>
      <c r="B171">
        <v>2050</v>
      </c>
      <c r="C171" t="s">
        <v>892</v>
      </c>
      <c r="D171">
        <v>1471.355952116247</v>
      </c>
      <c r="E171">
        <v>1012.91169146971</v>
      </c>
      <c r="F171">
        <v>458.44426064653652</v>
      </c>
    </row>
    <row r="172" spans="1:6">
      <c r="A172" t="s">
        <v>876</v>
      </c>
      <c r="B172">
        <v>2017</v>
      </c>
      <c r="C172" t="s">
        <v>853</v>
      </c>
      <c r="D172">
        <v>46.512427164143368</v>
      </c>
      <c r="E172">
        <v>46.512427164143368</v>
      </c>
      <c r="F172">
        <v>0</v>
      </c>
    </row>
    <row r="173" spans="1:6">
      <c r="A173" t="s">
        <v>876</v>
      </c>
      <c r="B173">
        <v>2018</v>
      </c>
      <c r="C173" t="s">
        <v>853</v>
      </c>
      <c r="D173">
        <v>110.2519137412433</v>
      </c>
      <c r="E173">
        <v>110.2519137412433</v>
      </c>
      <c r="F173">
        <v>0</v>
      </c>
    </row>
    <row r="174" spans="1:6">
      <c r="A174" t="s">
        <v>876</v>
      </c>
      <c r="B174">
        <v>2019</v>
      </c>
      <c r="C174" t="s">
        <v>853</v>
      </c>
      <c r="D174">
        <v>75.168996162732356</v>
      </c>
      <c r="E174">
        <v>75.168996162732356</v>
      </c>
      <c r="F174">
        <v>0</v>
      </c>
    </row>
    <row r="175" spans="1:6">
      <c r="A175" t="s">
        <v>876</v>
      </c>
      <c r="B175">
        <v>2020</v>
      </c>
      <c r="C175" t="s">
        <v>853</v>
      </c>
      <c r="D175">
        <v>108.24755441809231</v>
      </c>
      <c r="E175">
        <v>108.24755441809231</v>
      </c>
      <c r="F175">
        <v>0</v>
      </c>
    </row>
    <row r="176" spans="1:6">
      <c r="A176" t="s">
        <v>876</v>
      </c>
      <c r="B176">
        <v>2021</v>
      </c>
      <c r="C176" t="s">
        <v>853</v>
      </c>
      <c r="D176">
        <v>98.889838294437936</v>
      </c>
      <c r="E176">
        <v>98.889838294437936</v>
      </c>
      <c r="F176">
        <v>0</v>
      </c>
    </row>
    <row r="177" spans="1:6">
      <c r="A177" t="s">
        <v>876</v>
      </c>
      <c r="B177">
        <v>2022</v>
      </c>
      <c r="C177" t="s">
        <v>853</v>
      </c>
      <c r="D177">
        <v>86.179769869650386</v>
      </c>
      <c r="E177">
        <v>86.179769869650386</v>
      </c>
      <c r="F177">
        <v>0</v>
      </c>
    </row>
    <row r="178" spans="1:6">
      <c r="A178" t="s">
        <v>876</v>
      </c>
      <c r="B178">
        <v>2023</v>
      </c>
      <c r="C178" t="s">
        <v>853</v>
      </c>
      <c r="D178">
        <v>105.3050468192999</v>
      </c>
      <c r="E178">
        <v>105.3050468192999</v>
      </c>
      <c r="F178">
        <v>0</v>
      </c>
    </row>
    <row r="179" spans="1:6">
      <c r="A179" t="s">
        <v>876</v>
      </c>
      <c r="B179">
        <v>2024</v>
      </c>
      <c r="C179" t="s">
        <v>853</v>
      </c>
      <c r="D179">
        <v>109.0659413485606</v>
      </c>
      <c r="E179">
        <v>109.0659413485606</v>
      </c>
      <c r="F179">
        <v>0</v>
      </c>
    </row>
    <row r="180" spans="1:6">
      <c r="A180" t="s">
        <v>876</v>
      </c>
      <c r="B180">
        <v>2025</v>
      </c>
      <c r="C180" t="s">
        <v>853</v>
      </c>
      <c r="D180">
        <v>112.8268358778213</v>
      </c>
      <c r="E180">
        <v>112.8268358778213</v>
      </c>
      <c r="F180">
        <v>0</v>
      </c>
    </row>
    <row r="181" spans="1:6">
      <c r="A181" t="s">
        <v>876</v>
      </c>
      <c r="B181">
        <v>2026</v>
      </c>
      <c r="C181" t="s">
        <v>853</v>
      </c>
      <c r="D181">
        <v>117.8413619168356</v>
      </c>
      <c r="E181">
        <v>117.8413619168356</v>
      </c>
      <c r="F181">
        <v>0</v>
      </c>
    </row>
    <row r="182" spans="1:6">
      <c r="A182" t="s">
        <v>876</v>
      </c>
      <c r="B182">
        <v>2027</v>
      </c>
      <c r="C182" t="s">
        <v>853</v>
      </c>
      <c r="D182">
        <v>122.22907220097311</v>
      </c>
      <c r="E182">
        <v>122.22907220097311</v>
      </c>
      <c r="F182">
        <v>0</v>
      </c>
    </row>
    <row r="183" spans="1:6">
      <c r="A183" t="s">
        <v>876</v>
      </c>
      <c r="B183">
        <v>2028</v>
      </c>
      <c r="C183" t="s">
        <v>853</v>
      </c>
      <c r="D183">
        <v>128.49722974974091</v>
      </c>
      <c r="E183">
        <v>128.49722974974091</v>
      </c>
      <c r="F183">
        <v>0</v>
      </c>
    </row>
    <row r="184" spans="1:6">
      <c r="A184" t="s">
        <v>876</v>
      </c>
      <c r="B184">
        <v>2029</v>
      </c>
      <c r="C184" t="s">
        <v>853</v>
      </c>
      <c r="D184">
        <v>134.76538729850881</v>
      </c>
      <c r="E184">
        <v>134.76538729850881</v>
      </c>
      <c r="F184">
        <v>0</v>
      </c>
    </row>
    <row r="185" spans="1:6">
      <c r="A185" t="s">
        <v>876</v>
      </c>
      <c r="B185">
        <v>2030</v>
      </c>
      <c r="C185" t="s">
        <v>853</v>
      </c>
      <c r="D185">
        <v>141.0335448472766</v>
      </c>
      <c r="E185">
        <v>141.0335448472766</v>
      </c>
      <c r="F185">
        <v>0</v>
      </c>
    </row>
    <row r="186" spans="1:6">
      <c r="A186" t="s">
        <v>876</v>
      </c>
      <c r="B186">
        <v>2031</v>
      </c>
      <c r="C186" t="s">
        <v>853</v>
      </c>
      <c r="D186">
        <v>142.60058423446861</v>
      </c>
      <c r="E186">
        <v>142.60058423446861</v>
      </c>
      <c r="F186">
        <v>0</v>
      </c>
    </row>
    <row r="187" spans="1:6">
      <c r="A187" t="s">
        <v>876</v>
      </c>
      <c r="B187">
        <v>2032</v>
      </c>
      <c r="C187" t="s">
        <v>853</v>
      </c>
      <c r="D187">
        <v>144.16762362166051</v>
      </c>
      <c r="E187">
        <v>144.16762362166051</v>
      </c>
      <c r="F187">
        <v>0</v>
      </c>
    </row>
    <row r="188" spans="1:6">
      <c r="A188" t="s">
        <v>876</v>
      </c>
      <c r="B188">
        <v>2033</v>
      </c>
      <c r="C188" t="s">
        <v>853</v>
      </c>
      <c r="D188">
        <v>146.0480708862909</v>
      </c>
      <c r="E188">
        <v>146.0480708862909</v>
      </c>
      <c r="F188">
        <v>0</v>
      </c>
    </row>
    <row r="189" spans="1:6">
      <c r="A189" t="s">
        <v>876</v>
      </c>
      <c r="B189">
        <v>2034</v>
      </c>
      <c r="C189" t="s">
        <v>853</v>
      </c>
      <c r="D189">
        <v>147.92851815092129</v>
      </c>
      <c r="E189">
        <v>147.92851815092129</v>
      </c>
      <c r="F189">
        <v>0</v>
      </c>
    </row>
    <row r="190" spans="1:6">
      <c r="A190" t="s">
        <v>876</v>
      </c>
      <c r="B190">
        <v>2035</v>
      </c>
      <c r="C190" t="s">
        <v>853</v>
      </c>
      <c r="D190">
        <v>150.43578117042841</v>
      </c>
      <c r="E190">
        <v>150.43578117042841</v>
      </c>
      <c r="F190">
        <v>0</v>
      </c>
    </row>
    <row r="191" spans="1:6">
      <c r="A191" t="s">
        <v>876</v>
      </c>
      <c r="B191">
        <v>2036</v>
      </c>
      <c r="C191" t="s">
        <v>853</v>
      </c>
      <c r="D191">
        <v>151.37600480274361</v>
      </c>
      <c r="E191">
        <v>151.37600480274361</v>
      </c>
      <c r="F191">
        <v>0</v>
      </c>
    </row>
    <row r="192" spans="1:6">
      <c r="A192" t="s">
        <v>876</v>
      </c>
      <c r="B192">
        <v>2037</v>
      </c>
      <c r="C192" t="s">
        <v>853</v>
      </c>
      <c r="D192">
        <v>152.31622843505869</v>
      </c>
      <c r="E192">
        <v>152.31622843505869</v>
      </c>
      <c r="F192">
        <v>0</v>
      </c>
    </row>
    <row r="193" spans="1:6">
      <c r="A193" t="s">
        <v>876</v>
      </c>
      <c r="B193">
        <v>2038</v>
      </c>
      <c r="C193" t="s">
        <v>853</v>
      </c>
      <c r="D193">
        <v>153.25645206737391</v>
      </c>
      <c r="E193">
        <v>153.25645206737391</v>
      </c>
      <c r="F193">
        <v>0</v>
      </c>
    </row>
    <row r="194" spans="1:6">
      <c r="A194" t="s">
        <v>876</v>
      </c>
      <c r="B194">
        <v>2039</v>
      </c>
      <c r="C194" t="s">
        <v>853</v>
      </c>
      <c r="D194">
        <v>154.19667569968911</v>
      </c>
      <c r="E194">
        <v>154.19667569968911</v>
      </c>
      <c r="F194">
        <v>0</v>
      </c>
    </row>
    <row r="195" spans="1:6">
      <c r="A195" t="s">
        <v>876</v>
      </c>
      <c r="B195">
        <v>2040</v>
      </c>
      <c r="C195" t="s">
        <v>853</v>
      </c>
      <c r="D195">
        <v>155.1368993320043</v>
      </c>
      <c r="E195">
        <v>155.1368993320043</v>
      </c>
      <c r="F195">
        <v>0</v>
      </c>
    </row>
    <row r="196" spans="1:6">
      <c r="A196" t="s">
        <v>876</v>
      </c>
      <c r="B196">
        <v>2041</v>
      </c>
      <c r="C196" t="s">
        <v>853</v>
      </c>
      <c r="D196">
        <v>156.0771229643195</v>
      </c>
      <c r="E196">
        <v>156.0771229643195</v>
      </c>
      <c r="F196">
        <v>0</v>
      </c>
    </row>
    <row r="197" spans="1:6">
      <c r="A197" t="s">
        <v>876</v>
      </c>
      <c r="B197">
        <v>2042</v>
      </c>
      <c r="C197" t="s">
        <v>853</v>
      </c>
      <c r="D197">
        <v>157.01734659663461</v>
      </c>
      <c r="E197">
        <v>157.01734659663461</v>
      </c>
      <c r="F197">
        <v>0</v>
      </c>
    </row>
    <row r="198" spans="1:6">
      <c r="A198" t="s">
        <v>876</v>
      </c>
      <c r="B198">
        <v>2043</v>
      </c>
      <c r="C198" t="s">
        <v>853</v>
      </c>
      <c r="D198">
        <v>157.95757022894981</v>
      </c>
      <c r="E198">
        <v>157.95757022894981</v>
      </c>
      <c r="F198">
        <v>0</v>
      </c>
    </row>
    <row r="199" spans="1:6">
      <c r="A199" t="s">
        <v>876</v>
      </c>
      <c r="B199">
        <v>2044</v>
      </c>
      <c r="C199" t="s">
        <v>853</v>
      </c>
      <c r="D199">
        <v>158.897793861265</v>
      </c>
      <c r="E199">
        <v>158.897793861265</v>
      </c>
      <c r="F199">
        <v>0</v>
      </c>
    </row>
    <row r="200" spans="1:6">
      <c r="A200" t="s">
        <v>876</v>
      </c>
      <c r="B200">
        <v>2045</v>
      </c>
      <c r="C200" t="s">
        <v>853</v>
      </c>
      <c r="D200">
        <v>159.8380174935802</v>
      </c>
      <c r="E200">
        <v>159.8380174935802</v>
      </c>
      <c r="F200">
        <v>0</v>
      </c>
    </row>
    <row r="201" spans="1:6">
      <c r="A201" t="s">
        <v>876</v>
      </c>
      <c r="B201">
        <v>2046</v>
      </c>
      <c r="C201" t="s">
        <v>853</v>
      </c>
      <c r="D201">
        <v>160.77824112589531</v>
      </c>
      <c r="E201">
        <v>160.77824112589531</v>
      </c>
      <c r="F201">
        <v>0</v>
      </c>
    </row>
    <row r="202" spans="1:6">
      <c r="A202" t="s">
        <v>876</v>
      </c>
      <c r="B202">
        <v>2047</v>
      </c>
      <c r="C202" t="s">
        <v>853</v>
      </c>
      <c r="D202">
        <v>161.7184647582105</v>
      </c>
      <c r="E202">
        <v>161.7184647582105</v>
      </c>
      <c r="F202">
        <v>0</v>
      </c>
    </row>
    <row r="203" spans="1:6">
      <c r="A203" t="s">
        <v>876</v>
      </c>
      <c r="B203">
        <v>2048</v>
      </c>
      <c r="C203" t="s">
        <v>853</v>
      </c>
      <c r="D203">
        <v>162.6586883905257</v>
      </c>
      <c r="E203">
        <v>162.6586883905257</v>
      </c>
      <c r="F203">
        <v>0</v>
      </c>
    </row>
    <row r="204" spans="1:6">
      <c r="A204" t="s">
        <v>876</v>
      </c>
      <c r="B204">
        <v>2049</v>
      </c>
      <c r="C204" t="s">
        <v>853</v>
      </c>
      <c r="D204">
        <v>163.59891202284089</v>
      </c>
      <c r="E204">
        <v>163.59891202284089</v>
      </c>
      <c r="F204">
        <v>0</v>
      </c>
    </row>
    <row r="205" spans="1:6">
      <c r="A205" t="s">
        <v>876</v>
      </c>
      <c r="B205">
        <v>2050</v>
      </c>
      <c r="C205" t="s">
        <v>853</v>
      </c>
      <c r="D205">
        <v>164.53913565515609</v>
      </c>
      <c r="E205">
        <v>164.53913565515609</v>
      </c>
      <c r="F205">
        <v>0</v>
      </c>
    </row>
    <row r="206" spans="1:6">
      <c r="A206" t="s">
        <v>877</v>
      </c>
      <c r="B206">
        <v>2017</v>
      </c>
      <c r="C206" t="s">
        <v>323</v>
      </c>
      <c r="D206">
        <v>852.55522717414829</v>
      </c>
      <c r="E206">
        <v>852.55522717414829</v>
      </c>
      <c r="F206">
        <v>0</v>
      </c>
    </row>
    <row r="207" spans="1:6">
      <c r="A207" t="s">
        <v>877</v>
      </c>
      <c r="B207">
        <v>2018</v>
      </c>
      <c r="C207" t="s">
        <v>323</v>
      </c>
      <c r="D207">
        <v>1062.337245579818</v>
      </c>
      <c r="E207">
        <v>852.55522717414829</v>
      </c>
      <c r="F207">
        <v>209.78201840566999</v>
      </c>
    </row>
    <row r="208" spans="1:6">
      <c r="A208" t="s">
        <v>877</v>
      </c>
      <c r="B208">
        <v>2019</v>
      </c>
      <c r="C208" t="s">
        <v>323</v>
      </c>
      <c r="D208">
        <v>753.97296034454894</v>
      </c>
      <c r="E208">
        <v>753.97296034454894</v>
      </c>
      <c r="F208">
        <v>0</v>
      </c>
    </row>
    <row r="209" spans="1:6">
      <c r="A209" t="s">
        <v>877</v>
      </c>
      <c r="B209">
        <v>2020</v>
      </c>
      <c r="C209" t="s">
        <v>323</v>
      </c>
      <c r="D209">
        <v>1135.5838562360309</v>
      </c>
      <c r="E209">
        <v>852.55522717414829</v>
      </c>
      <c r="F209">
        <v>283.02862906188238</v>
      </c>
    </row>
    <row r="210" spans="1:6">
      <c r="A210" t="s">
        <v>877</v>
      </c>
      <c r="B210">
        <v>2021</v>
      </c>
      <c r="C210" t="s">
        <v>323</v>
      </c>
      <c r="D210">
        <v>150.32124008425319</v>
      </c>
      <c r="E210">
        <v>150.32124008425319</v>
      </c>
      <c r="F210">
        <v>0</v>
      </c>
    </row>
    <row r="211" spans="1:6">
      <c r="A211" t="s">
        <v>877</v>
      </c>
      <c r="B211">
        <v>2022</v>
      </c>
      <c r="C211" t="s">
        <v>323</v>
      </c>
      <c r="D211">
        <v>130.24440349612601</v>
      </c>
      <c r="E211">
        <v>130.24440349612601</v>
      </c>
      <c r="F211">
        <v>0</v>
      </c>
    </row>
    <row r="212" spans="1:6">
      <c r="A212" t="s">
        <v>877</v>
      </c>
      <c r="B212">
        <v>2023</v>
      </c>
      <c r="C212" t="s">
        <v>323</v>
      </c>
      <c r="D212">
        <v>130.24440349612601</v>
      </c>
      <c r="E212">
        <v>130.24440349612601</v>
      </c>
      <c r="F212">
        <v>0</v>
      </c>
    </row>
    <row r="213" spans="1:6">
      <c r="A213" t="s">
        <v>877</v>
      </c>
      <c r="B213">
        <v>2024</v>
      </c>
      <c r="C213" t="s">
        <v>323</v>
      </c>
      <c r="D213">
        <v>130.24440349612601</v>
      </c>
      <c r="E213">
        <v>130.24440349612601</v>
      </c>
      <c r="F213">
        <v>0</v>
      </c>
    </row>
    <row r="214" spans="1:6">
      <c r="A214" t="s">
        <v>877</v>
      </c>
      <c r="B214">
        <v>2025</v>
      </c>
      <c r="C214" t="s">
        <v>323</v>
      </c>
      <c r="D214">
        <v>130.24440349612601</v>
      </c>
      <c r="E214">
        <v>130.24440349612601</v>
      </c>
      <c r="F214">
        <v>0</v>
      </c>
    </row>
    <row r="215" spans="1:6">
      <c r="A215" t="s">
        <v>877</v>
      </c>
      <c r="B215">
        <v>2026</v>
      </c>
      <c r="C215" t="s">
        <v>323</v>
      </c>
      <c r="D215">
        <v>130.24440349612601</v>
      </c>
      <c r="E215">
        <v>130.24440349612601</v>
      </c>
      <c r="F215">
        <v>0</v>
      </c>
    </row>
    <row r="216" spans="1:6">
      <c r="A216" t="s">
        <v>877</v>
      </c>
      <c r="B216">
        <v>2027</v>
      </c>
      <c r="C216" t="s">
        <v>323</v>
      </c>
      <c r="D216">
        <v>130.24440349612601</v>
      </c>
      <c r="E216">
        <v>130.24440349612601</v>
      </c>
      <c r="F216">
        <v>0</v>
      </c>
    </row>
    <row r="217" spans="1:6">
      <c r="A217" t="s">
        <v>877</v>
      </c>
      <c r="B217">
        <v>2028</v>
      </c>
      <c r="C217" t="s">
        <v>323</v>
      </c>
      <c r="D217">
        <v>130.24440349612601</v>
      </c>
      <c r="E217">
        <v>130.24440349612601</v>
      </c>
      <c r="F217">
        <v>0</v>
      </c>
    </row>
    <row r="218" spans="1:6">
      <c r="A218" t="s">
        <v>877</v>
      </c>
      <c r="B218">
        <v>2029</v>
      </c>
      <c r="C218" t="s">
        <v>323</v>
      </c>
      <c r="D218">
        <v>130.24440349612601</v>
      </c>
      <c r="E218">
        <v>130.24440349612601</v>
      </c>
      <c r="F218">
        <v>0</v>
      </c>
    </row>
    <row r="219" spans="1:6">
      <c r="A219" t="s">
        <v>877</v>
      </c>
      <c r="B219">
        <v>2030</v>
      </c>
      <c r="C219" t="s">
        <v>323</v>
      </c>
      <c r="D219">
        <v>130.24440349612601</v>
      </c>
      <c r="E219">
        <v>130.24440349612601</v>
      </c>
      <c r="F219">
        <v>0</v>
      </c>
    </row>
    <row r="220" spans="1:6">
      <c r="A220" t="s">
        <v>877</v>
      </c>
      <c r="B220">
        <v>2031</v>
      </c>
      <c r="C220" t="s">
        <v>323</v>
      </c>
      <c r="D220">
        <v>130.24440349612601</v>
      </c>
      <c r="E220">
        <v>130.24440349612601</v>
      </c>
      <c r="F220">
        <v>0</v>
      </c>
    </row>
    <row r="221" spans="1:6">
      <c r="A221" t="s">
        <v>877</v>
      </c>
      <c r="B221">
        <v>2032</v>
      </c>
      <c r="C221" t="s">
        <v>323</v>
      </c>
      <c r="D221">
        <v>130.24440349612601</v>
      </c>
      <c r="E221">
        <v>130.24440349612601</v>
      </c>
      <c r="F221">
        <v>0</v>
      </c>
    </row>
    <row r="222" spans="1:6">
      <c r="A222" t="s">
        <v>877</v>
      </c>
      <c r="B222">
        <v>2033</v>
      </c>
      <c r="C222" t="s">
        <v>323</v>
      </c>
      <c r="D222">
        <v>130.24440349612601</v>
      </c>
      <c r="E222">
        <v>130.24440349612601</v>
      </c>
      <c r="F222">
        <v>0</v>
      </c>
    </row>
    <row r="223" spans="1:6">
      <c r="A223" t="s">
        <v>877</v>
      </c>
      <c r="B223">
        <v>2034</v>
      </c>
      <c r="C223" t="s">
        <v>323</v>
      </c>
      <c r="D223">
        <v>130.24440349612601</v>
      </c>
      <c r="E223">
        <v>130.24440349612601</v>
      </c>
      <c r="F223">
        <v>0</v>
      </c>
    </row>
    <row r="224" spans="1:6">
      <c r="A224" t="s">
        <v>877</v>
      </c>
      <c r="B224">
        <v>2035</v>
      </c>
      <c r="C224" t="s">
        <v>323</v>
      </c>
      <c r="D224">
        <v>130.24440349612601</v>
      </c>
      <c r="E224">
        <v>130.24440349612601</v>
      </c>
      <c r="F224">
        <v>0</v>
      </c>
    </row>
    <row r="225" spans="1:6">
      <c r="A225" t="s">
        <v>877</v>
      </c>
      <c r="B225">
        <v>2036</v>
      </c>
      <c r="C225" t="s">
        <v>323</v>
      </c>
      <c r="D225">
        <v>130.24440349612601</v>
      </c>
      <c r="E225">
        <v>130.24440349612601</v>
      </c>
      <c r="F225">
        <v>0</v>
      </c>
    </row>
    <row r="226" spans="1:6">
      <c r="A226" t="s">
        <v>877</v>
      </c>
      <c r="B226">
        <v>2037</v>
      </c>
      <c r="C226" t="s">
        <v>323</v>
      </c>
      <c r="D226">
        <v>130.24440349612601</v>
      </c>
      <c r="E226">
        <v>130.24440349612601</v>
      </c>
      <c r="F226">
        <v>0</v>
      </c>
    </row>
    <row r="227" spans="1:6">
      <c r="A227" t="s">
        <v>877</v>
      </c>
      <c r="B227">
        <v>2038</v>
      </c>
      <c r="C227" t="s">
        <v>323</v>
      </c>
      <c r="D227">
        <v>130.24440349612601</v>
      </c>
      <c r="E227">
        <v>130.24440349612601</v>
      </c>
      <c r="F227">
        <v>0</v>
      </c>
    </row>
    <row r="228" spans="1:6">
      <c r="A228" t="s">
        <v>877</v>
      </c>
      <c r="B228">
        <v>2039</v>
      </c>
      <c r="C228" t="s">
        <v>323</v>
      </c>
      <c r="D228">
        <v>130.24440349612601</v>
      </c>
      <c r="E228">
        <v>130.24440349612601</v>
      </c>
      <c r="F228">
        <v>0</v>
      </c>
    </row>
    <row r="229" spans="1:6">
      <c r="A229" t="s">
        <v>877</v>
      </c>
      <c r="B229">
        <v>2040</v>
      </c>
      <c r="C229" t="s">
        <v>323</v>
      </c>
      <c r="D229">
        <v>130.24440349612601</v>
      </c>
      <c r="E229">
        <v>130.24440349612601</v>
      </c>
      <c r="F229">
        <v>0</v>
      </c>
    </row>
    <row r="230" spans="1:6">
      <c r="A230" t="s">
        <v>877</v>
      </c>
      <c r="B230">
        <v>2041</v>
      </c>
      <c r="C230" t="s">
        <v>323</v>
      </c>
      <c r="D230">
        <v>130.24440349612601</v>
      </c>
      <c r="E230">
        <v>130.24440349612601</v>
      </c>
      <c r="F230">
        <v>0</v>
      </c>
    </row>
    <row r="231" spans="1:6">
      <c r="A231" t="s">
        <v>877</v>
      </c>
      <c r="B231">
        <v>2042</v>
      </c>
      <c r="C231" t="s">
        <v>323</v>
      </c>
      <c r="D231">
        <v>130.24440349612601</v>
      </c>
      <c r="E231">
        <v>130.24440349612601</v>
      </c>
      <c r="F231">
        <v>0</v>
      </c>
    </row>
    <row r="232" spans="1:6">
      <c r="A232" t="s">
        <v>877</v>
      </c>
      <c r="B232">
        <v>2043</v>
      </c>
      <c r="C232" t="s">
        <v>323</v>
      </c>
      <c r="D232">
        <v>130.24440349612601</v>
      </c>
      <c r="E232">
        <v>130.24440349612601</v>
      </c>
      <c r="F232">
        <v>0</v>
      </c>
    </row>
    <row r="233" spans="1:6">
      <c r="A233" t="s">
        <v>877</v>
      </c>
      <c r="B233">
        <v>2044</v>
      </c>
      <c r="C233" t="s">
        <v>323</v>
      </c>
      <c r="D233">
        <v>130.24440349612601</v>
      </c>
      <c r="E233">
        <v>130.24440349612601</v>
      </c>
      <c r="F233">
        <v>0</v>
      </c>
    </row>
    <row r="234" spans="1:6">
      <c r="A234" t="s">
        <v>877</v>
      </c>
      <c r="B234">
        <v>2045</v>
      </c>
      <c r="C234" t="s">
        <v>323</v>
      </c>
      <c r="D234">
        <v>130.24440349612601</v>
      </c>
      <c r="E234">
        <v>130.24440349612601</v>
      </c>
      <c r="F234">
        <v>0</v>
      </c>
    </row>
    <row r="235" spans="1:6">
      <c r="A235" t="s">
        <v>877</v>
      </c>
      <c r="B235">
        <v>2046</v>
      </c>
      <c r="C235" t="s">
        <v>323</v>
      </c>
      <c r="D235">
        <v>130.24440349612601</v>
      </c>
      <c r="E235">
        <v>130.24440349612601</v>
      </c>
      <c r="F235">
        <v>0</v>
      </c>
    </row>
    <row r="236" spans="1:6">
      <c r="A236" t="s">
        <v>877</v>
      </c>
      <c r="B236">
        <v>2047</v>
      </c>
      <c r="C236" t="s">
        <v>323</v>
      </c>
      <c r="D236">
        <v>130.24440349612601</v>
      </c>
      <c r="E236">
        <v>130.24440349612601</v>
      </c>
      <c r="F236">
        <v>0</v>
      </c>
    </row>
    <row r="237" spans="1:6">
      <c r="A237" t="s">
        <v>877</v>
      </c>
      <c r="B237">
        <v>2048</v>
      </c>
      <c r="C237" t="s">
        <v>323</v>
      </c>
      <c r="D237">
        <v>130.24440349612601</v>
      </c>
      <c r="E237">
        <v>130.24440349612601</v>
      </c>
      <c r="F237">
        <v>0</v>
      </c>
    </row>
    <row r="238" spans="1:6">
      <c r="A238" t="s">
        <v>877</v>
      </c>
      <c r="B238">
        <v>2049</v>
      </c>
      <c r="C238" t="s">
        <v>323</v>
      </c>
      <c r="D238">
        <v>130.24440349612601</v>
      </c>
      <c r="E238">
        <v>130.24440349612601</v>
      </c>
      <c r="F238">
        <v>0</v>
      </c>
    </row>
    <row r="239" spans="1:6">
      <c r="A239" t="s">
        <v>877</v>
      </c>
      <c r="B239">
        <v>2050</v>
      </c>
      <c r="C239" t="s">
        <v>323</v>
      </c>
      <c r="D239">
        <v>130.24440349612601</v>
      </c>
      <c r="E239">
        <v>130.24440349612601</v>
      </c>
      <c r="F239">
        <v>0</v>
      </c>
    </row>
    <row r="240" spans="1:6">
      <c r="A240" t="s">
        <v>877</v>
      </c>
      <c r="B240">
        <v>2017</v>
      </c>
      <c r="C240" t="s">
        <v>891</v>
      </c>
      <c r="D240">
        <v>0.65586386311828104</v>
      </c>
      <c r="E240">
        <v>0.65586386311828104</v>
      </c>
      <c r="F240">
        <v>0</v>
      </c>
    </row>
    <row r="241" spans="1:6">
      <c r="A241" t="s">
        <v>877</v>
      </c>
      <c r="B241">
        <v>2018</v>
      </c>
      <c r="C241" t="s">
        <v>891</v>
      </c>
      <c r="D241">
        <v>0.84556564746577512</v>
      </c>
      <c r="E241">
        <v>0.65586386311828104</v>
      </c>
      <c r="F241">
        <v>0.1897017843474941</v>
      </c>
    </row>
    <row r="242" spans="1:6">
      <c r="A242" t="s">
        <v>877</v>
      </c>
      <c r="B242">
        <v>2019</v>
      </c>
      <c r="C242" t="s">
        <v>891</v>
      </c>
      <c r="D242">
        <v>0.59814752111108838</v>
      </c>
      <c r="E242">
        <v>0.59814752111108838</v>
      </c>
      <c r="F242">
        <v>0</v>
      </c>
    </row>
    <row r="243" spans="1:6">
      <c r="A243" t="s">
        <v>877</v>
      </c>
      <c r="B243">
        <v>2020</v>
      </c>
      <c r="C243" t="s">
        <v>891</v>
      </c>
      <c r="D243">
        <v>0.97884757271976719</v>
      </c>
      <c r="E243">
        <v>0.65586386311828104</v>
      </c>
      <c r="F243">
        <v>0.32298370960148609</v>
      </c>
    </row>
    <row r="244" spans="1:6">
      <c r="A244" t="s">
        <v>877</v>
      </c>
      <c r="B244">
        <v>2021</v>
      </c>
      <c r="C244" t="s">
        <v>891</v>
      </c>
      <c r="D244">
        <v>0.78903149196975442</v>
      </c>
      <c r="E244">
        <v>0.65586386311828104</v>
      </c>
      <c r="F244">
        <v>0.1331676288514734</v>
      </c>
    </row>
    <row r="245" spans="1:6">
      <c r="A245" t="s">
        <v>877</v>
      </c>
      <c r="B245">
        <v>2022</v>
      </c>
      <c r="C245" t="s">
        <v>891</v>
      </c>
      <c r="D245">
        <v>0.80892862739460525</v>
      </c>
      <c r="E245">
        <v>0.65586386311828104</v>
      </c>
      <c r="F245">
        <v>0.15306476427632421</v>
      </c>
    </row>
    <row r="246" spans="1:6">
      <c r="A246" t="s">
        <v>877</v>
      </c>
      <c r="B246">
        <v>2023</v>
      </c>
      <c r="C246" t="s">
        <v>891</v>
      </c>
      <c r="D246">
        <v>0.80655013718772228</v>
      </c>
      <c r="E246">
        <v>0.65586386311828104</v>
      </c>
      <c r="F246">
        <v>0.15068627406944121</v>
      </c>
    </row>
    <row r="247" spans="1:6">
      <c r="A247" t="s">
        <v>877</v>
      </c>
      <c r="B247">
        <v>2024</v>
      </c>
      <c r="C247" t="s">
        <v>891</v>
      </c>
      <c r="D247">
        <v>0.823844229293071</v>
      </c>
      <c r="E247">
        <v>0.65586386311828104</v>
      </c>
      <c r="F247">
        <v>0.16798036617479001</v>
      </c>
    </row>
    <row r="248" spans="1:6">
      <c r="A248" t="s">
        <v>877</v>
      </c>
      <c r="B248">
        <v>2025</v>
      </c>
      <c r="C248" t="s">
        <v>891</v>
      </c>
      <c r="D248">
        <v>0.84417258838135234</v>
      </c>
      <c r="E248">
        <v>0.65586386311828104</v>
      </c>
      <c r="F248">
        <v>0.1883087252630713</v>
      </c>
    </row>
    <row r="249" spans="1:6">
      <c r="A249" t="s">
        <v>877</v>
      </c>
      <c r="B249">
        <v>2026</v>
      </c>
      <c r="C249" t="s">
        <v>891</v>
      </c>
      <c r="D249">
        <v>0.86536425300740993</v>
      </c>
      <c r="E249">
        <v>0.65586386311828104</v>
      </c>
      <c r="F249">
        <v>0.20950038988912889</v>
      </c>
    </row>
    <row r="250" spans="1:6">
      <c r="A250" t="s">
        <v>877</v>
      </c>
      <c r="B250">
        <v>2027</v>
      </c>
      <c r="C250" t="s">
        <v>891</v>
      </c>
      <c r="D250">
        <v>0.91791885247878802</v>
      </c>
      <c r="E250">
        <v>0.65586386311828104</v>
      </c>
      <c r="F250">
        <v>0.26205498936050697</v>
      </c>
    </row>
    <row r="251" spans="1:6">
      <c r="A251" t="s">
        <v>877</v>
      </c>
      <c r="B251">
        <v>2028</v>
      </c>
      <c r="C251" t="s">
        <v>891</v>
      </c>
      <c r="D251">
        <v>0.93802576211092403</v>
      </c>
      <c r="E251">
        <v>0.65586386311828104</v>
      </c>
      <c r="F251">
        <v>0.28216189899264299</v>
      </c>
    </row>
    <row r="252" spans="1:6">
      <c r="A252" t="s">
        <v>877</v>
      </c>
      <c r="B252">
        <v>2029</v>
      </c>
      <c r="C252" t="s">
        <v>891</v>
      </c>
      <c r="D252">
        <v>0.96010433920083993</v>
      </c>
      <c r="E252">
        <v>0.65586386311828104</v>
      </c>
      <c r="F252">
        <v>0.30424047608255889</v>
      </c>
    </row>
    <row r="253" spans="1:6">
      <c r="A253" t="s">
        <v>877</v>
      </c>
      <c r="B253">
        <v>2030</v>
      </c>
      <c r="C253" t="s">
        <v>891</v>
      </c>
      <c r="D253">
        <v>0.98272197142702322</v>
      </c>
      <c r="E253">
        <v>0.65586386311828104</v>
      </c>
      <c r="F253">
        <v>0.32685810830874218</v>
      </c>
    </row>
    <row r="254" spans="1:6">
      <c r="A254" t="s">
        <v>877</v>
      </c>
      <c r="B254">
        <v>2031</v>
      </c>
      <c r="C254" t="s">
        <v>891</v>
      </c>
      <c r="D254">
        <v>1.006453467200751</v>
      </c>
      <c r="E254">
        <v>0.65586386311828104</v>
      </c>
      <c r="F254">
        <v>0.35058960408246947</v>
      </c>
    </row>
    <row r="255" spans="1:6">
      <c r="A255" t="s">
        <v>877</v>
      </c>
      <c r="B255">
        <v>2032</v>
      </c>
      <c r="C255" t="s">
        <v>891</v>
      </c>
      <c r="D255">
        <v>1.0308906462730509</v>
      </c>
      <c r="E255">
        <v>0.65586386311828104</v>
      </c>
      <c r="F255">
        <v>0.37502678315476989</v>
      </c>
    </row>
    <row r="256" spans="1:6">
      <c r="A256" t="s">
        <v>877</v>
      </c>
      <c r="B256">
        <v>2033</v>
      </c>
      <c r="C256" t="s">
        <v>891</v>
      </c>
      <c r="D256">
        <v>1.0558291686360799</v>
      </c>
      <c r="E256">
        <v>0.65586386311828104</v>
      </c>
      <c r="F256">
        <v>0.39996530551779857</v>
      </c>
    </row>
    <row r="257" spans="1:6">
      <c r="A257" t="s">
        <v>877</v>
      </c>
      <c r="B257">
        <v>2034</v>
      </c>
      <c r="C257" t="s">
        <v>891</v>
      </c>
      <c r="D257">
        <v>1.0810943737611589</v>
      </c>
      <c r="E257">
        <v>0.65586386311828104</v>
      </c>
      <c r="F257">
        <v>0.42523051064287809</v>
      </c>
    </row>
    <row r="258" spans="1:6">
      <c r="A258" t="s">
        <v>877</v>
      </c>
      <c r="B258">
        <v>2035</v>
      </c>
      <c r="C258" t="s">
        <v>891</v>
      </c>
      <c r="D258">
        <v>1.106518732673796</v>
      </c>
      <c r="E258">
        <v>0.65586386311828104</v>
      </c>
      <c r="F258">
        <v>0.45065486955551493</v>
      </c>
    </row>
    <row r="259" spans="1:6">
      <c r="A259" t="s">
        <v>877</v>
      </c>
      <c r="B259">
        <v>2036</v>
      </c>
      <c r="C259" t="s">
        <v>891</v>
      </c>
      <c r="D259">
        <v>1.1315204525675939</v>
      </c>
      <c r="E259">
        <v>0.65586386311828104</v>
      </c>
      <c r="F259">
        <v>0.47565658944931288</v>
      </c>
    </row>
    <row r="260" spans="1:6">
      <c r="A260" t="s">
        <v>877</v>
      </c>
      <c r="B260">
        <v>2037</v>
      </c>
      <c r="C260" t="s">
        <v>891</v>
      </c>
      <c r="D260">
        <v>1.157087084721063</v>
      </c>
      <c r="E260">
        <v>0.65586386311828104</v>
      </c>
      <c r="F260">
        <v>0.50122322160278199</v>
      </c>
    </row>
    <row r="261" spans="1:6">
      <c r="A261" t="s">
        <v>877</v>
      </c>
      <c r="B261">
        <v>2038</v>
      </c>
      <c r="C261" t="s">
        <v>891</v>
      </c>
      <c r="D261">
        <v>1.1832313932905369</v>
      </c>
      <c r="E261">
        <v>0.65586386311828104</v>
      </c>
      <c r="F261">
        <v>0.52736753017225635</v>
      </c>
    </row>
    <row r="262" spans="1:6">
      <c r="A262" t="s">
        <v>877</v>
      </c>
      <c r="B262">
        <v>2039</v>
      </c>
      <c r="C262" t="s">
        <v>891</v>
      </c>
      <c r="D262">
        <v>1.209966430837631</v>
      </c>
      <c r="E262">
        <v>0.65586386311828104</v>
      </c>
      <c r="F262">
        <v>0.55410256771934951</v>
      </c>
    </row>
    <row r="263" spans="1:6">
      <c r="A263" t="s">
        <v>877</v>
      </c>
      <c r="B263">
        <v>2040</v>
      </c>
      <c r="C263" t="s">
        <v>891</v>
      </c>
      <c r="D263">
        <v>1.2373055448457591</v>
      </c>
      <c r="E263">
        <v>0.65586386311828104</v>
      </c>
      <c r="F263">
        <v>0.58144168172747757</v>
      </c>
    </row>
    <row r="264" spans="1:6">
      <c r="A264" t="s">
        <v>877</v>
      </c>
      <c r="B264">
        <v>2041</v>
      </c>
      <c r="C264" t="s">
        <v>891</v>
      </c>
      <c r="D264">
        <v>1.2641816655930489</v>
      </c>
      <c r="E264">
        <v>0.65586386311828104</v>
      </c>
      <c r="F264">
        <v>0.60831780247476808</v>
      </c>
    </row>
    <row r="265" spans="1:6">
      <c r="A265" t="s">
        <v>877</v>
      </c>
      <c r="B265">
        <v>2042</v>
      </c>
      <c r="C265" t="s">
        <v>891</v>
      </c>
      <c r="D265">
        <v>1.2905377805524101</v>
      </c>
      <c r="E265">
        <v>0.65586386311828104</v>
      </c>
      <c r="F265">
        <v>0.63467391743412904</v>
      </c>
    </row>
    <row r="266" spans="1:6">
      <c r="A266" t="s">
        <v>877</v>
      </c>
      <c r="B266">
        <v>2043</v>
      </c>
      <c r="C266" t="s">
        <v>891</v>
      </c>
      <c r="D266">
        <v>1.3163169765657181</v>
      </c>
      <c r="E266">
        <v>0.65586386311828104</v>
      </c>
      <c r="F266">
        <v>0.66045311344743685</v>
      </c>
    </row>
    <row r="267" spans="1:6">
      <c r="A267" t="s">
        <v>877</v>
      </c>
      <c r="B267">
        <v>2044</v>
      </c>
      <c r="C267" t="s">
        <v>891</v>
      </c>
      <c r="D267">
        <v>1.3414626398445919</v>
      </c>
      <c r="E267">
        <v>0.65586386311828104</v>
      </c>
      <c r="F267">
        <v>0.68559877672631087</v>
      </c>
    </row>
    <row r="268" spans="1:6">
      <c r="A268" t="s">
        <v>877</v>
      </c>
      <c r="B268">
        <v>2045</v>
      </c>
      <c r="C268" t="s">
        <v>891</v>
      </c>
      <c r="D268">
        <v>1.36708866187671</v>
      </c>
      <c r="E268">
        <v>0.65586386311828104</v>
      </c>
      <c r="F268">
        <v>0.71122479875842937</v>
      </c>
    </row>
    <row r="269" spans="1:6">
      <c r="A269" t="s">
        <v>877</v>
      </c>
      <c r="B269">
        <v>2046</v>
      </c>
      <c r="C269" t="s">
        <v>891</v>
      </c>
      <c r="D269">
        <v>1.392011865486384</v>
      </c>
      <c r="E269">
        <v>0.65586386311828104</v>
      </c>
      <c r="F269">
        <v>0.7361480023681034</v>
      </c>
    </row>
    <row r="270" spans="1:6">
      <c r="A270" t="s">
        <v>877</v>
      </c>
      <c r="B270">
        <v>2047</v>
      </c>
      <c r="C270" t="s">
        <v>891</v>
      </c>
      <c r="D270">
        <v>1.4161757883821571</v>
      </c>
      <c r="E270">
        <v>0.65586386311828104</v>
      </c>
      <c r="F270">
        <v>0.76031192526387603</v>
      </c>
    </row>
    <row r="271" spans="1:6">
      <c r="A271" t="s">
        <v>877</v>
      </c>
      <c r="B271">
        <v>2048</v>
      </c>
      <c r="C271" t="s">
        <v>891</v>
      </c>
      <c r="D271">
        <v>1.440759172623191</v>
      </c>
      <c r="E271">
        <v>0.65586386311828104</v>
      </c>
      <c r="F271">
        <v>0.78489530950490971</v>
      </c>
    </row>
    <row r="272" spans="1:6">
      <c r="A272" t="s">
        <v>877</v>
      </c>
      <c r="B272">
        <v>2049</v>
      </c>
      <c r="C272" t="s">
        <v>891</v>
      </c>
      <c r="D272">
        <v>1.4645136005591339</v>
      </c>
      <c r="E272">
        <v>0.65586386311828104</v>
      </c>
      <c r="F272">
        <v>0.80864973744085333</v>
      </c>
    </row>
    <row r="273" spans="1:6">
      <c r="A273" t="s">
        <v>877</v>
      </c>
      <c r="B273">
        <v>2050</v>
      </c>
      <c r="C273" t="s">
        <v>891</v>
      </c>
      <c r="D273">
        <v>1.4886596781595669</v>
      </c>
      <c r="E273">
        <v>0.65586386311828104</v>
      </c>
      <c r="F273">
        <v>0.8327958150412863</v>
      </c>
    </row>
    <row r="274" spans="1:6">
      <c r="A274" t="s">
        <v>877</v>
      </c>
      <c r="B274">
        <v>2017</v>
      </c>
      <c r="C274" t="s">
        <v>854</v>
      </c>
      <c r="D274">
        <v>44.243618361758337</v>
      </c>
      <c r="E274">
        <v>44.243618361758337</v>
      </c>
      <c r="F274">
        <v>0</v>
      </c>
    </row>
    <row r="275" spans="1:6">
      <c r="A275" t="s">
        <v>877</v>
      </c>
      <c r="B275">
        <v>2018</v>
      </c>
      <c r="C275" t="s">
        <v>854</v>
      </c>
      <c r="D275">
        <v>28.534943152879819</v>
      </c>
      <c r="E275">
        <v>28.534943152879819</v>
      </c>
      <c r="F275">
        <v>0</v>
      </c>
    </row>
    <row r="276" spans="1:6">
      <c r="A276" t="s">
        <v>877</v>
      </c>
      <c r="B276">
        <v>2019</v>
      </c>
      <c r="C276" t="s">
        <v>854</v>
      </c>
      <c r="D276">
        <v>41.851855817637052</v>
      </c>
      <c r="E276">
        <v>41.851855817637052</v>
      </c>
      <c r="F276">
        <v>0</v>
      </c>
    </row>
    <row r="277" spans="1:6">
      <c r="A277" t="s">
        <v>877</v>
      </c>
      <c r="B277">
        <v>2020</v>
      </c>
      <c r="C277" t="s">
        <v>854</v>
      </c>
      <c r="D277">
        <v>39.417192127577451</v>
      </c>
      <c r="E277">
        <v>39.417192127577451</v>
      </c>
      <c r="F277">
        <v>0</v>
      </c>
    </row>
    <row r="278" spans="1:6">
      <c r="A278" t="s">
        <v>877</v>
      </c>
      <c r="B278">
        <v>2021</v>
      </c>
      <c r="C278" t="s">
        <v>854</v>
      </c>
      <c r="D278">
        <v>42.024535789340739</v>
      </c>
      <c r="E278">
        <v>42.024535789340739</v>
      </c>
      <c r="F278">
        <v>0</v>
      </c>
    </row>
    <row r="279" spans="1:6">
      <c r="A279" t="s">
        <v>877</v>
      </c>
      <c r="B279">
        <v>2022</v>
      </c>
      <c r="C279" t="s">
        <v>854</v>
      </c>
      <c r="D279">
        <v>49.235794947412913</v>
      </c>
      <c r="E279">
        <v>44.243618361758337</v>
      </c>
      <c r="F279">
        <v>4.9921765856545761</v>
      </c>
    </row>
    <row r="280" spans="1:6">
      <c r="A280" t="s">
        <v>877</v>
      </c>
      <c r="B280">
        <v>2023</v>
      </c>
      <c r="C280" t="s">
        <v>854</v>
      </c>
      <c r="D280">
        <v>49.152100796299372</v>
      </c>
      <c r="E280">
        <v>44.243618361758337</v>
      </c>
      <c r="F280">
        <v>4.9084824345410283</v>
      </c>
    </row>
    <row r="281" spans="1:6">
      <c r="A281" t="s">
        <v>877</v>
      </c>
      <c r="B281">
        <v>2024</v>
      </c>
      <c r="C281" t="s">
        <v>854</v>
      </c>
      <c r="D281">
        <v>49.758293914025302</v>
      </c>
      <c r="E281">
        <v>44.243618361758337</v>
      </c>
      <c r="F281">
        <v>5.514675552266965</v>
      </c>
    </row>
    <row r="282" spans="1:6">
      <c r="A282" t="s">
        <v>877</v>
      </c>
      <c r="B282">
        <v>2025</v>
      </c>
      <c r="C282" t="s">
        <v>854</v>
      </c>
      <c r="D282">
        <v>50.464016058402457</v>
      </c>
      <c r="E282">
        <v>44.243618361758337</v>
      </c>
      <c r="F282">
        <v>6.2203976966441266</v>
      </c>
    </row>
    <row r="283" spans="1:6">
      <c r="A283" t="s">
        <v>877</v>
      </c>
      <c r="B283">
        <v>2026</v>
      </c>
      <c r="C283" t="s">
        <v>854</v>
      </c>
      <c r="D283">
        <v>51.192111147600663</v>
      </c>
      <c r="E283">
        <v>44.243618361758337</v>
      </c>
      <c r="F283">
        <v>6.9484927858423191</v>
      </c>
    </row>
    <row r="284" spans="1:6">
      <c r="A284" t="s">
        <v>877</v>
      </c>
      <c r="B284">
        <v>2027</v>
      </c>
      <c r="C284" t="s">
        <v>854</v>
      </c>
      <c r="D284">
        <v>52.965975177419907</v>
      </c>
      <c r="E284">
        <v>44.243618361758337</v>
      </c>
      <c r="F284">
        <v>8.7223568156615769</v>
      </c>
    </row>
    <row r="285" spans="1:6">
      <c r="A285" t="s">
        <v>877</v>
      </c>
      <c r="B285">
        <v>2028</v>
      </c>
      <c r="C285" t="s">
        <v>854</v>
      </c>
      <c r="D285">
        <v>53.633240811376247</v>
      </c>
      <c r="E285">
        <v>44.243618361758337</v>
      </c>
      <c r="F285">
        <v>9.3896224496179173</v>
      </c>
    </row>
    <row r="286" spans="1:6">
      <c r="A286" t="s">
        <v>877</v>
      </c>
      <c r="B286">
        <v>2029</v>
      </c>
      <c r="C286" t="s">
        <v>854</v>
      </c>
      <c r="D286">
        <v>54.359018971771462</v>
      </c>
      <c r="E286">
        <v>44.243618361758337</v>
      </c>
      <c r="F286">
        <v>10.11540061001312</v>
      </c>
    </row>
    <row r="287" spans="1:6">
      <c r="A287" t="s">
        <v>877</v>
      </c>
      <c r="B287">
        <v>2030</v>
      </c>
      <c r="C287" t="s">
        <v>854</v>
      </c>
      <c r="D287">
        <v>55.095246474078706</v>
      </c>
      <c r="E287">
        <v>44.243618361758337</v>
      </c>
      <c r="F287">
        <v>10.85162811232037</v>
      </c>
    </row>
    <row r="288" spans="1:6">
      <c r="A288" t="s">
        <v>877</v>
      </c>
      <c r="B288">
        <v>2031</v>
      </c>
      <c r="C288" t="s">
        <v>854</v>
      </c>
      <c r="D288">
        <v>55.860080184070434</v>
      </c>
      <c r="E288">
        <v>44.243618361758337</v>
      </c>
      <c r="F288">
        <v>11.61646182231209</v>
      </c>
    </row>
    <row r="289" spans="1:6">
      <c r="A289" t="s">
        <v>877</v>
      </c>
      <c r="B289">
        <v>2032</v>
      </c>
      <c r="C289" t="s">
        <v>854</v>
      </c>
      <c r="D289">
        <v>56.639740630618952</v>
      </c>
      <c r="E289">
        <v>44.243618361758337</v>
      </c>
      <c r="F289">
        <v>12.396122268860619</v>
      </c>
    </row>
    <row r="290" spans="1:6">
      <c r="A290" t="s">
        <v>877</v>
      </c>
      <c r="B290">
        <v>2033</v>
      </c>
      <c r="C290" t="s">
        <v>854</v>
      </c>
      <c r="D290">
        <v>57.427391923555959</v>
      </c>
      <c r="E290">
        <v>44.243618361758337</v>
      </c>
      <c r="F290">
        <v>13.18377356179762</v>
      </c>
    </row>
    <row r="291" spans="1:6">
      <c r="A291" t="s">
        <v>877</v>
      </c>
      <c r="B291">
        <v>2034</v>
      </c>
      <c r="C291" t="s">
        <v>854</v>
      </c>
      <c r="D291">
        <v>58.217390820131662</v>
      </c>
      <c r="E291">
        <v>44.243618361758337</v>
      </c>
      <c r="F291">
        <v>13.97377245837332</v>
      </c>
    </row>
    <row r="292" spans="1:6">
      <c r="A292" t="s">
        <v>877</v>
      </c>
      <c r="B292">
        <v>2035</v>
      </c>
      <c r="C292" t="s">
        <v>854</v>
      </c>
      <c r="D292">
        <v>59.004535360980022</v>
      </c>
      <c r="E292">
        <v>44.243618361758337</v>
      </c>
      <c r="F292">
        <v>14.76091699922168</v>
      </c>
    </row>
    <row r="293" spans="1:6">
      <c r="A293" t="s">
        <v>877</v>
      </c>
      <c r="B293">
        <v>2036</v>
      </c>
      <c r="C293" t="s">
        <v>854</v>
      </c>
      <c r="D293">
        <v>59.771181599367232</v>
      </c>
      <c r="E293">
        <v>44.243618361758337</v>
      </c>
      <c r="F293">
        <v>15.5275632376089</v>
      </c>
    </row>
    <row r="294" spans="1:6">
      <c r="A294" t="s">
        <v>877</v>
      </c>
      <c r="B294">
        <v>2037</v>
      </c>
      <c r="C294" t="s">
        <v>854</v>
      </c>
      <c r="D294">
        <v>60.547788876363391</v>
      </c>
      <c r="E294">
        <v>44.243618361758337</v>
      </c>
      <c r="F294">
        <v>16.304170514605051</v>
      </c>
    </row>
    <row r="295" spans="1:6">
      <c r="A295" t="s">
        <v>877</v>
      </c>
      <c r="B295">
        <v>2038</v>
      </c>
      <c r="C295" t="s">
        <v>854</v>
      </c>
      <c r="D295">
        <v>61.334486615795562</v>
      </c>
      <c r="E295">
        <v>44.243618361758337</v>
      </c>
      <c r="F295">
        <v>17.090868254037218</v>
      </c>
    </row>
    <row r="296" spans="1:6">
      <c r="A296" t="s">
        <v>877</v>
      </c>
      <c r="B296">
        <v>2039</v>
      </c>
      <c r="C296" t="s">
        <v>854</v>
      </c>
      <c r="D296">
        <v>62.131405923095222</v>
      </c>
      <c r="E296">
        <v>44.243618361758337</v>
      </c>
      <c r="F296">
        <v>17.887787561336879</v>
      </c>
    </row>
    <row r="297" spans="1:6">
      <c r="A297" t="s">
        <v>877</v>
      </c>
      <c r="B297">
        <v>2040</v>
      </c>
      <c r="C297" t="s">
        <v>854</v>
      </c>
      <c r="D297">
        <v>62.938679607147478</v>
      </c>
      <c r="E297">
        <v>44.243618361758337</v>
      </c>
      <c r="F297">
        <v>18.695061245389152</v>
      </c>
    </row>
    <row r="298" spans="1:6">
      <c r="A298" t="s">
        <v>877</v>
      </c>
      <c r="B298">
        <v>2041</v>
      </c>
      <c r="C298" t="s">
        <v>854</v>
      </c>
      <c r="D298">
        <v>63.724972862620433</v>
      </c>
      <c r="E298">
        <v>44.243618361758337</v>
      </c>
      <c r="F298">
        <v>19.481354500862089</v>
      </c>
    </row>
    <row r="299" spans="1:6">
      <c r="A299" t="s">
        <v>877</v>
      </c>
      <c r="B299">
        <v>2042</v>
      </c>
      <c r="C299" t="s">
        <v>854</v>
      </c>
      <c r="D299">
        <v>64.489226797439571</v>
      </c>
      <c r="E299">
        <v>44.243618361758337</v>
      </c>
      <c r="F299">
        <v>20.24560843568123</v>
      </c>
    </row>
    <row r="300" spans="1:6">
      <c r="A300" t="s">
        <v>877</v>
      </c>
      <c r="B300">
        <v>2043</v>
      </c>
      <c r="C300" t="s">
        <v>854</v>
      </c>
      <c r="D300">
        <v>65.230401820321319</v>
      </c>
      <c r="E300">
        <v>44.243618361758337</v>
      </c>
      <c r="F300">
        <v>20.986783458562979</v>
      </c>
    </row>
    <row r="301" spans="1:6">
      <c r="A301" t="s">
        <v>877</v>
      </c>
      <c r="B301">
        <v>2044</v>
      </c>
      <c r="C301" t="s">
        <v>854</v>
      </c>
      <c r="D301">
        <v>65.947479970730427</v>
      </c>
      <c r="E301">
        <v>44.243618361758337</v>
      </c>
      <c r="F301">
        <v>21.70386160897209</v>
      </c>
    </row>
    <row r="302" spans="1:6">
      <c r="A302" t="s">
        <v>877</v>
      </c>
      <c r="B302">
        <v>2045</v>
      </c>
      <c r="C302" t="s">
        <v>854</v>
      </c>
      <c r="D302">
        <v>66.67244096501976</v>
      </c>
      <c r="E302">
        <v>44.243618361758337</v>
      </c>
      <c r="F302">
        <v>22.42882260326142</v>
      </c>
    </row>
    <row r="303" spans="1:6">
      <c r="A303" t="s">
        <v>877</v>
      </c>
      <c r="B303">
        <v>2046</v>
      </c>
      <c r="C303" t="s">
        <v>854</v>
      </c>
      <c r="D303">
        <v>67.372035238851083</v>
      </c>
      <c r="E303">
        <v>44.243618361758337</v>
      </c>
      <c r="F303">
        <v>23.12841687709275</v>
      </c>
    </row>
    <row r="304" spans="1:6">
      <c r="A304" t="s">
        <v>877</v>
      </c>
      <c r="B304">
        <v>2047</v>
      </c>
      <c r="C304" t="s">
        <v>854</v>
      </c>
      <c r="D304">
        <v>68.045284341459038</v>
      </c>
      <c r="E304">
        <v>44.243618361758337</v>
      </c>
      <c r="F304">
        <v>23.801665979700701</v>
      </c>
    </row>
    <row r="305" spans="1:6">
      <c r="A305" t="s">
        <v>877</v>
      </c>
      <c r="B305">
        <v>2048</v>
      </c>
      <c r="C305" t="s">
        <v>854</v>
      </c>
      <c r="D305">
        <v>68.725261225891543</v>
      </c>
      <c r="E305">
        <v>44.243618361758337</v>
      </c>
      <c r="F305">
        <v>24.48164286413321</v>
      </c>
    </row>
    <row r="306" spans="1:6">
      <c r="A306" t="s">
        <v>877</v>
      </c>
      <c r="B306">
        <v>2049</v>
      </c>
      <c r="C306" t="s">
        <v>854</v>
      </c>
      <c r="D306">
        <v>69.37767049229484</v>
      </c>
      <c r="E306">
        <v>44.243618361758337</v>
      </c>
      <c r="F306">
        <v>25.134052130536499</v>
      </c>
    </row>
    <row r="307" spans="1:6">
      <c r="A307" t="s">
        <v>877</v>
      </c>
      <c r="B307">
        <v>2050</v>
      </c>
      <c r="C307" t="s">
        <v>854</v>
      </c>
      <c r="D307">
        <v>70.036273083296649</v>
      </c>
      <c r="E307">
        <v>44.243618361758337</v>
      </c>
      <c r="F307">
        <v>25.792654721538309</v>
      </c>
    </row>
    <row r="308" spans="1:6">
      <c r="A308" t="s">
        <v>877</v>
      </c>
      <c r="B308">
        <v>2017</v>
      </c>
      <c r="C308" t="s">
        <v>847</v>
      </c>
      <c r="D308">
        <v>2272.5056653771539</v>
      </c>
      <c r="E308">
        <v>2272.5056653771539</v>
      </c>
      <c r="F308">
        <v>0</v>
      </c>
    </row>
    <row r="309" spans="1:6">
      <c r="A309" t="s">
        <v>877</v>
      </c>
      <c r="B309">
        <v>2018</v>
      </c>
      <c r="C309" t="s">
        <v>847</v>
      </c>
      <c r="D309">
        <v>1810.125356000302</v>
      </c>
      <c r="E309">
        <v>1810.125356000302</v>
      </c>
      <c r="F309">
        <v>0</v>
      </c>
    </row>
    <row r="310" spans="1:6">
      <c r="A310" t="s">
        <v>877</v>
      </c>
      <c r="B310">
        <v>2019</v>
      </c>
      <c r="C310" t="s">
        <v>847</v>
      </c>
      <c r="D310">
        <v>1927.49164855508</v>
      </c>
      <c r="E310">
        <v>1927.49164855508</v>
      </c>
      <c r="F310">
        <v>0</v>
      </c>
    </row>
    <row r="311" spans="1:6">
      <c r="A311" t="s">
        <v>877</v>
      </c>
      <c r="B311">
        <v>2020</v>
      </c>
      <c r="C311" t="s">
        <v>847</v>
      </c>
      <c r="D311">
        <v>2173.4254747502259</v>
      </c>
      <c r="E311">
        <v>2173.4254747502259</v>
      </c>
      <c r="F311">
        <v>0</v>
      </c>
    </row>
    <row r="312" spans="1:6">
      <c r="A312" t="s">
        <v>877</v>
      </c>
      <c r="B312">
        <v>2021</v>
      </c>
      <c r="C312" t="s">
        <v>847</v>
      </c>
      <c r="D312">
        <v>2203.8828795144518</v>
      </c>
      <c r="E312">
        <v>2203.8828795144518</v>
      </c>
      <c r="F312">
        <v>0</v>
      </c>
    </row>
    <row r="313" spans="1:6">
      <c r="A313" t="s">
        <v>877</v>
      </c>
      <c r="B313">
        <v>2022</v>
      </c>
      <c r="C313" t="s">
        <v>847</v>
      </c>
      <c r="D313">
        <v>2383.6976854637351</v>
      </c>
      <c r="E313">
        <v>2272.5056653771539</v>
      </c>
      <c r="F313">
        <v>111.1920200865807</v>
      </c>
    </row>
    <row r="314" spans="1:6">
      <c r="A314" t="s">
        <v>877</v>
      </c>
      <c r="B314">
        <v>2023</v>
      </c>
      <c r="C314" t="s">
        <v>847</v>
      </c>
      <c r="D314">
        <v>2753.5609628591478</v>
      </c>
      <c r="E314">
        <v>2272.5056653771539</v>
      </c>
      <c r="F314">
        <v>481.05529748199342</v>
      </c>
    </row>
    <row r="315" spans="1:6">
      <c r="A315" t="s">
        <v>877</v>
      </c>
      <c r="B315">
        <v>2024</v>
      </c>
      <c r="C315" t="s">
        <v>847</v>
      </c>
      <c r="D315">
        <v>2949.2239947725589</v>
      </c>
      <c r="E315">
        <v>2272.5056653771539</v>
      </c>
      <c r="F315">
        <v>676.71832939540491</v>
      </c>
    </row>
    <row r="316" spans="1:6">
      <c r="A316" t="s">
        <v>877</v>
      </c>
      <c r="B316">
        <v>2025</v>
      </c>
      <c r="C316" t="s">
        <v>847</v>
      </c>
      <c r="D316">
        <v>3053.6572576154449</v>
      </c>
      <c r="E316">
        <v>2272.5056653771539</v>
      </c>
      <c r="F316">
        <v>781.1515922382905</v>
      </c>
    </row>
    <row r="317" spans="1:6">
      <c r="A317" t="s">
        <v>877</v>
      </c>
      <c r="B317">
        <v>2026</v>
      </c>
      <c r="C317" t="s">
        <v>847</v>
      </c>
      <c r="D317">
        <v>3113.7650158112579</v>
      </c>
      <c r="E317">
        <v>2272.5056653771539</v>
      </c>
      <c r="F317">
        <v>841.25935043410345</v>
      </c>
    </row>
    <row r="318" spans="1:6">
      <c r="A318" t="s">
        <v>877</v>
      </c>
      <c r="B318">
        <v>2027</v>
      </c>
      <c r="C318" t="s">
        <v>847</v>
      </c>
      <c r="D318">
        <v>3169.1627844956461</v>
      </c>
      <c r="E318">
        <v>2272.5056653771539</v>
      </c>
      <c r="F318">
        <v>896.65711911849121</v>
      </c>
    </row>
    <row r="319" spans="1:6">
      <c r="A319" t="s">
        <v>877</v>
      </c>
      <c r="B319">
        <v>2028</v>
      </c>
      <c r="C319" t="s">
        <v>847</v>
      </c>
      <c r="D319">
        <v>3204.9689215329299</v>
      </c>
      <c r="E319">
        <v>2272.5056653771539</v>
      </c>
      <c r="F319">
        <v>932.46325615577598</v>
      </c>
    </row>
    <row r="320" spans="1:6">
      <c r="A320" t="s">
        <v>877</v>
      </c>
      <c r="B320">
        <v>2029</v>
      </c>
      <c r="C320" t="s">
        <v>847</v>
      </c>
      <c r="D320">
        <v>3232.5445789755149</v>
      </c>
      <c r="E320">
        <v>2272.5056653771539</v>
      </c>
      <c r="F320">
        <v>960.03891359836098</v>
      </c>
    </row>
    <row r="321" spans="1:6">
      <c r="A321" t="s">
        <v>877</v>
      </c>
      <c r="B321">
        <v>2030</v>
      </c>
      <c r="C321" t="s">
        <v>847</v>
      </c>
      <c r="D321">
        <v>3256.4206990632561</v>
      </c>
      <c r="E321">
        <v>2272.5056653771539</v>
      </c>
      <c r="F321">
        <v>983.9150336861012</v>
      </c>
    </row>
    <row r="322" spans="1:6">
      <c r="A322" t="s">
        <v>877</v>
      </c>
      <c r="B322">
        <v>2031</v>
      </c>
      <c r="C322" t="s">
        <v>847</v>
      </c>
      <c r="D322">
        <v>3278.9563858247102</v>
      </c>
      <c r="E322">
        <v>2272.5056653771539</v>
      </c>
      <c r="F322">
        <v>1006.450720447556</v>
      </c>
    </row>
    <row r="323" spans="1:6">
      <c r="A323" t="s">
        <v>877</v>
      </c>
      <c r="B323">
        <v>2032</v>
      </c>
      <c r="C323" t="s">
        <v>847</v>
      </c>
      <c r="D323">
        <v>3301.0181449899751</v>
      </c>
      <c r="E323">
        <v>2272.5056653771539</v>
      </c>
      <c r="F323">
        <v>1028.5124796128209</v>
      </c>
    </row>
    <row r="324" spans="1:6">
      <c r="A324" t="s">
        <v>877</v>
      </c>
      <c r="B324">
        <v>2033</v>
      </c>
      <c r="C324" t="s">
        <v>847</v>
      </c>
      <c r="D324">
        <v>3322.8973474127752</v>
      </c>
      <c r="E324">
        <v>2272.5056653771539</v>
      </c>
      <c r="F324">
        <v>1050.391682035621</v>
      </c>
    </row>
    <row r="325" spans="1:6">
      <c r="A325" t="s">
        <v>877</v>
      </c>
      <c r="B325">
        <v>2034</v>
      </c>
      <c r="C325" t="s">
        <v>847</v>
      </c>
      <c r="D325">
        <v>3344.6428081993922</v>
      </c>
      <c r="E325">
        <v>2272.5056653771539</v>
      </c>
      <c r="F325">
        <v>1072.137142822238</v>
      </c>
    </row>
    <row r="326" spans="1:6">
      <c r="A326" t="s">
        <v>877</v>
      </c>
      <c r="B326">
        <v>2035</v>
      </c>
      <c r="C326" t="s">
        <v>847</v>
      </c>
      <c r="D326">
        <v>3366.2013216862979</v>
      </c>
      <c r="E326">
        <v>2272.5056653771539</v>
      </c>
      <c r="F326">
        <v>1093.6956563091439</v>
      </c>
    </row>
    <row r="327" spans="1:6">
      <c r="A327" t="s">
        <v>877</v>
      </c>
      <c r="B327">
        <v>2036</v>
      </c>
      <c r="C327" t="s">
        <v>847</v>
      </c>
      <c r="D327">
        <v>3387.2933076792201</v>
      </c>
      <c r="E327">
        <v>2272.5056653771539</v>
      </c>
      <c r="F327">
        <v>1114.787642302065</v>
      </c>
    </row>
    <row r="328" spans="1:6">
      <c r="A328" t="s">
        <v>877</v>
      </c>
      <c r="B328">
        <v>2037</v>
      </c>
      <c r="C328" t="s">
        <v>847</v>
      </c>
      <c r="D328">
        <v>3408.2408745828488</v>
      </c>
      <c r="E328">
        <v>2272.5056653771539</v>
      </c>
      <c r="F328">
        <v>1135.735209205694</v>
      </c>
    </row>
    <row r="329" spans="1:6">
      <c r="A329" t="s">
        <v>877</v>
      </c>
      <c r="B329">
        <v>2038</v>
      </c>
      <c r="C329" t="s">
        <v>847</v>
      </c>
      <c r="D329">
        <v>3429.1916493501772</v>
      </c>
      <c r="E329">
        <v>2272.5056653771539</v>
      </c>
      <c r="F329">
        <v>1156.6859839730221</v>
      </c>
    </row>
    <row r="330" spans="1:6">
      <c r="A330" t="s">
        <v>877</v>
      </c>
      <c r="B330">
        <v>2039</v>
      </c>
      <c r="C330" t="s">
        <v>847</v>
      </c>
      <c r="D330">
        <v>3450.213503248619</v>
      </c>
      <c r="E330">
        <v>2272.5056653771539</v>
      </c>
      <c r="F330">
        <v>1177.7078378714641</v>
      </c>
    </row>
    <row r="331" spans="1:6">
      <c r="A331" t="s">
        <v>877</v>
      </c>
      <c r="B331">
        <v>2040</v>
      </c>
      <c r="C331" t="s">
        <v>847</v>
      </c>
      <c r="D331">
        <v>3471.3378673120651</v>
      </c>
      <c r="E331">
        <v>2272.5056653771539</v>
      </c>
      <c r="F331">
        <v>1198.83220193491</v>
      </c>
    </row>
    <row r="332" spans="1:6">
      <c r="A332" t="s">
        <v>877</v>
      </c>
      <c r="B332">
        <v>2041</v>
      </c>
      <c r="C332" t="s">
        <v>847</v>
      </c>
      <c r="D332">
        <v>3492.1348545818341</v>
      </c>
      <c r="E332">
        <v>2272.5056653771539</v>
      </c>
      <c r="F332">
        <v>1219.6291892046791</v>
      </c>
    </row>
    <row r="333" spans="1:6">
      <c r="A333" t="s">
        <v>877</v>
      </c>
      <c r="B333">
        <v>2042</v>
      </c>
      <c r="C333" t="s">
        <v>847</v>
      </c>
      <c r="D333">
        <v>3512.4003930884551</v>
      </c>
      <c r="E333">
        <v>2272.5056653771539</v>
      </c>
      <c r="F333">
        <v>1239.8947277113009</v>
      </c>
    </row>
    <row r="334" spans="1:6">
      <c r="A334" t="s">
        <v>877</v>
      </c>
      <c r="B334">
        <v>2043</v>
      </c>
      <c r="C334" t="s">
        <v>847</v>
      </c>
      <c r="D334">
        <v>3532.0338062641181</v>
      </c>
      <c r="E334">
        <v>2272.5056653771539</v>
      </c>
      <c r="F334">
        <v>1259.528140886963</v>
      </c>
    </row>
    <row r="335" spans="1:6">
      <c r="A335" t="s">
        <v>877</v>
      </c>
      <c r="B335">
        <v>2044</v>
      </c>
      <c r="C335" t="s">
        <v>847</v>
      </c>
      <c r="D335">
        <v>3550.9819007673568</v>
      </c>
      <c r="E335">
        <v>2272.5056653771539</v>
      </c>
      <c r="F335">
        <v>1278.4762353902031</v>
      </c>
    </row>
    <row r="336" spans="1:6">
      <c r="A336" t="s">
        <v>877</v>
      </c>
      <c r="B336">
        <v>2045</v>
      </c>
      <c r="C336" t="s">
        <v>847</v>
      </c>
      <c r="D336">
        <v>3569.6688084095631</v>
      </c>
      <c r="E336">
        <v>2272.5056653771539</v>
      </c>
      <c r="F336">
        <v>1297.163143032408</v>
      </c>
    </row>
    <row r="337" spans="1:6">
      <c r="A337" t="s">
        <v>877</v>
      </c>
      <c r="B337">
        <v>2046</v>
      </c>
      <c r="C337" t="s">
        <v>847</v>
      </c>
      <c r="D337">
        <v>3587.8307101963251</v>
      </c>
      <c r="E337">
        <v>2272.5056653771539</v>
      </c>
      <c r="F337">
        <v>1315.3250448191709</v>
      </c>
    </row>
    <row r="338" spans="1:6">
      <c r="A338" t="s">
        <v>877</v>
      </c>
      <c r="B338">
        <v>2047</v>
      </c>
      <c r="C338" t="s">
        <v>847</v>
      </c>
      <c r="D338">
        <v>3605.340390018584</v>
      </c>
      <c r="E338">
        <v>2272.5056653771539</v>
      </c>
      <c r="F338">
        <v>1332.8347246414289</v>
      </c>
    </row>
    <row r="339" spans="1:6">
      <c r="A339" t="s">
        <v>877</v>
      </c>
      <c r="B339">
        <v>2048</v>
      </c>
      <c r="C339" t="s">
        <v>847</v>
      </c>
      <c r="D339">
        <v>3622.5958628741901</v>
      </c>
      <c r="E339">
        <v>2272.5056653771539</v>
      </c>
      <c r="F339">
        <v>1350.090197497035</v>
      </c>
    </row>
    <row r="340" spans="1:6">
      <c r="A340" t="s">
        <v>877</v>
      </c>
      <c r="B340">
        <v>2049</v>
      </c>
      <c r="C340" t="s">
        <v>847</v>
      </c>
      <c r="D340">
        <v>3639.3141979942752</v>
      </c>
      <c r="E340">
        <v>2272.5056653771539</v>
      </c>
      <c r="F340">
        <v>1366.808532617121</v>
      </c>
    </row>
    <row r="341" spans="1:6">
      <c r="A341" t="s">
        <v>877</v>
      </c>
      <c r="B341">
        <v>2050</v>
      </c>
      <c r="C341" t="s">
        <v>847</v>
      </c>
      <c r="D341">
        <v>3655.827070352339</v>
      </c>
      <c r="E341">
        <v>2272.5056653771539</v>
      </c>
      <c r="F341">
        <v>1383.321404975185</v>
      </c>
    </row>
    <row r="342" spans="1:6">
      <c r="A342" t="s">
        <v>877</v>
      </c>
      <c r="B342">
        <v>2017</v>
      </c>
      <c r="C342" t="s">
        <v>892</v>
      </c>
      <c r="D342">
        <v>1924.0306095355661</v>
      </c>
      <c r="E342">
        <v>1924.0306095355661</v>
      </c>
      <c r="F342">
        <v>0</v>
      </c>
    </row>
    <row r="343" spans="1:6">
      <c r="A343" t="s">
        <v>877</v>
      </c>
      <c r="B343">
        <v>2018</v>
      </c>
      <c r="C343" t="s">
        <v>892</v>
      </c>
      <c r="D343">
        <v>2661.151166208148</v>
      </c>
      <c r="E343">
        <v>1924.0306095355661</v>
      </c>
      <c r="F343">
        <v>737.12055667258278</v>
      </c>
    </row>
    <row r="344" spans="1:6">
      <c r="A344" t="s">
        <v>877</v>
      </c>
      <c r="B344">
        <v>2019</v>
      </c>
      <c r="C344" t="s">
        <v>892</v>
      </c>
      <c r="D344">
        <v>3192.7670977440721</v>
      </c>
      <c r="E344">
        <v>1924.0306095355661</v>
      </c>
      <c r="F344">
        <v>1268.736488208506</v>
      </c>
    </row>
    <row r="345" spans="1:6">
      <c r="A345" t="s">
        <v>877</v>
      </c>
      <c r="B345">
        <v>2020</v>
      </c>
      <c r="C345" t="s">
        <v>892</v>
      </c>
      <c r="D345">
        <v>2803.5240620065442</v>
      </c>
      <c r="E345">
        <v>1924.0306095355661</v>
      </c>
      <c r="F345">
        <v>879.49345247097858</v>
      </c>
    </row>
    <row r="346" spans="1:6">
      <c r="A346" t="s">
        <v>877</v>
      </c>
      <c r="B346">
        <v>2021</v>
      </c>
      <c r="C346" t="s">
        <v>892</v>
      </c>
      <c r="D346">
        <v>2993.268893024655</v>
      </c>
      <c r="E346">
        <v>1924.0306095355661</v>
      </c>
      <c r="F346">
        <v>1069.2382834890891</v>
      </c>
    </row>
    <row r="347" spans="1:6">
      <c r="A347" t="s">
        <v>877</v>
      </c>
      <c r="B347">
        <v>2022</v>
      </c>
      <c r="C347" t="s">
        <v>892</v>
      </c>
      <c r="D347">
        <v>2986.4249228315011</v>
      </c>
      <c r="E347">
        <v>1924.0306095355661</v>
      </c>
      <c r="F347">
        <v>1062.394313295935</v>
      </c>
    </row>
    <row r="348" spans="1:6">
      <c r="A348" t="s">
        <v>877</v>
      </c>
      <c r="B348">
        <v>2023</v>
      </c>
      <c r="C348" t="s">
        <v>892</v>
      </c>
      <c r="D348">
        <v>2923.6835131163389</v>
      </c>
      <c r="E348">
        <v>1924.0306095355661</v>
      </c>
      <c r="F348">
        <v>999.65290358077323</v>
      </c>
    </row>
    <row r="349" spans="1:6">
      <c r="A349" t="s">
        <v>877</v>
      </c>
      <c r="B349">
        <v>2024</v>
      </c>
      <c r="C349" t="s">
        <v>892</v>
      </c>
      <c r="D349">
        <v>2894.6486115179218</v>
      </c>
      <c r="E349">
        <v>1924.0306095355661</v>
      </c>
      <c r="F349">
        <v>970.61800198235665</v>
      </c>
    </row>
    <row r="350" spans="1:6">
      <c r="A350" t="s">
        <v>877</v>
      </c>
      <c r="B350">
        <v>2025</v>
      </c>
      <c r="C350" t="s">
        <v>892</v>
      </c>
      <c r="D350">
        <v>2870.261065026853</v>
      </c>
      <c r="E350">
        <v>1924.0306095355661</v>
      </c>
      <c r="F350">
        <v>946.23045549128778</v>
      </c>
    </row>
    <row r="351" spans="1:6">
      <c r="A351" t="s">
        <v>877</v>
      </c>
      <c r="B351">
        <v>2026</v>
      </c>
      <c r="C351" t="s">
        <v>892</v>
      </c>
      <c r="D351">
        <v>2827.175254321709</v>
      </c>
      <c r="E351">
        <v>1924.0306095355661</v>
      </c>
      <c r="F351">
        <v>903.14464478614332</v>
      </c>
    </row>
    <row r="352" spans="1:6">
      <c r="A352" t="s">
        <v>877</v>
      </c>
      <c r="B352">
        <v>2027</v>
      </c>
      <c r="C352" t="s">
        <v>892</v>
      </c>
      <c r="D352">
        <v>2843.310368567631</v>
      </c>
      <c r="E352">
        <v>1924.0306095355661</v>
      </c>
      <c r="F352">
        <v>919.27975903206584</v>
      </c>
    </row>
    <row r="353" spans="1:6">
      <c r="A353" t="s">
        <v>877</v>
      </c>
      <c r="B353">
        <v>2028</v>
      </c>
      <c r="C353" t="s">
        <v>892</v>
      </c>
      <c r="D353">
        <v>2777.029887937384</v>
      </c>
      <c r="E353">
        <v>1924.0306095355661</v>
      </c>
      <c r="F353">
        <v>852.9992784018184</v>
      </c>
    </row>
    <row r="354" spans="1:6">
      <c r="A354" t="s">
        <v>877</v>
      </c>
      <c r="B354">
        <v>2029</v>
      </c>
      <c r="C354" t="s">
        <v>892</v>
      </c>
      <c r="D354">
        <v>2713.2986802933842</v>
      </c>
      <c r="E354">
        <v>1924.0306095355661</v>
      </c>
      <c r="F354">
        <v>789.26807075781858</v>
      </c>
    </row>
    <row r="355" spans="1:6">
      <c r="A355" t="s">
        <v>877</v>
      </c>
      <c r="B355">
        <v>2030</v>
      </c>
      <c r="C355" t="s">
        <v>892</v>
      </c>
      <c r="D355">
        <v>2649.8385317627522</v>
      </c>
      <c r="E355">
        <v>1924.0306095355661</v>
      </c>
      <c r="F355">
        <v>725.80792222718651</v>
      </c>
    </row>
    <row r="356" spans="1:6">
      <c r="A356" t="s">
        <v>877</v>
      </c>
      <c r="B356">
        <v>2031</v>
      </c>
      <c r="C356" t="s">
        <v>892</v>
      </c>
      <c r="D356">
        <v>2660.7858902131188</v>
      </c>
      <c r="E356">
        <v>1924.0306095355661</v>
      </c>
      <c r="F356">
        <v>736.75528067755363</v>
      </c>
    </row>
    <row r="357" spans="1:6">
      <c r="A357" t="s">
        <v>877</v>
      </c>
      <c r="B357">
        <v>2032</v>
      </c>
      <c r="C357" t="s">
        <v>892</v>
      </c>
      <c r="D357">
        <v>2672.1842559895158</v>
      </c>
      <c r="E357">
        <v>1924.0306095355661</v>
      </c>
      <c r="F357">
        <v>748.15364645395061</v>
      </c>
    </row>
    <row r="358" spans="1:6">
      <c r="A358" t="s">
        <v>877</v>
      </c>
      <c r="B358">
        <v>2033</v>
      </c>
      <c r="C358" t="s">
        <v>892</v>
      </c>
      <c r="D358">
        <v>2678.8269825079851</v>
      </c>
      <c r="E358">
        <v>1924.0306095355661</v>
      </c>
      <c r="F358">
        <v>754.79637297241948</v>
      </c>
    </row>
    <row r="359" spans="1:6">
      <c r="A359" t="s">
        <v>877</v>
      </c>
      <c r="B359">
        <v>2034</v>
      </c>
      <c r="C359" t="s">
        <v>892</v>
      </c>
      <c r="D359">
        <v>2685.3434654390721</v>
      </c>
      <c r="E359">
        <v>1924.0306095355661</v>
      </c>
      <c r="F359">
        <v>761.31285590350603</v>
      </c>
    </row>
    <row r="360" spans="1:6">
      <c r="A360" t="s">
        <v>877</v>
      </c>
      <c r="B360">
        <v>2035</v>
      </c>
      <c r="C360" t="s">
        <v>892</v>
      </c>
      <c r="D360">
        <v>2681.7286831465258</v>
      </c>
      <c r="E360">
        <v>1924.0306095355661</v>
      </c>
      <c r="F360">
        <v>757.69807361096014</v>
      </c>
    </row>
    <row r="361" spans="1:6">
      <c r="A361" t="s">
        <v>877</v>
      </c>
      <c r="B361">
        <v>2036</v>
      </c>
      <c r="C361" t="s">
        <v>892</v>
      </c>
      <c r="D361">
        <v>2701.4102172495268</v>
      </c>
      <c r="E361">
        <v>1924.0306095355661</v>
      </c>
      <c r="F361">
        <v>777.37960771396115</v>
      </c>
    </row>
    <row r="362" spans="1:6">
      <c r="A362" t="s">
        <v>877</v>
      </c>
      <c r="B362">
        <v>2037</v>
      </c>
      <c r="C362" t="s">
        <v>892</v>
      </c>
      <c r="D362">
        <v>2721.3263424614611</v>
      </c>
      <c r="E362">
        <v>1924.0306095355661</v>
      </c>
      <c r="F362">
        <v>797.29573292589498</v>
      </c>
    </row>
    <row r="363" spans="1:6">
      <c r="A363" t="s">
        <v>877</v>
      </c>
      <c r="B363">
        <v>2038</v>
      </c>
      <c r="C363" t="s">
        <v>892</v>
      </c>
      <c r="D363">
        <v>2741.4786612637199</v>
      </c>
      <c r="E363">
        <v>1924.0306095355661</v>
      </c>
      <c r="F363">
        <v>817.44805172815472</v>
      </c>
    </row>
    <row r="364" spans="1:6">
      <c r="A364" t="s">
        <v>877</v>
      </c>
      <c r="B364">
        <v>2039</v>
      </c>
      <c r="C364" t="s">
        <v>892</v>
      </c>
      <c r="D364">
        <v>2761.8687870841459</v>
      </c>
      <c r="E364">
        <v>1924.0306095355661</v>
      </c>
      <c r="F364">
        <v>837.83817754858023</v>
      </c>
    </row>
    <row r="365" spans="1:6">
      <c r="A365" t="s">
        <v>877</v>
      </c>
      <c r="B365">
        <v>2040</v>
      </c>
      <c r="C365" t="s">
        <v>892</v>
      </c>
      <c r="D365">
        <v>2782.498344371862</v>
      </c>
      <c r="E365">
        <v>1924.0306095355661</v>
      </c>
      <c r="F365">
        <v>858.4677348362959</v>
      </c>
    </row>
    <row r="366" spans="1:6">
      <c r="A366" t="s">
        <v>877</v>
      </c>
      <c r="B366">
        <v>2041</v>
      </c>
      <c r="C366" t="s">
        <v>892</v>
      </c>
      <c r="D366">
        <v>2802.005638036781</v>
      </c>
      <c r="E366">
        <v>1924.0306095355661</v>
      </c>
      <c r="F366">
        <v>877.97502850121532</v>
      </c>
    </row>
    <row r="367" spans="1:6">
      <c r="A367" t="s">
        <v>877</v>
      </c>
      <c r="B367">
        <v>2042</v>
      </c>
      <c r="C367" t="s">
        <v>892</v>
      </c>
      <c r="D367">
        <v>2820.364770565961</v>
      </c>
      <c r="E367">
        <v>1924.0306095355661</v>
      </c>
      <c r="F367">
        <v>896.33416103039576</v>
      </c>
    </row>
    <row r="368" spans="1:6">
      <c r="A368" t="s">
        <v>877</v>
      </c>
      <c r="B368">
        <v>2043</v>
      </c>
      <c r="C368" t="s">
        <v>892</v>
      </c>
      <c r="D368">
        <v>2837.5505640510032</v>
      </c>
      <c r="E368">
        <v>1924.0306095355661</v>
      </c>
      <c r="F368">
        <v>913.51995451543758</v>
      </c>
    </row>
    <row r="369" spans="1:6">
      <c r="A369" t="s">
        <v>877</v>
      </c>
      <c r="B369">
        <v>2044</v>
      </c>
      <c r="C369" t="s">
        <v>892</v>
      </c>
      <c r="D369">
        <v>2853.538591925103</v>
      </c>
      <c r="E369">
        <v>1924.0306095355661</v>
      </c>
      <c r="F369">
        <v>929.50798238953735</v>
      </c>
    </row>
    <row r="370" spans="1:6">
      <c r="A370" t="s">
        <v>877</v>
      </c>
      <c r="B370">
        <v>2045</v>
      </c>
      <c r="C370" t="s">
        <v>892</v>
      </c>
      <c r="D370">
        <v>2869.703837018867</v>
      </c>
      <c r="E370">
        <v>1924.0306095355661</v>
      </c>
      <c r="F370">
        <v>945.67322748330093</v>
      </c>
    </row>
    <row r="371" spans="1:6">
      <c r="A371" t="s">
        <v>877</v>
      </c>
      <c r="B371">
        <v>2046</v>
      </c>
      <c r="C371" t="s">
        <v>892</v>
      </c>
      <c r="D371">
        <v>2884.6406098477032</v>
      </c>
      <c r="E371">
        <v>1924.0306095355661</v>
      </c>
      <c r="F371">
        <v>960.61000031213757</v>
      </c>
    </row>
    <row r="372" spans="1:6">
      <c r="A372" t="s">
        <v>877</v>
      </c>
      <c r="B372">
        <v>2047</v>
      </c>
      <c r="C372" t="s">
        <v>892</v>
      </c>
      <c r="D372">
        <v>2898.3259466577802</v>
      </c>
      <c r="E372">
        <v>1924.0306095355661</v>
      </c>
      <c r="F372">
        <v>974.29533712221451</v>
      </c>
    </row>
    <row r="373" spans="1:6">
      <c r="A373" t="s">
        <v>877</v>
      </c>
      <c r="B373">
        <v>2048</v>
      </c>
      <c r="C373" t="s">
        <v>892</v>
      </c>
      <c r="D373">
        <v>2912.1603113306778</v>
      </c>
      <c r="E373">
        <v>1924.0306095355661</v>
      </c>
      <c r="F373">
        <v>988.12970179511217</v>
      </c>
    </row>
    <row r="374" spans="1:6">
      <c r="A374" t="s">
        <v>877</v>
      </c>
      <c r="B374">
        <v>2049</v>
      </c>
      <c r="C374" t="s">
        <v>892</v>
      </c>
      <c r="D374">
        <v>2924.7144273077029</v>
      </c>
      <c r="E374">
        <v>1924.0306095355661</v>
      </c>
      <c r="F374">
        <v>1000.683817772138</v>
      </c>
    </row>
    <row r="375" spans="1:6">
      <c r="A375" t="s">
        <v>877</v>
      </c>
      <c r="B375">
        <v>2050</v>
      </c>
      <c r="C375" t="s">
        <v>892</v>
      </c>
      <c r="D375">
        <v>2937.4044807476548</v>
      </c>
      <c r="E375">
        <v>1924.0306095355661</v>
      </c>
      <c r="F375">
        <v>1013.3738712120891</v>
      </c>
    </row>
    <row r="376" spans="1:6">
      <c r="A376" t="s">
        <v>877</v>
      </c>
      <c r="B376">
        <v>2017</v>
      </c>
      <c r="C376" t="s">
        <v>853</v>
      </c>
      <c r="D376">
        <v>2010.487572835857</v>
      </c>
      <c r="E376">
        <v>2010.487572835857</v>
      </c>
      <c r="F376">
        <v>0</v>
      </c>
    </row>
    <row r="377" spans="1:6">
      <c r="A377" t="s">
        <v>877</v>
      </c>
      <c r="B377">
        <v>2018</v>
      </c>
      <c r="C377" t="s">
        <v>853</v>
      </c>
      <c r="D377">
        <v>1555.5702605456279</v>
      </c>
      <c r="E377">
        <v>1555.5702605456279</v>
      </c>
      <c r="F377">
        <v>0</v>
      </c>
    </row>
    <row r="378" spans="1:6">
      <c r="A378" t="s">
        <v>877</v>
      </c>
      <c r="B378">
        <v>2019</v>
      </c>
      <c r="C378" t="s">
        <v>853</v>
      </c>
      <c r="D378">
        <v>1119.140053921383</v>
      </c>
      <c r="E378">
        <v>1119.140053921383</v>
      </c>
      <c r="F378">
        <v>0</v>
      </c>
    </row>
    <row r="379" spans="1:6">
      <c r="A379" t="s">
        <v>877</v>
      </c>
      <c r="B379">
        <v>2020</v>
      </c>
      <c r="C379" t="s">
        <v>853</v>
      </c>
      <c r="D379">
        <v>1548.794498753532</v>
      </c>
      <c r="E379">
        <v>1548.794498753532</v>
      </c>
      <c r="F379">
        <v>0</v>
      </c>
    </row>
    <row r="380" spans="1:6">
      <c r="A380" t="s">
        <v>877</v>
      </c>
      <c r="B380">
        <v>2021</v>
      </c>
      <c r="C380" t="s">
        <v>853</v>
      </c>
      <c r="D380">
        <v>1475.6482796598359</v>
      </c>
      <c r="E380">
        <v>1475.6482796598359</v>
      </c>
      <c r="F380">
        <v>0</v>
      </c>
    </row>
    <row r="381" spans="1:6">
      <c r="A381" t="s">
        <v>877</v>
      </c>
      <c r="B381">
        <v>2022</v>
      </c>
      <c r="C381" t="s">
        <v>853</v>
      </c>
      <c r="D381">
        <v>1285.9868247633981</v>
      </c>
      <c r="E381">
        <v>1285.9868247633981</v>
      </c>
      <c r="F381">
        <v>0</v>
      </c>
    </row>
    <row r="382" spans="1:6">
      <c r="A382" t="s">
        <v>877</v>
      </c>
      <c r="B382">
        <v>2023</v>
      </c>
      <c r="C382" t="s">
        <v>853</v>
      </c>
      <c r="D382">
        <v>1571.376936786218</v>
      </c>
      <c r="E382">
        <v>1571.376936786218</v>
      </c>
      <c r="F382">
        <v>0</v>
      </c>
    </row>
    <row r="383" spans="1:6">
      <c r="A383" t="s">
        <v>877</v>
      </c>
      <c r="B383">
        <v>2024</v>
      </c>
      <c r="C383" t="s">
        <v>853</v>
      </c>
      <c r="D383">
        <v>1627.4975416714401</v>
      </c>
      <c r="E383">
        <v>1627.4975416714401</v>
      </c>
      <c r="F383">
        <v>0</v>
      </c>
    </row>
    <row r="384" spans="1:6">
      <c r="A384" t="s">
        <v>877</v>
      </c>
      <c r="B384">
        <v>2025</v>
      </c>
      <c r="C384" t="s">
        <v>853</v>
      </c>
      <c r="D384">
        <v>1683.6181465566619</v>
      </c>
      <c r="E384">
        <v>1683.6181465566619</v>
      </c>
      <c r="F384">
        <v>0</v>
      </c>
    </row>
    <row r="385" spans="1:6">
      <c r="A385" t="s">
        <v>877</v>
      </c>
      <c r="B385">
        <v>2026</v>
      </c>
      <c r="C385" t="s">
        <v>853</v>
      </c>
      <c r="D385">
        <v>1758.445619736958</v>
      </c>
      <c r="E385">
        <v>1758.445619736958</v>
      </c>
      <c r="F385">
        <v>0</v>
      </c>
    </row>
    <row r="386" spans="1:6">
      <c r="A386" t="s">
        <v>877</v>
      </c>
      <c r="B386">
        <v>2027</v>
      </c>
      <c r="C386" t="s">
        <v>853</v>
      </c>
      <c r="D386">
        <v>1823.919658769717</v>
      </c>
      <c r="E386">
        <v>1823.919658769717</v>
      </c>
      <c r="F386">
        <v>0</v>
      </c>
    </row>
    <row r="387" spans="1:6">
      <c r="A387" t="s">
        <v>877</v>
      </c>
      <c r="B387">
        <v>2028</v>
      </c>
      <c r="C387" t="s">
        <v>853</v>
      </c>
      <c r="D387">
        <v>1917.4540002450869</v>
      </c>
      <c r="E387">
        <v>1917.4540002450869</v>
      </c>
      <c r="F387">
        <v>0</v>
      </c>
    </row>
    <row r="388" spans="1:6">
      <c r="A388" t="s">
        <v>877</v>
      </c>
      <c r="B388">
        <v>2029</v>
      </c>
      <c r="C388" t="s">
        <v>853</v>
      </c>
      <c r="D388">
        <v>2010.988341720458</v>
      </c>
      <c r="E388">
        <v>2010.988341720458</v>
      </c>
      <c r="F388">
        <v>0</v>
      </c>
    </row>
    <row r="389" spans="1:6">
      <c r="A389" t="s">
        <v>877</v>
      </c>
      <c r="B389">
        <v>2030</v>
      </c>
      <c r="C389" t="s">
        <v>853</v>
      </c>
      <c r="D389">
        <v>2104.522683195828</v>
      </c>
      <c r="E389">
        <v>2104.522683195828</v>
      </c>
      <c r="F389">
        <v>0</v>
      </c>
    </row>
    <row r="390" spans="1:6">
      <c r="A390" t="s">
        <v>877</v>
      </c>
      <c r="B390">
        <v>2031</v>
      </c>
      <c r="C390" t="s">
        <v>853</v>
      </c>
      <c r="D390">
        <v>2127.90626856467</v>
      </c>
      <c r="E390">
        <v>2127.90626856467</v>
      </c>
      <c r="F390">
        <v>0</v>
      </c>
    </row>
    <row r="391" spans="1:6">
      <c r="A391" t="s">
        <v>877</v>
      </c>
      <c r="B391">
        <v>2032</v>
      </c>
      <c r="C391" t="s">
        <v>853</v>
      </c>
      <c r="D391">
        <v>2151.2898539335129</v>
      </c>
      <c r="E391">
        <v>2151.2898539335129</v>
      </c>
      <c r="F391">
        <v>0</v>
      </c>
    </row>
    <row r="392" spans="1:6">
      <c r="A392" t="s">
        <v>877</v>
      </c>
      <c r="B392">
        <v>2033</v>
      </c>
      <c r="C392" t="s">
        <v>853</v>
      </c>
      <c r="D392">
        <v>2179.3501563761238</v>
      </c>
      <c r="E392">
        <v>2179.3501563761238</v>
      </c>
      <c r="F392">
        <v>0</v>
      </c>
    </row>
    <row r="393" spans="1:6">
      <c r="A393" t="s">
        <v>877</v>
      </c>
      <c r="B393">
        <v>2034</v>
      </c>
      <c r="C393" t="s">
        <v>853</v>
      </c>
      <c r="D393">
        <v>2207.4104588187352</v>
      </c>
      <c r="E393">
        <v>2207.4104588187352</v>
      </c>
      <c r="F393">
        <v>0</v>
      </c>
    </row>
    <row r="394" spans="1:6">
      <c r="A394" t="s">
        <v>877</v>
      </c>
      <c r="B394">
        <v>2035</v>
      </c>
      <c r="C394" t="s">
        <v>853</v>
      </c>
      <c r="D394">
        <v>2244.824195408883</v>
      </c>
      <c r="E394">
        <v>2244.824195408883</v>
      </c>
      <c r="F394">
        <v>0</v>
      </c>
    </row>
    <row r="395" spans="1:6">
      <c r="A395" t="s">
        <v>877</v>
      </c>
      <c r="B395">
        <v>2036</v>
      </c>
      <c r="C395" t="s">
        <v>853</v>
      </c>
      <c r="D395">
        <v>2258.854346630189</v>
      </c>
      <c r="E395">
        <v>2258.854346630189</v>
      </c>
      <c r="F395">
        <v>0</v>
      </c>
    </row>
    <row r="396" spans="1:6">
      <c r="A396" t="s">
        <v>877</v>
      </c>
      <c r="B396">
        <v>2037</v>
      </c>
      <c r="C396" t="s">
        <v>853</v>
      </c>
      <c r="D396">
        <v>2272.884497851494</v>
      </c>
      <c r="E396">
        <v>2272.884497851494</v>
      </c>
      <c r="F396">
        <v>0</v>
      </c>
    </row>
    <row r="397" spans="1:6">
      <c r="A397" t="s">
        <v>877</v>
      </c>
      <c r="B397">
        <v>2038</v>
      </c>
      <c r="C397" t="s">
        <v>853</v>
      </c>
      <c r="D397">
        <v>2286.914649072799</v>
      </c>
      <c r="E397">
        <v>2286.914649072799</v>
      </c>
      <c r="F397">
        <v>0</v>
      </c>
    </row>
    <row r="398" spans="1:6">
      <c r="A398" t="s">
        <v>877</v>
      </c>
      <c r="B398">
        <v>2039</v>
      </c>
      <c r="C398" t="s">
        <v>853</v>
      </c>
      <c r="D398">
        <v>2300.9448002941049</v>
      </c>
      <c r="E398">
        <v>2300.9448002941049</v>
      </c>
      <c r="F398">
        <v>0</v>
      </c>
    </row>
    <row r="399" spans="1:6">
      <c r="A399" t="s">
        <v>877</v>
      </c>
      <c r="B399">
        <v>2040</v>
      </c>
      <c r="C399" t="s">
        <v>853</v>
      </c>
      <c r="D399">
        <v>2314.9749515154099</v>
      </c>
      <c r="E399">
        <v>2314.9749515154099</v>
      </c>
      <c r="F399">
        <v>0</v>
      </c>
    </row>
    <row r="400" spans="1:6">
      <c r="A400" t="s">
        <v>877</v>
      </c>
      <c r="B400">
        <v>2041</v>
      </c>
      <c r="C400" t="s">
        <v>853</v>
      </c>
      <c r="D400">
        <v>2329.0051027367158</v>
      </c>
      <c r="E400">
        <v>2329.0051027367158</v>
      </c>
      <c r="F400">
        <v>0</v>
      </c>
    </row>
    <row r="401" spans="1:6">
      <c r="A401" t="s">
        <v>877</v>
      </c>
      <c r="B401">
        <v>2042</v>
      </c>
      <c r="C401" t="s">
        <v>853</v>
      </c>
      <c r="D401">
        <v>2343.0352539580222</v>
      </c>
      <c r="E401">
        <v>2343.0352539580222</v>
      </c>
      <c r="F401">
        <v>0</v>
      </c>
    </row>
    <row r="402" spans="1:6">
      <c r="A402" t="s">
        <v>877</v>
      </c>
      <c r="B402">
        <v>2043</v>
      </c>
      <c r="C402" t="s">
        <v>853</v>
      </c>
      <c r="D402">
        <v>2357.0654051793272</v>
      </c>
      <c r="E402">
        <v>2357.0654051793272</v>
      </c>
      <c r="F402">
        <v>0</v>
      </c>
    </row>
    <row r="403" spans="1:6">
      <c r="A403" t="s">
        <v>877</v>
      </c>
      <c r="B403">
        <v>2044</v>
      </c>
      <c r="C403" t="s">
        <v>853</v>
      </c>
      <c r="D403">
        <v>2371.0955564006331</v>
      </c>
      <c r="E403">
        <v>2371.0955564006331</v>
      </c>
      <c r="F403">
        <v>0</v>
      </c>
    </row>
    <row r="404" spans="1:6">
      <c r="A404" t="s">
        <v>877</v>
      </c>
      <c r="B404">
        <v>2045</v>
      </c>
      <c r="C404" t="s">
        <v>853</v>
      </c>
      <c r="D404">
        <v>2385.1257076219381</v>
      </c>
      <c r="E404">
        <v>2385.1257076219381</v>
      </c>
      <c r="F404">
        <v>0</v>
      </c>
    </row>
    <row r="405" spans="1:6">
      <c r="A405" t="s">
        <v>877</v>
      </c>
      <c r="B405">
        <v>2046</v>
      </c>
      <c r="C405" t="s">
        <v>853</v>
      </c>
      <c r="D405">
        <v>2399.155858843244</v>
      </c>
      <c r="E405">
        <v>2399.155858843244</v>
      </c>
      <c r="F405">
        <v>0</v>
      </c>
    </row>
    <row r="406" spans="1:6">
      <c r="A406" t="s">
        <v>877</v>
      </c>
      <c r="B406">
        <v>2047</v>
      </c>
      <c r="C406" t="s">
        <v>853</v>
      </c>
      <c r="D406">
        <v>2413.186010064549</v>
      </c>
      <c r="E406">
        <v>2413.186010064549</v>
      </c>
      <c r="F406">
        <v>0</v>
      </c>
    </row>
    <row r="407" spans="1:6">
      <c r="A407" t="s">
        <v>877</v>
      </c>
      <c r="B407">
        <v>2048</v>
      </c>
      <c r="C407" t="s">
        <v>853</v>
      </c>
      <c r="D407">
        <v>2427.216161285854</v>
      </c>
      <c r="E407">
        <v>2427.216161285854</v>
      </c>
      <c r="F407">
        <v>0</v>
      </c>
    </row>
    <row r="408" spans="1:6">
      <c r="A408" t="s">
        <v>877</v>
      </c>
      <c r="B408">
        <v>2049</v>
      </c>
      <c r="C408" t="s">
        <v>853</v>
      </c>
      <c r="D408">
        <v>2441.2463125071599</v>
      </c>
      <c r="E408">
        <v>2441.2463125071599</v>
      </c>
      <c r="F408">
        <v>0</v>
      </c>
    </row>
    <row r="409" spans="1:6">
      <c r="A409" t="s">
        <v>877</v>
      </c>
      <c r="B409">
        <v>2050</v>
      </c>
      <c r="C409" t="s">
        <v>853</v>
      </c>
      <c r="D409">
        <v>2455.2764637284658</v>
      </c>
      <c r="E409">
        <v>2455.2764637284658</v>
      </c>
      <c r="F409">
        <v>0</v>
      </c>
    </row>
    <row r="410" spans="1:6">
      <c r="A410" t="s">
        <v>878</v>
      </c>
      <c r="B410">
        <v>2017</v>
      </c>
      <c r="C410" t="s">
        <v>323</v>
      </c>
      <c r="D410">
        <v>385.3774214249662</v>
      </c>
      <c r="E410">
        <v>385.3774214249662</v>
      </c>
      <c r="F410">
        <v>0</v>
      </c>
    </row>
    <row r="411" spans="1:6">
      <c r="A411" t="s">
        <v>878</v>
      </c>
      <c r="B411">
        <v>2018</v>
      </c>
      <c r="C411" t="s">
        <v>323</v>
      </c>
      <c r="D411">
        <v>302.92425766668481</v>
      </c>
      <c r="E411">
        <v>302.92425766668481</v>
      </c>
      <c r="F411">
        <v>0</v>
      </c>
    </row>
    <row r="412" spans="1:6">
      <c r="A412" t="s">
        <v>878</v>
      </c>
      <c r="B412">
        <v>2019</v>
      </c>
      <c r="C412" t="s">
        <v>323</v>
      </c>
      <c r="D412">
        <v>194.6317911510049</v>
      </c>
      <c r="E412">
        <v>194.6317911510049</v>
      </c>
      <c r="F412">
        <v>0</v>
      </c>
    </row>
    <row r="413" spans="1:6">
      <c r="A413" t="s">
        <v>878</v>
      </c>
      <c r="B413">
        <v>2020</v>
      </c>
      <c r="C413" t="s">
        <v>323</v>
      </c>
      <c r="D413">
        <v>395.71777240452849</v>
      </c>
      <c r="E413">
        <v>385.3774214249662</v>
      </c>
      <c r="F413">
        <v>10.34035097956229</v>
      </c>
    </row>
    <row r="414" spans="1:6">
      <c r="A414" t="s">
        <v>878</v>
      </c>
      <c r="B414">
        <v>2021</v>
      </c>
      <c r="C414" t="s">
        <v>323</v>
      </c>
      <c r="D414">
        <v>566.74565055811604</v>
      </c>
      <c r="E414">
        <v>385.3774214249662</v>
      </c>
      <c r="F414">
        <v>181.36822913314981</v>
      </c>
    </row>
    <row r="415" spans="1:6">
      <c r="A415" t="s">
        <v>878</v>
      </c>
      <c r="B415">
        <v>2022</v>
      </c>
      <c r="C415" t="s">
        <v>323</v>
      </c>
      <c r="D415">
        <v>491.05135874074131</v>
      </c>
      <c r="E415">
        <v>385.3774214249662</v>
      </c>
      <c r="F415">
        <v>105.67393731577511</v>
      </c>
    </row>
    <row r="416" spans="1:6">
      <c r="A416" t="s">
        <v>878</v>
      </c>
      <c r="B416">
        <v>2023</v>
      </c>
      <c r="C416" t="s">
        <v>323</v>
      </c>
      <c r="D416">
        <v>491.05135874074131</v>
      </c>
      <c r="E416">
        <v>385.3774214249662</v>
      </c>
      <c r="F416">
        <v>105.67393731577511</v>
      </c>
    </row>
    <row r="417" spans="1:6">
      <c r="A417" t="s">
        <v>878</v>
      </c>
      <c r="B417">
        <v>2024</v>
      </c>
      <c r="C417" t="s">
        <v>323</v>
      </c>
      <c r="D417">
        <v>491.05135874074131</v>
      </c>
      <c r="E417">
        <v>385.3774214249662</v>
      </c>
      <c r="F417">
        <v>105.67393731577511</v>
      </c>
    </row>
    <row r="418" spans="1:6">
      <c r="A418" t="s">
        <v>878</v>
      </c>
      <c r="B418">
        <v>2025</v>
      </c>
      <c r="C418" t="s">
        <v>323</v>
      </c>
      <c r="D418">
        <v>491.05135874074131</v>
      </c>
      <c r="E418">
        <v>385.3774214249662</v>
      </c>
      <c r="F418">
        <v>105.67393731577511</v>
      </c>
    </row>
    <row r="419" spans="1:6">
      <c r="A419" t="s">
        <v>878</v>
      </c>
      <c r="B419">
        <v>2026</v>
      </c>
      <c r="C419" t="s">
        <v>323</v>
      </c>
      <c r="D419">
        <v>491.05135874074131</v>
      </c>
      <c r="E419">
        <v>385.3774214249662</v>
      </c>
      <c r="F419">
        <v>105.67393731577511</v>
      </c>
    </row>
    <row r="420" spans="1:6">
      <c r="A420" t="s">
        <v>878</v>
      </c>
      <c r="B420">
        <v>2027</v>
      </c>
      <c r="C420" t="s">
        <v>323</v>
      </c>
      <c r="D420">
        <v>491.05135874074131</v>
      </c>
      <c r="E420">
        <v>385.3774214249662</v>
      </c>
      <c r="F420">
        <v>105.67393731577511</v>
      </c>
    </row>
    <row r="421" spans="1:6">
      <c r="A421" t="s">
        <v>878</v>
      </c>
      <c r="B421">
        <v>2028</v>
      </c>
      <c r="C421" t="s">
        <v>323</v>
      </c>
      <c r="D421">
        <v>491.05135874074131</v>
      </c>
      <c r="E421">
        <v>385.3774214249662</v>
      </c>
      <c r="F421">
        <v>105.67393731577511</v>
      </c>
    </row>
    <row r="422" spans="1:6">
      <c r="A422" t="s">
        <v>878</v>
      </c>
      <c r="B422">
        <v>2029</v>
      </c>
      <c r="C422" t="s">
        <v>323</v>
      </c>
      <c r="D422">
        <v>491.05135874074131</v>
      </c>
      <c r="E422">
        <v>385.3774214249662</v>
      </c>
      <c r="F422">
        <v>105.67393731577511</v>
      </c>
    </row>
    <row r="423" spans="1:6">
      <c r="A423" t="s">
        <v>878</v>
      </c>
      <c r="B423">
        <v>2030</v>
      </c>
      <c r="C423" t="s">
        <v>323</v>
      </c>
      <c r="D423">
        <v>491.05135874074131</v>
      </c>
      <c r="E423">
        <v>385.3774214249662</v>
      </c>
      <c r="F423">
        <v>105.67393731577511</v>
      </c>
    </row>
    <row r="424" spans="1:6">
      <c r="A424" t="s">
        <v>878</v>
      </c>
      <c r="B424">
        <v>2031</v>
      </c>
      <c r="C424" t="s">
        <v>323</v>
      </c>
      <c r="D424">
        <v>491.05135874074131</v>
      </c>
      <c r="E424">
        <v>385.3774214249662</v>
      </c>
      <c r="F424">
        <v>105.67393731577511</v>
      </c>
    </row>
    <row r="425" spans="1:6">
      <c r="A425" t="s">
        <v>878</v>
      </c>
      <c r="B425">
        <v>2032</v>
      </c>
      <c r="C425" t="s">
        <v>323</v>
      </c>
      <c r="D425">
        <v>491.05135874074131</v>
      </c>
      <c r="E425">
        <v>385.3774214249662</v>
      </c>
      <c r="F425">
        <v>105.67393731577511</v>
      </c>
    </row>
    <row r="426" spans="1:6">
      <c r="A426" t="s">
        <v>878</v>
      </c>
      <c r="B426">
        <v>2033</v>
      </c>
      <c r="C426" t="s">
        <v>323</v>
      </c>
      <c r="D426">
        <v>491.05135874074131</v>
      </c>
      <c r="E426">
        <v>385.3774214249662</v>
      </c>
      <c r="F426">
        <v>105.67393731577511</v>
      </c>
    </row>
    <row r="427" spans="1:6">
      <c r="A427" t="s">
        <v>878</v>
      </c>
      <c r="B427">
        <v>2034</v>
      </c>
      <c r="C427" t="s">
        <v>323</v>
      </c>
      <c r="D427">
        <v>491.05135874074131</v>
      </c>
      <c r="E427">
        <v>385.3774214249662</v>
      </c>
      <c r="F427">
        <v>105.67393731577511</v>
      </c>
    </row>
    <row r="428" spans="1:6">
      <c r="A428" t="s">
        <v>878</v>
      </c>
      <c r="B428">
        <v>2035</v>
      </c>
      <c r="C428" t="s">
        <v>323</v>
      </c>
      <c r="D428">
        <v>491.05135874074131</v>
      </c>
      <c r="E428">
        <v>385.3774214249662</v>
      </c>
      <c r="F428">
        <v>105.67393731577511</v>
      </c>
    </row>
    <row r="429" spans="1:6">
      <c r="A429" t="s">
        <v>878</v>
      </c>
      <c r="B429">
        <v>2036</v>
      </c>
      <c r="C429" t="s">
        <v>323</v>
      </c>
      <c r="D429">
        <v>491.05135874074131</v>
      </c>
      <c r="E429">
        <v>385.3774214249662</v>
      </c>
      <c r="F429">
        <v>105.67393731577511</v>
      </c>
    </row>
    <row r="430" spans="1:6">
      <c r="A430" t="s">
        <v>878</v>
      </c>
      <c r="B430">
        <v>2037</v>
      </c>
      <c r="C430" t="s">
        <v>323</v>
      </c>
      <c r="D430">
        <v>491.05135874074131</v>
      </c>
      <c r="E430">
        <v>385.3774214249662</v>
      </c>
      <c r="F430">
        <v>105.67393731577511</v>
      </c>
    </row>
    <row r="431" spans="1:6">
      <c r="A431" t="s">
        <v>878</v>
      </c>
      <c r="B431">
        <v>2038</v>
      </c>
      <c r="C431" t="s">
        <v>323</v>
      </c>
      <c r="D431">
        <v>491.05135874074131</v>
      </c>
      <c r="E431">
        <v>385.3774214249662</v>
      </c>
      <c r="F431">
        <v>105.67393731577511</v>
      </c>
    </row>
    <row r="432" spans="1:6">
      <c r="A432" t="s">
        <v>878</v>
      </c>
      <c r="B432">
        <v>2039</v>
      </c>
      <c r="C432" t="s">
        <v>323</v>
      </c>
      <c r="D432">
        <v>491.05135874074131</v>
      </c>
      <c r="E432">
        <v>385.3774214249662</v>
      </c>
      <c r="F432">
        <v>105.67393731577511</v>
      </c>
    </row>
    <row r="433" spans="1:6">
      <c r="A433" t="s">
        <v>878</v>
      </c>
      <c r="B433">
        <v>2040</v>
      </c>
      <c r="C433" t="s">
        <v>323</v>
      </c>
      <c r="D433">
        <v>491.05135874074131</v>
      </c>
      <c r="E433">
        <v>385.3774214249662</v>
      </c>
      <c r="F433">
        <v>105.67393731577511</v>
      </c>
    </row>
    <row r="434" spans="1:6">
      <c r="A434" t="s">
        <v>878</v>
      </c>
      <c r="B434">
        <v>2041</v>
      </c>
      <c r="C434" t="s">
        <v>323</v>
      </c>
      <c r="D434">
        <v>491.05135874074131</v>
      </c>
      <c r="E434">
        <v>385.3774214249662</v>
      </c>
      <c r="F434">
        <v>105.67393731577511</v>
      </c>
    </row>
    <row r="435" spans="1:6">
      <c r="A435" t="s">
        <v>878</v>
      </c>
      <c r="B435">
        <v>2042</v>
      </c>
      <c r="C435" t="s">
        <v>323</v>
      </c>
      <c r="D435">
        <v>491.05135874074131</v>
      </c>
      <c r="E435">
        <v>385.3774214249662</v>
      </c>
      <c r="F435">
        <v>105.67393731577511</v>
      </c>
    </row>
    <row r="436" spans="1:6">
      <c r="A436" t="s">
        <v>878</v>
      </c>
      <c r="B436">
        <v>2043</v>
      </c>
      <c r="C436" t="s">
        <v>323</v>
      </c>
      <c r="D436">
        <v>491.05135874074131</v>
      </c>
      <c r="E436">
        <v>385.3774214249662</v>
      </c>
      <c r="F436">
        <v>105.67393731577511</v>
      </c>
    </row>
    <row r="437" spans="1:6">
      <c r="A437" t="s">
        <v>878</v>
      </c>
      <c r="B437">
        <v>2044</v>
      </c>
      <c r="C437" t="s">
        <v>323</v>
      </c>
      <c r="D437">
        <v>491.05135874074131</v>
      </c>
      <c r="E437">
        <v>385.3774214249662</v>
      </c>
      <c r="F437">
        <v>105.67393731577511</v>
      </c>
    </row>
    <row r="438" spans="1:6">
      <c r="A438" t="s">
        <v>878</v>
      </c>
      <c r="B438">
        <v>2045</v>
      </c>
      <c r="C438" t="s">
        <v>323</v>
      </c>
      <c r="D438">
        <v>491.05135874074131</v>
      </c>
      <c r="E438">
        <v>385.3774214249662</v>
      </c>
      <c r="F438">
        <v>105.67393731577511</v>
      </c>
    </row>
    <row r="439" spans="1:6">
      <c r="A439" t="s">
        <v>878</v>
      </c>
      <c r="B439">
        <v>2046</v>
      </c>
      <c r="C439" t="s">
        <v>323</v>
      </c>
      <c r="D439">
        <v>491.05135874074131</v>
      </c>
      <c r="E439">
        <v>385.3774214249662</v>
      </c>
      <c r="F439">
        <v>105.67393731577511</v>
      </c>
    </row>
    <row r="440" spans="1:6">
      <c r="A440" t="s">
        <v>878</v>
      </c>
      <c r="B440">
        <v>2047</v>
      </c>
      <c r="C440" t="s">
        <v>323</v>
      </c>
      <c r="D440">
        <v>491.05135874074131</v>
      </c>
      <c r="E440">
        <v>385.3774214249662</v>
      </c>
      <c r="F440">
        <v>105.67393731577511</v>
      </c>
    </row>
    <row r="441" spans="1:6">
      <c r="A441" t="s">
        <v>878</v>
      </c>
      <c r="B441">
        <v>2048</v>
      </c>
      <c r="C441" t="s">
        <v>323</v>
      </c>
      <c r="D441">
        <v>491.05135874074131</v>
      </c>
      <c r="E441">
        <v>385.3774214249662</v>
      </c>
      <c r="F441">
        <v>105.67393731577511</v>
      </c>
    </row>
    <row r="442" spans="1:6">
      <c r="A442" t="s">
        <v>878</v>
      </c>
      <c r="B442">
        <v>2049</v>
      </c>
      <c r="C442" t="s">
        <v>323</v>
      </c>
      <c r="D442">
        <v>491.05135874074131</v>
      </c>
      <c r="E442">
        <v>385.3774214249662</v>
      </c>
      <c r="F442">
        <v>105.67393731577511</v>
      </c>
    </row>
    <row r="443" spans="1:6">
      <c r="A443" t="s">
        <v>878</v>
      </c>
      <c r="B443">
        <v>2050</v>
      </c>
      <c r="C443" t="s">
        <v>323</v>
      </c>
      <c r="D443">
        <v>491.05135874074131</v>
      </c>
      <c r="E443">
        <v>385.3774214249662</v>
      </c>
      <c r="F443">
        <v>105.67393731577511</v>
      </c>
    </row>
    <row r="444" spans="1:6">
      <c r="A444" t="s">
        <v>878</v>
      </c>
      <c r="B444">
        <v>2017</v>
      </c>
      <c r="C444" t="s">
        <v>891</v>
      </c>
      <c r="D444">
        <v>2.304036239903387E-2</v>
      </c>
      <c r="E444">
        <v>2.304036239903387E-2</v>
      </c>
      <c r="F444">
        <v>0</v>
      </c>
    </row>
    <row r="445" spans="1:6">
      <c r="A445" t="s">
        <v>878</v>
      </c>
      <c r="B445">
        <v>2018</v>
      </c>
      <c r="C445" t="s">
        <v>891</v>
      </c>
      <c r="D445">
        <v>1.460195320393198E-2</v>
      </c>
      <c r="E445">
        <v>1.460195320393198E-2</v>
      </c>
      <c r="F445">
        <v>0</v>
      </c>
    </row>
    <row r="446" spans="1:6">
      <c r="A446" t="s">
        <v>878</v>
      </c>
      <c r="B446">
        <v>2019</v>
      </c>
      <c r="C446" t="s">
        <v>891</v>
      </c>
      <c r="D446">
        <v>1.16010388077743E-2</v>
      </c>
      <c r="E446">
        <v>1.16010388077743E-2</v>
      </c>
      <c r="F446">
        <v>0</v>
      </c>
    </row>
    <row r="447" spans="1:6">
      <c r="A447" t="s">
        <v>878</v>
      </c>
      <c r="B447">
        <v>2020</v>
      </c>
      <c r="C447" t="s">
        <v>891</v>
      </c>
      <c r="D447">
        <v>9.6942779546734942E-3</v>
      </c>
      <c r="E447">
        <v>9.6942779546734942E-3</v>
      </c>
      <c r="F447">
        <v>0</v>
      </c>
    </row>
    <row r="448" spans="1:6">
      <c r="A448" t="s">
        <v>878</v>
      </c>
      <c r="B448">
        <v>2021</v>
      </c>
      <c r="C448" t="s">
        <v>891</v>
      </c>
      <c r="D448">
        <v>1.3545589411066129E-2</v>
      </c>
      <c r="E448">
        <v>1.3545589411066129E-2</v>
      </c>
      <c r="F448">
        <v>0</v>
      </c>
    </row>
    <row r="449" spans="1:6">
      <c r="A449" t="s">
        <v>878</v>
      </c>
      <c r="B449">
        <v>2022</v>
      </c>
      <c r="C449" t="s">
        <v>891</v>
      </c>
      <c r="D449">
        <v>1.395253054392113E-2</v>
      </c>
      <c r="E449">
        <v>1.395253054392113E-2</v>
      </c>
      <c r="F449">
        <v>0</v>
      </c>
    </row>
    <row r="450" spans="1:6">
      <c r="A450" t="s">
        <v>878</v>
      </c>
      <c r="B450">
        <v>2023</v>
      </c>
      <c r="C450" t="s">
        <v>891</v>
      </c>
      <c r="D450">
        <v>1.3910408776282759E-2</v>
      </c>
      <c r="E450">
        <v>1.3910408776282759E-2</v>
      </c>
      <c r="F450">
        <v>0</v>
      </c>
    </row>
    <row r="451" spans="1:6">
      <c r="A451" t="s">
        <v>878</v>
      </c>
      <c r="B451">
        <v>2024</v>
      </c>
      <c r="C451" t="s">
        <v>891</v>
      </c>
      <c r="D451">
        <v>1.4275692314141381E-2</v>
      </c>
      <c r="E451">
        <v>1.4275692314141381E-2</v>
      </c>
      <c r="F451">
        <v>0</v>
      </c>
    </row>
    <row r="452" spans="1:6">
      <c r="A452" t="s">
        <v>878</v>
      </c>
      <c r="B452">
        <v>2025</v>
      </c>
      <c r="C452" t="s">
        <v>891</v>
      </c>
      <c r="D452">
        <v>1.469681238175885E-2</v>
      </c>
      <c r="E452">
        <v>1.469681238175885E-2</v>
      </c>
      <c r="F452">
        <v>0</v>
      </c>
    </row>
    <row r="453" spans="1:6">
      <c r="A453" t="s">
        <v>878</v>
      </c>
      <c r="B453">
        <v>2026</v>
      </c>
      <c r="C453" t="s">
        <v>891</v>
      </c>
      <c r="D453">
        <v>1.513666476469904E-2</v>
      </c>
      <c r="E453">
        <v>1.513666476469904E-2</v>
      </c>
      <c r="F453">
        <v>0</v>
      </c>
    </row>
    <row r="454" spans="1:6">
      <c r="A454" t="s">
        <v>878</v>
      </c>
      <c r="B454">
        <v>2027</v>
      </c>
      <c r="C454" t="s">
        <v>891</v>
      </c>
      <c r="D454">
        <v>1.6128784320494839E-2</v>
      </c>
      <c r="E454">
        <v>1.6128784320494839E-2</v>
      </c>
      <c r="F454">
        <v>0</v>
      </c>
    </row>
    <row r="455" spans="1:6">
      <c r="A455" t="s">
        <v>878</v>
      </c>
      <c r="B455">
        <v>2028</v>
      </c>
      <c r="C455" t="s">
        <v>891</v>
      </c>
      <c r="D455">
        <v>1.655980157791195E-2</v>
      </c>
      <c r="E455">
        <v>1.655980157791195E-2</v>
      </c>
      <c r="F455">
        <v>0</v>
      </c>
    </row>
    <row r="456" spans="1:6">
      <c r="A456" t="s">
        <v>878</v>
      </c>
      <c r="B456">
        <v>2029</v>
      </c>
      <c r="C456" t="s">
        <v>891</v>
      </c>
      <c r="D456">
        <v>1.702942296332691E-2</v>
      </c>
      <c r="E456">
        <v>1.702942296332691E-2</v>
      </c>
      <c r="F456">
        <v>0</v>
      </c>
    </row>
    <row r="457" spans="1:6">
      <c r="A457" t="s">
        <v>878</v>
      </c>
      <c r="B457">
        <v>2030</v>
      </c>
      <c r="C457" t="s">
        <v>891</v>
      </c>
      <c r="D457">
        <v>1.751270692109563E-2</v>
      </c>
      <c r="E457">
        <v>1.751270692109563E-2</v>
      </c>
      <c r="F457">
        <v>0</v>
      </c>
    </row>
    <row r="458" spans="1:6">
      <c r="A458" t="s">
        <v>878</v>
      </c>
      <c r="B458">
        <v>2031</v>
      </c>
      <c r="C458" t="s">
        <v>891</v>
      </c>
      <c r="D458">
        <v>1.8020081382344101E-2</v>
      </c>
      <c r="E458">
        <v>1.8020081382344101E-2</v>
      </c>
      <c r="F458">
        <v>0</v>
      </c>
    </row>
    <row r="459" spans="1:6">
      <c r="A459" t="s">
        <v>878</v>
      </c>
      <c r="B459">
        <v>2032</v>
      </c>
      <c r="C459" t="s">
        <v>891</v>
      </c>
      <c r="D459">
        <v>1.854453420257654E-2</v>
      </c>
      <c r="E459">
        <v>1.854453420257654E-2</v>
      </c>
      <c r="F459">
        <v>0</v>
      </c>
    </row>
    <row r="460" spans="1:6">
      <c r="A460" t="s">
        <v>878</v>
      </c>
      <c r="B460">
        <v>2033</v>
      </c>
      <c r="C460" t="s">
        <v>891</v>
      </c>
      <c r="D460">
        <v>1.9082592272727329E-2</v>
      </c>
      <c r="E460">
        <v>1.9082592272727329E-2</v>
      </c>
      <c r="F460">
        <v>0</v>
      </c>
    </row>
    <row r="461" spans="1:6">
      <c r="A461" t="s">
        <v>878</v>
      </c>
      <c r="B461">
        <v>2034</v>
      </c>
      <c r="C461" t="s">
        <v>891</v>
      </c>
      <c r="D461">
        <v>1.9631252488010571E-2</v>
      </c>
      <c r="E461">
        <v>1.9631252488010571E-2</v>
      </c>
      <c r="F461">
        <v>0</v>
      </c>
    </row>
    <row r="462" spans="1:6">
      <c r="A462" t="s">
        <v>878</v>
      </c>
      <c r="B462">
        <v>2035</v>
      </c>
      <c r="C462" t="s">
        <v>891</v>
      </c>
      <c r="D462">
        <v>2.018758333595129E-2</v>
      </c>
      <c r="E462">
        <v>2.018758333595129E-2</v>
      </c>
      <c r="F462">
        <v>0</v>
      </c>
    </row>
    <row r="463" spans="1:6">
      <c r="A463" t="s">
        <v>878</v>
      </c>
      <c r="B463">
        <v>2036</v>
      </c>
      <c r="C463" t="s">
        <v>891</v>
      </c>
      <c r="D463">
        <v>2.0741023923530451E-2</v>
      </c>
      <c r="E463">
        <v>2.0741023923530451E-2</v>
      </c>
      <c r="F463">
        <v>0</v>
      </c>
    </row>
    <row r="464" spans="1:6">
      <c r="A464" t="s">
        <v>878</v>
      </c>
      <c r="B464">
        <v>2037</v>
      </c>
      <c r="C464" t="s">
        <v>891</v>
      </c>
      <c r="D464">
        <v>2.130963702972578E-2</v>
      </c>
      <c r="E464">
        <v>2.130963702972578E-2</v>
      </c>
      <c r="F464">
        <v>0</v>
      </c>
    </row>
    <row r="465" spans="1:6">
      <c r="A465" t="s">
        <v>878</v>
      </c>
      <c r="B465">
        <v>2038</v>
      </c>
      <c r="C465" t="s">
        <v>891</v>
      </c>
      <c r="D465">
        <v>2.1893838607624769E-2</v>
      </c>
      <c r="E465">
        <v>2.1893838607624769E-2</v>
      </c>
      <c r="F465">
        <v>0</v>
      </c>
    </row>
    <row r="466" spans="1:6">
      <c r="A466" t="s">
        <v>878</v>
      </c>
      <c r="B466">
        <v>2039</v>
      </c>
      <c r="C466" t="s">
        <v>891</v>
      </c>
      <c r="D466">
        <v>2.2494056013627452E-2</v>
      </c>
      <c r="E466">
        <v>2.2494056013627452E-2</v>
      </c>
      <c r="F466">
        <v>0</v>
      </c>
    </row>
    <row r="467" spans="1:6">
      <c r="A467" t="s">
        <v>878</v>
      </c>
      <c r="B467">
        <v>2040</v>
      </c>
      <c r="C467" t="s">
        <v>891</v>
      </c>
      <c r="D467">
        <v>2.3110728320066939E-2</v>
      </c>
      <c r="E467">
        <v>2.304036239903387E-2</v>
      </c>
      <c r="F467">
        <v>7.0365921033068574E-5</v>
      </c>
    </row>
    <row r="468" spans="1:6">
      <c r="A468" t="s">
        <v>878</v>
      </c>
      <c r="B468">
        <v>2041</v>
      </c>
      <c r="C468" t="s">
        <v>891</v>
      </c>
      <c r="D468">
        <v>2.3724080548935381E-2</v>
      </c>
      <c r="E468">
        <v>2.304036239903387E-2</v>
      </c>
      <c r="F468">
        <v>6.8371814990151464E-4</v>
      </c>
    </row>
    <row r="469" spans="1:6">
      <c r="A469" t="s">
        <v>878</v>
      </c>
      <c r="B469">
        <v>2042</v>
      </c>
      <c r="C469" t="s">
        <v>891</v>
      </c>
      <c r="D469">
        <v>2.4332955562753101E-2</v>
      </c>
      <c r="E469">
        <v>2.304036239903387E-2</v>
      </c>
      <c r="F469">
        <v>1.292593163719231E-3</v>
      </c>
    </row>
    <row r="470" spans="1:6">
      <c r="A470" t="s">
        <v>878</v>
      </c>
      <c r="B470">
        <v>2043</v>
      </c>
      <c r="C470" t="s">
        <v>891</v>
      </c>
      <c r="D470">
        <v>2.4936176832640111E-2</v>
      </c>
      <c r="E470">
        <v>2.304036239903387E-2</v>
      </c>
      <c r="F470">
        <v>1.8958144336062371E-3</v>
      </c>
    </row>
    <row r="471" spans="1:6">
      <c r="A471" t="s">
        <v>878</v>
      </c>
      <c r="B471">
        <v>2044</v>
      </c>
      <c r="C471" t="s">
        <v>891</v>
      </c>
      <c r="D471">
        <v>2.553255201482774E-2</v>
      </c>
      <c r="E471">
        <v>2.304036239903387E-2</v>
      </c>
      <c r="F471">
        <v>2.49218961579387E-3</v>
      </c>
    </row>
    <row r="472" spans="1:6">
      <c r="A472" t="s">
        <v>878</v>
      </c>
      <c r="B472">
        <v>2045</v>
      </c>
      <c r="C472" t="s">
        <v>891</v>
      </c>
      <c r="D472">
        <v>2.6143190143589571E-2</v>
      </c>
      <c r="E472">
        <v>2.304036239903387E-2</v>
      </c>
      <c r="F472">
        <v>3.1028277445557038E-3</v>
      </c>
    </row>
    <row r="473" spans="1:6">
      <c r="A473" t="s">
        <v>878</v>
      </c>
      <c r="B473">
        <v>2046</v>
      </c>
      <c r="C473" t="s">
        <v>891</v>
      </c>
      <c r="D473">
        <v>2.6745585229582949E-2</v>
      </c>
      <c r="E473">
        <v>2.304036239903387E-2</v>
      </c>
      <c r="F473">
        <v>3.705222830549075E-3</v>
      </c>
    </row>
    <row r="474" spans="1:6">
      <c r="A474" t="s">
        <v>878</v>
      </c>
      <c r="B474">
        <v>2047</v>
      </c>
      <c r="C474" t="s">
        <v>891</v>
      </c>
      <c r="D474">
        <v>2.73384956668218E-2</v>
      </c>
      <c r="E474">
        <v>2.304036239903387E-2</v>
      </c>
      <c r="F474">
        <v>4.2981332677879298E-3</v>
      </c>
    </row>
    <row r="475" spans="1:6">
      <c r="A475" t="s">
        <v>878</v>
      </c>
      <c r="B475">
        <v>2048</v>
      </c>
      <c r="C475" t="s">
        <v>891</v>
      </c>
      <c r="D475">
        <v>2.7944550059729241E-2</v>
      </c>
      <c r="E475">
        <v>2.304036239903387E-2</v>
      </c>
      <c r="F475">
        <v>4.9041876606953742E-3</v>
      </c>
    </row>
    <row r="476" spans="1:6">
      <c r="A476" t="s">
        <v>878</v>
      </c>
      <c r="B476">
        <v>2049</v>
      </c>
      <c r="C476" t="s">
        <v>891</v>
      </c>
      <c r="D476">
        <v>2.8539636051785871E-2</v>
      </c>
      <c r="E476">
        <v>2.304036239903387E-2</v>
      </c>
      <c r="F476">
        <v>5.4992736527519973E-3</v>
      </c>
    </row>
    <row r="477" spans="1:6">
      <c r="A477" t="s">
        <v>878</v>
      </c>
      <c r="B477">
        <v>2050</v>
      </c>
      <c r="C477" t="s">
        <v>891</v>
      </c>
      <c r="D477">
        <v>2.914739454481978E-2</v>
      </c>
      <c r="E477">
        <v>2.304036239903387E-2</v>
      </c>
      <c r="F477">
        <v>6.1070321457859129E-3</v>
      </c>
    </row>
    <row r="478" spans="1:6">
      <c r="A478" t="s">
        <v>878</v>
      </c>
      <c r="B478">
        <v>2017</v>
      </c>
      <c r="C478" t="s">
        <v>854</v>
      </c>
      <c r="D478">
        <v>35.221918826865888</v>
      </c>
      <c r="E478">
        <v>35.221918826865888</v>
      </c>
      <c r="F478">
        <v>0</v>
      </c>
    </row>
    <row r="479" spans="1:6">
      <c r="A479" t="s">
        <v>878</v>
      </c>
      <c r="B479">
        <v>2018</v>
      </c>
      <c r="C479" t="s">
        <v>854</v>
      </c>
      <c r="D479">
        <v>21.63695100616312</v>
      </c>
      <c r="E479">
        <v>21.63695100616312</v>
      </c>
      <c r="F479">
        <v>0</v>
      </c>
    </row>
    <row r="480" spans="1:6">
      <c r="A480" t="s">
        <v>878</v>
      </c>
      <c r="B480">
        <v>2019</v>
      </c>
      <c r="C480" t="s">
        <v>854</v>
      </c>
      <c r="D480">
        <v>19.71634369916282</v>
      </c>
      <c r="E480">
        <v>19.71634369916282</v>
      </c>
      <c r="F480">
        <v>0</v>
      </c>
    </row>
    <row r="481" spans="1:6">
      <c r="A481" t="s">
        <v>878</v>
      </c>
      <c r="B481">
        <v>2020</v>
      </c>
      <c r="C481" t="s">
        <v>854</v>
      </c>
      <c r="D481">
        <v>33.91652110639037</v>
      </c>
      <c r="E481">
        <v>33.91652110639037</v>
      </c>
      <c r="F481">
        <v>0</v>
      </c>
    </row>
    <row r="482" spans="1:6">
      <c r="A482" t="s">
        <v>878</v>
      </c>
      <c r="B482">
        <v>2021</v>
      </c>
      <c r="C482" t="s">
        <v>854</v>
      </c>
      <c r="D482">
        <v>37.148224628414958</v>
      </c>
      <c r="E482">
        <v>35.221918826865888</v>
      </c>
      <c r="F482">
        <v>1.9263058015490699</v>
      </c>
    </row>
    <row r="483" spans="1:6">
      <c r="A483" t="s">
        <v>878</v>
      </c>
      <c r="B483">
        <v>2022</v>
      </c>
      <c r="C483" t="s">
        <v>854</v>
      </c>
      <c r="D483">
        <v>38.287069550305311</v>
      </c>
      <c r="E483">
        <v>35.221918826865888</v>
      </c>
      <c r="F483">
        <v>3.0651507234394231</v>
      </c>
    </row>
    <row r="484" spans="1:6">
      <c r="A484" t="s">
        <v>878</v>
      </c>
      <c r="B484">
        <v>2023</v>
      </c>
      <c r="C484" t="s">
        <v>854</v>
      </c>
      <c r="D484">
        <v>38.220245014425139</v>
      </c>
      <c r="E484">
        <v>35.221918826865888</v>
      </c>
      <c r="F484">
        <v>2.99832618755925</v>
      </c>
    </row>
    <row r="485" spans="1:6">
      <c r="A485" t="s">
        <v>878</v>
      </c>
      <c r="B485">
        <v>2024</v>
      </c>
      <c r="C485" t="s">
        <v>854</v>
      </c>
      <c r="D485">
        <v>38.796947857615933</v>
      </c>
      <c r="E485">
        <v>35.221918826865888</v>
      </c>
      <c r="F485">
        <v>3.575029030750045</v>
      </c>
    </row>
    <row r="486" spans="1:6">
      <c r="A486" t="s">
        <v>878</v>
      </c>
      <c r="B486">
        <v>2025</v>
      </c>
      <c r="C486" t="s">
        <v>854</v>
      </c>
      <c r="D486">
        <v>39.454126886820291</v>
      </c>
      <c r="E486">
        <v>35.221918826865888</v>
      </c>
      <c r="F486">
        <v>4.2322080599544023</v>
      </c>
    </row>
    <row r="487" spans="1:6">
      <c r="A487" t="s">
        <v>878</v>
      </c>
      <c r="B487">
        <v>2026</v>
      </c>
      <c r="C487" t="s">
        <v>854</v>
      </c>
      <c r="D487">
        <v>40.132104090839007</v>
      </c>
      <c r="E487">
        <v>35.221918826865888</v>
      </c>
      <c r="F487">
        <v>4.9101852639731263</v>
      </c>
    </row>
    <row r="488" spans="1:6">
      <c r="A488" t="s">
        <v>878</v>
      </c>
      <c r="B488">
        <v>2027</v>
      </c>
      <c r="C488" t="s">
        <v>854</v>
      </c>
      <c r="D488">
        <v>41.631476438673623</v>
      </c>
      <c r="E488">
        <v>35.221918826865888</v>
      </c>
      <c r="F488">
        <v>6.4095576118077346</v>
      </c>
    </row>
    <row r="489" spans="1:6">
      <c r="A489" t="s">
        <v>878</v>
      </c>
      <c r="B489">
        <v>2028</v>
      </c>
      <c r="C489" t="s">
        <v>854</v>
      </c>
      <c r="D489">
        <v>42.270683476856902</v>
      </c>
      <c r="E489">
        <v>35.221918826865888</v>
      </c>
      <c r="F489">
        <v>7.048764649991007</v>
      </c>
    </row>
    <row r="490" spans="1:6">
      <c r="A490" t="s">
        <v>878</v>
      </c>
      <c r="B490">
        <v>2029</v>
      </c>
      <c r="C490" t="s">
        <v>854</v>
      </c>
      <c r="D490">
        <v>42.959195815892379</v>
      </c>
      <c r="E490">
        <v>35.221918826865888</v>
      </c>
      <c r="F490">
        <v>7.7372769890264914</v>
      </c>
    </row>
    <row r="491" spans="1:6">
      <c r="A491" t="s">
        <v>878</v>
      </c>
      <c r="B491">
        <v>2030</v>
      </c>
      <c r="C491" t="s">
        <v>854</v>
      </c>
      <c r="D491">
        <v>43.659419012888968</v>
      </c>
      <c r="E491">
        <v>35.221918826865888</v>
      </c>
      <c r="F491">
        <v>8.4375001860230867</v>
      </c>
    </row>
    <row r="492" spans="1:6">
      <c r="A492" t="s">
        <v>878</v>
      </c>
      <c r="B492">
        <v>2031</v>
      </c>
      <c r="C492" t="s">
        <v>854</v>
      </c>
      <c r="D492">
        <v>44.385822603940937</v>
      </c>
      <c r="E492">
        <v>35.221918826865888</v>
      </c>
      <c r="F492">
        <v>9.1639037770750491</v>
      </c>
    </row>
    <row r="493" spans="1:6">
      <c r="A493" t="s">
        <v>878</v>
      </c>
      <c r="B493">
        <v>2032</v>
      </c>
      <c r="C493" t="s">
        <v>854</v>
      </c>
      <c r="D493">
        <v>45.12765672778967</v>
      </c>
      <c r="E493">
        <v>35.221918826865888</v>
      </c>
      <c r="F493">
        <v>9.905737900923782</v>
      </c>
    </row>
    <row r="494" spans="1:6">
      <c r="A494" t="s">
        <v>878</v>
      </c>
      <c r="B494">
        <v>2033</v>
      </c>
      <c r="C494" t="s">
        <v>854</v>
      </c>
      <c r="D494">
        <v>45.879585818885957</v>
      </c>
      <c r="E494">
        <v>35.221918826865888</v>
      </c>
      <c r="F494">
        <v>10.65766699202007</v>
      </c>
    </row>
    <row r="495" spans="1:6">
      <c r="A495" t="s">
        <v>878</v>
      </c>
      <c r="B495">
        <v>2034</v>
      </c>
      <c r="C495" t="s">
        <v>854</v>
      </c>
      <c r="D495">
        <v>46.637168501531818</v>
      </c>
      <c r="E495">
        <v>35.221918826865888</v>
      </c>
      <c r="F495">
        <v>11.41524967466594</v>
      </c>
    </row>
    <row r="496" spans="1:6">
      <c r="A496" t="s">
        <v>878</v>
      </c>
      <c r="B496">
        <v>2035</v>
      </c>
      <c r="C496" t="s">
        <v>854</v>
      </c>
      <c r="D496">
        <v>47.396268223791012</v>
      </c>
      <c r="E496">
        <v>35.221918826865888</v>
      </c>
      <c r="F496">
        <v>12.17434939692512</v>
      </c>
    </row>
    <row r="497" spans="1:6">
      <c r="A497" t="s">
        <v>878</v>
      </c>
      <c r="B497">
        <v>2036</v>
      </c>
      <c r="C497" t="s">
        <v>854</v>
      </c>
      <c r="D497">
        <v>48.142709033894469</v>
      </c>
      <c r="E497">
        <v>35.221918826865888</v>
      </c>
      <c r="F497">
        <v>12.920790207028579</v>
      </c>
    </row>
    <row r="498" spans="1:6">
      <c r="A498" t="s">
        <v>878</v>
      </c>
      <c r="B498">
        <v>2037</v>
      </c>
      <c r="C498" t="s">
        <v>854</v>
      </c>
      <c r="D498">
        <v>48.900905492783536</v>
      </c>
      <c r="E498">
        <v>35.221918826865888</v>
      </c>
      <c r="F498">
        <v>13.678986665917661</v>
      </c>
    </row>
    <row r="499" spans="1:6">
      <c r="A499" t="s">
        <v>878</v>
      </c>
      <c r="B499">
        <v>2038</v>
      </c>
      <c r="C499" t="s">
        <v>854</v>
      </c>
      <c r="D499">
        <v>49.671042739422361</v>
      </c>
      <c r="E499">
        <v>35.221918826865888</v>
      </c>
      <c r="F499">
        <v>14.44912391255647</v>
      </c>
    </row>
    <row r="500" spans="1:6">
      <c r="A500" t="s">
        <v>878</v>
      </c>
      <c r="B500">
        <v>2039</v>
      </c>
      <c r="C500" t="s">
        <v>854</v>
      </c>
      <c r="D500">
        <v>50.45330882851686</v>
      </c>
      <c r="E500">
        <v>35.221918826865888</v>
      </c>
      <c r="F500">
        <v>15.23139000165097</v>
      </c>
    </row>
    <row r="501" spans="1:6">
      <c r="A501" t="s">
        <v>878</v>
      </c>
      <c r="B501">
        <v>2040</v>
      </c>
      <c r="C501" t="s">
        <v>854</v>
      </c>
      <c r="D501">
        <v>51.247894776434457</v>
      </c>
      <c r="E501">
        <v>35.221918826865888</v>
      </c>
      <c r="F501">
        <v>16.025975949568569</v>
      </c>
    </row>
    <row r="502" spans="1:6">
      <c r="A502" t="s">
        <v>878</v>
      </c>
      <c r="B502">
        <v>2041</v>
      </c>
      <c r="C502" t="s">
        <v>854</v>
      </c>
      <c r="D502">
        <v>52.029370660459037</v>
      </c>
      <c r="E502">
        <v>35.221918826865888</v>
      </c>
      <c r="F502">
        <v>16.807451833593159</v>
      </c>
    </row>
    <row r="503" spans="1:6">
      <c r="A503" t="s">
        <v>878</v>
      </c>
      <c r="B503">
        <v>2042</v>
      </c>
      <c r="C503" t="s">
        <v>854</v>
      </c>
      <c r="D503">
        <v>52.79674853514522</v>
      </c>
      <c r="E503">
        <v>35.221918826865888</v>
      </c>
      <c r="F503">
        <v>17.574829708279331</v>
      </c>
    </row>
    <row r="504" spans="1:6">
      <c r="A504" t="s">
        <v>878</v>
      </c>
      <c r="B504">
        <v>2043</v>
      </c>
      <c r="C504" t="s">
        <v>854</v>
      </c>
      <c r="D504">
        <v>53.549046042971597</v>
      </c>
      <c r="E504">
        <v>35.221918826865888</v>
      </c>
      <c r="F504">
        <v>18.327127216105719</v>
      </c>
    </row>
    <row r="505" spans="1:6">
      <c r="A505" t="s">
        <v>878</v>
      </c>
      <c r="B505">
        <v>2044</v>
      </c>
      <c r="C505" t="s">
        <v>854</v>
      </c>
      <c r="D505">
        <v>54.285288467059871</v>
      </c>
      <c r="E505">
        <v>35.221918826865888</v>
      </c>
      <c r="F505">
        <v>19.063369640193979</v>
      </c>
    </row>
    <row r="506" spans="1:6">
      <c r="A506" t="s">
        <v>878</v>
      </c>
      <c r="B506">
        <v>2045</v>
      </c>
      <c r="C506" t="s">
        <v>854</v>
      </c>
      <c r="D506">
        <v>55.031653441353633</v>
      </c>
      <c r="E506">
        <v>35.221918826865888</v>
      </c>
      <c r="F506">
        <v>19.809734614487741</v>
      </c>
    </row>
    <row r="507" spans="1:6">
      <c r="A507" t="s">
        <v>878</v>
      </c>
      <c r="B507">
        <v>2046</v>
      </c>
      <c r="C507" t="s">
        <v>854</v>
      </c>
      <c r="D507">
        <v>55.760764313430442</v>
      </c>
      <c r="E507">
        <v>35.221918826865888</v>
      </c>
      <c r="F507">
        <v>20.538845486564551</v>
      </c>
    </row>
    <row r="508" spans="1:6">
      <c r="A508" t="s">
        <v>878</v>
      </c>
      <c r="B508">
        <v>2047</v>
      </c>
      <c r="C508" t="s">
        <v>854</v>
      </c>
      <c r="D508">
        <v>56.471654746865497</v>
      </c>
      <c r="E508">
        <v>35.221918826865888</v>
      </c>
      <c r="F508">
        <v>21.249735919999619</v>
      </c>
    </row>
    <row r="509" spans="1:6">
      <c r="A509" t="s">
        <v>878</v>
      </c>
      <c r="B509">
        <v>2048</v>
      </c>
      <c r="C509" t="s">
        <v>854</v>
      </c>
      <c r="D509">
        <v>57.19160827716756</v>
      </c>
      <c r="E509">
        <v>35.221918826865888</v>
      </c>
      <c r="F509">
        <v>21.969689450301669</v>
      </c>
    </row>
    <row r="510" spans="1:6">
      <c r="A510" t="s">
        <v>878</v>
      </c>
      <c r="B510">
        <v>2049</v>
      </c>
      <c r="C510" t="s">
        <v>854</v>
      </c>
      <c r="D510">
        <v>57.892144645042862</v>
      </c>
      <c r="E510">
        <v>35.221918826865888</v>
      </c>
      <c r="F510">
        <v>22.67022581817697</v>
      </c>
    </row>
    <row r="511" spans="1:6">
      <c r="A511" t="s">
        <v>878</v>
      </c>
      <c r="B511">
        <v>2050</v>
      </c>
      <c r="C511" t="s">
        <v>854</v>
      </c>
      <c r="D511">
        <v>58.60126183827871</v>
      </c>
      <c r="E511">
        <v>35.221918826865888</v>
      </c>
      <c r="F511">
        <v>23.379343011412821</v>
      </c>
    </row>
    <row r="512" spans="1:6">
      <c r="A512" t="s">
        <v>878</v>
      </c>
      <c r="B512">
        <v>2017</v>
      </c>
      <c r="C512" t="s">
        <v>847</v>
      </c>
      <c r="D512">
        <v>249.9087766400819</v>
      </c>
      <c r="E512">
        <v>249.9087766400819</v>
      </c>
      <c r="F512">
        <v>0</v>
      </c>
    </row>
    <row r="513" spans="1:6">
      <c r="A513" t="s">
        <v>878</v>
      </c>
      <c r="B513">
        <v>2018</v>
      </c>
      <c r="C513" t="s">
        <v>847</v>
      </c>
      <c r="D513">
        <v>229.18929165842681</v>
      </c>
      <c r="E513">
        <v>229.18929165842681</v>
      </c>
      <c r="F513">
        <v>0</v>
      </c>
    </row>
    <row r="514" spans="1:6">
      <c r="A514" t="s">
        <v>878</v>
      </c>
      <c r="B514">
        <v>2019</v>
      </c>
      <c r="C514" t="s">
        <v>847</v>
      </c>
      <c r="D514">
        <v>204.51502149724311</v>
      </c>
      <c r="E514">
        <v>204.51502149724311</v>
      </c>
      <c r="F514">
        <v>0</v>
      </c>
    </row>
    <row r="515" spans="1:6">
      <c r="A515" t="s">
        <v>878</v>
      </c>
      <c r="B515">
        <v>2020</v>
      </c>
      <c r="C515" t="s">
        <v>847</v>
      </c>
      <c r="D515">
        <v>211.77304254855699</v>
      </c>
      <c r="E515">
        <v>211.77304254855699</v>
      </c>
      <c r="F515">
        <v>0</v>
      </c>
    </row>
    <row r="516" spans="1:6">
      <c r="A516" t="s">
        <v>878</v>
      </c>
      <c r="B516">
        <v>2021</v>
      </c>
      <c r="C516" t="s">
        <v>847</v>
      </c>
      <c r="D516">
        <v>141.46518129277209</v>
      </c>
      <c r="E516">
        <v>141.46518129277209</v>
      </c>
      <c r="F516">
        <v>0</v>
      </c>
    </row>
    <row r="517" spans="1:6">
      <c r="A517" t="s">
        <v>878</v>
      </c>
      <c r="B517">
        <v>2022</v>
      </c>
      <c r="C517" t="s">
        <v>847</v>
      </c>
      <c r="D517">
        <v>153.00732555061219</v>
      </c>
      <c r="E517">
        <v>153.00732555061219</v>
      </c>
      <c r="F517">
        <v>0</v>
      </c>
    </row>
    <row r="518" spans="1:6">
      <c r="A518" t="s">
        <v>878</v>
      </c>
      <c r="B518">
        <v>2023</v>
      </c>
      <c r="C518" t="s">
        <v>847</v>
      </c>
      <c r="D518">
        <v>272.19095864461769</v>
      </c>
      <c r="E518">
        <v>249.9087766400819</v>
      </c>
      <c r="F518">
        <v>22.282182004535802</v>
      </c>
    </row>
    <row r="519" spans="1:6">
      <c r="A519" t="s">
        <v>878</v>
      </c>
      <c r="B519">
        <v>2024</v>
      </c>
      <c r="C519" t="s">
        <v>847</v>
      </c>
      <c r="D519">
        <v>354.91504442597318</v>
      </c>
      <c r="E519">
        <v>249.9087766400819</v>
      </c>
      <c r="F519">
        <v>105.0062677858913</v>
      </c>
    </row>
    <row r="520" spans="1:6">
      <c r="A520" t="s">
        <v>878</v>
      </c>
      <c r="B520">
        <v>2025</v>
      </c>
      <c r="C520" t="s">
        <v>847</v>
      </c>
      <c r="D520">
        <v>402.09584138474452</v>
      </c>
      <c r="E520">
        <v>249.9087766400819</v>
      </c>
      <c r="F520">
        <v>152.18706474466259</v>
      </c>
    </row>
    <row r="521" spans="1:6">
      <c r="A521" t="s">
        <v>878</v>
      </c>
      <c r="B521">
        <v>2026</v>
      </c>
      <c r="C521" t="s">
        <v>847</v>
      </c>
      <c r="D521">
        <v>427.41234234622772</v>
      </c>
      <c r="E521">
        <v>249.9087766400819</v>
      </c>
      <c r="F521">
        <v>177.50356570614579</v>
      </c>
    </row>
    <row r="522" spans="1:6">
      <c r="A522" t="s">
        <v>878</v>
      </c>
      <c r="B522">
        <v>2027</v>
      </c>
      <c r="C522" t="s">
        <v>847</v>
      </c>
      <c r="D522">
        <v>443.6028327428001</v>
      </c>
      <c r="E522">
        <v>249.9087766400819</v>
      </c>
      <c r="F522">
        <v>193.69405610271821</v>
      </c>
    </row>
    <row r="523" spans="1:6">
      <c r="A523" t="s">
        <v>878</v>
      </c>
      <c r="B523">
        <v>2028</v>
      </c>
      <c r="C523" t="s">
        <v>847</v>
      </c>
      <c r="D523">
        <v>452.93074867407819</v>
      </c>
      <c r="E523">
        <v>249.9087766400819</v>
      </c>
      <c r="F523">
        <v>203.02197203399629</v>
      </c>
    </row>
    <row r="524" spans="1:6">
      <c r="A524" t="s">
        <v>878</v>
      </c>
      <c r="B524">
        <v>2029</v>
      </c>
      <c r="C524" t="s">
        <v>847</v>
      </c>
      <c r="D524">
        <v>459.13931202630238</v>
      </c>
      <c r="E524">
        <v>249.9087766400819</v>
      </c>
      <c r="F524">
        <v>209.23053538622051</v>
      </c>
    </row>
    <row r="525" spans="1:6">
      <c r="A525" t="s">
        <v>878</v>
      </c>
      <c r="B525">
        <v>2030</v>
      </c>
      <c r="C525" t="s">
        <v>847</v>
      </c>
      <c r="D525">
        <v>463.91643429798609</v>
      </c>
      <c r="E525">
        <v>249.9087766400819</v>
      </c>
      <c r="F525">
        <v>214.00765765790419</v>
      </c>
    </row>
    <row r="526" spans="1:6">
      <c r="A526" t="s">
        <v>878</v>
      </c>
      <c r="B526">
        <v>2031</v>
      </c>
      <c r="C526" t="s">
        <v>847</v>
      </c>
      <c r="D526">
        <v>468.0894019872178</v>
      </c>
      <c r="E526">
        <v>249.9087766400819</v>
      </c>
      <c r="F526">
        <v>218.1806253471359</v>
      </c>
    </row>
    <row r="527" spans="1:6">
      <c r="A527" t="s">
        <v>878</v>
      </c>
      <c r="B527">
        <v>2032</v>
      </c>
      <c r="C527" t="s">
        <v>847</v>
      </c>
      <c r="D527">
        <v>472.00971028612202</v>
      </c>
      <c r="E527">
        <v>249.9087766400819</v>
      </c>
      <c r="F527">
        <v>222.10093364604009</v>
      </c>
    </row>
    <row r="528" spans="1:6">
      <c r="A528" t="s">
        <v>878</v>
      </c>
      <c r="B528">
        <v>2033</v>
      </c>
      <c r="C528" t="s">
        <v>847</v>
      </c>
      <c r="D528">
        <v>475.82389760412588</v>
      </c>
      <c r="E528">
        <v>249.9087766400819</v>
      </c>
      <c r="F528">
        <v>225.91512096404401</v>
      </c>
    </row>
    <row r="529" spans="1:6">
      <c r="A529" t="s">
        <v>878</v>
      </c>
      <c r="B529">
        <v>2034</v>
      </c>
      <c r="C529" t="s">
        <v>847</v>
      </c>
      <c r="D529">
        <v>479.58709223156058</v>
      </c>
      <c r="E529">
        <v>249.9087766400819</v>
      </c>
      <c r="F529">
        <v>229.67831559147871</v>
      </c>
    </row>
    <row r="530" spans="1:6">
      <c r="A530" t="s">
        <v>878</v>
      </c>
      <c r="B530">
        <v>2035</v>
      </c>
      <c r="C530" t="s">
        <v>847</v>
      </c>
      <c r="D530">
        <v>483.31371002394673</v>
      </c>
      <c r="E530">
        <v>249.9087766400819</v>
      </c>
      <c r="F530">
        <v>233.4049333838648</v>
      </c>
    </row>
    <row r="531" spans="1:6">
      <c r="A531" t="s">
        <v>878</v>
      </c>
      <c r="B531">
        <v>2036</v>
      </c>
      <c r="C531" t="s">
        <v>847</v>
      </c>
      <c r="D531">
        <v>486.97369317352059</v>
      </c>
      <c r="E531">
        <v>249.9087766400819</v>
      </c>
      <c r="F531">
        <v>237.06491653343869</v>
      </c>
    </row>
    <row r="532" spans="1:6">
      <c r="A532" t="s">
        <v>878</v>
      </c>
      <c r="B532">
        <v>2037</v>
      </c>
      <c r="C532" t="s">
        <v>847</v>
      </c>
      <c r="D532">
        <v>490.61767095312672</v>
      </c>
      <c r="E532">
        <v>249.9087766400819</v>
      </c>
      <c r="F532">
        <v>240.70889431304479</v>
      </c>
    </row>
    <row r="533" spans="1:6">
      <c r="A533" t="s">
        <v>878</v>
      </c>
      <c r="B533">
        <v>2038</v>
      </c>
      <c r="C533" t="s">
        <v>847</v>
      </c>
      <c r="D533">
        <v>494.26891957676531</v>
      </c>
      <c r="E533">
        <v>249.9087766400819</v>
      </c>
      <c r="F533">
        <v>244.36014293668339</v>
      </c>
    </row>
    <row r="534" spans="1:6">
      <c r="A534" t="s">
        <v>878</v>
      </c>
      <c r="B534">
        <v>2039</v>
      </c>
      <c r="C534" t="s">
        <v>847</v>
      </c>
      <c r="D534">
        <v>497.93819553393752</v>
      </c>
      <c r="E534">
        <v>249.9087766400819</v>
      </c>
      <c r="F534">
        <v>248.02941889385559</v>
      </c>
    </row>
    <row r="535" spans="1:6">
      <c r="A535" t="s">
        <v>878</v>
      </c>
      <c r="B535">
        <v>2040</v>
      </c>
      <c r="C535" t="s">
        <v>847</v>
      </c>
      <c r="D535">
        <v>501.63052792655901</v>
      </c>
      <c r="E535">
        <v>249.9087766400819</v>
      </c>
      <c r="F535">
        <v>251.72175128647709</v>
      </c>
    </row>
    <row r="536" spans="1:6">
      <c r="A536" t="s">
        <v>878</v>
      </c>
      <c r="B536">
        <v>2041</v>
      </c>
      <c r="C536" t="s">
        <v>847</v>
      </c>
      <c r="D536">
        <v>505.28416069919052</v>
      </c>
      <c r="E536">
        <v>249.9087766400819</v>
      </c>
      <c r="F536">
        <v>255.3753840591086</v>
      </c>
    </row>
    <row r="537" spans="1:6">
      <c r="A537" t="s">
        <v>878</v>
      </c>
      <c r="B537">
        <v>2042</v>
      </c>
      <c r="C537" t="s">
        <v>847</v>
      </c>
      <c r="D537">
        <v>508.8695360174554</v>
      </c>
      <c r="E537">
        <v>249.9087766400819</v>
      </c>
      <c r="F537">
        <v>258.96075937737351</v>
      </c>
    </row>
    <row r="538" spans="1:6">
      <c r="A538" t="s">
        <v>878</v>
      </c>
      <c r="B538">
        <v>2043</v>
      </c>
      <c r="C538" t="s">
        <v>847</v>
      </c>
      <c r="D538">
        <v>512.37185192160405</v>
      </c>
      <c r="E538">
        <v>249.9087766400819</v>
      </c>
      <c r="F538">
        <v>262.46307528152221</v>
      </c>
    </row>
    <row r="539" spans="1:6">
      <c r="A539" t="s">
        <v>878</v>
      </c>
      <c r="B539">
        <v>2044</v>
      </c>
      <c r="C539" t="s">
        <v>847</v>
      </c>
      <c r="D539">
        <v>515.78308591332689</v>
      </c>
      <c r="E539">
        <v>249.9087766400819</v>
      </c>
      <c r="F539">
        <v>265.87430927324499</v>
      </c>
    </row>
    <row r="540" spans="1:6">
      <c r="A540" t="s">
        <v>878</v>
      </c>
      <c r="B540">
        <v>2045</v>
      </c>
      <c r="C540" t="s">
        <v>847</v>
      </c>
      <c r="D540">
        <v>519.16439658053446</v>
      </c>
      <c r="E540">
        <v>249.9087766400819</v>
      </c>
      <c r="F540">
        <v>269.25561994045262</v>
      </c>
    </row>
    <row r="541" spans="1:6">
      <c r="A541" t="s">
        <v>878</v>
      </c>
      <c r="B541">
        <v>2046</v>
      </c>
      <c r="C541" t="s">
        <v>847</v>
      </c>
      <c r="D541">
        <v>522.47734282201372</v>
      </c>
      <c r="E541">
        <v>249.9087766400819</v>
      </c>
      <c r="F541">
        <v>272.56856618193183</v>
      </c>
    </row>
    <row r="542" spans="1:6">
      <c r="A542" t="s">
        <v>878</v>
      </c>
      <c r="B542">
        <v>2047</v>
      </c>
      <c r="C542" t="s">
        <v>847</v>
      </c>
      <c r="D542">
        <v>525.70314793724435</v>
      </c>
      <c r="E542">
        <v>249.9087766400819</v>
      </c>
      <c r="F542">
        <v>275.79437129716251</v>
      </c>
    </row>
    <row r="543" spans="1:6">
      <c r="A543" t="s">
        <v>878</v>
      </c>
      <c r="B543">
        <v>2048</v>
      </c>
      <c r="C543" t="s">
        <v>847</v>
      </c>
      <c r="D543">
        <v>528.89941319831303</v>
      </c>
      <c r="E543">
        <v>249.9087766400819</v>
      </c>
      <c r="F543">
        <v>278.99063655823107</v>
      </c>
    </row>
    <row r="544" spans="1:6">
      <c r="A544" t="s">
        <v>878</v>
      </c>
      <c r="B544">
        <v>2049</v>
      </c>
      <c r="C544" t="s">
        <v>847</v>
      </c>
      <c r="D544">
        <v>532.02476160629624</v>
      </c>
      <c r="E544">
        <v>249.9087766400819</v>
      </c>
      <c r="F544">
        <v>282.11598496621428</v>
      </c>
    </row>
    <row r="545" spans="1:6">
      <c r="A545" t="s">
        <v>878</v>
      </c>
      <c r="B545">
        <v>2050</v>
      </c>
      <c r="C545" t="s">
        <v>847</v>
      </c>
      <c r="D545">
        <v>535.12732194850787</v>
      </c>
      <c r="E545">
        <v>249.9087766400819</v>
      </c>
      <c r="F545">
        <v>285.21854530842597</v>
      </c>
    </row>
    <row r="546" spans="1:6">
      <c r="A546" t="s">
        <v>878</v>
      </c>
      <c r="B546">
        <v>2017</v>
      </c>
      <c r="C546" t="s">
        <v>892</v>
      </c>
      <c r="D546">
        <v>884.10192308131889</v>
      </c>
      <c r="E546">
        <v>884.10192308131889</v>
      </c>
      <c r="F546">
        <v>0</v>
      </c>
    </row>
    <row r="547" spans="1:6">
      <c r="A547" t="s">
        <v>878</v>
      </c>
      <c r="B547">
        <v>2018</v>
      </c>
      <c r="C547" t="s">
        <v>892</v>
      </c>
      <c r="D547">
        <v>1022.910259800845</v>
      </c>
      <c r="E547">
        <v>884.10192308131889</v>
      </c>
      <c r="F547">
        <v>138.80833671952661</v>
      </c>
    </row>
    <row r="548" spans="1:6">
      <c r="A548" t="s">
        <v>878</v>
      </c>
      <c r="B548">
        <v>2019</v>
      </c>
      <c r="C548" t="s">
        <v>892</v>
      </c>
      <c r="D548">
        <v>1107.9662793604609</v>
      </c>
      <c r="E548">
        <v>884.10192308131889</v>
      </c>
      <c r="F548">
        <v>223.8643562791423</v>
      </c>
    </row>
    <row r="549" spans="1:6">
      <c r="A549" t="s">
        <v>878</v>
      </c>
      <c r="B549">
        <v>2020</v>
      </c>
      <c r="C549" t="s">
        <v>892</v>
      </c>
      <c r="D549">
        <v>937.15927603696866</v>
      </c>
      <c r="E549">
        <v>884.10192308131889</v>
      </c>
      <c r="F549">
        <v>53.057352955649783</v>
      </c>
    </row>
    <row r="550" spans="1:6">
      <c r="A550" t="s">
        <v>878</v>
      </c>
      <c r="B550">
        <v>2021</v>
      </c>
      <c r="C550" t="s">
        <v>892</v>
      </c>
      <c r="D550">
        <v>1100.214061693325</v>
      </c>
      <c r="E550">
        <v>884.10192308131889</v>
      </c>
      <c r="F550">
        <v>216.11213861200591</v>
      </c>
    </row>
    <row r="551" spans="1:6">
      <c r="A551" t="s">
        <v>878</v>
      </c>
      <c r="B551">
        <v>2022</v>
      </c>
      <c r="C551" t="s">
        <v>892</v>
      </c>
      <c r="D551">
        <v>1110.181404526395</v>
      </c>
      <c r="E551">
        <v>884.10192308131889</v>
      </c>
      <c r="F551">
        <v>226.07948144507569</v>
      </c>
    </row>
    <row r="552" spans="1:6">
      <c r="A552" t="s">
        <v>878</v>
      </c>
      <c r="B552">
        <v>2023</v>
      </c>
      <c r="C552" t="s">
        <v>892</v>
      </c>
      <c r="D552">
        <v>1109.159157223321</v>
      </c>
      <c r="E552">
        <v>884.10192308131889</v>
      </c>
      <c r="F552">
        <v>225.05723414200261</v>
      </c>
    </row>
    <row r="553" spans="1:6">
      <c r="A553" t="s">
        <v>878</v>
      </c>
      <c r="B553">
        <v>2024</v>
      </c>
      <c r="C553" t="s">
        <v>892</v>
      </c>
      <c r="D553">
        <v>1117.9536629318011</v>
      </c>
      <c r="E553">
        <v>884.10192308131889</v>
      </c>
      <c r="F553">
        <v>233.85173985048169</v>
      </c>
    </row>
    <row r="554" spans="1:6">
      <c r="A554" t="s">
        <v>878</v>
      </c>
      <c r="B554">
        <v>2025</v>
      </c>
      <c r="C554" t="s">
        <v>892</v>
      </c>
      <c r="D554">
        <v>1127.9004138285129</v>
      </c>
      <c r="E554">
        <v>884.10192308131889</v>
      </c>
      <c r="F554">
        <v>243.7984907471938</v>
      </c>
    </row>
    <row r="555" spans="1:6">
      <c r="A555" t="s">
        <v>878</v>
      </c>
      <c r="B555">
        <v>2026</v>
      </c>
      <c r="C555" t="s">
        <v>892</v>
      </c>
      <c r="D555">
        <v>1138.0802287840299</v>
      </c>
      <c r="E555">
        <v>884.10192308131889</v>
      </c>
      <c r="F555">
        <v>253.9783057027108</v>
      </c>
    </row>
    <row r="556" spans="1:6">
      <c r="A556" t="s">
        <v>878</v>
      </c>
      <c r="B556">
        <v>2027</v>
      </c>
      <c r="C556" t="s">
        <v>892</v>
      </c>
      <c r="D556">
        <v>1160.308576981919</v>
      </c>
      <c r="E556">
        <v>884.10192308131889</v>
      </c>
      <c r="F556">
        <v>276.20665390060037</v>
      </c>
    </row>
    <row r="557" spans="1:6">
      <c r="A557" t="s">
        <v>878</v>
      </c>
      <c r="B557">
        <v>2028</v>
      </c>
      <c r="C557" t="s">
        <v>892</v>
      </c>
      <c r="D557">
        <v>1169.669642492908</v>
      </c>
      <c r="E557">
        <v>884.10192308131889</v>
      </c>
      <c r="F557">
        <v>285.56771941158928</v>
      </c>
    </row>
    <row r="558" spans="1:6">
      <c r="A558" t="s">
        <v>878</v>
      </c>
      <c r="B558">
        <v>2029</v>
      </c>
      <c r="C558" t="s">
        <v>892</v>
      </c>
      <c r="D558">
        <v>1179.678233762899</v>
      </c>
      <c r="E558">
        <v>884.10192308131889</v>
      </c>
      <c r="F558">
        <v>295.57631068158042</v>
      </c>
    </row>
    <row r="559" spans="1:6">
      <c r="A559" t="s">
        <v>878</v>
      </c>
      <c r="B559">
        <v>2030</v>
      </c>
      <c r="C559" t="s">
        <v>892</v>
      </c>
      <c r="D559">
        <v>1189.7795978255181</v>
      </c>
      <c r="E559">
        <v>884.10192308131889</v>
      </c>
      <c r="F559">
        <v>305.67767474419918</v>
      </c>
    </row>
    <row r="560" spans="1:6">
      <c r="A560" t="s">
        <v>878</v>
      </c>
      <c r="B560">
        <v>2031</v>
      </c>
      <c r="C560" t="s">
        <v>892</v>
      </c>
      <c r="D560">
        <v>1200.1780419001379</v>
      </c>
      <c r="E560">
        <v>884.10192308131889</v>
      </c>
      <c r="F560">
        <v>316.07611881881951</v>
      </c>
    </row>
    <row r="561" spans="1:6">
      <c r="A561" t="s">
        <v>878</v>
      </c>
      <c r="B561">
        <v>2032</v>
      </c>
      <c r="C561" t="s">
        <v>892</v>
      </c>
      <c r="D561">
        <v>1210.714687769125</v>
      </c>
      <c r="E561">
        <v>884.10192308131889</v>
      </c>
      <c r="F561">
        <v>326.61276468780642</v>
      </c>
    </row>
    <row r="562" spans="1:6">
      <c r="A562" t="s">
        <v>878</v>
      </c>
      <c r="B562">
        <v>2033</v>
      </c>
      <c r="C562" t="s">
        <v>892</v>
      </c>
      <c r="D562">
        <v>1221.311500598579</v>
      </c>
      <c r="E562">
        <v>884.10192308131889</v>
      </c>
      <c r="F562">
        <v>337.20957751725962</v>
      </c>
    </row>
    <row r="563" spans="1:6">
      <c r="A563" t="s">
        <v>878</v>
      </c>
      <c r="B563">
        <v>2034</v>
      </c>
      <c r="C563" t="s">
        <v>892</v>
      </c>
      <c r="D563">
        <v>1231.905294938651</v>
      </c>
      <c r="E563">
        <v>884.10192308131889</v>
      </c>
      <c r="F563">
        <v>347.80337185733191</v>
      </c>
    </row>
    <row r="564" spans="1:6">
      <c r="A564" t="s">
        <v>878</v>
      </c>
      <c r="B564">
        <v>2035</v>
      </c>
      <c r="C564" t="s">
        <v>892</v>
      </c>
      <c r="D564">
        <v>1242.439030695605</v>
      </c>
      <c r="E564">
        <v>884.10192308131889</v>
      </c>
      <c r="F564">
        <v>358.33710761428648</v>
      </c>
    </row>
    <row r="565" spans="1:6">
      <c r="A565" t="s">
        <v>878</v>
      </c>
      <c r="B565">
        <v>2036</v>
      </c>
      <c r="C565" t="s">
        <v>892</v>
      </c>
      <c r="D565">
        <v>1252.719626469597</v>
      </c>
      <c r="E565">
        <v>884.10192308131889</v>
      </c>
      <c r="F565">
        <v>368.61770338827779</v>
      </c>
    </row>
    <row r="566" spans="1:6">
      <c r="A566" t="s">
        <v>878</v>
      </c>
      <c r="B566">
        <v>2037</v>
      </c>
      <c r="C566" t="s">
        <v>892</v>
      </c>
      <c r="D566">
        <v>1263.0852893147751</v>
      </c>
      <c r="E566">
        <v>884.10192308131889</v>
      </c>
      <c r="F566">
        <v>378.98336623345602</v>
      </c>
    </row>
    <row r="567" spans="1:6">
      <c r="A567" t="s">
        <v>878</v>
      </c>
      <c r="B567">
        <v>2038</v>
      </c>
      <c r="C567" t="s">
        <v>892</v>
      </c>
      <c r="D567">
        <v>1273.536723120947</v>
      </c>
      <c r="E567">
        <v>884.10192308131889</v>
      </c>
      <c r="F567">
        <v>389.43480003962839</v>
      </c>
    </row>
    <row r="568" spans="1:6">
      <c r="A568" t="s">
        <v>878</v>
      </c>
      <c r="B568">
        <v>2039</v>
      </c>
      <c r="C568" t="s">
        <v>892</v>
      </c>
      <c r="D568">
        <v>1284.074637602281</v>
      </c>
      <c r="E568">
        <v>884.10192308131889</v>
      </c>
      <c r="F568">
        <v>399.97271452096209</v>
      </c>
    </row>
    <row r="569" spans="1:6">
      <c r="A569" t="s">
        <v>878</v>
      </c>
      <c r="B569">
        <v>2040</v>
      </c>
      <c r="C569" t="s">
        <v>892</v>
      </c>
      <c r="D569">
        <v>1294.6997483454879</v>
      </c>
      <c r="E569">
        <v>884.10192308131889</v>
      </c>
      <c r="F569">
        <v>410.59782526416899</v>
      </c>
    </row>
    <row r="570" spans="1:6">
      <c r="A570" t="s">
        <v>878</v>
      </c>
      <c r="B570">
        <v>2041</v>
      </c>
      <c r="C570" t="s">
        <v>892</v>
      </c>
      <c r="D570">
        <v>1305.073869523369</v>
      </c>
      <c r="E570">
        <v>884.10192308131889</v>
      </c>
      <c r="F570">
        <v>420.97194644205041</v>
      </c>
    </row>
    <row r="571" spans="1:6">
      <c r="A571" t="s">
        <v>878</v>
      </c>
      <c r="B571">
        <v>2042</v>
      </c>
      <c r="C571" t="s">
        <v>892</v>
      </c>
      <c r="D571">
        <v>1315.1894136174631</v>
      </c>
      <c r="E571">
        <v>884.10192308131889</v>
      </c>
      <c r="F571">
        <v>431.08749053614372</v>
      </c>
    </row>
    <row r="572" spans="1:6">
      <c r="A572" t="s">
        <v>878</v>
      </c>
      <c r="B572">
        <v>2043</v>
      </c>
      <c r="C572" t="s">
        <v>892</v>
      </c>
      <c r="D572">
        <v>1325.038931478141</v>
      </c>
      <c r="E572">
        <v>884.10192308131889</v>
      </c>
      <c r="F572">
        <v>440.93700839682248</v>
      </c>
    </row>
    <row r="573" spans="1:6">
      <c r="A573" t="s">
        <v>878</v>
      </c>
      <c r="B573">
        <v>2044</v>
      </c>
      <c r="C573" t="s">
        <v>892</v>
      </c>
      <c r="D573">
        <v>1334.615121364732</v>
      </c>
      <c r="E573">
        <v>884.10192308131889</v>
      </c>
      <c r="F573">
        <v>450.51319828341258</v>
      </c>
    </row>
    <row r="574" spans="1:6">
      <c r="A574" t="s">
        <v>878</v>
      </c>
      <c r="B574">
        <v>2045</v>
      </c>
      <c r="C574" t="s">
        <v>892</v>
      </c>
      <c r="D574">
        <v>1344.2605193406589</v>
      </c>
      <c r="E574">
        <v>884.10192308131889</v>
      </c>
      <c r="F574">
        <v>460.15859625934019</v>
      </c>
    </row>
    <row r="575" spans="1:6">
      <c r="A575" t="s">
        <v>878</v>
      </c>
      <c r="B575">
        <v>2046</v>
      </c>
      <c r="C575" t="s">
        <v>892</v>
      </c>
      <c r="D575">
        <v>1353.623416927928</v>
      </c>
      <c r="E575">
        <v>884.10192308131889</v>
      </c>
      <c r="F575">
        <v>469.52149384660891</v>
      </c>
    </row>
    <row r="576" spans="1:6">
      <c r="A576" t="s">
        <v>878</v>
      </c>
      <c r="B576">
        <v>2047</v>
      </c>
      <c r="C576" t="s">
        <v>892</v>
      </c>
      <c r="D576">
        <v>1362.696783407589</v>
      </c>
      <c r="E576">
        <v>884.10192308131889</v>
      </c>
      <c r="F576">
        <v>478.59486032627041</v>
      </c>
    </row>
    <row r="577" spans="1:6">
      <c r="A577" t="s">
        <v>878</v>
      </c>
      <c r="B577">
        <v>2048</v>
      </c>
      <c r="C577" t="s">
        <v>892</v>
      </c>
      <c r="D577">
        <v>1371.8309688552481</v>
      </c>
      <c r="E577">
        <v>884.10192308131889</v>
      </c>
      <c r="F577">
        <v>487.72904577392882</v>
      </c>
    </row>
    <row r="578" spans="1:6">
      <c r="A578" t="s">
        <v>878</v>
      </c>
      <c r="B578">
        <v>2049</v>
      </c>
      <c r="C578" t="s">
        <v>892</v>
      </c>
      <c r="D578">
        <v>1380.6667808330401</v>
      </c>
      <c r="E578">
        <v>884.10192308131889</v>
      </c>
      <c r="F578">
        <v>496.56485775172138</v>
      </c>
    </row>
    <row r="579" spans="1:6">
      <c r="A579" t="s">
        <v>878</v>
      </c>
      <c r="B579">
        <v>2050</v>
      </c>
      <c r="C579" t="s">
        <v>892</v>
      </c>
      <c r="D579">
        <v>1389.559503301323</v>
      </c>
      <c r="E579">
        <v>884.10192308131889</v>
      </c>
      <c r="F579">
        <v>505.45758022000388</v>
      </c>
    </row>
    <row r="580" spans="1:6">
      <c r="A580" t="s">
        <v>878</v>
      </c>
      <c r="B580">
        <v>2017</v>
      </c>
      <c r="C580" t="s">
        <v>853</v>
      </c>
      <c r="D580">
        <v>0</v>
      </c>
      <c r="E580">
        <v>0</v>
      </c>
      <c r="F580">
        <v>0</v>
      </c>
    </row>
    <row r="581" spans="1:6">
      <c r="A581" t="s">
        <v>878</v>
      </c>
      <c r="B581">
        <v>2018</v>
      </c>
      <c r="C581" t="s">
        <v>853</v>
      </c>
      <c r="D581">
        <v>0</v>
      </c>
      <c r="E581">
        <v>0</v>
      </c>
      <c r="F581">
        <v>0</v>
      </c>
    </row>
    <row r="582" spans="1:6">
      <c r="A582" t="s">
        <v>878</v>
      </c>
      <c r="B582">
        <v>2019</v>
      </c>
      <c r="C582" t="s">
        <v>853</v>
      </c>
      <c r="D582">
        <v>0</v>
      </c>
      <c r="E582">
        <v>0</v>
      </c>
      <c r="F582">
        <v>0</v>
      </c>
    </row>
    <row r="583" spans="1:6">
      <c r="A583" t="s">
        <v>878</v>
      </c>
      <c r="B583">
        <v>2020</v>
      </c>
      <c r="C583" t="s">
        <v>853</v>
      </c>
      <c r="D583">
        <v>0</v>
      </c>
      <c r="E583">
        <v>0</v>
      </c>
      <c r="F583">
        <v>0</v>
      </c>
    </row>
    <row r="584" spans="1:6">
      <c r="A584" t="s">
        <v>878</v>
      </c>
      <c r="B584">
        <v>2021</v>
      </c>
      <c r="C584" t="s">
        <v>853</v>
      </c>
      <c r="D584">
        <v>0</v>
      </c>
      <c r="E584">
        <v>0</v>
      </c>
      <c r="F584">
        <v>0</v>
      </c>
    </row>
    <row r="585" spans="1:6">
      <c r="A585" t="s">
        <v>878</v>
      </c>
      <c r="B585">
        <v>2022</v>
      </c>
      <c r="C585" t="s">
        <v>853</v>
      </c>
      <c r="D585">
        <v>0</v>
      </c>
      <c r="E585">
        <v>0</v>
      </c>
      <c r="F585">
        <v>0</v>
      </c>
    </row>
    <row r="586" spans="1:6">
      <c r="A586" t="s">
        <v>878</v>
      </c>
      <c r="B586">
        <v>2023</v>
      </c>
      <c r="C586" t="s">
        <v>853</v>
      </c>
      <c r="D586">
        <v>0</v>
      </c>
      <c r="E586">
        <v>0</v>
      </c>
      <c r="F586">
        <v>0</v>
      </c>
    </row>
    <row r="587" spans="1:6">
      <c r="A587" t="s">
        <v>878</v>
      </c>
      <c r="B587">
        <v>2024</v>
      </c>
      <c r="C587" t="s">
        <v>853</v>
      </c>
      <c r="D587">
        <v>0</v>
      </c>
      <c r="E587">
        <v>0</v>
      </c>
      <c r="F587">
        <v>0</v>
      </c>
    </row>
    <row r="588" spans="1:6">
      <c r="A588" t="s">
        <v>878</v>
      </c>
      <c r="B588">
        <v>2025</v>
      </c>
      <c r="C588" t="s">
        <v>853</v>
      </c>
      <c r="D588">
        <v>0</v>
      </c>
      <c r="E588">
        <v>0</v>
      </c>
      <c r="F588">
        <v>0</v>
      </c>
    </row>
    <row r="589" spans="1:6">
      <c r="A589" t="s">
        <v>878</v>
      </c>
      <c r="B589">
        <v>2026</v>
      </c>
      <c r="C589" t="s">
        <v>853</v>
      </c>
      <c r="D589">
        <v>0</v>
      </c>
      <c r="E589">
        <v>0</v>
      </c>
      <c r="F589">
        <v>0</v>
      </c>
    </row>
    <row r="590" spans="1:6">
      <c r="A590" t="s">
        <v>878</v>
      </c>
      <c r="B590">
        <v>2027</v>
      </c>
      <c r="C590" t="s">
        <v>853</v>
      </c>
      <c r="D590">
        <v>0</v>
      </c>
      <c r="E590">
        <v>0</v>
      </c>
      <c r="F590">
        <v>0</v>
      </c>
    </row>
    <row r="591" spans="1:6">
      <c r="A591" t="s">
        <v>878</v>
      </c>
      <c r="B591">
        <v>2028</v>
      </c>
      <c r="C591" t="s">
        <v>853</v>
      </c>
      <c r="D591">
        <v>0</v>
      </c>
      <c r="E591">
        <v>0</v>
      </c>
      <c r="F591">
        <v>0</v>
      </c>
    </row>
    <row r="592" spans="1:6">
      <c r="A592" t="s">
        <v>878</v>
      </c>
      <c r="B592">
        <v>2029</v>
      </c>
      <c r="C592" t="s">
        <v>853</v>
      </c>
      <c r="D592">
        <v>0</v>
      </c>
      <c r="E592">
        <v>0</v>
      </c>
      <c r="F592">
        <v>0</v>
      </c>
    </row>
    <row r="593" spans="1:6">
      <c r="A593" t="s">
        <v>878</v>
      </c>
      <c r="B593">
        <v>2030</v>
      </c>
      <c r="C593" t="s">
        <v>853</v>
      </c>
      <c r="D593">
        <v>0</v>
      </c>
      <c r="E593">
        <v>0</v>
      </c>
      <c r="F593">
        <v>0</v>
      </c>
    </row>
    <row r="594" spans="1:6">
      <c r="A594" t="s">
        <v>878</v>
      </c>
      <c r="B594">
        <v>2031</v>
      </c>
      <c r="C594" t="s">
        <v>853</v>
      </c>
      <c r="D594">
        <v>0</v>
      </c>
      <c r="E594">
        <v>0</v>
      </c>
      <c r="F594">
        <v>0</v>
      </c>
    </row>
    <row r="595" spans="1:6">
      <c r="A595" t="s">
        <v>878</v>
      </c>
      <c r="B595">
        <v>2032</v>
      </c>
      <c r="C595" t="s">
        <v>853</v>
      </c>
      <c r="D595">
        <v>0</v>
      </c>
      <c r="E595">
        <v>0</v>
      </c>
      <c r="F595">
        <v>0</v>
      </c>
    </row>
    <row r="596" spans="1:6">
      <c r="A596" t="s">
        <v>878</v>
      </c>
      <c r="B596">
        <v>2033</v>
      </c>
      <c r="C596" t="s">
        <v>853</v>
      </c>
      <c r="D596">
        <v>0</v>
      </c>
      <c r="E596">
        <v>0</v>
      </c>
      <c r="F596">
        <v>0</v>
      </c>
    </row>
    <row r="597" spans="1:6">
      <c r="A597" t="s">
        <v>878</v>
      </c>
      <c r="B597">
        <v>2034</v>
      </c>
      <c r="C597" t="s">
        <v>853</v>
      </c>
      <c r="D597">
        <v>0</v>
      </c>
      <c r="E597">
        <v>0</v>
      </c>
      <c r="F597">
        <v>0</v>
      </c>
    </row>
    <row r="598" spans="1:6">
      <c r="A598" t="s">
        <v>878</v>
      </c>
      <c r="B598">
        <v>2035</v>
      </c>
      <c r="C598" t="s">
        <v>853</v>
      </c>
      <c r="D598">
        <v>0</v>
      </c>
      <c r="E598">
        <v>0</v>
      </c>
      <c r="F598">
        <v>0</v>
      </c>
    </row>
    <row r="599" spans="1:6">
      <c r="A599" t="s">
        <v>878</v>
      </c>
      <c r="B599">
        <v>2036</v>
      </c>
      <c r="C599" t="s">
        <v>853</v>
      </c>
      <c r="D599">
        <v>0</v>
      </c>
      <c r="E599">
        <v>0</v>
      </c>
      <c r="F599">
        <v>0</v>
      </c>
    </row>
    <row r="600" spans="1:6">
      <c r="A600" t="s">
        <v>878</v>
      </c>
      <c r="B600">
        <v>2037</v>
      </c>
      <c r="C600" t="s">
        <v>853</v>
      </c>
      <c r="D600">
        <v>0</v>
      </c>
      <c r="E600">
        <v>0</v>
      </c>
      <c r="F600">
        <v>0</v>
      </c>
    </row>
    <row r="601" spans="1:6">
      <c r="A601" t="s">
        <v>878</v>
      </c>
      <c r="B601">
        <v>2038</v>
      </c>
      <c r="C601" t="s">
        <v>853</v>
      </c>
      <c r="D601">
        <v>0</v>
      </c>
      <c r="E601">
        <v>0</v>
      </c>
      <c r="F601">
        <v>0</v>
      </c>
    </row>
    <row r="602" spans="1:6">
      <c r="A602" t="s">
        <v>878</v>
      </c>
      <c r="B602">
        <v>2039</v>
      </c>
      <c r="C602" t="s">
        <v>853</v>
      </c>
      <c r="D602">
        <v>0</v>
      </c>
      <c r="E602">
        <v>0</v>
      </c>
      <c r="F602">
        <v>0</v>
      </c>
    </row>
    <row r="603" spans="1:6">
      <c r="A603" t="s">
        <v>878</v>
      </c>
      <c r="B603">
        <v>2040</v>
      </c>
      <c r="C603" t="s">
        <v>853</v>
      </c>
      <c r="D603">
        <v>0</v>
      </c>
      <c r="E603">
        <v>0</v>
      </c>
      <c r="F603">
        <v>0</v>
      </c>
    </row>
    <row r="604" spans="1:6">
      <c r="A604" t="s">
        <v>878</v>
      </c>
      <c r="B604">
        <v>2041</v>
      </c>
      <c r="C604" t="s">
        <v>853</v>
      </c>
      <c r="D604">
        <v>0</v>
      </c>
      <c r="E604">
        <v>0</v>
      </c>
      <c r="F604">
        <v>0</v>
      </c>
    </row>
    <row r="605" spans="1:6">
      <c r="A605" t="s">
        <v>878</v>
      </c>
      <c r="B605">
        <v>2042</v>
      </c>
      <c r="C605" t="s">
        <v>853</v>
      </c>
      <c r="D605">
        <v>0</v>
      </c>
      <c r="E605">
        <v>0</v>
      </c>
      <c r="F605">
        <v>0</v>
      </c>
    </row>
    <row r="606" spans="1:6">
      <c r="A606" t="s">
        <v>878</v>
      </c>
      <c r="B606">
        <v>2043</v>
      </c>
      <c r="C606" t="s">
        <v>853</v>
      </c>
      <c r="D606">
        <v>0</v>
      </c>
      <c r="E606">
        <v>0</v>
      </c>
      <c r="F606">
        <v>0</v>
      </c>
    </row>
    <row r="607" spans="1:6">
      <c r="A607" t="s">
        <v>878</v>
      </c>
      <c r="B607">
        <v>2044</v>
      </c>
      <c r="C607" t="s">
        <v>853</v>
      </c>
      <c r="D607">
        <v>0</v>
      </c>
      <c r="E607">
        <v>0</v>
      </c>
      <c r="F607">
        <v>0</v>
      </c>
    </row>
    <row r="608" spans="1:6">
      <c r="A608" t="s">
        <v>878</v>
      </c>
      <c r="B608">
        <v>2045</v>
      </c>
      <c r="C608" t="s">
        <v>853</v>
      </c>
      <c r="D608">
        <v>0</v>
      </c>
      <c r="E608">
        <v>0</v>
      </c>
      <c r="F608">
        <v>0</v>
      </c>
    </row>
    <row r="609" spans="1:6">
      <c r="A609" t="s">
        <v>878</v>
      </c>
      <c r="B609">
        <v>2046</v>
      </c>
      <c r="C609" t="s">
        <v>853</v>
      </c>
      <c r="D609">
        <v>0</v>
      </c>
      <c r="E609">
        <v>0</v>
      </c>
      <c r="F609">
        <v>0</v>
      </c>
    </row>
    <row r="610" spans="1:6">
      <c r="A610" t="s">
        <v>878</v>
      </c>
      <c r="B610">
        <v>2047</v>
      </c>
      <c r="C610" t="s">
        <v>853</v>
      </c>
      <c r="D610">
        <v>0</v>
      </c>
      <c r="E610">
        <v>0</v>
      </c>
      <c r="F610">
        <v>0</v>
      </c>
    </row>
    <row r="611" spans="1:6">
      <c r="A611" t="s">
        <v>878</v>
      </c>
      <c r="B611">
        <v>2048</v>
      </c>
      <c r="C611" t="s">
        <v>853</v>
      </c>
      <c r="D611">
        <v>0</v>
      </c>
      <c r="E611">
        <v>0</v>
      </c>
      <c r="F611">
        <v>0</v>
      </c>
    </row>
    <row r="612" spans="1:6">
      <c r="A612" t="s">
        <v>878</v>
      </c>
      <c r="B612">
        <v>2049</v>
      </c>
      <c r="C612" t="s">
        <v>853</v>
      </c>
      <c r="D612">
        <v>0</v>
      </c>
      <c r="E612">
        <v>0</v>
      </c>
      <c r="F612">
        <v>0</v>
      </c>
    </row>
    <row r="613" spans="1:6">
      <c r="A613" t="s">
        <v>878</v>
      </c>
      <c r="B613">
        <v>2050</v>
      </c>
      <c r="C613" t="s">
        <v>853</v>
      </c>
      <c r="D613">
        <v>0</v>
      </c>
      <c r="E613">
        <v>0</v>
      </c>
      <c r="F613">
        <v>0</v>
      </c>
    </row>
    <row r="614" spans="1:6">
      <c r="A614" t="s">
        <v>879</v>
      </c>
      <c r="B614">
        <v>2017</v>
      </c>
      <c r="C614" t="s">
        <v>323</v>
      </c>
      <c r="D614">
        <v>1.789177794872486E-2</v>
      </c>
      <c r="E614">
        <v>1.789177794872486E-2</v>
      </c>
      <c r="F614">
        <v>0</v>
      </c>
    </row>
    <row r="615" spans="1:6">
      <c r="A615" t="s">
        <v>879</v>
      </c>
      <c r="B615">
        <v>2018</v>
      </c>
      <c r="C615" t="s">
        <v>323</v>
      </c>
      <c r="D615">
        <v>0.49187451033349172</v>
      </c>
      <c r="E615">
        <v>1.789177794872486E-2</v>
      </c>
      <c r="F615">
        <v>0.47398273238476679</v>
      </c>
    </row>
    <row r="616" spans="1:6">
      <c r="A616" t="s">
        <v>879</v>
      </c>
      <c r="B616">
        <v>2019</v>
      </c>
      <c r="C616" t="s">
        <v>323</v>
      </c>
      <c r="D616">
        <v>4.7685370100079698</v>
      </c>
      <c r="E616">
        <v>1.789177794872486E-2</v>
      </c>
      <c r="F616">
        <v>4.7506452320592452</v>
      </c>
    </row>
    <row r="617" spans="1:6">
      <c r="A617" t="s">
        <v>879</v>
      </c>
      <c r="B617">
        <v>2020</v>
      </c>
      <c r="C617" t="s">
        <v>323</v>
      </c>
      <c r="D617">
        <v>2.8321151762381311</v>
      </c>
      <c r="E617">
        <v>1.789177794872486E-2</v>
      </c>
      <c r="F617">
        <v>2.814223398289406</v>
      </c>
    </row>
    <row r="618" spans="1:6">
      <c r="A618" t="s">
        <v>879</v>
      </c>
      <c r="B618">
        <v>2021</v>
      </c>
      <c r="C618" t="s">
        <v>323</v>
      </c>
      <c r="D618">
        <v>3.118038843322589</v>
      </c>
      <c r="E618">
        <v>1.789177794872486E-2</v>
      </c>
      <c r="F618">
        <v>3.1001470653738639</v>
      </c>
    </row>
    <row r="619" spans="1:6">
      <c r="A619" t="s">
        <v>879</v>
      </c>
      <c r="B619">
        <v>2022</v>
      </c>
      <c r="C619" t="s">
        <v>323</v>
      </c>
      <c r="D619">
        <v>2.7015949908255368</v>
      </c>
      <c r="E619">
        <v>1.789177794872486E-2</v>
      </c>
      <c r="F619">
        <v>2.683703212876813</v>
      </c>
    </row>
    <row r="620" spans="1:6">
      <c r="A620" t="s">
        <v>879</v>
      </c>
      <c r="B620">
        <v>2023</v>
      </c>
      <c r="C620" t="s">
        <v>323</v>
      </c>
      <c r="D620">
        <v>2.7015949908255368</v>
      </c>
      <c r="E620">
        <v>1.789177794872486E-2</v>
      </c>
      <c r="F620">
        <v>2.683703212876813</v>
      </c>
    </row>
    <row r="621" spans="1:6">
      <c r="A621" t="s">
        <v>879</v>
      </c>
      <c r="B621">
        <v>2024</v>
      </c>
      <c r="C621" t="s">
        <v>323</v>
      </c>
      <c r="D621">
        <v>2.7015949908255368</v>
      </c>
      <c r="E621">
        <v>1.789177794872486E-2</v>
      </c>
      <c r="F621">
        <v>2.683703212876813</v>
      </c>
    </row>
    <row r="622" spans="1:6">
      <c r="A622" t="s">
        <v>879</v>
      </c>
      <c r="B622">
        <v>2025</v>
      </c>
      <c r="C622" t="s">
        <v>323</v>
      </c>
      <c r="D622">
        <v>2.7015949908255368</v>
      </c>
      <c r="E622">
        <v>1.789177794872486E-2</v>
      </c>
      <c r="F622">
        <v>2.683703212876813</v>
      </c>
    </row>
    <row r="623" spans="1:6">
      <c r="A623" t="s">
        <v>879</v>
      </c>
      <c r="B623">
        <v>2026</v>
      </c>
      <c r="C623" t="s">
        <v>323</v>
      </c>
      <c r="D623">
        <v>2.7015949908255368</v>
      </c>
      <c r="E623">
        <v>1.789177794872486E-2</v>
      </c>
      <c r="F623">
        <v>2.683703212876813</v>
      </c>
    </row>
    <row r="624" spans="1:6">
      <c r="A624" t="s">
        <v>879</v>
      </c>
      <c r="B624">
        <v>2027</v>
      </c>
      <c r="C624" t="s">
        <v>323</v>
      </c>
      <c r="D624">
        <v>2.7015949908255368</v>
      </c>
      <c r="E624">
        <v>1.789177794872486E-2</v>
      </c>
      <c r="F624">
        <v>2.683703212876813</v>
      </c>
    </row>
    <row r="625" spans="1:6">
      <c r="A625" t="s">
        <v>879</v>
      </c>
      <c r="B625">
        <v>2028</v>
      </c>
      <c r="C625" t="s">
        <v>323</v>
      </c>
      <c r="D625">
        <v>2.7015949908255368</v>
      </c>
      <c r="E625">
        <v>1.789177794872486E-2</v>
      </c>
      <c r="F625">
        <v>2.683703212876813</v>
      </c>
    </row>
    <row r="626" spans="1:6">
      <c r="A626" t="s">
        <v>879</v>
      </c>
      <c r="B626">
        <v>2029</v>
      </c>
      <c r="C626" t="s">
        <v>323</v>
      </c>
      <c r="D626">
        <v>2.7015949908255368</v>
      </c>
      <c r="E626">
        <v>1.789177794872486E-2</v>
      </c>
      <c r="F626">
        <v>2.683703212876813</v>
      </c>
    </row>
    <row r="627" spans="1:6">
      <c r="A627" t="s">
        <v>879</v>
      </c>
      <c r="B627">
        <v>2030</v>
      </c>
      <c r="C627" t="s">
        <v>323</v>
      </c>
      <c r="D627">
        <v>2.7015949908255368</v>
      </c>
      <c r="E627">
        <v>1.789177794872486E-2</v>
      </c>
      <c r="F627">
        <v>2.683703212876813</v>
      </c>
    </row>
    <row r="628" spans="1:6">
      <c r="A628" t="s">
        <v>879</v>
      </c>
      <c r="B628">
        <v>2031</v>
      </c>
      <c r="C628" t="s">
        <v>323</v>
      </c>
      <c r="D628">
        <v>2.7015949908255368</v>
      </c>
      <c r="E628">
        <v>1.789177794872486E-2</v>
      </c>
      <c r="F628">
        <v>2.683703212876813</v>
      </c>
    </row>
    <row r="629" spans="1:6">
      <c r="A629" t="s">
        <v>879</v>
      </c>
      <c r="B629">
        <v>2032</v>
      </c>
      <c r="C629" t="s">
        <v>323</v>
      </c>
      <c r="D629">
        <v>2.7015949908255368</v>
      </c>
      <c r="E629">
        <v>1.789177794872486E-2</v>
      </c>
      <c r="F629">
        <v>2.683703212876813</v>
      </c>
    </row>
    <row r="630" spans="1:6">
      <c r="A630" t="s">
        <v>879</v>
      </c>
      <c r="B630">
        <v>2033</v>
      </c>
      <c r="C630" t="s">
        <v>323</v>
      </c>
      <c r="D630">
        <v>2.7015949908255368</v>
      </c>
      <c r="E630">
        <v>1.789177794872486E-2</v>
      </c>
      <c r="F630">
        <v>2.683703212876813</v>
      </c>
    </row>
    <row r="631" spans="1:6">
      <c r="A631" t="s">
        <v>879</v>
      </c>
      <c r="B631">
        <v>2034</v>
      </c>
      <c r="C631" t="s">
        <v>323</v>
      </c>
      <c r="D631">
        <v>2.7015949908255368</v>
      </c>
      <c r="E631">
        <v>1.789177794872486E-2</v>
      </c>
      <c r="F631">
        <v>2.683703212876813</v>
      </c>
    </row>
    <row r="632" spans="1:6">
      <c r="A632" t="s">
        <v>879</v>
      </c>
      <c r="B632">
        <v>2035</v>
      </c>
      <c r="C632" t="s">
        <v>323</v>
      </c>
      <c r="D632">
        <v>2.7015949908255368</v>
      </c>
      <c r="E632">
        <v>1.789177794872486E-2</v>
      </c>
      <c r="F632">
        <v>2.683703212876813</v>
      </c>
    </row>
    <row r="633" spans="1:6">
      <c r="A633" t="s">
        <v>879</v>
      </c>
      <c r="B633">
        <v>2036</v>
      </c>
      <c r="C633" t="s">
        <v>323</v>
      </c>
      <c r="D633">
        <v>2.7015949908255368</v>
      </c>
      <c r="E633">
        <v>1.789177794872486E-2</v>
      </c>
      <c r="F633">
        <v>2.683703212876813</v>
      </c>
    </row>
    <row r="634" spans="1:6">
      <c r="A634" t="s">
        <v>879</v>
      </c>
      <c r="B634">
        <v>2037</v>
      </c>
      <c r="C634" t="s">
        <v>323</v>
      </c>
      <c r="D634">
        <v>2.7015949908255368</v>
      </c>
      <c r="E634">
        <v>1.789177794872486E-2</v>
      </c>
      <c r="F634">
        <v>2.683703212876813</v>
      </c>
    </row>
    <row r="635" spans="1:6">
      <c r="A635" t="s">
        <v>879</v>
      </c>
      <c r="B635">
        <v>2038</v>
      </c>
      <c r="C635" t="s">
        <v>323</v>
      </c>
      <c r="D635">
        <v>2.7015949908255368</v>
      </c>
      <c r="E635">
        <v>1.789177794872486E-2</v>
      </c>
      <c r="F635">
        <v>2.683703212876813</v>
      </c>
    </row>
    <row r="636" spans="1:6">
      <c r="A636" t="s">
        <v>879</v>
      </c>
      <c r="B636">
        <v>2039</v>
      </c>
      <c r="C636" t="s">
        <v>323</v>
      </c>
      <c r="D636">
        <v>2.7015949908255368</v>
      </c>
      <c r="E636">
        <v>1.789177794872486E-2</v>
      </c>
      <c r="F636">
        <v>2.683703212876813</v>
      </c>
    </row>
    <row r="637" spans="1:6">
      <c r="A637" t="s">
        <v>879</v>
      </c>
      <c r="B637">
        <v>2040</v>
      </c>
      <c r="C637" t="s">
        <v>323</v>
      </c>
      <c r="D637">
        <v>2.7015949908255368</v>
      </c>
      <c r="E637">
        <v>1.789177794872486E-2</v>
      </c>
      <c r="F637">
        <v>2.683703212876813</v>
      </c>
    </row>
    <row r="638" spans="1:6">
      <c r="A638" t="s">
        <v>879</v>
      </c>
      <c r="B638">
        <v>2041</v>
      </c>
      <c r="C638" t="s">
        <v>323</v>
      </c>
      <c r="D638">
        <v>2.7015949908255368</v>
      </c>
      <c r="E638">
        <v>1.789177794872486E-2</v>
      </c>
      <c r="F638">
        <v>2.683703212876813</v>
      </c>
    </row>
    <row r="639" spans="1:6">
      <c r="A639" t="s">
        <v>879</v>
      </c>
      <c r="B639">
        <v>2042</v>
      </c>
      <c r="C639" t="s">
        <v>323</v>
      </c>
      <c r="D639">
        <v>2.7015949908255368</v>
      </c>
      <c r="E639">
        <v>1.789177794872486E-2</v>
      </c>
      <c r="F639">
        <v>2.683703212876813</v>
      </c>
    </row>
    <row r="640" spans="1:6">
      <c r="A640" t="s">
        <v>879</v>
      </c>
      <c r="B640">
        <v>2043</v>
      </c>
      <c r="C640" t="s">
        <v>323</v>
      </c>
      <c r="D640">
        <v>2.7015949908255368</v>
      </c>
      <c r="E640">
        <v>1.789177794872486E-2</v>
      </c>
      <c r="F640">
        <v>2.683703212876813</v>
      </c>
    </row>
    <row r="641" spans="1:6">
      <c r="A641" t="s">
        <v>879</v>
      </c>
      <c r="B641">
        <v>2044</v>
      </c>
      <c r="C641" t="s">
        <v>323</v>
      </c>
      <c r="D641">
        <v>2.7015949908255368</v>
      </c>
      <c r="E641">
        <v>1.789177794872486E-2</v>
      </c>
      <c r="F641">
        <v>2.683703212876813</v>
      </c>
    </row>
    <row r="642" spans="1:6">
      <c r="A642" t="s">
        <v>879</v>
      </c>
      <c r="B642">
        <v>2045</v>
      </c>
      <c r="C642" t="s">
        <v>323</v>
      </c>
      <c r="D642">
        <v>2.7015949908255368</v>
      </c>
      <c r="E642">
        <v>1.789177794872486E-2</v>
      </c>
      <c r="F642">
        <v>2.683703212876813</v>
      </c>
    </row>
    <row r="643" spans="1:6">
      <c r="A643" t="s">
        <v>879</v>
      </c>
      <c r="B643">
        <v>2046</v>
      </c>
      <c r="C643" t="s">
        <v>323</v>
      </c>
      <c r="D643">
        <v>2.7015949908255368</v>
      </c>
      <c r="E643">
        <v>1.789177794872486E-2</v>
      </c>
      <c r="F643">
        <v>2.683703212876813</v>
      </c>
    </row>
    <row r="644" spans="1:6">
      <c r="A644" t="s">
        <v>879</v>
      </c>
      <c r="B644">
        <v>2047</v>
      </c>
      <c r="C644" t="s">
        <v>323</v>
      </c>
      <c r="D644">
        <v>2.7015949908255368</v>
      </c>
      <c r="E644">
        <v>1.789177794872486E-2</v>
      </c>
      <c r="F644">
        <v>2.683703212876813</v>
      </c>
    </row>
    <row r="645" spans="1:6">
      <c r="A645" t="s">
        <v>879</v>
      </c>
      <c r="B645">
        <v>2048</v>
      </c>
      <c r="C645" t="s">
        <v>323</v>
      </c>
      <c r="D645">
        <v>2.7015949908255368</v>
      </c>
      <c r="E645">
        <v>1.789177794872486E-2</v>
      </c>
      <c r="F645">
        <v>2.683703212876813</v>
      </c>
    </row>
    <row r="646" spans="1:6">
      <c r="A646" t="s">
        <v>879</v>
      </c>
      <c r="B646">
        <v>2049</v>
      </c>
      <c r="C646" t="s">
        <v>323</v>
      </c>
      <c r="D646">
        <v>2.7015949908255368</v>
      </c>
      <c r="E646">
        <v>1.789177794872486E-2</v>
      </c>
      <c r="F646">
        <v>2.683703212876813</v>
      </c>
    </row>
    <row r="647" spans="1:6">
      <c r="A647" t="s">
        <v>879</v>
      </c>
      <c r="B647">
        <v>2050</v>
      </c>
      <c r="C647" t="s">
        <v>323</v>
      </c>
      <c r="D647">
        <v>2.7015949908255368</v>
      </c>
      <c r="E647">
        <v>1.789177794872486E-2</v>
      </c>
      <c r="F647">
        <v>2.683703212876813</v>
      </c>
    </row>
    <row r="648" spans="1:6">
      <c r="A648" t="s">
        <v>879</v>
      </c>
      <c r="B648">
        <v>2017</v>
      </c>
      <c r="C648" t="s">
        <v>891</v>
      </c>
      <c r="D648">
        <v>0.20516420273149399</v>
      </c>
      <c r="E648">
        <v>0.20516420273149399</v>
      </c>
      <c r="F648">
        <v>0</v>
      </c>
    </row>
    <row r="649" spans="1:6">
      <c r="A649" t="s">
        <v>879</v>
      </c>
      <c r="B649">
        <v>2018</v>
      </c>
      <c r="C649" t="s">
        <v>891</v>
      </c>
      <c r="D649">
        <v>0.1684099806186069</v>
      </c>
      <c r="E649">
        <v>0.1684099806186069</v>
      </c>
      <c r="F649">
        <v>0</v>
      </c>
    </row>
    <row r="650" spans="1:6">
      <c r="A650" t="s">
        <v>879</v>
      </c>
      <c r="B650">
        <v>2019</v>
      </c>
      <c r="C650" t="s">
        <v>891</v>
      </c>
      <c r="D650">
        <v>0.1066584649508843</v>
      </c>
      <c r="E650">
        <v>0.1066584649508843</v>
      </c>
      <c r="F650">
        <v>0</v>
      </c>
    </row>
    <row r="651" spans="1:6">
      <c r="A651" t="s">
        <v>879</v>
      </c>
      <c r="B651">
        <v>2020</v>
      </c>
      <c r="C651" t="s">
        <v>891</v>
      </c>
      <c r="D651">
        <v>7.8009262186810091E-2</v>
      </c>
      <c r="E651">
        <v>7.8009262186810091E-2</v>
      </c>
      <c r="F651">
        <v>0</v>
      </c>
    </row>
    <row r="652" spans="1:6">
      <c r="A652" t="s">
        <v>879</v>
      </c>
      <c r="B652">
        <v>2021</v>
      </c>
      <c r="C652" t="s">
        <v>891</v>
      </c>
      <c r="D652">
        <v>4.8169137765833911E-2</v>
      </c>
      <c r="E652">
        <v>4.8169137765833911E-2</v>
      </c>
      <c r="F652">
        <v>0</v>
      </c>
    </row>
    <row r="653" spans="1:6">
      <c r="A653" t="s">
        <v>879</v>
      </c>
      <c r="B653">
        <v>2022</v>
      </c>
      <c r="C653" t="s">
        <v>891</v>
      </c>
      <c r="D653">
        <v>4.9931076747981848E-2</v>
      </c>
      <c r="E653">
        <v>4.9931076747981848E-2</v>
      </c>
      <c r="F653">
        <v>0</v>
      </c>
    </row>
    <row r="654" spans="1:6">
      <c r="A654" t="s">
        <v>879</v>
      </c>
      <c r="B654">
        <v>2023</v>
      </c>
      <c r="C654" t="s">
        <v>891</v>
      </c>
      <c r="D654">
        <v>5.0193594764616677E-2</v>
      </c>
      <c r="E654">
        <v>5.0193594764616677E-2</v>
      </c>
      <c r="F654">
        <v>0</v>
      </c>
    </row>
    <row r="655" spans="1:6">
      <c r="A655" t="s">
        <v>879</v>
      </c>
      <c r="B655">
        <v>2024</v>
      </c>
      <c r="C655" t="s">
        <v>891</v>
      </c>
      <c r="D655">
        <v>5.1839213718174668E-2</v>
      </c>
      <c r="E655">
        <v>5.1839213718174668E-2</v>
      </c>
      <c r="F655">
        <v>0</v>
      </c>
    </row>
    <row r="656" spans="1:6">
      <c r="A656" t="s">
        <v>879</v>
      </c>
      <c r="B656">
        <v>2025</v>
      </c>
      <c r="C656" t="s">
        <v>891</v>
      </c>
      <c r="D656">
        <v>5.3707161151973937E-2</v>
      </c>
      <c r="E656">
        <v>5.3707161151973937E-2</v>
      </c>
      <c r="F656">
        <v>0</v>
      </c>
    </row>
    <row r="657" spans="1:6">
      <c r="A657" t="s">
        <v>879</v>
      </c>
      <c r="B657">
        <v>2026</v>
      </c>
      <c r="C657" t="s">
        <v>891</v>
      </c>
      <c r="D657">
        <v>5.5665536532371121E-2</v>
      </c>
      <c r="E657">
        <v>5.5665536532371121E-2</v>
      </c>
      <c r="F657">
        <v>0</v>
      </c>
    </row>
    <row r="658" spans="1:6">
      <c r="A658" t="s">
        <v>879</v>
      </c>
      <c r="B658">
        <v>2027</v>
      </c>
      <c r="C658" t="s">
        <v>891</v>
      </c>
      <c r="D658">
        <v>5.9589729025914202E-2</v>
      </c>
      <c r="E658">
        <v>5.9589729025914202E-2</v>
      </c>
      <c r="F658">
        <v>0</v>
      </c>
    </row>
    <row r="659" spans="1:6">
      <c r="A659" t="s">
        <v>879</v>
      </c>
      <c r="B659">
        <v>2028</v>
      </c>
      <c r="C659" t="s">
        <v>891</v>
      </c>
      <c r="D659">
        <v>6.157111335733715E-2</v>
      </c>
      <c r="E659">
        <v>6.157111335733715E-2</v>
      </c>
      <c r="F659">
        <v>0</v>
      </c>
    </row>
    <row r="660" spans="1:6">
      <c r="A660" t="s">
        <v>879</v>
      </c>
      <c r="B660">
        <v>2029</v>
      </c>
      <c r="C660" t="s">
        <v>891</v>
      </c>
      <c r="D660">
        <v>6.3719357349538708E-2</v>
      </c>
      <c r="E660">
        <v>6.3719357349538708E-2</v>
      </c>
      <c r="F660">
        <v>0</v>
      </c>
    </row>
    <row r="661" spans="1:6">
      <c r="A661" t="s">
        <v>879</v>
      </c>
      <c r="B661">
        <v>2030</v>
      </c>
      <c r="C661" t="s">
        <v>891</v>
      </c>
      <c r="D661">
        <v>6.59438471080349E-2</v>
      </c>
      <c r="E661">
        <v>6.59438471080349E-2</v>
      </c>
      <c r="F661">
        <v>0</v>
      </c>
    </row>
    <row r="662" spans="1:6">
      <c r="A662" t="s">
        <v>879</v>
      </c>
      <c r="B662">
        <v>2031</v>
      </c>
      <c r="C662" t="s">
        <v>891</v>
      </c>
      <c r="D662">
        <v>6.828516773981598E-2</v>
      </c>
      <c r="E662">
        <v>6.828516773981598E-2</v>
      </c>
      <c r="F662">
        <v>0</v>
      </c>
    </row>
    <row r="663" spans="1:6">
      <c r="A663" t="s">
        <v>879</v>
      </c>
      <c r="B663">
        <v>2032</v>
      </c>
      <c r="C663" t="s">
        <v>891</v>
      </c>
      <c r="D663">
        <v>7.0718654780981438E-2</v>
      </c>
      <c r="E663">
        <v>7.0718654780981438E-2</v>
      </c>
      <c r="F663">
        <v>0</v>
      </c>
    </row>
    <row r="664" spans="1:6">
      <c r="A664" t="s">
        <v>879</v>
      </c>
      <c r="B664">
        <v>2033</v>
      </c>
      <c r="C664" t="s">
        <v>891</v>
      </c>
      <c r="D664">
        <v>7.3232523464222904E-2</v>
      </c>
      <c r="E664">
        <v>7.3232523464222904E-2</v>
      </c>
      <c r="F664">
        <v>0</v>
      </c>
    </row>
    <row r="665" spans="1:6">
      <c r="A665" t="s">
        <v>879</v>
      </c>
      <c r="B665">
        <v>2034</v>
      </c>
      <c r="C665" t="s">
        <v>891</v>
      </c>
      <c r="D665">
        <v>7.5816478461022352E-2</v>
      </c>
      <c r="E665">
        <v>7.5816478461022352E-2</v>
      </c>
      <c r="F665">
        <v>0</v>
      </c>
    </row>
    <row r="666" spans="1:6">
      <c r="A666" t="s">
        <v>879</v>
      </c>
      <c r="B666">
        <v>2035</v>
      </c>
      <c r="C666" t="s">
        <v>891</v>
      </c>
      <c r="D666">
        <v>7.8460223275953075E-2</v>
      </c>
      <c r="E666">
        <v>7.8460223275953075E-2</v>
      </c>
      <c r="F666">
        <v>0</v>
      </c>
    </row>
    <row r="667" spans="1:6">
      <c r="A667" t="s">
        <v>879</v>
      </c>
      <c r="B667">
        <v>2036</v>
      </c>
      <c r="C667" t="s">
        <v>891</v>
      </c>
      <c r="D667">
        <v>8.1123453986499949E-2</v>
      </c>
      <c r="E667">
        <v>8.1123453986499949E-2</v>
      </c>
      <c r="F667">
        <v>0</v>
      </c>
    </row>
    <row r="668" spans="1:6">
      <c r="A668" t="s">
        <v>879</v>
      </c>
      <c r="B668">
        <v>2037</v>
      </c>
      <c r="C668" t="s">
        <v>891</v>
      </c>
      <c r="D668">
        <v>8.3877084615903194E-2</v>
      </c>
      <c r="E668">
        <v>8.3877084615903194E-2</v>
      </c>
      <c r="F668">
        <v>0</v>
      </c>
    </row>
    <row r="669" spans="1:6">
      <c r="A669" t="s">
        <v>879</v>
      </c>
      <c r="B669">
        <v>2038</v>
      </c>
      <c r="C669" t="s">
        <v>891</v>
      </c>
      <c r="D669">
        <v>8.6724183672383645E-2</v>
      </c>
      <c r="E669">
        <v>8.6724183672383645E-2</v>
      </c>
      <c r="F669">
        <v>0</v>
      </c>
    </row>
    <row r="670" spans="1:6">
      <c r="A670" t="s">
        <v>879</v>
      </c>
      <c r="B670">
        <v>2039</v>
      </c>
      <c r="C670" t="s">
        <v>891</v>
      </c>
      <c r="D670">
        <v>8.9667923820701573E-2</v>
      </c>
      <c r="E670">
        <v>8.9667923820701573E-2</v>
      </c>
      <c r="F670">
        <v>0</v>
      </c>
    </row>
    <row r="671" spans="1:6">
      <c r="A671" t="s">
        <v>879</v>
      </c>
      <c r="B671">
        <v>2040</v>
      </c>
      <c r="C671" t="s">
        <v>891</v>
      </c>
      <c r="D671">
        <v>9.2711585417614803E-2</v>
      </c>
      <c r="E671">
        <v>9.2711585417614803E-2</v>
      </c>
      <c r="F671">
        <v>0</v>
      </c>
    </row>
    <row r="672" spans="1:6">
      <c r="A672" t="s">
        <v>879</v>
      </c>
      <c r="B672">
        <v>2041</v>
      </c>
      <c r="C672" t="s">
        <v>891</v>
      </c>
      <c r="D672">
        <v>9.5777203318708662E-2</v>
      </c>
      <c r="E672">
        <v>9.5777203318708662E-2</v>
      </c>
      <c r="F672">
        <v>0</v>
      </c>
    </row>
    <row r="673" spans="1:6">
      <c r="A673" t="s">
        <v>879</v>
      </c>
      <c r="B673">
        <v>2042</v>
      </c>
      <c r="C673" t="s">
        <v>891</v>
      </c>
      <c r="D673">
        <v>9.8860172615567121E-2</v>
      </c>
      <c r="E673">
        <v>9.8860172615567121E-2</v>
      </c>
      <c r="F673">
        <v>0</v>
      </c>
    </row>
    <row r="674" spans="1:6">
      <c r="A674" t="s">
        <v>879</v>
      </c>
      <c r="B674">
        <v>2043</v>
      </c>
      <c r="C674" t="s">
        <v>891</v>
      </c>
      <c r="D674">
        <v>0.1019556893272173</v>
      </c>
      <c r="E674">
        <v>0.1019556893272173</v>
      </c>
      <c r="F674">
        <v>0</v>
      </c>
    </row>
    <row r="675" spans="1:6">
      <c r="A675" t="s">
        <v>879</v>
      </c>
      <c r="B675">
        <v>2044</v>
      </c>
      <c r="C675" t="s">
        <v>891</v>
      </c>
      <c r="D675">
        <v>0.1050587605295492</v>
      </c>
      <c r="E675">
        <v>0.1050587605295492</v>
      </c>
      <c r="F675">
        <v>0</v>
      </c>
    </row>
    <row r="676" spans="1:6">
      <c r="A676" t="s">
        <v>879</v>
      </c>
      <c r="B676">
        <v>2045</v>
      </c>
      <c r="C676" t="s">
        <v>891</v>
      </c>
      <c r="D676">
        <v>0.1082562752195399</v>
      </c>
      <c r="E676">
        <v>0.1082562752195399</v>
      </c>
      <c r="F676">
        <v>0</v>
      </c>
    </row>
    <row r="677" spans="1:6">
      <c r="A677" t="s">
        <v>879</v>
      </c>
      <c r="B677">
        <v>2046</v>
      </c>
      <c r="C677" t="s">
        <v>891</v>
      </c>
      <c r="D677">
        <v>0.1114562463749888</v>
      </c>
      <c r="E677">
        <v>0.1114562463749888</v>
      </c>
      <c r="F677">
        <v>0</v>
      </c>
    </row>
    <row r="678" spans="1:6">
      <c r="A678" t="s">
        <v>879</v>
      </c>
      <c r="B678">
        <v>2047</v>
      </c>
      <c r="C678" t="s">
        <v>891</v>
      </c>
      <c r="D678">
        <v>0.1146531757832111</v>
      </c>
      <c r="E678">
        <v>0.1146531757832111</v>
      </c>
      <c r="F678">
        <v>0</v>
      </c>
    </row>
    <row r="679" spans="1:6">
      <c r="A679" t="s">
        <v>879</v>
      </c>
      <c r="B679">
        <v>2048</v>
      </c>
      <c r="C679" t="s">
        <v>891</v>
      </c>
      <c r="D679">
        <v>0.1179418035750911</v>
      </c>
      <c r="E679">
        <v>0.1179418035750911</v>
      </c>
      <c r="F679">
        <v>0</v>
      </c>
    </row>
    <row r="680" spans="1:6">
      <c r="A680" t="s">
        <v>879</v>
      </c>
      <c r="B680">
        <v>2049</v>
      </c>
      <c r="C680" t="s">
        <v>891</v>
      </c>
      <c r="D680">
        <v>0.12122148564851259</v>
      </c>
      <c r="E680">
        <v>0.12122148564851259</v>
      </c>
      <c r="F680">
        <v>0</v>
      </c>
    </row>
    <row r="681" spans="1:6">
      <c r="A681" t="s">
        <v>879</v>
      </c>
      <c r="B681">
        <v>2050</v>
      </c>
      <c r="C681" t="s">
        <v>891</v>
      </c>
      <c r="D681">
        <v>0.1245923679086082</v>
      </c>
      <c r="E681">
        <v>0.1245923679086082</v>
      </c>
      <c r="F681">
        <v>0</v>
      </c>
    </row>
    <row r="682" spans="1:6">
      <c r="A682" t="s">
        <v>879</v>
      </c>
      <c r="B682">
        <v>2017</v>
      </c>
      <c r="C682" t="s">
        <v>854</v>
      </c>
      <c r="D682">
        <v>64.761933199584803</v>
      </c>
      <c r="E682">
        <v>64.761933199584803</v>
      </c>
      <c r="F682">
        <v>0</v>
      </c>
    </row>
    <row r="683" spans="1:6">
      <c r="A683" t="s">
        <v>879</v>
      </c>
      <c r="B683">
        <v>2018</v>
      </c>
      <c r="C683" t="s">
        <v>854</v>
      </c>
      <c r="D683">
        <v>118.7039768565877</v>
      </c>
      <c r="E683">
        <v>64.761933199584803</v>
      </c>
      <c r="F683">
        <v>53.942043657002927</v>
      </c>
    </row>
    <row r="684" spans="1:6">
      <c r="A684" t="s">
        <v>879</v>
      </c>
      <c r="B684">
        <v>2019</v>
      </c>
      <c r="C684" t="s">
        <v>854</v>
      </c>
      <c r="D684">
        <v>201.31965095760961</v>
      </c>
      <c r="E684">
        <v>64.761933199584803</v>
      </c>
      <c r="F684">
        <v>136.55771775802481</v>
      </c>
    </row>
    <row r="685" spans="1:6">
      <c r="A685" t="s">
        <v>879</v>
      </c>
      <c r="B685">
        <v>2020</v>
      </c>
      <c r="C685" t="s">
        <v>854</v>
      </c>
      <c r="D685">
        <v>103.7736621468063</v>
      </c>
      <c r="E685">
        <v>64.761933199584803</v>
      </c>
      <c r="F685">
        <v>39.011728947221542</v>
      </c>
    </row>
    <row r="686" spans="1:6">
      <c r="A686" t="s">
        <v>879</v>
      </c>
      <c r="B686">
        <v>2021</v>
      </c>
      <c r="C686" t="s">
        <v>854</v>
      </c>
      <c r="D686">
        <v>87.782112162749044</v>
      </c>
      <c r="E686">
        <v>64.761933199584803</v>
      </c>
      <c r="F686">
        <v>23.020178963164241</v>
      </c>
    </row>
    <row r="687" spans="1:6">
      <c r="A687" t="s">
        <v>879</v>
      </c>
      <c r="B687">
        <v>2022</v>
      </c>
      <c r="C687" t="s">
        <v>854</v>
      </c>
      <c r="D687">
        <v>73.183963542727014</v>
      </c>
      <c r="E687">
        <v>64.761933199584803</v>
      </c>
      <c r="F687">
        <v>8.422030343142211</v>
      </c>
    </row>
    <row r="688" spans="1:6">
      <c r="A688" t="s">
        <v>879</v>
      </c>
      <c r="B688">
        <v>2023</v>
      </c>
      <c r="C688" t="s">
        <v>854</v>
      </c>
      <c r="D688">
        <v>73.406026491200436</v>
      </c>
      <c r="E688">
        <v>64.761933199584803</v>
      </c>
      <c r="F688">
        <v>8.6440932916156328</v>
      </c>
    </row>
    <row r="689" spans="1:6">
      <c r="A689" t="s">
        <v>879</v>
      </c>
      <c r="B689">
        <v>2024</v>
      </c>
      <c r="C689" t="s">
        <v>854</v>
      </c>
      <c r="D689">
        <v>74.787032296258516</v>
      </c>
      <c r="E689">
        <v>64.761933199584803</v>
      </c>
      <c r="F689">
        <v>10.02509909667371</v>
      </c>
    </row>
    <row r="690" spans="1:6">
      <c r="A690" t="s">
        <v>879</v>
      </c>
      <c r="B690">
        <v>2025</v>
      </c>
      <c r="C690" t="s">
        <v>854</v>
      </c>
      <c r="D690">
        <v>76.332375316215888</v>
      </c>
      <c r="E690">
        <v>64.761933199584803</v>
      </c>
      <c r="F690">
        <v>11.57044211663109</v>
      </c>
    </row>
    <row r="691" spans="1:6">
      <c r="A691" t="s">
        <v>879</v>
      </c>
      <c r="B691">
        <v>2026</v>
      </c>
      <c r="C691" t="s">
        <v>854</v>
      </c>
      <c r="D691">
        <v>77.928351574697118</v>
      </c>
      <c r="E691">
        <v>64.761933199584803</v>
      </c>
      <c r="F691">
        <v>13.166418375112309</v>
      </c>
    </row>
    <row r="692" spans="1:6">
      <c r="A692" t="s">
        <v>879</v>
      </c>
      <c r="B692">
        <v>2027</v>
      </c>
      <c r="C692" t="s">
        <v>854</v>
      </c>
      <c r="D692">
        <v>81.056668110040434</v>
      </c>
      <c r="E692">
        <v>64.761933199584803</v>
      </c>
      <c r="F692">
        <v>16.294734910455631</v>
      </c>
    </row>
    <row r="693" spans="1:6">
      <c r="A693" t="s">
        <v>879</v>
      </c>
      <c r="B693">
        <v>2028</v>
      </c>
      <c r="C693" t="s">
        <v>854</v>
      </c>
      <c r="D693">
        <v>82.603087352781813</v>
      </c>
      <c r="E693">
        <v>64.761933199584803</v>
      </c>
      <c r="F693">
        <v>17.84115415319701</v>
      </c>
    </row>
    <row r="694" spans="1:6">
      <c r="A694" t="s">
        <v>879</v>
      </c>
      <c r="B694">
        <v>2029</v>
      </c>
      <c r="C694" t="s">
        <v>854</v>
      </c>
      <c r="D694">
        <v>84.256180661207651</v>
      </c>
      <c r="E694">
        <v>64.761933199584803</v>
      </c>
      <c r="F694">
        <v>19.494247461622852</v>
      </c>
    </row>
    <row r="695" spans="1:6">
      <c r="A695" t="s">
        <v>879</v>
      </c>
      <c r="B695">
        <v>2030</v>
      </c>
      <c r="C695" t="s">
        <v>854</v>
      </c>
      <c r="D695">
        <v>85.943329774089889</v>
      </c>
      <c r="E695">
        <v>64.761933199584803</v>
      </c>
      <c r="F695">
        <v>21.18139657450509</v>
      </c>
    </row>
    <row r="696" spans="1:6">
      <c r="A696" t="s">
        <v>879</v>
      </c>
      <c r="B696">
        <v>2031</v>
      </c>
      <c r="C696" t="s">
        <v>854</v>
      </c>
      <c r="D696">
        <v>87.69333108222213</v>
      </c>
      <c r="E696">
        <v>64.761933199584803</v>
      </c>
      <c r="F696">
        <v>22.931397882637331</v>
      </c>
    </row>
    <row r="697" spans="1:6">
      <c r="A697" t="s">
        <v>879</v>
      </c>
      <c r="B697">
        <v>2032</v>
      </c>
      <c r="C697" t="s">
        <v>854</v>
      </c>
      <c r="D697">
        <v>89.485574454745759</v>
      </c>
      <c r="E697">
        <v>64.761933199584803</v>
      </c>
      <c r="F697">
        <v>24.72364125516096</v>
      </c>
    </row>
    <row r="698" spans="1:6">
      <c r="A698" t="s">
        <v>879</v>
      </c>
      <c r="B698">
        <v>2033</v>
      </c>
      <c r="C698" t="s">
        <v>854</v>
      </c>
      <c r="D698">
        <v>91.309879239042871</v>
      </c>
      <c r="E698">
        <v>64.761933199584803</v>
      </c>
      <c r="F698">
        <v>26.547946039458068</v>
      </c>
    </row>
    <row r="699" spans="1:6">
      <c r="A699" t="s">
        <v>879</v>
      </c>
      <c r="B699">
        <v>2034</v>
      </c>
      <c r="C699" t="s">
        <v>854</v>
      </c>
      <c r="D699">
        <v>93.157692182062618</v>
      </c>
      <c r="E699">
        <v>64.761933199584803</v>
      </c>
      <c r="F699">
        <v>28.395758982477819</v>
      </c>
    </row>
    <row r="700" spans="1:6">
      <c r="A700" t="s">
        <v>879</v>
      </c>
      <c r="B700">
        <v>2035</v>
      </c>
      <c r="C700" t="s">
        <v>854</v>
      </c>
      <c r="D700">
        <v>95.020941343950554</v>
      </c>
      <c r="E700">
        <v>64.761933199584803</v>
      </c>
      <c r="F700">
        <v>30.259008144365751</v>
      </c>
    </row>
    <row r="701" spans="1:6">
      <c r="A701" t="s">
        <v>879</v>
      </c>
      <c r="B701">
        <v>2036</v>
      </c>
      <c r="C701" t="s">
        <v>854</v>
      </c>
      <c r="D701">
        <v>96.871307730981727</v>
      </c>
      <c r="E701">
        <v>64.761933199584803</v>
      </c>
      <c r="F701">
        <v>32.109374531396917</v>
      </c>
    </row>
    <row r="702" spans="1:6">
      <c r="A702" t="s">
        <v>879</v>
      </c>
      <c r="B702">
        <v>2037</v>
      </c>
      <c r="C702" t="s">
        <v>854</v>
      </c>
      <c r="D702">
        <v>98.757706762162996</v>
      </c>
      <c r="E702">
        <v>64.761933199584803</v>
      </c>
      <c r="F702">
        <v>33.995773562578186</v>
      </c>
    </row>
    <row r="703" spans="1:6">
      <c r="A703" t="s">
        <v>879</v>
      </c>
      <c r="B703">
        <v>2038</v>
      </c>
      <c r="C703" t="s">
        <v>854</v>
      </c>
      <c r="D703">
        <v>100.68084011012181</v>
      </c>
      <c r="E703">
        <v>64.761933199584803</v>
      </c>
      <c r="F703">
        <v>35.91890691053699</v>
      </c>
    </row>
    <row r="704" spans="1:6">
      <c r="A704" t="s">
        <v>879</v>
      </c>
      <c r="B704">
        <v>2039</v>
      </c>
      <c r="C704" t="s">
        <v>854</v>
      </c>
      <c r="D704">
        <v>102.64142311133079</v>
      </c>
      <c r="E704">
        <v>64.761933199584803</v>
      </c>
      <c r="F704">
        <v>37.879489911746013</v>
      </c>
    </row>
    <row r="705" spans="1:6">
      <c r="A705" t="s">
        <v>879</v>
      </c>
      <c r="B705">
        <v>2040</v>
      </c>
      <c r="C705" t="s">
        <v>854</v>
      </c>
      <c r="D705">
        <v>104.6401850321875</v>
      </c>
      <c r="E705">
        <v>64.761933199584803</v>
      </c>
      <c r="F705">
        <v>39.878251832602743</v>
      </c>
    </row>
    <row r="706" spans="1:6">
      <c r="A706" t="s">
        <v>879</v>
      </c>
      <c r="B706">
        <v>2041</v>
      </c>
      <c r="C706" t="s">
        <v>854</v>
      </c>
      <c r="D706">
        <v>106.6255492477591</v>
      </c>
      <c r="E706">
        <v>64.761933199584803</v>
      </c>
      <c r="F706">
        <v>41.863616048174279</v>
      </c>
    </row>
    <row r="707" spans="1:6">
      <c r="A707" t="s">
        <v>879</v>
      </c>
      <c r="B707">
        <v>2042</v>
      </c>
      <c r="C707" t="s">
        <v>854</v>
      </c>
      <c r="D707">
        <v>108.5952694969878</v>
      </c>
      <c r="E707">
        <v>64.761933199584803</v>
      </c>
      <c r="F707">
        <v>43.833336297402987</v>
      </c>
    </row>
    <row r="708" spans="1:6">
      <c r="A708" t="s">
        <v>879</v>
      </c>
      <c r="B708">
        <v>2043</v>
      </c>
      <c r="C708" t="s">
        <v>854</v>
      </c>
      <c r="D708">
        <v>110.5470792427662</v>
      </c>
      <c r="E708">
        <v>64.761933199584803</v>
      </c>
      <c r="F708">
        <v>45.785146043181442</v>
      </c>
    </row>
    <row r="709" spans="1:6">
      <c r="A709" t="s">
        <v>879</v>
      </c>
      <c r="B709">
        <v>2044</v>
      </c>
      <c r="C709" t="s">
        <v>854</v>
      </c>
      <c r="D709">
        <v>112.47869581017071</v>
      </c>
      <c r="E709">
        <v>64.761933199584803</v>
      </c>
      <c r="F709">
        <v>47.716762610585889</v>
      </c>
    </row>
    <row r="710" spans="1:6">
      <c r="A710" t="s">
        <v>879</v>
      </c>
      <c r="B710">
        <v>2045</v>
      </c>
      <c r="C710" t="s">
        <v>854</v>
      </c>
      <c r="D710">
        <v>114.4440639935295</v>
      </c>
      <c r="E710">
        <v>64.761933199584803</v>
      </c>
      <c r="F710">
        <v>49.682130793944673</v>
      </c>
    </row>
    <row r="711" spans="1:6">
      <c r="A711" t="s">
        <v>879</v>
      </c>
      <c r="B711">
        <v>2046</v>
      </c>
      <c r="C711" t="s">
        <v>854</v>
      </c>
      <c r="D711">
        <v>116.3865515112128</v>
      </c>
      <c r="E711">
        <v>64.761933199584803</v>
      </c>
      <c r="F711">
        <v>51.62461831162797</v>
      </c>
    </row>
    <row r="712" spans="1:6">
      <c r="A712" t="s">
        <v>879</v>
      </c>
      <c r="B712">
        <v>2047</v>
      </c>
      <c r="C712" t="s">
        <v>854</v>
      </c>
      <c r="D712">
        <v>118.3038160761497</v>
      </c>
      <c r="E712">
        <v>64.761933199584803</v>
      </c>
      <c r="F712">
        <v>53.541882876564877</v>
      </c>
    </row>
    <row r="713" spans="1:6">
      <c r="A713" t="s">
        <v>879</v>
      </c>
      <c r="B713">
        <v>2048</v>
      </c>
      <c r="C713" t="s">
        <v>854</v>
      </c>
      <c r="D713">
        <v>120.25266421637291</v>
      </c>
      <c r="E713">
        <v>64.761933199584803</v>
      </c>
      <c r="F713">
        <v>55.490731016788061</v>
      </c>
    </row>
    <row r="714" spans="1:6">
      <c r="A714" t="s">
        <v>879</v>
      </c>
      <c r="B714">
        <v>2049</v>
      </c>
      <c r="C714" t="s">
        <v>854</v>
      </c>
      <c r="D714">
        <v>122.17348988385289</v>
      </c>
      <c r="E714">
        <v>64.761933199584803</v>
      </c>
      <c r="F714">
        <v>57.411556684268049</v>
      </c>
    </row>
    <row r="715" spans="1:6">
      <c r="A715" t="s">
        <v>879</v>
      </c>
      <c r="B715">
        <v>2050</v>
      </c>
      <c r="C715" t="s">
        <v>854</v>
      </c>
      <c r="D715">
        <v>124.1249973767119</v>
      </c>
      <c r="E715">
        <v>64.761933199584803</v>
      </c>
      <c r="F715">
        <v>59.363064177127093</v>
      </c>
    </row>
    <row r="716" spans="1:6">
      <c r="A716" t="s">
        <v>879</v>
      </c>
      <c r="B716">
        <v>2017</v>
      </c>
      <c r="C716" t="s">
        <v>847</v>
      </c>
      <c r="D716">
        <v>416.59928752661631</v>
      </c>
      <c r="E716">
        <v>416.59928752661631</v>
      </c>
      <c r="F716">
        <v>0</v>
      </c>
    </row>
    <row r="717" spans="1:6">
      <c r="A717" t="s">
        <v>879</v>
      </c>
      <c r="B717">
        <v>2018</v>
      </c>
      <c r="C717" t="s">
        <v>847</v>
      </c>
      <c r="D717">
        <v>640.81857476673702</v>
      </c>
      <c r="E717">
        <v>416.59928752661631</v>
      </c>
      <c r="F717">
        <v>224.21928724012079</v>
      </c>
    </row>
    <row r="718" spans="1:6">
      <c r="A718" t="s">
        <v>879</v>
      </c>
      <c r="B718">
        <v>2019</v>
      </c>
      <c r="C718" t="s">
        <v>847</v>
      </c>
      <c r="D718">
        <v>557.29205074002527</v>
      </c>
      <c r="E718">
        <v>416.59928752661631</v>
      </c>
      <c r="F718">
        <v>140.69276321340899</v>
      </c>
    </row>
    <row r="719" spans="1:6">
      <c r="A719" t="s">
        <v>879</v>
      </c>
      <c r="B719">
        <v>2020</v>
      </c>
      <c r="C719" t="s">
        <v>847</v>
      </c>
      <c r="D719">
        <v>415.97592501417847</v>
      </c>
      <c r="E719">
        <v>415.97592501417847</v>
      </c>
      <c r="F719">
        <v>0</v>
      </c>
    </row>
    <row r="720" spans="1:6">
      <c r="A720" t="s">
        <v>879</v>
      </c>
      <c r="B720">
        <v>2021</v>
      </c>
      <c r="C720" t="s">
        <v>847</v>
      </c>
      <c r="D720">
        <v>604.83141129390322</v>
      </c>
      <c r="E720">
        <v>416.59928752661631</v>
      </c>
      <c r="F720">
        <v>188.23212376728699</v>
      </c>
    </row>
    <row r="721" spans="1:6">
      <c r="A721" t="s">
        <v>879</v>
      </c>
      <c r="B721">
        <v>2022</v>
      </c>
      <c r="C721" t="s">
        <v>847</v>
      </c>
      <c r="D721">
        <v>654.17960663802478</v>
      </c>
      <c r="E721">
        <v>416.59928752661631</v>
      </c>
      <c r="F721">
        <v>237.5803191114085</v>
      </c>
    </row>
    <row r="722" spans="1:6">
      <c r="A722" t="s">
        <v>879</v>
      </c>
      <c r="B722">
        <v>2023</v>
      </c>
      <c r="C722" t="s">
        <v>847</v>
      </c>
      <c r="D722">
        <v>854.4632991871988</v>
      </c>
      <c r="E722">
        <v>416.59928752661631</v>
      </c>
      <c r="F722">
        <v>437.86401166058249</v>
      </c>
    </row>
    <row r="723" spans="1:6">
      <c r="A723" t="s">
        <v>879</v>
      </c>
      <c r="B723">
        <v>2024</v>
      </c>
      <c r="C723" t="s">
        <v>847</v>
      </c>
      <c r="D723">
        <v>969.26689109642223</v>
      </c>
      <c r="E723">
        <v>416.59928752661631</v>
      </c>
      <c r="F723">
        <v>552.66760356980603</v>
      </c>
    </row>
    <row r="724" spans="1:6">
      <c r="A724" t="s">
        <v>879</v>
      </c>
      <c r="B724">
        <v>2025</v>
      </c>
      <c r="C724" t="s">
        <v>847</v>
      </c>
      <c r="D724">
        <v>1031.788427957687</v>
      </c>
      <c r="E724">
        <v>416.59928752661631</v>
      </c>
      <c r="F724">
        <v>615.18914043107043</v>
      </c>
    </row>
    <row r="725" spans="1:6">
      <c r="A725" t="s">
        <v>879</v>
      </c>
      <c r="B725">
        <v>2026</v>
      </c>
      <c r="C725" t="s">
        <v>847</v>
      </c>
      <c r="D725">
        <v>1067.168969560762</v>
      </c>
      <c r="E725">
        <v>416.59928752661631</v>
      </c>
      <c r="F725">
        <v>650.56968203414613</v>
      </c>
    </row>
    <row r="726" spans="1:6">
      <c r="A726" t="s">
        <v>879</v>
      </c>
      <c r="B726">
        <v>2027</v>
      </c>
      <c r="C726" t="s">
        <v>847</v>
      </c>
      <c r="D726">
        <v>1094.685211789141</v>
      </c>
      <c r="E726">
        <v>416.59928752661631</v>
      </c>
      <c r="F726">
        <v>678.08592426252426</v>
      </c>
    </row>
    <row r="727" spans="1:6">
      <c r="A727" t="s">
        <v>879</v>
      </c>
      <c r="B727">
        <v>2028</v>
      </c>
      <c r="C727" t="s">
        <v>847</v>
      </c>
      <c r="D727">
        <v>1112.821290746873</v>
      </c>
      <c r="E727">
        <v>416.59928752661631</v>
      </c>
      <c r="F727">
        <v>696.22200322025628</v>
      </c>
    </row>
    <row r="728" spans="1:6">
      <c r="A728" t="s">
        <v>879</v>
      </c>
      <c r="B728">
        <v>2029</v>
      </c>
      <c r="C728" t="s">
        <v>847</v>
      </c>
      <c r="D728">
        <v>1126.8979921227949</v>
      </c>
      <c r="E728">
        <v>416.59928752661631</v>
      </c>
      <c r="F728">
        <v>710.29870459617837</v>
      </c>
    </row>
    <row r="729" spans="1:6">
      <c r="A729" t="s">
        <v>879</v>
      </c>
      <c r="B729">
        <v>2030</v>
      </c>
      <c r="C729" t="s">
        <v>847</v>
      </c>
      <c r="D729">
        <v>1139.1572968649809</v>
      </c>
      <c r="E729">
        <v>416.59928752661631</v>
      </c>
      <c r="F729">
        <v>722.5580093383644</v>
      </c>
    </row>
    <row r="730" spans="1:6">
      <c r="A730" t="s">
        <v>879</v>
      </c>
      <c r="B730">
        <v>2031</v>
      </c>
      <c r="C730" t="s">
        <v>847</v>
      </c>
      <c r="D730">
        <v>1150.733725135271</v>
      </c>
      <c r="E730">
        <v>416.59928752661631</v>
      </c>
      <c r="F730">
        <v>734.13443760865516</v>
      </c>
    </row>
    <row r="731" spans="1:6">
      <c r="A731" t="s">
        <v>879</v>
      </c>
      <c r="B731">
        <v>2032</v>
      </c>
      <c r="C731" t="s">
        <v>847</v>
      </c>
      <c r="D731">
        <v>1162.075780846485</v>
      </c>
      <c r="E731">
        <v>416.59928752661631</v>
      </c>
      <c r="F731">
        <v>745.47649331986918</v>
      </c>
    </row>
    <row r="732" spans="1:6">
      <c r="A732" t="s">
        <v>879</v>
      </c>
      <c r="B732">
        <v>2033</v>
      </c>
      <c r="C732" t="s">
        <v>847</v>
      </c>
      <c r="D732">
        <v>1173.353135687232</v>
      </c>
      <c r="E732">
        <v>416.59928752661631</v>
      </c>
      <c r="F732">
        <v>756.75384816061592</v>
      </c>
    </row>
    <row r="733" spans="1:6">
      <c r="A733" t="s">
        <v>879</v>
      </c>
      <c r="B733">
        <v>2034</v>
      </c>
      <c r="C733" t="s">
        <v>847</v>
      </c>
      <c r="D733">
        <v>1184.6141635196011</v>
      </c>
      <c r="E733">
        <v>416.59928752661631</v>
      </c>
      <c r="F733">
        <v>768.01487599298457</v>
      </c>
    </row>
    <row r="734" spans="1:6">
      <c r="A734" t="s">
        <v>879</v>
      </c>
      <c r="B734">
        <v>2035</v>
      </c>
      <c r="C734" t="s">
        <v>847</v>
      </c>
      <c r="D734">
        <v>1195.854363102959</v>
      </c>
      <c r="E734">
        <v>416.59928752661631</v>
      </c>
      <c r="F734">
        <v>779.25507557634251</v>
      </c>
    </row>
    <row r="735" spans="1:6">
      <c r="A735" t="s">
        <v>879</v>
      </c>
      <c r="B735">
        <v>2036</v>
      </c>
      <c r="C735" t="s">
        <v>847</v>
      </c>
      <c r="D735">
        <v>1206.9810252817949</v>
      </c>
      <c r="E735">
        <v>416.59928752661631</v>
      </c>
      <c r="F735">
        <v>790.38173775517839</v>
      </c>
    </row>
    <row r="736" spans="1:6">
      <c r="A736" t="s">
        <v>879</v>
      </c>
      <c r="B736">
        <v>2037</v>
      </c>
      <c r="C736" t="s">
        <v>847</v>
      </c>
      <c r="D736">
        <v>1218.110330987555</v>
      </c>
      <c r="E736">
        <v>416.59928752661631</v>
      </c>
      <c r="F736">
        <v>801.51104346093916</v>
      </c>
    </row>
    <row r="737" spans="1:6">
      <c r="A737" t="s">
        <v>879</v>
      </c>
      <c r="B737">
        <v>2038</v>
      </c>
      <c r="C737" t="s">
        <v>847</v>
      </c>
      <c r="D737">
        <v>1229.296037160974</v>
      </c>
      <c r="E737">
        <v>416.59928752661631</v>
      </c>
      <c r="F737">
        <v>812.69674963435796</v>
      </c>
    </row>
    <row r="738" spans="1:6">
      <c r="A738" t="s">
        <v>879</v>
      </c>
      <c r="B738">
        <v>2039</v>
      </c>
      <c r="C738" t="s">
        <v>847</v>
      </c>
      <c r="D738">
        <v>1240.563283650471</v>
      </c>
      <c r="E738">
        <v>416.59928752661631</v>
      </c>
      <c r="F738">
        <v>823.96399612385517</v>
      </c>
    </row>
    <row r="739" spans="1:6">
      <c r="A739" t="s">
        <v>879</v>
      </c>
      <c r="B739">
        <v>2040</v>
      </c>
      <c r="C739" t="s">
        <v>847</v>
      </c>
      <c r="D739">
        <v>1251.9240993303181</v>
      </c>
      <c r="E739">
        <v>416.59928752661631</v>
      </c>
      <c r="F739">
        <v>835.32481180370132</v>
      </c>
    </row>
    <row r="740" spans="1:6">
      <c r="A740" t="s">
        <v>879</v>
      </c>
      <c r="B740">
        <v>2041</v>
      </c>
      <c r="C740" t="s">
        <v>847</v>
      </c>
      <c r="D740">
        <v>1263.2246792746009</v>
      </c>
      <c r="E740">
        <v>416.59928752661631</v>
      </c>
      <c r="F740">
        <v>846.62539174798508</v>
      </c>
    </row>
    <row r="741" spans="1:6">
      <c r="A741" t="s">
        <v>879</v>
      </c>
      <c r="B741">
        <v>2042</v>
      </c>
      <c r="C741" t="s">
        <v>847</v>
      </c>
      <c r="D741">
        <v>1274.3906948323449</v>
      </c>
      <c r="E741">
        <v>416.59928752661631</v>
      </c>
      <c r="F741">
        <v>857.79140730572908</v>
      </c>
    </row>
    <row r="742" spans="1:6">
      <c r="A742" t="s">
        <v>879</v>
      </c>
      <c r="B742">
        <v>2043</v>
      </c>
      <c r="C742" t="s">
        <v>847</v>
      </c>
      <c r="D742">
        <v>1285.384278472801</v>
      </c>
      <c r="E742">
        <v>416.59928752661631</v>
      </c>
      <c r="F742">
        <v>868.78499094618519</v>
      </c>
    </row>
    <row r="743" spans="1:6">
      <c r="A743" t="s">
        <v>879</v>
      </c>
      <c r="B743">
        <v>2044</v>
      </c>
      <c r="C743" t="s">
        <v>847</v>
      </c>
      <c r="D743">
        <v>1296.184319472284</v>
      </c>
      <c r="E743">
        <v>416.59928752661631</v>
      </c>
      <c r="F743">
        <v>879.58503194566811</v>
      </c>
    </row>
    <row r="744" spans="1:6">
      <c r="A744" t="s">
        <v>879</v>
      </c>
      <c r="B744">
        <v>2045</v>
      </c>
      <c r="C744" t="s">
        <v>847</v>
      </c>
      <c r="D744">
        <v>1306.943101577187</v>
      </c>
      <c r="E744">
        <v>416.59928752661631</v>
      </c>
      <c r="F744">
        <v>890.3438140505707</v>
      </c>
    </row>
    <row r="745" spans="1:6">
      <c r="A745" t="s">
        <v>879</v>
      </c>
      <c r="B745">
        <v>2046</v>
      </c>
      <c r="C745" t="s">
        <v>847</v>
      </c>
      <c r="D745">
        <v>1317.5637292729421</v>
      </c>
      <c r="E745">
        <v>416.59928752661631</v>
      </c>
      <c r="F745">
        <v>900.96444174632575</v>
      </c>
    </row>
    <row r="746" spans="1:6">
      <c r="A746" t="s">
        <v>879</v>
      </c>
      <c r="B746">
        <v>2047</v>
      </c>
      <c r="C746" t="s">
        <v>847</v>
      </c>
      <c r="D746">
        <v>1327.998132987088</v>
      </c>
      <c r="E746">
        <v>416.59928752661631</v>
      </c>
      <c r="F746">
        <v>911.3988454604721</v>
      </c>
    </row>
    <row r="747" spans="1:6">
      <c r="A747" t="s">
        <v>879</v>
      </c>
      <c r="B747">
        <v>2048</v>
      </c>
      <c r="C747" t="s">
        <v>847</v>
      </c>
      <c r="D747">
        <v>1338.3904815076551</v>
      </c>
      <c r="E747">
        <v>416.59928752661631</v>
      </c>
      <c r="F747">
        <v>921.79119398103876</v>
      </c>
    </row>
    <row r="748" spans="1:6">
      <c r="A748" t="s">
        <v>879</v>
      </c>
      <c r="B748">
        <v>2049</v>
      </c>
      <c r="C748" t="s">
        <v>847</v>
      </c>
      <c r="D748">
        <v>1348.635966497015</v>
      </c>
      <c r="E748">
        <v>416.59928752661631</v>
      </c>
      <c r="F748">
        <v>932.03667897039873</v>
      </c>
    </row>
    <row r="749" spans="1:6">
      <c r="A749" t="s">
        <v>879</v>
      </c>
      <c r="B749">
        <v>2050</v>
      </c>
      <c r="C749" t="s">
        <v>847</v>
      </c>
      <c r="D749">
        <v>1358.8555031797689</v>
      </c>
      <c r="E749">
        <v>416.59928752661631</v>
      </c>
      <c r="F749">
        <v>942.25621565315305</v>
      </c>
    </row>
    <row r="750" spans="1:6">
      <c r="A750" t="s">
        <v>879</v>
      </c>
      <c r="B750">
        <v>2017</v>
      </c>
      <c r="C750" t="s">
        <v>892</v>
      </c>
      <c r="D750">
        <v>646.5274106646001</v>
      </c>
      <c r="E750">
        <v>646.5274106646001</v>
      </c>
      <c r="F750">
        <v>0</v>
      </c>
    </row>
    <row r="751" spans="1:6">
      <c r="A751" t="s">
        <v>879</v>
      </c>
      <c r="B751">
        <v>2018</v>
      </c>
      <c r="C751" t="s">
        <v>892</v>
      </c>
      <c r="D751">
        <v>743.72362106647336</v>
      </c>
      <c r="E751">
        <v>646.5274106646001</v>
      </c>
      <c r="F751">
        <v>97.196210401873259</v>
      </c>
    </row>
    <row r="752" spans="1:6">
      <c r="A752" t="s">
        <v>879</v>
      </c>
      <c r="B752">
        <v>2019</v>
      </c>
      <c r="C752" t="s">
        <v>892</v>
      </c>
      <c r="D752">
        <v>744.26302773954933</v>
      </c>
      <c r="E752">
        <v>646.5274106646001</v>
      </c>
      <c r="F752">
        <v>97.735617074949232</v>
      </c>
    </row>
    <row r="753" spans="1:6">
      <c r="A753" t="s">
        <v>879</v>
      </c>
      <c r="B753">
        <v>2020</v>
      </c>
      <c r="C753" t="s">
        <v>892</v>
      </c>
      <c r="D753">
        <v>735.91138272503474</v>
      </c>
      <c r="E753">
        <v>646.5274106646001</v>
      </c>
      <c r="F753">
        <v>89.383972060434644</v>
      </c>
    </row>
    <row r="754" spans="1:6">
      <c r="A754" t="s">
        <v>879</v>
      </c>
      <c r="B754">
        <v>2021</v>
      </c>
      <c r="C754" t="s">
        <v>892</v>
      </c>
      <c r="D754">
        <v>771.24708137808443</v>
      </c>
      <c r="E754">
        <v>646.5274106646001</v>
      </c>
      <c r="F754">
        <v>124.71967071348431</v>
      </c>
    </row>
    <row r="755" spans="1:6">
      <c r="A755" t="s">
        <v>879</v>
      </c>
      <c r="B755">
        <v>2022</v>
      </c>
      <c r="C755" t="s">
        <v>892</v>
      </c>
      <c r="D755">
        <v>779.73541099503018</v>
      </c>
      <c r="E755">
        <v>646.5274106646001</v>
      </c>
      <c r="F755">
        <v>133.20800033043011</v>
      </c>
    </row>
    <row r="756" spans="1:6">
      <c r="A756" t="s">
        <v>879</v>
      </c>
      <c r="B756">
        <v>2023</v>
      </c>
      <c r="C756" t="s">
        <v>892</v>
      </c>
      <c r="D756">
        <v>780.98220673464016</v>
      </c>
      <c r="E756">
        <v>646.5274106646001</v>
      </c>
      <c r="F756">
        <v>134.45479607004009</v>
      </c>
    </row>
    <row r="757" spans="1:6">
      <c r="A757" t="s">
        <v>879</v>
      </c>
      <c r="B757">
        <v>2024</v>
      </c>
      <c r="C757" t="s">
        <v>892</v>
      </c>
      <c r="D757">
        <v>788.69632667727672</v>
      </c>
      <c r="E757">
        <v>646.5274106646001</v>
      </c>
      <c r="F757">
        <v>142.16891601267659</v>
      </c>
    </row>
    <row r="758" spans="1:6">
      <c r="A758" t="s">
        <v>879</v>
      </c>
      <c r="B758">
        <v>2025</v>
      </c>
      <c r="C758" t="s">
        <v>892</v>
      </c>
      <c r="D758">
        <v>797.24901700518103</v>
      </c>
      <c r="E758">
        <v>646.5274106646001</v>
      </c>
      <c r="F758">
        <v>150.72160634058091</v>
      </c>
    </row>
    <row r="759" spans="1:6">
      <c r="A759" t="s">
        <v>879</v>
      </c>
      <c r="B759">
        <v>2026</v>
      </c>
      <c r="C759" t="s">
        <v>892</v>
      </c>
      <c r="D759">
        <v>805.99646187373969</v>
      </c>
      <c r="E759">
        <v>646.5274106646001</v>
      </c>
      <c r="F759">
        <v>159.46905120913959</v>
      </c>
    </row>
    <row r="760" spans="1:6">
      <c r="A760" t="s">
        <v>879</v>
      </c>
      <c r="B760">
        <v>2027</v>
      </c>
      <c r="C760" t="s">
        <v>892</v>
      </c>
      <c r="D760">
        <v>822.9003841050403</v>
      </c>
      <c r="E760">
        <v>646.5274106646001</v>
      </c>
      <c r="F760">
        <v>176.37297344044021</v>
      </c>
    </row>
    <row r="761" spans="1:6">
      <c r="A761" t="s">
        <v>879</v>
      </c>
      <c r="B761">
        <v>2028</v>
      </c>
      <c r="C761" t="s">
        <v>892</v>
      </c>
      <c r="D761">
        <v>831.14253198213271</v>
      </c>
      <c r="E761">
        <v>646.5274106646001</v>
      </c>
      <c r="F761">
        <v>184.61512131753261</v>
      </c>
    </row>
    <row r="762" spans="1:6">
      <c r="A762" t="s">
        <v>879</v>
      </c>
      <c r="B762">
        <v>2029</v>
      </c>
      <c r="C762" t="s">
        <v>892</v>
      </c>
      <c r="D762">
        <v>839.87298389045282</v>
      </c>
      <c r="E762">
        <v>646.5274106646001</v>
      </c>
      <c r="F762">
        <v>193.34557322585269</v>
      </c>
    </row>
    <row r="763" spans="1:6">
      <c r="A763" t="s">
        <v>879</v>
      </c>
      <c r="B763">
        <v>2030</v>
      </c>
      <c r="C763" t="s">
        <v>892</v>
      </c>
      <c r="D763">
        <v>848.70021041983898</v>
      </c>
      <c r="E763">
        <v>646.5274106646001</v>
      </c>
      <c r="F763">
        <v>202.17279975523891</v>
      </c>
    </row>
    <row r="764" spans="1:6">
      <c r="A764" t="s">
        <v>879</v>
      </c>
      <c r="B764">
        <v>2031</v>
      </c>
      <c r="C764" t="s">
        <v>892</v>
      </c>
      <c r="D764">
        <v>857.77016825386363</v>
      </c>
      <c r="E764">
        <v>646.5274106646001</v>
      </c>
      <c r="F764">
        <v>211.2427575892635</v>
      </c>
    </row>
    <row r="765" spans="1:6">
      <c r="A765" t="s">
        <v>879</v>
      </c>
      <c r="B765">
        <v>2032</v>
      </c>
      <c r="C765" t="s">
        <v>892</v>
      </c>
      <c r="D765">
        <v>866.97081796371901</v>
      </c>
      <c r="E765">
        <v>646.5274106646001</v>
      </c>
      <c r="F765">
        <v>220.44340729911889</v>
      </c>
    </row>
    <row r="766" spans="1:6">
      <c r="A766" t="s">
        <v>879</v>
      </c>
      <c r="B766">
        <v>2033</v>
      </c>
      <c r="C766" t="s">
        <v>892</v>
      </c>
      <c r="D766">
        <v>876.24704029519705</v>
      </c>
      <c r="E766">
        <v>646.5274106646001</v>
      </c>
      <c r="F766">
        <v>229.71962963059701</v>
      </c>
    </row>
    <row r="767" spans="1:6">
      <c r="A767" t="s">
        <v>879</v>
      </c>
      <c r="B767">
        <v>2034</v>
      </c>
      <c r="C767" t="s">
        <v>892</v>
      </c>
      <c r="D767">
        <v>885.55392330483289</v>
      </c>
      <c r="E767">
        <v>646.5274106646001</v>
      </c>
      <c r="F767">
        <v>239.0265126402328</v>
      </c>
    </row>
    <row r="768" spans="1:6">
      <c r="A768" t="s">
        <v>879</v>
      </c>
      <c r="B768">
        <v>2035</v>
      </c>
      <c r="C768" t="s">
        <v>892</v>
      </c>
      <c r="D768">
        <v>894.85061681475497</v>
      </c>
      <c r="E768">
        <v>646.5274106646001</v>
      </c>
      <c r="F768">
        <v>248.3232061501549</v>
      </c>
    </row>
    <row r="769" spans="1:6">
      <c r="A769" t="s">
        <v>879</v>
      </c>
      <c r="B769">
        <v>2036</v>
      </c>
      <c r="C769" t="s">
        <v>892</v>
      </c>
      <c r="D769">
        <v>903.99814205218388</v>
      </c>
      <c r="E769">
        <v>646.5274106646001</v>
      </c>
      <c r="F769">
        <v>257.47073138758378</v>
      </c>
    </row>
    <row r="770" spans="1:6">
      <c r="A770" t="s">
        <v>879</v>
      </c>
      <c r="B770">
        <v>2037</v>
      </c>
      <c r="C770" t="s">
        <v>892</v>
      </c>
      <c r="D770">
        <v>913.23917699547462</v>
      </c>
      <c r="E770">
        <v>646.5274106646001</v>
      </c>
      <c r="F770">
        <v>266.71176633087453</v>
      </c>
    </row>
    <row r="771" spans="1:6">
      <c r="A771" t="s">
        <v>879</v>
      </c>
      <c r="B771">
        <v>2038</v>
      </c>
      <c r="C771" t="s">
        <v>892</v>
      </c>
      <c r="D771">
        <v>922.57467753869389</v>
      </c>
      <c r="E771">
        <v>646.5274106646001</v>
      </c>
      <c r="F771">
        <v>276.04726687409379</v>
      </c>
    </row>
    <row r="772" spans="1:6">
      <c r="A772" t="s">
        <v>879</v>
      </c>
      <c r="B772">
        <v>2039</v>
      </c>
      <c r="C772" t="s">
        <v>892</v>
      </c>
      <c r="D772">
        <v>932.00560934744408</v>
      </c>
      <c r="E772">
        <v>646.5274106646001</v>
      </c>
      <c r="F772">
        <v>285.47819868284398</v>
      </c>
    </row>
    <row r="773" spans="1:6">
      <c r="A773" t="s">
        <v>879</v>
      </c>
      <c r="B773">
        <v>2040</v>
      </c>
      <c r="C773" t="s">
        <v>892</v>
      </c>
      <c r="D773">
        <v>941.53294795875104</v>
      </c>
      <c r="E773">
        <v>646.5274106646001</v>
      </c>
      <c r="F773">
        <v>295.00553729415088</v>
      </c>
    </row>
    <row r="774" spans="1:6">
      <c r="A774" t="s">
        <v>879</v>
      </c>
      <c r="B774">
        <v>2041</v>
      </c>
      <c r="C774" t="s">
        <v>892</v>
      </c>
      <c r="D774">
        <v>950.91164439595843</v>
      </c>
      <c r="E774">
        <v>646.5274106646001</v>
      </c>
      <c r="F774">
        <v>304.38423373135828</v>
      </c>
    </row>
    <row r="775" spans="1:6">
      <c r="A775" t="s">
        <v>879</v>
      </c>
      <c r="B775">
        <v>2042</v>
      </c>
      <c r="C775" t="s">
        <v>892</v>
      </c>
      <c r="D775">
        <v>960.13521999768955</v>
      </c>
      <c r="E775">
        <v>646.5274106646001</v>
      </c>
      <c r="F775">
        <v>313.60780933308939</v>
      </c>
    </row>
    <row r="776" spans="1:6">
      <c r="A776" t="s">
        <v>879</v>
      </c>
      <c r="B776">
        <v>2043</v>
      </c>
      <c r="C776" t="s">
        <v>892</v>
      </c>
      <c r="D776">
        <v>969.1972497609338</v>
      </c>
      <c r="E776">
        <v>646.5274106646001</v>
      </c>
      <c r="F776">
        <v>322.6698390963337</v>
      </c>
    </row>
    <row r="777" spans="1:6">
      <c r="A777" t="s">
        <v>879</v>
      </c>
      <c r="B777">
        <v>2044</v>
      </c>
      <c r="C777" t="s">
        <v>892</v>
      </c>
      <c r="D777">
        <v>978.09136966240942</v>
      </c>
      <c r="E777">
        <v>646.5274106646001</v>
      </c>
      <c r="F777">
        <v>331.56395899780932</v>
      </c>
    </row>
    <row r="778" spans="1:6">
      <c r="A778" t="s">
        <v>879</v>
      </c>
      <c r="B778">
        <v>2045</v>
      </c>
      <c r="C778" t="s">
        <v>892</v>
      </c>
      <c r="D778">
        <v>987.06710903695034</v>
      </c>
      <c r="E778">
        <v>646.5274106646001</v>
      </c>
      <c r="F778">
        <v>340.53969837235019</v>
      </c>
    </row>
    <row r="779" spans="1:6">
      <c r="A779" t="s">
        <v>879</v>
      </c>
      <c r="B779">
        <v>2046</v>
      </c>
      <c r="C779" t="s">
        <v>892</v>
      </c>
      <c r="D779">
        <v>995.86704417851843</v>
      </c>
      <c r="E779">
        <v>646.5274106646001</v>
      </c>
      <c r="F779">
        <v>349.33963351391827</v>
      </c>
    </row>
    <row r="780" spans="1:6">
      <c r="A780" t="s">
        <v>879</v>
      </c>
      <c r="B780">
        <v>2047</v>
      </c>
      <c r="C780" t="s">
        <v>892</v>
      </c>
      <c r="D780">
        <v>1004.484897891543</v>
      </c>
      <c r="E780">
        <v>646.5274106646001</v>
      </c>
      <c r="F780">
        <v>357.95748722694299</v>
      </c>
    </row>
    <row r="781" spans="1:6">
      <c r="A781" t="s">
        <v>879</v>
      </c>
      <c r="B781">
        <v>2048</v>
      </c>
      <c r="C781" t="s">
        <v>892</v>
      </c>
      <c r="D781">
        <v>1013.177327224933</v>
      </c>
      <c r="E781">
        <v>646.5274106646001</v>
      </c>
      <c r="F781">
        <v>366.64991656033288</v>
      </c>
    </row>
    <row r="782" spans="1:6">
      <c r="A782" t="s">
        <v>879</v>
      </c>
      <c r="B782">
        <v>2049</v>
      </c>
      <c r="C782" t="s">
        <v>892</v>
      </c>
      <c r="D782">
        <v>1021.679852327206</v>
      </c>
      <c r="E782">
        <v>646.5274106646001</v>
      </c>
      <c r="F782">
        <v>375.1524416626055</v>
      </c>
    </row>
    <row r="783" spans="1:6">
      <c r="A783" t="s">
        <v>879</v>
      </c>
      <c r="B783">
        <v>2050</v>
      </c>
      <c r="C783" t="s">
        <v>892</v>
      </c>
      <c r="D783">
        <v>1030.253730124781</v>
      </c>
      <c r="E783">
        <v>646.5274106646001</v>
      </c>
      <c r="F783">
        <v>383.72631946018038</v>
      </c>
    </row>
    <row r="784" spans="1:6">
      <c r="A784" t="s">
        <v>879</v>
      </c>
      <c r="B784">
        <v>2017</v>
      </c>
      <c r="C784" t="s">
        <v>853</v>
      </c>
      <c r="D784">
        <v>0</v>
      </c>
      <c r="E784">
        <v>0</v>
      </c>
      <c r="F784">
        <v>0</v>
      </c>
    </row>
    <row r="785" spans="1:6">
      <c r="A785" t="s">
        <v>879</v>
      </c>
      <c r="B785">
        <v>2018</v>
      </c>
      <c r="C785" t="s">
        <v>853</v>
      </c>
      <c r="D785">
        <v>0</v>
      </c>
      <c r="E785">
        <v>0</v>
      </c>
      <c r="F785">
        <v>0</v>
      </c>
    </row>
    <row r="786" spans="1:6">
      <c r="A786" t="s">
        <v>879</v>
      </c>
      <c r="B786">
        <v>2019</v>
      </c>
      <c r="C786" t="s">
        <v>853</v>
      </c>
      <c r="D786">
        <v>0</v>
      </c>
      <c r="E786">
        <v>0</v>
      </c>
      <c r="F786">
        <v>0</v>
      </c>
    </row>
    <row r="787" spans="1:6">
      <c r="A787" t="s">
        <v>879</v>
      </c>
      <c r="B787">
        <v>2020</v>
      </c>
      <c r="C787" t="s">
        <v>853</v>
      </c>
      <c r="D787">
        <v>0</v>
      </c>
      <c r="E787">
        <v>0</v>
      </c>
      <c r="F787">
        <v>0</v>
      </c>
    </row>
    <row r="788" spans="1:6">
      <c r="A788" t="s">
        <v>879</v>
      </c>
      <c r="B788">
        <v>2021</v>
      </c>
      <c r="C788" t="s">
        <v>853</v>
      </c>
      <c r="D788">
        <v>0</v>
      </c>
      <c r="E788">
        <v>0</v>
      </c>
      <c r="F788">
        <v>0</v>
      </c>
    </row>
    <row r="789" spans="1:6">
      <c r="A789" t="s">
        <v>879</v>
      </c>
      <c r="B789">
        <v>2022</v>
      </c>
      <c r="C789" t="s">
        <v>853</v>
      </c>
      <c r="D789">
        <v>0</v>
      </c>
      <c r="E789">
        <v>0</v>
      </c>
      <c r="F789">
        <v>0</v>
      </c>
    </row>
    <row r="790" spans="1:6">
      <c r="A790" t="s">
        <v>879</v>
      </c>
      <c r="B790">
        <v>2023</v>
      </c>
      <c r="C790" t="s">
        <v>853</v>
      </c>
      <c r="D790">
        <v>0</v>
      </c>
      <c r="E790">
        <v>0</v>
      </c>
      <c r="F790">
        <v>0</v>
      </c>
    </row>
    <row r="791" spans="1:6">
      <c r="A791" t="s">
        <v>879</v>
      </c>
      <c r="B791">
        <v>2024</v>
      </c>
      <c r="C791" t="s">
        <v>853</v>
      </c>
      <c r="D791">
        <v>0</v>
      </c>
      <c r="E791">
        <v>0</v>
      </c>
      <c r="F791">
        <v>0</v>
      </c>
    </row>
    <row r="792" spans="1:6">
      <c r="A792" t="s">
        <v>879</v>
      </c>
      <c r="B792">
        <v>2025</v>
      </c>
      <c r="C792" t="s">
        <v>853</v>
      </c>
      <c r="D792">
        <v>0</v>
      </c>
      <c r="E792">
        <v>0</v>
      </c>
      <c r="F792">
        <v>0</v>
      </c>
    </row>
    <row r="793" spans="1:6">
      <c r="A793" t="s">
        <v>879</v>
      </c>
      <c r="B793">
        <v>2026</v>
      </c>
      <c r="C793" t="s">
        <v>853</v>
      </c>
      <c r="D793">
        <v>0</v>
      </c>
      <c r="E793">
        <v>0</v>
      </c>
      <c r="F793">
        <v>0</v>
      </c>
    </row>
    <row r="794" spans="1:6">
      <c r="A794" t="s">
        <v>879</v>
      </c>
      <c r="B794">
        <v>2027</v>
      </c>
      <c r="C794" t="s">
        <v>853</v>
      </c>
      <c r="D794">
        <v>0</v>
      </c>
      <c r="E794">
        <v>0</v>
      </c>
      <c r="F794">
        <v>0</v>
      </c>
    </row>
    <row r="795" spans="1:6">
      <c r="A795" t="s">
        <v>879</v>
      </c>
      <c r="B795">
        <v>2028</v>
      </c>
      <c r="C795" t="s">
        <v>853</v>
      </c>
      <c r="D795">
        <v>0</v>
      </c>
      <c r="E795">
        <v>0</v>
      </c>
      <c r="F795">
        <v>0</v>
      </c>
    </row>
    <row r="796" spans="1:6">
      <c r="A796" t="s">
        <v>879</v>
      </c>
      <c r="B796">
        <v>2029</v>
      </c>
      <c r="C796" t="s">
        <v>853</v>
      </c>
      <c r="D796">
        <v>0</v>
      </c>
      <c r="E796">
        <v>0</v>
      </c>
      <c r="F796">
        <v>0</v>
      </c>
    </row>
    <row r="797" spans="1:6">
      <c r="A797" t="s">
        <v>879</v>
      </c>
      <c r="B797">
        <v>2030</v>
      </c>
      <c r="C797" t="s">
        <v>853</v>
      </c>
      <c r="D797">
        <v>0</v>
      </c>
      <c r="E797">
        <v>0</v>
      </c>
      <c r="F797">
        <v>0</v>
      </c>
    </row>
    <row r="798" spans="1:6">
      <c r="A798" t="s">
        <v>879</v>
      </c>
      <c r="B798">
        <v>2031</v>
      </c>
      <c r="C798" t="s">
        <v>853</v>
      </c>
      <c r="D798">
        <v>0</v>
      </c>
      <c r="E798">
        <v>0</v>
      </c>
      <c r="F798">
        <v>0</v>
      </c>
    </row>
    <row r="799" spans="1:6">
      <c r="A799" t="s">
        <v>879</v>
      </c>
      <c r="B799">
        <v>2032</v>
      </c>
      <c r="C799" t="s">
        <v>853</v>
      </c>
      <c r="D799">
        <v>0</v>
      </c>
      <c r="E799">
        <v>0</v>
      </c>
      <c r="F799">
        <v>0</v>
      </c>
    </row>
    <row r="800" spans="1:6">
      <c r="A800" t="s">
        <v>879</v>
      </c>
      <c r="B800">
        <v>2033</v>
      </c>
      <c r="C800" t="s">
        <v>853</v>
      </c>
      <c r="D800">
        <v>0</v>
      </c>
      <c r="E800">
        <v>0</v>
      </c>
      <c r="F800">
        <v>0</v>
      </c>
    </row>
    <row r="801" spans="1:6">
      <c r="A801" t="s">
        <v>879</v>
      </c>
      <c r="B801">
        <v>2034</v>
      </c>
      <c r="C801" t="s">
        <v>853</v>
      </c>
      <c r="D801">
        <v>0</v>
      </c>
      <c r="E801">
        <v>0</v>
      </c>
      <c r="F801">
        <v>0</v>
      </c>
    </row>
    <row r="802" spans="1:6">
      <c r="A802" t="s">
        <v>879</v>
      </c>
      <c r="B802">
        <v>2035</v>
      </c>
      <c r="C802" t="s">
        <v>853</v>
      </c>
      <c r="D802">
        <v>0</v>
      </c>
      <c r="E802">
        <v>0</v>
      </c>
      <c r="F802">
        <v>0</v>
      </c>
    </row>
    <row r="803" spans="1:6">
      <c r="A803" t="s">
        <v>879</v>
      </c>
      <c r="B803">
        <v>2036</v>
      </c>
      <c r="C803" t="s">
        <v>853</v>
      </c>
      <c r="D803">
        <v>0</v>
      </c>
      <c r="E803">
        <v>0</v>
      </c>
      <c r="F803">
        <v>0</v>
      </c>
    </row>
    <row r="804" spans="1:6">
      <c r="A804" t="s">
        <v>879</v>
      </c>
      <c r="B804">
        <v>2037</v>
      </c>
      <c r="C804" t="s">
        <v>853</v>
      </c>
      <c r="D804">
        <v>0</v>
      </c>
      <c r="E804">
        <v>0</v>
      </c>
      <c r="F804">
        <v>0</v>
      </c>
    </row>
    <row r="805" spans="1:6">
      <c r="A805" t="s">
        <v>879</v>
      </c>
      <c r="B805">
        <v>2038</v>
      </c>
      <c r="C805" t="s">
        <v>853</v>
      </c>
      <c r="D805">
        <v>0</v>
      </c>
      <c r="E805">
        <v>0</v>
      </c>
      <c r="F805">
        <v>0</v>
      </c>
    </row>
    <row r="806" spans="1:6">
      <c r="A806" t="s">
        <v>879</v>
      </c>
      <c r="B806">
        <v>2039</v>
      </c>
      <c r="C806" t="s">
        <v>853</v>
      </c>
      <c r="D806">
        <v>0</v>
      </c>
      <c r="E806">
        <v>0</v>
      </c>
      <c r="F806">
        <v>0</v>
      </c>
    </row>
    <row r="807" spans="1:6">
      <c r="A807" t="s">
        <v>879</v>
      </c>
      <c r="B807">
        <v>2040</v>
      </c>
      <c r="C807" t="s">
        <v>853</v>
      </c>
      <c r="D807">
        <v>0</v>
      </c>
      <c r="E807">
        <v>0</v>
      </c>
      <c r="F807">
        <v>0</v>
      </c>
    </row>
    <row r="808" spans="1:6">
      <c r="A808" t="s">
        <v>879</v>
      </c>
      <c r="B808">
        <v>2041</v>
      </c>
      <c r="C808" t="s">
        <v>853</v>
      </c>
      <c r="D808">
        <v>0</v>
      </c>
      <c r="E808">
        <v>0</v>
      </c>
      <c r="F808">
        <v>0</v>
      </c>
    </row>
    <row r="809" spans="1:6">
      <c r="A809" t="s">
        <v>879</v>
      </c>
      <c r="B809">
        <v>2042</v>
      </c>
      <c r="C809" t="s">
        <v>853</v>
      </c>
      <c r="D809">
        <v>0</v>
      </c>
      <c r="E809">
        <v>0</v>
      </c>
      <c r="F809">
        <v>0</v>
      </c>
    </row>
    <row r="810" spans="1:6">
      <c r="A810" t="s">
        <v>879</v>
      </c>
      <c r="B810">
        <v>2043</v>
      </c>
      <c r="C810" t="s">
        <v>853</v>
      </c>
      <c r="D810">
        <v>0</v>
      </c>
      <c r="E810">
        <v>0</v>
      </c>
      <c r="F810">
        <v>0</v>
      </c>
    </row>
    <row r="811" spans="1:6">
      <c r="A811" t="s">
        <v>879</v>
      </c>
      <c r="B811">
        <v>2044</v>
      </c>
      <c r="C811" t="s">
        <v>853</v>
      </c>
      <c r="D811">
        <v>0</v>
      </c>
      <c r="E811">
        <v>0</v>
      </c>
      <c r="F811">
        <v>0</v>
      </c>
    </row>
    <row r="812" spans="1:6">
      <c r="A812" t="s">
        <v>879</v>
      </c>
      <c r="B812">
        <v>2045</v>
      </c>
      <c r="C812" t="s">
        <v>853</v>
      </c>
      <c r="D812">
        <v>0</v>
      </c>
      <c r="E812">
        <v>0</v>
      </c>
      <c r="F812">
        <v>0</v>
      </c>
    </row>
    <row r="813" spans="1:6">
      <c r="A813" t="s">
        <v>879</v>
      </c>
      <c r="B813">
        <v>2046</v>
      </c>
      <c r="C813" t="s">
        <v>853</v>
      </c>
      <c r="D813">
        <v>0</v>
      </c>
      <c r="E813">
        <v>0</v>
      </c>
      <c r="F813">
        <v>0</v>
      </c>
    </row>
    <row r="814" spans="1:6">
      <c r="A814" t="s">
        <v>879</v>
      </c>
      <c r="B814">
        <v>2047</v>
      </c>
      <c r="C814" t="s">
        <v>853</v>
      </c>
      <c r="D814">
        <v>0</v>
      </c>
      <c r="E814">
        <v>0</v>
      </c>
      <c r="F814">
        <v>0</v>
      </c>
    </row>
    <row r="815" spans="1:6">
      <c r="A815" t="s">
        <v>879</v>
      </c>
      <c r="B815">
        <v>2048</v>
      </c>
      <c r="C815" t="s">
        <v>853</v>
      </c>
      <c r="D815">
        <v>0</v>
      </c>
      <c r="E815">
        <v>0</v>
      </c>
      <c r="F815">
        <v>0</v>
      </c>
    </row>
    <row r="816" spans="1:6">
      <c r="A816" t="s">
        <v>879</v>
      </c>
      <c r="B816">
        <v>2049</v>
      </c>
      <c r="C816" t="s">
        <v>853</v>
      </c>
      <c r="D816">
        <v>0</v>
      </c>
      <c r="E816">
        <v>0</v>
      </c>
      <c r="F816">
        <v>0</v>
      </c>
    </row>
    <row r="817" spans="1:6">
      <c r="A817" t="s">
        <v>879</v>
      </c>
      <c r="B817">
        <v>2050</v>
      </c>
      <c r="C817" t="s">
        <v>853</v>
      </c>
      <c r="D817">
        <v>0</v>
      </c>
      <c r="E817">
        <v>0</v>
      </c>
      <c r="F817">
        <v>0</v>
      </c>
    </row>
    <row r="818" spans="1:6">
      <c r="A818" t="s">
        <v>885</v>
      </c>
      <c r="B818">
        <v>2017</v>
      </c>
      <c r="C818" t="s">
        <v>323</v>
      </c>
      <c r="D818">
        <v>2.4332818010265801E-2</v>
      </c>
      <c r="E818">
        <v>2.4332818010265801E-2</v>
      </c>
      <c r="F818">
        <v>0</v>
      </c>
    </row>
    <row r="819" spans="1:6">
      <c r="A819" t="s">
        <v>885</v>
      </c>
      <c r="B819">
        <v>2018</v>
      </c>
      <c r="C819" t="s">
        <v>323</v>
      </c>
      <c r="D819">
        <v>0.37996737136708858</v>
      </c>
      <c r="E819">
        <v>2.4332818010265801E-2</v>
      </c>
      <c r="F819">
        <v>0.35563455335682281</v>
      </c>
    </row>
    <row r="820" spans="1:6">
      <c r="A820" t="s">
        <v>885</v>
      </c>
      <c r="B820">
        <v>2019</v>
      </c>
      <c r="C820" t="s">
        <v>323</v>
      </c>
      <c r="D820">
        <v>0.81165578223686541</v>
      </c>
      <c r="E820">
        <v>2.4332818010265801E-2</v>
      </c>
      <c r="F820">
        <v>0.78732296422659964</v>
      </c>
    </row>
    <row r="821" spans="1:6">
      <c r="A821" t="s">
        <v>885</v>
      </c>
      <c r="B821">
        <v>2020</v>
      </c>
      <c r="C821" t="s">
        <v>323</v>
      </c>
      <c r="D821">
        <v>0.38282861296457399</v>
      </c>
      <c r="E821">
        <v>2.4332818010265801E-2</v>
      </c>
      <c r="F821">
        <v>0.35849579495430822</v>
      </c>
    </row>
    <row r="822" spans="1:6">
      <c r="A822" t="s">
        <v>885</v>
      </c>
      <c r="B822">
        <v>2021</v>
      </c>
      <c r="C822" t="s">
        <v>323</v>
      </c>
      <c r="D822">
        <v>0.72038527936192565</v>
      </c>
      <c r="E822">
        <v>2.4332818010265801E-2</v>
      </c>
      <c r="F822">
        <v>0.69605246135165988</v>
      </c>
    </row>
    <row r="823" spans="1:6">
      <c r="A823" t="s">
        <v>885</v>
      </c>
      <c r="B823">
        <v>2022</v>
      </c>
      <c r="C823" t="s">
        <v>323</v>
      </c>
      <c r="D823">
        <v>0.62417094846540466</v>
      </c>
      <c r="E823">
        <v>2.4332818010265801E-2</v>
      </c>
      <c r="F823">
        <v>0.5998381304551389</v>
      </c>
    </row>
    <row r="824" spans="1:6">
      <c r="A824" t="s">
        <v>885</v>
      </c>
      <c r="B824">
        <v>2023</v>
      </c>
      <c r="C824" t="s">
        <v>323</v>
      </c>
      <c r="D824">
        <v>0.62417094846540466</v>
      </c>
      <c r="E824">
        <v>2.4332818010265801E-2</v>
      </c>
      <c r="F824">
        <v>0.5998381304551389</v>
      </c>
    </row>
    <row r="825" spans="1:6">
      <c r="A825" t="s">
        <v>885</v>
      </c>
      <c r="B825">
        <v>2024</v>
      </c>
      <c r="C825" t="s">
        <v>323</v>
      </c>
      <c r="D825">
        <v>0.62417094846540466</v>
      </c>
      <c r="E825">
        <v>2.4332818010265801E-2</v>
      </c>
      <c r="F825">
        <v>0.5998381304551389</v>
      </c>
    </row>
    <row r="826" spans="1:6">
      <c r="A826" t="s">
        <v>885</v>
      </c>
      <c r="B826">
        <v>2025</v>
      </c>
      <c r="C826" t="s">
        <v>323</v>
      </c>
      <c r="D826">
        <v>0.62417094846540466</v>
      </c>
      <c r="E826">
        <v>2.4332818010265801E-2</v>
      </c>
      <c r="F826">
        <v>0.5998381304551389</v>
      </c>
    </row>
    <row r="827" spans="1:6">
      <c r="A827" t="s">
        <v>885</v>
      </c>
      <c r="B827">
        <v>2026</v>
      </c>
      <c r="C827" t="s">
        <v>323</v>
      </c>
      <c r="D827">
        <v>0.62417094846540466</v>
      </c>
      <c r="E827">
        <v>2.4332818010265801E-2</v>
      </c>
      <c r="F827">
        <v>0.5998381304551389</v>
      </c>
    </row>
    <row r="828" spans="1:6">
      <c r="A828" t="s">
        <v>885</v>
      </c>
      <c r="B828">
        <v>2027</v>
      </c>
      <c r="C828" t="s">
        <v>323</v>
      </c>
      <c r="D828">
        <v>0.62417094846540466</v>
      </c>
      <c r="E828">
        <v>2.4332818010265801E-2</v>
      </c>
      <c r="F828">
        <v>0.5998381304551389</v>
      </c>
    </row>
    <row r="829" spans="1:6">
      <c r="A829" t="s">
        <v>885</v>
      </c>
      <c r="B829">
        <v>2028</v>
      </c>
      <c r="C829" t="s">
        <v>323</v>
      </c>
      <c r="D829">
        <v>0.62417094846540466</v>
      </c>
      <c r="E829">
        <v>2.4332818010265801E-2</v>
      </c>
      <c r="F829">
        <v>0.5998381304551389</v>
      </c>
    </row>
    <row r="830" spans="1:6">
      <c r="A830" t="s">
        <v>885</v>
      </c>
      <c r="B830">
        <v>2029</v>
      </c>
      <c r="C830" t="s">
        <v>323</v>
      </c>
      <c r="D830">
        <v>0.62417094846540466</v>
      </c>
      <c r="E830">
        <v>2.4332818010265801E-2</v>
      </c>
      <c r="F830">
        <v>0.5998381304551389</v>
      </c>
    </row>
    <row r="831" spans="1:6">
      <c r="A831" t="s">
        <v>885</v>
      </c>
      <c r="B831">
        <v>2030</v>
      </c>
      <c r="C831" t="s">
        <v>323</v>
      </c>
      <c r="D831">
        <v>0.62417094846540466</v>
      </c>
      <c r="E831">
        <v>2.4332818010265801E-2</v>
      </c>
      <c r="F831">
        <v>0.5998381304551389</v>
      </c>
    </row>
    <row r="832" spans="1:6">
      <c r="A832" t="s">
        <v>885</v>
      </c>
      <c r="B832">
        <v>2031</v>
      </c>
      <c r="C832" t="s">
        <v>323</v>
      </c>
      <c r="D832">
        <v>0.62417094846540466</v>
      </c>
      <c r="E832">
        <v>2.4332818010265801E-2</v>
      </c>
      <c r="F832">
        <v>0.5998381304551389</v>
      </c>
    </row>
    <row r="833" spans="1:6">
      <c r="A833" t="s">
        <v>885</v>
      </c>
      <c r="B833">
        <v>2032</v>
      </c>
      <c r="C833" t="s">
        <v>323</v>
      </c>
      <c r="D833">
        <v>0.62417094846540466</v>
      </c>
      <c r="E833">
        <v>2.4332818010265801E-2</v>
      </c>
      <c r="F833">
        <v>0.5998381304551389</v>
      </c>
    </row>
    <row r="834" spans="1:6">
      <c r="A834" t="s">
        <v>885</v>
      </c>
      <c r="B834">
        <v>2033</v>
      </c>
      <c r="C834" t="s">
        <v>323</v>
      </c>
      <c r="D834">
        <v>0.62417094846540466</v>
      </c>
      <c r="E834">
        <v>2.4332818010265801E-2</v>
      </c>
      <c r="F834">
        <v>0.5998381304551389</v>
      </c>
    </row>
    <row r="835" spans="1:6">
      <c r="A835" t="s">
        <v>885</v>
      </c>
      <c r="B835">
        <v>2034</v>
      </c>
      <c r="C835" t="s">
        <v>323</v>
      </c>
      <c r="D835">
        <v>0.62417094846540466</v>
      </c>
      <c r="E835">
        <v>2.4332818010265801E-2</v>
      </c>
      <c r="F835">
        <v>0.5998381304551389</v>
      </c>
    </row>
    <row r="836" spans="1:6">
      <c r="A836" t="s">
        <v>885</v>
      </c>
      <c r="B836">
        <v>2035</v>
      </c>
      <c r="C836" t="s">
        <v>323</v>
      </c>
      <c r="D836">
        <v>0.62417094846540466</v>
      </c>
      <c r="E836">
        <v>2.4332818010265801E-2</v>
      </c>
      <c r="F836">
        <v>0.5998381304551389</v>
      </c>
    </row>
    <row r="837" spans="1:6">
      <c r="A837" t="s">
        <v>885</v>
      </c>
      <c r="B837">
        <v>2036</v>
      </c>
      <c r="C837" t="s">
        <v>323</v>
      </c>
      <c r="D837">
        <v>0.62417094846540466</v>
      </c>
      <c r="E837">
        <v>2.4332818010265801E-2</v>
      </c>
      <c r="F837">
        <v>0.5998381304551389</v>
      </c>
    </row>
    <row r="838" spans="1:6">
      <c r="A838" t="s">
        <v>885</v>
      </c>
      <c r="B838">
        <v>2037</v>
      </c>
      <c r="C838" t="s">
        <v>323</v>
      </c>
      <c r="D838">
        <v>0.62417094846540466</v>
      </c>
      <c r="E838">
        <v>2.4332818010265801E-2</v>
      </c>
      <c r="F838">
        <v>0.5998381304551389</v>
      </c>
    </row>
    <row r="839" spans="1:6">
      <c r="A839" t="s">
        <v>885</v>
      </c>
      <c r="B839">
        <v>2038</v>
      </c>
      <c r="C839" t="s">
        <v>323</v>
      </c>
      <c r="D839">
        <v>0.62417094846540466</v>
      </c>
      <c r="E839">
        <v>2.4332818010265801E-2</v>
      </c>
      <c r="F839">
        <v>0.5998381304551389</v>
      </c>
    </row>
    <row r="840" spans="1:6">
      <c r="A840" t="s">
        <v>885</v>
      </c>
      <c r="B840">
        <v>2039</v>
      </c>
      <c r="C840" t="s">
        <v>323</v>
      </c>
      <c r="D840">
        <v>0.62417094846540466</v>
      </c>
      <c r="E840">
        <v>2.4332818010265801E-2</v>
      </c>
      <c r="F840">
        <v>0.5998381304551389</v>
      </c>
    </row>
    <row r="841" spans="1:6">
      <c r="A841" t="s">
        <v>885</v>
      </c>
      <c r="B841">
        <v>2040</v>
      </c>
      <c r="C841" t="s">
        <v>323</v>
      </c>
      <c r="D841">
        <v>0.62417094846540466</v>
      </c>
      <c r="E841">
        <v>2.4332818010265801E-2</v>
      </c>
      <c r="F841">
        <v>0.5998381304551389</v>
      </c>
    </row>
    <row r="842" spans="1:6">
      <c r="A842" t="s">
        <v>885</v>
      </c>
      <c r="B842">
        <v>2041</v>
      </c>
      <c r="C842" t="s">
        <v>323</v>
      </c>
      <c r="D842">
        <v>0.62417094846540466</v>
      </c>
      <c r="E842">
        <v>2.4332818010265801E-2</v>
      </c>
      <c r="F842">
        <v>0.5998381304551389</v>
      </c>
    </row>
    <row r="843" spans="1:6">
      <c r="A843" t="s">
        <v>885</v>
      </c>
      <c r="B843">
        <v>2042</v>
      </c>
      <c r="C843" t="s">
        <v>323</v>
      </c>
      <c r="D843">
        <v>0.62417094846540466</v>
      </c>
      <c r="E843">
        <v>2.4332818010265801E-2</v>
      </c>
      <c r="F843">
        <v>0.5998381304551389</v>
      </c>
    </row>
    <row r="844" spans="1:6">
      <c r="A844" t="s">
        <v>885</v>
      </c>
      <c r="B844">
        <v>2043</v>
      </c>
      <c r="C844" t="s">
        <v>323</v>
      </c>
      <c r="D844">
        <v>0.62417094846540466</v>
      </c>
      <c r="E844">
        <v>2.4332818010265801E-2</v>
      </c>
      <c r="F844">
        <v>0.5998381304551389</v>
      </c>
    </row>
    <row r="845" spans="1:6">
      <c r="A845" t="s">
        <v>885</v>
      </c>
      <c r="B845">
        <v>2044</v>
      </c>
      <c r="C845" t="s">
        <v>323</v>
      </c>
      <c r="D845">
        <v>0.62417094846540466</v>
      </c>
      <c r="E845">
        <v>2.4332818010265801E-2</v>
      </c>
      <c r="F845">
        <v>0.5998381304551389</v>
      </c>
    </row>
    <row r="846" spans="1:6">
      <c r="A846" t="s">
        <v>885</v>
      </c>
      <c r="B846">
        <v>2045</v>
      </c>
      <c r="C846" t="s">
        <v>323</v>
      </c>
      <c r="D846">
        <v>0.62417094846540466</v>
      </c>
      <c r="E846">
        <v>2.4332818010265801E-2</v>
      </c>
      <c r="F846">
        <v>0.5998381304551389</v>
      </c>
    </row>
    <row r="847" spans="1:6">
      <c r="A847" t="s">
        <v>885</v>
      </c>
      <c r="B847">
        <v>2046</v>
      </c>
      <c r="C847" t="s">
        <v>323</v>
      </c>
      <c r="D847">
        <v>0.62417094846540466</v>
      </c>
      <c r="E847">
        <v>2.4332818010265801E-2</v>
      </c>
      <c r="F847">
        <v>0.5998381304551389</v>
      </c>
    </row>
    <row r="848" spans="1:6">
      <c r="A848" t="s">
        <v>885</v>
      </c>
      <c r="B848">
        <v>2047</v>
      </c>
      <c r="C848" t="s">
        <v>323</v>
      </c>
      <c r="D848">
        <v>0.62417094846540466</v>
      </c>
      <c r="E848">
        <v>2.4332818010265801E-2</v>
      </c>
      <c r="F848">
        <v>0.5998381304551389</v>
      </c>
    </row>
    <row r="849" spans="1:6">
      <c r="A849" t="s">
        <v>885</v>
      </c>
      <c r="B849">
        <v>2048</v>
      </c>
      <c r="C849" t="s">
        <v>323</v>
      </c>
      <c r="D849">
        <v>0.62417094846540466</v>
      </c>
      <c r="E849">
        <v>2.4332818010265801E-2</v>
      </c>
      <c r="F849">
        <v>0.5998381304551389</v>
      </c>
    </row>
    <row r="850" spans="1:6">
      <c r="A850" t="s">
        <v>885</v>
      </c>
      <c r="B850">
        <v>2049</v>
      </c>
      <c r="C850" t="s">
        <v>323</v>
      </c>
      <c r="D850">
        <v>0.62417094846540466</v>
      </c>
      <c r="E850">
        <v>2.4332818010265801E-2</v>
      </c>
      <c r="F850">
        <v>0.5998381304551389</v>
      </c>
    </row>
    <row r="851" spans="1:6">
      <c r="A851" t="s">
        <v>885</v>
      </c>
      <c r="B851">
        <v>2050</v>
      </c>
      <c r="C851" t="s">
        <v>323</v>
      </c>
      <c r="D851">
        <v>0.62417094846540466</v>
      </c>
      <c r="E851">
        <v>2.4332818010265801E-2</v>
      </c>
      <c r="F851">
        <v>0.5998381304551389</v>
      </c>
    </row>
    <row r="852" spans="1:6">
      <c r="A852" t="s">
        <v>885</v>
      </c>
      <c r="B852">
        <v>2017</v>
      </c>
      <c r="C852" t="s">
        <v>891</v>
      </c>
      <c r="D852">
        <v>0.1021074058170912</v>
      </c>
      <c r="E852">
        <v>0.1021074058170912</v>
      </c>
      <c r="F852">
        <v>0</v>
      </c>
    </row>
    <row r="853" spans="1:6">
      <c r="A853" t="s">
        <v>885</v>
      </c>
      <c r="B853">
        <v>2018</v>
      </c>
      <c r="C853" t="s">
        <v>891</v>
      </c>
      <c r="D853">
        <v>0.1663032601467212</v>
      </c>
      <c r="E853">
        <v>0.1021074058170912</v>
      </c>
      <c r="F853">
        <v>6.419585432963007E-2</v>
      </c>
    </row>
    <row r="854" spans="1:6">
      <c r="A854" t="s">
        <v>885</v>
      </c>
      <c r="B854">
        <v>2019</v>
      </c>
      <c r="C854" t="s">
        <v>891</v>
      </c>
      <c r="D854">
        <v>0.14906924446746511</v>
      </c>
      <c r="E854">
        <v>0.1021074058170912</v>
      </c>
      <c r="F854">
        <v>4.6961838650373948E-2</v>
      </c>
    </row>
    <row r="855" spans="1:6">
      <c r="A855" t="s">
        <v>885</v>
      </c>
      <c r="B855">
        <v>2020</v>
      </c>
      <c r="C855" t="s">
        <v>891</v>
      </c>
      <c r="D855">
        <v>0.1420556451648283</v>
      </c>
      <c r="E855">
        <v>0.1021074058170912</v>
      </c>
      <c r="F855">
        <v>3.9948239347737169E-2</v>
      </c>
    </row>
    <row r="856" spans="1:6">
      <c r="A856" t="s">
        <v>885</v>
      </c>
      <c r="B856">
        <v>2021</v>
      </c>
      <c r="C856" t="s">
        <v>891</v>
      </c>
      <c r="D856">
        <v>0.1723564280396748</v>
      </c>
      <c r="E856">
        <v>0.1021074058170912</v>
      </c>
      <c r="F856">
        <v>7.0249022222583668E-2</v>
      </c>
    </row>
    <row r="857" spans="1:6">
      <c r="A857" t="s">
        <v>885</v>
      </c>
      <c r="B857">
        <v>2022</v>
      </c>
      <c r="C857" t="s">
        <v>891</v>
      </c>
      <c r="D857">
        <v>0.1793125061959058</v>
      </c>
      <c r="E857">
        <v>0.1021074058170912</v>
      </c>
      <c r="F857">
        <v>7.7205100378814673E-2</v>
      </c>
    </row>
    <row r="858" spans="1:6">
      <c r="A858" t="s">
        <v>885</v>
      </c>
      <c r="B858">
        <v>2023</v>
      </c>
      <c r="C858" t="s">
        <v>891</v>
      </c>
      <c r="D858">
        <v>0.18087103415382061</v>
      </c>
      <c r="E858">
        <v>0.1021074058170912</v>
      </c>
      <c r="F858">
        <v>7.876362833672948E-2</v>
      </c>
    </row>
    <row r="859" spans="1:6">
      <c r="A859" t="s">
        <v>885</v>
      </c>
      <c r="B859">
        <v>2024</v>
      </c>
      <c r="C859" t="s">
        <v>891</v>
      </c>
      <c r="D859">
        <v>0.1874836984371191</v>
      </c>
      <c r="E859">
        <v>0.1021074058170912</v>
      </c>
      <c r="F859">
        <v>8.5376292620027938E-2</v>
      </c>
    </row>
    <row r="860" spans="1:6">
      <c r="A860" t="s">
        <v>885</v>
      </c>
      <c r="B860">
        <v>2025</v>
      </c>
      <c r="C860" t="s">
        <v>891</v>
      </c>
      <c r="D860">
        <v>0.19494801597588329</v>
      </c>
      <c r="E860">
        <v>0.1021074058170912</v>
      </c>
      <c r="F860">
        <v>9.2840610158792108E-2</v>
      </c>
    </row>
    <row r="861" spans="1:6">
      <c r="A861" t="s">
        <v>885</v>
      </c>
      <c r="B861">
        <v>2026</v>
      </c>
      <c r="C861" t="s">
        <v>891</v>
      </c>
      <c r="D861">
        <v>0.2027935598355152</v>
      </c>
      <c r="E861">
        <v>0.1021074058170912</v>
      </c>
      <c r="F861">
        <v>0.1006861540184241</v>
      </c>
    </row>
    <row r="862" spans="1:6">
      <c r="A862" t="s">
        <v>885</v>
      </c>
      <c r="B862">
        <v>2027</v>
      </c>
      <c r="C862" t="s">
        <v>891</v>
      </c>
      <c r="D862">
        <v>0.21946691519830791</v>
      </c>
      <c r="E862">
        <v>0.1021074058170912</v>
      </c>
      <c r="F862">
        <v>0.11735950938121679</v>
      </c>
    </row>
    <row r="863" spans="1:6">
      <c r="A863" t="s">
        <v>885</v>
      </c>
      <c r="B863">
        <v>2028</v>
      </c>
      <c r="C863" t="s">
        <v>891</v>
      </c>
      <c r="D863">
        <v>0.22759285762148199</v>
      </c>
      <c r="E863">
        <v>0.1021074058170912</v>
      </c>
      <c r="F863">
        <v>0.1254854518043908</v>
      </c>
    </row>
    <row r="864" spans="1:6">
      <c r="A864" t="s">
        <v>885</v>
      </c>
      <c r="B864">
        <v>2029</v>
      </c>
      <c r="C864" t="s">
        <v>891</v>
      </c>
      <c r="D864">
        <v>0.23639350123533381</v>
      </c>
      <c r="E864">
        <v>0.1021074058170912</v>
      </c>
      <c r="F864">
        <v>0.1342860954182426</v>
      </c>
    </row>
    <row r="865" spans="1:6">
      <c r="A865" t="s">
        <v>885</v>
      </c>
      <c r="B865">
        <v>2030</v>
      </c>
      <c r="C865" t="s">
        <v>891</v>
      </c>
      <c r="D865">
        <v>0.24553925402577939</v>
      </c>
      <c r="E865">
        <v>0.1021074058170912</v>
      </c>
      <c r="F865">
        <v>0.14343184820868829</v>
      </c>
    </row>
    <row r="866" spans="1:6">
      <c r="A866" t="s">
        <v>885</v>
      </c>
      <c r="B866">
        <v>2031</v>
      </c>
      <c r="C866" t="s">
        <v>891</v>
      </c>
      <c r="D866">
        <v>0.25518492493398692</v>
      </c>
      <c r="E866">
        <v>0.1021074058170912</v>
      </c>
      <c r="F866">
        <v>0.15307751911689571</v>
      </c>
    </row>
    <row r="867" spans="1:6">
      <c r="A867" t="s">
        <v>885</v>
      </c>
      <c r="B867">
        <v>2032</v>
      </c>
      <c r="C867" t="s">
        <v>891</v>
      </c>
      <c r="D867">
        <v>0.26524334155034929</v>
      </c>
      <c r="E867">
        <v>0.1021074058170912</v>
      </c>
      <c r="F867">
        <v>0.1631359357332581</v>
      </c>
    </row>
    <row r="868" spans="1:6">
      <c r="A868" t="s">
        <v>885</v>
      </c>
      <c r="B868">
        <v>2033</v>
      </c>
      <c r="C868" t="s">
        <v>891</v>
      </c>
      <c r="D868">
        <v>0.27567440350262062</v>
      </c>
      <c r="E868">
        <v>0.1021074058170912</v>
      </c>
      <c r="F868">
        <v>0.17356699768552941</v>
      </c>
    </row>
    <row r="869" spans="1:6">
      <c r="A869" t="s">
        <v>885</v>
      </c>
      <c r="B869">
        <v>2034</v>
      </c>
      <c r="C869" t="s">
        <v>891</v>
      </c>
      <c r="D869">
        <v>0.28644301020328311</v>
      </c>
      <c r="E869">
        <v>0.1021074058170912</v>
      </c>
      <c r="F869">
        <v>0.1843356043861919</v>
      </c>
    </row>
    <row r="870" spans="1:6">
      <c r="A870" t="s">
        <v>885</v>
      </c>
      <c r="B870">
        <v>2035</v>
      </c>
      <c r="C870" t="s">
        <v>891</v>
      </c>
      <c r="D870">
        <v>0.29751351715825891</v>
      </c>
      <c r="E870">
        <v>0.1021074058170912</v>
      </c>
      <c r="F870">
        <v>0.19540611134116781</v>
      </c>
    </row>
    <row r="871" spans="1:6">
      <c r="A871" t="s">
        <v>885</v>
      </c>
      <c r="B871">
        <v>2036</v>
      </c>
      <c r="C871" t="s">
        <v>891</v>
      </c>
      <c r="D871">
        <v>0.30873577454507373</v>
      </c>
      <c r="E871">
        <v>0.1021074058170912</v>
      </c>
      <c r="F871">
        <v>0.20662836872798249</v>
      </c>
    </row>
    <row r="872" spans="1:6">
      <c r="A872" t="s">
        <v>885</v>
      </c>
      <c r="B872">
        <v>2037</v>
      </c>
      <c r="C872" t="s">
        <v>891</v>
      </c>
      <c r="D872">
        <v>0.32038133727296608</v>
      </c>
      <c r="E872">
        <v>0.1021074058170912</v>
      </c>
      <c r="F872">
        <v>0.21827393145587501</v>
      </c>
    </row>
    <row r="873" spans="1:6">
      <c r="A873" t="s">
        <v>885</v>
      </c>
      <c r="B873">
        <v>2038</v>
      </c>
      <c r="C873" t="s">
        <v>891</v>
      </c>
      <c r="D873">
        <v>0.33246617248701321</v>
      </c>
      <c r="E873">
        <v>0.1021074058170912</v>
      </c>
      <c r="F873">
        <v>0.23035876666992211</v>
      </c>
    </row>
    <row r="874" spans="1:6">
      <c r="A874" t="s">
        <v>885</v>
      </c>
      <c r="B874">
        <v>2039</v>
      </c>
      <c r="C874" t="s">
        <v>891</v>
      </c>
      <c r="D874">
        <v>0.34500684961555428</v>
      </c>
      <c r="E874">
        <v>0.1021074058170912</v>
      </c>
      <c r="F874">
        <v>0.24289944379846309</v>
      </c>
    </row>
    <row r="875" spans="1:6">
      <c r="A875" t="s">
        <v>885</v>
      </c>
      <c r="B875">
        <v>2040</v>
      </c>
      <c r="C875" t="s">
        <v>891</v>
      </c>
      <c r="D875">
        <v>0.35802056308841301</v>
      </c>
      <c r="E875">
        <v>0.1021074058170912</v>
      </c>
      <c r="F875">
        <v>0.25591315727132191</v>
      </c>
    </row>
    <row r="876" spans="1:6">
      <c r="A876" t="s">
        <v>885</v>
      </c>
      <c r="B876">
        <v>2041</v>
      </c>
      <c r="C876" t="s">
        <v>891</v>
      </c>
      <c r="D876">
        <v>0.37121049935145273</v>
      </c>
      <c r="E876">
        <v>0.1021074058170912</v>
      </c>
      <c r="F876">
        <v>0.26910309353436151</v>
      </c>
    </row>
    <row r="877" spans="1:6">
      <c r="A877" t="s">
        <v>885</v>
      </c>
      <c r="B877">
        <v>2042</v>
      </c>
      <c r="C877" t="s">
        <v>891</v>
      </c>
      <c r="D877">
        <v>0.38456023757922808</v>
      </c>
      <c r="E877">
        <v>0.1021074058170912</v>
      </c>
      <c r="F877">
        <v>0.28245283176213692</v>
      </c>
    </row>
    <row r="878" spans="1:6">
      <c r="A878" t="s">
        <v>885</v>
      </c>
      <c r="B878">
        <v>2043</v>
      </c>
      <c r="C878" t="s">
        <v>891</v>
      </c>
      <c r="D878">
        <v>0.39805232881975011</v>
      </c>
      <c r="E878">
        <v>0.1021074058170912</v>
      </c>
      <c r="F878">
        <v>0.2959449230026589</v>
      </c>
    </row>
    <row r="879" spans="1:6">
      <c r="A879" t="s">
        <v>885</v>
      </c>
      <c r="B879">
        <v>2044</v>
      </c>
      <c r="C879" t="s">
        <v>891</v>
      </c>
      <c r="D879">
        <v>0.41166831882624288</v>
      </c>
      <c r="E879">
        <v>0.1021074058170912</v>
      </c>
      <c r="F879">
        <v>0.30956091300915178</v>
      </c>
    </row>
    <row r="880" spans="1:6">
      <c r="A880" t="s">
        <v>885</v>
      </c>
      <c r="B880">
        <v>2045</v>
      </c>
      <c r="C880" t="s">
        <v>891</v>
      </c>
      <c r="D880">
        <v>0.42575006464028659</v>
      </c>
      <c r="E880">
        <v>0.1021074058170912</v>
      </c>
      <c r="F880">
        <v>0.32364265882319548</v>
      </c>
    </row>
    <row r="881" spans="1:6">
      <c r="A881" t="s">
        <v>885</v>
      </c>
      <c r="B881">
        <v>2046</v>
      </c>
      <c r="C881" t="s">
        <v>891</v>
      </c>
      <c r="D881">
        <v>0.43993985119472512</v>
      </c>
      <c r="E881">
        <v>0.1021074058170912</v>
      </c>
      <c r="F881">
        <v>0.33783244537763402</v>
      </c>
    </row>
    <row r="882" spans="1:6">
      <c r="A882" t="s">
        <v>885</v>
      </c>
      <c r="B882">
        <v>2047</v>
      </c>
      <c r="C882" t="s">
        <v>891</v>
      </c>
      <c r="D882">
        <v>0.45421660610422049</v>
      </c>
      <c r="E882">
        <v>0.1021074058170912</v>
      </c>
      <c r="F882">
        <v>0.35210920028712939</v>
      </c>
    </row>
    <row r="883" spans="1:6">
      <c r="A883" t="s">
        <v>885</v>
      </c>
      <c r="B883">
        <v>2048</v>
      </c>
      <c r="C883" t="s">
        <v>891</v>
      </c>
      <c r="D883">
        <v>0.46895666464531988</v>
      </c>
      <c r="E883">
        <v>0.1021074058170912</v>
      </c>
      <c r="F883">
        <v>0.36684925882822872</v>
      </c>
    </row>
    <row r="884" spans="1:6">
      <c r="A884" t="s">
        <v>885</v>
      </c>
      <c r="B884">
        <v>2049</v>
      </c>
      <c r="C884" t="s">
        <v>891</v>
      </c>
      <c r="D884">
        <v>0.48376379090673549</v>
      </c>
      <c r="E884">
        <v>0.1021074058170912</v>
      </c>
      <c r="F884">
        <v>0.38165638508964428</v>
      </c>
    </row>
    <row r="885" spans="1:6">
      <c r="A885" t="s">
        <v>885</v>
      </c>
      <c r="B885">
        <v>2050</v>
      </c>
      <c r="C885" t="s">
        <v>891</v>
      </c>
      <c r="D885">
        <v>0.4990384464830121</v>
      </c>
      <c r="E885">
        <v>0.1021074058170912</v>
      </c>
      <c r="F885">
        <v>0.39693104066592089</v>
      </c>
    </row>
    <row r="886" spans="1:6">
      <c r="A886" t="s">
        <v>885</v>
      </c>
      <c r="B886">
        <v>2017</v>
      </c>
      <c r="C886" t="s">
        <v>854</v>
      </c>
      <c r="D886">
        <v>126.53438288707341</v>
      </c>
      <c r="E886">
        <v>126.53438288707341</v>
      </c>
      <c r="F886">
        <v>0</v>
      </c>
    </row>
    <row r="887" spans="1:6">
      <c r="A887" t="s">
        <v>885</v>
      </c>
      <c r="B887">
        <v>2018</v>
      </c>
      <c r="C887" t="s">
        <v>854</v>
      </c>
      <c r="D887">
        <v>109.9218746101802</v>
      </c>
      <c r="E887">
        <v>109.9218746101802</v>
      </c>
      <c r="F887">
        <v>0</v>
      </c>
    </row>
    <row r="888" spans="1:6">
      <c r="A888" t="s">
        <v>885</v>
      </c>
      <c r="B888">
        <v>2019</v>
      </c>
      <c r="C888" t="s">
        <v>854</v>
      </c>
      <c r="D888">
        <v>135.9366250682541</v>
      </c>
      <c r="E888">
        <v>126.53438288707341</v>
      </c>
      <c r="F888">
        <v>9.4022421811807106</v>
      </c>
    </row>
    <row r="889" spans="1:6">
      <c r="A889" t="s">
        <v>885</v>
      </c>
      <c r="B889">
        <v>2020</v>
      </c>
      <c r="C889" t="s">
        <v>854</v>
      </c>
      <c r="D889">
        <v>131.3206648592454</v>
      </c>
      <c r="E889">
        <v>126.53438288707341</v>
      </c>
      <c r="F889">
        <v>4.7862819721720342</v>
      </c>
    </row>
    <row r="890" spans="1:6">
      <c r="A890" t="s">
        <v>885</v>
      </c>
      <c r="B890">
        <v>2021</v>
      </c>
      <c r="C890" t="s">
        <v>854</v>
      </c>
      <c r="D890">
        <v>172.9570414839873</v>
      </c>
      <c r="E890">
        <v>126.53438288707341</v>
      </c>
      <c r="F890">
        <v>46.422658596913926</v>
      </c>
    </row>
    <row r="891" spans="1:6">
      <c r="A891" t="s">
        <v>885</v>
      </c>
      <c r="B891">
        <v>2022</v>
      </c>
      <c r="C891" t="s">
        <v>854</v>
      </c>
      <c r="D891">
        <v>145.82883733136441</v>
      </c>
      <c r="E891">
        <v>126.53438288707341</v>
      </c>
      <c r="F891">
        <v>19.29445444429096</v>
      </c>
    </row>
    <row r="892" spans="1:6">
      <c r="A892" t="s">
        <v>885</v>
      </c>
      <c r="B892">
        <v>2023</v>
      </c>
      <c r="C892" t="s">
        <v>854</v>
      </c>
      <c r="D892">
        <v>146.55981847261981</v>
      </c>
      <c r="E892">
        <v>126.53438288707341</v>
      </c>
      <c r="F892">
        <v>20.02543558554639</v>
      </c>
    </row>
    <row r="893" spans="1:6">
      <c r="A893" t="s">
        <v>885</v>
      </c>
      <c r="B893">
        <v>2024</v>
      </c>
      <c r="C893" t="s">
        <v>854</v>
      </c>
      <c r="D893">
        <v>149.63214726964091</v>
      </c>
      <c r="E893">
        <v>126.53438288707341</v>
      </c>
      <c r="F893">
        <v>23.097764382567519</v>
      </c>
    </row>
    <row r="894" spans="1:6">
      <c r="A894" t="s">
        <v>885</v>
      </c>
      <c r="B894">
        <v>2025</v>
      </c>
      <c r="C894" t="s">
        <v>854</v>
      </c>
      <c r="D894">
        <v>153.045700669626</v>
      </c>
      <c r="E894">
        <v>126.53438288707341</v>
      </c>
      <c r="F894">
        <v>26.511317782552641</v>
      </c>
    </row>
    <row r="895" spans="1:6">
      <c r="A895" t="s">
        <v>885</v>
      </c>
      <c r="B895">
        <v>2026</v>
      </c>
      <c r="C895" t="s">
        <v>854</v>
      </c>
      <c r="D895">
        <v>156.57462355104161</v>
      </c>
      <c r="E895">
        <v>126.53438288707341</v>
      </c>
      <c r="F895">
        <v>30.040240663968252</v>
      </c>
    </row>
    <row r="896" spans="1:6">
      <c r="A896" t="s">
        <v>885</v>
      </c>
      <c r="B896">
        <v>2027</v>
      </c>
      <c r="C896" t="s">
        <v>854</v>
      </c>
      <c r="D896">
        <v>163.88809633306639</v>
      </c>
      <c r="E896">
        <v>126.53438288707341</v>
      </c>
      <c r="F896">
        <v>37.353713445993023</v>
      </c>
    </row>
    <row r="897" spans="1:6">
      <c r="A897" t="s">
        <v>885</v>
      </c>
      <c r="B897">
        <v>2028</v>
      </c>
      <c r="C897" t="s">
        <v>854</v>
      </c>
      <c r="D897">
        <v>167.36710761135299</v>
      </c>
      <c r="E897">
        <v>126.53438288707341</v>
      </c>
      <c r="F897">
        <v>40.832724724279601</v>
      </c>
    </row>
    <row r="898" spans="1:6">
      <c r="A898" t="s">
        <v>885</v>
      </c>
      <c r="B898">
        <v>2029</v>
      </c>
      <c r="C898" t="s">
        <v>854</v>
      </c>
      <c r="D898">
        <v>171.07633225034539</v>
      </c>
      <c r="E898">
        <v>126.53438288707341</v>
      </c>
      <c r="F898">
        <v>44.541949363272018</v>
      </c>
    </row>
    <row r="899" spans="1:6">
      <c r="A899" t="s">
        <v>885</v>
      </c>
      <c r="B899">
        <v>2030</v>
      </c>
      <c r="C899" t="s">
        <v>854</v>
      </c>
      <c r="D899">
        <v>174.86973770337201</v>
      </c>
      <c r="E899">
        <v>126.53438288707341</v>
      </c>
      <c r="F899">
        <v>48.335354816298619</v>
      </c>
    </row>
    <row r="900" spans="1:6">
      <c r="A900" t="s">
        <v>885</v>
      </c>
      <c r="B900">
        <v>2031</v>
      </c>
      <c r="C900" t="s">
        <v>854</v>
      </c>
      <c r="D900">
        <v>178.80640349331469</v>
      </c>
      <c r="E900">
        <v>126.53438288707341</v>
      </c>
      <c r="F900">
        <v>52.272020606241298</v>
      </c>
    </row>
    <row r="901" spans="1:6">
      <c r="A901" t="s">
        <v>885</v>
      </c>
      <c r="B901">
        <v>2032</v>
      </c>
      <c r="C901" t="s">
        <v>854</v>
      </c>
      <c r="D901">
        <v>182.8451652858497</v>
      </c>
      <c r="E901">
        <v>126.53438288707341</v>
      </c>
      <c r="F901">
        <v>56.310782398776283</v>
      </c>
    </row>
    <row r="902" spans="1:6">
      <c r="A902" t="s">
        <v>885</v>
      </c>
      <c r="B902">
        <v>2033</v>
      </c>
      <c r="C902" t="s">
        <v>854</v>
      </c>
      <c r="D902">
        <v>186.96581866188259</v>
      </c>
      <c r="E902">
        <v>126.53438288707341</v>
      </c>
      <c r="F902">
        <v>60.431435774809231</v>
      </c>
    </row>
    <row r="903" spans="1:6">
      <c r="A903" t="s">
        <v>885</v>
      </c>
      <c r="B903">
        <v>2034</v>
      </c>
      <c r="C903" t="s">
        <v>854</v>
      </c>
      <c r="D903">
        <v>191.15131868827191</v>
      </c>
      <c r="E903">
        <v>126.53438288707341</v>
      </c>
      <c r="F903">
        <v>64.616935801198466</v>
      </c>
    </row>
    <row r="904" spans="1:6">
      <c r="A904" t="s">
        <v>885</v>
      </c>
      <c r="B904">
        <v>2035</v>
      </c>
      <c r="C904" t="s">
        <v>854</v>
      </c>
      <c r="D904">
        <v>195.38546241301049</v>
      </c>
      <c r="E904">
        <v>126.53438288707341</v>
      </c>
      <c r="F904">
        <v>68.851079525937067</v>
      </c>
    </row>
    <row r="905" spans="1:6">
      <c r="A905" t="s">
        <v>885</v>
      </c>
      <c r="B905">
        <v>2036</v>
      </c>
      <c r="C905" t="s">
        <v>854</v>
      </c>
      <c r="D905">
        <v>199.61027603082161</v>
      </c>
      <c r="E905">
        <v>126.53438288707341</v>
      </c>
      <c r="F905">
        <v>73.075893143748246</v>
      </c>
    </row>
    <row r="906" spans="1:6">
      <c r="A906" t="s">
        <v>885</v>
      </c>
      <c r="B906">
        <v>2037</v>
      </c>
      <c r="C906" t="s">
        <v>854</v>
      </c>
      <c r="D906">
        <v>203.92644265865101</v>
      </c>
      <c r="E906">
        <v>126.53438288707341</v>
      </c>
      <c r="F906">
        <v>77.392059771577564</v>
      </c>
    </row>
    <row r="907" spans="1:6">
      <c r="A907" t="s">
        <v>885</v>
      </c>
      <c r="B907">
        <v>2038</v>
      </c>
      <c r="C907" t="s">
        <v>854</v>
      </c>
      <c r="D907">
        <v>208.33593761971869</v>
      </c>
      <c r="E907">
        <v>126.53438288707341</v>
      </c>
      <c r="F907">
        <v>81.801554732645272</v>
      </c>
    </row>
    <row r="908" spans="1:6">
      <c r="A908" t="s">
        <v>885</v>
      </c>
      <c r="B908">
        <v>2039</v>
      </c>
      <c r="C908" t="s">
        <v>854</v>
      </c>
      <c r="D908">
        <v>212.84077894959549</v>
      </c>
      <c r="E908">
        <v>126.53438288707341</v>
      </c>
      <c r="F908">
        <v>86.306396062522069</v>
      </c>
    </row>
    <row r="909" spans="1:6">
      <c r="A909" t="s">
        <v>885</v>
      </c>
      <c r="B909">
        <v>2040</v>
      </c>
      <c r="C909" t="s">
        <v>854</v>
      </c>
      <c r="D909">
        <v>217.4430283197712</v>
      </c>
      <c r="E909">
        <v>126.53438288707341</v>
      </c>
      <c r="F909">
        <v>90.90864543269781</v>
      </c>
    </row>
    <row r="910" spans="1:6">
      <c r="A910" t="s">
        <v>885</v>
      </c>
      <c r="B910">
        <v>2041</v>
      </c>
      <c r="C910" t="s">
        <v>854</v>
      </c>
      <c r="D910">
        <v>222.0360704670324</v>
      </c>
      <c r="E910">
        <v>126.53438288707341</v>
      </c>
      <c r="F910">
        <v>95.501687579959039</v>
      </c>
    </row>
    <row r="911" spans="1:6">
      <c r="A911" t="s">
        <v>885</v>
      </c>
      <c r="B911">
        <v>2042</v>
      </c>
      <c r="C911" t="s">
        <v>854</v>
      </c>
      <c r="D911">
        <v>226.61511326174471</v>
      </c>
      <c r="E911">
        <v>126.53438288707341</v>
      </c>
      <c r="F911">
        <v>100.0807303746713</v>
      </c>
    </row>
    <row r="912" spans="1:6">
      <c r="A912" t="s">
        <v>885</v>
      </c>
      <c r="B912">
        <v>2043</v>
      </c>
      <c r="C912" t="s">
        <v>854</v>
      </c>
      <c r="D912">
        <v>231.17528195323621</v>
      </c>
      <c r="E912">
        <v>126.53438288707341</v>
      </c>
      <c r="F912">
        <v>104.6408990661628</v>
      </c>
    </row>
    <row r="913" spans="1:6">
      <c r="A913" t="s">
        <v>885</v>
      </c>
      <c r="B913">
        <v>2044</v>
      </c>
      <c r="C913" t="s">
        <v>854</v>
      </c>
      <c r="D913">
        <v>235.7116271327871</v>
      </c>
      <c r="E913">
        <v>126.53438288707341</v>
      </c>
      <c r="F913">
        <v>109.17724424571369</v>
      </c>
    </row>
    <row r="914" spans="1:6">
      <c r="A914" t="s">
        <v>885</v>
      </c>
      <c r="B914">
        <v>2045</v>
      </c>
      <c r="C914" t="s">
        <v>854</v>
      </c>
      <c r="D914">
        <v>240.33698886901371</v>
      </c>
      <c r="E914">
        <v>126.53438288707341</v>
      </c>
      <c r="F914">
        <v>113.8026059819403</v>
      </c>
    </row>
    <row r="915" spans="1:6">
      <c r="A915" t="s">
        <v>885</v>
      </c>
      <c r="B915">
        <v>2046</v>
      </c>
      <c r="C915" t="s">
        <v>854</v>
      </c>
      <c r="D915">
        <v>244.93294543653221</v>
      </c>
      <c r="E915">
        <v>126.53438288707341</v>
      </c>
      <c r="F915">
        <v>118.3985625494588</v>
      </c>
    </row>
    <row r="916" spans="1:6">
      <c r="A916" t="s">
        <v>885</v>
      </c>
      <c r="B916">
        <v>2047</v>
      </c>
      <c r="C916" t="s">
        <v>854</v>
      </c>
      <c r="D916">
        <v>249.49432386208809</v>
      </c>
      <c r="E916">
        <v>126.53438288707341</v>
      </c>
      <c r="F916">
        <v>122.9599409750147</v>
      </c>
    </row>
    <row r="917" spans="1:6">
      <c r="A917" t="s">
        <v>885</v>
      </c>
      <c r="B917">
        <v>2048</v>
      </c>
      <c r="C917" t="s">
        <v>854</v>
      </c>
      <c r="D917">
        <v>254.14064869248151</v>
      </c>
      <c r="E917">
        <v>126.53438288707341</v>
      </c>
      <c r="F917">
        <v>127.6062658054081</v>
      </c>
    </row>
    <row r="918" spans="1:6">
      <c r="A918" t="s">
        <v>885</v>
      </c>
      <c r="B918">
        <v>2049</v>
      </c>
      <c r="C918" t="s">
        <v>854</v>
      </c>
      <c r="D918">
        <v>258.74643155755251</v>
      </c>
      <c r="E918">
        <v>126.53438288707341</v>
      </c>
      <c r="F918">
        <v>132.21204867047911</v>
      </c>
    </row>
    <row r="919" spans="1:6">
      <c r="A919" t="s">
        <v>885</v>
      </c>
      <c r="B919">
        <v>2050</v>
      </c>
      <c r="C919" t="s">
        <v>854</v>
      </c>
      <c r="D919">
        <v>263.43568487848847</v>
      </c>
      <c r="E919">
        <v>126.53438288707341</v>
      </c>
      <c r="F919">
        <v>136.90130199141521</v>
      </c>
    </row>
    <row r="920" spans="1:6">
      <c r="A920" t="s">
        <v>885</v>
      </c>
      <c r="B920">
        <v>2017</v>
      </c>
      <c r="C920" t="s">
        <v>847</v>
      </c>
      <c r="D920">
        <v>634.06034189323486</v>
      </c>
      <c r="E920">
        <v>634.06034189323486</v>
      </c>
      <c r="F920">
        <v>0</v>
      </c>
    </row>
    <row r="921" spans="1:6">
      <c r="A921" t="s">
        <v>885</v>
      </c>
      <c r="B921">
        <v>2018</v>
      </c>
      <c r="C921" t="s">
        <v>847</v>
      </c>
      <c r="D921">
        <v>696.56390434792172</v>
      </c>
      <c r="E921">
        <v>634.06034189323486</v>
      </c>
      <c r="F921">
        <v>62.503562454686858</v>
      </c>
    </row>
    <row r="922" spans="1:6">
      <c r="A922" t="s">
        <v>885</v>
      </c>
      <c r="B922">
        <v>2019</v>
      </c>
      <c r="C922" t="s">
        <v>847</v>
      </c>
      <c r="D922">
        <v>713.86804443524318</v>
      </c>
      <c r="E922">
        <v>634.06034189323486</v>
      </c>
      <c r="F922">
        <v>79.807702542008315</v>
      </c>
    </row>
    <row r="923" spans="1:6">
      <c r="A923" t="s">
        <v>885</v>
      </c>
      <c r="B923">
        <v>2020</v>
      </c>
      <c r="C923" t="s">
        <v>847</v>
      </c>
      <c r="D923">
        <v>1036.4734471584491</v>
      </c>
      <c r="E923">
        <v>634.06034189323486</v>
      </c>
      <c r="F923">
        <v>402.41310526521403</v>
      </c>
    </row>
    <row r="924" spans="1:6">
      <c r="A924" t="s">
        <v>885</v>
      </c>
      <c r="B924">
        <v>2021</v>
      </c>
      <c r="C924" t="s">
        <v>847</v>
      </c>
      <c r="D924">
        <v>948.42466925177473</v>
      </c>
      <c r="E924">
        <v>634.06034189323486</v>
      </c>
      <c r="F924">
        <v>314.36432735853992</v>
      </c>
    </row>
    <row r="925" spans="1:6">
      <c r="A925" t="s">
        <v>885</v>
      </c>
      <c r="B925">
        <v>2022</v>
      </c>
      <c r="C925" t="s">
        <v>847</v>
      </c>
      <c r="D925">
        <v>1025.806638794817</v>
      </c>
      <c r="E925">
        <v>634.06034189323486</v>
      </c>
      <c r="F925">
        <v>391.74629690158258</v>
      </c>
    </row>
    <row r="926" spans="1:6">
      <c r="A926" t="s">
        <v>885</v>
      </c>
      <c r="B926">
        <v>2023</v>
      </c>
      <c r="C926" t="s">
        <v>847</v>
      </c>
      <c r="D926">
        <v>1148.5835728464119</v>
      </c>
      <c r="E926">
        <v>634.06034189323486</v>
      </c>
      <c r="F926">
        <v>514.52323095317684</v>
      </c>
    </row>
    <row r="927" spans="1:6">
      <c r="A927" t="s">
        <v>885</v>
      </c>
      <c r="B927">
        <v>2024</v>
      </c>
      <c r="C927" t="s">
        <v>847</v>
      </c>
      <c r="D927">
        <v>1215.5598819693751</v>
      </c>
      <c r="E927">
        <v>634.06034189323486</v>
      </c>
      <c r="F927">
        <v>581.49954007614042</v>
      </c>
    </row>
    <row r="928" spans="1:6">
      <c r="A928" t="s">
        <v>885</v>
      </c>
      <c r="B928">
        <v>2025</v>
      </c>
      <c r="C928" t="s">
        <v>847</v>
      </c>
      <c r="D928">
        <v>1254.51959992611</v>
      </c>
      <c r="E928">
        <v>634.06034189323486</v>
      </c>
      <c r="F928">
        <v>620.45925803287469</v>
      </c>
    </row>
    <row r="929" spans="1:6">
      <c r="A929" t="s">
        <v>885</v>
      </c>
      <c r="B929">
        <v>2026</v>
      </c>
      <c r="C929" t="s">
        <v>847</v>
      </c>
      <c r="D929">
        <v>1280.120991972115</v>
      </c>
      <c r="E929">
        <v>634.06034189323486</v>
      </c>
      <c r="F929">
        <v>646.0606500788806</v>
      </c>
    </row>
    <row r="930" spans="1:6">
      <c r="A930" t="s">
        <v>885</v>
      </c>
      <c r="B930">
        <v>2027</v>
      </c>
      <c r="C930" t="s">
        <v>847</v>
      </c>
      <c r="D930">
        <v>1307.215996654523</v>
      </c>
      <c r="E930">
        <v>634.06034189323486</v>
      </c>
      <c r="F930">
        <v>673.15565476128768</v>
      </c>
    </row>
    <row r="931" spans="1:6">
      <c r="A931" t="s">
        <v>885</v>
      </c>
      <c r="B931">
        <v>2028</v>
      </c>
      <c r="C931" t="s">
        <v>847</v>
      </c>
      <c r="D931">
        <v>1326.8744575303681</v>
      </c>
      <c r="E931">
        <v>634.06034189323486</v>
      </c>
      <c r="F931">
        <v>692.81411563713323</v>
      </c>
    </row>
    <row r="932" spans="1:6">
      <c r="A932" t="s">
        <v>885</v>
      </c>
      <c r="B932">
        <v>2029</v>
      </c>
      <c r="C932" t="s">
        <v>847</v>
      </c>
      <c r="D932">
        <v>1343.470211998892</v>
      </c>
      <c r="E932">
        <v>634.06034189323486</v>
      </c>
      <c r="F932">
        <v>709.40987010565709</v>
      </c>
    </row>
    <row r="933" spans="1:6">
      <c r="A933" t="s">
        <v>885</v>
      </c>
      <c r="B933">
        <v>2030</v>
      </c>
      <c r="C933" t="s">
        <v>847</v>
      </c>
      <c r="D933">
        <v>1358.736540569284</v>
      </c>
      <c r="E933">
        <v>634.06034189323486</v>
      </c>
      <c r="F933">
        <v>724.67619867604935</v>
      </c>
    </row>
    <row r="934" spans="1:6">
      <c r="A934" t="s">
        <v>885</v>
      </c>
      <c r="B934">
        <v>2031</v>
      </c>
      <c r="C934" t="s">
        <v>847</v>
      </c>
      <c r="D934">
        <v>1373.58839439439</v>
      </c>
      <c r="E934">
        <v>634.06034189323486</v>
      </c>
      <c r="F934">
        <v>739.52805250115534</v>
      </c>
    </row>
    <row r="935" spans="1:6">
      <c r="A935" t="s">
        <v>885</v>
      </c>
      <c r="B935">
        <v>2032</v>
      </c>
      <c r="C935" t="s">
        <v>847</v>
      </c>
      <c r="D935">
        <v>1388.3592106177971</v>
      </c>
      <c r="E935">
        <v>634.06034189323486</v>
      </c>
      <c r="F935">
        <v>754.298868724562</v>
      </c>
    </row>
    <row r="936" spans="1:6">
      <c r="A936" t="s">
        <v>885</v>
      </c>
      <c r="B936">
        <v>2033</v>
      </c>
      <c r="C936" t="s">
        <v>847</v>
      </c>
      <c r="D936">
        <v>1403.159132194631</v>
      </c>
      <c r="E936">
        <v>634.06034189323486</v>
      </c>
      <c r="F936">
        <v>769.09879030139609</v>
      </c>
    </row>
    <row r="937" spans="1:6">
      <c r="A937" t="s">
        <v>885</v>
      </c>
      <c r="B937">
        <v>2034</v>
      </c>
      <c r="C937" t="s">
        <v>847</v>
      </c>
      <c r="D937">
        <v>1418.0036996245869</v>
      </c>
      <c r="E937">
        <v>634.06034189323486</v>
      </c>
      <c r="F937">
        <v>783.94335773135185</v>
      </c>
    </row>
    <row r="938" spans="1:6">
      <c r="A938" t="s">
        <v>885</v>
      </c>
      <c r="B938">
        <v>2035</v>
      </c>
      <c r="C938" t="s">
        <v>847</v>
      </c>
      <c r="D938">
        <v>1432.868210309505</v>
      </c>
      <c r="E938">
        <v>634.06034189323486</v>
      </c>
      <c r="F938">
        <v>798.80786841627014</v>
      </c>
    </row>
    <row r="939" spans="1:6">
      <c r="A939" t="s">
        <v>885</v>
      </c>
      <c r="B939">
        <v>2036</v>
      </c>
      <c r="C939" t="s">
        <v>847</v>
      </c>
      <c r="D939">
        <v>1447.6328138251611</v>
      </c>
      <c r="E939">
        <v>634.06034189323486</v>
      </c>
      <c r="F939">
        <v>813.57247193192575</v>
      </c>
    </row>
    <row r="940" spans="1:6">
      <c r="A940" t="s">
        <v>885</v>
      </c>
      <c r="B940">
        <v>2037</v>
      </c>
      <c r="C940" t="s">
        <v>847</v>
      </c>
      <c r="D940">
        <v>1462.4322737044349</v>
      </c>
      <c r="E940">
        <v>634.06034189323486</v>
      </c>
      <c r="F940">
        <v>828.37193181120028</v>
      </c>
    </row>
    <row r="941" spans="1:6">
      <c r="A941" t="s">
        <v>885</v>
      </c>
      <c r="B941">
        <v>2038</v>
      </c>
      <c r="C941" t="s">
        <v>847</v>
      </c>
      <c r="D941">
        <v>1477.329244616335</v>
      </c>
      <c r="E941">
        <v>634.06034189323486</v>
      </c>
      <c r="F941">
        <v>843.26890272310015</v>
      </c>
    </row>
    <row r="942" spans="1:6">
      <c r="A942" t="s">
        <v>885</v>
      </c>
      <c r="B942">
        <v>2039</v>
      </c>
      <c r="C942" t="s">
        <v>847</v>
      </c>
      <c r="D942">
        <v>1492.353295154448</v>
      </c>
      <c r="E942">
        <v>634.06034189323486</v>
      </c>
      <c r="F942">
        <v>858.29295326121314</v>
      </c>
    </row>
    <row r="943" spans="1:6">
      <c r="A943" t="s">
        <v>885</v>
      </c>
      <c r="B943">
        <v>2040</v>
      </c>
      <c r="C943" t="s">
        <v>847</v>
      </c>
      <c r="D943">
        <v>1507.5188235893061</v>
      </c>
      <c r="E943">
        <v>634.06034189323486</v>
      </c>
      <c r="F943">
        <v>873.45848169607098</v>
      </c>
    </row>
    <row r="944" spans="1:6">
      <c r="A944" t="s">
        <v>885</v>
      </c>
      <c r="B944">
        <v>2041</v>
      </c>
      <c r="C944" t="s">
        <v>847</v>
      </c>
      <c r="D944">
        <v>1522.641030302183</v>
      </c>
      <c r="E944">
        <v>634.06034189323486</v>
      </c>
      <c r="F944">
        <v>888.58068840894839</v>
      </c>
    </row>
    <row r="945" spans="1:6">
      <c r="A945" t="s">
        <v>885</v>
      </c>
      <c r="B945">
        <v>2042</v>
      </c>
      <c r="C945" t="s">
        <v>847</v>
      </c>
      <c r="D945">
        <v>1537.6301684126679</v>
      </c>
      <c r="E945">
        <v>634.06034189323486</v>
      </c>
      <c r="F945">
        <v>903.56982651943304</v>
      </c>
    </row>
    <row r="946" spans="1:6">
      <c r="A946" t="s">
        <v>885</v>
      </c>
      <c r="B946">
        <v>2043</v>
      </c>
      <c r="C946" t="s">
        <v>847</v>
      </c>
      <c r="D946">
        <v>1552.440122383751</v>
      </c>
      <c r="E946">
        <v>634.06034189323486</v>
      </c>
      <c r="F946">
        <v>918.37978049051662</v>
      </c>
    </row>
    <row r="947" spans="1:6">
      <c r="A947" t="s">
        <v>885</v>
      </c>
      <c r="B947">
        <v>2044</v>
      </c>
      <c r="C947" t="s">
        <v>847</v>
      </c>
      <c r="D947">
        <v>1567.0448298402989</v>
      </c>
      <c r="E947">
        <v>634.06034189323486</v>
      </c>
      <c r="F947">
        <v>932.98448794706428</v>
      </c>
    </row>
    <row r="948" spans="1:6">
      <c r="A948" t="s">
        <v>885</v>
      </c>
      <c r="B948">
        <v>2045</v>
      </c>
      <c r="C948" t="s">
        <v>847</v>
      </c>
      <c r="D948">
        <v>1581.6275295514019</v>
      </c>
      <c r="E948">
        <v>634.06034189323486</v>
      </c>
      <c r="F948">
        <v>947.56718765816686</v>
      </c>
    </row>
    <row r="949" spans="1:6">
      <c r="A949" t="s">
        <v>885</v>
      </c>
      <c r="B949">
        <v>2046</v>
      </c>
      <c r="C949" t="s">
        <v>847</v>
      </c>
      <c r="D949">
        <v>1596.070982194623</v>
      </c>
      <c r="E949">
        <v>634.06034189323486</v>
      </c>
      <c r="F949">
        <v>962.01064030138832</v>
      </c>
    </row>
    <row r="950" spans="1:6">
      <c r="A950" t="s">
        <v>885</v>
      </c>
      <c r="B950">
        <v>2047</v>
      </c>
      <c r="C950" t="s">
        <v>847</v>
      </c>
      <c r="D950">
        <v>1610.3165636867891</v>
      </c>
      <c r="E950">
        <v>634.06034189323486</v>
      </c>
      <c r="F950">
        <v>976.256221793554</v>
      </c>
    </row>
    <row r="951" spans="1:6">
      <c r="A951" t="s">
        <v>885</v>
      </c>
      <c r="B951">
        <v>2048</v>
      </c>
      <c r="C951" t="s">
        <v>847</v>
      </c>
      <c r="D951">
        <v>1624.5382638515271</v>
      </c>
      <c r="E951">
        <v>634.06034189323486</v>
      </c>
      <c r="F951">
        <v>990.47792195829174</v>
      </c>
    </row>
    <row r="952" spans="1:6">
      <c r="A952" t="s">
        <v>885</v>
      </c>
      <c r="B952">
        <v>2049</v>
      </c>
      <c r="C952" t="s">
        <v>847</v>
      </c>
      <c r="D952">
        <v>1638.608897002189</v>
      </c>
      <c r="E952">
        <v>634.06034189323486</v>
      </c>
      <c r="F952">
        <v>1004.548555108954</v>
      </c>
    </row>
    <row r="953" spans="1:6">
      <c r="A953" t="s">
        <v>885</v>
      </c>
      <c r="B953">
        <v>2050</v>
      </c>
      <c r="C953" t="s">
        <v>847</v>
      </c>
      <c r="D953">
        <v>1652.674720822203</v>
      </c>
      <c r="E953">
        <v>634.06034189323486</v>
      </c>
      <c r="F953">
        <v>1018.614378928968</v>
      </c>
    </row>
    <row r="954" spans="1:6">
      <c r="A954" t="s">
        <v>885</v>
      </c>
      <c r="B954">
        <v>2017</v>
      </c>
      <c r="C954" t="s">
        <v>892</v>
      </c>
      <c r="D954">
        <v>0</v>
      </c>
      <c r="E954">
        <v>0</v>
      </c>
      <c r="F954">
        <v>0</v>
      </c>
    </row>
    <row r="955" spans="1:6">
      <c r="A955" t="s">
        <v>885</v>
      </c>
      <c r="B955">
        <v>2018</v>
      </c>
      <c r="C955" t="s">
        <v>892</v>
      </c>
      <c r="D955">
        <v>0</v>
      </c>
      <c r="E955">
        <v>0</v>
      </c>
      <c r="F955">
        <v>0</v>
      </c>
    </row>
    <row r="956" spans="1:6">
      <c r="A956" t="s">
        <v>885</v>
      </c>
      <c r="B956">
        <v>2019</v>
      </c>
      <c r="C956" t="s">
        <v>892</v>
      </c>
      <c r="D956">
        <v>0</v>
      </c>
      <c r="E956">
        <v>0</v>
      </c>
      <c r="F956">
        <v>0</v>
      </c>
    </row>
    <row r="957" spans="1:6">
      <c r="A957" t="s">
        <v>885</v>
      </c>
      <c r="B957">
        <v>2020</v>
      </c>
      <c r="C957" t="s">
        <v>892</v>
      </c>
      <c r="D957">
        <v>3.2539551705191871</v>
      </c>
      <c r="E957">
        <v>0</v>
      </c>
      <c r="F957">
        <v>3.2539551705191871</v>
      </c>
    </row>
    <row r="958" spans="1:6">
      <c r="A958" t="s">
        <v>885</v>
      </c>
      <c r="B958">
        <v>2021</v>
      </c>
      <c r="C958" t="s">
        <v>892</v>
      </c>
      <c r="D958">
        <v>0</v>
      </c>
      <c r="E958">
        <v>0</v>
      </c>
      <c r="F958">
        <v>0</v>
      </c>
    </row>
    <row r="959" spans="1:6">
      <c r="A959" t="s">
        <v>885</v>
      </c>
      <c r="B959">
        <v>2022</v>
      </c>
      <c r="C959" t="s">
        <v>892</v>
      </c>
      <c r="D959">
        <v>0</v>
      </c>
      <c r="E959">
        <v>0</v>
      </c>
      <c r="F959">
        <v>0</v>
      </c>
    </row>
    <row r="960" spans="1:6">
      <c r="A960" t="s">
        <v>885</v>
      </c>
      <c r="B960">
        <v>2023</v>
      </c>
      <c r="C960" t="s">
        <v>892</v>
      </c>
      <c r="D960">
        <v>0</v>
      </c>
      <c r="E960">
        <v>0</v>
      </c>
      <c r="F960">
        <v>0</v>
      </c>
    </row>
    <row r="961" spans="1:6">
      <c r="A961" t="s">
        <v>885</v>
      </c>
      <c r="B961">
        <v>2024</v>
      </c>
      <c r="C961" t="s">
        <v>892</v>
      </c>
      <c r="D961">
        <v>0</v>
      </c>
      <c r="E961">
        <v>0</v>
      </c>
      <c r="F961">
        <v>0</v>
      </c>
    </row>
    <row r="962" spans="1:6">
      <c r="A962" t="s">
        <v>885</v>
      </c>
      <c r="B962">
        <v>2025</v>
      </c>
      <c r="C962" t="s">
        <v>892</v>
      </c>
      <c r="D962">
        <v>0</v>
      </c>
      <c r="E962">
        <v>0</v>
      </c>
      <c r="F962">
        <v>0</v>
      </c>
    </row>
    <row r="963" spans="1:6">
      <c r="A963" t="s">
        <v>885</v>
      </c>
      <c r="B963">
        <v>2026</v>
      </c>
      <c r="C963" t="s">
        <v>892</v>
      </c>
      <c r="D963">
        <v>0</v>
      </c>
      <c r="E963">
        <v>0</v>
      </c>
      <c r="F963">
        <v>0</v>
      </c>
    </row>
    <row r="964" spans="1:6">
      <c r="A964" t="s">
        <v>885</v>
      </c>
      <c r="B964">
        <v>2027</v>
      </c>
      <c r="C964" t="s">
        <v>892</v>
      </c>
      <c r="D964">
        <v>0</v>
      </c>
      <c r="E964">
        <v>0</v>
      </c>
      <c r="F964">
        <v>0</v>
      </c>
    </row>
    <row r="965" spans="1:6">
      <c r="A965" t="s">
        <v>885</v>
      </c>
      <c r="B965">
        <v>2028</v>
      </c>
      <c r="C965" t="s">
        <v>892</v>
      </c>
      <c r="D965">
        <v>0</v>
      </c>
      <c r="E965">
        <v>0</v>
      </c>
      <c r="F965">
        <v>0</v>
      </c>
    </row>
    <row r="966" spans="1:6">
      <c r="A966" t="s">
        <v>885</v>
      </c>
      <c r="B966">
        <v>2029</v>
      </c>
      <c r="C966" t="s">
        <v>892</v>
      </c>
      <c r="D966">
        <v>0</v>
      </c>
      <c r="E966">
        <v>0</v>
      </c>
      <c r="F966">
        <v>0</v>
      </c>
    </row>
    <row r="967" spans="1:6">
      <c r="A967" t="s">
        <v>885</v>
      </c>
      <c r="B967">
        <v>2030</v>
      </c>
      <c r="C967" t="s">
        <v>892</v>
      </c>
      <c r="D967">
        <v>0</v>
      </c>
      <c r="E967">
        <v>0</v>
      </c>
      <c r="F967">
        <v>0</v>
      </c>
    </row>
    <row r="968" spans="1:6">
      <c r="A968" t="s">
        <v>885</v>
      </c>
      <c r="B968">
        <v>2031</v>
      </c>
      <c r="C968" t="s">
        <v>892</v>
      </c>
      <c r="D968">
        <v>0</v>
      </c>
      <c r="E968">
        <v>0</v>
      </c>
      <c r="F968">
        <v>0</v>
      </c>
    </row>
    <row r="969" spans="1:6">
      <c r="A969" t="s">
        <v>885</v>
      </c>
      <c r="B969">
        <v>2032</v>
      </c>
      <c r="C969" t="s">
        <v>892</v>
      </c>
      <c r="D969">
        <v>0</v>
      </c>
      <c r="E969">
        <v>0</v>
      </c>
      <c r="F969">
        <v>0</v>
      </c>
    </row>
    <row r="970" spans="1:6">
      <c r="A970" t="s">
        <v>885</v>
      </c>
      <c r="B970">
        <v>2033</v>
      </c>
      <c r="C970" t="s">
        <v>892</v>
      </c>
      <c r="D970">
        <v>0</v>
      </c>
      <c r="E970">
        <v>0</v>
      </c>
      <c r="F970">
        <v>0</v>
      </c>
    </row>
    <row r="971" spans="1:6">
      <c r="A971" t="s">
        <v>885</v>
      </c>
      <c r="B971">
        <v>2034</v>
      </c>
      <c r="C971" t="s">
        <v>892</v>
      </c>
      <c r="D971">
        <v>0</v>
      </c>
      <c r="E971">
        <v>0</v>
      </c>
      <c r="F971">
        <v>0</v>
      </c>
    </row>
    <row r="972" spans="1:6">
      <c r="A972" t="s">
        <v>885</v>
      </c>
      <c r="B972">
        <v>2035</v>
      </c>
      <c r="C972" t="s">
        <v>892</v>
      </c>
      <c r="D972">
        <v>0</v>
      </c>
      <c r="E972">
        <v>0</v>
      </c>
      <c r="F972">
        <v>0</v>
      </c>
    </row>
    <row r="973" spans="1:6">
      <c r="A973" t="s">
        <v>885</v>
      </c>
      <c r="B973">
        <v>2036</v>
      </c>
      <c r="C973" t="s">
        <v>892</v>
      </c>
      <c r="D973">
        <v>0</v>
      </c>
      <c r="E973">
        <v>0</v>
      </c>
      <c r="F973">
        <v>0</v>
      </c>
    </row>
    <row r="974" spans="1:6">
      <c r="A974" t="s">
        <v>885</v>
      </c>
      <c r="B974">
        <v>2037</v>
      </c>
      <c r="C974" t="s">
        <v>892</v>
      </c>
      <c r="D974">
        <v>0</v>
      </c>
      <c r="E974">
        <v>0</v>
      </c>
      <c r="F974">
        <v>0</v>
      </c>
    </row>
    <row r="975" spans="1:6">
      <c r="A975" t="s">
        <v>885</v>
      </c>
      <c r="B975">
        <v>2038</v>
      </c>
      <c r="C975" t="s">
        <v>892</v>
      </c>
      <c r="D975">
        <v>0</v>
      </c>
      <c r="E975">
        <v>0</v>
      </c>
      <c r="F975">
        <v>0</v>
      </c>
    </row>
    <row r="976" spans="1:6">
      <c r="A976" t="s">
        <v>885</v>
      </c>
      <c r="B976">
        <v>2039</v>
      </c>
      <c r="C976" t="s">
        <v>892</v>
      </c>
      <c r="D976">
        <v>0</v>
      </c>
      <c r="E976">
        <v>0</v>
      </c>
      <c r="F976">
        <v>0</v>
      </c>
    </row>
    <row r="977" spans="1:6">
      <c r="A977" t="s">
        <v>885</v>
      </c>
      <c r="B977">
        <v>2040</v>
      </c>
      <c r="C977" t="s">
        <v>892</v>
      </c>
      <c r="D977">
        <v>0</v>
      </c>
      <c r="E977">
        <v>0</v>
      </c>
      <c r="F977">
        <v>0</v>
      </c>
    </row>
    <row r="978" spans="1:6">
      <c r="A978" t="s">
        <v>885</v>
      </c>
      <c r="B978">
        <v>2041</v>
      </c>
      <c r="C978" t="s">
        <v>892</v>
      </c>
      <c r="D978">
        <v>0</v>
      </c>
      <c r="E978">
        <v>0</v>
      </c>
      <c r="F978">
        <v>0</v>
      </c>
    </row>
    <row r="979" spans="1:6">
      <c r="A979" t="s">
        <v>885</v>
      </c>
      <c r="B979">
        <v>2042</v>
      </c>
      <c r="C979" t="s">
        <v>892</v>
      </c>
      <c r="D979">
        <v>0</v>
      </c>
      <c r="E979">
        <v>0</v>
      </c>
      <c r="F979">
        <v>0</v>
      </c>
    </row>
    <row r="980" spans="1:6">
      <c r="A980" t="s">
        <v>885</v>
      </c>
      <c r="B980">
        <v>2043</v>
      </c>
      <c r="C980" t="s">
        <v>892</v>
      </c>
      <c r="D980">
        <v>0</v>
      </c>
      <c r="E980">
        <v>0</v>
      </c>
      <c r="F980">
        <v>0</v>
      </c>
    </row>
    <row r="981" spans="1:6">
      <c r="A981" t="s">
        <v>885</v>
      </c>
      <c r="B981">
        <v>2044</v>
      </c>
      <c r="C981" t="s">
        <v>892</v>
      </c>
      <c r="D981">
        <v>0</v>
      </c>
      <c r="E981">
        <v>0</v>
      </c>
      <c r="F981">
        <v>0</v>
      </c>
    </row>
    <row r="982" spans="1:6">
      <c r="A982" t="s">
        <v>885</v>
      </c>
      <c r="B982">
        <v>2045</v>
      </c>
      <c r="C982" t="s">
        <v>892</v>
      </c>
      <c r="D982">
        <v>0</v>
      </c>
      <c r="E982">
        <v>0</v>
      </c>
      <c r="F982">
        <v>0</v>
      </c>
    </row>
    <row r="983" spans="1:6">
      <c r="A983" t="s">
        <v>885</v>
      </c>
      <c r="B983">
        <v>2046</v>
      </c>
      <c r="C983" t="s">
        <v>892</v>
      </c>
      <c r="D983">
        <v>0</v>
      </c>
      <c r="E983">
        <v>0</v>
      </c>
      <c r="F983">
        <v>0</v>
      </c>
    </row>
    <row r="984" spans="1:6">
      <c r="A984" t="s">
        <v>885</v>
      </c>
      <c r="B984">
        <v>2047</v>
      </c>
      <c r="C984" t="s">
        <v>892</v>
      </c>
      <c r="D984">
        <v>0</v>
      </c>
      <c r="E984">
        <v>0</v>
      </c>
      <c r="F984">
        <v>0</v>
      </c>
    </row>
    <row r="985" spans="1:6">
      <c r="A985" t="s">
        <v>885</v>
      </c>
      <c r="B985">
        <v>2048</v>
      </c>
      <c r="C985" t="s">
        <v>892</v>
      </c>
      <c r="D985">
        <v>0</v>
      </c>
      <c r="E985">
        <v>0</v>
      </c>
      <c r="F985">
        <v>0</v>
      </c>
    </row>
    <row r="986" spans="1:6">
      <c r="A986" t="s">
        <v>885</v>
      </c>
      <c r="B986">
        <v>2049</v>
      </c>
      <c r="C986" t="s">
        <v>892</v>
      </c>
      <c r="D986">
        <v>0</v>
      </c>
      <c r="E986">
        <v>0</v>
      </c>
      <c r="F986">
        <v>0</v>
      </c>
    </row>
    <row r="987" spans="1:6">
      <c r="A987" t="s">
        <v>885</v>
      </c>
      <c r="B987">
        <v>2050</v>
      </c>
      <c r="C987" t="s">
        <v>892</v>
      </c>
      <c r="D987">
        <v>0</v>
      </c>
      <c r="E987">
        <v>0</v>
      </c>
      <c r="F987">
        <v>0</v>
      </c>
    </row>
    <row r="988" spans="1:6">
      <c r="A988" t="s">
        <v>885</v>
      </c>
      <c r="B988">
        <v>2017</v>
      </c>
      <c r="C988" t="s">
        <v>853</v>
      </c>
      <c r="D988">
        <v>0</v>
      </c>
      <c r="E988">
        <v>0</v>
      </c>
      <c r="F988">
        <v>0</v>
      </c>
    </row>
    <row r="989" spans="1:6">
      <c r="A989" t="s">
        <v>885</v>
      </c>
      <c r="B989">
        <v>2018</v>
      </c>
      <c r="C989" t="s">
        <v>853</v>
      </c>
      <c r="D989">
        <v>0</v>
      </c>
      <c r="E989">
        <v>0</v>
      </c>
      <c r="F989">
        <v>0</v>
      </c>
    </row>
    <row r="990" spans="1:6">
      <c r="A990" t="s">
        <v>885</v>
      </c>
      <c r="B990">
        <v>2019</v>
      </c>
      <c r="C990" t="s">
        <v>853</v>
      </c>
      <c r="D990">
        <v>0</v>
      </c>
      <c r="E990">
        <v>0</v>
      </c>
      <c r="F990">
        <v>0</v>
      </c>
    </row>
    <row r="991" spans="1:6">
      <c r="A991" t="s">
        <v>885</v>
      </c>
      <c r="B991">
        <v>2020</v>
      </c>
      <c r="C991" t="s">
        <v>853</v>
      </c>
      <c r="D991">
        <v>0</v>
      </c>
      <c r="E991">
        <v>0</v>
      </c>
      <c r="F991">
        <v>0</v>
      </c>
    </row>
    <row r="992" spans="1:6">
      <c r="A992" t="s">
        <v>885</v>
      </c>
      <c r="B992">
        <v>2021</v>
      </c>
      <c r="C992" t="s">
        <v>853</v>
      </c>
      <c r="D992">
        <v>0</v>
      </c>
      <c r="E992">
        <v>0</v>
      </c>
      <c r="F992">
        <v>0</v>
      </c>
    </row>
    <row r="993" spans="1:6">
      <c r="A993" t="s">
        <v>885</v>
      </c>
      <c r="B993">
        <v>2022</v>
      </c>
      <c r="C993" t="s">
        <v>853</v>
      </c>
      <c r="D993">
        <v>0</v>
      </c>
      <c r="E993">
        <v>0</v>
      </c>
      <c r="F993">
        <v>0</v>
      </c>
    </row>
    <row r="994" spans="1:6">
      <c r="A994" t="s">
        <v>885</v>
      </c>
      <c r="B994">
        <v>2023</v>
      </c>
      <c r="C994" t="s">
        <v>853</v>
      </c>
      <c r="D994">
        <v>0</v>
      </c>
      <c r="E994">
        <v>0</v>
      </c>
      <c r="F994">
        <v>0</v>
      </c>
    </row>
    <row r="995" spans="1:6">
      <c r="A995" t="s">
        <v>885</v>
      </c>
      <c r="B995">
        <v>2024</v>
      </c>
      <c r="C995" t="s">
        <v>853</v>
      </c>
      <c r="D995">
        <v>0</v>
      </c>
      <c r="E995">
        <v>0</v>
      </c>
      <c r="F995">
        <v>0</v>
      </c>
    </row>
    <row r="996" spans="1:6">
      <c r="A996" t="s">
        <v>885</v>
      </c>
      <c r="B996">
        <v>2025</v>
      </c>
      <c r="C996" t="s">
        <v>853</v>
      </c>
      <c r="D996">
        <v>0</v>
      </c>
      <c r="E996">
        <v>0</v>
      </c>
      <c r="F996">
        <v>0</v>
      </c>
    </row>
    <row r="997" spans="1:6">
      <c r="A997" t="s">
        <v>885</v>
      </c>
      <c r="B997">
        <v>2026</v>
      </c>
      <c r="C997" t="s">
        <v>853</v>
      </c>
      <c r="D997">
        <v>0</v>
      </c>
      <c r="E997">
        <v>0</v>
      </c>
      <c r="F997">
        <v>0</v>
      </c>
    </row>
    <row r="998" spans="1:6">
      <c r="A998" t="s">
        <v>885</v>
      </c>
      <c r="B998">
        <v>2027</v>
      </c>
      <c r="C998" t="s">
        <v>853</v>
      </c>
      <c r="D998">
        <v>0</v>
      </c>
      <c r="E998">
        <v>0</v>
      </c>
      <c r="F998">
        <v>0</v>
      </c>
    </row>
    <row r="999" spans="1:6">
      <c r="A999" t="s">
        <v>885</v>
      </c>
      <c r="B999">
        <v>2028</v>
      </c>
      <c r="C999" t="s">
        <v>853</v>
      </c>
      <c r="D999">
        <v>0</v>
      </c>
      <c r="E999">
        <v>0</v>
      </c>
      <c r="F999">
        <v>0</v>
      </c>
    </row>
    <row r="1000" spans="1:6">
      <c r="A1000" t="s">
        <v>885</v>
      </c>
      <c r="B1000">
        <v>2029</v>
      </c>
      <c r="C1000" t="s">
        <v>853</v>
      </c>
      <c r="D1000">
        <v>0</v>
      </c>
      <c r="E1000">
        <v>0</v>
      </c>
      <c r="F1000">
        <v>0</v>
      </c>
    </row>
    <row r="1001" spans="1:6">
      <c r="A1001" t="s">
        <v>885</v>
      </c>
      <c r="B1001">
        <v>2030</v>
      </c>
      <c r="C1001" t="s">
        <v>853</v>
      </c>
      <c r="D1001">
        <v>0</v>
      </c>
      <c r="E1001">
        <v>0</v>
      </c>
      <c r="F1001">
        <v>0</v>
      </c>
    </row>
    <row r="1002" spans="1:6">
      <c r="A1002" t="s">
        <v>885</v>
      </c>
      <c r="B1002">
        <v>2031</v>
      </c>
      <c r="C1002" t="s">
        <v>853</v>
      </c>
      <c r="D1002">
        <v>0</v>
      </c>
      <c r="E1002">
        <v>0</v>
      </c>
      <c r="F1002">
        <v>0</v>
      </c>
    </row>
    <row r="1003" spans="1:6">
      <c r="A1003" t="s">
        <v>885</v>
      </c>
      <c r="B1003">
        <v>2032</v>
      </c>
      <c r="C1003" t="s">
        <v>853</v>
      </c>
      <c r="D1003">
        <v>0</v>
      </c>
      <c r="E1003">
        <v>0</v>
      </c>
      <c r="F1003">
        <v>0</v>
      </c>
    </row>
    <row r="1004" spans="1:6">
      <c r="A1004" t="s">
        <v>885</v>
      </c>
      <c r="B1004">
        <v>2033</v>
      </c>
      <c r="C1004" t="s">
        <v>853</v>
      </c>
      <c r="D1004">
        <v>0</v>
      </c>
      <c r="E1004">
        <v>0</v>
      </c>
      <c r="F1004">
        <v>0</v>
      </c>
    </row>
    <row r="1005" spans="1:6">
      <c r="A1005" t="s">
        <v>885</v>
      </c>
      <c r="B1005">
        <v>2034</v>
      </c>
      <c r="C1005" t="s">
        <v>853</v>
      </c>
      <c r="D1005">
        <v>0</v>
      </c>
      <c r="E1005">
        <v>0</v>
      </c>
      <c r="F1005">
        <v>0</v>
      </c>
    </row>
    <row r="1006" spans="1:6">
      <c r="A1006" t="s">
        <v>885</v>
      </c>
      <c r="B1006">
        <v>2035</v>
      </c>
      <c r="C1006" t="s">
        <v>853</v>
      </c>
      <c r="D1006">
        <v>0</v>
      </c>
      <c r="E1006">
        <v>0</v>
      </c>
      <c r="F1006">
        <v>0</v>
      </c>
    </row>
    <row r="1007" spans="1:6">
      <c r="A1007" t="s">
        <v>885</v>
      </c>
      <c r="B1007">
        <v>2036</v>
      </c>
      <c r="C1007" t="s">
        <v>853</v>
      </c>
      <c r="D1007">
        <v>0</v>
      </c>
      <c r="E1007">
        <v>0</v>
      </c>
      <c r="F1007">
        <v>0</v>
      </c>
    </row>
    <row r="1008" spans="1:6">
      <c r="A1008" t="s">
        <v>885</v>
      </c>
      <c r="B1008">
        <v>2037</v>
      </c>
      <c r="C1008" t="s">
        <v>853</v>
      </c>
      <c r="D1008">
        <v>0</v>
      </c>
      <c r="E1008">
        <v>0</v>
      </c>
      <c r="F1008">
        <v>0</v>
      </c>
    </row>
    <row r="1009" spans="1:6">
      <c r="A1009" t="s">
        <v>885</v>
      </c>
      <c r="B1009">
        <v>2038</v>
      </c>
      <c r="C1009" t="s">
        <v>853</v>
      </c>
      <c r="D1009">
        <v>0</v>
      </c>
      <c r="E1009">
        <v>0</v>
      </c>
      <c r="F1009">
        <v>0</v>
      </c>
    </row>
    <row r="1010" spans="1:6">
      <c r="A1010" t="s">
        <v>885</v>
      </c>
      <c r="B1010">
        <v>2039</v>
      </c>
      <c r="C1010" t="s">
        <v>853</v>
      </c>
      <c r="D1010">
        <v>0</v>
      </c>
      <c r="E1010">
        <v>0</v>
      </c>
      <c r="F1010">
        <v>0</v>
      </c>
    </row>
    <row r="1011" spans="1:6">
      <c r="A1011" t="s">
        <v>885</v>
      </c>
      <c r="B1011">
        <v>2040</v>
      </c>
      <c r="C1011" t="s">
        <v>853</v>
      </c>
      <c r="D1011">
        <v>0</v>
      </c>
      <c r="E1011">
        <v>0</v>
      </c>
      <c r="F1011">
        <v>0</v>
      </c>
    </row>
    <row r="1012" spans="1:6">
      <c r="A1012" t="s">
        <v>885</v>
      </c>
      <c r="B1012">
        <v>2041</v>
      </c>
      <c r="C1012" t="s">
        <v>853</v>
      </c>
      <c r="D1012">
        <v>0</v>
      </c>
      <c r="E1012">
        <v>0</v>
      </c>
      <c r="F1012">
        <v>0</v>
      </c>
    </row>
    <row r="1013" spans="1:6">
      <c r="A1013" t="s">
        <v>885</v>
      </c>
      <c r="B1013">
        <v>2042</v>
      </c>
      <c r="C1013" t="s">
        <v>853</v>
      </c>
      <c r="D1013">
        <v>0</v>
      </c>
      <c r="E1013">
        <v>0</v>
      </c>
      <c r="F1013">
        <v>0</v>
      </c>
    </row>
    <row r="1014" spans="1:6">
      <c r="A1014" t="s">
        <v>885</v>
      </c>
      <c r="B1014">
        <v>2043</v>
      </c>
      <c r="C1014" t="s">
        <v>853</v>
      </c>
      <c r="D1014">
        <v>0</v>
      </c>
      <c r="E1014">
        <v>0</v>
      </c>
      <c r="F1014">
        <v>0</v>
      </c>
    </row>
    <row r="1015" spans="1:6">
      <c r="A1015" t="s">
        <v>885</v>
      </c>
      <c r="B1015">
        <v>2044</v>
      </c>
      <c r="C1015" t="s">
        <v>853</v>
      </c>
      <c r="D1015">
        <v>0</v>
      </c>
      <c r="E1015">
        <v>0</v>
      </c>
      <c r="F1015">
        <v>0</v>
      </c>
    </row>
    <row r="1016" spans="1:6">
      <c r="A1016" t="s">
        <v>885</v>
      </c>
      <c r="B1016">
        <v>2045</v>
      </c>
      <c r="C1016" t="s">
        <v>853</v>
      </c>
      <c r="D1016">
        <v>0</v>
      </c>
      <c r="E1016">
        <v>0</v>
      </c>
      <c r="F1016">
        <v>0</v>
      </c>
    </row>
    <row r="1017" spans="1:6">
      <c r="A1017" t="s">
        <v>885</v>
      </c>
      <c r="B1017">
        <v>2046</v>
      </c>
      <c r="C1017" t="s">
        <v>853</v>
      </c>
      <c r="D1017">
        <v>0</v>
      </c>
      <c r="E1017">
        <v>0</v>
      </c>
      <c r="F1017">
        <v>0</v>
      </c>
    </row>
    <row r="1018" spans="1:6">
      <c r="A1018" t="s">
        <v>885</v>
      </c>
      <c r="B1018">
        <v>2047</v>
      </c>
      <c r="C1018" t="s">
        <v>853</v>
      </c>
      <c r="D1018">
        <v>0</v>
      </c>
      <c r="E1018">
        <v>0</v>
      </c>
      <c r="F1018">
        <v>0</v>
      </c>
    </row>
    <row r="1019" spans="1:6">
      <c r="A1019" t="s">
        <v>885</v>
      </c>
      <c r="B1019">
        <v>2048</v>
      </c>
      <c r="C1019" t="s">
        <v>853</v>
      </c>
      <c r="D1019">
        <v>0</v>
      </c>
      <c r="E1019">
        <v>0</v>
      </c>
      <c r="F1019">
        <v>0</v>
      </c>
    </row>
    <row r="1020" spans="1:6">
      <c r="A1020" t="s">
        <v>885</v>
      </c>
      <c r="B1020">
        <v>2049</v>
      </c>
      <c r="C1020" t="s">
        <v>853</v>
      </c>
      <c r="D1020">
        <v>0</v>
      </c>
      <c r="E1020">
        <v>0</v>
      </c>
      <c r="F1020">
        <v>0</v>
      </c>
    </row>
    <row r="1021" spans="1:6">
      <c r="A1021" t="s">
        <v>885</v>
      </c>
      <c r="B1021">
        <v>2050</v>
      </c>
      <c r="C1021" t="s">
        <v>853</v>
      </c>
      <c r="D1021">
        <v>0</v>
      </c>
      <c r="E1021">
        <v>0</v>
      </c>
      <c r="F1021">
        <v>0</v>
      </c>
    </row>
    <row r="1022" spans="1:6">
      <c r="A1022" t="s">
        <v>41</v>
      </c>
      <c r="B1022">
        <v>2017</v>
      </c>
      <c r="C1022" t="s">
        <v>323</v>
      </c>
      <c r="D1022">
        <v>1296.242047645575</v>
      </c>
      <c r="E1022">
        <v>1296.242047645575</v>
      </c>
      <c r="F1022">
        <v>0</v>
      </c>
    </row>
    <row r="1023" spans="1:6">
      <c r="A1023" t="s">
        <v>41</v>
      </c>
      <c r="B1023">
        <v>2018</v>
      </c>
      <c r="C1023" t="s">
        <v>323</v>
      </c>
      <c r="D1023">
        <v>965.80513696904757</v>
      </c>
      <c r="E1023">
        <v>965.80513696904757</v>
      </c>
      <c r="F1023">
        <v>0</v>
      </c>
    </row>
    <row r="1024" spans="1:6">
      <c r="A1024" t="s">
        <v>41</v>
      </c>
      <c r="B1024">
        <v>2019</v>
      </c>
      <c r="C1024" t="s">
        <v>323</v>
      </c>
      <c r="D1024">
        <v>985.48824470066324</v>
      </c>
      <c r="E1024">
        <v>985.48824470066324</v>
      </c>
      <c r="F1024">
        <v>0</v>
      </c>
    </row>
    <row r="1025" spans="1:6">
      <c r="A1025" t="s">
        <v>41</v>
      </c>
      <c r="B1025">
        <v>2020</v>
      </c>
      <c r="C1025" t="s">
        <v>323</v>
      </c>
      <c r="D1025">
        <v>927.63902157170787</v>
      </c>
      <c r="E1025">
        <v>927.63902157170787</v>
      </c>
      <c r="F1025">
        <v>0</v>
      </c>
    </row>
    <row r="1026" spans="1:6">
      <c r="A1026" t="s">
        <v>41</v>
      </c>
      <c r="B1026">
        <v>2021</v>
      </c>
      <c r="C1026" t="s">
        <v>323</v>
      </c>
      <c r="D1026">
        <v>1210.9395930701919</v>
      </c>
      <c r="E1026">
        <v>1210.9395930701919</v>
      </c>
      <c r="F1026">
        <v>0</v>
      </c>
    </row>
    <row r="1027" spans="1:6">
      <c r="A1027" t="s">
        <v>41</v>
      </c>
      <c r="B1027">
        <v>2022</v>
      </c>
      <c r="C1027" t="s">
        <v>323</v>
      </c>
      <c r="D1027">
        <v>1049.2070507193109</v>
      </c>
      <c r="E1027">
        <v>1049.2070507193109</v>
      </c>
      <c r="F1027">
        <v>0</v>
      </c>
    </row>
    <row r="1028" spans="1:6">
      <c r="A1028" t="s">
        <v>41</v>
      </c>
      <c r="B1028">
        <v>2023</v>
      </c>
      <c r="C1028" t="s">
        <v>323</v>
      </c>
      <c r="D1028">
        <v>1049.2070507193109</v>
      </c>
      <c r="E1028">
        <v>1049.2070507193109</v>
      </c>
      <c r="F1028">
        <v>0</v>
      </c>
    </row>
    <row r="1029" spans="1:6">
      <c r="A1029" t="s">
        <v>41</v>
      </c>
      <c r="B1029">
        <v>2024</v>
      </c>
      <c r="C1029" t="s">
        <v>323</v>
      </c>
      <c r="D1029">
        <v>1049.2070507193109</v>
      </c>
      <c r="E1029">
        <v>1049.2070507193109</v>
      </c>
      <c r="F1029">
        <v>0</v>
      </c>
    </row>
    <row r="1030" spans="1:6">
      <c r="A1030" t="s">
        <v>41</v>
      </c>
      <c r="B1030">
        <v>2025</v>
      </c>
      <c r="C1030" t="s">
        <v>323</v>
      </c>
      <c r="D1030">
        <v>1049.2070507193109</v>
      </c>
      <c r="E1030">
        <v>1049.2070507193109</v>
      </c>
      <c r="F1030">
        <v>0</v>
      </c>
    </row>
    <row r="1031" spans="1:6">
      <c r="A1031" t="s">
        <v>41</v>
      </c>
      <c r="B1031">
        <v>2026</v>
      </c>
      <c r="C1031" t="s">
        <v>323</v>
      </c>
      <c r="D1031">
        <v>1049.2070507193109</v>
      </c>
      <c r="E1031">
        <v>1049.2070507193109</v>
      </c>
      <c r="F1031">
        <v>0</v>
      </c>
    </row>
    <row r="1032" spans="1:6">
      <c r="A1032" t="s">
        <v>41</v>
      </c>
      <c r="B1032">
        <v>2027</v>
      </c>
      <c r="C1032" t="s">
        <v>323</v>
      </c>
      <c r="D1032">
        <v>1049.2070507193109</v>
      </c>
      <c r="E1032">
        <v>1049.2070507193109</v>
      </c>
      <c r="F1032">
        <v>0</v>
      </c>
    </row>
    <row r="1033" spans="1:6">
      <c r="A1033" t="s">
        <v>41</v>
      </c>
      <c r="B1033">
        <v>2028</v>
      </c>
      <c r="C1033" t="s">
        <v>323</v>
      </c>
      <c r="D1033">
        <v>1049.2070507193109</v>
      </c>
      <c r="E1033">
        <v>1049.2070507193109</v>
      </c>
      <c r="F1033">
        <v>0</v>
      </c>
    </row>
    <row r="1034" spans="1:6">
      <c r="A1034" t="s">
        <v>41</v>
      </c>
      <c r="B1034">
        <v>2029</v>
      </c>
      <c r="C1034" t="s">
        <v>323</v>
      </c>
      <c r="D1034">
        <v>1049.2070507193109</v>
      </c>
      <c r="E1034">
        <v>1049.2070507193109</v>
      </c>
      <c r="F1034">
        <v>0</v>
      </c>
    </row>
    <row r="1035" spans="1:6">
      <c r="A1035" t="s">
        <v>41</v>
      </c>
      <c r="B1035">
        <v>2030</v>
      </c>
      <c r="C1035" t="s">
        <v>323</v>
      </c>
      <c r="D1035">
        <v>1049.2070507193109</v>
      </c>
      <c r="E1035">
        <v>1049.2070507193109</v>
      </c>
      <c r="F1035">
        <v>0</v>
      </c>
    </row>
    <row r="1036" spans="1:6">
      <c r="A1036" t="s">
        <v>41</v>
      </c>
      <c r="B1036">
        <v>2031</v>
      </c>
      <c r="C1036" t="s">
        <v>323</v>
      </c>
      <c r="D1036">
        <v>1049.2070507193109</v>
      </c>
      <c r="E1036">
        <v>1049.2070507193109</v>
      </c>
      <c r="F1036">
        <v>0</v>
      </c>
    </row>
    <row r="1037" spans="1:6">
      <c r="A1037" t="s">
        <v>41</v>
      </c>
      <c r="B1037">
        <v>2032</v>
      </c>
      <c r="C1037" t="s">
        <v>323</v>
      </c>
      <c r="D1037">
        <v>1049.2070507193109</v>
      </c>
      <c r="E1037">
        <v>1049.2070507193109</v>
      </c>
      <c r="F1037">
        <v>0</v>
      </c>
    </row>
    <row r="1038" spans="1:6">
      <c r="A1038" t="s">
        <v>41</v>
      </c>
      <c r="B1038">
        <v>2033</v>
      </c>
      <c r="C1038" t="s">
        <v>323</v>
      </c>
      <c r="D1038">
        <v>1049.2070507193109</v>
      </c>
      <c r="E1038">
        <v>1049.2070507193109</v>
      </c>
      <c r="F1038">
        <v>0</v>
      </c>
    </row>
    <row r="1039" spans="1:6">
      <c r="A1039" t="s">
        <v>41</v>
      </c>
      <c r="B1039">
        <v>2034</v>
      </c>
      <c r="C1039" t="s">
        <v>323</v>
      </c>
      <c r="D1039">
        <v>1049.2070507193109</v>
      </c>
      <c r="E1039">
        <v>1049.2070507193109</v>
      </c>
      <c r="F1039">
        <v>0</v>
      </c>
    </row>
    <row r="1040" spans="1:6">
      <c r="A1040" t="s">
        <v>41</v>
      </c>
      <c r="B1040">
        <v>2035</v>
      </c>
      <c r="C1040" t="s">
        <v>323</v>
      </c>
      <c r="D1040">
        <v>1049.2070507193109</v>
      </c>
      <c r="E1040">
        <v>1049.2070507193109</v>
      </c>
      <c r="F1040">
        <v>0</v>
      </c>
    </row>
    <row r="1041" spans="1:6">
      <c r="A1041" t="s">
        <v>41</v>
      </c>
      <c r="B1041">
        <v>2036</v>
      </c>
      <c r="C1041" t="s">
        <v>323</v>
      </c>
      <c r="D1041">
        <v>1049.2070507193109</v>
      </c>
      <c r="E1041">
        <v>1049.2070507193109</v>
      </c>
      <c r="F1041">
        <v>0</v>
      </c>
    </row>
    <row r="1042" spans="1:6">
      <c r="A1042" t="s">
        <v>41</v>
      </c>
      <c r="B1042">
        <v>2037</v>
      </c>
      <c r="C1042" t="s">
        <v>323</v>
      </c>
      <c r="D1042">
        <v>1049.2070507193109</v>
      </c>
      <c r="E1042">
        <v>1049.2070507193109</v>
      </c>
      <c r="F1042">
        <v>0</v>
      </c>
    </row>
    <row r="1043" spans="1:6">
      <c r="A1043" t="s">
        <v>41</v>
      </c>
      <c r="B1043">
        <v>2038</v>
      </c>
      <c r="C1043" t="s">
        <v>323</v>
      </c>
      <c r="D1043">
        <v>1049.2070507193109</v>
      </c>
      <c r="E1043">
        <v>1049.2070507193109</v>
      </c>
      <c r="F1043">
        <v>0</v>
      </c>
    </row>
    <row r="1044" spans="1:6">
      <c r="A1044" t="s">
        <v>41</v>
      </c>
      <c r="B1044">
        <v>2039</v>
      </c>
      <c r="C1044" t="s">
        <v>323</v>
      </c>
      <c r="D1044">
        <v>1049.2070507193109</v>
      </c>
      <c r="E1044">
        <v>1049.2070507193109</v>
      </c>
      <c r="F1044">
        <v>0</v>
      </c>
    </row>
    <row r="1045" spans="1:6">
      <c r="A1045" t="s">
        <v>41</v>
      </c>
      <c r="B1045">
        <v>2040</v>
      </c>
      <c r="C1045" t="s">
        <v>323</v>
      </c>
      <c r="D1045">
        <v>1049.2070507193109</v>
      </c>
      <c r="E1045">
        <v>1049.2070507193109</v>
      </c>
      <c r="F1045">
        <v>0</v>
      </c>
    </row>
    <row r="1046" spans="1:6">
      <c r="A1046" t="s">
        <v>41</v>
      </c>
      <c r="B1046">
        <v>2041</v>
      </c>
      <c r="C1046" t="s">
        <v>323</v>
      </c>
      <c r="D1046">
        <v>1049.2070507193109</v>
      </c>
      <c r="E1046">
        <v>1049.2070507193109</v>
      </c>
      <c r="F1046">
        <v>0</v>
      </c>
    </row>
    <row r="1047" spans="1:6">
      <c r="A1047" t="s">
        <v>41</v>
      </c>
      <c r="B1047">
        <v>2042</v>
      </c>
      <c r="C1047" t="s">
        <v>323</v>
      </c>
      <c r="D1047">
        <v>1049.2070507193109</v>
      </c>
      <c r="E1047">
        <v>1049.2070507193109</v>
      </c>
      <c r="F1047">
        <v>0</v>
      </c>
    </row>
    <row r="1048" spans="1:6">
      <c r="A1048" t="s">
        <v>41</v>
      </c>
      <c r="B1048">
        <v>2043</v>
      </c>
      <c r="C1048" t="s">
        <v>323</v>
      </c>
      <c r="D1048">
        <v>1049.2070507193109</v>
      </c>
      <c r="E1048">
        <v>1049.2070507193109</v>
      </c>
      <c r="F1048">
        <v>0</v>
      </c>
    </row>
    <row r="1049" spans="1:6">
      <c r="A1049" t="s">
        <v>41</v>
      </c>
      <c r="B1049">
        <v>2044</v>
      </c>
      <c r="C1049" t="s">
        <v>323</v>
      </c>
      <c r="D1049">
        <v>1049.2070507193109</v>
      </c>
      <c r="E1049">
        <v>1049.2070507193109</v>
      </c>
      <c r="F1049">
        <v>0</v>
      </c>
    </row>
    <row r="1050" spans="1:6">
      <c r="A1050" t="s">
        <v>41</v>
      </c>
      <c r="B1050">
        <v>2045</v>
      </c>
      <c r="C1050" t="s">
        <v>323</v>
      </c>
      <c r="D1050">
        <v>1049.2070507193109</v>
      </c>
      <c r="E1050">
        <v>1049.2070507193109</v>
      </c>
      <c r="F1050">
        <v>0</v>
      </c>
    </row>
    <row r="1051" spans="1:6">
      <c r="A1051" t="s">
        <v>41</v>
      </c>
      <c r="B1051">
        <v>2046</v>
      </c>
      <c r="C1051" t="s">
        <v>323</v>
      </c>
      <c r="D1051">
        <v>1049.2070507193109</v>
      </c>
      <c r="E1051">
        <v>1049.2070507193109</v>
      </c>
      <c r="F1051">
        <v>0</v>
      </c>
    </row>
    <row r="1052" spans="1:6">
      <c r="A1052" t="s">
        <v>41</v>
      </c>
      <c r="B1052">
        <v>2047</v>
      </c>
      <c r="C1052" t="s">
        <v>323</v>
      </c>
      <c r="D1052">
        <v>1049.2070507193109</v>
      </c>
      <c r="E1052">
        <v>1049.2070507193109</v>
      </c>
      <c r="F1052">
        <v>0</v>
      </c>
    </row>
    <row r="1053" spans="1:6">
      <c r="A1053" t="s">
        <v>41</v>
      </c>
      <c r="B1053">
        <v>2048</v>
      </c>
      <c r="C1053" t="s">
        <v>323</v>
      </c>
      <c r="D1053">
        <v>1049.2070507193109</v>
      </c>
      <c r="E1053">
        <v>1049.2070507193109</v>
      </c>
      <c r="F1053">
        <v>0</v>
      </c>
    </row>
    <row r="1054" spans="1:6">
      <c r="A1054" t="s">
        <v>41</v>
      </c>
      <c r="B1054">
        <v>2049</v>
      </c>
      <c r="C1054" t="s">
        <v>323</v>
      </c>
      <c r="D1054">
        <v>1049.2070507193109</v>
      </c>
      <c r="E1054">
        <v>1049.2070507193109</v>
      </c>
      <c r="F1054">
        <v>0</v>
      </c>
    </row>
    <row r="1055" spans="1:6">
      <c r="A1055" t="s">
        <v>41</v>
      </c>
      <c r="B1055">
        <v>2050</v>
      </c>
      <c r="C1055" t="s">
        <v>323</v>
      </c>
      <c r="D1055">
        <v>1049.2070507193109</v>
      </c>
      <c r="E1055">
        <v>1049.2070507193109</v>
      </c>
      <c r="F1055">
        <v>0</v>
      </c>
    </row>
    <row r="1056" spans="1:6">
      <c r="A1056" t="s">
        <v>41</v>
      </c>
      <c r="B1056">
        <v>2017</v>
      </c>
      <c r="C1056" t="s">
        <v>891</v>
      </c>
      <c r="D1056">
        <v>1200.469015546365</v>
      </c>
      <c r="E1056">
        <v>1200.469015546365</v>
      </c>
      <c r="F1056">
        <v>0</v>
      </c>
    </row>
    <row r="1057" spans="1:6">
      <c r="A1057" t="s">
        <v>41</v>
      </c>
      <c r="B1057">
        <v>2018</v>
      </c>
      <c r="C1057" t="s">
        <v>891</v>
      </c>
      <c r="D1057">
        <v>1302.702107042023</v>
      </c>
      <c r="E1057">
        <v>1200.469015546365</v>
      </c>
      <c r="F1057">
        <v>102.2330914956581</v>
      </c>
    </row>
    <row r="1058" spans="1:6">
      <c r="A1058" t="s">
        <v>41</v>
      </c>
      <c r="B1058">
        <v>2019</v>
      </c>
      <c r="C1058" t="s">
        <v>891</v>
      </c>
      <c r="D1058">
        <v>1414.86065186154</v>
      </c>
      <c r="E1058">
        <v>1200.469015546365</v>
      </c>
      <c r="F1058">
        <v>214.3916363151757</v>
      </c>
    </row>
    <row r="1059" spans="1:6">
      <c r="A1059" t="s">
        <v>41</v>
      </c>
      <c r="B1059">
        <v>2020</v>
      </c>
      <c r="C1059" t="s">
        <v>891</v>
      </c>
      <c r="D1059">
        <v>1138.244351779362</v>
      </c>
      <c r="E1059">
        <v>1138.244351779362</v>
      </c>
      <c r="F1059">
        <v>0</v>
      </c>
    </row>
    <row r="1060" spans="1:6">
      <c r="A1060" t="s">
        <v>41</v>
      </c>
      <c r="B1060">
        <v>2021</v>
      </c>
      <c r="C1060" t="s">
        <v>891</v>
      </c>
      <c r="D1060">
        <v>1363.7219803838429</v>
      </c>
      <c r="E1060">
        <v>1200.469015546365</v>
      </c>
      <c r="F1060">
        <v>163.2529648374784</v>
      </c>
    </row>
    <row r="1061" spans="1:6">
      <c r="A1061" t="s">
        <v>41</v>
      </c>
      <c r="B1061">
        <v>2022</v>
      </c>
      <c r="C1061" t="s">
        <v>891</v>
      </c>
      <c r="D1061">
        <v>1408.1656751363271</v>
      </c>
      <c r="E1061">
        <v>1200.469015546365</v>
      </c>
      <c r="F1061">
        <v>207.69665958996259</v>
      </c>
    </row>
    <row r="1062" spans="1:6">
      <c r="A1062" t="s">
        <v>41</v>
      </c>
      <c r="B1062">
        <v>2023</v>
      </c>
      <c r="C1062" t="s">
        <v>891</v>
      </c>
      <c r="D1062">
        <v>1409.675320506135</v>
      </c>
      <c r="E1062">
        <v>1200.469015546365</v>
      </c>
      <c r="F1062">
        <v>209.20630495977031</v>
      </c>
    </row>
    <row r="1063" spans="1:6">
      <c r="A1063" t="s">
        <v>41</v>
      </c>
      <c r="B1063">
        <v>2024</v>
      </c>
      <c r="C1063" t="s">
        <v>891</v>
      </c>
      <c r="D1063">
        <v>1450.278815042207</v>
      </c>
      <c r="E1063">
        <v>1200.469015546365</v>
      </c>
      <c r="F1063">
        <v>249.8097994958423</v>
      </c>
    </row>
    <row r="1064" spans="1:6">
      <c r="A1064" t="s">
        <v>41</v>
      </c>
      <c r="B1064">
        <v>2025</v>
      </c>
      <c r="C1064" t="s">
        <v>891</v>
      </c>
      <c r="D1064">
        <v>1496.7547316757821</v>
      </c>
      <c r="E1064">
        <v>1200.469015546365</v>
      </c>
      <c r="F1064">
        <v>296.2857161294171</v>
      </c>
    </row>
    <row r="1065" spans="1:6">
      <c r="A1065" t="s">
        <v>41</v>
      </c>
      <c r="B1065">
        <v>2026</v>
      </c>
      <c r="C1065" t="s">
        <v>891</v>
      </c>
      <c r="D1065">
        <v>1545.363283761626</v>
      </c>
      <c r="E1065">
        <v>1200.469015546365</v>
      </c>
      <c r="F1065">
        <v>344.89426821526172</v>
      </c>
    </row>
    <row r="1066" spans="1:6">
      <c r="A1066" t="s">
        <v>41</v>
      </c>
      <c r="B1066">
        <v>2027</v>
      </c>
      <c r="C1066" t="s">
        <v>891</v>
      </c>
      <c r="D1066">
        <v>1670.382329657064</v>
      </c>
      <c r="E1066">
        <v>1200.469015546365</v>
      </c>
      <c r="F1066">
        <v>469.91331411070001</v>
      </c>
    </row>
    <row r="1067" spans="1:6">
      <c r="A1067" t="s">
        <v>41</v>
      </c>
      <c r="B1067">
        <v>2028</v>
      </c>
      <c r="C1067" t="s">
        <v>891</v>
      </c>
      <c r="D1067">
        <v>1719.270538145355</v>
      </c>
      <c r="E1067">
        <v>1200.469015546365</v>
      </c>
      <c r="F1067">
        <v>518.80152259899091</v>
      </c>
    </row>
    <row r="1068" spans="1:6">
      <c r="A1068" t="s">
        <v>41</v>
      </c>
      <c r="B1068">
        <v>2029</v>
      </c>
      <c r="C1068" t="s">
        <v>891</v>
      </c>
      <c r="D1068">
        <v>1772.404634503348</v>
      </c>
      <c r="E1068">
        <v>1200.469015546365</v>
      </c>
      <c r="F1068">
        <v>571.93561895698326</v>
      </c>
    </row>
    <row r="1069" spans="1:6">
      <c r="A1069" t="s">
        <v>41</v>
      </c>
      <c r="B1069">
        <v>2030</v>
      </c>
      <c r="C1069" t="s">
        <v>891</v>
      </c>
      <c r="D1069">
        <v>1827.2167364653931</v>
      </c>
      <c r="E1069">
        <v>1200.469015546365</v>
      </c>
      <c r="F1069">
        <v>626.7477209190281</v>
      </c>
    </row>
    <row r="1070" spans="1:6">
      <c r="A1070" t="s">
        <v>41</v>
      </c>
      <c r="B1070">
        <v>2031</v>
      </c>
      <c r="C1070" t="s">
        <v>891</v>
      </c>
      <c r="D1070">
        <v>1884.8075636712961</v>
      </c>
      <c r="E1070">
        <v>1200.469015546365</v>
      </c>
      <c r="F1070">
        <v>684.33854812493132</v>
      </c>
    </row>
    <row r="1071" spans="1:6">
      <c r="A1071" t="s">
        <v>41</v>
      </c>
      <c r="B1071">
        <v>2032</v>
      </c>
      <c r="C1071" t="s">
        <v>891</v>
      </c>
      <c r="D1071">
        <v>1944.4626291516679</v>
      </c>
      <c r="E1071">
        <v>1200.469015546365</v>
      </c>
      <c r="F1071">
        <v>743.99361360530361</v>
      </c>
    </row>
    <row r="1072" spans="1:6">
      <c r="A1072" t="s">
        <v>41</v>
      </c>
      <c r="B1072">
        <v>2033</v>
      </c>
      <c r="C1072" t="s">
        <v>891</v>
      </c>
      <c r="D1072">
        <v>2005.831743687261</v>
      </c>
      <c r="E1072">
        <v>1200.469015546365</v>
      </c>
      <c r="F1072">
        <v>805.36272814089648</v>
      </c>
    </row>
    <row r="1073" spans="1:6">
      <c r="A1073" t="s">
        <v>41</v>
      </c>
      <c r="B1073">
        <v>2034</v>
      </c>
      <c r="C1073" t="s">
        <v>891</v>
      </c>
      <c r="D1073">
        <v>2068.6106361618472</v>
      </c>
      <c r="E1073">
        <v>1200.469015546365</v>
      </c>
      <c r="F1073">
        <v>868.14162061548222</v>
      </c>
    </row>
    <row r="1074" spans="1:6">
      <c r="A1074" t="s">
        <v>41</v>
      </c>
      <c r="B1074">
        <v>2035</v>
      </c>
      <c r="C1074" t="s">
        <v>891</v>
      </c>
      <c r="D1074">
        <v>2132.499517036279</v>
      </c>
      <c r="E1074">
        <v>1200.469015546365</v>
      </c>
      <c r="F1074">
        <v>932.03050148991451</v>
      </c>
    </row>
    <row r="1075" spans="1:6">
      <c r="A1075" t="s">
        <v>41</v>
      </c>
      <c r="B1075">
        <v>2036</v>
      </c>
      <c r="C1075" t="s">
        <v>891</v>
      </c>
      <c r="D1075">
        <v>2196.3888150088201</v>
      </c>
      <c r="E1075">
        <v>1200.469015546365</v>
      </c>
      <c r="F1075">
        <v>995.91979946245556</v>
      </c>
    </row>
    <row r="1076" spans="1:6">
      <c r="A1076" t="s">
        <v>41</v>
      </c>
      <c r="B1076">
        <v>2037</v>
      </c>
      <c r="C1076" t="s">
        <v>891</v>
      </c>
      <c r="D1076">
        <v>2262.1922247374468</v>
      </c>
      <c r="E1076">
        <v>1200.469015546365</v>
      </c>
      <c r="F1076">
        <v>1061.723209191083</v>
      </c>
    </row>
    <row r="1077" spans="1:6">
      <c r="A1077" t="s">
        <v>41</v>
      </c>
      <c r="B1077">
        <v>2038</v>
      </c>
      <c r="C1077" t="s">
        <v>891</v>
      </c>
      <c r="D1077">
        <v>2329.9670926625122</v>
      </c>
      <c r="E1077">
        <v>1200.469015546365</v>
      </c>
      <c r="F1077">
        <v>1129.4980771161479</v>
      </c>
    </row>
    <row r="1078" spans="1:6">
      <c r="A1078" t="s">
        <v>41</v>
      </c>
      <c r="B1078">
        <v>2039</v>
      </c>
      <c r="C1078" t="s">
        <v>891</v>
      </c>
      <c r="D1078">
        <v>2399.7724833132902</v>
      </c>
      <c r="E1078">
        <v>1200.469015546365</v>
      </c>
      <c r="F1078">
        <v>1199.303467766925</v>
      </c>
    </row>
    <row r="1079" spans="1:6">
      <c r="A1079" t="s">
        <v>41</v>
      </c>
      <c r="B1079">
        <v>2040</v>
      </c>
      <c r="C1079" t="s">
        <v>891</v>
      </c>
      <c r="D1079">
        <v>2471.6692307816179</v>
      </c>
      <c r="E1079">
        <v>1200.469015546365</v>
      </c>
      <c r="F1079">
        <v>1271.2002152352529</v>
      </c>
    </row>
    <row r="1080" spans="1:6">
      <c r="A1080" t="s">
        <v>41</v>
      </c>
      <c r="B1080">
        <v>2041</v>
      </c>
      <c r="C1080" t="s">
        <v>891</v>
      </c>
      <c r="D1080">
        <v>2543.5545706219032</v>
      </c>
      <c r="E1080">
        <v>1200.469015546365</v>
      </c>
      <c r="F1080">
        <v>1343.085555075538</v>
      </c>
    </row>
    <row r="1081" spans="1:6">
      <c r="A1081" t="s">
        <v>41</v>
      </c>
      <c r="B1081">
        <v>2042</v>
      </c>
      <c r="C1081" t="s">
        <v>891</v>
      </c>
      <c r="D1081">
        <v>2615.3030047909961</v>
      </c>
      <c r="E1081">
        <v>1200.469015546365</v>
      </c>
      <c r="F1081">
        <v>1414.8339892446311</v>
      </c>
    </row>
    <row r="1082" spans="1:6">
      <c r="A1082" t="s">
        <v>41</v>
      </c>
      <c r="B1082">
        <v>2043</v>
      </c>
      <c r="C1082" t="s">
        <v>891</v>
      </c>
      <c r="D1082">
        <v>2686.7857030454438</v>
      </c>
      <c r="E1082">
        <v>1200.469015546365</v>
      </c>
      <c r="F1082">
        <v>1486.31668749908</v>
      </c>
    </row>
    <row r="1083" spans="1:6">
      <c r="A1083" t="s">
        <v>41</v>
      </c>
      <c r="B1083">
        <v>2044</v>
      </c>
      <c r="C1083" t="s">
        <v>891</v>
      </c>
      <c r="D1083">
        <v>2757.8708540903972</v>
      </c>
      <c r="E1083">
        <v>1200.469015546365</v>
      </c>
      <c r="F1083">
        <v>1557.401838544032</v>
      </c>
    </row>
    <row r="1084" spans="1:6">
      <c r="A1084" t="s">
        <v>41</v>
      </c>
      <c r="B1084">
        <v>2045</v>
      </c>
      <c r="C1084" t="s">
        <v>891</v>
      </c>
      <c r="D1084">
        <v>2830.8367277748148</v>
      </c>
      <c r="E1084">
        <v>1200.469015546365</v>
      </c>
      <c r="F1084">
        <v>1630.367712228451</v>
      </c>
    </row>
    <row r="1085" spans="1:6">
      <c r="A1085" t="s">
        <v>41</v>
      </c>
      <c r="B1085">
        <v>2046</v>
      </c>
      <c r="C1085" t="s">
        <v>891</v>
      </c>
      <c r="D1085">
        <v>2903.256561841079</v>
      </c>
      <c r="E1085">
        <v>1200.469015546365</v>
      </c>
      <c r="F1085">
        <v>1702.787546294715</v>
      </c>
    </row>
    <row r="1086" spans="1:6">
      <c r="A1086" t="s">
        <v>41</v>
      </c>
      <c r="B1086">
        <v>2047</v>
      </c>
      <c r="C1086" t="s">
        <v>891</v>
      </c>
      <c r="D1086">
        <v>2974.9901128807978</v>
      </c>
      <c r="E1086">
        <v>1200.469015546365</v>
      </c>
      <c r="F1086">
        <v>1774.5210973344331</v>
      </c>
    </row>
    <row r="1087" spans="1:6">
      <c r="A1087" t="s">
        <v>41</v>
      </c>
      <c r="B1087">
        <v>2048</v>
      </c>
      <c r="C1087" t="s">
        <v>891</v>
      </c>
      <c r="D1087">
        <v>3048.4960537300958</v>
      </c>
      <c r="E1087">
        <v>1200.469015546365</v>
      </c>
      <c r="F1087">
        <v>1848.0270381837311</v>
      </c>
    </row>
    <row r="1088" spans="1:6">
      <c r="A1088" t="s">
        <v>41</v>
      </c>
      <c r="B1088">
        <v>2049</v>
      </c>
      <c r="C1088" t="s">
        <v>891</v>
      </c>
      <c r="D1088">
        <v>3121.1531594644871</v>
      </c>
      <c r="E1088">
        <v>1200.469015546365</v>
      </c>
      <c r="F1088">
        <v>1920.684143918123</v>
      </c>
    </row>
    <row r="1089" spans="1:6">
      <c r="A1089" t="s">
        <v>41</v>
      </c>
      <c r="B1089">
        <v>2050</v>
      </c>
      <c r="C1089" t="s">
        <v>891</v>
      </c>
      <c r="D1089">
        <v>3195.5419568004381</v>
      </c>
      <c r="E1089">
        <v>1200.469015546365</v>
      </c>
      <c r="F1089">
        <v>1995.0729412540729</v>
      </c>
    </row>
    <row r="1090" spans="1:6">
      <c r="A1090" t="s">
        <v>41</v>
      </c>
      <c r="B1090">
        <v>2017</v>
      </c>
      <c r="C1090" t="s">
        <v>854</v>
      </c>
      <c r="D1090">
        <v>1149.1573634547899</v>
      </c>
      <c r="E1090">
        <v>1149.1573634547899</v>
      </c>
      <c r="F1090">
        <v>0</v>
      </c>
    </row>
    <row r="1091" spans="1:6">
      <c r="A1091" t="s">
        <v>41</v>
      </c>
      <c r="B1091">
        <v>2018</v>
      </c>
      <c r="C1091" t="s">
        <v>854</v>
      </c>
      <c r="D1091">
        <v>1005.483544835071</v>
      </c>
      <c r="E1091">
        <v>1005.483544835071</v>
      </c>
      <c r="F1091">
        <v>0</v>
      </c>
    </row>
    <row r="1092" spans="1:6">
      <c r="A1092" t="s">
        <v>41</v>
      </c>
      <c r="B1092">
        <v>2019</v>
      </c>
      <c r="C1092" t="s">
        <v>854</v>
      </c>
      <c r="D1092">
        <v>1016.729182007844</v>
      </c>
      <c r="E1092">
        <v>1016.729182007844</v>
      </c>
      <c r="F1092">
        <v>0</v>
      </c>
    </row>
    <row r="1093" spans="1:6">
      <c r="A1093" t="s">
        <v>41</v>
      </c>
      <c r="B1093">
        <v>2020</v>
      </c>
      <c r="C1093" t="s">
        <v>854</v>
      </c>
      <c r="D1093">
        <v>1100.09881570022</v>
      </c>
      <c r="E1093">
        <v>1100.09881570022</v>
      </c>
      <c r="F1093">
        <v>0</v>
      </c>
    </row>
    <row r="1094" spans="1:6">
      <c r="A1094" t="s">
        <v>41</v>
      </c>
      <c r="B1094">
        <v>2021</v>
      </c>
      <c r="C1094" t="s">
        <v>854</v>
      </c>
      <c r="D1094">
        <v>1221.7805597748461</v>
      </c>
      <c r="E1094">
        <v>1149.1573634547899</v>
      </c>
      <c r="F1094">
        <v>72.623196320055513</v>
      </c>
    </row>
    <row r="1095" spans="1:6">
      <c r="A1095" t="s">
        <v>41</v>
      </c>
      <c r="B1095">
        <v>2022</v>
      </c>
      <c r="C1095" t="s">
        <v>854</v>
      </c>
      <c r="D1095">
        <v>1282.2923081455649</v>
      </c>
      <c r="E1095">
        <v>1149.1573634547899</v>
      </c>
      <c r="F1095">
        <v>133.13494469077449</v>
      </c>
    </row>
    <row r="1096" spans="1:6">
      <c r="A1096" t="s">
        <v>41</v>
      </c>
      <c r="B1096">
        <v>2023</v>
      </c>
      <c r="C1096" t="s">
        <v>854</v>
      </c>
      <c r="D1096">
        <v>1283.08638599341</v>
      </c>
      <c r="E1096">
        <v>1149.1573634547899</v>
      </c>
      <c r="F1096">
        <v>133.92902253861979</v>
      </c>
    </row>
    <row r="1097" spans="1:6">
      <c r="A1097" t="s">
        <v>41</v>
      </c>
      <c r="B1097">
        <v>2024</v>
      </c>
      <c r="C1097" t="s">
        <v>854</v>
      </c>
      <c r="D1097">
        <v>1304.3110114283629</v>
      </c>
      <c r="E1097">
        <v>1149.1573634547899</v>
      </c>
      <c r="F1097">
        <v>155.15364797357299</v>
      </c>
    </row>
    <row r="1098" spans="1:6">
      <c r="A1098" t="s">
        <v>41</v>
      </c>
      <c r="B1098">
        <v>2025</v>
      </c>
      <c r="C1098" t="s">
        <v>854</v>
      </c>
      <c r="D1098">
        <v>1328.299706852695</v>
      </c>
      <c r="E1098">
        <v>1149.1573634547899</v>
      </c>
      <c r="F1098">
        <v>179.1423433979046</v>
      </c>
    </row>
    <row r="1099" spans="1:6">
      <c r="A1099" t="s">
        <v>41</v>
      </c>
      <c r="B1099">
        <v>2026</v>
      </c>
      <c r="C1099" t="s">
        <v>854</v>
      </c>
      <c r="D1099">
        <v>1353.0550322473789</v>
      </c>
      <c r="E1099">
        <v>1149.1573634547899</v>
      </c>
      <c r="F1099">
        <v>203.8976687925888</v>
      </c>
    </row>
    <row r="1100" spans="1:6">
      <c r="A1100" t="s">
        <v>41</v>
      </c>
      <c r="B1100">
        <v>2027</v>
      </c>
      <c r="C1100" t="s">
        <v>854</v>
      </c>
      <c r="D1100">
        <v>1415.2576396290649</v>
      </c>
      <c r="E1100">
        <v>1149.1573634547899</v>
      </c>
      <c r="F1100">
        <v>266.10027617427482</v>
      </c>
    </row>
    <row r="1101" spans="1:6">
      <c r="A1101" t="s">
        <v>41</v>
      </c>
      <c r="B1101">
        <v>2028</v>
      </c>
      <c r="C1101" t="s">
        <v>854</v>
      </c>
      <c r="D1101">
        <v>1439.0436656892859</v>
      </c>
      <c r="E1101">
        <v>1149.1573634547899</v>
      </c>
      <c r="F1101">
        <v>289.88630223449599</v>
      </c>
    </row>
    <row r="1102" spans="1:6">
      <c r="A1102" t="s">
        <v>41</v>
      </c>
      <c r="B1102">
        <v>2029</v>
      </c>
      <c r="C1102" t="s">
        <v>854</v>
      </c>
      <c r="D1102">
        <v>1464.5738719035801</v>
      </c>
      <c r="E1102">
        <v>1149.1573634547899</v>
      </c>
      <c r="F1102">
        <v>315.41650844879018</v>
      </c>
    </row>
    <row r="1103" spans="1:6">
      <c r="A1103" t="s">
        <v>41</v>
      </c>
      <c r="B1103">
        <v>2030</v>
      </c>
      <c r="C1103" t="s">
        <v>854</v>
      </c>
      <c r="D1103">
        <v>1490.5739300376599</v>
      </c>
      <c r="E1103">
        <v>1149.1573634547899</v>
      </c>
      <c r="F1103">
        <v>341.41656658286979</v>
      </c>
    </row>
    <row r="1104" spans="1:6">
      <c r="A1104" t="s">
        <v>41</v>
      </c>
      <c r="B1104">
        <v>2031</v>
      </c>
      <c r="C1104" t="s">
        <v>854</v>
      </c>
      <c r="D1104">
        <v>1517.5397154868799</v>
      </c>
      <c r="E1104">
        <v>1149.1573634547899</v>
      </c>
      <c r="F1104">
        <v>368.38235203208961</v>
      </c>
    </row>
    <row r="1105" spans="1:6">
      <c r="A1105" t="s">
        <v>41</v>
      </c>
      <c r="B1105">
        <v>2032</v>
      </c>
      <c r="C1105" t="s">
        <v>854</v>
      </c>
      <c r="D1105">
        <v>1545.107688628487</v>
      </c>
      <c r="E1105">
        <v>1149.1573634547899</v>
      </c>
      <c r="F1105">
        <v>395.95032517369691</v>
      </c>
    </row>
    <row r="1106" spans="1:6">
      <c r="A1106" t="s">
        <v>41</v>
      </c>
      <c r="B1106">
        <v>2033</v>
      </c>
      <c r="C1106" t="s">
        <v>854</v>
      </c>
      <c r="D1106">
        <v>1573.097597946859</v>
      </c>
      <c r="E1106">
        <v>1149.1573634547899</v>
      </c>
      <c r="F1106">
        <v>423.94023449206929</v>
      </c>
    </row>
    <row r="1107" spans="1:6">
      <c r="A1107" t="s">
        <v>41</v>
      </c>
      <c r="B1107">
        <v>2034</v>
      </c>
      <c r="C1107" t="s">
        <v>854</v>
      </c>
      <c r="D1107">
        <v>1601.3588142058341</v>
      </c>
      <c r="E1107">
        <v>1149.1573634547899</v>
      </c>
      <c r="F1107">
        <v>452.20145075104369</v>
      </c>
    </row>
    <row r="1108" spans="1:6">
      <c r="A1108" t="s">
        <v>41</v>
      </c>
      <c r="B1108">
        <v>2035</v>
      </c>
      <c r="C1108" t="s">
        <v>854</v>
      </c>
      <c r="D1108">
        <v>1629.750308877454</v>
      </c>
      <c r="E1108">
        <v>1149.1573634547899</v>
      </c>
      <c r="F1108">
        <v>480.59294542266338</v>
      </c>
    </row>
    <row r="1109" spans="1:6">
      <c r="A1109" t="s">
        <v>41</v>
      </c>
      <c r="B1109">
        <v>2036</v>
      </c>
      <c r="C1109" t="s">
        <v>854</v>
      </c>
      <c r="D1109">
        <v>1657.785032912765</v>
      </c>
      <c r="E1109">
        <v>1149.1573634547899</v>
      </c>
      <c r="F1109">
        <v>508.62766945797472</v>
      </c>
    </row>
    <row r="1110" spans="1:6">
      <c r="A1110" t="s">
        <v>41</v>
      </c>
      <c r="B1110">
        <v>2037</v>
      </c>
      <c r="C1110" t="s">
        <v>854</v>
      </c>
      <c r="D1110">
        <v>1686.302006129104</v>
      </c>
      <c r="E1110">
        <v>1149.1573634547899</v>
      </c>
      <c r="F1110">
        <v>537.14464267431413</v>
      </c>
    </row>
    <row r="1111" spans="1:6">
      <c r="A1111" t="s">
        <v>41</v>
      </c>
      <c r="B1111">
        <v>2038</v>
      </c>
      <c r="C1111" t="s">
        <v>854</v>
      </c>
      <c r="D1111">
        <v>1715.309524105636</v>
      </c>
      <c r="E1111">
        <v>1149.1573634547899</v>
      </c>
      <c r="F1111">
        <v>566.15216065084564</v>
      </c>
    </row>
    <row r="1112" spans="1:6">
      <c r="A1112" t="s">
        <v>41</v>
      </c>
      <c r="B1112">
        <v>2039</v>
      </c>
      <c r="C1112" t="s">
        <v>854</v>
      </c>
      <c r="D1112">
        <v>1744.8160251208531</v>
      </c>
      <c r="E1112">
        <v>1149.1573634547899</v>
      </c>
      <c r="F1112">
        <v>595.65866166606247</v>
      </c>
    </row>
    <row r="1113" spans="1:6">
      <c r="A1113" t="s">
        <v>41</v>
      </c>
      <c r="B1113">
        <v>2040</v>
      </c>
      <c r="C1113" t="s">
        <v>854</v>
      </c>
      <c r="D1113">
        <v>1774.830092607265</v>
      </c>
      <c r="E1113">
        <v>1149.1573634547899</v>
      </c>
      <c r="F1113">
        <v>625.67272915247463</v>
      </c>
    </row>
    <row r="1114" spans="1:6">
      <c r="A1114" t="s">
        <v>41</v>
      </c>
      <c r="B1114">
        <v>2041</v>
      </c>
      <c r="C1114" t="s">
        <v>854</v>
      </c>
      <c r="D1114">
        <v>1804.473042602023</v>
      </c>
      <c r="E1114">
        <v>1149.1573634547899</v>
      </c>
      <c r="F1114">
        <v>655.31567914723269</v>
      </c>
    </row>
    <row r="1115" spans="1:6">
      <c r="A1115" t="s">
        <v>41</v>
      </c>
      <c r="B1115">
        <v>2042</v>
      </c>
      <c r="C1115" t="s">
        <v>854</v>
      </c>
      <c r="D1115">
        <v>1833.708848246865</v>
      </c>
      <c r="E1115">
        <v>1149.1573634547899</v>
      </c>
      <c r="F1115">
        <v>684.55148479207514</v>
      </c>
    </row>
    <row r="1116" spans="1:6">
      <c r="A1116" t="s">
        <v>41</v>
      </c>
      <c r="B1116">
        <v>2043</v>
      </c>
      <c r="C1116" t="s">
        <v>854</v>
      </c>
      <c r="D1116">
        <v>1862.5014736713699</v>
      </c>
      <c r="E1116">
        <v>1149.1573634547899</v>
      </c>
      <c r="F1116">
        <v>713.34411021657979</v>
      </c>
    </row>
    <row r="1117" spans="1:6">
      <c r="A1117" t="s">
        <v>41</v>
      </c>
      <c r="B1117">
        <v>2044</v>
      </c>
      <c r="C1117" t="s">
        <v>854</v>
      </c>
      <c r="D1117">
        <v>1890.8149459096519</v>
      </c>
      <c r="E1117">
        <v>1149.1573634547899</v>
      </c>
      <c r="F1117">
        <v>741.65758245486222</v>
      </c>
    </row>
    <row r="1118" spans="1:6">
      <c r="A1118" t="s">
        <v>41</v>
      </c>
      <c r="B1118">
        <v>2045</v>
      </c>
      <c r="C1118" t="s">
        <v>854</v>
      </c>
      <c r="D1118">
        <v>1919.5588353698929</v>
      </c>
      <c r="E1118">
        <v>1149.1573634547899</v>
      </c>
      <c r="F1118">
        <v>770.40147191510277</v>
      </c>
    </row>
    <row r="1119" spans="1:6">
      <c r="A1119" t="s">
        <v>41</v>
      </c>
      <c r="B1119">
        <v>2046</v>
      </c>
      <c r="C1119" t="s">
        <v>854</v>
      </c>
      <c r="D1119">
        <v>1947.7799057734239</v>
      </c>
      <c r="E1119">
        <v>1149.1573634547899</v>
      </c>
      <c r="F1119">
        <v>798.62254231863358</v>
      </c>
    </row>
    <row r="1120" spans="1:6">
      <c r="A1120" t="s">
        <v>41</v>
      </c>
      <c r="B1120">
        <v>2047</v>
      </c>
      <c r="C1120" t="s">
        <v>854</v>
      </c>
      <c r="D1120">
        <v>1975.4419882317809</v>
      </c>
      <c r="E1120">
        <v>1149.1573634547899</v>
      </c>
      <c r="F1120">
        <v>826.28462477699122</v>
      </c>
    </row>
    <row r="1121" spans="1:6">
      <c r="A1121" t="s">
        <v>41</v>
      </c>
      <c r="B1121">
        <v>2048</v>
      </c>
      <c r="C1121" t="s">
        <v>854</v>
      </c>
      <c r="D1121">
        <v>2003.4969234984401</v>
      </c>
      <c r="E1121">
        <v>1149.1573634547899</v>
      </c>
      <c r="F1121">
        <v>854.33956004364995</v>
      </c>
    </row>
    <row r="1122" spans="1:6">
      <c r="A1122" t="s">
        <v>41</v>
      </c>
      <c r="B1122">
        <v>2049</v>
      </c>
      <c r="C1122" t="s">
        <v>854</v>
      </c>
      <c r="D1122">
        <v>2030.9485423491931</v>
      </c>
      <c r="E1122">
        <v>1149.1573634547899</v>
      </c>
      <c r="F1122">
        <v>881.79117889440317</v>
      </c>
    </row>
    <row r="1123" spans="1:6">
      <c r="A1123" t="s">
        <v>41</v>
      </c>
      <c r="B1123">
        <v>2050</v>
      </c>
      <c r="C1123" t="s">
        <v>854</v>
      </c>
      <c r="D1123">
        <v>2058.7762992257599</v>
      </c>
      <c r="E1123">
        <v>1149.1573634547899</v>
      </c>
      <c r="F1123">
        <v>909.61893577096976</v>
      </c>
    </row>
    <row r="1124" spans="1:6">
      <c r="A1124" t="s">
        <v>41</v>
      </c>
      <c r="B1124">
        <v>2017</v>
      </c>
      <c r="C1124" t="s">
        <v>847</v>
      </c>
      <c r="D1124">
        <v>11813.66432999376</v>
      </c>
      <c r="E1124">
        <v>11813.66432999376</v>
      </c>
      <c r="F1124">
        <v>0</v>
      </c>
    </row>
    <row r="1125" spans="1:6">
      <c r="A1125" t="s">
        <v>41</v>
      </c>
      <c r="B1125">
        <v>2018</v>
      </c>
      <c r="C1125" t="s">
        <v>847</v>
      </c>
      <c r="D1125">
        <v>11833.984912270749</v>
      </c>
      <c r="E1125">
        <v>11813.66432999376</v>
      </c>
      <c r="F1125">
        <v>20.320582276992351</v>
      </c>
    </row>
    <row r="1126" spans="1:6">
      <c r="A1126" t="s">
        <v>41</v>
      </c>
      <c r="B1126">
        <v>2019</v>
      </c>
      <c r="C1126" t="s">
        <v>847</v>
      </c>
      <c r="D1126">
        <v>11618.43049511354</v>
      </c>
      <c r="E1126">
        <v>11618.43049511354</v>
      </c>
      <c r="F1126">
        <v>0</v>
      </c>
    </row>
    <row r="1127" spans="1:6">
      <c r="A1127" t="s">
        <v>41</v>
      </c>
      <c r="B1127">
        <v>2020</v>
      </c>
      <c r="C1127" t="s">
        <v>847</v>
      </c>
      <c r="D1127">
        <v>10756.590198191159</v>
      </c>
      <c r="E1127">
        <v>10756.590198191159</v>
      </c>
      <c r="F1127">
        <v>0</v>
      </c>
    </row>
    <row r="1128" spans="1:6">
      <c r="A1128" t="s">
        <v>41</v>
      </c>
      <c r="B1128">
        <v>2021</v>
      </c>
      <c r="C1128" t="s">
        <v>847</v>
      </c>
      <c r="D1128">
        <v>11411.435997507309</v>
      </c>
      <c r="E1128">
        <v>11411.435997507309</v>
      </c>
      <c r="F1128">
        <v>0</v>
      </c>
    </row>
    <row r="1129" spans="1:6">
      <c r="A1129" t="s">
        <v>41</v>
      </c>
      <c r="B1129">
        <v>2022</v>
      </c>
      <c r="C1129" t="s">
        <v>847</v>
      </c>
      <c r="D1129">
        <v>12342.49506991433</v>
      </c>
      <c r="E1129">
        <v>11813.66432999376</v>
      </c>
      <c r="F1129">
        <v>528.83073992057325</v>
      </c>
    </row>
    <row r="1130" spans="1:6">
      <c r="A1130" t="s">
        <v>41</v>
      </c>
      <c r="B1130">
        <v>2023</v>
      </c>
      <c r="C1130" t="s">
        <v>847</v>
      </c>
      <c r="D1130">
        <v>13539.968695813481</v>
      </c>
      <c r="E1130">
        <v>11813.66432999376</v>
      </c>
      <c r="F1130">
        <v>1726.3043658197221</v>
      </c>
    </row>
    <row r="1131" spans="1:6">
      <c r="A1131" t="s">
        <v>41</v>
      </c>
      <c r="B1131">
        <v>2024</v>
      </c>
      <c r="C1131" t="s">
        <v>847</v>
      </c>
      <c r="D1131">
        <v>14181.192052863769</v>
      </c>
      <c r="E1131">
        <v>11813.66432999376</v>
      </c>
      <c r="F1131">
        <v>2367.527722870012</v>
      </c>
    </row>
    <row r="1132" spans="1:6">
      <c r="A1132" t="s">
        <v>41</v>
      </c>
      <c r="B1132">
        <v>2025</v>
      </c>
      <c r="C1132" t="s">
        <v>847</v>
      </c>
      <c r="D1132">
        <v>14550.474663316731</v>
      </c>
      <c r="E1132">
        <v>11813.66432999376</v>
      </c>
      <c r="F1132">
        <v>2736.8103333229678</v>
      </c>
    </row>
    <row r="1133" spans="1:6">
      <c r="A1133" t="s">
        <v>41</v>
      </c>
      <c r="B1133">
        <v>2026</v>
      </c>
      <c r="C1133" t="s">
        <v>847</v>
      </c>
      <c r="D1133">
        <v>14791.56096874459</v>
      </c>
      <c r="E1133">
        <v>11813.66432999376</v>
      </c>
      <c r="F1133">
        <v>2977.8966387508299</v>
      </c>
    </row>
    <row r="1134" spans="1:6">
      <c r="A1134" t="s">
        <v>41</v>
      </c>
      <c r="B1134">
        <v>2027</v>
      </c>
      <c r="C1134" t="s">
        <v>847</v>
      </c>
      <c r="D1134">
        <v>15076.07733643601</v>
      </c>
      <c r="E1134">
        <v>11813.66432999376</v>
      </c>
      <c r="F1134">
        <v>3262.4130064422502</v>
      </c>
    </row>
    <row r="1135" spans="1:6">
      <c r="A1135" t="s">
        <v>41</v>
      </c>
      <c r="B1135">
        <v>2028</v>
      </c>
      <c r="C1135" t="s">
        <v>847</v>
      </c>
      <c r="D1135">
        <v>15272.555457837239</v>
      </c>
      <c r="E1135">
        <v>11813.66432999376</v>
      </c>
      <c r="F1135">
        <v>3458.8911278434839</v>
      </c>
    </row>
    <row r="1136" spans="1:6">
      <c r="A1136" t="s">
        <v>41</v>
      </c>
      <c r="B1136">
        <v>2029</v>
      </c>
      <c r="C1136" t="s">
        <v>847</v>
      </c>
      <c r="D1136">
        <v>15432.43213637607</v>
      </c>
      <c r="E1136">
        <v>11813.66432999376</v>
      </c>
      <c r="F1136">
        <v>3618.7678063823082</v>
      </c>
    </row>
    <row r="1137" spans="1:6">
      <c r="A1137" t="s">
        <v>41</v>
      </c>
      <c r="B1137">
        <v>2030</v>
      </c>
      <c r="C1137" t="s">
        <v>847</v>
      </c>
      <c r="D1137">
        <v>15576.0954279211</v>
      </c>
      <c r="E1137">
        <v>11813.66432999376</v>
      </c>
      <c r="F1137">
        <v>3762.4310979273432</v>
      </c>
    </row>
    <row r="1138" spans="1:6">
      <c r="A1138" t="s">
        <v>41</v>
      </c>
      <c r="B1138">
        <v>2031</v>
      </c>
      <c r="C1138" t="s">
        <v>847</v>
      </c>
      <c r="D1138">
        <v>15714.253199386039</v>
      </c>
      <c r="E1138">
        <v>11813.66432999376</v>
      </c>
      <c r="F1138">
        <v>3900.5888693922811</v>
      </c>
    </row>
    <row r="1139" spans="1:6">
      <c r="A1139" t="s">
        <v>41</v>
      </c>
      <c r="B1139">
        <v>2032</v>
      </c>
      <c r="C1139" t="s">
        <v>847</v>
      </c>
      <c r="D1139">
        <v>15850.805721374871</v>
      </c>
      <c r="E1139">
        <v>11813.66432999376</v>
      </c>
      <c r="F1139">
        <v>4037.1413913811102</v>
      </c>
    </row>
    <row r="1140" spans="1:6">
      <c r="A1140" t="s">
        <v>41</v>
      </c>
      <c r="B1140">
        <v>2033</v>
      </c>
      <c r="C1140" t="s">
        <v>847</v>
      </c>
      <c r="D1140">
        <v>15987.042002218799</v>
      </c>
      <c r="E1140">
        <v>11813.66432999376</v>
      </c>
      <c r="F1140">
        <v>4173.3776722250404</v>
      </c>
    </row>
    <row r="1141" spans="1:6">
      <c r="A1141" t="s">
        <v>41</v>
      </c>
      <c r="B1141">
        <v>2034</v>
      </c>
      <c r="C1141" t="s">
        <v>847</v>
      </c>
      <c r="D1141">
        <v>16123.149025444391</v>
      </c>
      <c r="E1141">
        <v>11813.66432999376</v>
      </c>
      <c r="F1141">
        <v>4309.4846954506247</v>
      </c>
    </row>
    <row r="1142" spans="1:6">
      <c r="A1142" t="s">
        <v>41</v>
      </c>
      <c r="B1142">
        <v>2035</v>
      </c>
      <c r="C1142" t="s">
        <v>847</v>
      </c>
      <c r="D1142">
        <v>16258.8484925292</v>
      </c>
      <c r="E1142">
        <v>11813.66432999376</v>
      </c>
      <c r="F1142">
        <v>4445.1841625354346</v>
      </c>
    </row>
    <row r="1143" spans="1:6">
      <c r="A1143" t="s">
        <v>41</v>
      </c>
      <c r="B1143">
        <v>2036</v>
      </c>
      <c r="C1143" t="s">
        <v>847</v>
      </c>
      <c r="D1143">
        <v>16392.779906386841</v>
      </c>
      <c r="E1143">
        <v>11813.66432999376</v>
      </c>
      <c r="F1143">
        <v>4579.1155763930756</v>
      </c>
    </row>
    <row r="1144" spans="1:6">
      <c r="A1144" t="s">
        <v>41</v>
      </c>
      <c r="B1144">
        <v>2037</v>
      </c>
      <c r="C1144" t="s">
        <v>847</v>
      </c>
      <c r="D1144">
        <v>16526.482649447571</v>
      </c>
      <c r="E1144">
        <v>11813.66432999376</v>
      </c>
      <c r="F1144">
        <v>4712.8183194538105</v>
      </c>
    </row>
    <row r="1145" spans="1:6">
      <c r="A1145" t="s">
        <v>41</v>
      </c>
      <c r="B1145">
        <v>2038</v>
      </c>
      <c r="C1145" t="s">
        <v>847</v>
      </c>
      <c r="D1145">
        <v>16660.66630873362</v>
      </c>
      <c r="E1145">
        <v>11813.66432999376</v>
      </c>
      <c r="F1145">
        <v>4847.0019787398596</v>
      </c>
    </row>
    <row r="1146" spans="1:6">
      <c r="A1146" t="s">
        <v>41</v>
      </c>
      <c r="B1146">
        <v>2039</v>
      </c>
      <c r="C1146" t="s">
        <v>847</v>
      </c>
      <c r="D1146">
        <v>16795.660453587741</v>
      </c>
      <c r="E1146">
        <v>11813.66432999376</v>
      </c>
      <c r="F1146">
        <v>4981.9961235939854</v>
      </c>
    </row>
    <row r="1147" spans="1:6">
      <c r="A1147" t="s">
        <v>41</v>
      </c>
      <c r="B1147">
        <v>2040</v>
      </c>
      <c r="C1147" t="s">
        <v>847</v>
      </c>
      <c r="D1147">
        <v>16931.62070964809</v>
      </c>
      <c r="E1147">
        <v>11813.66432999376</v>
      </c>
      <c r="F1147">
        <v>5117.9563796543298</v>
      </c>
    </row>
    <row r="1148" spans="1:6">
      <c r="A1148" t="s">
        <v>41</v>
      </c>
      <c r="B1148">
        <v>2041</v>
      </c>
      <c r="C1148" t="s">
        <v>847</v>
      </c>
      <c r="D1148">
        <v>17066.45894710135</v>
      </c>
      <c r="E1148">
        <v>11813.66432999376</v>
      </c>
      <c r="F1148">
        <v>5252.7946171075928</v>
      </c>
    </row>
    <row r="1149" spans="1:6">
      <c r="A1149" t="s">
        <v>41</v>
      </c>
      <c r="B1149">
        <v>2042</v>
      </c>
      <c r="C1149" t="s">
        <v>847</v>
      </c>
      <c r="D1149">
        <v>17199.171914764778</v>
      </c>
      <c r="E1149">
        <v>11813.66432999376</v>
      </c>
      <c r="F1149">
        <v>5385.5075847710177</v>
      </c>
    </row>
    <row r="1150" spans="1:6">
      <c r="A1150" t="s">
        <v>41</v>
      </c>
      <c r="B1150">
        <v>2043</v>
      </c>
      <c r="C1150" t="s">
        <v>847</v>
      </c>
      <c r="D1150">
        <v>17329.253751923319</v>
      </c>
      <c r="E1150">
        <v>11813.66432999376</v>
      </c>
      <c r="F1150">
        <v>5515.5894219295624</v>
      </c>
    </row>
    <row r="1151" spans="1:6">
      <c r="A1151" t="s">
        <v>41</v>
      </c>
      <c r="B1151">
        <v>2044</v>
      </c>
      <c r="C1151" t="s">
        <v>847</v>
      </c>
      <c r="D1151">
        <v>17456.427152042361</v>
      </c>
      <c r="E1151">
        <v>11813.66432999376</v>
      </c>
      <c r="F1151">
        <v>5642.7628220486004</v>
      </c>
    </row>
    <row r="1152" spans="1:6">
      <c r="A1152" t="s">
        <v>41</v>
      </c>
      <c r="B1152">
        <v>2045</v>
      </c>
      <c r="C1152" t="s">
        <v>847</v>
      </c>
      <c r="D1152">
        <v>17582.754059034989</v>
      </c>
      <c r="E1152">
        <v>11813.66432999376</v>
      </c>
      <c r="F1152">
        <v>5769.0897290412286</v>
      </c>
    </row>
    <row r="1153" spans="1:6">
      <c r="A1153" t="s">
        <v>41</v>
      </c>
      <c r="B1153">
        <v>2046</v>
      </c>
      <c r="C1153" t="s">
        <v>847</v>
      </c>
      <c r="D1153">
        <v>17706.931535574531</v>
      </c>
      <c r="E1153">
        <v>11813.66432999376</v>
      </c>
      <c r="F1153">
        <v>5893.267205580767</v>
      </c>
    </row>
    <row r="1154" spans="1:6">
      <c r="A1154" t="s">
        <v>41</v>
      </c>
      <c r="B1154">
        <v>2047</v>
      </c>
      <c r="C1154" t="s">
        <v>847</v>
      </c>
      <c r="D1154">
        <v>17828.31912505157</v>
      </c>
      <c r="E1154">
        <v>11813.66432999376</v>
      </c>
      <c r="F1154">
        <v>6014.6547950578133</v>
      </c>
    </row>
    <row r="1155" spans="1:6">
      <c r="A1155" t="s">
        <v>41</v>
      </c>
      <c r="B1155">
        <v>2048</v>
      </c>
      <c r="C1155" t="s">
        <v>847</v>
      </c>
      <c r="D1155">
        <v>17948.862943563079</v>
      </c>
      <c r="E1155">
        <v>11813.66432999376</v>
      </c>
      <c r="F1155">
        <v>6135.1986135693223</v>
      </c>
    </row>
    <row r="1156" spans="1:6">
      <c r="A1156" t="s">
        <v>41</v>
      </c>
      <c r="B1156">
        <v>2049</v>
      </c>
      <c r="C1156" t="s">
        <v>847</v>
      </c>
      <c r="D1156">
        <v>18067.157990338212</v>
      </c>
      <c r="E1156">
        <v>11813.66432999376</v>
      </c>
      <c r="F1156">
        <v>6253.4936603444512</v>
      </c>
    </row>
    <row r="1157" spans="1:6">
      <c r="A1157" t="s">
        <v>41</v>
      </c>
      <c r="B1157">
        <v>2050</v>
      </c>
      <c r="C1157" t="s">
        <v>847</v>
      </c>
      <c r="D1157">
        <v>18184.832714970689</v>
      </c>
      <c r="E1157">
        <v>11813.66432999376</v>
      </c>
      <c r="F1157">
        <v>6371.1683849769288</v>
      </c>
    </row>
    <row r="1158" spans="1:6">
      <c r="A1158" t="s">
        <v>41</v>
      </c>
      <c r="B1158">
        <v>2017</v>
      </c>
      <c r="C1158" t="s">
        <v>892</v>
      </c>
      <c r="D1158">
        <v>5083.4345803443202</v>
      </c>
      <c r="E1158">
        <v>5083.4345803443202</v>
      </c>
      <c r="F1158">
        <v>0</v>
      </c>
    </row>
    <row r="1159" spans="1:6">
      <c r="A1159" t="s">
        <v>41</v>
      </c>
      <c r="B1159">
        <v>2018</v>
      </c>
      <c r="C1159" t="s">
        <v>892</v>
      </c>
      <c r="D1159">
        <v>4710.0877980583273</v>
      </c>
      <c r="E1159">
        <v>4710.0877980583273</v>
      </c>
      <c r="F1159">
        <v>0</v>
      </c>
    </row>
    <row r="1160" spans="1:6">
      <c r="A1160" t="s">
        <v>41</v>
      </c>
      <c r="B1160">
        <v>2019</v>
      </c>
      <c r="C1160" t="s">
        <v>892</v>
      </c>
      <c r="D1160">
        <v>4693.0462323801366</v>
      </c>
      <c r="E1160">
        <v>4693.0462323801366</v>
      </c>
      <c r="F1160">
        <v>0</v>
      </c>
    </row>
    <row r="1161" spans="1:6">
      <c r="A1161" t="s">
        <v>41</v>
      </c>
      <c r="B1161">
        <v>2020</v>
      </c>
      <c r="C1161" t="s">
        <v>892</v>
      </c>
      <c r="D1161">
        <v>4463.1686457361038</v>
      </c>
      <c r="E1161">
        <v>4463.1686457361038</v>
      </c>
      <c r="F1161">
        <v>0</v>
      </c>
    </row>
    <row r="1162" spans="1:6">
      <c r="A1162" t="s">
        <v>41</v>
      </c>
      <c r="B1162">
        <v>2021</v>
      </c>
      <c r="C1162" t="s">
        <v>892</v>
      </c>
      <c r="D1162">
        <v>4075.191948964622</v>
      </c>
      <c r="E1162">
        <v>4075.191948964622</v>
      </c>
      <c r="F1162">
        <v>0</v>
      </c>
    </row>
    <row r="1163" spans="1:6">
      <c r="A1163" t="s">
        <v>41</v>
      </c>
      <c r="B1163">
        <v>2022</v>
      </c>
      <c r="C1163" t="s">
        <v>892</v>
      </c>
      <c r="D1163">
        <v>4115.2071890511579</v>
      </c>
      <c r="E1163">
        <v>4115.2071890511579</v>
      </c>
      <c r="F1163">
        <v>0</v>
      </c>
    </row>
    <row r="1164" spans="1:6">
      <c r="A1164" t="s">
        <v>41</v>
      </c>
      <c r="B1164">
        <v>2023</v>
      </c>
      <c r="C1164" t="s">
        <v>892</v>
      </c>
      <c r="D1164">
        <v>4116.5508916474073</v>
      </c>
      <c r="E1164">
        <v>4116.5508916474073</v>
      </c>
      <c r="F1164">
        <v>0</v>
      </c>
    </row>
    <row r="1165" spans="1:6">
      <c r="A1165" t="s">
        <v>41</v>
      </c>
      <c r="B1165">
        <v>2024</v>
      </c>
      <c r="C1165" t="s">
        <v>892</v>
      </c>
      <c r="D1165">
        <v>4152.3217352657393</v>
      </c>
      <c r="E1165">
        <v>4152.3217352657393</v>
      </c>
      <c r="F1165">
        <v>0</v>
      </c>
    </row>
    <row r="1166" spans="1:6">
      <c r="A1166" t="s">
        <v>41</v>
      </c>
      <c r="B1166">
        <v>2025</v>
      </c>
      <c r="C1166" t="s">
        <v>892</v>
      </c>
      <c r="D1166">
        <v>4192.4213855699772</v>
      </c>
      <c r="E1166">
        <v>4192.4213855699772</v>
      </c>
      <c r="F1166">
        <v>0</v>
      </c>
    </row>
    <row r="1167" spans="1:6">
      <c r="A1167" t="s">
        <v>41</v>
      </c>
      <c r="B1167">
        <v>2026</v>
      </c>
      <c r="C1167" t="s">
        <v>892</v>
      </c>
      <c r="D1167">
        <v>4233.4452723956601</v>
      </c>
      <c r="E1167">
        <v>4233.4452723956601</v>
      </c>
      <c r="F1167">
        <v>0</v>
      </c>
    </row>
    <row r="1168" spans="1:6">
      <c r="A1168" t="s">
        <v>41</v>
      </c>
      <c r="B1168">
        <v>2027</v>
      </c>
      <c r="C1168" t="s">
        <v>892</v>
      </c>
      <c r="D1168">
        <v>4334.987471362002</v>
      </c>
      <c r="E1168">
        <v>4334.987471362002</v>
      </c>
      <c r="F1168">
        <v>0</v>
      </c>
    </row>
    <row r="1169" spans="1:6">
      <c r="A1169" t="s">
        <v>41</v>
      </c>
      <c r="B1169">
        <v>2028</v>
      </c>
      <c r="C1169" t="s">
        <v>892</v>
      </c>
      <c r="D1169">
        <v>4373.2575117447932</v>
      </c>
      <c r="E1169">
        <v>4373.2575117447932</v>
      </c>
      <c r="F1169">
        <v>0</v>
      </c>
    </row>
    <row r="1170" spans="1:6">
      <c r="A1170" t="s">
        <v>41</v>
      </c>
      <c r="B1170">
        <v>2029</v>
      </c>
      <c r="C1170" t="s">
        <v>892</v>
      </c>
      <c r="D1170">
        <v>4414.0026151778311</v>
      </c>
      <c r="E1170">
        <v>4414.0026151778311</v>
      </c>
      <c r="F1170">
        <v>0</v>
      </c>
    </row>
    <row r="1171" spans="1:6">
      <c r="A1171" t="s">
        <v>41</v>
      </c>
      <c r="B1171">
        <v>2030</v>
      </c>
      <c r="C1171" t="s">
        <v>892</v>
      </c>
      <c r="D1171">
        <v>4455.1540020500861</v>
      </c>
      <c r="E1171">
        <v>4455.1540020500861</v>
      </c>
      <c r="F1171">
        <v>0</v>
      </c>
    </row>
    <row r="1172" spans="1:6">
      <c r="A1172" t="s">
        <v>41</v>
      </c>
      <c r="B1172">
        <v>2031</v>
      </c>
      <c r="C1172" t="s">
        <v>892</v>
      </c>
      <c r="D1172">
        <v>4497.4770435726659</v>
      </c>
      <c r="E1172">
        <v>4497.4770435726659</v>
      </c>
      <c r="F1172">
        <v>0</v>
      </c>
    </row>
    <row r="1173" spans="1:6">
      <c r="A1173" t="s">
        <v>41</v>
      </c>
      <c r="B1173">
        <v>2032</v>
      </c>
      <c r="C1173" t="s">
        <v>892</v>
      </c>
      <c r="D1173">
        <v>4540.3793550312066</v>
      </c>
      <c r="E1173">
        <v>4540.3793550312066</v>
      </c>
      <c r="F1173">
        <v>0</v>
      </c>
    </row>
    <row r="1174" spans="1:6">
      <c r="A1174" t="s">
        <v>41</v>
      </c>
      <c r="B1174">
        <v>2033</v>
      </c>
      <c r="C1174" t="s">
        <v>892</v>
      </c>
      <c r="D1174">
        <v>4583.569733752749</v>
      </c>
      <c r="E1174">
        <v>4583.569733752749</v>
      </c>
      <c r="F1174">
        <v>0</v>
      </c>
    </row>
    <row r="1175" spans="1:6">
      <c r="A1175" t="s">
        <v>41</v>
      </c>
      <c r="B1175">
        <v>2034</v>
      </c>
      <c r="C1175" t="s">
        <v>892</v>
      </c>
      <c r="D1175">
        <v>4626.8117896735048</v>
      </c>
      <c r="E1175">
        <v>4626.8117896735048</v>
      </c>
      <c r="F1175">
        <v>0</v>
      </c>
    </row>
    <row r="1176" spans="1:6">
      <c r="A1176" t="s">
        <v>41</v>
      </c>
      <c r="B1176">
        <v>2035</v>
      </c>
      <c r="C1176" t="s">
        <v>892</v>
      </c>
      <c r="D1176">
        <v>4669.8914847058541</v>
      </c>
      <c r="E1176">
        <v>4669.8914847058541</v>
      </c>
      <c r="F1176">
        <v>0</v>
      </c>
    </row>
    <row r="1177" spans="1:6">
      <c r="A1177" t="s">
        <v>41</v>
      </c>
      <c r="B1177">
        <v>2036</v>
      </c>
      <c r="C1177" t="s">
        <v>892</v>
      </c>
      <c r="D1177">
        <v>4712.0831492713714</v>
      </c>
      <c r="E1177">
        <v>4712.0831492713714</v>
      </c>
      <c r="F1177">
        <v>0</v>
      </c>
    </row>
    <row r="1178" spans="1:6">
      <c r="A1178" t="s">
        <v>41</v>
      </c>
      <c r="B1178">
        <v>2037</v>
      </c>
      <c r="C1178" t="s">
        <v>892</v>
      </c>
      <c r="D1178">
        <v>4754.6560082532214</v>
      </c>
      <c r="E1178">
        <v>4754.6560082532214</v>
      </c>
      <c r="F1178">
        <v>0</v>
      </c>
    </row>
    <row r="1179" spans="1:6">
      <c r="A1179" t="s">
        <v>41</v>
      </c>
      <c r="B1179">
        <v>2038</v>
      </c>
      <c r="C1179" t="s">
        <v>892</v>
      </c>
      <c r="D1179">
        <v>4797.6135056772346</v>
      </c>
      <c r="E1179">
        <v>4797.6135056772346</v>
      </c>
      <c r="F1179">
        <v>0</v>
      </c>
    </row>
    <row r="1180" spans="1:6">
      <c r="A1180" t="s">
        <v>41</v>
      </c>
      <c r="B1180">
        <v>2039</v>
      </c>
      <c r="C1180" t="s">
        <v>892</v>
      </c>
      <c r="D1180">
        <v>4840.9591166854352</v>
      </c>
      <c r="E1180">
        <v>4840.9591166854352</v>
      </c>
      <c r="F1180">
        <v>0</v>
      </c>
    </row>
    <row r="1181" spans="1:6">
      <c r="A1181" t="s">
        <v>41</v>
      </c>
      <c r="B1181">
        <v>2040</v>
      </c>
      <c r="C1181" t="s">
        <v>892</v>
      </c>
      <c r="D1181">
        <v>4884.696347817151</v>
      </c>
      <c r="E1181">
        <v>4884.696347817151</v>
      </c>
      <c r="F1181">
        <v>0</v>
      </c>
    </row>
    <row r="1182" spans="1:6">
      <c r="A1182" t="s">
        <v>41</v>
      </c>
      <c r="B1182">
        <v>2041</v>
      </c>
      <c r="C1182" t="s">
        <v>892</v>
      </c>
      <c r="D1182">
        <v>4927.5509575492051</v>
      </c>
      <c r="E1182">
        <v>4927.5509575492051</v>
      </c>
      <c r="F1182">
        <v>0</v>
      </c>
    </row>
    <row r="1183" spans="1:6">
      <c r="A1183" t="s">
        <v>41</v>
      </c>
      <c r="B1183">
        <v>2042</v>
      </c>
      <c r="C1183" t="s">
        <v>892</v>
      </c>
      <c r="D1183">
        <v>4969.4922513633564</v>
      </c>
      <c r="E1183">
        <v>4969.4922513633564</v>
      </c>
      <c r="F1183">
        <v>0</v>
      </c>
    </row>
    <row r="1184" spans="1:6">
      <c r="A1184" t="s">
        <v>41</v>
      </c>
      <c r="B1184">
        <v>2043</v>
      </c>
      <c r="C1184" t="s">
        <v>892</v>
      </c>
      <c r="D1184">
        <v>5010.4899662895768</v>
      </c>
      <c r="E1184">
        <v>5010.4899662895768</v>
      </c>
      <c r="F1184">
        <v>0</v>
      </c>
    </row>
    <row r="1185" spans="1:6">
      <c r="A1185" t="s">
        <v>41</v>
      </c>
      <c r="B1185">
        <v>2044</v>
      </c>
      <c r="C1185" t="s">
        <v>892</v>
      </c>
      <c r="D1185">
        <v>5050.5143068076723</v>
      </c>
      <c r="E1185">
        <v>5050.5143068076723</v>
      </c>
      <c r="F1185">
        <v>0</v>
      </c>
    </row>
    <row r="1186" spans="1:6">
      <c r="A1186" t="s">
        <v>41</v>
      </c>
      <c r="B1186">
        <v>2045</v>
      </c>
      <c r="C1186" t="s">
        <v>892</v>
      </c>
      <c r="D1186">
        <v>5090.8583661246557</v>
      </c>
      <c r="E1186">
        <v>5083.4345803443202</v>
      </c>
      <c r="F1186">
        <v>7.4237857803354927</v>
      </c>
    </row>
    <row r="1187" spans="1:6">
      <c r="A1187" t="s">
        <v>41</v>
      </c>
      <c r="B1187">
        <v>2046</v>
      </c>
      <c r="C1187" t="s">
        <v>892</v>
      </c>
      <c r="D1187">
        <v>5130.1917491839031</v>
      </c>
      <c r="E1187">
        <v>5083.4345803443202</v>
      </c>
      <c r="F1187">
        <v>46.757168839582853</v>
      </c>
    </row>
    <row r="1188" spans="1:6">
      <c r="A1188" t="s">
        <v>41</v>
      </c>
      <c r="B1188">
        <v>2047</v>
      </c>
      <c r="C1188" t="s">
        <v>892</v>
      </c>
      <c r="D1188">
        <v>5168.4854722460077</v>
      </c>
      <c r="E1188">
        <v>5083.4345803443202</v>
      </c>
      <c r="F1188">
        <v>85.050891901687464</v>
      </c>
    </row>
    <row r="1189" spans="1:6">
      <c r="A1189" t="s">
        <v>41</v>
      </c>
      <c r="B1189">
        <v>2048</v>
      </c>
      <c r="C1189" t="s">
        <v>892</v>
      </c>
      <c r="D1189">
        <v>5207.0650343756843</v>
      </c>
      <c r="E1189">
        <v>5083.4345803443202</v>
      </c>
      <c r="F1189">
        <v>123.630454031364</v>
      </c>
    </row>
    <row r="1190" spans="1:6">
      <c r="A1190" t="s">
        <v>41</v>
      </c>
      <c r="B1190">
        <v>2049</v>
      </c>
      <c r="C1190" t="s">
        <v>892</v>
      </c>
      <c r="D1190">
        <v>5244.5685582026681</v>
      </c>
      <c r="E1190">
        <v>5083.4345803443202</v>
      </c>
      <c r="F1190">
        <v>161.13397785834789</v>
      </c>
    </row>
    <row r="1191" spans="1:6">
      <c r="A1191" t="s">
        <v>41</v>
      </c>
      <c r="B1191">
        <v>2050</v>
      </c>
      <c r="C1191" t="s">
        <v>892</v>
      </c>
      <c r="D1191">
        <v>5282.3421985521381</v>
      </c>
      <c r="E1191">
        <v>5083.4345803443202</v>
      </c>
      <c r="F1191">
        <v>198.9076182078179</v>
      </c>
    </row>
    <row r="1192" spans="1:6">
      <c r="A1192" t="s">
        <v>41</v>
      </c>
      <c r="B1192">
        <v>2017</v>
      </c>
      <c r="C1192" t="s">
        <v>853</v>
      </c>
      <c r="D1192">
        <v>0</v>
      </c>
      <c r="E1192">
        <v>0</v>
      </c>
      <c r="F1192">
        <v>0</v>
      </c>
    </row>
    <row r="1193" spans="1:6">
      <c r="A1193" t="s">
        <v>41</v>
      </c>
      <c r="B1193">
        <v>2018</v>
      </c>
      <c r="C1193" t="s">
        <v>853</v>
      </c>
      <c r="D1193">
        <v>0</v>
      </c>
      <c r="E1193">
        <v>0</v>
      </c>
      <c r="F1193">
        <v>0</v>
      </c>
    </row>
    <row r="1194" spans="1:6">
      <c r="A1194" t="s">
        <v>41</v>
      </c>
      <c r="B1194">
        <v>2019</v>
      </c>
      <c r="C1194" t="s">
        <v>853</v>
      </c>
      <c r="D1194">
        <v>0</v>
      </c>
      <c r="E1194">
        <v>0</v>
      </c>
      <c r="F1194">
        <v>0</v>
      </c>
    </row>
    <row r="1195" spans="1:6">
      <c r="A1195" t="s">
        <v>41</v>
      </c>
      <c r="B1195">
        <v>2020</v>
      </c>
      <c r="C1195" t="s">
        <v>853</v>
      </c>
      <c r="D1195">
        <v>1.741615960812795</v>
      </c>
      <c r="E1195">
        <v>1.741615960812795</v>
      </c>
      <c r="F1195">
        <v>0</v>
      </c>
    </row>
    <row r="1196" spans="1:6">
      <c r="A1196" t="s">
        <v>41</v>
      </c>
      <c r="B1196">
        <v>2021</v>
      </c>
      <c r="C1196" t="s">
        <v>853</v>
      </c>
      <c r="D1196">
        <v>1.930779805091678</v>
      </c>
      <c r="E1196">
        <v>1.930779805091678</v>
      </c>
      <c r="F1196">
        <v>0</v>
      </c>
    </row>
    <row r="1197" spans="1:6">
      <c r="A1197" t="s">
        <v>41</v>
      </c>
      <c r="B1197">
        <v>2022</v>
      </c>
      <c r="C1197" t="s">
        <v>853</v>
      </c>
      <c r="D1197">
        <v>1.6826214112752591</v>
      </c>
      <c r="E1197">
        <v>1.6826214112752591</v>
      </c>
      <c r="F1197">
        <v>0</v>
      </c>
    </row>
    <row r="1198" spans="1:6">
      <c r="A1198" t="s">
        <v>41</v>
      </c>
      <c r="B1198">
        <v>2023</v>
      </c>
      <c r="C1198" t="s">
        <v>853</v>
      </c>
      <c r="D1198">
        <v>2.0560338785018888</v>
      </c>
      <c r="E1198">
        <v>2.0560338785018888</v>
      </c>
      <c r="F1198">
        <v>0</v>
      </c>
    </row>
    <row r="1199" spans="1:6">
      <c r="A1199" t="s">
        <v>41</v>
      </c>
      <c r="B1199">
        <v>2024</v>
      </c>
      <c r="C1199" t="s">
        <v>853</v>
      </c>
      <c r="D1199">
        <v>2.129463659876957</v>
      </c>
      <c r="E1199">
        <v>2.129463659876957</v>
      </c>
      <c r="F1199">
        <v>0</v>
      </c>
    </row>
    <row r="1200" spans="1:6">
      <c r="A1200" t="s">
        <v>41</v>
      </c>
      <c r="B1200">
        <v>2025</v>
      </c>
      <c r="C1200" t="s">
        <v>853</v>
      </c>
      <c r="D1200">
        <v>2.2028934412520238</v>
      </c>
      <c r="E1200">
        <v>2.2028934412520238</v>
      </c>
      <c r="F1200">
        <v>0</v>
      </c>
    </row>
    <row r="1201" spans="1:6">
      <c r="A1201" t="s">
        <v>41</v>
      </c>
      <c r="B1201">
        <v>2026</v>
      </c>
      <c r="C1201" t="s">
        <v>853</v>
      </c>
      <c r="D1201">
        <v>2.3007998164187811</v>
      </c>
      <c r="E1201">
        <v>2.3007998164187811</v>
      </c>
      <c r="F1201">
        <v>0</v>
      </c>
    </row>
    <row r="1202" spans="1:6">
      <c r="A1202" t="s">
        <v>41</v>
      </c>
      <c r="B1202">
        <v>2027</v>
      </c>
      <c r="C1202" t="s">
        <v>853</v>
      </c>
      <c r="D1202">
        <v>2.3864678946896931</v>
      </c>
      <c r="E1202">
        <v>2.3864678946896931</v>
      </c>
      <c r="F1202">
        <v>0</v>
      </c>
    </row>
    <row r="1203" spans="1:6">
      <c r="A1203" t="s">
        <v>41</v>
      </c>
      <c r="B1203">
        <v>2028</v>
      </c>
      <c r="C1203" t="s">
        <v>853</v>
      </c>
      <c r="D1203">
        <v>2.508850863648139</v>
      </c>
      <c r="E1203">
        <v>2.508850863648139</v>
      </c>
      <c r="F1203">
        <v>0</v>
      </c>
    </row>
    <row r="1204" spans="1:6">
      <c r="A1204" t="s">
        <v>41</v>
      </c>
      <c r="B1204">
        <v>2029</v>
      </c>
      <c r="C1204" t="s">
        <v>853</v>
      </c>
      <c r="D1204">
        <v>2.6312338326065841</v>
      </c>
      <c r="E1204">
        <v>2.6312338326065841</v>
      </c>
      <c r="F1204">
        <v>0</v>
      </c>
    </row>
    <row r="1205" spans="1:6">
      <c r="A1205" t="s">
        <v>41</v>
      </c>
      <c r="B1205">
        <v>2030</v>
      </c>
      <c r="C1205" t="s">
        <v>853</v>
      </c>
      <c r="D1205">
        <v>2.75361680156503</v>
      </c>
      <c r="E1205">
        <v>2.75361680156503</v>
      </c>
      <c r="F1205">
        <v>0</v>
      </c>
    </row>
    <row r="1206" spans="1:6">
      <c r="A1206" t="s">
        <v>41</v>
      </c>
      <c r="B1206">
        <v>2031</v>
      </c>
      <c r="C1206" t="s">
        <v>853</v>
      </c>
      <c r="D1206">
        <v>2.7842125438046419</v>
      </c>
      <c r="E1206">
        <v>2.7842125438046419</v>
      </c>
      <c r="F1206">
        <v>0</v>
      </c>
    </row>
    <row r="1207" spans="1:6">
      <c r="A1207" t="s">
        <v>41</v>
      </c>
      <c r="B1207">
        <v>2032</v>
      </c>
      <c r="C1207" t="s">
        <v>853</v>
      </c>
      <c r="D1207">
        <v>2.8148082860442529</v>
      </c>
      <c r="E1207">
        <v>2.8148082860442529</v>
      </c>
      <c r="F1207">
        <v>0</v>
      </c>
    </row>
    <row r="1208" spans="1:6">
      <c r="A1208" t="s">
        <v>41</v>
      </c>
      <c r="B1208">
        <v>2033</v>
      </c>
      <c r="C1208" t="s">
        <v>853</v>
      </c>
      <c r="D1208">
        <v>2.8515231767317868</v>
      </c>
      <c r="E1208">
        <v>2.8515231767317868</v>
      </c>
      <c r="F1208">
        <v>0</v>
      </c>
    </row>
    <row r="1209" spans="1:6">
      <c r="A1209" t="s">
        <v>41</v>
      </c>
      <c r="B1209">
        <v>2034</v>
      </c>
      <c r="C1209" t="s">
        <v>853</v>
      </c>
      <c r="D1209">
        <v>2.8882380674193211</v>
      </c>
      <c r="E1209">
        <v>2.8882380674193211</v>
      </c>
      <c r="F1209">
        <v>0</v>
      </c>
    </row>
    <row r="1210" spans="1:6">
      <c r="A1210" t="s">
        <v>41</v>
      </c>
      <c r="B1210">
        <v>2035</v>
      </c>
      <c r="C1210" t="s">
        <v>853</v>
      </c>
      <c r="D1210">
        <v>2.9371912550026988</v>
      </c>
      <c r="E1210">
        <v>2.9371912550026988</v>
      </c>
      <c r="F1210">
        <v>0</v>
      </c>
    </row>
    <row r="1211" spans="1:6">
      <c r="A1211" t="s">
        <v>41</v>
      </c>
      <c r="B1211">
        <v>2036</v>
      </c>
      <c r="C1211" t="s">
        <v>853</v>
      </c>
      <c r="D1211">
        <v>2.955548700346466</v>
      </c>
      <c r="E1211">
        <v>2.955548700346466</v>
      </c>
      <c r="F1211">
        <v>0</v>
      </c>
    </row>
    <row r="1212" spans="1:6">
      <c r="A1212" t="s">
        <v>41</v>
      </c>
      <c r="B1212">
        <v>2037</v>
      </c>
      <c r="C1212" t="s">
        <v>853</v>
      </c>
      <c r="D1212">
        <v>2.9739061456902331</v>
      </c>
      <c r="E1212">
        <v>2.9739061456902331</v>
      </c>
      <c r="F1212">
        <v>0</v>
      </c>
    </row>
    <row r="1213" spans="1:6">
      <c r="A1213" t="s">
        <v>41</v>
      </c>
      <c r="B1213">
        <v>2038</v>
      </c>
      <c r="C1213" t="s">
        <v>853</v>
      </c>
      <c r="D1213">
        <v>2.9922635910339999</v>
      </c>
      <c r="E1213">
        <v>2.9922635910339999</v>
      </c>
      <c r="F1213">
        <v>0</v>
      </c>
    </row>
    <row r="1214" spans="1:6">
      <c r="A1214" t="s">
        <v>41</v>
      </c>
      <c r="B1214">
        <v>2039</v>
      </c>
      <c r="C1214" t="s">
        <v>853</v>
      </c>
      <c r="D1214">
        <v>3.010621036377767</v>
      </c>
      <c r="E1214">
        <v>3.010621036377767</v>
      </c>
      <c r="F1214">
        <v>0</v>
      </c>
    </row>
    <row r="1215" spans="1:6">
      <c r="A1215" t="s">
        <v>41</v>
      </c>
      <c r="B1215">
        <v>2040</v>
      </c>
      <c r="C1215" t="s">
        <v>853</v>
      </c>
      <c r="D1215">
        <v>3.0289784817215328</v>
      </c>
      <c r="E1215">
        <v>3.0289784817215328</v>
      </c>
      <c r="F1215">
        <v>0</v>
      </c>
    </row>
    <row r="1216" spans="1:6">
      <c r="A1216" t="s">
        <v>41</v>
      </c>
      <c r="B1216">
        <v>2041</v>
      </c>
      <c r="C1216" t="s">
        <v>853</v>
      </c>
      <c r="D1216">
        <v>3.0473359270653</v>
      </c>
      <c r="E1216">
        <v>3.0473359270653</v>
      </c>
      <c r="F1216">
        <v>0</v>
      </c>
    </row>
    <row r="1217" spans="1:6">
      <c r="A1217" t="s">
        <v>41</v>
      </c>
      <c r="B1217">
        <v>2042</v>
      </c>
      <c r="C1217" t="s">
        <v>853</v>
      </c>
      <c r="D1217">
        <v>3.0656933724090671</v>
      </c>
      <c r="E1217">
        <v>3.0656933724090671</v>
      </c>
      <c r="F1217">
        <v>0</v>
      </c>
    </row>
    <row r="1218" spans="1:6">
      <c r="A1218" t="s">
        <v>41</v>
      </c>
      <c r="B1218">
        <v>2043</v>
      </c>
      <c r="C1218" t="s">
        <v>853</v>
      </c>
      <c r="D1218">
        <v>3.0840508177528339</v>
      </c>
      <c r="E1218">
        <v>3.0840508177528339</v>
      </c>
      <c r="F1218">
        <v>0</v>
      </c>
    </row>
    <row r="1219" spans="1:6">
      <c r="A1219" t="s">
        <v>41</v>
      </c>
      <c r="B1219">
        <v>2044</v>
      </c>
      <c r="C1219" t="s">
        <v>853</v>
      </c>
      <c r="D1219">
        <v>3.102408263096601</v>
      </c>
      <c r="E1219">
        <v>3.102408263096601</v>
      </c>
      <c r="F1219">
        <v>0</v>
      </c>
    </row>
    <row r="1220" spans="1:6">
      <c r="A1220" t="s">
        <v>41</v>
      </c>
      <c r="B1220">
        <v>2045</v>
      </c>
      <c r="C1220" t="s">
        <v>853</v>
      </c>
      <c r="D1220">
        <v>3.1207657084403682</v>
      </c>
      <c r="E1220">
        <v>3.1207657084403682</v>
      </c>
      <c r="F1220">
        <v>0</v>
      </c>
    </row>
    <row r="1221" spans="1:6">
      <c r="A1221" t="s">
        <v>41</v>
      </c>
      <c r="B1221">
        <v>2046</v>
      </c>
      <c r="C1221" t="s">
        <v>853</v>
      </c>
      <c r="D1221">
        <v>3.1391231537841349</v>
      </c>
      <c r="E1221">
        <v>3.1391231537841349</v>
      </c>
      <c r="F1221">
        <v>0</v>
      </c>
    </row>
    <row r="1222" spans="1:6">
      <c r="A1222" t="s">
        <v>41</v>
      </c>
      <c r="B1222">
        <v>2047</v>
      </c>
      <c r="C1222" t="s">
        <v>853</v>
      </c>
      <c r="D1222">
        <v>3.157480599127902</v>
      </c>
      <c r="E1222">
        <v>3.157480599127902</v>
      </c>
      <c r="F1222">
        <v>0</v>
      </c>
    </row>
    <row r="1223" spans="1:6">
      <c r="A1223" t="s">
        <v>41</v>
      </c>
      <c r="B1223">
        <v>2048</v>
      </c>
      <c r="C1223" t="s">
        <v>853</v>
      </c>
      <c r="D1223">
        <v>3.1758380444716678</v>
      </c>
      <c r="E1223">
        <v>3.1758380444716678</v>
      </c>
      <c r="F1223">
        <v>0</v>
      </c>
    </row>
    <row r="1224" spans="1:6">
      <c r="A1224" t="s">
        <v>41</v>
      </c>
      <c r="B1224">
        <v>2049</v>
      </c>
      <c r="C1224" t="s">
        <v>853</v>
      </c>
      <c r="D1224">
        <v>3.194195489815435</v>
      </c>
      <c r="E1224">
        <v>3.194195489815435</v>
      </c>
      <c r="F1224">
        <v>0</v>
      </c>
    </row>
    <row r="1225" spans="1:6">
      <c r="A1225" t="s">
        <v>41</v>
      </c>
      <c r="B1225">
        <v>2050</v>
      </c>
      <c r="C1225" t="s">
        <v>853</v>
      </c>
      <c r="D1225">
        <v>3.2125529351592021</v>
      </c>
      <c r="E1225">
        <v>3.2125529351592021</v>
      </c>
      <c r="F1225">
        <v>0</v>
      </c>
    </row>
    <row r="1226" spans="1:6">
      <c r="A1226" t="s">
        <v>880</v>
      </c>
      <c r="B1226">
        <v>2017</v>
      </c>
      <c r="C1226" t="s">
        <v>323</v>
      </c>
      <c r="D1226">
        <v>997.38573938794059</v>
      </c>
      <c r="E1226">
        <v>997.38573938794059</v>
      </c>
      <c r="F1226">
        <v>0</v>
      </c>
    </row>
    <row r="1227" spans="1:6">
      <c r="A1227" t="s">
        <v>880</v>
      </c>
      <c r="B1227">
        <v>2018</v>
      </c>
      <c r="C1227" t="s">
        <v>323</v>
      </c>
      <c r="D1227">
        <v>806.81014579460452</v>
      </c>
      <c r="E1227">
        <v>806.81014579460452</v>
      </c>
      <c r="F1227">
        <v>0</v>
      </c>
    </row>
    <row r="1228" spans="1:6">
      <c r="A1228" t="s">
        <v>880</v>
      </c>
      <c r="B1228">
        <v>2019</v>
      </c>
      <c r="C1228" t="s">
        <v>323</v>
      </c>
      <c r="D1228">
        <v>1310.7362240163459</v>
      </c>
      <c r="E1228">
        <v>997.38573938794059</v>
      </c>
      <c r="F1228">
        <v>313.3504846284053</v>
      </c>
    </row>
    <row r="1229" spans="1:6">
      <c r="A1229" t="s">
        <v>880</v>
      </c>
      <c r="B1229">
        <v>2020</v>
      </c>
      <c r="C1229" t="s">
        <v>323</v>
      </c>
      <c r="D1229">
        <v>780.05468082257062</v>
      </c>
      <c r="E1229">
        <v>780.05468082257062</v>
      </c>
      <c r="F1229">
        <v>0</v>
      </c>
    </row>
    <row r="1230" spans="1:6">
      <c r="A1230" t="s">
        <v>880</v>
      </c>
      <c r="B1230">
        <v>2021</v>
      </c>
      <c r="C1230" t="s">
        <v>323</v>
      </c>
      <c r="D1230">
        <v>1045.8054201465909</v>
      </c>
      <c r="E1230">
        <v>997.38573938794059</v>
      </c>
      <c r="F1230">
        <v>48.419680758650543</v>
      </c>
    </row>
    <row r="1231" spans="1:6">
      <c r="A1231" t="s">
        <v>880</v>
      </c>
      <c r="B1231">
        <v>2022</v>
      </c>
      <c r="C1231" t="s">
        <v>323</v>
      </c>
      <c r="D1231">
        <v>906.12812296960851</v>
      </c>
      <c r="E1231">
        <v>906.12812296960851</v>
      </c>
      <c r="F1231">
        <v>0</v>
      </c>
    </row>
    <row r="1232" spans="1:6">
      <c r="A1232" t="s">
        <v>880</v>
      </c>
      <c r="B1232">
        <v>2023</v>
      </c>
      <c r="C1232" t="s">
        <v>323</v>
      </c>
      <c r="D1232">
        <v>906.12812296960851</v>
      </c>
      <c r="E1232">
        <v>906.12812296960851</v>
      </c>
      <c r="F1232">
        <v>0</v>
      </c>
    </row>
    <row r="1233" spans="1:6">
      <c r="A1233" t="s">
        <v>880</v>
      </c>
      <c r="B1233">
        <v>2024</v>
      </c>
      <c r="C1233" t="s">
        <v>323</v>
      </c>
      <c r="D1233">
        <v>906.12812296960851</v>
      </c>
      <c r="E1233">
        <v>906.12812296960851</v>
      </c>
      <c r="F1233">
        <v>0</v>
      </c>
    </row>
    <row r="1234" spans="1:6">
      <c r="A1234" t="s">
        <v>880</v>
      </c>
      <c r="B1234">
        <v>2025</v>
      </c>
      <c r="C1234" t="s">
        <v>323</v>
      </c>
      <c r="D1234">
        <v>906.12812296960851</v>
      </c>
      <c r="E1234">
        <v>906.12812296960851</v>
      </c>
      <c r="F1234">
        <v>0</v>
      </c>
    </row>
    <row r="1235" spans="1:6">
      <c r="A1235" t="s">
        <v>880</v>
      </c>
      <c r="B1235">
        <v>2026</v>
      </c>
      <c r="C1235" t="s">
        <v>323</v>
      </c>
      <c r="D1235">
        <v>906.12812296960851</v>
      </c>
      <c r="E1235">
        <v>906.12812296960851</v>
      </c>
      <c r="F1235">
        <v>0</v>
      </c>
    </row>
    <row r="1236" spans="1:6">
      <c r="A1236" t="s">
        <v>880</v>
      </c>
      <c r="B1236">
        <v>2027</v>
      </c>
      <c r="C1236" t="s">
        <v>323</v>
      </c>
      <c r="D1236">
        <v>906.12812296960851</v>
      </c>
      <c r="E1236">
        <v>906.12812296960851</v>
      </c>
      <c r="F1236">
        <v>0</v>
      </c>
    </row>
    <row r="1237" spans="1:6">
      <c r="A1237" t="s">
        <v>880</v>
      </c>
      <c r="B1237">
        <v>2028</v>
      </c>
      <c r="C1237" t="s">
        <v>323</v>
      </c>
      <c r="D1237">
        <v>906.12812296960851</v>
      </c>
      <c r="E1237">
        <v>906.12812296960851</v>
      </c>
      <c r="F1237">
        <v>0</v>
      </c>
    </row>
    <row r="1238" spans="1:6">
      <c r="A1238" t="s">
        <v>880</v>
      </c>
      <c r="B1238">
        <v>2029</v>
      </c>
      <c r="C1238" t="s">
        <v>323</v>
      </c>
      <c r="D1238">
        <v>906.12812296960851</v>
      </c>
      <c r="E1238">
        <v>906.12812296960851</v>
      </c>
      <c r="F1238">
        <v>0</v>
      </c>
    </row>
    <row r="1239" spans="1:6">
      <c r="A1239" t="s">
        <v>880</v>
      </c>
      <c r="B1239">
        <v>2030</v>
      </c>
      <c r="C1239" t="s">
        <v>323</v>
      </c>
      <c r="D1239">
        <v>906.12812296960851</v>
      </c>
      <c r="E1239">
        <v>906.12812296960851</v>
      </c>
      <c r="F1239">
        <v>0</v>
      </c>
    </row>
    <row r="1240" spans="1:6">
      <c r="A1240" t="s">
        <v>880</v>
      </c>
      <c r="B1240">
        <v>2031</v>
      </c>
      <c r="C1240" t="s">
        <v>323</v>
      </c>
      <c r="D1240">
        <v>906.12812296960851</v>
      </c>
      <c r="E1240">
        <v>906.12812296960851</v>
      </c>
      <c r="F1240">
        <v>0</v>
      </c>
    </row>
    <row r="1241" spans="1:6">
      <c r="A1241" t="s">
        <v>880</v>
      </c>
      <c r="B1241">
        <v>2032</v>
      </c>
      <c r="C1241" t="s">
        <v>323</v>
      </c>
      <c r="D1241">
        <v>906.12812296960851</v>
      </c>
      <c r="E1241">
        <v>906.12812296960851</v>
      </c>
      <c r="F1241">
        <v>0</v>
      </c>
    </row>
    <row r="1242" spans="1:6">
      <c r="A1242" t="s">
        <v>880</v>
      </c>
      <c r="B1242">
        <v>2033</v>
      </c>
      <c r="C1242" t="s">
        <v>323</v>
      </c>
      <c r="D1242">
        <v>906.12812296960851</v>
      </c>
      <c r="E1242">
        <v>906.12812296960851</v>
      </c>
      <c r="F1242">
        <v>0</v>
      </c>
    </row>
    <row r="1243" spans="1:6">
      <c r="A1243" t="s">
        <v>880</v>
      </c>
      <c r="B1243">
        <v>2034</v>
      </c>
      <c r="C1243" t="s">
        <v>323</v>
      </c>
      <c r="D1243">
        <v>906.12812296960851</v>
      </c>
      <c r="E1243">
        <v>906.12812296960851</v>
      </c>
      <c r="F1243">
        <v>0</v>
      </c>
    </row>
    <row r="1244" spans="1:6">
      <c r="A1244" t="s">
        <v>880</v>
      </c>
      <c r="B1244">
        <v>2035</v>
      </c>
      <c r="C1244" t="s">
        <v>323</v>
      </c>
      <c r="D1244">
        <v>906.12812296960851</v>
      </c>
      <c r="E1244">
        <v>906.12812296960851</v>
      </c>
      <c r="F1244">
        <v>0</v>
      </c>
    </row>
    <row r="1245" spans="1:6">
      <c r="A1245" t="s">
        <v>880</v>
      </c>
      <c r="B1245">
        <v>2036</v>
      </c>
      <c r="C1245" t="s">
        <v>323</v>
      </c>
      <c r="D1245">
        <v>906.12812296960851</v>
      </c>
      <c r="E1245">
        <v>906.12812296960851</v>
      </c>
      <c r="F1245">
        <v>0</v>
      </c>
    </row>
    <row r="1246" spans="1:6">
      <c r="A1246" t="s">
        <v>880</v>
      </c>
      <c r="B1246">
        <v>2037</v>
      </c>
      <c r="C1246" t="s">
        <v>323</v>
      </c>
      <c r="D1246">
        <v>906.12812296960851</v>
      </c>
      <c r="E1246">
        <v>906.12812296960851</v>
      </c>
      <c r="F1246">
        <v>0</v>
      </c>
    </row>
    <row r="1247" spans="1:6">
      <c r="A1247" t="s">
        <v>880</v>
      </c>
      <c r="B1247">
        <v>2038</v>
      </c>
      <c r="C1247" t="s">
        <v>323</v>
      </c>
      <c r="D1247">
        <v>906.12812296960851</v>
      </c>
      <c r="E1247">
        <v>906.12812296960851</v>
      </c>
      <c r="F1247">
        <v>0</v>
      </c>
    </row>
    <row r="1248" spans="1:6">
      <c r="A1248" t="s">
        <v>880</v>
      </c>
      <c r="B1248">
        <v>2039</v>
      </c>
      <c r="C1248" t="s">
        <v>323</v>
      </c>
      <c r="D1248">
        <v>906.12812296960851</v>
      </c>
      <c r="E1248">
        <v>906.12812296960851</v>
      </c>
      <c r="F1248">
        <v>0</v>
      </c>
    </row>
    <row r="1249" spans="1:6">
      <c r="A1249" t="s">
        <v>880</v>
      </c>
      <c r="B1249">
        <v>2040</v>
      </c>
      <c r="C1249" t="s">
        <v>323</v>
      </c>
      <c r="D1249">
        <v>906.12812296960851</v>
      </c>
      <c r="E1249">
        <v>906.12812296960851</v>
      </c>
      <c r="F1249">
        <v>0</v>
      </c>
    </row>
    <row r="1250" spans="1:6">
      <c r="A1250" t="s">
        <v>880</v>
      </c>
      <c r="B1250">
        <v>2041</v>
      </c>
      <c r="C1250" t="s">
        <v>323</v>
      </c>
      <c r="D1250">
        <v>906.12812296960851</v>
      </c>
      <c r="E1250">
        <v>906.12812296960851</v>
      </c>
      <c r="F1250">
        <v>0</v>
      </c>
    </row>
    <row r="1251" spans="1:6">
      <c r="A1251" t="s">
        <v>880</v>
      </c>
      <c r="B1251">
        <v>2042</v>
      </c>
      <c r="C1251" t="s">
        <v>323</v>
      </c>
      <c r="D1251">
        <v>906.12812296960851</v>
      </c>
      <c r="E1251">
        <v>906.12812296960851</v>
      </c>
      <c r="F1251">
        <v>0</v>
      </c>
    </row>
    <row r="1252" spans="1:6">
      <c r="A1252" t="s">
        <v>880</v>
      </c>
      <c r="B1252">
        <v>2043</v>
      </c>
      <c r="C1252" t="s">
        <v>323</v>
      </c>
      <c r="D1252">
        <v>906.12812296960851</v>
      </c>
      <c r="E1252">
        <v>906.12812296960851</v>
      </c>
      <c r="F1252">
        <v>0</v>
      </c>
    </row>
    <row r="1253" spans="1:6">
      <c r="A1253" t="s">
        <v>880</v>
      </c>
      <c r="B1253">
        <v>2044</v>
      </c>
      <c r="C1253" t="s">
        <v>323</v>
      </c>
      <c r="D1253">
        <v>906.12812296960851</v>
      </c>
      <c r="E1253">
        <v>906.12812296960851</v>
      </c>
      <c r="F1253">
        <v>0</v>
      </c>
    </row>
    <row r="1254" spans="1:6">
      <c r="A1254" t="s">
        <v>880</v>
      </c>
      <c r="B1254">
        <v>2045</v>
      </c>
      <c r="C1254" t="s">
        <v>323</v>
      </c>
      <c r="D1254">
        <v>906.12812296960851</v>
      </c>
      <c r="E1254">
        <v>906.12812296960851</v>
      </c>
      <c r="F1254">
        <v>0</v>
      </c>
    </row>
    <row r="1255" spans="1:6">
      <c r="A1255" t="s">
        <v>880</v>
      </c>
      <c r="B1255">
        <v>2046</v>
      </c>
      <c r="C1255" t="s">
        <v>323</v>
      </c>
      <c r="D1255">
        <v>906.12812296960851</v>
      </c>
      <c r="E1255">
        <v>906.12812296960851</v>
      </c>
      <c r="F1255">
        <v>0</v>
      </c>
    </row>
    <row r="1256" spans="1:6">
      <c r="A1256" t="s">
        <v>880</v>
      </c>
      <c r="B1256">
        <v>2047</v>
      </c>
      <c r="C1256" t="s">
        <v>323</v>
      </c>
      <c r="D1256">
        <v>906.12812296960851</v>
      </c>
      <c r="E1256">
        <v>906.12812296960851</v>
      </c>
      <c r="F1256">
        <v>0</v>
      </c>
    </row>
    <row r="1257" spans="1:6">
      <c r="A1257" t="s">
        <v>880</v>
      </c>
      <c r="B1257">
        <v>2048</v>
      </c>
      <c r="C1257" t="s">
        <v>323</v>
      </c>
      <c r="D1257">
        <v>906.12812296960851</v>
      </c>
      <c r="E1257">
        <v>906.12812296960851</v>
      </c>
      <c r="F1257">
        <v>0</v>
      </c>
    </row>
    <row r="1258" spans="1:6">
      <c r="A1258" t="s">
        <v>880</v>
      </c>
      <c r="B1258">
        <v>2049</v>
      </c>
      <c r="C1258" t="s">
        <v>323</v>
      </c>
      <c r="D1258">
        <v>906.12812296960851</v>
      </c>
      <c r="E1258">
        <v>906.12812296960851</v>
      </c>
      <c r="F1258">
        <v>0</v>
      </c>
    </row>
    <row r="1259" spans="1:6">
      <c r="A1259" t="s">
        <v>880</v>
      </c>
      <c r="B1259">
        <v>2050</v>
      </c>
      <c r="C1259" t="s">
        <v>323</v>
      </c>
      <c r="D1259">
        <v>906.12812296960851</v>
      </c>
      <c r="E1259">
        <v>906.12812296960851</v>
      </c>
      <c r="F1259">
        <v>0</v>
      </c>
    </row>
    <row r="1260" spans="1:6">
      <c r="A1260" t="s">
        <v>880</v>
      </c>
      <c r="B1260">
        <v>2017</v>
      </c>
      <c r="C1260" t="s">
        <v>891</v>
      </c>
      <c r="D1260">
        <v>1.975562535956801</v>
      </c>
      <c r="E1260">
        <v>1.975562535956801</v>
      </c>
      <c r="F1260">
        <v>0</v>
      </c>
    </row>
    <row r="1261" spans="1:6">
      <c r="A1261" t="s">
        <v>880</v>
      </c>
      <c r="B1261">
        <v>2018</v>
      </c>
      <c r="C1261" t="s">
        <v>891</v>
      </c>
      <c r="D1261">
        <v>1.223373936543759</v>
      </c>
      <c r="E1261">
        <v>1.223373936543759</v>
      </c>
      <c r="F1261">
        <v>0</v>
      </c>
    </row>
    <row r="1262" spans="1:6">
      <c r="A1262" t="s">
        <v>880</v>
      </c>
      <c r="B1262">
        <v>2019</v>
      </c>
      <c r="C1262" t="s">
        <v>891</v>
      </c>
      <c r="D1262">
        <v>1.61293168706409</v>
      </c>
      <c r="E1262">
        <v>1.61293168706409</v>
      </c>
      <c r="F1262">
        <v>0</v>
      </c>
    </row>
    <row r="1263" spans="1:6">
      <c r="A1263" t="s">
        <v>880</v>
      </c>
      <c r="B1263">
        <v>2020</v>
      </c>
      <c r="C1263" t="s">
        <v>891</v>
      </c>
      <c r="D1263">
        <v>2.3099603063289589</v>
      </c>
      <c r="E1263">
        <v>1.975562535956801</v>
      </c>
      <c r="F1263">
        <v>0.3343977703721579</v>
      </c>
    </row>
    <row r="1264" spans="1:6">
      <c r="A1264" t="s">
        <v>880</v>
      </c>
      <c r="B1264">
        <v>2021</v>
      </c>
      <c r="C1264" t="s">
        <v>891</v>
      </c>
      <c r="D1264">
        <v>1.4124152673738961</v>
      </c>
      <c r="E1264">
        <v>1.4124152673738961</v>
      </c>
      <c r="F1264">
        <v>0</v>
      </c>
    </row>
    <row r="1265" spans="1:6">
      <c r="A1265" t="s">
        <v>880</v>
      </c>
      <c r="B1265">
        <v>2022</v>
      </c>
      <c r="C1265" t="s">
        <v>891</v>
      </c>
      <c r="D1265">
        <v>1.4542180752963949</v>
      </c>
      <c r="E1265">
        <v>1.4542180752963949</v>
      </c>
      <c r="F1265">
        <v>0</v>
      </c>
    </row>
    <row r="1266" spans="1:6">
      <c r="A1266" t="s">
        <v>880</v>
      </c>
      <c r="B1266">
        <v>2023</v>
      </c>
      <c r="C1266" t="s">
        <v>891</v>
      </c>
      <c r="D1266">
        <v>1.450257769803911</v>
      </c>
      <c r="E1266">
        <v>1.450257769803911</v>
      </c>
      <c r="F1266">
        <v>0</v>
      </c>
    </row>
    <row r="1267" spans="1:6">
      <c r="A1267" t="s">
        <v>880</v>
      </c>
      <c r="B1267">
        <v>2024</v>
      </c>
      <c r="C1267" t="s">
        <v>891</v>
      </c>
      <c r="D1267">
        <v>1.487695837301279</v>
      </c>
      <c r="E1267">
        <v>1.487695837301279</v>
      </c>
      <c r="F1267">
        <v>0</v>
      </c>
    </row>
    <row r="1268" spans="1:6">
      <c r="A1268" t="s">
        <v>880</v>
      </c>
      <c r="B1268">
        <v>2025</v>
      </c>
      <c r="C1268" t="s">
        <v>891</v>
      </c>
      <c r="D1268">
        <v>1.530918679105846</v>
      </c>
      <c r="E1268">
        <v>1.530918679105846</v>
      </c>
      <c r="F1268">
        <v>0</v>
      </c>
    </row>
    <row r="1269" spans="1:6">
      <c r="A1269" t="s">
        <v>880</v>
      </c>
      <c r="B1269">
        <v>2026</v>
      </c>
      <c r="C1269" t="s">
        <v>891</v>
      </c>
      <c r="D1269">
        <v>1.576054433481896</v>
      </c>
      <c r="E1269">
        <v>1.576054433481896</v>
      </c>
      <c r="F1269">
        <v>0</v>
      </c>
    </row>
    <row r="1270" spans="1:6">
      <c r="A1270" t="s">
        <v>880</v>
      </c>
      <c r="B1270">
        <v>2027</v>
      </c>
      <c r="C1270" t="s">
        <v>891</v>
      </c>
      <c r="D1270">
        <v>1.6817559451502471</v>
      </c>
      <c r="E1270">
        <v>1.6817559451502471</v>
      </c>
      <c r="F1270">
        <v>0</v>
      </c>
    </row>
    <row r="1271" spans="1:6">
      <c r="A1271" t="s">
        <v>880</v>
      </c>
      <c r="B1271">
        <v>2028</v>
      </c>
      <c r="C1271" t="s">
        <v>891</v>
      </c>
      <c r="D1271">
        <v>1.7259498620233229</v>
      </c>
      <c r="E1271">
        <v>1.7259498620233229</v>
      </c>
      <c r="F1271">
        <v>0</v>
      </c>
    </row>
    <row r="1272" spans="1:6">
      <c r="A1272" t="s">
        <v>880</v>
      </c>
      <c r="B1272">
        <v>2029</v>
      </c>
      <c r="C1272" t="s">
        <v>891</v>
      </c>
      <c r="D1272">
        <v>1.7741276392281931</v>
      </c>
      <c r="E1272">
        <v>1.7741276392281931</v>
      </c>
      <c r="F1272">
        <v>0</v>
      </c>
    </row>
    <row r="1273" spans="1:6">
      <c r="A1273" t="s">
        <v>880</v>
      </c>
      <c r="B1273">
        <v>2030</v>
      </c>
      <c r="C1273" t="s">
        <v>891</v>
      </c>
      <c r="D1273">
        <v>1.823686126043496</v>
      </c>
      <c r="E1273">
        <v>1.823686126043496</v>
      </c>
      <c r="F1273">
        <v>0</v>
      </c>
    </row>
    <row r="1274" spans="1:6">
      <c r="A1274" t="s">
        <v>880</v>
      </c>
      <c r="B1274">
        <v>2031</v>
      </c>
      <c r="C1274" t="s">
        <v>891</v>
      </c>
      <c r="D1274">
        <v>1.875709205871952</v>
      </c>
      <c r="E1274">
        <v>1.875709205871952</v>
      </c>
      <c r="F1274">
        <v>0</v>
      </c>
    </row>
    <row r="1275" spans="1:6">
      <c r="A1275" t="s">
        <v>880</v>
      </c>
      <c r="B1275">
        <v>2032</v>
      </c>
      <c r="C1275" t="s">
        <v>891</v>
      </c>
      <c r="D1275">
        <v>1.9294638786800631</v>
      </c>
      <c r="E1275">
        <v>1.9294638786800631</v>
      </c>
      <c r="F1275">
        <v>0</v>
      </c>
    </row>
    <row r="1276" spans="1:6">
      <c r="A1276" t="s">
        <v>880</v>
      </c>
      <c r="B1276">
        <v>2033</v>
      </c>
      <c r="C1276" t="s">
        <v>891</v>
      </c>
      <c r="D1276">
        <v>1.984586561948126</v>
      </c>
      <c r="E1276">
        <v>1.975562535956801</v>
      </c>
      <c r="F1276">
        <v>9.024025991324125E-3</v>
      </c>
    </row>
    <row r="1277" spans="1:6">
      <c r="A1277" t="s">
        <v>880</v>
      </c>
      <c r="B1277">
        <v>2034</v>
      </c>
      <c r="C1277" t="s">
        <v>891</v>
      </c>
      <c r="D1277">
        <v>2.040763171885454</v>
      </c>
      <c r="E1277">
        <v>1.975562535956801</v>
      </c>
      <c r="F1277">
        <v>6.5200635928652106E-2</v>
      </c>
    </row>
    <row r="1278" spans="1:6">
      <c r="A1278" t="s">
        <v>880</v>
      </c>
      <c r="B1278">
        <v>2035</v>
      </c>
      <c r="C1278" t="s">
        <v>891</v>
      </c>
      <c r="D1278">
        <v>2.0976876078075848</v>
      </c>
      <c r="E1278">
        <v>1.975562535956801</v>
      </c>
      <c r="F1278">
        <v>0.1221250718507834</v>
      </c>
    </row>
    <row r="1279" spans="1:6">
      <c r="A1279" t="s">
        <v>880</v>
      </c>
      <c r="B1279">
        <v>2036</v>
      </c>
      <c r="C1279" t="s">
        <v>891</v>
      </c>
      <c r="D1279">
        <v>2.1542616755813362</v>
      </c>
      <c r="E1279">
        <v>1.975562535956801</v>
      </c>
      <c r="F1279">
        <v>0.17869913962453479</v>
      </c>
    </row>
    <row r="1280" spans="1:6">
      <c r="A1280" t="s">
        <v>880</v>
      </c>
      <c r="B1280">
        <v>2037</v>
      </c>
      <c r="C1280" t="s">
        <v>891</v>
      </c>
      <c r="D1280">
        <v>2.2123615306708708</v>
      </c>
      <c r="E1280">
        <v>1.975562535956801</v>
      </c>
      <c r="F1280">
        <v>0.23679899471406979</v>
      </c>
    </row>
    <row r="1281" spans="1:6">
      <c r="A1281" t="s">
        <v>880</v>
      </c>
      <c r="B1281">
        <v>2038</v>
      </c>
      <c r="C1281" t="s">
        <v>891</v>
      </c>
      <c r="D1281">
        <v>2.2720283231476741</v>
      </c>
      <c r="E1281">
        <v>1.975562535956801</v>
      </c>
      <c r="F1281">
        <v>0.29646578719087219</v>
      </c>
    </row>
    <row r="1282" spans="1:6">
      <c r="A1282" t="s">
        <v>880</v>
      </c>
      <c r="B1282">
        <v>2039</v>
      </c>
      <c r="C1282" t="s">
        <v>891</v>
      </c>
      <c r="D1282">
        <v>2.3333043128895361</v>
      </c>
      <c r="E1282">
        <v>1.975562535956801</v>
      </c>
      <c r="F1282">
        <v>0.35774177693273418</v>
      </c>
    </row>
    <row r="1283" spans="1:6">
      <c r="A1283" t="s">
        <v>880</v>
      </c>
      <c r="B1283">
        <v>2040</v>
      </c>
      <c r="C1283" t="s">
        <v>891</v>
      </c>
      <c r="D1283">
        <v>2.3962328995117188</v>
      </c>
      <c r="E1283">
        <v>1.975562535956801</v>
      </c>
      <c r="F1283">
        <v>0.42067036355491738</v>
      </c>
    </row>
    <row r="1284" spans="1:6">
      <c r="A1284" t="s">
        <v>880</v>
      </c>
      <c r="B1284">
        <v>2041</v>
      </c>
      <c r="C1284" t="s">
        <v>891</v>
      </c>
      <c r="D1284">
        <v>2.4587618976367862</v>
      </c>
      <c r="E1284">
        <v>1.975562535956801</v>
      </c>
      <c r="F1284">
        <v>0.48319936167998478</v>
      </c>
    </row>
    <row r="1285" spans="1:6">
      <c r="A1285" t="s">
        <v>880</v>
      </c>
      <c r="B1285">
        <v>2042</v>
      </c>
      <c r="C1285" t="s">
        <v>891</v>
      </c>
      <c r="D1285">
        <v>2.52077187642085</v>
      </c>
      <c r="E1285">
        <v>1.975562535956801</v>
      </c>
      <c r="F1285">
        <v>0.54520934046404901</v>
      </c>
    </row>
    <row r="1286" spans="1:6">
      <c r="A1286" t="s">
        <v>880</v>
      </c>
      <c r="B1286">
        <v>2043</v>
      </c>
      <c r="C1286" t="s">
        <v>891</v>
      </c>
      <c r="D1286">
        <v>2.5821416051577288</v>
      </c>
      <c r="E1286">
        <v>1.975562535956801</v>
      </c>
      <c r="F1286">
        <v>0.60657906920092786</v>
      </c>
    </row>
    <row r="1287" spans="1:6">
      <c r="A1287" t="s">
        <v>880</v>
      </c>
      <c r="B1287">
        <v>2044</v>
      </c>
      <c r="C1287" t="s">
        <v>891</v>
      </c>
      <c r="D1287">
        <v>2.6427484278555489</v>
      </c>
      <c r="E1287">
        <v>1.975562535956801</v>
      </c>
      <c r="F1287">
        <v>0.66718589189874744</v>
      </c>
    </row>
    <row r="1288" spans="1:6">
      <c r="A1288" t="s">
        <v>880</v>
      </c>
      <c r="B1288">
        <v>2045</v>
      </c>
      <c r="C1288" t="s">
        <v>891</v>
      </c>
      <c r="D1288">
        <v>2.7047777856111672</v>
      </c>
      <c r="E1288">
        <v>1.975562535956801</v>
      </c>
      <c r="F1288">
        <v>0.72921524965436535</v>
      </c>
    </row>
    <row r="1289" spans="1:6">
      <c r="A1289" t="s">
        <v>880</v>
      </c>
      <c r="B1289">
        <v>2046</v>
      </c>
      <c r="C1289" t="s">
        <v>891</v>
      </c>
      <c r="D1289">
        <v>2.7658997367920488</v>
      </c>
      <c r="E1289">
        <v>1.975562535956801</v>
      </c>
      <c r="F1289">
        <v>0.79033720083524739</v>
      </c>
    </row>
    <row r="1290" spans="1:6">
      <c r="A1290" t="s">
        <v>880</v>
      </c>
      <c r="B1290">
        <v>2047</v>
      </c>
      <c r="C1290" t="s">
        <v>891</v>
      </c>
      <c r="D1290">
        <v>2.825987042748686</v>
      </c>
      <c r="E1290">
        <v>1.975562535956801</v>
      </c>
      <c r="F1290">
        <v>0.85042450679188453</v>
      </c>
    </row>
    <row r="1291" spans="1:6">
      <c r="A1291" t="s">
        <v>880</v>
      </c>
      <c r="B1291">
        <v>2048</v>
      </c>
      <c r="C1291" t="s">
        <v>891</v>
      </c>
      <c r="D1291">
        <v>2.8873797048934331</v>
      </c>
      <c r="E1291">
        <v>1.975562535956801</v>
      </c>
      <c r="F1291">
        <v>0.91181716893663123</v>
      </c>
    </row>
    <row r="1292" spans="1:6">
      <c r="A1292" t="s">
        <v>880</v>
      </c>
      <c r="B1292">
        <v>2049</v>
      </c>
      <c r="C1292" t="s">
        <v>891</v>
      </c>
      <c r="D1292">
        <v>2.9475850198326259</v>
      </c>
      <c r="E1292">
        <v>1.975562535956801</v>
      </c>
      <c r="F1292">
        <v>0.97202248387582446</v>
      </c>
    </row>
    <row r="1293" spans="1:6">
      <c r="A1293" t="s">
        <v>880</v>
      </c>
      <c r="B1293">
        <v>2050</v>
      </c>
      <c r="C1293" t="s">
        <v>891</v>
      </c>
      <c r="D1293">
        <v>3.009045687485135</v>
      </c>
      <c r="E1293">
        <v>1.975562535956801</v>
      </c>
      <c r="F1293">
        <v>1.033483151528334</v>
      </c>
    </row>
    <row r="1294" spans="1:6">
      <c r="A1294" t="s">
        <v>880</v>
      </c>
      <c r="B1294">
        <v>2017</v>
      </c>
      <c r="C1294" t="s">
        <v>854</v>
      </c>
      <c r="D1294">
        <v>673.35801602849313</v>
      </c>
      <c r="E1294">
        <v>673.35801602849313</v>
      </c>
      <c r="F1294">
        <v>0</v>
      </c>
    </row>
    <row r="1295" spans="1:6">
      <c r="A1295" t="s">
        <v>880</v>
      </c>
      <c r="B1295">
        <v>2018</v>
      </c>
      <c r="C1295" t="s">
        <v>854</v>
      </c>
      <c r="D1295">
        <v>410.33949532315052</v>
      </c>
      <c r="E1295">
        <v>410.33949532315052</v>
      </c>
      <c r="F1295">
        <v>0</v>
      </c>
    </row>
    <row r="1296" spans="1:6">
      <c r="A1296" t="s">
        <v>880</v>
      </c>
      <c r="B1296">
        <v>2019</v>
      </c>
      <c r="C1296" t="s">
        <v>854</v>
      </c>
      <c r="D1296">
        <v>372.84539006307892</v>
      </c>
      <c r="E1296">
        <v>372.84539006307892</v>
      </c>
      <c r="F1296">
        <v>0</v>
      </c>
    </row>
    <row r="1297" spans="1:6">
      <c r="A1297" t="s">
        <v>880</v>
      </c>
      <c r="B1297">
        <v>2020</v>
      </c>
      <c r="C1297" t="s">
        <v>854</v>
      </c>
      <c r="D1297">
        <v>441.60183761049012</v>
      </c>
      <c r="E1297">
        <v>441.60183761049012</v>
      </c>
      <c r="F1297">
        <v>0</v>
      </c>
    </row>
    <row r="1298" spans="1:6">
      <c r="A1298" t="s">
        <v>880</v>
      </c>
      <c r="B1298">
        <v>2021</v>
      </c>
      <c r="C1298" t="s">
        <v>854</v>
      </c>
      <c r="D1298">
        <v>381.76620386600189</v>
      </c>
      <c r="E1298">
        <v>381.76620386600189</v>
      </c>
      <c r="F1298">
        <v>0</v>
      </c>
    </row>
    <row r="1299" spans="1:6">
      <c r="A1299" t="s">
        <v>880</v>
      </c>
      <c r="B1299">
        <v>2022</v>
      </c>
      <c r="C1299" t="s">
        <v>854</v>
      </c>
      <c r="D1299">
        <v>733.26871061526163</v>
      </c>
      <c r="E1299">
        <v>673.35801602849313</v>
      </c>
      <c r="F1299">
        <v>59.9106945867685</v>
      </c>
    </row>
    <row r="1300" spans="1:6">
      <c r="A1300" t="s">
        <v>880</v>
      </c>
      <c r="B1300">
        <v>2023</v>
      </c>
      <c r="C1300" t="s">
        <v>854</v>
      </c>
      <c r="D1300">
        <v>732.1142865808024</v>
      </c>
      <c r="E1300">
        <v>673.35801602849313</v>
      </c>
      <c r="F1300">
        <v>58.756270552309267</v>
      </c>
    </row>
    <row r="1301" spans="1:6">
      <c r="A1301" t="s">
        <v>880</v>
      </c>
      <c r="B1301">
        <v>2024</v>
      </c>
      <c r="C1301" t="s">
        <v>854</v>
      </c>
      <c r="D1301">
        <v>742.9749299241173</v>
      </c>
      <c r="E1301">
        <v>673.35801602849313</v>
      </c>
      <c r="F1301">
        <v>69.61691389562418</v>
      </c>
    </row>
    <row r="1302" spans="1:6">
      <c r="A1302" t="s">
        <v>880</v>
      </c>
      <c r="B1302">
        <v>2025</v>
      </c>
      <c r="C1302" t="s">
        <v>854</v>
      </c>
      <c r="D1302">
        <v>755.37119049531566</v>
      </c>
      <c r="E1302">
        <v>673.35801602849313</v>
      </c>
      <c r="F1302">
        <v>82.013174466822534</v>
      </c>
    </row>
    <row r="1303" spans="1:6">
      <c r="A1303" t="s">
        <v>880</v>
      </c>
      <c r="B1303">
        <v>2026</v>
      </c>
      <c r="C1303" t="s">
        <v>854</v>
      </c>
      <c r="D1303">
        <v>768.15934400861283</v>
      </c>
      <c r="E1303">
        <v>673.35801602849313</v>
      </c>
      <c r="F1303">
        <v>94.801327980119709</v>
      </c>
    </row>
    <row r="1304" spans="1:6">
      <c r="A1304" t="s">
        <v>880</v>
      </c>
      <c r="B1304">
        <v>2027</v>
      </c>
      <c r="C1304" t="s">
        <v>854</v>
      </c>
      <c r="D1304">
        <v>797.51635821668708</v>
      </c>
      <c r="E1304">
        <v>673.35801602849313</v>
      </c>
      <c r="F1304">
        <v>124.158342188194</v>
      </c>
    </row>
    <row r="1305" spans="1:6">
      <c r="A1305" t="s">
        <v>880</v>
      </c>
      <c r="B1305">
        <v>2028</v>
      </c>
      <c r="C1305" t="s">
        <v>854</v>
      </c>
      <c r="D1305">
        <v>809.55855882026765</v>
      </c>
      <c r="E1305">
        <v>673.35801602849313</v>
      </c>
      <c r="F1305">
        <v>136.2005427917745</v>
      </c>
    </row>
    <row r="1306" spans="1:6">
      <c r="A1306" t="s">
        <v>880</v>
      </c>
      <c r="B1306">
        <v>2029</v>
      </c>
      <c r="C1306" t="s">
        <v>854</v>
      </c>
      <c r="D1306">
        <v>822.53891403818693</v>
      </c>
      <c r="E1306">
        <v>673.35801602849313</v>
      </c>
      <c r="F1306">
        <v>149.18089800969381</v>
      </c>
    </row>
    <row r="1307" spans="1:6">
      <c r="A1307" t="s">
        <v>880</v>
      </c>
      <c r="B1307">
        <v>2030</v>
      </c>
      <c r="C1307" t="s">
        <v>854</v>
      </c>
      <c r="D1307">
        <v>835.73689620584992</v>
      </c>
      <c r="E1307">
        <v>673.35801602849313</v>
      </c>
      <c r="F1307">
        <v>162.37888017735679</v>
      </c>
    </row>
    <row r="1308" spans="1:6">
      <c r="A1308" t="s">
        <v>880</v>
      </c>
      <c r="B1308">
        <v>2031</v>
      </c>
      <c r="C1308" t="s">
        <v>854</v>
      </c>
      <c r="D1308">
        <v>849.42931723537583</v>
      </c>
      <c r="E1308">
        <v>673.35801602849313</v>
      </c>
      <c r="F1308">
        <v>176.07130120688271</v>
      </c>
    </row>
    <row r="1309" spans="1:6">
      <c r="A1309" t="s">
        <v>880</v>
      </c>
      <c r="B1309">
        <v>2032</v>
      </c>
      <c r="C1309" t="s">
        <v>854</v>
      </c>
      <c r="D1309">
        <v>863.41007820773837</v>
      </c>
      <c r="E1309">
        <v>673.35801602849313</v>
      </c>
      <c r="F1309">
        <v>190.05206217924521</v>
      </c>
    </row>
    <row r="1310" spans="1:6">
      <c r="A1310" t="s">
        <v>880</v>
      </c>
      <c r="B1310">
        <v>2033</v>
      </c>
      <c r="C1310" t="s">
        <v>854</v>
      </c>
      <c r="D1310">
        <v>877.5768758771186</v>
      </c>
      <c r="E1310">
        <v>673.35801602849313</v>
      </c>
      <c r="F1310">
        <v>204.2188598486255</v>
      </c>
    </row>
    <row r="1311" spans="1:6">
      <c r="A1311" t="s">
        <v>880</v>
      </c>
      <c r="B1311">
        <v>2034</v>
      </c>
      <c r="C1311" t="s">
        <v>854</v>
      </c>
      <c r="D1311">
        <v>891.84461314194778</v>
      </c>
      <c r="E1311">
        <v>673.35801602849313</v>
      </c>
      <c r="F1311">
        <v>218.48659711345459</v>
      </c>
    </row>
    <row r="1312" spans="1:6">
      <c r="A1312" t="s">
        <v>880</v>
      </c>
      <c r="B1312">
        <v>2035</v>
      </c>
      <c r="C1312" t="s">
        <v>854</v>
      </c>
      <c r="D1312">
        <v>906.13410712991652</v>
      </c>
      <c r="E1312">
        <v>673.35801602849313</v>
      </c>
      <c r="F1312">
        <v>232.77609110142339</v>
      </c>
    </row>
    <row r="1313" spans="1:6">
      <c r="A1313" t="s">
        <v>880</v>
      </c>
      <c r="B1313">
        <v>2036</v>
      </c>
      <c r="C1313" t="s">
        <v>854</v>
      </c>
      <c r="D1313">
        <v>920.17431834545425</v>
      </c>
      <c r="E1313">
        <v>673.35801602849313</v>
      </c>
      <c r="F1313">
        <v>246.8163023169611</v>
      </c>
    </row>
    <row r="1314" spans="1:6">
      <c r="A1314" t="s">
        <v>880</v>
      </c>
      <c r="B1314">
        <v>2037</v>
      </c>
      <c r="C1314" t="s">
        <v>854</v>
      </c>
      <c r="D1314">
        <v>934.43207741558194</v>
      </c>
      <c r="E1314">
        <v>673.35801602849313</v>
      </c>
      <c r="F1314">
        <v>261.07406138708882</v>
      </c>
    </row>
    <row r="1315" spans="1:6">
      <c r="A1315" t="s">
        <v>880</v>
      </c>
      <c r="B1315">
        <v>2038</v>
      </c>
      <c r="C1315" t="s">
        <v>854</v>
      </c>
      <c r="D1315">
        <v>948.91075516345211</v>
      </c>
      <c r="E1315">
        <v>673.35801602849313</v>
      </c>
      <c r="F1315">
        <v>275.55273913495898</v>
      </c>
    </row>
    <row r="1316" spans="1:6">
      <c r="A1316" t="s">
        <v>880</v>
      </c>
      <c r="B1316">
        <v>2039</v>
      </c>
      <c r="C1316" t="s">
        <v>854</v>
      </c>
      <c r="D1316">
        <v>963.61377464187012</v>
      </c>
      <c r="E1316">
        <v>673.35801602849313</v>
      </c>
      <c r="F1316">
        <v>290.255758613377</v>
      </c>
    </row>
    <row r="1317" spans="1:6">
      <c r="A1317" t="s">
        <v>880</v>
      </c>
      <c r="B1317">
        <v>2040</v>
      </c>
      <c r="C1317" t="s">
        <v>854</v>
      </c>
      <c r="D1317">
        <v>978.54461194257237</v>
      </c>
      <c r="E1317">
        <v>673.35801602849313</v>
      </c>
      <c r="F1317">
        <v>305.18659591407919</v>
      </c>
    </row>
    <row r="1318" spans="1:6">
      <c r="A1318" t="s">
        <v>880</v>
      </c>
      <c r="B1318">
        <v>2041</v>
      </c>
      <c r="C1318" t="s">
        <v>854</v>
      </c>
      <c r="D1318">
        <v>993.21752471207151</v>
      </c>
      <c r="E1318">
        <v>673.35801602849313</v>
      </c>
      <c r="F1318">
        <v>319.85950868357838</v>
      </c>
    </row>
    <row r="1319" spans="1:6">
      <c r="A1319" t="s">
        <v>880</v>
      </c>
      <c r="B1319">
        <v>2042</v>
      </c>
      <c r="C1319" t="s">
        <v>854</v>
      </c>
      <c r="D1319">
        <v>1007.613843592849</v>
      </c>
      <c r="E1319">
        <v>673.35801602849313</v>
      </c>
      <c r="F1319">
        <v>334.25582756435563</v>
      </c>
    </row>
    <row r="1320" spans="1:6">
      <c r="A1320" t="s">
        <v>880</v>
      </c>
      <c r="B1320">
        <v>2043</v>
      </c>
      <c r="C1320" t="s">
        <v>854</v>
      </c>
      <c r="D1320">
        <v>1021.71502484346</v>
      </c>
      <c r="E1320">
        <v>673.35801602849313</v>
      </c>
      <c r="F1320">
        <v>348.35700881496712</v>
      </c>
    </row>
    <row r="1321" spans="1:6">
      <c r="A1321" t="s">
        <v>880</v>
      </c>
      <c r="B1321">
        <v>2044</v>
      </c>
      <c r="C1321" t="s">
        <v>854</v>
      </c>
      <c r="D1321">
        <v>1035.5026893723971</v>
      </c>
      <c r="E1321">
        <v>673.35801602849313</v>
      </c>
      <c r="F1321">
        <v>362.14467334390372</v>
      </c>
    </row>
    <row r="1322" spans="1:6">
      <c r="A1322" t="s">
        <v>880</v>
      </c>
      <c r="B1322">
        <v>2045</v>
      </c>
      <c r="C1322" t="s">
        <v>854</v>
      </c>
      <c r="D1322">
        <v>1049.476413309819</v>
      </c>
      <c r="E1322">
        <v>673.35801602849313</v>
      </c>
      <c r="F1322">
        <v>376.11839728132588</v>
      </c>
    </row>
    <row r="1323" spans="1:6">
      <c r="A1323" t="s">
        <v>880</v>
      </c>
      <c r="B1323">
        <v>2046</v>
      </c>
      <c r="C1323" t="s">
        <v>854</v>
      </c>
      <c r="D1323">
        <v>1063.1139692516369</v>
      </c>
      <c r="E1323">
        <v>673.35801602849313</v>
      </c>
      <c r="F1323">
        <v>389.75595322314399</v>
      </c>
    </row>
    <row r="1324" spans="1:6">
      <c r="A1324" t="s">
        <v>880</v>
      </c>
      <c r="B1324">
        <v>2047</v>
      </c>
      <c r="C1324" t="s">
        <v>854</v>
      </c>
      <c r="D1324">
        <v>1076.3971831797501</v>
      </c>
      <c r="E1324">
        <v>673.35801602849313</v>
      </c>
      <c r="F1324">
        <v>403.03916715125672</v>
      </c>
    </row>
    <row r="1325" spans="1:6">
      <c r="A1325" t="s">
        <v>880</v>
      </c>
      <c r="B1325">
        <v>2048</v>
      </c>
      <c r="C1325" t="s">
        <v>854</v>
      </c>
      <c r="D1325">
        <v>1089.846365929046</v>
      </c>
      <c r="E1325">
        <v>673.35801602849313</v>
      </c>
      <c r="F1325">
        <v>416.48834990055258</v>
      </c>
    </row>
    <row r="1326" spans="1:6">
      <c r="A1326" t="s">
        <v>880</v>
      </c>
      <c r="B1326">
        <v>2049</v>
      </c>
      <c r="C1326" t="s">
        <v>854</v>
      </c>
      <c r="D1326">
        <v>1102.9186680352971</v>
      </c>
      <c r="E1326">
        <v>673.35801602849313</v>
      </c>
      <c r="F1326">
        <v>429.56065200680371</v>
      </c>
    </row>
    <row r="1327" spans="1:6">
      <c r="A1327" t="s">
        <v>880</v>
      </c>
      <c r="B1327">
        <v>2050</v>
      </c>
      <c r="C1327" t="s">
        <v>854</v>
      </c>
      <c r="D1327">
        <v>1116.147767546852</v>
      </c>
      <c r="E1327">
        <v>673.35801602849313</v>
      </c>
      <c r="F1327">
        <v>442.78975151835891</v>
      </c>
    </row>
    <row r="1328" spans="1:6">
      <c r="A1328" t="s">
        <v>880</v>
      </c>
      <c r="B1328">
        <v>2017</v>
      </c>
      <c r="C1328" t="s">
        <v>847</v>
      </c>
      <c r="D1328">
        <v>2311.1960953183998</v>
      </c>
      <c r="E1328">
        <v>2311.1960953183998</v>
      </c>
      <c r="F1328">
        <v>0</v>
      </c>
    </row>
    <row r="1329" spans="1:6">
      <c r="A1329" t="s">
        <v>880</v>
      </c>
      <c r="B1329">
        <v>2018</v>
      </c>
      <c r="C1329" t="s">
        <v>847</v>
      </c>
      <c r="D1329">
        <v>2346.641673939173</v>
      </c>
      <c r="E1329">
        <v>2311.1960953183998</v>
      </c>
      <c r="F1329">
        <v>35.445578620773631</v>
      </c>
    </row>
    <row r="1330" spans="1:6">
      <c r="A1330" t="s">
        <v>880</v>
      </c>
      <c r="B1330">
        <v>2019</v>
      </c>
      <c r="C1330" t="s">
        <v>847</v>
      </c>
      <c r="D1330">
        <v>2431.2894746285051</v>
      </c>
      <c r="E1330">
        <v>2311.1960953183998</v>
      </c>
      <c r="F1330">
        <v>120.09337931010489</v>
      </c>
    </row>
    <row r="1331" spans="1:6">
      <c r="A1331" t="s">
        <v>880</v>
      </c>
      <c r="B1331">
        <v>2020</v>
      </c>
      <c r="C1331" t="s">
        <v>847</v>
      </c>
      <c r="D1331">
        <v>2338.143323252918</v>
      </c>
      <c r="E1331">
        <v>2311.1960953183998</v>
      </c>
      <c r="F1331">
        <v>26.9472279345182</v>
      </c>
    </row>
    <row r="1332" spans="1:6">
      <c r="A1332" t="s">
        <v>880</v>
      </c>
      <c r="B1332">
        <v>2021</v>
      </c>
      <c r="C1332" t="s">
        <v>847</v>
      </c>
      <c r="D1332">
        <v>1648.305760448907</v>
      </c>
      <c r="E1332">
        <v>1648.305760448907</v>
      </c>
      <c r="F1332">
        <v>0</v>
      </c>
    </row>
    <row r="1333" spans="1:6">
      <c r="A1333" t="s">
        <v>880</v>
      </c>
      <c r="B1333">
        <v>2022</v>
      </c>
      <c r="C1333" t="s">
        <v>847</v>
      </c>
      <c r="D1333">
        <v>1782.7910287974239</v>
      </c>
      <c r="E1333">
        <v>1782.7910287974239</v>
      </c>
      <c r="F1333">
        <v>0</v>
      </c>
    </row>
    <row r="1334" spans="1:6">
      <c r="A1334" t="s">
        <v>880</v>
      </c>
      <c r="B1334">
        <v>2023</v>
      </c>
      <c r="C1334" t="s">
        <v>847</v>
      </c>
      <c r="D1334">
        <v>2181.2700874758648</v>
      </c>
      <c r="E1334">
        <v>2181.2700874758648</v>
      </c>
      <c r="F1334">
        <v>0</v>
      </c>
    </row>
    <row r="1335" spans="1:6">
      <c r="A1335" t="s">
        <v>880</v>
      </c>
      <c r="B1335">
        <v>2024</v>
      </c>
      <c r="C1335" t="s">
        <v>847</v>
      </c>
      <c r="D1335">
        <v>2399.5691712092448</v>
      </c>
      <c r="E1335">
        <v>2311.1960953183998</v>
      </c>
      <c r="F1335">
        <v>88.373075890845485</v>
      </c>
    </row>
    <row r="1336" spans="1:6">
      <c r="A1336" t="s">
        <v>880</v>
      </c>
      <c r="B1336">
        <v>2025</v>
      </c>
      <c r="C1336" t="s">
        <v>847</v>
      </c>
      <c r="D1336">
        <v>2516.4773637121111</v>
      </c>
      <c r="E1336">
        <v>2311.1960953183998</v>
      </c>
      <c r="F1336">
        <v>205.28126839371129</v>
      </c>
    </row>
    <row r="1337" spans="1:6">
      <c r="A1337" t="s">
        <v>880</v>
      </c>
      <c r="B1337">
        <v>2026</v>
      </c>
      <c r="C1337" t="s">
        <v>847</v>
      </c>
      <c r="D1337">
        <v>2582.5746277445051</v>
      </c>
      <c r="E1337">
        <v>2311.1960953183998</v>
      </c>
      <c r="F1337">
        <v>271.37853242610532</v>
      </c>
    </row>
    <row r="1338" spans="1:6">
      <c r="A1338" t="s">
        <v>880</v>
      </c>
      <c r="B1338">
        <v>2027</v>
      </c>
      <c r="C1338" t="s">
        <v>847</v>
      </c>
      <c r="D1338">
        <v>2638.551654550829</v>
      </c>
      <c r="E1338">
        <v>2311.1960953183998</v>
      </c>
      <c r="F1338">
        <v>327.35555923242867</v>
      </c>
    </row>
    <row r="1339" spans="1:6">
      <c r="A1339" t="s">
        <v>880</v>
      </c>
      <c r="B1339">
        <v>2028</v>
      </c>
      <c r="C1339" t="s">
        <v>847</v>
      </c>
      <c r="D1339">
        <v>2674.6820405026442</v>
      </c>
      <c r="E1339">
        <v>2311.1960953183998</v>
      </c>
      <c r="F1339">
        <v>363.48594518424437</v>
      </c>
    </row>
    <row r="1340" spans="1:6">
      <c r="A1340" t="s">
        <v>880</v>
      </c>
      <c r="B1340">
        <v>2029</v>
      </c>
      <c r="C1340" t="s">
        <v>847</v>
      </c>
      <c r="D1340">
        <v>2702.3111992241729</v>
      </c>
      <c r="E1340">
        <v>2311.1960953183998</v>
      </c>
      <c r="F1340">
        <v>391.11510390577359</v>
      </c>
    </row>
    <row r="1341" spans="1:6">
      <c r="A1341" t="s">
        <v>880</v>
      </c>
      <c r="B1341">
        <v>2030</v>
      </c>
      <c r="C1341" t="s">
        <v>847</v>
      </c>
      <c r="D1341">
        <v>2726.117357236853</v>
      </c>
      <c r="E1341">
        <v>2311.1960953183998</v>
      </c>
      <c r="F1341">
        <v>414.92126191845267</v>
      </c>
    </row>
    <row r="1342" spans="1:6">
      <c r="A1342" t="s">
        <v>880</v>
      </c>
      <c r="B1342">
        <v>2031</v>
      </c>
      <c r="C1342" t="s">
        <v>847</v>
      </c>
      <c r="D1342">
        <v>2748.489561790363</v>
      </c>
      <c r="E1342">
        <v>2311.1960953183998</v>
      </c>
      <c r="F1342">
        <v>437.2934664719628</v>
      </c>
    </row>
    <row r="1343" spans="1:6">
      <c r="A1343" t="s">
        <v>880</v>
      </c>
      <c r="B1343">
        <v>2032</v>
      </c>
      <c r="C1343" t="s">
        <v>847</v>
      </c>
      <c r="D1343">
        <v>2770.346309112706</v>
      </c>
      <c r="E1343">
        <v>2311.1960953183998</v>
      </c>
      <c r="F1343">
        <v>459.15021379430618</v>
      </c>
    </row>
    <row r="1344" spans="1:6">
      <c r="A1344" t="s">
        <v>880</v>
      </c>
      <c r="B1344">
        <v>2033</v>
      </c>
      <c r="C1344" t="s">
        <v>847</v>
      </c>
      <c r="D1344">
        <v>2792.0208686087922</v>
      </c>
      <c r="E1344">
        <v>2311.1960953183998</v>
      </c>
      <c r="F1344">
        <v>480.82477329039239</v>
      </c>
    </row>
    <row r="1345" spans="1:6">
      <c r="A1345" t="s">
        <v>880</v>
      </c>
      <c r="B1345">
        <v>2034</v>
      </c>
      <c r="C1345" t="s">
        <v>847</v>
      </c>
      <c r="D1345">
        <v>2813.5951393676951</v>
      </c>
      <c r="E1345">
        <v>2311.1960953183998</v>
      </c>
      <c r="F1345">
        <v>502.3990440492953</v>
      </c>
    </row>
    <row r="1346" spans="1:6">
      <c r="A1346" t="s">
        <v>880</v>
      </c>
      <c r="B1346">
        <v>2035</v>
      </c>
      <c r="C1346" t="s">
        <v>847</v>
      </c>
      <c r="D1346">
        <v>2835.043056853192</v>
      </c>
      <c r="E1346">
        <v>2311.1960953183998</v>
      </c>
      <c r="F1346">
        <v>523.84696153479172</v>
      </c>
    </row>
    <row r="1347" spans="1:6">
      <c r="A1347" t="s">
        <v>880</v>
      </c>
      <c r="B1347">
        <v>2036</v>
      </c>
      <c r="C1347" t="s">
        <v>847</v>
      </c>
      <c r="D1347">
        <v>2856.1376651272431</v>
      </c>
      <c r="E1347">
        <v>2311.1960953183998</v>
      </c>
      <c r="F1347">
        <v>544.94156980884327</v>
      </c>
    </row>
    <row r="1348" spans="1:6">
      <c r="A1348" t="s">
        <v>880</v>
      </c>
      <c r="B1348">
        <v>2037</v>
      </c>
      <c r="C1348" t="s">
        <v>847</v>
      </c>
      <c r="D1348">
        <v>2877.1528867958318</v>
      </c>
      <c r="E1348">
        <v>2311.1960953183998</v>
      </c>
      <c r="F1348">
        <v>565.95679147743203</v>
      </c>
    </row>
    <row r="1349" spans="1:6">
      <c r="A1349" t="s">
        <v>880</v>
      </c>
      <c r="B1349">
        <v>2038</v>
      </c>
      <c r="C1349" t="s">
        <v>847</v>
      </c>
      <c r="D1349">
        <v>2898.2146532315928</v>
      </c>
      <c r="E1349">
        <v>2311.1960953183998</v>
      </c>
      <c r="F1349">
        <v>587.01855791319304</v>
      </c>
    </row>
    <row r="1350" spans="1:6">
      <c r="A1350" t="s">
        <v>880</v>
      </c>
      <c r="B1350">
        <v>2039</v>
      </c>
      <c r="C1350" t="s">
        <v>847</v>
      </c>
      <c r="D1350">
        <v>2919.3811714058579</v>
      </c>
      <c r="E1350">
        <v>2311.1960953183998</v>
      </c>
      <c r="F1350">
        <v>608.18507608745813</v>
      </c>
    </row>
    <row r="1351" spans="1:6">
      <c r="A1351" t="s">
        <v>880</v>
      </c>
      <c r="B1351">
        <v>2040</v>
      </c>
      <c r="C1351" t="s">
        <v>847</v>
      </c>
      <c r="D1351">
        <v>2940.6796711032498</v>
      </c>
      <c r="E1351">
        <v>2311.1960953183998</v>
      </c>
      <c r="F1351">
        <v>629.48357578485047</v>
      </c>
    </row>
    <row r="1352" spans="1:6">
      <c r="A1352" t="s">
        <v>880</v>
      </c>
      <c r="B1352">
        <v>2041</v>
      </c>
      <c r="C1352" t="s">
        <v>847</v>
      </c>
      <c r="D1352">
        <v>2961.747011775909</v>
      </c>
      <c r="E1352">
        <v>2311.1960953183998</v>
      </c>
      <c r="F1352">
        <v>650.55091645750917</v>
      </c>
    </row>
    <row r="1353" spans="1:6">
      <c r="A1353" t="s">
        <v>880</v>
      </c>
      <c r="B1353">
        <v>2042</v>
      </c>
      <c r="C1353" t="s">
        <v>847</v>
      </c>
      <c r="D1353">
        <v>2982.4095322812518</v>
      </c>
      <c r="E1353">
        <v>2311.1960953183998</v>
      </c>
      <c r="F1353">
        <v>671.21343696285248</v>
      </c>
    </row>
    <row r="1354" spans="1:6">
      <c r="A1354" t="s">
        <v>880</v>
      </c>
      <c r="B1354">
        <v>2043</v>
      </c>
      <c r="C1354" t="s">
        <v>847</v>
      </c>
      <c r="D1354">
        <v>3002.5803991216399</v>
      </c>
      <c r="E1354">
        <v>2311.1960953183998</v>
      </c>
      <c r="F1354">
        <v>691.38430380324007</v>
      </c>
    </row>
    <row r="1355" spans="1:6">
      <c r="A1355" t="s">
        <v>880</v>
      </c>
      <c r="B1355">
        <v>2044</v>
      </c>
      <c r="C1355" t="s">
        <v>847</v>
      </c>
      <c r="D1355">
        <v>3022.2126692344682</v>
      </c>
      <c r="E1355">
        <v>2311.1960953183998</v>
      </c>
      <c r="F1355">
        <v>711.01657391606795</v>
      </c>
    </row>
    <row r="1356" spans="1:6">
      <c r="A1356" t="s">
        <v>880</v>
      </c>
      <c r="B1356">
        <v>2045</v>
      </c>
      <c r="C1356" t="s">
        <v>847</v>
      </c>
      <c r="D1356">
        <v>3041.6648924551491</v>
      </c>
      <c r="E1356">
        <v>2311.1960953183998</v>
      </c>
      <c r="F1356">
        <v>730.46879713674934</v>
      </c>
    </row>
    <row r="1357" spans="1:6">
      <c r="A1357" t="s">
        <v>880</v>
      </c>
      <c r="B1357">
        <v>2046</v>
      </c>
      <c r="C1357" t="s">
        <v>847</v>
      </c>
      <c r="D1357">
        <v>3060.7118639629889</v>
      </c>
      <c r="E1357">
        <v>2311.1960953183998</v>
      </c>
      <c r="F1357">
        <v>749.51576864458957</v>
      </c>
    </row>
    <row r="1358" spans="1:6">
      <c r="A1358" t="s">
        <v>880</v>
      </c>
      <c r="B1358">
        <v>2047</v>
      </c>
      <c r="C1358" t="s">
        <v>847</v>
      </c>
      <c r="D1358">
        <v>3079.2437075772782</v>
      </c>
      <c r="E1358">
        <v>2311.1960953183998</v>
      </c>
      <c r="F1358">
        <v>768.04761225887842</v>
      </c>
    </row>
    <row r="1359" spans="1:6">
      <c r="A1359" t="s">
        <v>880</v>
      </c>
      <c r="B1359">
        <v>2048</v>
      </c>
      <c r="C1359" t="s">
        <v>847</v>
      </c>
      <c r="D1359">
        <v>3097.59803857918</v>
      </c>
      <c r="E1359">
        <v>2311.1960953183998</v>
      </c>
      <c r="F1359">
        <v>786.40194326077972</v>
      </c>
    </row>
    <row r="1360" spans="1:6">
      <c r="A1360" t="s">
        <v>880</v>
      </c>
      <c r="B1360">
        <v>2049</v>
      </c>
      <c r="C1360" t="s">
        <v>847</v>
      </c>
      <c r="D1360">
        <v>3115.5325529585762</v>
      </c>
      <c r="E1360">
        <v>2311.1960953183998</v>
      </c>
      <c r="F1360">
        <v>804.33645764017638</v>
      </c>
    </row>
    <row r="1361" spans="1:6">
      <c r="A1361" t="s">
        <v>880</v>
      </c>
      <c r="B1361">
        <v>2050</v>
      </c>
      <c r="C1361" t="s">
        <v>847</v>
      </c>
      <c r="D1361">
        <v>3133.3292774245519</v>
      </c>
      <c r="E1361">
        <v>2311.1960953183998</v>
      </c>
      <c r="F1361">
        <v>822.13318210615262</v>
      </c>
    </row>
    <row r="1362" spans="1:6">
      <c r="A1362" t="s">
        <v>880</v>
      </c>
      <c r="B1362">
        <v>2017</v>
      </c>
      <c r="C1362" t="s">
        <v>892</v>
      </c>
      <c r="D1362">
        <v>1740.0824462035439</v>
      </c>
      <c r="E1362">
        <v>1740.0824462035439</v>
      </c>
      <c r="F1362">
        <v>0</v>
      </c>
    </row>
    <row r="1363" spans="1:6">
      <c r="A1363" t="s">
        <v>880</v>
      </c>
      <c r="B1363">
        <v>2018</v>
      </c>
      <c r="C1363" t="s">
        <v>892</v>
      </c>
      <c r="D1363">
        <v>1108.836904858209</v>
      </c>
      <c r="E1363">
        <v>1108.836904858209</v>
      </c>
      <c r="F1363">
        <v>0</v>
      </c>
    </row>
    <row r="1364" spans="1:6">
      <c r="A1364" t="s">
        <v>880</v>
      </c>
      <c r="B1364">
        <v>2019</v>
      </c>
      <c r="C1364" t="s">
        <v>892</v>
      </c>
      <c r="D1364">
        <v>888.1201641409358</v>
      </c>
      <c r="E1364">
        <v>888.1201641409358</v>
      </c>
      <c r="F1364">
        <v>0</v>
      </c>
    </row>
    <row r="1365" spans="1:6">
      <c r="A1365" t="s">
        <v>880</v>
      </c>
      <c r="B1365">
        <v>2020</v>
      </c>
      <c r="C1365" t="s">
        <v>892</v>
      </c>
      <c r="D1365">
        <v>812.77290632009419</v>
      </c>
      <c r="E1365">
        <v>812.77290632009419</v>
      </c>
      <c r="F1365">
        <v>0</v>
      </c>
    </row>
    <row r="1366" spans="1:6">
      <c r="A1366" t="s">
        <v>880</v>
      </c>
      <c r="B1366">
        <v>2021</v>
      </c>
      <c r="C1366" t="s">
        <v>892</v>
      </c>
      <c r="D1366">
        <v>898.41091408832801</v>
      </c>
      <c r="E1366">
        <v>898.41091408832801</v>
      </c>
      <c r="F1366">
        <v>0</v>
      </c>
    </row>
    <row r="1367" spans="1:6">
      <c r="A1367" t="s">
        <v>880</v>
      </c>
      <c r="B1367">
        <v>2022</v>
      </c>
      <c r="C1367" t="s">
        <v>892</v>
      </c>
      <c r="D1367">
        <v>906.43050747432926</v>
      </c>
      <c r="E1367">
        <v>906.43050747432926</v>
      </c>
      <c r="F1367">
        <v>0</v>
      </c>
    </row>
    <row r="1368" spans="1:6">
      <c r="A1368" t="s">
        <v>880</v>
      </c>
      <c r="B1368">
        <v>2023</v>
      </c>
      <c r="C1368" t="s">
        <v>892</v>
      </c>
      <c r="D1368">
        <v>905.67767672616139</v>
      </c>
      <c r="E1368">
        <v>905.67767672616139</v>
      </c>
      <c r="F1368">
        <v>0</v>
      </c>
    </row>
    <row r="1369" spans="1:6">
      <c r="A1369" t="s">
        <v>880</v>
      </c>
      <c r="B1369">
        <v>2024</v>
      </c>
      <c r="C1369" t="s">
        <v>892</v>
      </c>
      <c r="D1369">
        <v>912.73817070634493</v>
      </c>
      <c r="E1369">
        <v>912.73817070634493</v>
      </c>
      <c r="F1369">
        <v>0</v>
      </c>
    </row>
    <row r="1370" spans="1:6">
      <c r="A1370" t="s">
        <v>880</v>
      </c>
      <c r="B1370">
        <v>2025</v>
      </c>
      <c r="C1370" t="s">
        <v>892</v>
      </c>
      <c r="D1370">
        <v>920.73761523838846</v>
      </c>
      <c r="E1370">
        <v>920.73761523838846</v>
      </c>
      <c r="F1370">
        <v>0</v>
      </c>
    </row>
    <row r="1371" spans="1:6">
      <c r="A1371" t="s">
        <v>880</v>
      </c>
      <c r="B1371">
        <v>2026</v>
      </c>
      <c r="C1371" t="s">
        <v>892</v>
      </c>
      <c r="D1371">
        <v>928.92519523918975</v>
      </c>
      <c r="E1371">
        <v>928.92519523918975</v>
      </c>
      <c r="F1371">
        <v>0</v>
      </c>
    </row>
    <row r="1372" spans="1:6">
      <c r="A1372" t="s">
        <v>880</v>
      </c>
      <c r="B1372">
        <v>2027</v>
      </c>
      <c r="C1372" t="s">
        <v>892</v>
      </c>
      <c r="D1372">
        <v>947.48069068345285</v>
      </c>
      <c r="E1372">
        <v>947.48069068345285</v>
      </c>
      <c r="F1372">
        <v>0</v>
      </c>
    </row>
    <row r="1373" spans="1:6">
      <c r="A1373" t="s">
        <v>880</v>
      </c>
      <c r="B1373">
        <v>2028</v>
      </c>
      <c r="C1373" t="s">
        <v>892</v>
      </c>
      <c r="D1373">
        <v>954.99855495894496</v>
      </c>
      <c r="E1373">
        <v>954.99855495894496</v>
      </c>
      <c r="F1373">
        <v>0</v>
      </c>
    </row>
    <row r="1374" spans="1:6">
      <c r="A1374" t="s">
        <v>880</v>
      </c>
      <c r="B1374">
        <v>2029</v>
      </c>
      <c r="C1374" t="s">
        <v>892</v>
      </c>
      <c r="D1374">
        <v>963.0431482336453</v>
      </c>
      <c r="E1374">
        <v>963.0431482336453</v>
      </c>
      <c r="F1374">
        <v>0</v>
      </c>
    </row>
    <row r="1375" spans="1:6">
      <c r="A1375" t="s">
        <v>880</v>
      </c>
      <c r="B1375">
        <v>2030</v>
      </c>
      <c r="C1375" t="s">
        <v>892</v>
      </c>
      <c r="D1375">
        <v>971.1613291630382</v>
      </c>
      <c r="E1375">
        <v>971.1613291630382</v>
      </c>
      <c r="F1375">
        <v>0</v>
      </c>
    </row>
    <row r="1376" spans="1:6">
      <c r="A1376" t="s">
        <v>880</v>
      </c>
      <c r="B1376">
        <v>2031</v>
      </c>
      <c r="C1376" t="s">
        <v>892</v>
      </c>
      <c r="D1376">
        <v>979.51985417396645</v>
      </c>
      <c r="E1376">
        <v>979.51985417396645</v>
      </c>
      <c r="F1376">
        <v>0</v>
      </c>
    </row>
    <row r="1377" spans="1:6">
      <c r="A1377" t="s">
        <v>880</v>
      </c>
      <c r="B1377">
        <v>2032</v>
      </c>
      <c r="C1377" t="s">
        <v>892</v>
      </c>
      <c r="D1377">
        <v>987.98894447955468</v>
      </c>
      <c r="E1377">
        <v>987.98894447955468</v>
      </c>
      <c r="F1377">
        <v>0</v>
      </c>
    </row>
    <row r="1378" spans="1:6">
      <c r="A1378" t="s">
        <v>880</v>
      </c>
      <c r="B1378">
        <v>2033</v>
      </c>
      <c r="C1378" t="s">
        <v>892</v>
      </c>
      <c r="D1378">
        <v>996.50486881788504</v>
      </c>
      <c r="E1378">
        <v>996.50486881788504</v>
      </c>
      <c r="F1378">
        <v>0</v>
      </c>
    </row>
    <row r="1379" spans="1:6">
      <c r="A1379" t="s">
        <v>880</v>
      </c>
      <c r="B1379">
        <v>2034</v>
      </c>
      <c r="C1379" t="s">
        <v>892</v>
      </c>
      <c r="D1379">
        <v>1005.01604703484</v>
      </c>
      <c r="E1379">
        <v>1005.01604703484</v>
      </c>
      <c r="F1379">
        <v>0</v>
      </c>
    </row>
    <row r="1380" spans="1:6">
      <c r="A1380" t="s">
        <v>880</v>
      </c>
      <c r="B1380">
        <v>2035</v>
      </c>
      <c r="C1380" t="s">
        <v>892</v>
      </c>
      <c r="D1380">
        <v>1013.4759403019031</v>
      </c>
      <c r="E1380">
        <v>1013.4759403019031</v>
      </c>
      <c r="F1380">
        <v>0</v>
      </c>
    </row>
    <row r="1381" spans="1:6">
      <c r="A1381" t="s">
        <v>880</v>
      </c>
      <c r="B1381">
        <v>2036</v>
      </c>
      <c r="C1381" t="s">
        <v>892</v>
      </c>
      <c r="D1381">
        <v>1021.727050313979</v>
      </c>
      <c r="E1381">
        <v>1021.727050313979</v>
      </c>
      <c r="F1381">
        <v>0</v>
      </c>
    </row>
    <row r="1382" spans="1:6">
      <c r="A1382" t="s">
        <v>880</v>
      </c>
      <c r="B1382">
        <v>2037</v>
      </c>
      <c r="C1382" t="s">
        <v>892</v>
      </c>
      <c r="D1382">
        <v>1030.045335888615</v>
      </c>
      <c r="E1382">
        <v>1030.045335888615</v>
      </c>
      <c r="F1382">
        <v>0</v>
      </c>
    </row>
    <row r="1383" spans="1:6">
      <c r="A1383" t="s">
        <v>880</v>
      </c>
      <c r="B1383">
        <v>2038</v>
      </c>
      <c r="C1383" t="s">
        <v>892</v>
      </c>
      <c r="D1383">
        <v>1038.431343928738</v>
      </c>
      <c r="E1383">
        <v>1038.431343928738</v>
      </c>
      <c r="F1383">
        <v>0</v>
      </c>
    </row>
    <row r="1384" spans="1:6">
      <c r="A1384" t="s">
        <v>880</v>
      </c>
      <c r="B1384">
        <v>2039</v>
      </c>
      <c r="C1384" t="s">
        <v>892</v>
      </c>
      <c r="D1384">
        <v>1046.885625789826</v>
      </c>
      <c r="E1384">
        <v>1046.885625789826</v>
      </c>
      <c r="F1384">
        <v>0</v>
      </c>
    </row>
    <row r="1385" spans="1:6">
      <c r="A1385" t="s">
        <v>880</v>
      </c>
      <c r="B1385">
        <v>2040</v>
      </c>
      <c r="C1385" t="s">
        <v>892</v>
      </c>
      <c r="D1385">
        <v>1055.408737316164</v>
      </c>
      <c r="E1385">
        <v>1055.408737316164</v>
      </c>
      <c r="F1385">
        <v>0</v>
      </c>
    </row>
    <row r="1386" spans="1:6">
      <c r="A1386" t="s">
        <v>880</v>
      </c>
      <c r="B1386">
        <v>2041</v>
      </c>
      <c r="C1386" t="s">
        <v>892</v>
      </c>
      <c r="D1386">
        <v>1063.7249368946291</v>
      </c>
      <c r="E1386">
        <v>1063.7249368946291</v>
      </c>
      <c r="F1386">
        <v>0</v>
      </c>
    </row>
    <row r="1387" spans="1:6">
      <c r="A1387" t="s">
        <v>880</v>
      </c>
      <c r="B1387">
        <v>2042</v>
      </c>
      <c r="C1387" t="s">
        <v>892</v>
      </c>
      <c r="D1387">
        <v>1071.828120827337</v>
      </c>
      <c r="E1387">
        <v>1071.828120827337</v>
      </c>
      <c r="F1387">
        <v>0</v>
      </c>
    </row>
    <row r="1388" spans="1:6">
      <c r="A1388" t="s">
        <v>880</v>
      </c>
      <c r="B1388">
        <v>2043</v>
      </c>
      <c r="C1388" t="s">
        <v>892</v>
      </c>
      <c r="D1388">
        <v>1079.7123014944359</v>
      </c>
      <c r="E1388">
        <v>1079.7123014944359</v>
      </c>
      <c r="F1388">
        <v>0</v>
      </c>
    </row>
    <row r="1389" spans="1:6">
      <c r="A1389" t="s">
        <v>880</v>
      </c>
      <c r="B1389">
        <v>2044</v>
      </c>
      <c r="C1389" t="s">
        <v>892</v>
      </c>
      <c r="D1389">
        <v>1087.3716146479419</v>
      </c>
      <c r="E1389">
        <v>1087.3716146479419</v>
      </c>
      <c r="F1389">
        <v>0</v>
      </c>
    </row>
    <row r="1390" spans="1:6">
      <c r="A1390" t="s">
        <v>880</v>
      </c>
      <c r="B1390">
        <v>2045</v>
      </c>
      <c r="C1390" t="s">
        <v>892</v>
      </c>
      <c r="D1390">
        <v>1095.0852617919959</v>
      </c>
      <c r="E1390">
        <v>1095.0852617919959</v>
      </c>
      <c r="F1390">
        <v>0</v>
      </c>
    </row>
    <row r="1391" spans="1:6">
      <c r="A1391" t="s">
        <v>880</v>
      </c>
      <c r="B1391">
        <v>2046</v>
      </c>
      <c r="C1391" t="s">
        <v>892</v>
      </c>
      <c r="D1391">
        <v>1102.5666718922951</v>
      </c>
      <c r="E1391">
        <v>1102.5666718922951</v>
      </c>
      <c r="F1391">
        <v>0</v>
      </c>
    </row>
    <row r="1392" spans="1:6">
      <c r="A1392" t="s">
        <v>880</v>
      </c>
      <c r="B1392">
        <v>2047</v>
      </c>
      <c r="C1392" t="s">
        <v>892</v>
      </c>
      <c r="D1392">
        <v>1109.8102092227491</v>
      </c>
      <c r="E1392">
        <v>1109.8102092227491</v>
      </c>
      <c r="F1392">
        <v>0</v>
      </c>
    </row>
    <row r="1393" spans="1:6">
      <c r="A1393" t="s">
        <v>880</v>
      </c>
      <c r="B1393">
        <v>2048</v>
      </c>
      <c r="C1393" t="s">
        <v>892</v>
      </c>
      <c r="D1393">
        <v>1117.101334453683</v>
      </c>
      <c r="E1393">
        <v>1117.101334453683</v>
      </c>
      <c r="F1393">
        <v>0</v>
      </c>
    </row>
    <row r="1394" spans="1:6">
      <c r="A1394" t="s">
        <v>880</v>
      </c>
      <c r="B1394">
        <v>2049</v>
      </c>
      <c r="C1394" t="s">
        <v>892</v>
      </c>
      <c r="D1394">
        <v>1124.1474980064429</v>
      </c>
      <c r="E1394">
        <v>1124.1474980064429</v>
      </c>
      <c r="F1394">
        <v>0</v>
      </c>
    </row>
    <row r="1395" spans="1:6">
      <c r="A1395" t="s">
        <v>880</v>
      </c>
      <c r="B1395">
        <v>2050</v>
      </c>
      <c r="C1395" t="s">
        <v>892</v>
      </c>
      <c r="D1395">
        <v>1131.2381055315459</v>
      </c>
      <c r="E1395">
        <v>1131.2381055315459</v>
      </c>
      <c r="F1395">
        <v>0</v>
      </c>
    </row>
    <row r="1396" spans="1:6">
      <c r="A1396" t="s">
        <v>880</v>
      </c>
      <c r="B1396">
        <v>2017</v>
      </c>
      <c r="C1396" t="s">
        <v>853</v>
      </c>
      <c r="D1396">
        <v>0</v>
      </c>
      <c r="E1396">
        <v>0</v>
      </c>
      <c r="F1396">
        <v>0</v>
      </c>
    </row>
    <row r="1397" spans="1:6">
      <c r="A1397" t="s">
        <v>880</v>
      </c>
      <c r="B1397">
        <v>2018</v>
      </c>
      <c r="C1397" t="s">
        <v>853</v>
      </c>
      <c r="D1397">
        <v>0</v>
      </c>
      <c r="E1397">
        <v>0</v>
      </c>
      <c r="F1397">
        <v>0</v>
      </c>
    </row>
    <row r="1398" spans="1:6">
      <c r="A1398" t="s">
        <v>880</v>
      </c>
      <c r="B1398">
        <v>2019</v>
      </c>
      <c r="C1398" t="s">
        <v>853</v>
      </c>
      <c r="D1398">
        <v>0</v>
      </c>
      <c r="E1398">
        <v>0</v>
      </c>
      <c r="F1398">
        <v>0</v>
      </c>
    </row>
    <row r="1399" spans="1:6">
      <c r="A1399" t="s">
        <v>880</v>
      </c>
      <c r="B1399">
        <v>2020</v>
      </c>
      <c r="C1399" t="s">
        <v>853</v>
      </c>
      <c r="D1399">
        <v>0</v>
      </c>
      <c r="E1399">
        <v>0</v>
      </c>
      <c r="F1399">
        <v>0</v>
      </c>
    </row>
    <row r="1400" spans="1:6">
      <c r="A1400" t="s">
        <v>880</v>
      </c>
      <c r="B1400">
        <v>2021</v>
      </c>
      <c r="C1400" t="s">
        <v>853</v>
      </c>
      <c r="D1400">
        <v>0</v>
      </c>
      <c r="E1400">
        <v>0</v>
      </c>
      <c r="F1400">
        <v>0</v>
      </c>
    </row>
    <row r="1401" spans="1:6">
      <c r="A1401" t="s">
        <v>880</v>
      </c>
      <c r="B1401">
        <v>2022</v>
      </c>
      <c r="C1401" t="s">
        <v>853</v>
      </c>
      <c r="D1401">
        <v>0</v>
      </c>
      <c r="E1401">
        <v>0</v>
      </c>
      <c r="F1401">
        <v>0</v>
      </c>
    </row>
    <row r="1402" spans="1:6">
      <c r="A1402" t="s">
        <v>880</v>
      </c>
      <c r="B1402">
        <v>2023</v>
      </c>
      <c r="C1402" t="s">
        <v>853</v>
      </c>
      <c r="D1402">
        <v>0</v>
      </c>
      <c r="E1402">
        <v>0</v>
      </c>
      <c r="F1402">
        <v>0</v>
      </c>
    </row>
    <row r="1403" spans="1:6">
      <c r="A1403" t="s">
        <v>880</v>
      </c>
      <c r="B1403">
        <v>2024</v>
      </c>
      <c r="C1403" t="s">
        <v>853</v>
      </c>
      <c r="D1403">
        <v>0</v>
      </c>
      <c r="E1403">
        <v>0</v>
      </c>
      <c r="F1403">
        <v>0</v>
      </c>
    </row>
    <row r="1404" spans="1:6">
      <c r="A1404" t="s">
        <v>880</v>
      </c>
      <c r="B1404">
        <v>2025</v>
      </c>
      <c r="C1404" t="s">
        <v>853</v>
      </c>
      <c r="D1404">
        <v>0</v>
      </c>
      <c r="E1404">
        <v>0</v>
      </c>
      <c r="F1404">
        <v>0</v>
      </c>
    </row>
    <row r="1405" spans="1:6">
      <c r="A1405" t="s">
        <v>880</v>
      </c>
      <c r="B1405">
        <v>2026</v>
      </c>
      <c r="C1405" t="s">
        <v>853</v>
      </c>
      <c r="D1405">
        <v>0</v>
      </c>
      <c r="E1405">
        <v>0</v>
      </c>
      <c r="F1405">
        <v>0</v>
      </c>
    </row>
    <row r="1406" spans="1:6">
      <c r="A1406" t="s">
        <v>880</v>
      </c>
      <c r="B1406">
        <v>2027</v>
      </c>
      <c r="C1406" t="s">
        <v>853</v>
      </c>
      <c r="D1406">
        <v>0</v>
      </c>
      <c r="E1406">
        <v>0</v>
      </c>
      <c r="F1406">
        <v>0</v>
      </c>
    </row>
    <row r="1407" spans="1:6">
      <c r="A1407" t="s">
        <v>880</v>
      </c>
      <c r="B1407">
        <v>2028</v>
      </c>
      <c r="C1407" t="s">
        <v>853</v>
      </c>
      <c r="D1407">
        <v>0</v>
      </c>
      <c r="E1407">
        <v>0</v>
      </c>
      <c r="F1407">
        <v>0</v>
      </c>
    </row>
    <row r="1408" spans="1:6">
      <c r="A1408" t="s">
        <v>880</v>
      </c>
      <c r="B1408">
        <v>2029</v>
      </c>
      <c r="C1408" t="s">
        <v>853</v>
      </c>
      <c r="D1408">
        <v>0</v>
      </c>
      <c r="E1408">
        <v>0</v>
      </c>
      <c r="F1408">
        <v>0</v>
      </c>
    </row>
    <row r="1409" spans="1:6">
      <c r="A1409" t="s">
        <v>880</v>
      </c>
      <c r="B1409">
        <v>2030</v>
      </c>
      <c r="C1409" t="s">
        <v>853</v>
      </c>
      <c r="D1409">
        <v>0</v>
      </c>
      <c r="E1409">
        <v>0</v>
      </c>
      <c r="F1409">
        <v>0</v>
      </c>
    </row>
    <row r="1410" spans="1:6">
      <c r="A1410" t="s">
        <v>880</v>
      </c>
      <c r="B1410">
        <v>2031</v>
      </c>
      <c r="C1410" t="s">
        <v>853</v>
      </c>
      <c r="D1410">
        <v>0</v>
      </c>
      <c r="E1410">
        <v>0</v>
      </c>
      <c r="F1410">
        <v>0</v>
      </c>
    </row>
    <row r="1411" spans="1:6">
      <c r="A1411" t="s">
        <v>880</v>
      </c>
      <c r="B1411">
        <v>2032</v>
      </c>
      <c r="C1411" t="s">
        <v>853</v>
      </c>
      <c r="D1411">
        <v>0</v>
      </c>
      <c r="E1411">
        <v>0</v>
      </c>
      <c r="F1411">
        <v>0</v>
      </c>
    </row>
    <row r="1412" spans="1:6">
      <c r="A1412" t="s">
        <v>880</v>
      </c>
      <c r="B1412">
        <v>2033</v>
      </c>
      <c r="C1412" t="s">
        <v>853</v>
      </c>
      <c r="D1412">
        <v>0</v>
      </c>
      <c r="E1412">
        <v>0</v>
      </c>
      <c r="F1412">
        <v>0</v>
      </c>
    </row>
    <row r="1413" spans="1:6">
      <c r="A1413" t="s">
        <v>880</v>
      </c>
      <c r="B1413">
        <v>2034</v>
      </c>
      <c r="C1413" t="s">
        <v>853</v>
      </c>
      <c r="D1413">
        <v>0</v>
      </c>
      <c r="E1413">
        <v>0</v>
      </c>
      <c r="F1413">
        <v>0</v>
      </c>
    </row>
    <row r="1414" spans="1:6">
      <c r="A1414" t="s">
        <v>880</v>
      </c>
      <c r="B1414">
        <v>2035</v>
      </c>
      <c r="C1414" t="s">
        <v>853</v>
      </c>
      <c r="D1414">
        <v>0</v>
      </c>
      <c r="E1414">
        <v>0</v>
      </c>
      <c r="F1414">
        <v>0</v>
      </c>
    </row>
    <row r="1415" spans="1:6">
      <c r="A1415" t="s">
        <v>880</v>
      </c>
      <c r="B1415">
        <v>2036</v>
      </c>
      <c r="C1415" t="s">
        <v>853</v>
      </c>
      <c r="D1415">
        <v>0</v>
      </c>
      <c r="E1415">
        <v>0</v>
      </c>
      <c r="F1415">
        <v>0</v>
      </c>
    </row>
    <row r="1416" spans="1:6">
      <c r="A1416" t="s">
        <v>880</v>
      </c>
      <c r="B1416">
        <v>2037</v>
      </c>
      <c r="C1416" t="s">
        <v>853</v>
      </c>
      <c r="D1416">
        <v>0</v>
      </c>
      <c r="E1416">
        <v>0</v>
      </c>
      <c r="F1416">
        <v>0</v>
      </c>
    </row>
    <row r="1417" spans="1:6">
      <c r="A1417" t="s">
        <v>880</v>
      </c>
      <c r="B1417">
        <v>2038</v>
      </c>
      <c r="C1417" t="s">
        <v>853</v>
      </c>
      <c r="D1417">
        <v>0</v>
      </c>
      <c r="E1417">
        <v>0</v>
      </c>
      <c r="F1417">
        <v>0</v>
      </c>
    </row>
    <row r="1418" spans="1:6">
      <c r="A1418" t="s">
        <v>880</v>
      </c>
      <c r="B1418">
        <v>2039</v>
      </c>
      <c r="C1418" t="s">
        <v>853</v>
      </c>
      <c r="D1418">
        <v>0</v>
      </c>
      <c r="E1418">
        <v>0</v>
      </c>
      <c r="F1418">
        <v>0</v>
      </c>
    </row>
    <row r="1419" spans="1:6">
      <c r="A1419" t="s">
        <v>880</v>
      </c>
      <c r="B1419">
        <v>2040</v>
      </c>
      <c r="C1419" t="s">
        <v>853</v>
      </c>
      <c r="D1419">
        <v>0</v>
      </c>
      <c r="E1419">
        <v>0</v>
      </c>
      <c r="F1419">
        <v>0</v>
      </c>
    </row>
    <row r="1420" spans="1:6">
      <c r="A1420" t="s">
        <v>880</v>
      </c>
      <c r="B1420">
        <v>2041</v>
      </c>
      <c r="C1420" t="s">
        <v>853</v>
      </c>
      <c r="D1420">
        <v>0</v>
      </c>
      <c r="E1420">
        <v>0</v>
      </c>
      <c r="F1420">
        <v>0</v>
      </c>
    </row>
    <row r="1421" spans="1:6">
      <c r="A1421" t="s">
        <v>880</v>
      </c>
      <c r="B1421">
        <v>2042</v>
      </c>
      <c r="C1421" t="s">
        <v>853</v>
      </c>
      <c r="D1421">
        <v>0</v>
      </c>
      <c r="E1421">
        <v>0</v>
      </c>
      <c r="F1421">
        <v>0</v>
      </c>
    </row>
    <row r="1422" spans="1:6">
      <c r="A1422" t="s">
        <v>880</v>
      </c>
      <c r="B1422">
        <v>2043</v>
      </c>
      <c r="C1422" t="s">
        <v>853</v>
      </c>
      <c r="D1422">
        <v>0</v>
      </c>
      <c r="E1422">
        <v>0</v>
      </c>
      <c r="F1422">
        <v>0</v>
      </c>
    </row>
    <row r="1423" spans="1:6">
      <c r="A1423" t="s">
        <v>880</v>
      </c>
      <c r="B1423">
        <v>2044</v>
      </c>
      <c r="C1423" t="s">
        <v>853</v>
      </c>
      <c r="D1423">
        <v>0</v>
      </c>
      <c r="E1423">
        <v>0</v>
      </c>
      <c r="F1423">
        <v>0</v>
      </c>
    </row>
    <row r="1424" spans="1:6">
      <c r="A1424" t="s">
        <v>880</v>
      </c>
      <c r="B1424">
        <v>2045</v>
      </c>
      <c r="C1424" t="s">
        <v>853</v>
      </c>
      <c r="D1424">
        <v>0</v>
      </c>
      <c r="E1424">
        <v>0</v>
      </c>
      <c r="F1424">
        <v>0</v>
      </c>
    </row>
    <row r="1425" spans="1:6">
      <c r="A1425" t="s">
        <v>880</v>
      </c>
      <c r="B1425">
        <v>2046</v>
      </c>
      <c r="C1425" t="s">
        <v>853</v>
      </c>
      <c r="D1425">
        <v>0</v>
      </c>
      <c r="E1425">
        <v>0</v>
      </c>
      <c r="F1425">
        <v>0</v>
      </c>
    </row>
    <row r="1426" spans="1:6">
      <c r="A1426" t="s">
        <v>880</v>
      </c>
      <c r="B1426">
        <v>2047</v>
      </c>
      <c r="C1426" t="s">
        <v>853</v>
      </c>
      <c r="D1426">
        <v>0</v>
      </c>
      <c r="E1426">
        <v>0</v>
      </c>
      <c r="F1426">
        <v>0</v>
      </c>
    </row>
    <row r="1427" spans="1:6">
      <c r="A1427" t="s">
        <v>880</v>
      </c>
      <c r="B1427">
        <v>2048</v>
      </c>
      <c r="C1427" t="s">
        <v>853</v>
      </c>
      <c r="D1427">
        <v>0</v>
      </c>
      <c r="E1427">
        <v>0</v>
      </c>
      <c r="F1427">
        <v>0</v>
      </c>
    </row>
    <row r="1428" spans="1:6">
      <c r="A1428" t="s">
        <v>880</v>
      </c>
      <c r="B1428">
        <v>2049</v>
      </c>
      <c r="C1428" t="s">
        <v>853</v>
      </c>
      <c r="D1428">
        <v>0</v>
      </c>
      <c r="E1428">
        <v>0</v>
      </c>
      <c r="F1428">
        <v>0</v>
      </c>
    </row>
    <row r="1429" spans="1:6">
      <c r="A1429" t="s">
        <v>880</v>
      </c>
      <c r="B1429">
        <v>2050</v>
      </c>
      <c r="C1429" t="s">
        <v>853</v>
      </c>
      <c r="D1429">
        <v>0</v>
      </c>
      <c r="E1429">
        <v>0</v>
      </c>
      <c r="F1429">
        <v>0</v>
      </c>
    </row>
    <row r="1430" spans="1:6">
      <c r="A1430" t="s">
        <v>881</v>
      </c>
      <c r="B1430">
        <v>2017</v>
      </c>
      <c r="C1430" t="s">
        <v>323</v>
      </c>
      <c r="D1430">
        <v>21.593431157965021</v>
      </c>
      <c r="E1430">
        <v>21.593431157965021</v>
      </c>
      <c r="F1430">
        <v>0</v>
      </c>
    </row>
    <row r="1431" spans="1:6">
      <c r="A1431" t="s">
        <v>881</v>
      </c>
      <c r="B1431">
        <v>2018</v>
      </c>
      <c r="C1431" t="s">
        <v>323</v>
      </c>
      <c r="D1431">
        <v>0.52694178184976126</v>
      </c>
      <c r="E1431">
        <v>0.52694178184976126</v>
      </c>
      <c r="F1431">
        <v>0</v>
      </c>
    </row>
    <row r="1432" spans="1:6">
      <c r="A1432" t="s">
        <v>881</v>
      </c>
      <c r="B1432">
        <v>2019</v>
      </c>
      <c r="C1432" t="s">
        <v>323</v>
      </c>
      <c r="D1432">
        <v>0.47391777440995497</v>
      </c>
      <c r="E1432">
        <v>0.47391777440995497</v>
      </c>
      <c r="F1432">
        <v>0</v>
      </c>
    </row>
    <row r="1433" spans="1:6">
      <c r="A1433" t="s">
        <v>881</v>
      </c>
      <c r="B1433">
        <v>2020</v>
      </c>
      <c r="C1433" t="s">
        <v>323</v>
      </c>
      <c r="D1433">
        <v>7.6035649807059E-2</v>
      </c>
      <c r="E1433">
        <v>7.6035649807059E-2</v>
      </c>
      <c r="F1433">
        <v>0</v>
      </c>
    </row>
    <row r="1434" spans="1:6">
      <c r="A1434" t="s">
        <v>881</v>
      </c>
      <c r="B1434">
        <v>2021</v>
      </c>
      <c r="C1434" t="s">
        <v>323</v>
      </c>
      <c r="D1434">
        <v>8.8400485721756419E-2</v>
      </c>
      <c r="E1434">
        <v>8.8400485721756419E-2</v>
      </c>
      <c r="F1434">
        <v>0</v>
      </c>
    </row>
    <row r="1435" spans="1:6">
      <c r="A1435" t="s">
        <v>881</v>
      </c>
      <c r="B1435">
        <v>2022</v>
      </c>
      <c r="C1435" t="s">
        <v>323</v>
      </c>
      <c r="D1435">
        <v>7.659375697768793E-2</v>
      </c>
      <c r="E1435">
        <v>7.659375697768793E-2</v>
      </c>
      <c r="F1435">
        <v>0</v>
      </c>
    </row>
    <row r="1436" spans="1:6">
      <c r="A1436" t="s">
        <v>881</v>
      </c>
      <c r="B1436">
        <v>2023</v>
      </c>
      <c r="C1436" t="s">
        <v>323</v>
      </c>
      <c r="D1436">
        <v>7.659375697768793E-2</v>
      </c>
      <c r="E1436">
        <v>7.659375697768793E-2</v>
      </c>
      <c r="F1436">
        <v>0</v>
      </c>
    </row>
    <row r="1437" spans="1:6">
      <c r="A1437" t="s">
        <v>881</v>
      </c>
      <c r="B1437">
        <v>2024</v>
      </c>
      <c r="C1437" t="s">
        <v>323</v>
      </c>
      <c r="D1437">
        <v>7.659375697768793E-2</v>
      </c>
      <c r="E1437">
        <v>7.659375697768793E-2</v>
      </c>
      <c r="F1437">
        <v>0</v>
      </c>
    </row>
    <row r="1438" spans="1:6">
      <c r="A1438" t="s">
        <v>881</v>
      </c>
      <c r="B1438">
        <v>2025</v>
      </c>
      <c r="C1438" t="s">
        <v>323</v>
      </c>
      <c r="D1438">
        <v>7.659375697768793E-2</v>
      </c>
      <c r="E1438">
        <v>7.659375697768793E-2</v>
      </c>
      <c r="F1438">
        <v>0</v>
      </c>
    </row>
    <row r="1439" spans="1:6">
      <c r="A1439" t="s">
        <v>881</v>
      </c>
      <c r="B1439">
        <v>2026</v>
      </c>
      <c r="C1439" t="s">
        <v>323</v>
      </c>
      <c r="D1439">
        <v>7.659375697768793E-2</v>
      </c>
      <c r="E1439">
        <v>7.659375697768793E-2</v>
      </c>
      <c r="F1439">
        <v>0</v>
      </c>
    </row>
    <row r="1440" spans="1:6">
      <c r="A1440" t="s">
        <v>881</v>
      </c>
      <c r="B1440">
        <v>2027</v>
      </c>
      <c r="C1440" t="s">
        <v>323</v>
      </c>
      <c r="D1440">
        <v>7.659375697768793E-2</v>
      </c>
      <c r="E1440">
        <v>7.659375697768793E-2</v>
      </c>
      <c r="F1440">
        <v>0</v>
      </c>
    </row>
    <row r="1441" spans="1:6">
      <c r="A1441" t="s">
        <v>881</v>
      </c>
      <c r="B1441">
        <v>2028</v>
      </c>
      <c r="C1441" t="s">
        <v>323</v>
      </c>
      <c r="D1441">
        <v>7.659375697768793E-2</v>
      </c>
      <c r="E1441">
        <v>7.659375697768793E-2</v>
      </c>
      <c r="F1441">
        <v>0</v>
      </c>
    </row>
    <row r="1442" spans="1:6">
      <c r="A1442" t="s">
        <v>881</v>
      </c>
      <c r="B1442">
        <v>2029</v>
      </c>
      <c r="C1442" t="s">
        <v>323</v>
      </c>
      <c r="D1442">
        <v>7.659375697768793E-2</v>
      </c>
      <c r="E1442">
        <v>7.659375697768793E-2</v>
      </c>
      <c r="F1442">
        <v>0</v>
      </c>
    </row>
    <row r="1443" spans="1:6">
      <c r="A1443" t="s">
        <v>881</v>
      </c>
      <c r="B1443">
        <v>2030</v>
      </c>
      <c r="C1443" t="s">
        <v>323</v>
      </c>
      <c r="D1443">
        <v>7.659375697768793E-2</v>
      </c>
      <c r="E1443">
        <v>7.659375697768793E-2</v>
      </c>
      <c r="F1443">
        <v>0</v>
      </c>
    </row>
    <row r="1444" spans="1:6">
      <c r="A1444" t="s">
        <v>881</v>
      </c>
      <c r="B1444">
        <v>2031</v>
      </c>
      <c r="C1444" t="s">
        <v>323</v>
      </c>
      <c r="D1444">
        <v>7.659375697768793E-2</v>
      </c>
      <c r="E1444">
        <v>7.659375697768793E-2</v>
      </c>
      <c r="F1444">
        <v>0</v>
      </c>
    </row>
    <row r="1445" spans="1:6">
      <c r="A1445" t="s">
        <v>881</v>
      </c>
      <c r="B1445">
        <v>2032</v>
      </c>
      <c r="C1445" t="s">
        <v>323</v>
      </c>
      <c r="D1445">
        <v>7.659375697768793E-2</v>
      </c>
      <c r="E1445">
        <v>7.659375697768793E-2</v>
      </c>
      <c r="F1445">
        <v>0</v>
      </c>
    </row>
    <row r="1446" spans="1:6">
      <c r="A1446" t="s">
        <v>881</v>
      </c>
      <c r="B1446">
        <v>2033</v>
      </c>
      <c r="C1446" t="s">
        <v>323</v>
      </c>
      <c r="D1446">
        <v>7.659375697768793E-2</v>
      </c>
      <c r="E1446">
        <v>7.659375697768793E-2</v>
      </c>
      <c r="F1446">
        <v>0</v>
      </c>
    </row>
    <row r="1447" spans="1:6">
      <c r="A1447" t="s">
        <v>881</v>
      </c>
      <c r="B1447">
        <v>2034</v>
      </c>
      <c r="C1447" t="s">
        <v>323</v>
      </c>
      <c r="D1447">
        <v>7.659375697768793E-2</v>
      </c>
      <c r="E1447">
        <v>7.659375697768793E-2</v>
      </c>
      <c r="F1447">
        <v>0</v>
      </c>
    </row>
    <row r="1448" spans="1:6">
      <c r="A1448" t="s">
        <v>881</v>
      </c>
      <c r="B1448">
        <v>2035</v>
      </c>
      <c r="C1448" t="s">
        <v>323</v>
      </c>
      <c r="D1448">
        <v>7.659375697768793E-2</v>
      </c>
      <c r="E1448">
        <v>7.659375697768793E-2</v>
      </c>
      <c r="F1448">
        <v>0</v>
      </c>
    </row>
    <row r="1449" spans="1:6">
      <c r="A1449" t="s">
        <v>881</v>
      </c>
      <c r="B1449">
        <v>2036</v>
      </c>
      <c r="C1449" t="s">
        <v>323</v>
      </c>
      <c r="D1449">
        <v>7.659375697768793E-2</v>
      </c>
      <c r="E1449">
        <v>7.659375697768793E-2</v>
      </c>
      <c r="F1449">
        <v>0</v>
      </c>
    </row>
    <row r="1450" spans="1:6">
      <c r="A1450" t="s">
        <v>881</v>
      </c>
      <c r="B1450">
        <v>2037</v>
      </c>
      <c r="C1450" t="s">
        <v>323</v>
      </c>
      <c r="D1450">
        <v>7.659375697768793E-2</v>
      </c>
      <c r="E1450">
        <v>7.659375697768793E-2</v>
      </c>
      <c r="F1450">
        <v>0</v>
      </c>
    </row>
    <row r="1451" spans="1:6">
      <c r="A1451" t="s">
        <v>881</v>
      </c>
      <c r="B1451">
        <v>2038</v>
      </c>
      <c r="C1451" t="s">
        <v>323</v>
      </c>
      <c r="D1451">
        <v>7.659375697768793E-2</v>
      </c>
      <c r="E1451">
        <v>7.659375697768793E-2</v>
      </c>
      <c r="F1451">
        <v>0</v>
      </c>
    </row>
    <row r="1452" spans="1:6">
      <c r="A1452" t="s">
        <v>881</v>
      </c>
      <c r="B1452">
        <v>2039</v>
      </c>
      <c r="C1452" t="s">
        <v>323</v>
      </c>
      <c r="D1452">
        <v>7.659375697768793E-2</v>
      </c>
      <c r="E1452">
        <v>7.659375697768793E-2</v>
      </c>
      <c r="F1452">
        <v>0</v>
      </c>
    </row>
    <row r="1453" spans="1:6">
      <c r="A1453" t="s">
        <v>881</v>
      </c>
      <c r="B1453">
        <v>2040</v>
      </c>
      <c r="C1453" t="s">
        <v>323</v>
      </c>
      <c r="D1453">
        <v>7.659375697768793E-2</v>
      </c>
      <c r="E1453">
        <v>7.659375697768793E-2</v>
      </c>
      <c r="F1453">
        <v>0</v>
      </c>
    </row>
    <row r="1454" spans="1:6">
      <c r="A1454" t="s">
        <v>881</v>
      </c>
      <c r="B1454">
        <v>2041</v>
      </c>
      <c r="C1454" t="s">
        <v>323</v>
      </c>
      <c r="D1454">
        <v>7.659375697768793E-2</v>
      </c>
      <c r="E1454">
        <v>7.659375697768793E-2</v>
      </c>
      <c r="F1454">
        <v>0</v>
      </c>
    </row>
    <row r="1455" spans="1:6">
      <c r="A1455" t="s">
        <v>881</v>
      </c>
      <c r="B1455">
        <v>2042</v>
      </c>
      <c r="C1455" t="s">
        <v>323</v>
      </c>
      <c r="D1455">
        <v>7.659375697768793E-2</v>
      </c>
      <c r="E1455">
        <v>7.659375697768793E-2</v>
      </c>
      <c r="F1455">
        <v>0</v>
      </c>
    </row>
    <row r="1456" spans="1:6">
      <c r="A1456" t="s">
        <v>881</v>
      </c>
      <c r="B1456">
        <v>2043</v>
      </c>
      <c r="C1456" t="s">
        <v>323</v>
      </c>
      <c r="D1456">
        <v>7.659375697768793E-2</v>
      </c>
      <c r="E1456">
        <v>7.659375697768793E-2</v>
      </c>
      <c r="F1456">
        <v>0</v>
      </c>
    </row>
    <row r="1457" spans="1:6">
      <c r="A1457" t="s">
        <v>881</v>
      </c>
      <c r="B1457">
        <v>2044</v>
      </c>
      <c r="C1457" t="s">
        <v>323</v>
      </c>
      <c r="D1457">
        <v>7.659375697768793E-2</v>
      </c>
      <c r="E1457">
        <v>7.659375697768793E-2</v>
      </c>
      <c r="F1457">
        <v>0</v>
      </c>
    </row>
    <row r="1458" spans="1:6">
      <c r="A1458" t="s">
        <v>881</v>
      </c>
      <c r="B1458">
        <v>2045</v>
      </c>
      <c r="C1458" t="s">
        <v>323</v>
      </c>
      <c r="D1458">
        <v>7.659375697768793E-2</v>
      </c>
      <c r="E1458">
        <v>7.659375697768793E-2</v>
      </c>
      <c r="F1458">
        <v>0</v>
      </c>
    </row>
    <row r="1459" spans="1:6">
      <c r="A1459" t="s">
        <v>881</v>
      </c>
      <c r="B1459">
        <v>2046</v>
      </c>
      <c r="C1459" t="s">
        <v>323</v>
      </c>
      <c r="D1459">
        <v>7.659375697768793E-2</v>
      </c>
      <c r="E1459">
        <v>7.659375697768793E-2</v>
      </c>
      <c r="F1459">
        <v>0</v>
      </c>
    </row>
    <row r="1460" spans="1:6">
      <c r="A1460" t="s">
        <v>881</v>
      </c>
      <c r="B1460">
        <v>2047</v>
      </c>
      <c r="C1460" t="s">
        <v>323</v>
      </c>
      <c r="D1460">
        <v>7.659375697768793E-2</v>
      </c>
      <c r="E1460">
        <v>7.659375697768793E-2</v>
      </c>
      <c r="F1460">
        <v>0</v>
      </c>
    </row>
    <row r="1461" spans="1:6">
      <c r="A1461" t="s">
        <v>881</v>
      </c>
      <c r="B1461">
        <v>2048</v>
      </c>
      <c r="C1461" t="s">
        <v>323</v>
      </c>
      <c r="D1461">
        <v>7.659375697768793E-2</v>
      </c>
      <c r="E1461">
        <v>7.659375697768793E-2</v>
      </c>
      <c r="F1461">
        <v>0</v>
      </c>
    </row>
    <row r="1462" spans="1:6">
      <c r="A1462" t="s">
        <v>881</v>
      </c>
      <c r="B1462">
        <v>2049</v>
      </c>
      <c r="C1462" t="s">
        <v>323</v>
      </c>
      <c r="D1462">
        <v>7.659375697768793E-2</v>
      </c>
      <c r="E1462">
        <v>7.659375697768793E-2</v>
      </c>
      <c r="F1462">
        <v>0</v>
      </c>
    </row>
    <row r="1463" spans="1:6">
      <c r="A1463" t="s">
        <v>881</v>
      </c>
      <c r="B1463">
        <v>2050</v>
      </c>
      <c r="C1463" t="s">
        <v>323</v>
      </c>
      <c r="D1463">
        <v>7.659375697768793E-2</v>
      </c>
      <c r="E1463">
        <v>7.659375697768793E-2</v>
      </c>
      <c r="F1463">
        <v>0</v>
      </c>
    </row>
    <row r="1464" spans="1:6">
      <c r="A1464" t="s">
        <v>881</v>
      </c>
      <c r="B1464">
        <v>2017</v>
      </c>
      <c r="C1464" t="s">
        <v>891</v>
      </c>
      <c r="D1464">
        <v>0.32910415731532672</v>
      </c>
      <c r="E1464">
        <v>0.32910415731532672</v>
      </c>
      <c r="F1464">
        <v>0</v>
      </c>
    </row>
    <row r="1465" spans="1:6">
      <c r="A1465" t="s">
        <v>881</v>
      </c>
      <c r="B1465">
        <v>2018</v>
      </c>
      <c r="C1465" t="s">
        <v>891</v>
      </c>
      <c r="D1465">
        <v>0.31958249644026232</v>
      </c>
      <c r="E1465">
        <v>0.31958249644026232</v>
      </c>
      <c r="F1465">
        <v>0</v>
      </c>
    </row>
    <row r="1466" spans="1:6">
      <c r="A1466" t="s">
        <v>881</v>
      </c>
      <c r="B1466">
        <v>2019</v>
      </c>
      <c r="C1466" t="s">
        <v>891</v>
      </c>
      <c r="D1466">
        <v>0.216051660504403</v>
      </c>
      <c r="E1466">
        <v>0.216051660504403</v>
      </c>
      <c r="F1466">
        <v>0</v>
      </c>
    </row>
    <row r="1467" spans="1:6">
      <c r="A1467" t="s">
        <v>881</v>
      </c>
      <c r="B1467">
        <v>2020</v>
      </c>
      <c r="C1467" t="s">
        <v>891</v>
      </c>
      <c r="D1467">
        <v>0.1885710903262475</v>
      </c>
      <c r="E1467">
        <v>0.1885710903262475</v>
      </c>
      <c r="F1467">
        <v>0</v>
      </c>
    </row>
    <row r="1468" spans="1:6">
      <c r="A1468" t="s">
        <v>881</v>
      </c>
      <c r="B1468">
        <v>2021</v>
      </c>
      <c r="C1468" t="s">
        <v>891</v>
      </c>
      <c r="D1468">
        <v>0.25523384477937272</v>
      </c>
      <c r="E1468">
        <v>0.25523384477937272</v>
      </c>
      <c r="F1468">
        <v>0</v>
      </c>
    </row>
    <row r="1469" spans="1:6">
      <c r="A1469" t="s">
        <v>881</v>
      </c>
      <c r="B1469">
        <v>2022</v>
      </c>
      <c r="C1469" t="s">
        <v>891</v>
      </c>
      <c r="D1469">
        <v>0.26274452550802713</v>
      </c>
      <c r="E1469">
        <v>0.26274452550802713</v>
      </c>
      <c r="F1469">
        <v>0</v>
      </c>
    </row>
    <row r="1470" spans="1:6">
      <c r="A1470" t="s">
        <v>881</v>
      </c>
      <c r="B1470">
        <v>2023</v>
      </c>
      <c r="C1470" t="s">
        <v>891</v>
      </c>
      <c r="D1470">
        <v>0.26226904849345312</v>
      </c>
      <c r="E1470">
        <v>0.26226904849345312</v>
      </c>
      <c r="F1470">
        <v>0</v>
      </c>
    </row>
    <row r="1471" spans="1:6">
      <c r="A1471" t="s">
        <v>881</v>
      </c>
      <c r="B1471">
        <v>2024</v>
      </c>
      <c r="C1471" t="s">
        <v>891</v>
      </c>
      <c r="D1471">
        <v>0.26899494153712589</v>
      </c>
      <c r="E1471">
        <v>0.26899494153712589</v>
      </c>
      <c r="F1471">
        <v>0</v>
      </c>
    </row>
    <row r="1472" spans="1:6">
      <c r="A1472" t="s">
        <v>881</v>
      </c>
      <c r="B1472">
        <v>2025</v>
      </c>
      <c r="C1472" t="s">
        <v>891</v>
      </c>
      <c r="D1472">
        <v>0.27676447476545041</v>
      </c>
      <c r="E1472">
        <v>0.27676447476545041</v>
      </c>
      <c r="F1472">
        <v>0</v>
      </c>
    </row>
    <row r="1473" spans="1:6">
      <c r="A1473" t="s">
        <v>881</v>
      </c>
      <c r="B1473">
        <v>2026</v>
      </c>
      <c r="C1473" t="s">
        <v>891</v>
      </c>
      <c r="D1473">
        <v>0.28487721066957622</v>
      </c>
      <c r="E1473">
        <v>0.28487721066957622</v>
      </c>
      <c r="F1473">
        <v>0</v>
      </c>
    </row>
    <row r="1474" spans="1:6">
      <c r="A1474" t="s">
        <v>881</v>
      </c>
      <c r="B1474">
        <v>2027</v>
      </c>
      <c r="C1474" t="s">
        <v>891</v>
      </c>
      <c r="D1474">
        <v>0.30633507125981357</v>
      </c>
      <c r="E1474">
        <v>0.30633507125981357</v>
      </c>
      <c r="F1474">
        <v>0</v>
      </c>
    </row>
    <row r="1475" spans="1:6">
      <c r="A1475" t="s">
        <v>881</v>
      </c>
      <c r="B1475">
        <v>2028</v>
      </c>
      <c r="C1475" t="s">
        <v>891</v>
      </c>
      <c r="D1475">
        <v>0.31433306609937273</v>
      </c>
      <c r="E1475">
        <v>0.31433306609937273</v>
      </c>
      <c r="F1475">
        <v>0</v>
      </c>
    </row>
    <row r="1476" spans="1:6">
      <c r="A1476" t="s">
        <v>881</v>
      </c>
      <c r="B1476">
        <v>2029</v>
      </c>
      <c r="C1476" t="s">
        <v>891</v>
      </c>
      <c r="D1476">
        <v>0.32305388303850591</v>
      </c>
      <c r="E1476">
        <v>0.32305388303850591</v>
      </c>
      <c r="F1476">
        <v>0</v>
      </c>
    </row>
    <row r="1477" spans="1:6">
      <c r="A1477" t="s">
        <v>881</v>
      </c>
      <c r="B1477">
        <v>2030</v>
      </c>
      <c r="C1477" t="s">
        <v>891</v>
      </c>
      <c r="D1477">
        <v>0.33202318329916669</v>
      </c>
      <c r="E1477">
        <v>0.32910415731532672</v>
      </c>
      <c r="F1477">
        <v>2.919025983840029E-3</v>
      </c>
    </row>
    <row r="1478" spans="1:6">
      <c r="A1478" t="s">
        <v>881</v>
      </c>
      <c r="B1478">
        <v>2031</v>
      </c>
      <c r="C1478" t="s">
        <v>891</v>
      </c>
      <c r="D1478">
        <v>0.34143816205678229</v>
      </c>
      <c r="E1478">
        <v>0.32910415731532672</v>
      </c>
      <c r="F1478">
        <v>1.233400474145557E-2</v>
      </c>
    </row>
    <row r="1479" spans="1:6">
      <c r="A1479" t="s">
        <v>881</v>
      </c>
      <c r="B1479">
        <v>2032</v>
      </c>
      <c r="C1479" t="s">
        <v>891</v>
      </c>
      <c r="D1479">
        <v>0.35116517714524381</v>
      </c>
      <c r="E1479">
        <v>0.32910415731532672</v>
      </c>
      <c r="F1479">
        <v>2.2061019829917039E-2</v>
      </c>
    </row>
    <row r="1480" spans="1:6">
      <c r="A1480" t="s">
        <v>881</v>
      </c>
      <c r="B1480">
        <v>2033</v>
      </c>
      <c r="C1480" t="s">
        <v>891</v>
      </c>
      <c r="D1480">
        <v>0.36113790446269017</v>
      </c>
      <c r="E1480">
        <v>0.32910415731532672</v>
      </c>
      <c r="F1480">
        <v>3.2033747147363463E-2</v>
      </c>
    </row>
    <row r="1481" spans="1:6">
      <c r="A1481" t="s">
        <v>881</v>
      </c>
      <c r="B1481">
        <v>2034</v>
      </c>
      <c r="C1481" t="s">
        <v>891</v>
      </c>
      <c r="D1481">
        <v>0.37129907039119381</v>
      </c>
      <c r="E1481">
        <v>0.32910415731532672</v>
      </c>
      <c r="F1481">
        <v>4.2194913075867091E-2</v>
      </c>
    </row>
    <row r="1482" spans="1:6">
      <c r="A1482" t="s">
        <v>881</v>
      </c>
      <c r="B1482">
        <v>2035</v>
      </c>
      <c r="C1482" t="s">
        <v>891</v>
      </c>
      <c r="D1482">
        <v>0.38159289146678887</v>
      </c>
      <c r="E1482">
        <v>0.32910415731532672</v>
      </c>
      <c r="F1482">
        <v>5.2488734151462213E-2</v>
      </c>
    </row>
    <row r="1483" spans="1:6">
      <c r="A1483" t="s">
        <v>881</v>
      </c>
      <c r="B1483">
        <v>2036</v>
      </c>
      <c r="C1483" t="s">
        <v>891</v>
      </c>
      <c r="D1483">
        <v>0.39181954044802919</v>
      </c>
      <c r="E1483">
        <v>0.32910415731532672</v>
      </c>
      <c r="F1483">
        <v>6.2715383132702474E-2</v>
      </c>
    </row>
    <row r="1484" spans="1:6">
      <c r="A1484" t="s">
        <v>881</v>
      </c>
      <c r="B1484">
        <v>2037</v>
      </c>
      <c r="C1484" t="s">
        <v>891</v>
      </c>
      <c r="D1484">
        <v>0.4023202625363026</v>
      </c>
      <c r="E1484">
        <v>0.32910415731532672</v>
      </c>
      <c r="F1484">
        <v>7.321610522097588E-2</v>
      </c>
    </row>
    <row r="1485" spans="1:6">
      <c r="A1485" t="s">
        <v>881</v>
      </c>
      <c r="B1485">
        <v>2038</v>
      </c>
      <c r="C1485" t="s">
        <v>891</v>
      </c>
      <c r="D1485">
        <v>0.41310240286177968</v>
      </c>
      <c r="E1485">
        <v>0.32910415731532672</v>
      </c>
      <c r="F1485">
        <v>8.3998245546453021E-2</v>
      </c>
    </row>
    <row r="1486" spans="1:6">
      <c r="A1486" t="s">
        <v>881</v>
      </c>
      <c r="B1486">
        <v>2039</v>
      </c>
      <c r="C1486" t="s">
        <v>891</v>
      </c>
      <c r="D1486">
        <v>0.4241735034033437</v>
      </c>
      <c r="E1486">
        <v>0.32910415731532672</v>
      </c>
      <c r="F1486">
        <v>9.5069346088016982E-2</v>
      </c>
    </row>
    <row r="1487" spans="1:6">
      <c r="A1487" t="s">
        <v>881</v>
      </c>
      <c r="B1487">
        <v>2040</v>
      </c>
      <c r="C1487" t="s">
        <v>891</v>
      </c>
      <c r="D1487">
        <v>0.43554130826410792</v>
      </c>
      <c r="E1487">
        <v>0.32910415731532672</v>
      </c>
      <c r="F1487">
        <v>0.1064371509487811</v>
      </c>
    </row>
    <row r="1488" spans="1:6">
      <c r="A1488" t="s">
        <v>881</v>
      </c>
      <c r="B1488">
        <v>2041</v>
      </c>
      <c r="C1488" t="s">
        <v>891</v>
      </c>
      <c r="D1488">
        <v>0.44683268766937739</v>
      </c>
      <c r="E1488">
        <v>0.32910415731532672</v>
      </c>
      <c r="F1488">
        <v>0.1177285303540507</v>
      </c>
    </row>
    <row r="1489" spans="1:6">
      <c r="A1489" t="s">
        <v>881</v>
      </c>
      <c r="B1489">
        <v>2042</v>
      </c>
      <c r="C1489" t="s">
        <v>891</v>
      </c>
      <c r="D1489">
        <v>0.45802597513905641</v>
      </c>
      <c r="E1489">
        <v>0.32910415731532672</v>
      </c>
      <c r="F1489">
        <v>0.12892181782372969</v>
      </c>
    </row>
    <row r="1490" spans="1:6">
      <c r="A1490" t="s">
        <v>881</v>
      </c>
      <c r="B1490">
        <v>2043</v>
      </c>
      <c r="C1490" t="s">
        <v>891</v>
      </c>
      <c r="D1490">
        <v>0.46909919160885549</v>
      </c>
      <c r="E1490">
        <v>0.32910415731532672</v>
      </c>
      <c r="F1490">
        <v>0.1399950342935288</v>
      </c>
    </row>
    <row r="1491" spans="1:6">
      <c r="A1491" t="s">
        <v>881</v>
      </c>
      <c r="B1491">
        <v>2044</v>
      </c>
      <c r="C1491" t="s">
        <v>891</v>
      </c>
      <c r="D1491">
        <v>0.48003011375127219</v>
      </c>
      <c r="E1491">
        <v>0.32910415731532672</v>
      </c>
      <c r="F1491">
        <v>0.1509259564359455</v>
      </c>
    </row>
    <row r="1492" spans="1:6">
      <c r="A1492" t="s">
        <v>881</v>
      </c>
      <c r="B1492">
        <v>2045</v>
      </c>
      <c r="C1492" t="s">
        <v>891</v>
      </c>
      <c r="D1492">
        <v>0.49121574760716308</v>
      </c>
      <c r="E1492">
        <v>0.32910415731532672</v>
      </c>
      <c r="F1492">
        <v>0.16211159029183639</v>
      </c>
    </row>
    <row r="1493" spans="1:6">
      <c r="A1493" t="s">
        <v>881</v>
      </c>
      <c r="B1493">
        <v>2046</v>
      </c>
      <c r="C1493" t="s">
        <v>891</v>
      </c>
      <c r="D1493">
        <v>0.50223285308077814</v>
      </c>
      <c r="E1493">
        <v>0.32910415731532672</v>
      </c>
      <c r="F1493">
        <v>0.1731286957654514</v>
      </c>
    </row>
    <row r="1494" spans="1:6">
      <c r="A1494" t="s">
        <v>881</v>
      </c>
      <c r="B1494">
        <v>2047</v>
      </c>
      <c r="C1494" t="s">
        <v>891</v>
      </c>
      <c r="D1494">
        <v>0.51305841010329978</v>
      </c>
      <c r="E1494">
        <v>0.32910415731532672</v>
      </c>
      <c r="F1494">
        <v>0.18395425278797309</v>
      </c>
    </row>
    <row r="1495" spans="1:6">
      <c r="A1495" t="s">
        <v>881</v>
      </c>
      <c r="B1495">
        <v>2048</v>
      </c>
      <c r="C1495" t="s">
        <v>891</v>
      </c>
      <c r="D1495">
        <v>0.52411731045278509</v>
      </c>
      <c r="E1495">
        <v>0.32910415731532672</v>
      </c>
      <c r="F1495">
        <v>0.1950131531374584</v>
      </c>
    </row>
    <row r="1496" spans="1:6">
      <c r="A1496" t="s">
        <v>881</v>
      </c>
      <c r="B1496">
        <v>2049</v>
      </c>
      <c r="C1496" t="s">
        <v>891</v>
      </c>
      <c r="D1496">
        <v>0.53495699268084873</v>
      </c>
      <c r="E1496">
        <v>0.32910415731532672</v>
      </c>
      <c r="F1496">
        <v>0.20585283536552201</v>
      </c>
    </row>
    <row r="1497" spans="1:6">
      <c r="A1497" t="s">
        <v>881</v>
      </c>
      <c r="B1497">
        <v>2050</v>
      </c>
      <c r="C1497" t="s">
        <v>891</v>
      </c>
      <c r="D1497">
        <v>0.54602085890066965</v>
      </c>
      <c r="E1497">
        <v>0.32910415731532672</v>
      </c>
      <c r="F1497">
        <v>0.2169167015853429</v>
      </c>
    </row>
    <row r="1498" spans="1:6">
      <c r="A1498" t="s">
        <v>881</v>
      </c>
      <c r="B1498">
        <v>2017</v>
      </c>
      <c r="C1498" t="s">
        <v>854</v>
      </c>
      <c r="D1498">
        <v>108.2767822887328</v>
      </c>
      <c r="E1498">
        <v>108.2767822887328</v>
      </c>
      <c r="F1498">
        <v>0</v>
      </c>
    </row>
    <row r="1499" spans="1:6">
      <c r="A1499" t="s">
        <v>881</v>
      </c>
      <c r="B1499">
        <v>2018</v>
      </c>
      <c r="C1499" t="s">
        <v>854</v>
      </c>
      <c r="D1499">
        <v>83.620816496049443</v>
      </c>
      <c r="E1499">
        <v>83.620816496049443</v>
      </c>
      <c r="F1499">
        <v>0</v>
      </c>
    </row>
    <row r="1500" spans="1:6">
      <c r="A1500" t="s">
        <v>881</v>
      </c>
      <c r="B1500">
        <v>2019</v>
      </c>
      <c r="C1500" t="s">
        <v>854</v>
      </c>
      <c r="D1500">
        <v>119.46681428295599</v>
      </c>
      <c r="E1500">
        <v>108.2767822887328</v>
      </c>
      <c r="F1500">
        <v>11.19003199422318</v>
      </c>
    </row>
    <row r="1501" spans="1:6">
      <c r="A1501" t="s">
        <v>881</v>
      </c>
      <c r="B1501">
        <v>2020</v>
      </c>
      <c r="C1501" t="s">
        <v>854</v>
      </c>
      <c r="D1501">
        <v>111.56596228715701</v>
      </c>
      <c r="E1501">
        <v>108.2767822887328</v>
      </c>
      <c r="F1501">
        <v>3.289179998424189</v>
      </c>
    </row>
    <row r="1502" spans="1:6">
      <c r="A1502" t="s">
        <v>881</v>
      </c>
      <c r="B1502">
        <v>2021</v>
      </c>
      <c r="C1502" t="s">
        <v>854</v>
      </c>
      <c r="D1502">
        <v>112.58499548667621</v>
      </c>
      <c r="E1502">
        <v>108.2767822887328</v>
      </c>
      <c r="F1502">
        <v>4.3082131979434592</v>
      </c>
    </row>
    <row r="1503" spans="1:6">
      <c r="A1503" t="s">
        <v>881</v>
      </c>
      <c r="B1503">
        <v>2022</v>
      </c>
      <c r="C1503" t="s">
        <v>854</v>
      </c>
      <c r="D1503">
        <v>121.9375601002497</v>
      </c>
      <c r="E1503">
        <v>108.2767822887328</v>
      </c>
      <c r="F1503">
        <v>13.66077781151691</v>
      </c>
    </row>
    <row r="1504" spans="1:6">
      <c r="A1504" t="s">
        <v>881</v>
      </c>
      <c r="B1504">
        <v>2023</v>
      </c>
      <c r="C1504" t="s">
        <v>854</v>
      </c>
      <c r="D1504">
        <v>121.8100183132965</v>
      </c>
      <c r="E1504">
        <v>108.2767822887328</v>
      </c>
      <c r="F1504">
        <v>13.53323602456369</v>
      </c>
    </row>
    <row r="1505" spans="1:6">
      <c r="A1505" t="s">
        <v>881</v>
      </c>
      <c r="B1505">
        <v>2024</v>
      </c>
      <c r="C1505" t="s">
        <v>854</v>
      </c>
      <c r="D1505">
        <v>123.6052051205363</v>
      </c>
      <c r="E1505">
        <v>108.2767822887328</v>
      </c>
      <c r="F1505">
        <v>15.32842283180349</v>
      </c>
    </row>
    <row r="1506" spans="1:6">
      <c r="A1506" t="s">
        <v>881</v>
      </c>
      <c r="B1506">
        <v>2025</v>
      </c>
      <c r="C1506" t="s">
        <v>854</v>
      </c>
      <c r="D1506">
        <v>125.6555182946957</v>
      </c>
      <c r="E1506">
        <v>108.2767822887328</v>
      </c>
      <c r="F1506">
        <v>17.378736005962931</v>
      </c>
    </row>
    <row r="1507" spans="1:6">
      <c r="A1507" t="s">
        <v>881</v>
      </c>
      <c r="B1507">
        <v>2026</v>
      </c>
      <c r="C1507" t="s">
        <v>854</v>
      </c>
      <c r="D1507">
        <v>127.770626836915</v>
      </c>
      <c r="E1507">
        <v>108.2767822887328</v>
      </c>
      <c r="F1507">
        <v>19.493844548182221</v>
      </c>
    </row>
    <row r="1508" spans="1:6">
      <c r="A1508" t="s">
        <v>881</v>
      </c>
      <c r="B1508">
        <v>2027</v>
      </c>
      <c r="C1508" t="s">
        <v>854</v>
      </c>
      <c r="D1508">
        <v>133.2457120076316</v>
      </c>
      <c r="E1508">
        <v>108.2767822887328</v>
      </c>
      <c r="F1508">
        <v>24.968929718898849</v>
      </c>
    </row>
    <row r="1509" spans="1:6">
      <c r="A1509" t="s">
        <v>881</v>
      </c>
      <c r="B1509">
        <v>2028</v>
      </c>
      <c r="C1509" t="s">
        <v>854</v>
      </c>
      <c r="D1509">
        <v>135.24474355925111</v>
      </c>
      <c r="E1509">
        <v>108.2767822887328</v>
      </c>
      <c r="F1509">
        <v>26.96796127051833</v>
      </c>
    </row>
    <row r="1510" spans="1:6">
      <c r="A1510" t="s">
        <v>881</v>
      </c>
      <c r="B1510">
        <v>2029</v>
      </c>
      <c r="C1510" t="s">
        <v>854</v>
      </c>
      <c r="D1510">
        <v>137.40011680109549</v>
      </c>
      <c r="E1510">
        <v>108.2767822887328</v>
      </c>
      <c r="F1510">
        <v>29.123334512362749</v>
      </c>
    </row>
    <row r="1511" spans="1:6">
      <c r="A1511" t="s">
        <v>881</v>
      </c>
      <c r="B1511">
        <v>2030</v>
      </c>
      <c r="C1511" t="s">
        <v>854</v>
      </c>
      <c r="D1511">
        <v>139.5914270638942</v>
      </c>
      <c r="E1511">
        <v>108.2767822887328</v>
      </c>
      <c r="F1511">
        <v>31.314644775161451</v>
      </c>
    </row>
    <row r="1512" spans="1:6">
      <c r="A1512" t="s">
        <v>881</v>
      </c>
      <c r="B1512">
        <v>2031</v>
      </c>
      <c r="C1512" t="s">
        <v>854</v>
      </c>
      <c r="D1512">
        <v>141.864899267613</v>
      </c>
      <c r="E1512">
        <v>108.2767822887328</v>
      </c>
      <c r="F1512">
        <v>33.588116978880187</v>
      </c>
    </row>
    <row r="1513" spans="1:6">
      <c r="A1513" t="s">
        <v>881</v>
      </c>
      <c r="B1513">
        <v>2032</v>
      </c>
      <c r="C1513" t="s">
        <v>854</v>
      </c>
      <c r="D1513">
        <v>144.18608876635619</v>
      </c>
      <c r="E1513">
        <v>108.2767822887328</v>
      </c>
      <c r="F1513">
        <v>35.909306477623417</v>
      </c>
    </row>
    <row r="1514" spans="1:6">
      <c r="A1514" t="s">
        <v>881</v>
      </c>
      <c r="B1514">
        <v>2033</v>
      </c>
      <c r="C1514" t="s">
        <v>854</v>
      </c>
      <c r="D1514">
        <v>146.53789753302661</v>
      </c>
      <c r="E1514">
        <v>108.2767822887328</v>
      </c>
      <c r="F1514">
        <v>38.261115244293833</v>
      </c>
    </row>
    <row r="1515" spans="1:6">
      <c r="A1515" t="s">
        <v>881</v>
      </c>
      <c r="B1515">
        <v>2034</v>
      </c>
      <c r="C1515" t="s">
        <v>854</v>
      </c>
      <c r="D1515">
        <v>148.90610715010621</v>
      </c>
      <c r="E1515">
        <v>108.2767822887328</v>
      </c>
      <c r="F1515">
        <v>40.629324861373433</v>
      </c>
    </row>
    <row r="1516" spans="1:6">
      <c r="A1516" t="s">
        <v>881</v>
      </c>
      <c r="B1516">
        <v>2035</v>
      </c>
      <c r="C1516" t="s">
        <v>854</v>
      </c>
      <c r="D1516">
        <v>151.27749209223799</v>
      </c>
      <c r="E1516">
        <v>108.2767822887328</v>
      </c>
      <c r="F1516">
        <v>43.000709803505188</v>
      </c>
    </row>
    <row r="1517" spans="1:6">
      <c r="A1517" t="s">
        <v>881</v>
      </c>
      <c r="B1517">
        <v>2036</v>
      </c>
      <c r="C1517" t="s">
        <v>854</v>
      </c>
      <c r="D1517">
        <v>153.60680176035379</v>
      </c>
      <c r="E1517">
        <v>108.2767822887328</v>
      </c>
      <c r="F1517">
        <v>45.330019471620993</v>
      </c>
    </row>
    <row r="1518" spans="1:6">
      <c r="A1518" t="s">
        <v>881</v>
      </c>
      <c r="B1518">
        <v>2037</v>
      </c>
      <c r="C1518" t="s">
        <v>854</v>
      </c>
      <c r="D1518">
        <v>155.9719771970974</v>
      </c>
      <c r="E1518">
        <v>108.2767822887328</v>
      </c>
      <c r="F1518">
        <v>47.695194908364599</v>
      </c>
    </row>
    <row r="1519" spans="1:6">
      <c r="A1519" t="s">
        <v>881</v>
      </c>
      <c r="B1519">
        <v>2038</v>
      </c>
      <c r="C1519" t="s">
        <v>854</v>
      </c>
      <c r="D1519">
        <v>158.37357064907511</v>
      </c>
      <c r="E1519">
        <v>108.2767822887328</v>
      </c>
      <c r="F1519">
        <v>50.09678836034233</v>
      </c>
    </row>
    <row r="1520" spans="1:6">
      <c r="A1520" t="s">
        <v>881</v>
      </c>
      <c r="B1520">
        <v>2039</v>
      </c>
      <c r="C1520" t="s">
        <v>854</v>
      </c>
      <c r="D1520">
        <v>160.8121428661633</v>
      </c>
      <c r="E1520">
        <v>108.2767822887328</v>
      </c>
      <c r="F1520">
        <v>52.535360577430517</v>
      </c>
    </row>
    <row r="1521" spans="1:6">
      <c r="A1521" t="s">
        <v>881</v>
      </c>
      <c r="B1521">
        <v>2040</v>
      </c>
      <c r="C1521" t="s">
        <v>854</v>
      </c>
      <c r="D1521">
        <v>163.28826323243811</v>
      </c>
      <c r="E1521">
        <v>108.2767822887328</v>
      </c>
      <c r="F1521">
        <v>55.011480943705308</v>
      </c>
    </row>
    <row r="1522" spans="1:6">
      <c r="A1522" t="s">
        <v>881</v>
      </c>
      <c r="B1522">
        <v>2041</v>
      </c>
      <c r="C1522" t="s">
        <v>854</v>
      </c>
      <c r="D1522">
        <v>165.7208657675055</v>
      </c>
      <c r="E1522">
        <v>108.2767822887328</v>
      </c>
      <c r="F1522">
        <v>57.444083478772697</v>
      </c>
    </row>
    <row r="1523" spans="1:6">
      <c r="A1523" t="s">
        <v>881</v>
      </c>
      <c r="B1523">
        <v>2042</v>
      </c>
      <c r="C1523" t="s">
        <v>854</v>
      </c>
      <c r="D1523">
        <v>168.10684779885759</v>
      </c>
      <c r="E1523">
        <v>108.2767822887328</v>
      </c>
      <c r="F1523">
        <v>59.830065510124783</v>
      </c>
    </row>
    <row r="1524" spans="1:6">
      <c r="A1524" t="s">
        <v>881</v>
      </c>
      <c r="B1524">
        <v>2043</v>
      </c>
      <c r="C1524" t="s">
        <v>854</v>
      </c>
      <c r="D1524">
        <v>170.4431288110458</v>
      </c>
      <c r="E1524">
        <v>108.2767822887328</v>
      </c>
      <c r="F1524">
        <v>62.166346522313049</v>
      </c>
    </row>
    <row r="1525" spans="1:6">
      <c r="A1525" t="s">
        <v>881</v>
      </c>
      <c r="B1525">
        <v>2044</v>
      </c>
      <c r="C1525" t="s">
        <v>854</v>
      </c>
      <c r="D1525">
        <v>172.72665694787571</v>
      </c>
      <c r="E1525">
        <v>108.2767822887328</v>
      </c>
      <c r="F1525">
        <v>64.449874659142878</v>
      </c>
    </row>
    <row r="1526" spans="1:6">
      <c r="A1526" t="s">
        <v>881</v>
      </c>
      <c r="B1526">
        <v>2045</v>
      </c>
      <c r="C1526" t="s">
        <v>854</v>
      </c>
      <c r="D1526">
        <v>175.04077887154861</v>
      </c>
      <c r="E1526">
        <v>108.2767822887328</v>
      </c>
      <c r="F1526">
        <v>66.763996582815864</v>
      </c>
    </row>
    <row r="1527" spans="1:6">
      <c r="A1527" t="s">
        <v>881</v>
      </c>
      <c r="B1527">
        <v>2046</v>
      </c>
      <c r="C1527" t="s">
        <v>854</v>
      </c>
      <c r="D1527">
        <v>177.2983840758171</v>
      </c>
      <c r="E1527">
        <v>108.2767822887328</v>
      </c>
      <c r="F1527">
        <v>69.02160178708435</v>
      </c>
    </row>
    <row r="1528" spans="1:6">
      <c r="A1528" t="s">
        <v>881</v>
      </c>
      <c r="B1528">
        <v>2047</v>
      </c>
      <c r="C1528" t="s">
        <v>854</v>
      </c>
      <c r="D1528">
        <v>179.49645776731759</v>
      </c>
      <c r="E1528">
        <v>108.2767822887328</v>
      </c>
      <c r="F1528">
        <v>71.21967547858479</v>
      </c>
    </row>
    <row r="1529" spans="1:6">
      <c r="A1529" t="s">
        <v>881</v>
      </c>
      <c r="B1529">
        <v>2048</v>
      </c>
      <c r="C1529" t="s">
        <v>854</v>
      </c>
      <c r="D1529">
        <v>181.7217822878566</v>
      </c>
      <c r="E1529">
        <v>108.2767822887328</v>
      </c>
      <c r="F1529">
        <v>73.444999999123823</v>
      </c>
    </row>
    <row r="1530" spans="1:6">
      <c r="A1530" t="s">
        <v>881</v>
      </c>
      <c r="B1530">
        <v>2049</v>
      </c>
      <c r="C1530" t="s">
        <v>854</v>
      </c>
      <c r="D1530">
        <v>183.88383459105231</v>
      </c>
      <c r="E1530">
        <v>108.2767822887328</v>
      </c>
      <c r="F1530">
        <v>75.607052302319559</v>
      </c>
    </row>
    <row r="1531" spans="1:6">
      <c r="A1531" t="s">
        <v>881</v>
      </c>
      <c r="B1531">
        <v>2050</v>
      </c>
      <c r="C1531" t="s">
        <v>854</v>
      </c>
      <c r="D1531">
        <v>186.071610118525</v>
      </c>
      <c r="E1531">
        <v>108.2767822887328</v>
      </c>
      <c r="F1531">
        <v>77.794827829792197</v>
      </c>
    </row>
    <row r="1532" spans="1:6">
      <c r="A1532" t="s">
        <v>881</v>
      </c>
      <c r="B1532">
        <v>2017</v>
      </c>
      <c r="C1532" t="s">
        <v>847</v>
      </c>
      <c r="D1532">
        <v>1803.7753088806151</v>
      </c>
      <c r="E1532">
        <v>1803.7753088806151</v>
      </c>
      <c r="F1532">
        <v>0</v>
      </c>
    </row>
    <row r="1533" spans="1:6">
      <c r="A1533" t="s">
        <v>881</v>
      </c>
      <c r="B1533">
        <v>2018</v>
      </c>
      <c r="C1533" t="s">
        <v>847</v>
      </c>
      <c r="D1533">
        <v>1750.3144240224869</v>
      </c>
      <c r="E1533">
        <v>1750.3144240224869</v>
      </c>
      <c r="F1533">
        <v>0</v>
      </c>
    </row>
    <row r="1534" spans="1:6">
      <c r="A1534" t="s">
        <v>881</v>
      </c>
      <c r="B1534">
        <v>2019</v>
      </c>
      <c r="C1534" t="s">
        <v>847</v>
      </c>
      <c r="D1534">
        <v>1884.3750696388749</v>
      </c>
      <c r="E1534">
        <v>1803.7753088806151</v>
      </c>
      <c r="F1534">
        <v>80.59976075825989</v>
      </c>
    </row>
    <row r="1535" spans="1:6">
      <c r="A1535" t="s">
        <v>881</v>
      </c>
      <c r="B1535">
        <v>2020</v>
      </c>
      <c r="C1535" t="s">
        <v>847</v>
      </c>
      <c r="D1535">
        <v>1493.873914237229</v>
      </c>
      <c r="E1535">
        <v>1493.873914237229</v>
      </c>
      <c r="F1535">
        <v>0</v>
      </c>
    </row>
    <row r="1536" spans="1:6">
      <c r="A1536" t="s">
        <v>881</v>
      </c>
      <c r="B1536">
        <v>2021</v>
      </c>
      <c r="C1536" t="s">
        <v>847</v>
      </c>
      <c r="D1536">
        <v>1670.637468534175</v>
      </c>
      <c r="E1536">
        <v>1670.637468534175</v>
      </c>
      <c r="F1536">
        <v>0</v>
      </c>
    </row>
    <row r="1537" spans="1:6">
      <c r="A1537" t="s">
        <v>881</v>
      </c>
      <c r="B1537">
        <v>2022</v>
      </c>
      <c r="C1537" t="s">
        <v>847</v>
      </c>
      <c r="D1537">
        <v>1806.944780963707</v>
      </c>
      <c r="E1537">
        <v>1803.7753088806151</v>
      </c>
      <c r="F1537">
        <v>3.169472083092387</v>
      </c>
    </row>
    <row r="1538" spans="1:6">
      <c r="A1538" t="s">
        <v>881</v>
      </c>
      <c r="B1538">
        <v>2023</v>
      </c>
      <c r="C1538" t="s">
        <v>847</v>
      </c>
      <c r="D1538">
        <v>1899.8831573798191</v>
      </c>
      <c r="E1538">
        <v>1803.7753088806151</v>
      </c>
      <c r="F1538">
        <v>96.107848499203783</v>
      </c>
    </row>
    <row r="1539" spans="1:6">
      <c r="A1539" t="s">
        <v>881</v>
      </c>
      <c r="B1539">
        <v>2024</v>
      </c>
      <c r="C1539" t="s">
        <v>847</v>
      </c>
      <c r="D1539">
        <v>1950.987821508736</v>
      </c>
      <c r="E1539">
        <v>1803.7753088806151</v>
      </c>
      <c r="F1539">
        <v>147.21251262812049</v>
      </c>
    </row>
    <row r="1540" spans="1:6">
      <c r="A1540" t="s">
        <v>881</v>
      </c>
      <c r="B1540">
        <v>2025</v>
      </c>
      <c r="C1540" t="s">
        <v>847</v>
      </c>
      <c r="D1540">
        <v>1983.036756847456</v>
      </c>
      <c r="E1540">
        <v>1803.7753088806151</v>
      </c>
      <c r="F1540">
        <v>179.2614479668409</v>
      </c>
    </row>
    <row r="1541" spans="1:6">
      <c r="A1541" t="s">
        <v>881</v>
      </c>
      <c r="B1541">
        <v>2026</v>
      </c>
      <c r="C1541" t="s">
        <v>847</v>
      </c>
      <c r="D1541">
        <v>2006.3791093311379</v>
      </c>
      <c r="E1541">
        <v>1803.7753088806151</v>
      </c>
      <c r="F1541">
        <v>202.60380045052329</v>
      </c>
    </row>
    <row r="1542" spans="1:6">
      <c r="A1542" t="s">
        <v>881</v>
      </c>
      <c r="B1542">
        <v>2027</v>
      </c>
      <c r="C1542" t="s">
        <v>847</v>
      </c>
      <c r="D1542">
        <v>2039.012276845873</v>
      </c>
      <c r="E1542">
        <v>1803.7753088806151</v>
      </c>
      <c r="F1542">
        <v>235.23696796525769</v>
      </c>
    </row>
    <row r="1543" spans="1:6">
      <c r="A1543" t="s">
        <v>881</v>
      </c>
      <c r="B1543">
        <v>2028</v>
      </c>
      <c r="C1543" t="s">
        <v>847</v>
      </c>
      <c r="D1543">
        <v>2061.9058286636282</v>
      </c>
      <c r="E1543">
        <v>1803.7753088806151</v>
      </c>
      <c r="F1543">
        <v>258.13051978301309</v>
      </c>
    </row>
    <row r="1544" spans="1:6">
      <c r="A1544" t="s">
        <v>881</v>
      </c>
      <c r="B1544">
        <v>2029</v>
      </c>
      <c r="C1544" t="s">
        <v>847</v>
      </c>
      <c r="D1544">
        <v>2080.8519871869198</v>
      </c>
      <c r="E1544">
        <v>1803.7753088806151</v>
      </c>
      <c r="F1544">
        <v>277.07667830630481</v>
      </c>
    </row>
    <row r="1545" spans="1:6">
      <c r="A1545" t="s">
        <v>881</v>
      </c>
      <c r="B1545">
        <v>2030</v>
      </c>
      <c r="C1545" t="s">
        <v>847</v>
      </c>
      <c r="D1545">
        <v>2098.054859212119</v>
      </c>
      <c r="E1545">
        <v>1803.7753088806151</v>
      </c>
      <c r="F1545">
        <v>294.27955033150442</v>
      </c>
    </row>
    <row r="1546" spans="1:6">
      <c r="A1546" t="s">
        <v>881</v>
      </c>
      <c r="B1546">
        <v>2031</v>
      </c>
      <c r="C1546" t="s">
        <v>847</v>
      </c>
      <c r="D1546">
        <v>2114.7043797098531</v>
      </c>
      <c r="E1546">
        <v>1803.7753088806151</v>
      </c>
      <c r="F1546">
        <v>310.92907082923762</v>
      </c>
    </row>
    <row r="1547" spans="1:6">
      <c r="A1547" t="s">
        <v>881</v>
      </c>
      <c r="B1547">
        <v>2032</v>
      </c>
      <c r="C1547" t="s">
        <v>847</v>
      </c>
      <c r="D1547">
        <v>2131.208558268414</v>
      </c>
      <c r="E1547">
        <v>1803.7753088806151</v>
      </c>
      <c r="F1547">
        <v>327.43324938779892</v>
      </c>
    </row>
    <row r="1548" spans="1:6">
      <c r="A1548" t="s">
        <v>881</v>
      </c>
      <c r="B1548">
        <v>2033</v>
      </c>
      <c r="C1548" t="s">
        <v>847</v>
      </c>
      <c r="D1548">
        <v>2147.6867831894911</v>
      </c>
      <c r="E1548">
        <v>1803.7753088806151</v>
      </c>
      <c r="F1548">
        <v>343.911474308876</v>
      </c>
    </row>
    <row r="1549" spans="1:6">
      <c r="A1549" t="s">
        <v>881</v>
      </c>
      <c r="B1549">
        <v>2034</v>
      </c>
      <c r="C1549" t="s">
        <v>847</v>
      </c>
      <c r="D1549">
        <v>2164.1393111841949</v>
      </c>
      <c r="E1549">
        <v>1803.7753088806151</v>
      </c>
      <c r="F1549">
        <v>360.36400230357981</v>
      </c>
    </row>
    <row r="1550" spans="1:6">
      <c r="A1550" t="s">
        <v>881</v>
      </c>
      <c r="B1550">
        <v>2035</v>
      </c>
      <c r="C1550" t="s">
        <v>847</v>
      </c>
      <c r="D1550">
        <v>2180.5173774843561</v>
      </c>
      <c r="E1550">
        <v>1803.7753088806151</v>
      </c>
      <c r="F1550">
        <v>376.74206860374062</v>
      </c>
    </row>
    <row r="1551" spans="1:6">
      <c r="A1551" t="s">
        <v>881</v>
      </c>
      <c r="B1551">
        <v>2036</v>
      </c>
      <c r="C1551" t="s">
        <v>847</v>
      </c>
      <c r="D1551">
        <v>2196.6332833151669</v>
      </c>
      <c r="E1551">
        <v>1803.7753088806151</v>
      </c>
      <c r="F1551">
        <v>392.85797443455181</v>
      </c>
    </row>
    <row r="1552" spans="1:6">
      <c r="A1552" t="s">
        <v>881</v>
      </c>
      <c r="B1552">
        <v>2037</v>
      </c>
      <c r="C1552" t="s">
        <v>847</v>
      </c>
      <c r="D1552">
        <v>2212.6917332848579</v>
      </c>
      <c r="E1552">
        <v>1803.7753088806151</v>
      </c>
      <c r="F1552">
        <v>408.91642440424329</v>
      </c>
    </row>
    <row r="1553" spans="1:6">
      <c r="A1553" t="s">
        <v>881</v>
      </c>
      <c r="B1553">
        <v>2038</v>
      </c>
      <c r="C1553" t="s">
        <v>847</v>
      </c>
      <c r="D1553">
        <v>2228.7868358371461</v>
      </c>
      <c r="E1553">
        <v>1803.7753088806151</v>
      </c>
      <c r="F1553">
        <v>425.01152695653099</v>
      </c>
    </row>
    <row r="1554" spans="1:6">
      <c r="A1554" t="s">
        <v>881</v>
      </c>
      <c r="B1554">
        <v>2039</v>
      </c>
      <c r="C1554" t="s">
        <v>847</v>
      </c>
      <c r="D1554">
        <v>2244.9620913020372</v>
      </c>
      <c r="E1554">
        <v>1803.7753088806151</v>
      </c>
      <c r="F1554">
        <v>441.18678242142209</v>
      </c>
    </row>
    <row r="1555" spans="1:6">
      <c r="A1555" t="s">
        <v>881</v>
      </c>
      <c r="B1555">
        <v>2040</v>
      </c>
      <c r="C1555" t="s">
        <v>847</v>
      </c>
      <c r="D1555">
        <v>2261.2378531087802</v>
      </c>
      <c r="E1555">
        <v>1803.7753088806151</v>
      </c>
      <c r="F1555">
        <v>457.46254422816469</v>
      </c>
    </row>
    <row r="1556" spans="1:6">
      <c r="A1556" t="s">
        <v>881</v>
      </c>
      <c r="B1556">
        <v>2041</v>
      </c>
      <c r="C1556" t="s">
        <v>847</v>
      </c>
      <c r="D1556">
        <v>2277.3345928293029</v>
      </c>
      <c r="E1556">
        <v>1803.7753088806151</v>
      </c>
      <c r="F1556">
        <v>473.55928394868829</v>
      </c>
    </row>
    <row r="1557" spans="1:6">
      <c r="A1557" t="s">
        <v>881</v>
      </c>
      <c r="B1557">
        <v>2042</v>
      </c>
      <c r="C1557" t="s">
        <v>847</v>
      </c>
      <c r="D1557">
        <v>2293.118676551705</v>
      </c>
      <c r="E1557">
        <v>1803.7753088806151</v>
      </c>
      <c r="F1557">
        <v>489.34336767109039</v>
      </c>
    </row>
    <row r="1558" spans="1:6">
      <c r="A1558" t="s">
        <v>881</v>
      </c>
      <c r="B1558">
        <v>2043</v>
      </c>
      <c r="C1558" t="s">
        <v>847</v>
      </c>
      <c r="D1558">
        <v>2308.5233233620438</v>
      </c>
      <c r="E1558">
        <v>1803.7753088806151</v>
      </c>
      <c r="F1558">
        <v>504.74801448142881</v>
      </c>
    </row>
    <row r="1559" spans="1:6">
      <c r="A1559" t="s">
        <v>881</v>
      </c>
      <c r="B1559">
        <v>2044</v>
      </c>
      <c r="C1559" t="s">
        <v>847</v>
      </c>
      <c r="D1559">
        <v>2323.5124654881552</v>
      </c>
      <c r="E1559">
        <v>1803.7753088806151</v>
      </c>
      <c r="F1559">
        <v>519.7371566075401</v>
      </c>
    </row>
    <row r="1560" spans="1:6">
      <c r="A1560" t="s">
        <v>881</v>
      </c>
      <c r="B1560">
        <v>2045</v>
      </c>
      <c r="C1560" t="s">
        <v>847</v>
      </c>
      <c r="D1560">
        <v>2338.3618188216979</v>
      </c>
      <c r="E1560">
        <v>1803.7753088806151</v>
      </c>
      <c r="F1560">
        <v>534.58650994108325</v>
      </c>
    </row>
    <row r="1561" spans="1:6">
      <c r="A1561" t="s">
        <v>881</v>
      </c>
      <c r="B1561">
        <v>2046</v>
      </c>
      <c r="C1561" t="s">
        <v>847</v>
      </c>
      <c r="D1561">
        <v>2352.8982558707962</v>
      </c>
      <c r="E1561">
        <v>1803.7753088806151</v>
      </c>
      <c r="F1561">
        <v>549.12294699018116</v>
      </c>
    </row>
    <row r="1562" spans="1:6">
      <c r="A1562" t="s">
        <v>881</v>
      </c>
      <c r="B1562">
        <v>2047</v>
      </c>
      <c r="C1562" t="s">
        <v>847</v>
      </c>
      <c r="D1562">
        <v>2367.0373458038298</v>
      </c>
      <c r="E1562">
        <v>1803.7753088806151</v>
      </c>
      <c r="F1562">
        <v>563.26203692321474</v>
      </c>
    </row>
    <row r="1563" spans="1:6">
      <c r="A1563" t="s">
        <v>881</v>
      </c>
      <c r="B1563">
        <v>2048</v>
      </c>
      <c r="C1563" t="s">
        <v>847</v>
      </c>
      <c r="D1563">
        <v>2381.0386817914132</v>
      </c>
      <c r="E1563">
        <v>1803.7753088806151</v>
      </c>
      <c r="F1563">
        <v>577.26337291079813</v>
      </c>
    </row>
    <row r="1564" spans="1:6">
      <c r="A1564" t="s">
        <v>881</v>
      </c>
      <c r="B1564">
        <v>2049</v>
      </c>
      <c r="C1564" t="s">
        <v>847</v>
      </c>
      <c r="D1564">
        <v>2394.716020019689</v>
      </c>
      <c r="E1564">
        <v>1803.7753088806151</v>
      </c>
      <c r="F1564">
        <v>590.94071113907444</v>
      </c>
    </row>
    <row r="1565" spans="1:6">
      <c r="A1565" t="s">
        <v>881</v>
      </c>
      <c r="B1565">
        <v>2050</v>
      </c>
      <c r="C1565" t="s">
        <v>847</v>
      </c>
      <c r="D1565">
        <v>2408.2861914800169</v>
      </c>
      <c r="E1565">
        <v>1803.7753088806151</v>
      </c>
      <c r="F1565">
        <v>604.51088259940184</v>
      </c>
    </row>
    <row r="1566" spans="1:6">
      <c r="A1566" t="s">
        <v>881</v>
      </c>
      <c r="B1566">
        <v>2017</v>
      </c>
      <c r="C1566" t="s">
        <v>892</v>
      </c>
      <c r="D1566">
        <v>295.10483898351862</v>
      </c>
      <c r="E1566">
        <v>295.10483898351862</v>
      </c>
      <c r="F1566">
        <v>0</v>
      </c>
    </row>
    <row r="1567" spans="1:6">
      <c r="A1567" t="s">
        <v>881</v>
      </c>
      <c r="B1567">
        <v>2018</v>
      </c>
      <c r="C1567" t="s">
        <v>892</v>
      </c>
      <c r="D1567">
        <v>294.60435122722208</v>
      </c>
      <c r="E1567">
        <v>294.60435122722208</v>
      </c>
      <c r="F1567">
        <v>0</v>
      </c>
    </row>
    <row r="1568" spans="1:6">
      <c r="A1568" t="s">
        <v>881</v>
      </c>
      <c r="B1568">
        <v>2019</v>
      </c>
      <c r="C1568" t="s">
        <v>892</v>
      </c>
      <c r="D1568">
        <v>264.96298871631399</v>
      </c>
      <c r="E1568">
        <v>264.96298871631399</v>
      </c>
      <c r="F1568">
        <v>0</v>
      </c>
    </row>
    <row r="1569" spans="1:6">
      <c r="A1569" t="s">
        <v>881</v>
      </c>
      <c r="B1569">
        <v>2020</v>
      </c>
      <c r="C1569" t="s">
        <v>892</v>
      </c>
      <c r="D1569">
        <v>285.59291509644038</v>
      </c>
      <c r="E1569">
        <v>285.59291509644038</v>
      </c>
      <c r="F1569">
        <v>0</v>
      </c>
    </row>
    <row r="1570" spans="1:6">
      <c r="A1570" t="s">
        <v>881</v>
      </c>
      <c r="B1570">
        <v>2021</v>
      </c>
      <c r="C1570" t="s">
        <v>892</v>
      </c>
      <c r="D1570">
        <v>514.92540024960374</v>
      </c>
      <c r="E1570">
        <v>295.10483898351862</v>
      </c>
      <c r="F1570">
        <v>219.82056126608521</v>
      </c>
    </row>
    <row r="1571" spans="1:6">
      <c r="A1571" t="s">
        <v>881</v>
      </c>
      <c r="B1571">
        <v>2022</v>
      </c>
      <c r="C1571" t="s">
        <v>892</v>
      </c>
      <c r="D1571">
        <v>519.49570041602033</v>
      </c>
      <c r="E1571">
        <v>295.10483898351862</v>
      </c>
      <c r="F1571">
        <v>224.39086143250179</v>
      </c>
    </row>
    <row r="1572" spans="1:6">
      <c r="A1572" t="s">
        <v>881</v>
      </c>
      <c r="B1572">
        <v>2023</v>
      </c>
      <c r="C1572" t="s">
        <v>892</v>
      </c>
      <c r="D1572">
        <v>519.20908252365814</v>
      </c>
      <c r="E1572">
        <v>295.10483898351862</v>
      </c>
      <c r="F1572">
        <v>224.10424354013961</v>
      </c>
    </row>
    <row r="1573" spans="1:6">
      <c r="A1573" t="s">
        <v>881</v>
      </c>
      <c r="B1573">
        <v>2024</v>
      </c>
      <c r="C1573" t="s">
        <v>892</v>
      </c>
      <c r="D1573">
        <v>523.23035521466863</v>
      </c>
      <c r="E1573">
        <v>295.10483898351862</v>
      </c>
      <c r="F1573">
        <v>228.1255162311501</v>
      </c>
    </row>
    <row r="1574" spans="1:6">
      <c r="A1574" t="s">
        <v>881</v>
      </c>
      <c r="B1574">
        <v>2025</v>
      </c>
      <c r="C1574" t="s">
        <v>892</v>
      </c>
      <c r="D1574">
        <v>527.78949903732064</v>
      </c>
      <c r="E1574">
        <v>295.10483898351862</v>
      </c>
      <c r="F1574">
        <v>232.68466005380211</v>
      </c>
    </row>
    <row r="1575" spans="1:6">
      <c r="A1575" t="s">
        <v>881</v>
      </c>
      <c r="B1575">
        <v>2026</v>
      </c>
      <c r="C1575" t="s">
        <v>892</v>
      </c>
      <c r="D1575">
        <v>532.45602751476099</v>
      </c>
      <c r="E1575">
        <v>295.10483898351862</v>
      </c>
      <c r="F1575">
        <v>237.3511885312424</v>
      </c>
    </row>
    <row r="1576" spans="1:6">
      <c r="A1576" t="s">
        <v>881</v>
      </c>
      <c r="B1576">
        <v>2027</v>
      </c>
      <c r="C1576" t="s">
        <v>892</v>
      </c>
      <c r="D1576">
        <v>544.36880937994727</v>
      </c>
      <c r="E1576">
        <v>295.10483898351862</v>
      </c>
      <c r="F1576">
        <v>249.2639703964287</v>
      </c>
    </row>
    <row r="1577" spans="1:6">
      <c r="A1577" t="s">
        <v>881</v>
      </c>
      <c r="B1577">
        <v>2028</v>
      </c>
      <c r="C1577" t="s">
        <v>892</v>
      </c>
      <c r="D1577">
        <v>548.66048949826552</v>
      </c>
      <c r="E1577">
        <v>295.10483898351862</v>
      </c>
      <c r="F1577">
        <v>253.55565051474699</v>
      </c>
    </row>
    <row r="1578" spans="1:6">
      <c r="A1578" t="s">
        <v>881</v>
      </c>
      <c r="B1578">
        <v>2029</v>
      </c>
      <c r="C1578" t="s">
        <v>892</v>
      </c>
      <c r="D1578">
        <v>553.25435936879205</v>
      </c>
      <c r="E1578">
        <v>295.10483898351862</v>
      </c>
      <c r="F1578">
        <v>258.14952038527349</v>
      </c>
    </row>
    <row r="1579" spans="1:6">
      <c r="A1579" t="s">
        <v>881</v>
      </c>
      <c r="B1579">
        <v>2030</v>
      </c>
      <c r="C1579" t="s">
        <v>892</v>
      </c>
      <c r="D1579">
        <v>557.89003835203459</v>
      </c>
      <c r="E1579">
        <v>295.10483898351862</v>
      </c>
      <c r="F1579">
        <v>262.78519936851598</v>
      </c>
    </row>
    <row r="1580" spans="1:6">
      <c r="A1580" t="s">
        <v>881</v>
      </c>
      <c r="B1580">
        <v>2031</v>
      </c>
      <c r="C1580" t="s">
        <v>892</v>
      </c>
      <c r="D1580">
        <v>562.66331871873331</v>
      </c>
      <c r="E1580">
        <v>295.10483898351862</v>
      </c>
      <c r="F1580">
        <v>267.55847973521469</v>
      </c>
    </row>
    <row r="1581" spans="1:6">
      <c r="A1581" t="s">
        <v>881</v>
      </c>
      <c r="B1581">
        <v>2032</v>
      </c>
      <c r="C1581" t="s">
        <v>892</v>
      </c>
      <c r="D1581">
        <v>567.49962772254764</v>
      </c>
      <c r="E1581">
        <v>295.10483898351862</v>
      </c>
      <c r="F1581">
        <v>272.39478873902908</v>
      </c>
    </row>
    <row r="1582" spans="1:6">
      <c r="A1582" t="s">
        <v>881</v>
      </c>
      <c r="B1582">
        <v>2033</v>
      </c>
      <c r="C1582" t="s">
        <v>892</v>
      </c>
      <c r="D1582">
        <v>572.36234696361873</v>
      </c>
      <c r="E1582">
        <v>295.10483898351862</v>
      </c>
      <c r="F1582">
        <v>277.25750798010017</v>
      </c>
    </row>
    <row r="1583" spans="1:6">
      <c r="A1583" t="s">
        <v>881</v>
      </c>
      <c r="B1583">
        <v>2034</v>
      </c>
      <c r="C1583" t="s">
        <v>892</v>
      </c>
      <c r="D1583">
        <v>577.22184495960323</v>
      </c>
      <c r="E1583">
        <v>295.10483898351862</v>
      </c>
      <c r="F1583">
        <v>282.11700597608473</v>
      </c>
    </row>
    <row r="1584" spans="1:6">
      <c r="A1584" t="s">
        <v>881</v>
      </c>
      <c r="B1584">
        <v>2035</v>
      </c>
      <c r="C1584" t="s">
        <v>892</v>
      </c>
      <c r="D1584">
        <v>582.05139176532384</v>
      </c>
      <c r="E1584">
        <v>295.10483898351862</v>
      </c>
      <c r="F1584">
        <v>286.94655278180528</v>
      </c>
    </row>
    <row r="1585" spans="1:6">
      <c r="A1585" t="s">
        <v>881</v>
      </c>
      <c r="B1585">
        <v>2036</v>
      </c>
      <c r="C1585" t="s">
        <v>892</v>
      </c>
      <c r="D1585">
        <v>586.76053458398246</v>
      </c>
      <c r="E1585">
        <v>295.10483898351862</v>
      </c>
      <c r="F1585">
        <v>291.6556956004639</v>
      </c>
    </row>
    <row r="1586" spans="1:6">
      <c r="A1586" t="s">
        <v>881</v>
      </c>
      <c r="B1586">
        <v>2037</v>
      </c>
      <c r="C1586" t="s">
        <v>892</v>
      </c>
      <c r="D1586">
        <v>591.50777717596065</v>
      </c>
      <c r="E1586">
        <v>295.10483898351862</v>
      </c>
      <c r="F1586">
        <v>296.40293819244209</v>
      </c>
    </row>
    <row r="1587" spans="1:6">
      <c r="A1587" t="s">
        <v>881</v>
      </c>
      <c r="B1587">
        <v>2038</v>
      </c>
      <c r="C1587" t="s">
        <v>892</v>
      </c>
      <c r="D1587">
        <v>596.29342779114268</v>
      </c>
      <c r="E1587">
        <v>295.10483898351862</v>
      </c>
      <c r="F1587">
        <v>301.18858880762411</v>
      </c>
    </row>
    <row r="1588" spans="1:6">
      <c r="A1588" t="s">
        <v>881</v>
      </c>
      <c r="B1588">
        <v>2039</v>
      </c>
      <c r="C1588" t="s">
        <v>892</v>
      </c>
      <c r="D1588">
        <v>601.11779717333661</v>
      </c>
      <c r="E1588">
        <v>295.10483898351862</v>
      </c>
      <c r="F1588">
        <v>306.01295818981811</v>
      </c>
    </row>
    <row r="1589" spans="1:6">
      <c r="A1589" t="s">
        <v>881</v>
      </c>
      <c r="B1589">
        <v>2040</v>
      </c>
      <c r="C1589" t="s">
        <v>892</v>
      </c>
      <c r="D1589">
        <v>605.98119858045516</v>
      </c>
      <c r="E1589">
        <v>295.10483898351862</v>
      </c>
      <c r="F1589">
        <v>310.8763595969366</v>
      </c>
    </row>
    <row r="1590" spans="1:6">
      <c r="A1590" t="s">
        <v>881</v>
      </c>
      <c r="B1590">
        <v>2041</v>
      </c>
      <c r="C1590" t="s">
        <v>892</v>
      </c>
      <c r="D1590">
        <v>610.72529707086426</v>
      </c>
      <c r="E1590">
        <v>295.10483898351862</v>
      </c>
      <c r="F1590">
        <v>315.6204580873457</v>
      </c>
    </row>
    <row r="1591" spans="1:6">
      <c r="A1591" t="s">
        <v>881</v>
      </c>
      <c r="B1591">
        <v>2042</v>
      </c>
      <c r="C1591" t="s">
        <v>892</v>
      </c>
      <c r="D1591">
        <v>615.34660609049445</v>
      </c>
      <c r="E1591">
        <v>295.10483898351862</v>
      </c>
      <c r="F1591">
        <v>320.24176710697589</v>
      </c>
    </row>
    <row r="1592" spans="1:6">
      <c r="A1592" t="s">
        <v>881</v>
      </c>
      <c r="B1592">
        <v>2043</v>
      </c>
      <c r="C1592" t="s">
        <v>892</v>
      </c>
      <c r="D1592">
        <v>619.84170644624965</v>
      </c>
      <c r="E1592">
        <v>295.10483898351862</v>
      </c>
      <c r="F1592">
        <v>324.73686746273108</v>
      </c>
    </row>
    <row r="1593" spans="1:6">
      <c r="A1593" t="s">
        <v>881</v>
      </c>
      <c r="B1593">
        <v>2044</v>
      </c>
      <c r="C1593" t="s">
        <v>892</v>
      </c>
      <c r="D1593">
        <v>624.20725047702194</v>
      </c>
      <c r="E1593">
        <v>295.10483898351862</v>
      </c>
      <c r="F1593">
        <v>329.10241149350338</v>
      </c>
    </row>
    <row r="1594" spans="1:6">
      <c r="A1594" t="s">
        <v>881</v>
      </c>
      <c r="B1594">
        <v>2045</v>
      </c>
      <c r="C1594" t="s">
        <v>892</v>
      </c>
      <c r="D1594">
        <v>628.60354102660176</v>
      </c>
      <c r="E1594">
        <v>295.10483898351862</v>
      </c>
      <c r="F1594">
        <v>333.4987020430832</v>
      </c>
    </row>
    <row r="1595" spans="1:6">
      <c r="A1595" t="s">
        <v>881</v>
      </c>
      <c r="B1595">
        <v>2046</v>
      </c>
      <c r="C1595" t="s">
        <v>892</v>
      </c>
      <c r="D1595">
        <v>632.86606772554103</v>
      </c>
      <c r="E1595">
        <v>295.10483898351862</v>
      </c>
      <c r="F1595">
        <v>337.76122874202252</v>
      </c>
    </row>
    <row r="1596" spans="1:6">
      <c r="A1596" t="s">
        <v>881</v>
      </c>
      <c r="B1596">
        <v>2047</v>
      </c>
      <c r="C1596" t="s">
        <v>892</v>
      </c>
      <c r="D1596">
        <v>636.99161576808319</v>
      </c>
      <c r="E1596">
        <v>295.10483898351862</v>
      </c>
      <c r="F1596">
        <v>341.88677678456457</v>
      </c>
    </row>
    <row r="1597" spans="1:6">
      <c r="A1597" t="s">
        <v>881</v>
      </c>
      <c r="B1597">
        <v>2048</v>
      </c>
      <c r="C1597" t="s">
        <v>892</v>
      </c>
      <c r="D1597">
        <v>641.14405756827637</v>
      </c>
      <c r="E1597">
        <v>295.10483898351862</v>
      </c>
      <c r="F1597">
        <v>346.0392185847578</v>
      </c>
    </row>
    <row r="1598" spans="1:6">
      <c r="A1598" t="s">
        <v>881</v>
      </c>
      <c r="B1598">
        <v>2049</v>
      </c>
      <c r="C1598" t="s">
        <v>892</v>
      </c>
      <c r="D1598">
        <v>645.15547681750377</v>
      </c>
      <c r="E1598">
        <v>295.10483898351862</v>
      </c>
      <c r="F1598">
        <v>350.05063783398521</v>
      </c>
    </row>
    <row r="1599" spans="1:6">
      <c r="A1599" t="s">
        <v>881</v>
      </c>
      <c r="B1599">
        <v>2050</v>
      </c>
      <c r="C1599" t="s">
        <v>892</v>
      </c>
      <c r="D1599">
        <v>649.19199414602235</v>
      </c>
      <c r="E1599">
        <v>295.10483898351862</v>
      </c>
      <c r="F1599">
        <v>354.08715516250379</v>
      </c>
    </row>
    <row r="1600" spans="1:6">
      <c r="A1600" t="s">
        <v>881</v>
      </c>
      <c r="B1600">
        <v>2017</v>
      </c>
      <c r="C1600" t="s">
        <v>853</v>
      </c>
      <c r="D1600">
        <v>0</v>
      </c>
      <c r="E1600">
        <v>0</v>
      </c>
      <c r="F1600">
        <v>0</v>
      </c>
    </row>
    <row r="1601" spans="1:6">
      <c r="A1601" t="s">
        <v>881</v>
      </c>
      <c r="B1601">
        <v>2018</v>
      </c>
      <c r="C1601" t="s">
        <v>853</v>
      </c>
      <c r="D1601">
        <v>0</v>
      </c>
      <c r="E1601">
        <v>0</v>
      </c>
      <c r="F1601">
        <v>0</v>
      </c>
    </row>
    <row r="1602" spans="1:6">
      <c r="A1602" t="s">
        <v>881</v>
      </c>
      <c r="B1602">
        <v>2019</v>
      </c>
      <c r="C1602" t="s">
        <v>853</v>
      </c>
      <c r="D1602">
        <v>0</v>
      </c>
      <c r="E1602">
        <v>0</v>
      </c>
      <c r="F1602">
        <v>0</v>
      </c>
    </row>
    <row r="1603" spans="1:6">
      <c r="A1603" t="s">
        <v>881</v>
      </c>
      <c r="B1603">
        <v>2020</v>
      </c>
      <c r="C1603" t="s">
        <v>853</v>
      </c>
      <c r="D1603">
        <v>0</v>
      </c>
      <c r="E1603">
        <v>0</v>
      </c>
      <c r="F1603">
        <v>0</v>
      </c>
    </row>
    <row r="1604" spans="1:6">
      <c r="A1604" t="s">
        <v>881</v>
      </c>
      <c r="B1604">
        <v>2021</v>
      </c>
      <c r="C1604" t="s">
        <v>853</v>
      </c>
      <c r="D1604">
        <v>0</v>
      </c>
      <c r="E1604">
        <v>0</v>
      </c>
      <c r="F1604">
        <v>0</v>
      </c>
    </row>
    <row r="1605" spans="1:6">
      <c r="A1605" t="s">
        <v>881</v>
      </c>
      <c r="B1605">
        <v>2022</v>
      </c>
      <c r="C1605" t="s">
        <v>853</v>
      </c>
      <c r="D1605">
        <v>0</v>
      </c>
      <c r="E1605">
        <v>0</v>
      </c>
      <c r="F1605">
        <v>0</v>
      </c>
    </row>
    <row r="1606" spans="1:6">
      <c r="A1606" t="s">
        <v>881</v>
      </c>
      <c r="B1606">
        <v>2023</v>
      </c>
      <c r="C1606" t="s">
        <v>853</v>
      </c>
      <c r="D1606">
        <v>0</v>
      </c>
      <c r="E1606">
        <v>0</v>
      </c>
      <c r="F1606">
        <v>0</v>
      </c>
    </row>
    <row r="1607" spans="1:6">
      <c r="A1607" t="s">
        <v>881</v>
      </c>
      <c r="B1607">
        <v>2024</v>
      </c>
      <c r="C1607" t="s">
        <v>853</v>
      </c>
      <c r="D1607">
        <v>0</v>
      </c>
      <c r="E1607">
        <v>0</v>
      </c>
      <c r="F1607">
        <v>0</v>
      </c>
    </row>
    <row r="1608" spans="1:6">
      <c r="A1608" t="s">
        <v>881</v>
      </c>
      <c r="B1608">
        <v>2025</v>
      </c>
      <c r="C1608" t="s">
        <v>853</v>
      </c>
      <c r="D1608">
        <v>0</v>
      </c>
      <c r="E1608">
        <v>0</v>
      </c>
      <c r="F1608">
        <v>0</v>
      </c>
    </row>
    <row r="1609" spans="1:6">
      <c r="A1609" t="s">
        <v>881</v>
      </c>
      <c r="B1609">
        <v>2026</v>
      </c>
      <c r="C1609" t="s">
        <v>853</v>
      </c>
      <c r="D1609">
        <v>0</v>
      </c>
      <c r="E1609">
        <v>0</v>
      </c>
      <c r="F1609">
        <v>0</v>
      </c>
    </row>
    <row r="1610" spans="1:6">
      <c r="A1610" t="s">
        <v>881</v>
      </c>
      <c r="B1610">
        <v>2027</v>
      </c>
      <c r="C1610" t="s">
        <v>853</v>
      </c>
      <c r="D1610">
        <v>0</v>
      </c>
      <c r="E1610">
        <v>0</v>
      </c>
      <c r="F1610">
        <v>0</v>
      </c>
    </row>
    <row r="1611" spans="1:6">
      <c r="A1611" t="s">
        <v>881</v>
      </c>
      <c r="B1611">
        <v>2028</v>
      </c>
      <c r="C1611" t="s">
        <v>853</v>
      </c>
      <c r="D1611">
        <v>0</v>
      </c>
      <c r="E1611">
        <v>0</v>
      </c>
      <c r="F1611">
        <v>0</v>
      </c>
    </row>
    <row r="1612" spans="1:6">
      <c r="A1612" t="s">
        <v>881</v>
      </c>
      <c r="B1612">
        <v>2029</v>
      </c>
      <c r="C1612" t="s">
        <v>853</v>
      </c>
      <c r="D1612">
        <v>0</v>
      </c>
      <c r="E1612">
        <v>0</v>
      </c>
      <c r="F1612">
        <v>0</v>
      </c>
    </row>
    <row r="1613" spans="1:6">
      <c r="A1613" t="s">
        <v>881</v>
      </c>
      <c r="B1613">
        <v>2030</v>
      </c>
      <c r="C1613" t="s">
        <v>853</v>
      </c>
      <c r="D1613">
        <v>0</v>
      </c>
      <c r="E1613">
        <v>0</v>
      </c>
      <c r="F1613">
        <v>0</v>
      </c>
    </row>
    <row r="1614" spans="1:6">
      <c r="A1614" t="s">
        <v>881</v>
      </c>
      <c r="B1614">
        <v>2031</v>
      </c>
      <c r="C1614" t="s">
        <v>853</v>
      </c>
      <c r="D1614">
        <v>0</v>
      </c>
      <c r="E1614">
        <v>0</v>
      </c>
      <c r="F1614">
        <v>0</v>
      </c>
    </row>
    <row r="1615" spans="1:6">
      <c r="A1615" t="s">
        <v>881</v>
      </c>
      <c r="B1615">
        <v>2032</v>
      </c>
      <c r="C1615" t="s">
        <v>853</v>
      </c>
      <c r="D1615">
        <v>0</v>
      </c>
      <c r="E1615">
        <v>0</v>
      </c>
      <c r="F1615">
        <v>0</v>
      </c>
    </row>
    <row r="1616" spans="1:6">
      <c r="A1616" t="s">
        <v>881</v>
      </c>
      <c r="B1616">
        <v>2033</v>
      </c>
      <c r="C1616" t="s">
        <v>853</v>
      </c>
      <c r="D1616">
        <v>0</v>
      </c>
      <c r="E1616">
        <v>0</v>
      </c>
      <c r="F1616">
        <v>0</v>
      </c>
    </row>
    <row r="1617" spans="1:6">
      <c r="A1617" t="s">
        <v>881</v>
      </c>
      <c r="B1617">
        <v>2034</v>
      </c>
      <c r="C1617" t="s">
        <v>853</v>
      </c>
      <c r="D1617">
        <v>0</v>
      </c>
      <c r="E1617">
        <v>0</v>
      </c>
      <c r="F1617">
        <v>0</v>
      </c>
    </row>
    <row r="1618" spans="1:6">
      <c r="A1618" t="s">
        <v>881</v>
      </c>
      <c r="B1618">
        <v>2035</v>
      </c>
      <c r="C1618" t="s">
        <v>853</v>
      </c>
      <c r="D1618">
        <v>0</v>
      </c>
      <c r="E1618">
        <v>0</v>
      </c>
      <c r="F1618">
        <v>0</v>
      </c>
    </row>
    <row r="1619" spans="1:6">
      <c r="A1619" t="s">
        <v>881</v>
      </c>
      <c r="B1619">
        <v>2036</v>
      </c>
      <c r="C1619" t="s">
        <v>853</v>
      </c>
      <c r="D1619">
        <v>0</v>
      </c>
      <c r="E1619">
        <v>0</v>
      </c>
      <c r="F1619">
        <v>0</v>
      </c>
    </row>
    <row r="1620" spans="1:6">
      <c r="A1620" t="s">
        <v>881</v>
      </c>
      <c r="B1620">
        <v>2037</v>
      </c>
      <c r="C1620" t="s">
        <v>853</v>
      </c>
      <c r="D1620">
        <v>0</v>
      </c>
      <c r="E1620">
        <v>0</v>
      </c>
      <c r="F1620">
        <v>0</v>
      </c>
    </row>
    <row r="1621" spans="1:6">
      <c r="A1621" t="s">
        <v>881</v>
      </c>
      <c r="B1621">
        <v>2038</v>
      </c>
      <c r="C1621" t="s">
        <v>853</v>
      </c>
      <c r="D1621">
        <v>0</v>
      </c>
      <c r="E1621">
        <v>0</v>
      </c>
      <c r="F1621">
        <v>0</v>
      </c>
    </row>
    <row r="1622" spans="1:6">
      <c r="A1622" t="s">
        <v>881</v>
      </c>
      <c r="B1622">
        <v>2039</v>
      </c>
      <c r="C1622" t="s">
        <v>853</v>
      </c>
      <c r="D1622">
        <v>0</v>
      </c>
      <c r="E1622">
        <v>0</v>
      </c>
      <c r="F1622">
        <v>0</v>
      </c>
    </row>
    <row r="1623" spans="1:6">
      <c r="A1623" t="s">
        <v>881</v>
      </c>
      <c r="B1623">
        <v>2040</v>
      </c>
      <c r="C1623" t="s">
        <v>853</v>
      </c>
      <c r="D1623">
        <v>0</v>
      </c>
      <c r="E1623">
        <v>0</v>
      </c>
      <c r="F1623">
        <v>0</v>
      </c>
    </row>
    <row r="1624" spans="1:6">
      <c r="A1624" t="s">
        <v>881</v>
      </c>
      <c r="B1624">
        <v>2041</v>
      </c>
      <c r="C1624" t="s">
        <v>853</v>
      </c>
      <c r="D1624">
        <v>0</v>
      </c>
      <c r="E1624">
        <v>0</v>
      </c>
      <c r="F1624">
        <v>0</v>
      </c>
    </row>
    <row r="1625" spans="1:6">
      <c r="A1625" t="s">
        <v>881</v>
      </c>
      <c r="B1625">
        <v>2042</v>
      </c>
      <c r="C1625" t="s">
        <v>853</v>
      </c>
      <c r="D1625">
        <v>0</v>
      </c>
      <c r="E1625">
        <v>0</v>
      </c>
      <c r="F1625">
        <v>0</v>
      </c>
    </row>
    <row r="1626" spans="1:6">
      <c r="A1626" t="s">
        <v>881</v>
      </c>
      <c r="B1626">
        <v>2043</v>
      </c>
      <c r="C1626" t="s">
        <v>853</v>
      </c>
      <c r="D1626">
        <v>0</v>
      </c>
      <c r="E1626">
        <v>0</v>
      </c>
      <c r="F1626">
        <v>0</v>
      </c>
    </row>
    <row r="1627" spans="1:6">
      <c r="A1627" t="s">
        <v>881</v>
      </c>
      <c r="B1627">
        <v>2044</v>
      </c>
      <c r="C1627" t="s">
        <v>853</v>
      </c>
      <c r="D1627">
        <v>0</v>
      </c>
      <c r="E1627">
        <v>0</v>
      </c>
      <c r="F1627">
        <v>0</v>
      </c>
    </row>
    <row r="1628" spans="1:6">
      <c r="A1628" t="s">
        <v>881</v>
      </c>
      <c r="B1628">
        <v>2045</v>
      </c>
      <c r="C1628" t="s">
        <v>853</v>
      </c>
      <c r="D1628">
        <v>0</v>
      </c>
      <c r="E1628">
        <v>0</v>
      </c>
      <c r="F1628">
        <v>0</v>
      </c>
    </row>
    <row r="1629" spans="1:6">
      <c r="A1629" t="s">
        <v>881</v>
      </c>
      <c r="B1629">
        <v>2046</v>
      </c>
      <c r="C1629" t="s">
        <v>853</v>
      </c>
      <c r="D1629">
        <v>0</v>
      </c>
      <c r="E1629">
        <v>0</v>
      </c>
      <c r="F1629">
        <v>0</v>
      </c>
    </row>
    <row r="1630" spans="1:6">
      <c r="A1630" t="s">
        <v>881</v>
      </c>
      <c r="B1630">
        <v>2047</v>
      </c>
      <c r="C1630" t="s">
        <v>853</v>
      </c>
      <c r="D1630">
        <v>0</v>
      </c>
      <c r="E1630">
        <v>0</v>
      </c>
      <c r="F1630">
        <v>0</v>
      </c>
    </row>
    <row r="1631" spans="1:6">
      <c r="A1631" t="s">
        <v>881</v>
      </c>
      <c r="B1631">
        <v>2048</v>
      </c>
      <c r="C1631" t="s">
        <v>853</v>
      </c>
      <c r="D1631">
        <v>0</v>
      </c>
      <c r="E1631">
        <v>0</v>
      </c>
      <c r="F1631">
        <v>0</v>
      </c>
    </row>
    <row r="1632" spans="1:6">
      <c r="A1632" t="s">
        <v>881</v>
      </c>
      <c r="B1632">
        <v>2049</v>
      </c>
      <c r="C1632" t="s">
        <v>853</v>
      </c>
      <c r="D1632">
        <v>0</v>
      </c>
      <c r="E1632">
        <v>0</v>
      </c>
      <c r="F1632">
        <v>0</v>
      </c>
    </row>
    <row r="1633" spans="1:6">
      <c r="A1633" t="s">
        <v>881</v>
      </c>
      <c r="B1633">
        <v>2050</v>
      </c>
      <c r="C1633" t="s">
        <v>853</v>
      </c>
      <c r="D1633">
        <v>0</v>
      </c>
      <c r="E1633">
        <v>0</v>
      </c>
      <c r="F1633">
        <v>0</v>
      </c>
    </row>
    <row r="1634" spans="1:6">
      <c r="A1634" t="s">
        <v>882</v>
      </c>
      <c r="B1634">
        <v>2017</v>
      </c>
      <c r="C1634" t="s">
        <v>323</v>
      </c>
      <c r="D1634">
        <v>92.721156024180019</v>
      </c>
      <c r="E1634">
        <v>92.721156024180019</v>
      </c>
      <c r="F1634">
        <v>0</v>
      </c>
    </row>
    <row r="1635" spans="1:6">
      <c r="A1635" t="s">
        <v>882</v>
      </c>
      <c r="B1635">
        <v>2018</v>
      </c>
      <c r="C1635" t="s">
        <v>323</v>
      </c>
      <c r="D1635">
        <v>364.69731068552983</v>
      </c>
      <c r="E1635">
        <v>92.721156024180019</v>
      </c>
      <c r="F1635">
        <v>271.97615466134982</v>
      </c>
    </row>
    <row r="1636" spans="1:6">
      <c r="A1636" t="s">
        <v>882</v>
      </c>
      <c r="B1636">
        <v>2019</v>
      </c>
      <c r="C1636" t="s">
        <v>323</v>
      </c>
      <c r="D1636">
        <v>144.007111652655</v>
      </c>
      <c r="E1636">
        <v>92.721156024180019</v>
      </c>
      <c r="F1636">
        <v>51.285955628475008</v>
      </c>
    </row>
    <row r="1637" spans="1:6">
      <c r="A1637" t="s">
        <v>882</v>
      </c>
      <c r="B1637">
        <v>2020</v>
      </c>
      <c r="C1637" t="s">
        <v>323</v>
      </c>
      <c r="D1637">
        <v>126.0815389800832</v>
      </c>
      <c r="E1637">
        <v>92.721156024180019</v>
      </c>
      <c r="F1637">
        <v>33.360382955903191</v>
      </c>
    </row>
    <row r="1638" spans="1:6">
      <c r="A1638" t="s">
        <v>882</v>
      </c>
      <c r="B1638">
        <v>2021</v>
      </c>
      <c r="C1638" t="s">
        <v>323</v>
      </c>
      <c r="D1638">
        <v>676.1406333749942</v>
      </c>
      <c r="E1638">
        <v>92.721156024180019</v>
      </c>
      <c r="F1638">
        <v>583.41947735081419</v>
      </c>
    </row>
    <row r="1639" spans="1:6">
      <c r="A1639" t="s">
        <v>882</v>
      </c>
      <c r="B1639">
        <v>2022</v>
      </c>
      <c r="C1639" t="s">
        <v>323</v>
      </c>
      <c r="D1639">
        <v>585.83559731186654</v>
      </c>
      <c r="E1639">
        <v>92.721156024180019</v>
      </c>
      <c r="F1639">
        <v>493.11444128768647</v>
      </c>
    </row>
    <row r="1640" spans="1:6">
      <c r="A1640" t="s">
        <v>882</v>
      </c>
      <c r="B1640">
        <v>2023</v>
      </c>
      <c r="C1640" t="s">
        <v>323</v>
      </c>
      <c r="D1640">
        <v>585.83559731186654</v>
      </c>
      <c r="E1640">
        <v>92.721156024180019</v>
      </c>
      <c r="F1640">
        <v>493.11444128768647</v>
      </c>
    </row>
    <row r="1641" spans="1:6">
      <c r="A1641" t="s">
        <v>882</v>
      </c>
      <c r="B1641">
        <v>2024</v>
      </c>
      <c r="C1641" t="s">
        <v>323</v>
      </c>
      <c r="D1641">
        <v>585.83559731186654</v>
      </c>
      <c r="E1641">
        <v>92.721156024180019</v>
      </c>
      <c r="F1641">
        <v>493.11444128768647</v>
      </c>
    </row>
    <row r="1642" spans="1:6">
      <c r="A1642" t="s">
        <v>882</v>
      </c>
      <c r="B1642">
        <v>2025</v>
      </c>
      <c r="C1642" t="s">
        <v>323</v>
      </c>
      <c r="D1642">
        <v>585.83559731186654</v>
      </c>
      <c r="E1642">
        <v>92.721156024180019</v>
      </c>
      <c r="F1642">
        <v>493.11444128768647</v>
      </c>
    </row>
    <row r="1643" spans="1:6">
      <c r="A1643" t="s">
        <v>882</v>
      </c>
      <c r="B1643">
        <v>2026</v>
      </c>
      <c r="C1643" t="s">
        <v>323</v>
      </c>
      <c r="D1643">
        <v>585.83559731186654</v>
      </c>
      <c r="E1643">
        <v>92.721156024180019</v>
      </c>
      <c r="F1643">
        <v>493.11444128768647</v>
      </c>
    </row>
    <row r="1644" spans="1:6">
      <c r="A1644" t="s">
        <v>882</v>
      </c>
      <c r="B1644">
        <v>2027</v>
      </c>
      <c r="C1644" t="s">
        <v>323</v>
      </c>
      <c r="D1644">
        <v>585.83559731186654</v>
      </c>
      <c r="E1644">
        <v>92.721156024180019</v>
      </c>
      <c r="F1644">
        <v>493.11444128768647</v>
      </c>
    </row>
    <row r="1645" spans="1:6">
      <c r="A1645" t="s">
        <v>882</v>
      </c>
      <c r="B1645">
        <v>2028</v>
      </c>
      <c r="C1645" t="s">
        <v>323</v>
      </c>
      <c r="D1645">
        <v>585.83559731186654</v>
      </c>
      <c r="E1645">
        <v>92.721156024180019</v>
      </c>
      <c r="F1645">
        <v>493.11444128768647</v>
      </c>
    </row>
    <row r="1646" spans="1:6">
      <c r="A1646" t="s">
        <v>882</v>
      </c>
      <c r="B1646">
        <v>2029</v>
      </c>
      <c r="C1646" t="s">
        <v>323</v>
      </c>
      <c r="D1646">
        <v>585.83559731186654</v>
      </c>
      <c r="E1646">
        <v>92.721156024180019</v>
      </c>
      <c r="F1646">
        <v>493.11444128768647</v>
      </c>
    </row>
    <row r="1647" spans="1:6">
      <c r="A1647" t="s">
        <v>882</v>
      </c>
      <c r="B1647">
        <v>2030</v>
      </c>
      <c r="C1647" t="s">
        <v>323</v>
      </c>
      <c r="D1647">
        <v>585.83559731186654</v>
      </c>
      <c r="E1647">
        <v>92.721156024180019</v>
      </c>
      <c r="F1647">
        <v>493.11444128768647</v>
      </c>
    </row>
    <row r="1648" spans="1:6">
      <c r="A1648" t="s">
        <v>882</v>
      </c>
      <c r="B1648">
        <v>2031</v>
      </c>
      <c r="C1648" t="s">
        <v>323</v>
      </c>
      <c r="D1648">
        <v>585.83559731186654</v>
      </c>
      <c r="E1648">
        <v>92.721156024180019</v>
      </c>
      <c r="F1648">
        <v>493.11444128768647</v>
      </c>
    </row>
    <row r="1649" spans="1:6">
      <c r="A1649" t="s">
        <v>882</v>
      </c>
      <c r="B1649">
        <v>2032</v>
      </c>
      <c r="C1649" t="s">
        <v>323</v>
      </c>
      <c r="D1649">
        <v>585.83559731186654</v>
      </c>
      <c r="E1649">
        <v>92.721156024180019</v>
      </c>
      <c r="F1649">
        <v>493.11444128768647</v>
      </c>
    </row>
    <row r="1650" spans="1:6">
      <c r="A1650" t="s">
        <v>882</v>
      </c>
      <c r="B1650">
        <v>2033</v>
      </c>
      <c r="C1650" t="s">
        <v>323</v>
      </c>
      <c r="D1650">
        <v>585.83559731186654</v>
      </c>
      <c r="E1650">
        <v>92.721156024180019</v>
      </c>
      <c r="F1650">
        <v>493.11444128768647</v>
      </c>
    </row>
    <row r="1651" spans="1:6">
      <c r="A1651" t="s">
        <v>882</v>
      </c>
      <c r="B1651">
        <v>2034</v>
      </c>
      <c r="C1651" t="s">
        <v>323</v>
      </c>
      <c r="D1651">
        <v>585.83559731186654</v>
      </c>
      <c r="E1651">
        <v>92.721156024180019</v>
      </c>
      <c r="F1651">
        <v>493.11444128768647</v>
      </c>
    </row>
    <row r="1652" spans="1:6">
      <c r="A1652" t="s">
        <v>882</v>
      </c>
      <c r="B1652">
        <v>2035</v>
      </c>
      <c r="C1652" t="s">
        <v>323</v>
      </c>
      <c r="D1652">
        <v>585.83559731186654</v>
      </c>
      <c r="E1652">
        <v>92.721156024180019</v>
      </c>
      <c r="F1652">
        <v>493.11444128768647</v>
      </c>
    </row>
    <row r="1653" spans="1:6">
      <c r="A1653" t="s">
        <v>882</v>
      </c>
      <c r="B1653">
        <v>2036</v>
      </c>
      <c r="C1653" t="s">
        <v>323</v>
      </c>
      <c r="D1653">
        <v>585.83559731186654</v>
      </c>
      <c r="E1653">
        <v>92.721156024180019</v>
      </c>
      <c r="F1653">
        <v>493.11444128768647</v>
      </c>
    </row>
    <row r="1654" spans="1:6">
      <c r="A1654" t="s">
        <v>882</v>
      </c>
      <c r="B1654">
        <v>2037</v>
      </c>
      <c r="C1654" t="s">
        <v>323</v>
      </c>
      <c r="D1654">
        <v>585.83559731186654</v>
      </c>
      <c r="E1654">
        <v>92.721156024180019</v>
      </c>
      <c r="F1654">
        <v>493.11444128768647</v>
      </c>
    </row>
    <row r="1655" spans="1:6">
      <c r="A1655" t="s">
        <v>882</v>
      </c>
      <c r="B1655">
        <v>2038</v>
      </c>
      <c r="C1655" t="s">
        <v>323</v>
      </c>
      <c r="D1655">
        <v>585.83559731186654</v>
      </c>
      <c r="E1655">
        <v>92.721156024180019</v>
      </c>
      <c r="F1655">
        <v>493.11444128768647</v>
      </c>
    </row>
    <row r="1656" spans="1:6">
      <c r="A1656" t="s">
        <v>882</v>
      </c>
      <c r="B1656">
        <v>2039</v>
      </c>
      <c r="C1656" t="s">
        <v>323</v>
      </c>
      <c r="D1656">
        <v>585.83559731186654</v>
      </c>
      <c r="E1656">
        <v>92.721156024180019</v>
      </c>
      <c r="F1656">
        <v>493.11444128768647</v>
      </c>
    </row>
    <row r="1657" spans="1:6">
      <c r="A1657" t="s">
        <v>882</v>
      </c>
      <c r="B1657">
        <v>2040</v>
      </c>
      <c r="C1657" t="s">
        <v>323</v>
      </c>
      <c r="D1657">
        <v>585.83559731186654</v>
      </c>
      <c r="E1657">
        <v>92.721156024180019</v>
      </c>
      <c r="F1657">
        <v>493.11444128768647</v>
      </c>
    </row>
    <row r="1658" spans="1:6">
      <c r="A1658" t="s">
        <v>882</v>
      </c>
      <c r="B1658">
        <v>2041</v>
      </c>
      <c r="C1658" t="s">
        <v>323</v>
      </c>
      <c r="D1658">
        <v>585.83559731186654</v>
      </c>
      <c r="E1658">
        <v>92.721156024180019</v>
      </c>
      <c r="F1658">
        <v>493.11444128768647</v>
      </c>
    </row>
    <row r="1659" spans="1:6">
      <c r="A1659" t="s">
        <v>882</v>
      </c>
      <c r="B1659">
        <v>2042</v>
      </c>
      <c r="C1659" t="s">
        <v>323</v>
      </c>
      <c r="D1659">
        <v>585.83559731186654</v>
      </c>
      <c r="E1659">
        <v>92.721156024180019</v>
      </c>
      <c r="F1659">
        <v>493.11444128768647</v>
      </c>
    </row>
    <row r="1660" spans="1:6">
      <c r="A1660" t="s">
        <v>882</v>
      </c>
      <c r="B1660">
        <v>2043</v>
      </c>
      <c r="C1660" t="s">
        <v>323</v>
      </c>
      <c r="D1660">
        <v>585.83559731186654</v>
      </c>
      <c r="E1660">
        <v>92.721156024180019</v>
      </c>
      <c r="F1660">
        <v>493.11444128768647</v>
      </c>
    </row>
    <row r="1661" spans="1:6">
      <c r="A1661" t="s">
        <v>882</v>
      </c>
      <c r="B1661">
        <v>2044</v>
      </c>
      <c r="C1661" t="s">
        <v>323</v>
      </c>
      <c r="D1661">
        <v>585.83559731186654</v>
      </c>
      <c r="E1661">
        <v>92.721156024180019</v>
      </c>
      <c r="F1661">
        <v>493.11444128768647</v>
      </c>
    </row>
    <row r="1662" spans="1:6">
      <c r="A1662" t="s">
        <v>882</v>
      </c>
      <c r="B1662">
        <v>2045</v>
      </c>
      <c r="C1662" t="s">
        <v>323</v>
      </c>
      <c r="D1662">
        <v>585.83559731186654</v>
      </c>
      <c r="E1662">
        <v>92.721156024180019</v>
      </c>
      <c r="F1662">
        <v>493.11444128768647</v>
      </c>
    </row>
    <row r="1663" spans="1:6">
      <c r="A1663" t="s">
        <v>882</v>
      </c>
      <c r="B1663">
        <v>2046</v>
      </c>
      <c r="C1663" t="s">
        <v>323</v>
      </c>
      <c r="D1663">
        <v>585.83559731186654</v>
      </c>
      <c r="E1663">
        <v>92.721156024180019</v>
      </c>
      <c r="F1663">
        <v>493.11444128768647</v>
      </c>
    </row>
    <row r="1664" spans="1:6">
      <c r="A1664" t="s">
        <v>882</v>
      </c>
      <c r="B1664">
        <v>2047</v>
      </c>
      <c r="C1664" t="s">
        <v>323</v>
      </c>
      <c r="D1664">
        <v>585.83559731186654</v>
      </c>
      <c r="E1664">
        <v>92.721156024180019</v>
      </c>
      <c r="F1664">
        <v>493.11444128768647</v>
      </c>
    </row>
    <row r="1665" spans="1:6">
      <c r="A1665" t="s">
        <v>882</v>
      </c>
      <c r="B1665">
        <v>2048</v>
      </c>
      <c r="C1665" t="s">
        <v>323</v>
      </c>
      <c r="D1665">
        <v>585.83559731186654</v>
      </c>
      <c r="E1665">
        <v>92.721156024180019</v>
      </c>
      <c r="F1665">
        <v>493.11444128768647</v>
      </c>
    </row>
    <row r="1666" spans="1:6">
      <c r="A1666" t="s">
        <v>882</v>
      </c>
      <c r="B1666">
        <v>2049</v>
      </c>
      <c r="C1666" t="s">
        <v>323</v>
      </c>
      <c r="D1666">
        <v>585.83559731186654</v>
      </c>
      <c r="E1666">
        <v>92.721156024180019</v>
      </c>
      <c r="F1666">
        <v>493.11444128768647</v>
      </c>
    </row>
    <row r="1667" spans="1:6">
      <c r="A1667" t="s">
        <v>882</v>
      </c>
      <c r="B1667">
        <v>2050</v>
      </c>
      <c r="C1667" t="s">
        <v>323</v>
      </c>
      <c r="D1667">
        <v>585.83559731186654</v>
      </c>
      <c r="E1667">
        <v>92.721156024180019</v>
      </c>
      <c r="F1667">
        <v>493.11444128768647</v>
      </c>
    </row>
    <row r="1668" spans="1:6">
      <c r="A1668" t="s">
        <v>882</v>
      </c>
      <c r="B1668">
        <v>2017</v>
      </c>
      <c r="C1668" t="s">
        <v>891</v>
      </c>
      <c r="D1668">
        <v>0.28850235361417459</v>
      </c>
      <c r="E1668">
        <v>0.28850235361417459</v>
      </c>
      <c r="F1668">
        <v>0</v>
      </c>
    </row>
    <row r="1669" spans="1:6">
      <c r="A1669" t="s">
        <v>882</v>
      </c>
      <c r="B1669">
        <v>2018</v>
      </c>
      <c r="C1669" t="s">
        <v>891</v>
      </c>
      <c r="D1669">
        <v>0.35637507577295963</v>
      </c>
      <c r="E1669">
        <v>0.28850235361417459</v>
      </c>
      <c r="F1669">
        <v>6.7872722158784926E-2</v>
      </c>
    </row>
    <row r="1670" spans="1:6">
      <c r="A1670" t="s">
        <v>882</v>
      </c>
      <c r="B1670">
        <v>2019</v>
      </c>
      <c r="C1670" t="s">
        <v>891</v>
      </c>
      <c r="D1670">
        <v>0.37176782254709517</v>
      </c>
      <c r="E1670">
        <v>0.28850235361417459</v>
      </c>
      <c r="F1670">
        <v>8.3265468932920528E-2</v>
      </c>
    </row>
    <row r="1671" spans="1:6">
      <c r="A1671" t="s">
        <v>882</v>
      </c>
      <c r="B1671">
        <v>2020</v>
      </c>
      <c r="C1671" t="s">
        <v>891</v>
      </c>
      <c r="D1671">
        <v>0.66040493171153147</v>
      </c>
      <c r="E1671">
        <v>0.28850235361417459</v>
      </c>
      <c r="F1671">
        <v>0.37190257809735677</v>
      </c>
    </row>
    <row r="1672" spans="1:6">
      <c r="A1672" t="s">
        <v>882</v>
      </c>
      <c r="B1672">
        <v>2021</v>
      </c>
      <c r="C1672" t="s">
        <v>891</v>
      </c>
      <c r="D1672">
        <v>0.76220267671922215</v>
      </c>
      <c r="E1672">
        <v>0.28850235361417459</v>
      </c>
      <c r="F1672">
        <v>0.4737003231050475</v>
      </c>
    </row>
    <row r="1673" spans="1:6">
      <c r="A1673" t="s">
        <v>882</v>
      </c>
      <c r="B1673">
        <v>2022</v>
      </c>
      <c r="C1673" t="s">
        <v>891</v>
      </c>
      <c r="D1673">
        <v>0.78838831839165247</v>
      </c>
      <c r="E1673">
        <v>0.28850235361417459</v>
      </c>
      <c r="F1673">
        <v>0.49988596477747782</v>
      </c>
    </row>
    <row r="1674" spans="1:6">
      <c r="A1674" t="s">
        <v>882</v>
      </c>
      <c r="B1674">
        <v>2023</v>
      </c>
      <c r="C1674" t="s">
        <v>891</v>
      </c>
      <c r="D1674">
        <v>0.78957012165189877</v>
      </c>
      <c r="E1674">
        <v>0.28850235361417459</v>
      </c>
      <c r="F1674">
        <v>0.50106776803772413</v>
      </c>
    </row>
    <row r="1675" spans="1:6">
      <c r="A1675" t="s">
        <v>882</v>
      </c>
      <c r="B1675">
        <v>2024</v>
      </c>
      <c r="C1675" t="s">
        <v>891</v>
      </c>
      <c r="D1675">
        <v>0.81370406447855526</v>
      </c>
      <c r="E1675">
        <v>0.28850235361417459</v>
      </c>
      <c r="F1675">
        <v>0.52520171086438061</v>
      </c>
    </row>
    <row r="1676" spans="1:6">
      <c r="A1676" t="s">
        <v>882</v>
      </c>
      <c r="B1676">
        <v>2025</v>
      </c>
      <c r="C1676" t="s">
        <v>891</v>
      </c>
      <c r="D1676">
        <v>0.84121623423324021</v>
      </c>
      <c r="E1676">
        <v>0.28850235361417459</v>
      </c>
      <c r="F1676">
        <v>0.55271388061906557</v>
      </c>
    </row>
    <row r="1677" spans="1:6">
      <c r="A1677" t="s">
        <v>882</v>
      </c>
      <c r="B1677">
        <v>2026</v>
      </c>
      <c r="C1677" t="s">
        <v>891</v>
      </c>
      <c r="D1677">
        <v>0.8700204084589559</v>
      </c>
      <c r="E1677">
        <v>0.28850235361417459</v>
      </c>
      <c r="F1677">
        <v>0.58151805484478125</v>
      </c>
    </row>
    <row r="1678" spans="1:6">
      <c r="A1678" t="s">
        <v>882</v>
      </c>
      <c r="B1678">
        <v>2027</v>
      </c>
      <c r="C1678" t="s">
        <v>891</v>
      </c>
      <c r="D1678">
        <v>0.94327271899277554</v>
      </c>
      <c r="E1678">
        <v>0.28850235361417459</v>
      </c>
      <c r="F1678">
        <v>0.65477036537860089</v>
      </c>
    </row>
    <row r="1679" spans="1:6">
      <c r="A1679" t="s">
        <v>882</v>
      </c>
      <c r="B1679">
        <v>2028</v>
      </c>
      <c r="C1679" t="s">
        <v>891</v>
      </c>
      <c r="D1679">
        <v>0.97254294439993183</v>
      </c>
      <c r="E1679">
        <v>0.28850235361417459</v>
      </c>
      <c r="F1679">
        <v>0.68404059078575719</v>
      </c>
    </row>
    <row r="1680" spans="1:6">
      <c r="A1680" t="s">
        <v>882</v>
      </c>
      <c r="B1680">
        <v>2029</v>
      </c>
      <c r="C1680" t="s">
        <v>891</v>
      </c>
      <c r="D1680">
        <v>1.0043149809653471</v>
      </c>
      <c r="E1680">
        <v>0.28850235361417459</v>
      </c>
      <c r="F1680">
        <v>0.71581262735117246</v>
      </c>
    </row>
    <row r="1681" spans="1:6">
      <c r="A1681" t="s">
        <v>882</v>
      </c>
      <c r="B1681">
        <v>2030</v>
      </c>
      <c r="C1681" t="s">
        <v>891</v>
      </c>
      <c r="D1681">
        <v>1.037145333494119</v>
      </c>
      <c r="E1681">
        <v>0.28850235361417459</v>
      </c>
      <c r="F1681">
        <v>0.7486429798799441</v>
      </c>
    </row>
    <row r="1682" spans="1:6">
      <c r="A1682" t="s">
        <v>882</v>
      </c>
      <c r="B1682">
        <v>2031</v>
      </c>
      <c r="C1682" t="s">
        <v>891</v>
      </c>
      <c r="D1682">
        <v>1.07166441887611</v>
      </c>
      <c r="E1682">
        <v>0.28850235361417459</v>
      </c>
      <c r="F1682">
        <v>0.78316206526193555</v>
      </c>
    </row>
    <row r="1683" spans="1:6">
      <c r="A1683" t="s">
        <v>882</v>
      </c>
      <c r="B1683">
        <v>2032</v>
      </c>
      <c r="C1683" t="s">
        <v>891</v>
      </c>
      <c r="D1683">
        <v>1.1074741148514751</v>
      </c>
      <c r="E1683">
        <v>0.28850235361417459</v>
      </c>
      <c r="F1683">
        <v>0.8189717612373002</v>
      </c>
    </row>
    <row r="1684" spans="1:6">
      <c r="A1684" t="s">
        <v>882</v>
      </c>
      <c r="B1684">
        <v>2033</v>
      </c>
      <c r="C1684" t="s">
        <v>891</v>
      </c>
      <c r="D1684">
        <v>1.144381183486646</v>
      </c>
      <c r="E1684">
        <v>0.28850235361417459</v>
      </c>
      <c r="F1684">
        <v>0.85587882987247088</v>
      </c>
    </row>
    <row r="1685" spans="1:6">
      <c r="A1685" t="s">
        <v>882</v>
      </c>
      <c r="B1685">
        <v>2034</v>
      </c>
      <c r="C1685" t="s">
        <v>891</v>
      </c>
      <c r="D1685">
        <v>1.18221726019927</v>
      </c>
      <c r="E1685">
        <v>0.28850235361417459</v>
      </c>
      <c r="F1685">
        <v>0.89371490658509534</v>
      </c>
    </row>
    <row r="1686" spans="1:6">
      <c r="A1686" t="s">
        <v>882</v>
      </c>
      <c r="B1686">
        <v>2035</v>
      </c>
      <c r="C1686" t="s">
        <v>891</v>
      </c>
      <c r="D1686">
        <v>1.2208153737726239</v>
      </c>
      <c r="E1686">
        <v>0.28850235361417459</v>
      </c>
      <c r="F1686">
        <v>0.93231302015844908</v>
      </c>
    </row>
    <row r="1687" spans="1:6">
      <c r="A1687" t="s">
        <v>882</v>
      </c>
      <c r="B1687">
        <v>2036</v>
      </c>
      <c r="C1687" t="s">
        <v>891</v>
      </c>
      <c r="D1687">
        <v>1.259543475699024</v>
      </c>
      <c r="E1687">
        <v>0.28850235361417459</v>
      </c>
      <c r="F1687">
        <v>0.97104112208484938</v>
      </c>
    </row>
    <row r="1688" spans="1:6">
      <c r="A1688" t="s">
        <v>882</v>
      </c>
      <c r="B1688">
        <v>2037</v>
      </c>
      <c r="C1688" t="s">
        <v>891</v>
      </c>
      <c r="D1688">
        <v>1.29950015478053</v>
      </c>
      <c r="E1688">
        <v>0.28850235361417459</v>
      </c>
      <c r="F1688">
        <v>1.010997801166355</v>
      </c>
    </row>
    <row r="1689" spans="1:6">
      <c r="A1689" t="s">
        <v>882</v>
      </c>
      <c r="B1689">
        <v>2038</v>
      </c>
      <c r="C1689" t="s">
        <v>891</v>
      </c>
      <c r="D1689">
        <v>1.3407243853471751</v>
      </c>
      <c r="E1689">
        <v>0.28850235361417459</v>
      </c>
      <c r="F1689">
        <v>1.0522220317330011</v>
      </c>
    </row>
    <row r="1690" spans="1:6">
      <c r="A1690" t="s">
        <v>882</v>
      </c>
      <c r="B1690">
        <v>2039</v>
      </c>
      <c r="C1690" t="s">
        <v>891</v>
      </c>
      <c r="D1690">
        <v>1.3832563781172851</v>
      </c>
      <c r="E1690">
        <v>0.28850235361417459</v>
      </c>
      <c r="F1690">
        <v>1.09475402450311</v>
      </c>
    </row>
    <row r="1691" spans="1:6">
      <c r="A1691" t="s">
        <v>882</v>
      </c>
      <c r="B1691">
        <v>2040</v>
      </c>
      <c r="C1691" t="s">
        <v>891</v>
      </c>
      <c r="D1691">
        <v>1.4271376194195791</v>
      </c>
      <c r="E1691">
        <v>0.28850235361417459</v>
      </c>
      <c r="F1691">
        <v>1.138635265805404</v>
      </c>
    </row>
    <row r="1692" spans="1:6">
      <c r="A1692" t="s">
        <v>882</v>
      </c>
      <c r="B1692">
        <v>2041</v>
      </c>
      <c r="C1692" t="s">
        <v>891</v>
      </c>
      <c r="D1692">
        <v>1.471159697586931</v>
      </c>
      <c r="E1692">
        <v>0.28850235361417459</v>
      </c>
      <c r="F1692">
        <v>1.1826573439727559</v>
      </c>
    </row>
    <row r="1693" spans="1:6">
      <c r="A1693" t="s">
        <v>882</v>
      </c>
      <c r="B1693">
        <v>2042</v>
      </c>
      <c r="C1693" t="s">
        <v>891</v>
      </c>
      <c r="D1693">
        <v>1.5152503524852909</v>
      </c>
      <c r="E1693">
        <v>0.28850235361417459</v>
      </c>
      <c r="F1693">
        <v>1.226747998871117</v>
      </c>
    </row>
    <row r="1694" spans="1:6">
      <c r="A1694" t="s">
        <v>882</v>
      </c>
      <c r="B1694">
        <v>2043</v>
      </c>
      <c r="C1694" t="s">
        <v>891</v>
      </c>
      <c r="D1694">
        <v>1.559334892984775</v>
      </c>
      <c r="E1694">
        <v>0.28850235361417459</v>
      </c>
      <c r="F1694">
        <v>1.2708325393705999</v>
      </c>
    </row>
    <row r="1695" spans="1:6">
      <c r="A1695" t="s">
        <v>882</v>
      </c>
      <c r="B1695">
        <v>2044</v>
      </c>
      <c r="C1695" t="s">
        <v>891</v>
      </c>
      <c r="D1695">
        <v>1.603336381772408</v>
      </c>
      <c r="E1695">
        <v>0.28850235361417459</v>
      </c>
      <c r="F1695">
        <v>1.3148340281582329</v>
      </c>
    </row>
    <row r="1696" spans="1:6">
      <c r="A1696" t="s">
        <v>882</v>
      </c>
      <c r="B1696">
        <v>2045</v>
      </c>
      <c r="C1696" t="s">
        <v>891</v>
      </c>
      <c r="D1696">
        <v>1.648579509558975</v>
      </c>
      <c r="E1696">
        <v>0.28850235361417459</v>
      </c>
      <c r="F1696">
        <v>1.3600771559448011</v>
      </c>
    </row>
    <row r="1697" spans="1:6">
      <c r="A1697" t="s">
        <v>882</v>
      </c>
      <c r="B1697">
        <v>2046</v>
      </c>
      <c r="C1697" t="s">
        <v>891</v>
      </c>
      <c r="D1697">
        <v>1.693656030097576</v>
      </c>
      <c r="E1697">
        <v>0.28850235361417459</v>
      </c>
      <c r="F1697">
        <v>1.4051536764834021</v>
      </c>
    </row>
    <row r="1698" spans="1:6">
      <c r="A1698" t="s">
        <v>882</v>
      </c>
      <c r="B1698">
        <v>2047</v>
      </c>
      <c r="C1698" t="s">
        <v>891</v>
      </c>
      <c r="D1698">
        <v>1.7384828490262949</v>
      </c>
      <c r="E1698">
        <v>0.28850235361417459</v>
      </c>
      <c r="F1698">
        <v>1.44998049541212</v>
      </c>
    </row>
    <row r="1699" spans="1:6">
      <c r="A1699" t="s">
        <v>882</v>
      </c>
      <c r="B1699">
        <v>2048</v>
      </c>
      <c r="C1699" t="s">
        <v>891</v>
      </c>
      <c r="D1699">
        <v>1.7844961212014629</v>
      </c>
      <c r="E1699">
        <v>0.28850235361417459</v>
      </c>
      <c r="F1699">
        <v>1.495993767587289</v>
      </c>
    </row>
    <row r="1700" spans="1:6">
      <c r="A1700" t="s">
        <v>882</v>
      </c>
      <c r="B1700">
        <v>2049</v>
      </c>
      <c r="C1700" t="s">
        <v>891</v>
      </c>
      <c r="D1700">
        <v>1.830166099025039</v>
      </c>
      <c r="E1700">
        <v>0.28850235361417459</v>
      </c>
      <c r="F1700">
        <v>1.5416637454108639</v>
      </c>
    </row>
    <row r="1701" spans="1:6">
      <c r="A1701" t="s">
        <v>882</v>
      </c>
      <c r="B1701">
        <v>2050</v>
      </c>
      <c r="C1701" t="s">
        <v>891</v>
      </c>
      <c r="D1701">
        <v>1.8770048924316971</v>
      </c>
      <c r="E1701">
        <v>0.28850235361417459</v>
      </c>
      <c r="F1701">
        <v>1.5885025388175229</v>
      </c>
    </row>
    <row r="1702" spans="1:6">
      <c r="A1702" t="s">
        <v>882</v>
      </c>
      <c r="B1702">
        <v>2017</v>
      </c>
      <c r="C1702" t="s">
        <v>854</v>
      </c>
      <c r="D1702">
        <v>113.27515531088309</v>
      </c>
      <c r="E1702">
        <v>113.27515531088309</v>
      </c>
      <c r="F1702">
        <v>0</v>
      </c>
    </row>
    <row r="1703" spans="1:6">
      <c r="A1703" t="s">
        <v>882</v>
      </c>
      <c r="B1703">
        <v>2018</v>
      </c>
      <c r="C1703" t="s">
        <v>854</v>
      </c>
      <c r="D1703">
        <v>96.04267559488369</v>
      </c>
      <c r="E1703">
        <v>96.04267559488369</v>
      </c>
      <c r="F1703">
        <v>0</v>
      </c>
    </row>
    <row r="1704" spans="1:6">
      <c r="A1704" t="s">
        <v>882</v>
      </c>
      <c r="B1704">
        <v>2019</v>
      </c>
      <c r="C1704" t="s">
        <v>854</v>
      </c>
      <c r="D1704">
        <v>112.5752975830658</v>
      </c>
      <c r="E1704">
        <v>112.5752975830658</v>
      </c>
      <c r="F1704">
        <v>0</v>
      </c>
    </row>
    <row r="1705" spans="1:6">
      <c r="A1705" t="s">
        <v>882</v>
      </c>
      <c r="B1705">
        <v>2020</v>
      </c>
      <c r="C1705" t="s">
        <v>854</v>
      </c>
      <c r="D1705">
        <v>90.873089896593882</v>
      </c>
      <c r="E1705">
        <v>90.873089896593882</v>
      </c>
      <c r="F1705">
        <v>0</v>
      </c>
    </row>
    <row r="1706" spans="1:6">
      <c r="A1706" t="s">
        <v>882</v>
      </c>
      <c r="B1706">
        <v>2021</v>
      </c>
      <c r="C1706" t="s">
        <v>854</v>
      </c>
      <c r="D1706">
        <v>135.80193720488461</v>
      </c>
      <c r="E1706">
        <v>113.27515531088309</v>
      </c>
      <c r="F1706">
        <v>22.52678189400153</v>
      </c>
    </row>
    <row r="1707" spans="1:6">
      <c r="A1707" t="s">
        <v>882</v>
      </c>
      <c r="B1707">
        <v>2022</v>
      </c>
      <c r="C1707" t="s">
        <v>854</v>
      </c>
      <c r="D1707">
        <v>130.11074182414089</v>
      </c>
      <c r="E1707">
        <v>113.27515531088309</v>
      </c>
      <c r="F1707">
        <v>16.835586513257748</v>
      </c>
    </row>
    <row r="1708" spans="1:6">
      <c r="A1708" t="s">
        <v>882</v>
      </c>
      <c r="B1708">
        <v>2023</v>
      </c>
      <c r="C1708" t="s">
        <v>854</v>
      </c>
      <c r="D1708">
        <v>130.2233925270836</v>
      </c>
      <c r="E1708">
        <v>113.27515531088309</v>
      </c>
      <c r="F1708">
        <v>16.948237216200521</v>
      </c>
    </row>
    <row r="1709" spans="1:6">
      <c r="A1709" t="s">
        <v>882</v>
      </c>
      <c r="B1709">
        <v>2024</v>
      </c>
      <c r="C1709" t="s">
        <v>854</v>
      </c>
      <c r="D1709">
        <v>132.50850854872911</v>
      </c>
      <c r="E1709">
        <v>113.27515531088309</v>
      </c>
      <c r="F1709">
        <v>19.233353237845979</v>
      </c>
    </row>
    <row r="1710" spans="1:6">
      <c r="A1710" t="s">
        <v>882</v>
      </c>
      <c r="B1710">
        <v>2025</v>
      </c>
      <c r="C1710" t="s">
        <v>854</v>
      </c>
      <c r="D1710">
        <v>135.07886375380471</v>
      </c>
      <c r="E1710">
        <v>113.27515531088309</v>
      </c>
      <c r="F1710">
        <v>21.80370844292155</v>
      </c>
    </row>
    <row r="1711" spans="1:6">
      <c r="A1711" t="s">
        <v>882</v>
      </c>
      <c r="B1711">
        <v>2026</v>
      </c>
      <c r="C1711" t="s">
        <v>854</v>
      </c>
      <c r="D1711">
        <v>137.73217216090401</v>
      </c>
      <c r="E1711">
        <v>113.27515531088309</v>
      </c>
      <c r="F1711">
        <v>24.457016850020931</v>
      </c>
    </row>
    <row r="1712" spans="1:6">
      <c r="A1712" t="s">
        <v>882</v>
      </c>
      <c r="B1712">
        <v>2027</v>
      </c>
      <c r="C1712" t="s">
        <v>854</v>
      </c>
      <c r="D1712">
        <v>144.31768788507929</v>
      </c>
      <c r="E1712">
        <v>113.27515531088309</v>
      </c>
      <c r="F1712">
        <v>31.042532574196159</v>
      </c>
    </row>
    <row r="1713" spans="1:6">
      <c r="A1713" t="s">
        <v>882</v>
      </c>
      <c r="B1713">
        <v>2028</v>
      </c>
      <c r="C1713" t="s">
        <v>854</v>
      </c>
      <c r="D1713">
        <v>146.88837001914121</v>
      </c>
      <c r="E1713">
        <v>113.27515531088309</v>
      </c>
      <c r="F1713">
        <v>33.613214708258099</v>
      </c>
    </row>
    <row r="1714" spans="1:6">
      <c r="A1714" t="s">
        <v>882</v>
      </c>
      <c r="B1714">
        <v>2029</v>
      </c>
      <c r="C1714" t="s">
        <v>854</v>
      </c>
      <c r="D1714">
        <v>149.64207181181791</v>
      </c>
      <c r="E1714">
        <v>113.27515531088309</v>
      </c>
      <c r="F1714">
        <v>36.366916500934778</v>
      </c>
    </row>
    <row r="1715" spans="1:6">
      <c r="A1715" t="s">
        <v>882</v>
      </c>
      <c r="B1715">
        <v>2030</v>
      </c>
      <c r="C1715" t="s">
        <v>854</v>
      </c>
      <c r="D1715">
        <v>152.44912558675759</v>
      </c>
      <c r="E1715">
        <v>113.27515531088309</v>
      </c>
      <c r="F1715">
        <v>39.173970275874453</v>
      </c>
    </row>
    <row r="1716" spans="1:6">
      <c r="A1716" t="s">
        <v>882</v>
      </c>
      <c r="B1716">
        <v>2031</v>
      </c>
      <c r="C1716" t="s">
        <v>854</v>
      </c>
      <c r="D1716">
        <v>155.36039829010889</v>
      </c>
      <c r="E1716">
        <v>113.27515531088309</v>
      </c>
      <c r="F1716">
        <v>42.085242979225747</v>
      </c>
    </row>
    <row r="1717" spans="1:6">
      <c r="A1717" t="s">
        <v>882</v>
      </c>
      <c r="B1717">
        <v>2032</v>
      </c>
      <c r="C1717" t="s">
        <v>854</v>
      </c>
      <c r="D1717">
        <v>158.33897371248659</v>
      </c>
      <c r="E1717">
        <v>113.27515531088309</v>
      </c>
      <c r="F1717">
        <v>45.063818401603463</v>
      </c>
    </row>
    <row r="1718" spans="1:6">
      <c r="A1718" t="s">
        <v>882</v>
      </c>
      <c r="B1718">
        <v>2033</v>
      </c>
      <c r="C1718" t="s">
        <v>854</v>
      </c>
      <c r="D1718">
        <v>161.36657209276439</v>
      </c>
      <c r="E1718">
        <v>113.27515531088309</v>
      </c>
      <c r="F1718">
        <v>48.091416781881343</v>
      </c>
    </row>
    <row r="1719" spans="1:6">
      <c r="A1719" t="s">
        <v>882</v>
      </c>
      <c r="B1719">
        <v>2034</v>
      </c>
      <c r="C1719" t="s">
        <v>854</v>
      </c>
      <c r="D1719">
        <v>164.42787968896931</v>
      </c>
      <c r="E1719">
        <v>113.27515531088309</v>
      </c>
      <c r="F1719">
        <v>51.152724378086177</v>
      </c>
    </row>
    <row r="1720" spans="1:6">
      <c r="A1720" t="s">
        <v>882</v>
      </c>
      <c r="B1720">
        <v>2035</v>
      </c>
      <c r="C1720" t="s">
        <v>854</v>
      </c>
      <c r="D1720">
        <v>167.5085077785071</v>
      </c>
      <c r="E1720">
        <v>113.27515531088309</v>
      </c>
      <c r="F1720">
        <v>54.233352467623959</v>
      </c>
    </row>
    <row r="1721" spans="1:6">
      <c r="A1721" t="s">
        <v>882</v>
      </c>
      <c r="B1721">
        <v>2036</v>
      </c>
      <c r="C1721" t="s">
        <v>854</v>
      </c>
      <c r="D1721">
        <v>170.5584459996268</v>
      </c>
      <c r="E1721">
        <v>113.27515531088309</v>
      </c>
      <c r="F1721">
        <v>57.283290688743662</v>
      </c>
    </row>
    <row r="1722" spans="1:6">
      <c r="A1722" t="s">
        <v>882</v>
      </c>
      <c r="B1722">
        <v>2037</v>
      </c>
      <c r="C1722" t="s">
        <v>854</v>
      </c>
      <c r="D1722">
        <v>173.66391646371139</v>
      </c>
      <c r="E1722">
        <v>113.27515531088309</v>
      </c>
      <c r="F1722">
        <v>60.388761152828252</v>
      </c>
    </row>
    <row r="1723" spans="1:6">
      <c r="A1723" t="s">
        <v>882</v>
      </c>
      <c r="B1723">
        <v>2038</v>
      </c>
      <c r="C1723" t="s">
        <v>854</v>
      </c>
      <c r="D1723">
        <v>176.82593028304751</v>
      </c>
      <c r="E1723">
        <v>113.27515531088309</v>
      </c>
      <c r="F1723">
        <v>63.550774972164383</v>
      </c>
    </row>
    <row r="1724" spans="1:6">
      <c r="A1724" t="s">
        <v>882</v>
      </c>
      <c r="B1724">
        <v>2039</v>
      </c>
      <c r="C1724" t="s">
        <v>854</v>
      </c>
      <c r="D1724">
        <v>180.04551697991201</v>
      </c>
      <c r="E1724">
        <v>113.27515531088309</v>
      </c>
      <c r="F1724">
        <v>66.770361669028929</v>
      </c>
    </row>
    <row r="1725" spans="1:6">
      <c r="A1725" t="s">
        <v>882</v>
      </c>
      <c r="B1725">
        <v>2040</v>
      </c>
      <c r="C1725" t="s">
        <v>854</v>
      </c>
      <c r="D1725">
        <v>183.3237248217751</v>
      </c>
      <c r="E1725">
        <v>113.27515531088309</v>
      </c>
      <c r="F1725">
        <v>70.048569510892023</v>
      </c>
    </row>
    <row r="1726" spans="1:6">
      <c r="A1726" t="s">
        <v>882</v>
      </c>
      <c r="B1726">
        <v>2041</v>
      </c>
      <c r="C1726" t="s">
        <v>854</v>
      </c>
      <c r="D1726">
        <v>186.56995930019539</v>
      </c>
      <c r="E1726">
        <v>113.27515531088309</v>
      </c>
      <c r="F1726">
        <v>73.294803989312285</v>
      </c>
    </row>
    <row r="1727" spans="1:6">
      <c r="A1727" t="s">
        <v>882</v>
      </c>
      <c r="B1727">
        <v>2042</v>
      </c>
      <c r="C1727" t="s">
        <v>854</v>
      </c>
      <c r="D1727">
        <v>189.78039202051329</v>
      </c>
      <c r="E1727">
        <v>113.27515531088309</v>
      </c>
      <c r="F1727">
        <v>76.505236709630182</v>
      </c>
    </row>
    <row r="1728" spans="1:6">
      <c r="A1728" t="s">
        <v>882</v>
      </c>
      <c r="B1728">
        <v>2043</v>
      </c>
      <c r="C1728" t="s">
        <v>854</v>
      </c>
      <c r="D1728">
        <v>192.95117858459199</v>
      </c>
      <c r="E1728">
        <v>113.27515531088309</v>
      </c>
      <c r="F1728">
        <v>79.676023273708907</v>
      </c>
    </row>
    <row r="1729" spans="1:6">
      <c r="A1729" t="s">
        <v>882</v>
      </c>
      <c r="B1729">
        <v>2044</v>
      </c>
      <c r="C1729" t="s">
        <v>854</v>
      </c>
      <c r="D1729">
        <v>196.07846598822829</v>
      </c>
      <c r="E1729">
        <v>113.27515531088309</v>
      </c>
      <c r="F1729">
        <v>82.803310677345237</v>
      </c>
    </row>
    <row r="1730" spans="1:6">
      <c r="A1730" t="s">
        <v>882</v>
      </c>
      <c r="B1730">
        <v>2045</v>
      </c>
      <c r="C1730" t="s">
        <v>854</v>
      </c>
      <c r="D1730">
        <v>199.25643940776081</v>
      </c>
      <c r="E1730">
        <v>113.27515531088309</v>
      </c>
      <c r="F1730">
        <v>85.981284096877729</v>
      </c>
    </row>
    <row r="1731" spans="1:6">
      <c r="A1731" t="s">
        <v>882</v>
      </c>
      <c r="B1731">
        <v>2046</v>
      </c>
      <c r="C1731" t="s">
        <v>854</v>
      </c>
      <c r="D1731">
        <v>202.386292125278</v>
      </c>
      <c r="E1731">
        <v>113.27515531088309</v>
      </c>
      <c r="F1731">
        <v>89.111136814394925</v>
      </c>
    </row>
    <row r="1732" spans="1:6">
      <c r="A1732" t="s">
        <v>882</v>
      </c>
      <c r="B1732">
        <v>2047</v>
      </c>
      <c r="C1732" t="s">
        <v>854</v>
      </c>
      <c r="D1732">
        <v>205.4641143640093</v>
      </c>
      <c r="E1732">
        <v>113.27515531088309</v>
      </c>
      <c r="F1732">
        <v>92.188959053126226</v>
      </c>
    </row>
    <row r="1733" spans="1:6">
      <c r="A1733" t="s">
        <v>882</v>
      </c>
      <c r="B1733">
        <v>2048</v>
      </c>
      <c r="C1733" t="s">
        <v>854</v>
      </c>
      <c r="D1733">
        <v>208.5887430817456</v>
      </c>
      <c r="E1733">
        <v>113.27515531088309</v>
      </c>
      <c r="F1733">
        <v>95.313587770862469</v>
      </c>
    </row>
    <row r="1734" spans="1:6">
      <c r="A1734" t="s">
        <v>882</v>
      </c>
      <c r="B1734">
        <v>2049</v>
      </c>
      <c r="C1734" t="s">
        <v>854</v>
      </c>
      <c r="D1734">
        <v>211.6565957240382</v>
      </c>
      <c r="E1734">
        <v>113.27515531088309</v>
      </c>
      <c r="F1734">
        <v>98.38144041315509</v>
      </c>
    </row>
    <row r="1735" spans="1:6">
      <c r="A1735" t="s">
        <v>882</v>
      </c>
      <c r="B1735">
        <v>2050</v>
      </c>
      <c r="C1735" t="s">
        <v>854</v>
      </c>
      <c r="D1735">
        <v>214.76956930476561</v>
      </c>
      <c r="E1735">
        <v>113.27515531088309</v>
      </c>
      <c r="F1735">
        <v>101.4944139938825</v>
      </c>
    </row>
    <row r="1736" spans="1:6">
      <c r="A1736" t="s">
        <v>882</v>
      </c>
      <c r="B1736">
        <v>2017</v>
      </c>
      <c r="C1736" t="s">
        <v>847</v>
      </c>
      <c r="D1736">
        <v>2951.8304263856839</v>
      </c>
      <c r="E1736">
        <v>2951.8304263856839</v>
      </c>
      <c r="F1736">
        <v>0</v>
      </c>
    </row>
    <row r="1737" spans="1:6">
      <c r="A1737" t="s">
        <v>882</v>
      </c>
      <c r="B1737">
        <v>2018</v>
      </c>
      <c r="C1737" t="s">
        <v>847</v>
      </c>
      <c r="D1737">
        <v>3224.7065749025041</v>
      </c>
      <c r="E1737">
        <v>2951.8304263856839</v>
      </c>
      <c r="F1737">
        <v>272.87614851681968</v>
      </c>
    </row>
    <row r="1738" spans="1:6">
      <c r="A1738" t="s">
        <v>882</v>
      </c>
      <c r="B1738">
        <v>2019</v>
      </c>
      <c r="C1738" t="s">
        <v>847</v>
      </c>
      <c r="D1738">
        <v>2687.8528649905138</v>
      </c>
      <c r="E1738">
        <v>2687.8528649905138</v>
      </c>
      <c r="F1738">
        <v>0</v>
      </c>
    </row>
    <row r="1739" spans="1:6">
      <c r="A1739" t="s">
        <v>882</v>
      </c>
      <c r="B1739">
        <v>2020</v>
      </c>
      <c r="C1739" t="s">
        <v>847</v>
      </c>
      <c r="D1739">
        <v>1983.6709687087539</v>
      </c>
      <c r="E1739">
        <v>1983.6709687087539</v>
      </c>
      <c r="F1739">
        <v>0</v>
      </c>
    </row>
    <row r="1740" spans="1:6">
      <c r="A1740" t="s">
        <v>882</v>
      </c>
      <c r="B1740">
        <v>2021</v>
      </c>
      <c r="C1740" t="s">
        <v>847</v>
      </c>
      <c r="D1740">
        <v>1717.8838248972099</v>
      </c>
      <c r="E1740">
        <v>1717.8838248972099</v>
      </c>
      <c r="F1740">
        <v>0</v>
      </c>
    </row>
    <row r="1741" spans="1:6">
      <c r="A1741" t="s">
        <v>882</v>
      </c>
      <c r="B1741">
        <v>2022</v>
      </c>
      <c r="C1741" t="s">
        <v>847</v>
      </c>
      <c r="D1741">
        <v>1858.0459675811981</v>
      </c>
      <c r="E1741">
        <v>1858.0459675811981</v>
      </c>
      <c r="F1741">
        <v>0</v>
      </c>
    </row>
    <row r="1742" spans="1:6">
      <c r="A1742" t="s">
        <v>882</v>
      </c>
      <c r="B1742">
        <v>2023</v>
      </c>
      <c r="C1742" t="s">
        <v>847</v>
      </c>
      <c r="D1742">
        <v>1880.5262453547889</v>
      </c>
      <c r="E1742">
        <v>1880.5262453547889</v>
      </c>
      <c r="F1742">
        <v>0</v>
      </c>
    </row>
    <row r="1743" spans="1:6">
      <c r="A1743" t="s">
        <v>882</v>
      </c>
      <c r="B1743">
        <v>2024</v>
      </c>
      <c r="C1743" t="s">
        <v>847</v>
      </c>
      <c r="D1743">
        <v>1899.3237054466199</v>
      </c>
      <c r="E1743">
        <v>1899.3237054466199</v>
      </c>
      <c r="F1743">
        <v>0</v>
      </c>
    </row>
    <row r="1744" spans="1:6">
      <c r="A1744" t="s">
        <v>882</v>
      </c>
      <c r="B1744">
        <v>2025</v>
      </c>
      <c r="C1744" t="s">
        <v>847</v>
      </c>
      <c r="D1744">
        <v>1917.396390110576</v>
      </c>
      <c r="E1744">
        <v>1917.396390110576</v>
      </c>
      <c r="F1744">
        <v>0</v>
      </c>
    </row>
    <row r="1745" spans="1:6">
      <c r="A1745" t="s">
        <v>882</v>
      </c>
      <c r="B1745">
        <v>2026</v>
      </c>
      <c r="C1745" t="s">
        <v>847</v>
      </c>
      <c r="D1745">
        <v>1935.342831705995</v>
      </c>
      <c r="E1745">
        <v>1935.342831705995</v>
      </c>
      <c r="F1745">
        <v>0</v>
      </c>
    </row>
    <row r="1746" spans="1:6">
      <c r="A1746" t="s">
        <v>882</v>
      </c>
      <c r="B1746">
        <v>2027</v>
      </c>
      <c r="C1746" t="s">
        <v>847</v>
      </c>
      <c r="D1746">
        <v>1967.0983760385659</v>
      </c>
      <c r="E1746">
        <v>1967.0983760385659</v>
      </c>
      <c r="F1746">
        <v>0</v>
      </c>
    </row>
    <row r="1747" spans="1:6">
      <c r="A1747" t="s">
        <v>882</v>
      </c>
      <c r="B1747">
        <v>2028</v>
      </c>
      <c r="C1747" t="s">
        <v>847</v>
      </c>
      <c r="D1747">
        <v>1990.7309480123929</v>
      </c>
      <c r="E1747">
        <v>1990.7309480123929</v>
      </c>
      <c r="F1747">
        <v>0</v>
      </c>
    </row>
    <row r="1748" spans="1:6">
      <c r="A1748" t="s">
        <v>882</v>
      </c>
      <c r="B1748">
        <v>2029</v>
      </c>
      <c r="C1748" t="s">
        <v>847</v>
      </c>
      <c r="D1748">
        <v>2011.1642139316191</v>
      </c>
      <c r="E1748">
        <v>2011.1642139316191</v>
      </c>
      <c r="F1748">
        <v>0</v>
      </c>
    </row>
    <row r="1749" spans="1:6">
      <c r="A1749" t="s">
        <v>882</v>
      </c>
      <c r="B1749">
        <v>2030</v>
      </c>
      <c r="C1749" t="s">
        <v>847</v>
      </c>
      <c r="D1749">
        <v>2030.217540527819</v>
      </c>
      <c r="E1749">
        <v>2030.217540527819</v>
      </c>
      <c r="F1749">
        <v>0</v>
      </c>
    </row>
    <row r="1750" spans="1:6">
      <c r="A1750" t="s">
        <v>882</v>
      </c>
      <c r="B1750">
        <v>2031</v>
      </c>
      <c r="C1750" t="s">
        <v>847</v>
      </c>
      <c r="D1750">
        <v>2048.898638068295</v>
      </c>
      <c r="E1750">
        <v>2048.898638068295</v>
      </c>
      <c r="F1750">
        <v>0</v>
      </c>
    </row>
    <row r="1751" spans="1:6">
      <c r="A1751" t="s">
        <v>882</v>
      </c>
      <c r="B1751">
        <v>2032</v>
      </c>
      <c r="C1751" t="s">
        <v>847</v>
      </c>
      <c r="D1751">
        <v>2067.5378541019759</v>
      </c>
      <c r="E1751">
        <v>2067.5378541019759</v>
      </c>
      <c r="F1751">
        <v>0</v>
      </c>
    </row>
    <row r="1752" spans="1:6">
      <c r="A1752" t="s">
        <v>882</v>
      </c>
      <c r="B1752">
        <v>2033</v>
      </c>
      <c r="C1752" t="s">
        <v>847</v>
      </c>
      <c r="D1752">
        <v>2086.2217564257089</v>
      </c>
      <c r="E1752">
        <v>2086.2217564257089</v>
      </c>
      <c r="F1752">
        <v>0</v>
      </c>
    </row>
    <row r="1753" spans="1:6">
      <c r="A1753" t="s">
        <v>882</v>
      </c>
      <c r="B1753">
        <v>2034</v>
      </c>
      <c r="C1753" t="s">
        <v>847</v>
      </c>
      <c r="D1753">
        <v>2104.9374652237761</v>
      </c>
      <c r="E1753">
        <v>2104.9374652237761</v>
      </c>
      <c r="F1753">
        <v>0</v>
      </c>
    </row>
    <row r="1754" spans="1:6">
      <c r="A1754" t="s">
        <v>882</v>
      </c>
      <c r="B1754">
        <v>2035</v>
      </c>
      <c r="C1754" t="s">
        <v>847</v>
      </c>
      <c r="D1754">
        <v>2123.6315996083972</v>
      </c>
      <c r="E1754">
        <v>2123.6315996083972</v>
      </c>
      <c r="F1754">
        <v>0</v>
      </c>
    </row>
    <row r="1755" spans="1:6">
      <c r="A1755" t="s">
        <v>882</v>
      </c>
      <c r="B1755">
        <v>2036</v>
      </c>
      <c r="C1755" t="s">
        <v>847</v>
      </c>
      <c r="D1755">
        <v>2142.1186767241129</v>
      </c>
      <c r="E1755">
        <v>2142.1186767241129</v>
      </c>
      <c r="F1755">
        <v>0</v>
      </c>
    </row>
    <row r="1756" spans="1:6">
      <c r="A1756" t="s">
        <v>882</v>
      </c>
      <c r="B1756">
        <v>2037</v>
      </c>
      <c r="C1756" t="s">
        <v>847</v>
      </c>
      <c r="D1756">
        <v>2160.5958594759568</v>
      </c>
      <c r="E1756">
        <v>2160.5958594759568</v>
      </c>
      <c r="F1756">
        <v>0</v>
      </c>
    </row>
    <row r="1757" spans="1:6">
      <c r="A1757" t="s">
        <v>882</v>
      </c>
      <c r="B1757">
        <v>2038</v>
      </c>
      <c r="C1757" t="s">
        <v>847</v>
      </c>
      <c r="D1757">
        <v>2179.1541979153581</v>
      </c>
      <c r="E1757">
        <v>2179.1541979153581</v>
      </c>
      <c r="F1757">
        <v>0</v>
      </c>
    </row>
    <row r="1758" spans="1:6">
      <c r="A1758" t="s">
        <v>882</v>
      </c>
      <c r="B1758">
        <v>2039</v>
      </c>
      <c r="C1758" t="s">
        <v>847</v>
      </c>
      <c r="D1758">
        <v>2197.8361253804551</v>
      </c>
      <c r="E1758">
        <v>2197.8361253804551</v>
      </c>
      <c r="F1758">
        <v>0</v>
      </c>
    </row>
    <row r="1759" spans="1:6">
      <c r="A1759" t="s">
        <v>882</v>
      </c>
      <c r="B1759">
        <v>2040</v>
      </c>
      <c r="C1759" t="s">
        <v>847</v>
      </c>
      <c r="D1759">
        <v>2216.6618132267331</v>
      </c>
      <c r="E1759">
        <v>2216.6618132267331</v>
      </c>
      <c r="F1759">
        <v>0</v>
      </c>
    </row>
    <row r="1760" spans="1:6">
      <c r="A1760" t="s">
        <v>882</v>
      </c>
      <c r="B1760">
        <v>2041</v>
      </c>
      <c r="C1760" t="s">
        <v>847</v>
      </c>
      <c r="D1760">
        <v>2235.358061772386</v>
      </c>
      <c r="E1760">
        <v>2235.358061772386</v>
      </c>
      <c r="F1760">
        <v>0</v>
      </c>
    </row>
    <row r="1761" spans="1:6">
      <c r="A1761" t="s">
        <v>882</v>
      </c>
      <c r="B1761">
        <v>2042</v>
      </c>
      <c r="C1761" t="s">
        <v>847</v>
      </c>
      <c r="D1761">
        <v>2253.7932695083</v>
      </c>
      <c r="E1761">
        <v>2253.7932695083</v>
      </c>
      <c r="F1761">
        <v>0</v>
      </c>
    </row>
    <row r="1762" spans="1:6">
      <c r="A1762" t="s">
        <v>882</v>
      </c>
      <c r="B1762">
        <v>2043</v>
      </c>
      <c r="C1762" t="s">
        <v>847</v>
      </c>
      <c r="D1762">
        <v>2271.9007727653079</v>
      </c>
      <c r="E1762">
        <v>2271.9007727653079</v>
      </c>
      <c r="F1762">
        <v>0</v>
      </c>
    </row>
    <row r="1763" spans="1:6">
      <c r="A1763" t="s">
        <v>882</v>
      </c>
      <c r="B1763">
        <v>2044</v>
      </c>
      <c r="C1763" t="s">
        <v>847</v>
      </c>
      <c r="D1763">
        <v>2289.643749637281</v>
      </c>
      <c r="E1763">
        <v>2289.643749637281</v>
      </c>
      <c r="F1763">
        <v>0</v>
      </c>
    </row>
    <row r="1764" spans="1:6">
      <c r="A1764" t="s">
        <v>882</v>
      </c>
      <c r="B1764">
        <v>2045</v>
      </c>
      <c r="C1764" t="s">
        <v>847</v>
      </c>
      <c r="D1764">
        <v>2307.2919813460662</v>
      </c>
      <c r="E1764">
        <v>2307.2919813460662</v>
      </c>
      <c r="F1764">
        <v>0</v>
      </c>
    </row>
    <row r="1765" spans="1:6">
      <c r="A1765" t="s">
        <v>882</v>
      </c>
      <c r="B1765">
        <v>2046</v>
      </c>
      <c r="C1765" t="s">
        <v>847</v>
      </c>
      <c r="D1765">
        <v>2324.6744330527758</v>
      </c>
      <c r="E1765">
        <v>2324.6744330527758</v>
      </c>
      <c r="F1765">
        <v>0</v>
      </c>
    </row>
    <row r="1766" spans="1:6">
      <c r="A1766" t="s">
        <v>882</v>
      </c>
      <c r="B1766">
        <v>2047</v>
      </c>
      <c r="C1766" t="s">
        <v>847</v>
      </c>
      <c r="D1766">
        <v>2341.706680679843</v>
      </c>
      <c r="E1766">
        <v>2341.706680679843</v>
      </c>
      <c r="F1766">
        <v>0</v>
      </c>
    </row>
    <row r="1767" spans="1:6">
      <c r="A1767" t="s">
        <v>882</v>
      </c>
      <c r="B1767">
        <v>2048</v>
      </c>
      <c r="C1767" t="s">
        <v>847</v>
      </c>
      <c r="D1767">
        <v>2358.6437053850359</v>
      </c>
      <c r="E1767">
        <v>2358.6437053850359</v>
      </c>
      <c r="F1767">
        <v>0</v>
      </c>
    </row>
    <row r="1768" spans="1:6">
      <c r="A1768" t="s">
        <v>882</v>
      </c>
      <c r="B1768">
        <v>2049</v>
      </c>
      <c r="C1768" t="s">
        <v>847</v>
      </c>
      <c r="D1768">
        <v>2375.3008296476478</v>
      </c>
      <c r="E1768">
        <v>2375.3008296476478</v>
      </c>
      <c r="F1768">
        <v>0</v>
      </c>
    </row>
    <row r="1769" spans="1:6">
      <c r="A1769" t="s">
        <v>882</v>
      </c>
      <c r="B1769">
        <v>2050</v>
      </c>
      <c r="C1769" t="s">
        <v>847</v>
      </c>
      <c r="D1769">
        <v>2391.891631163081</v>
      </c>
      <c r="E1769">
        <v>2391.891631163081</v>
      </c>
      <c r="F1769">
        <v>0</v>
      </c>
    </row>
    <row r="1770" spans="1:6">
      <c r="A1770" t="s">
        <v>882</v>
      </c>
      <c r="B1770">
        <v>2017</v>
      </c>
      <c r="C1770" t="s">
        <v>892</v>
      </c>
      <c r="D1770">
        <v>145.85450761425079</v>
      </c>
      <c r="E1770">
        <v>145.85450761425079</v>
      </c>
      <c r="F1770">
        <v>0</v>
      </c>
    </row>
    <row r="1771" spans="1:6">
      <c r="A1771" t="s">
        <v>882</v>
      </c>
      <c r="B1771">
        <v>2018</v>
      </c>
      <c r="C1771" t="s">
        <v>892</v>
      </c>
      <c r="D1771">
        <v>257.04030260749391</v>
      </c>
      <c r="E1771">
        <v>145.85450761425079</v>
      </c>
      <c r="F1771">
        <v>111.18579499324311</v>
      </c>
    </row>
    <row r="1772" spans="1:6">
      <c r="A1772" t="s">
        <v>882</v>
      </c>
      <c r="B1772">
        <v>2019</v>
      </c>
      <c r="C1772" t="s">
        <v>892</v>
      </c>
      <c r="D1772">
        <v>252.942927150928</v>
      </c>
      <c r="E1772">
        <v>145.85450761425079</v>
      </c>
      <c r="F1772">
        <v>107.08841953667719</v>
      </c>
    </row>
    <row r="1773" spans="1:6">
      <c r="A1773" t="s">
        <v>882</v>
      </c>
      <c r="B1773">
        <v>2020</v>
      </c>
      <c r="C1773" t="s">
        <v>892</v>
      </c>
      <c r="D1773">
        <v>237.47326238115019</v>
      </c>
      <c r="E1773">
        <v>145.85450761425079</v>
      </c>
      <c r="F1773">
        <v>91.618754766899485</v>
      </c>
    </row>
    <row r="1774" spans="1:6">
      <c r="A1774" t="s">
        <v>882</v>
      </c>
      <c r="B1774">
        <v>2021</v>
      </c>
      <c r="C1774" t="s">
        <v>892</v>
      </c>
      <c r="D1774">
        <v>143.0051185149068</v>
      </c>
      <c r="E1774">
        <v>143.0051185149068</v>
      </c>
      <c r="F1774">
        <v>0</v>
      </c>
    </row>
    <row r="1775" spans="1:6">
      <c r="A1775" t="s">
        <v>882</v>
      </c>
      <c r="B1775">
        <v>2022</v>
      </c>
      <c r="C1775" t="s">
        <v>892</v>
      </c>
      <c r="D1775">
        <v>144.48449134222079</v>
      </c>
      <c r="E1775">
        <v>144.48449134222079</v>
      </c>
      <c r="F1775">
        <v>0</v>
      </c>
    </row>
    <row r="1776" spans="1:6">
      <c r="A1776" t="s">
        <v>882</v>
      </c>
      <c r="B1776">
        <v>2023</v>
      </c>
      <c r="C1776" t="s">
        <v>892</v>
      </c>
      <c r="D1776">
        <v>144.55044700725529</v>
      </c>
      <c r="E1776">
        <v>144.55044700725529</v>
      </c>
      <c r="F1776">
        <v>0</v>
      </c>
    </row>
    <row r="1777" spans="1:6">
      <c r="A1777" t="s">
        <v>882</v>
      </c>
      <c r="B1777">
        <v>2024</v>
      </c>
      <c r="C1777" t="s">
        <v>892</v>
      </c>
      <c r="D1777">
        <v>145.8825822181247</v>
      </c>
      <c r="E1777">
        <v>145.85450761425079</v>
      </c>
      <c r="F1777">
        <v>2.8074603873960768E-2</v>
      </c>
    </row>
    <row r="1778" spans="1:6">
      <c r="A1778" t="s">
        <v>882</v>
      </c>
      <c r="B1778">
        <v>2025</v>
      </c>
      <c r="C1778" t="s">
        <v>892</v>
      </c>
      <c r="D1778">
        <v>147.3680907135377</v>
      </c>
      <c r="E1778">
        <v>145.85450761425079</v>
      </c>
      <c r="F1778">
        <v>1.513583099286933</v>
      </c>
    </row>
    <row r="1779" spans="1:6">
      <c r="A1779" t="s">
        <v>882</v>
      </c>
      <c r="B1779">
        <v>2026</v>
      </c>
      <c r="C1779" t="s">
        <v>892</v>
      </c>
      <c r="D1779">
        <v>148.8875928863115</v>
      </c>
      <c r="E1779">
        <v>145.85450761425079</v>
      </c>
      <c r="F1779">
        <v>3.0330852720607311</v>
      </c>
    </row>
    <row r="1780" spans="1:6">
      <c r="A1780" t="s">
        <v>882</v>
      </c>
      <c r="B1780">
        <v>2027</v>
      </c>
      <c r="C1780" t="s">
        <v>892</v>
      </c>
      <c r="D1780">
        <v>152.6002915489297</v>
      </c>
      <c r="E1780">
        <v>145.85450761425079</v>
      </c>
      <c r="F1780">
        <v>6.7457839346789106</v>
      </c>
    </row>
    <row r="1781" spans="1:6">
      <c r="A1781" t="s">
        <v>882</v>
      </c>
      <c r="B1781">
        <v>2028</v>
      </c>
      <c r="C1781" t="s">
        <v>892</v>
      </c>
      <c r="D1781">
        <v>154.027761430948</v>
      </c>
      <c r="E1781">
        <v>145.85450761425079</v>
      </c>
      <c r="F1781">
        <v>8.1732538166972688</v>
      </c>
    </row>
    <row r="1782" spans="1:6">
      <c r="A1782" t="s">
        <v>882</v>
      </c>
      <c r="B1782">
        <v>2029</v>
      </c>
      <c r="C1782" t="s">
        <v>892</v>
      </c>
      <c r="D1782">
        <v>155.5438224270178</v>
      </c>
      <c r="E1782">
        <v>145.85450761425079</v>
      </c>
      <c r="F1782">
        <v>9.6893148127670088</v>
      </c>
    </row>
    <row r="1783" spans="1:6">
      <c r="A1783" t="s">
        <v>882</v>
      </c>
      <c r="B1783">
        <v>2030</v>
      </c>
      <c r="C1783" t="s">
        <v>892</v>
      </c>
      <c r="D1783">
        <v>157.07574492246641</v>
      </c>
      <c r="E1783">
        <v>145.85450761425079</v>
      </c>
      <c r="F1783">
        <v>11.221237308215651</v>
      </c>
    </row>
    <row r="1784" spans="1:6">
      <c r="A1784" t="s">
        <v>882</v>
      </c>
      <c r="B1784">
        <v>2031</v>
      </c>
      <c r="C1784" t="s">
        <v>892</v>
      </c>
      <c r="D1784">
        <v>158.65052478593859</v>
      </c>
      <c r="E1784">
        <v>145.85450761425079</v>
      </c>
      <c r="F1784">
        <v>12.79601717168779</v>
      </c>
    </row>
    <row r="1785" spans="1:6">
      <c r="A1785" t="s">
        <v>882</v>
      </c>
      <c r="B1785">
        <v>2032</v>
      </c>
      <c r="C1785" t="s">
        <v>892</v>
      </c>
      <c r="D1785">
        <v>160.24734101366849</v>
      </c>
      <c r="E1785">
        <v>145.85450761425079</v>
      </c>
      <c r="F1785">
        <v>14.39283339941778</v>
      </c>
    </row>
    <row r="1786" spans="1:6">
      <c r="A1786" t="s">
        <v>882</v>
      </c>
      <c r="B1786">
        <v>2033</v>
      </c>
      <c r="C1786" t="s">
        <v>892</v>
      </c>
      <c r="D1786">
        <v>161.8559540529254</v>
      </c>
      <c r="E1786">
        <v>145.85450761425079</v>
      </c>
      <c r="F1786">
        <v>16.00144643867463</v>
      </c>
    </row>
    <row r="1787" spans="1:6">
      <c r="A1787" t="s">
        <v>882</v>
      </c>
      <c r="B1787">
        <v>2034</v>
      </c>
      <c r="C1787" t="s">
        <v>892</v>
      </c>
      <c r="D1787">
        <v>163.4680376358898</v>
      </c>
      <c r="E1787">
        <v>145.85450761425079</v>
      </c>
      <c r="F1787">
        <v>17.61353002163904</v>
      </c>
    </row>
    <row r="1788" spans="1:6">
      <c r="A1788" t="s">
        <v>882</v>
      </c>
      <c r="B1788">
        <v>2035</v>
      </c>
      <c r="C1788" t="s">
        <v>892</v>
      </c>
      <c r="D1788">
        <v>165.0760374697459</v>
      </c>
      <c r="E1788">
        <v>145.85450761425079</v>
      </c>
      <c r="F1788">
        <v>19.221529855495159</v>
      </c>
    </row>
    <row r="1789" spans="1:6">
      <c r="A1789" t="s">
        <v>882</v>
      </c>
      <c r="B1789">
        <v>2036</v>
      </c>
      <c r="C1789" t="s">
        <v>892</v>
      </c>
      <c r="D1789">
        <v>166.65430629190249</v>
      </c>
      <c r="E1789">
        <v>145.85450761425079</v>
      </c>
      <c r="F1789">
        <v>20.799798677651779</v>
      </c>
    </row>
    <row r="1790" spans="1:6">
      <c r="A1790" t="s">
        <v>882</v>
      </c>
      <c r="B1790">
        <v>2037</v>
      </c>
      <c r="C1790" t="s">
        <v>892</v>
      </c>
      <c r="D1790">
        <v>168.2476647207227</v>
      </c>
      <c r="E1790">
        <v>145.85450761425079</v>
      </c>
      <c r="F1790">
        <v>22.3931571064719</v>
      </c>
    </row>
    <row r="1791" spans="1:6">
      <c r="A1791" t="s">
        <v>882</v>
      </c>
      <c r="B1791">
        <v>2038</v>
      </c>
      <c r="C1791" t="s">
        <v>892</v>
      </c>
      <c r="D1791">
        <v>169.85625702581751</v>
      </c>
      <c r="E1791">
        <v>145.85450761425079</v>
      </c>
      <c r="F1791">
        <v>24.00174941156672</v>
      </c>
    </row>
    <row r="1792" spans="1:6">
      <c r="A1792" t="s">
        <v>882</v>
      </c>
      <c r="B1792">
        <v>2039</v>
      </c>
      <c r="C1792" t="s">
        <v>892</v>
      </c>
      <c r="D1792">
        <v>171.4802288561396</v>
      </c>
      <c r="E1792">
        <v>145.85450761425079</v>
      </c>
      <c r="F1792">
        <v>25.62572124188884</v>
      </c>
    </row>
    <row r="1793" spans="1:6">
      <c r="A1793" t="s">
        <v>882</v>
      </c>
      <c r="B1793">
        <v>2040</v>
      </c>
      <c r="C1793" t="s">
        <v>892</v>
      </c>
      <c r="D1793">
        <v>173.11972725317071</v>
      </c>
      <c r="E1793">
        <v>145.85450761425079</v>
      </c>
      <c r="F1793">
        <v>27.265219638919969</v>
      </c>
    </row>
    <row r="1794" spans="1:6">
      <c r="A1794" t="s">
        <v>882</v>
      </c>
      <c r="B1794">
        <v>2041</v>
      </c>
      <c r="C1794" t="s">
        <v>892</v>
      </c>
      <c r="D1794">
        <v>174.7296357119474</v>
      </c>
      <c r="E1794">
        <v>145.85450761425079</v>
      </c>
      <c r="F1794">
        <v>28.875128097696631</v>
      </c>
    </row>
    <row r="1795" spans="1:6">
      <c r="A1795" t="s">
        <v>882</v>
      </c>
      <c r="B1795">
        <v>2042</v>
      </c>
      <c r="C1795" t="s">
        <v>892</v>
      </c>
      <c r="D1795">
        <v>176.30881884392889</v>
      </c>
      <c r="E1795">
        <v>145.85450761425079</v>
      </c>
      <c r="F1795">
        <v>30.45431122967813</v>
      </c>
    </row>
    <row r="1796" spans="1:6">
      <c r="A1796" t="s">
        <v>882</v>
      </c>
      <c r="B1796">
        <v>2043</v>
      </c>
      <c r="C1796" t="s">
        <v>892</v>
      </c>
      <c r="D1796">
        <v>177.85615421075701</v>
      </c>
      <c r="E1796">
        <v>145.85450761425079</v>
      </c>
      <c r="F1796">
        <v>32.00164659650622</v>
      </c>
    </row>
    <row r="1797" spans="1:6">
      <c r="A1797" t="s">
        <v>882</v>
      </c>
      <c r="B1797">
        <v>2044</v>
      </c>
      <c r="C1797" t="s">
        <v>892</v>
      </c>
      <c r="D1797">
        <v>179.37053363331049</v>
      </c>
      <c r="E1797">
        <v>145.85450761425079</v>
      </c>
      <c r="F1797">
        <v>33.516026019059723</v>
      </c>
    </row>
    <row r="1798" spans="1:6">
      <c r="A1798" t="s">
        <v>882</v>
      </c>
      <c r="B1798">
        <v>2045</v>
      </c>
      <c r="C1798" t="s">
        <v>892</v>
      </c>
      <c r="D1798">
        <v>180.89780743697551</v>
      </c>
      <c r="E1798">
        <v>145.85450761425079</v>
      </c>
      <c r="F1798">
        <v>35.043299822724777</v>
      </c>
    </row>
    <row r="1799" spans="1:6">
      <c r="A1799" t="s">
        <v>882</v>
      </c>
      <c r="B1799">
        <v>2046</v>
      </c>
      <c r="C1799" t="s">
        <v>892</v>
      </c>
      <c r="D1799">
        <v>182.39074276918819</v>
      </c>
      <c r="E1799">
        <v>145.85450761425079</v>
      </c>
      <c r="F1799">
        <v>36.536235154937458</v>
      </c>
    </row>
    <row r="1800" spans="1:6">
      <c r="A1800" t="s">
        <v>882</v>
      </c>
      <c r="B1800">
        <v>2047</v>
      </c>
      <c r="C1800" t="s">
        <v>892</v>
      </c>
      <c r="D1800">
        <v>183.8482547129251</v>
      </c>
      <c r="E1800">
        <v>145.85450761425079</v>
      </c>
      <c r="F1800">
        <v>37.993747098674312</v>
      </c>
    </row>
    <row r="1801" spans="1:6">
      <c r="A1801" t="s">
        <v>882</v>
      </c>
      <c r="B1801">
        <v>2048</v>
      </c>
      <c r="C1801" t="s">
        <v>892</v>
      </c>
      <c r="D1801">
        <v>185.31741385450709</v>
      </c>
      <c r="E1801">
        <v>145.85450761425079</v>
      </c>
      <c r="F1801">
        <v>39.462906240256359</v>
      </c>
    </row>
    <row r="1802" spans="1:6">
      <c r="A1802" t="s">
        <v>882</v>
      </c>
      <c r="B1802">
        <v>2049</v>
      </c>
      <c r="C1802" t="s">
        <v>892</v>
      </c>
      <c r="D1802">
        <v>186.74979139327019</v>
      </c>
      <c r="E1802">
        <v>145.85450761425079</v>
      </c>
      <c r="F1802">
        <v>40.895283779019422</v>
      </c>
    </row>
    <row r="1803" spans="1:6">
      <c r="A1803" t="s">
        <v>882</v>
      </c>
      <c r="B1803">
        <v>2050</v>
      </c>
      <c r="C1803" t="s">
        <v>892</v>
      </c>
      <c r="D1803">
        <v>188.1932402359698</v>
      </c>
      <c r="E1803">
        <v>145.85450761425079</v>
      </c>
      <c r="F1803">
        <v>42.33873262171906</v>
      </c>
    </row>
    <row r="1804" spans="1:6">
      <c r="A1804" t="s">
        <v>882</v>
      </c>
      <c r="B1804">
        <v>2017</v>
      </c>
      <c r="C1804" t="s">
        <v>853</v>
      </c>
      <c r="D1804">
        <v>0</v>
      </c>
      <c r="E1804">
        <v>0</v>
      </c>
      <c r="F1804">
        <v>0</v>
      </c>
    </row>
    <row r="1805" spans="1:6">
      <c r="A1805" t="s">
        <v>882</v>
      </c>
      <c r="B1805">
        <v>2018</v>
      </c>
      <c r="C1805" t="s">
        <v>853</v>
      </c>
      <c r="D1805">
        <v>0</v>
      </c>
      <c r="E1805">
        <v>0</v>
      </c>
      <c r="F1805">
        <v>0</v>
      </c>
    </row>
    <row r="1806" spans="1:6">
      <c r="A1806" t="s">
        <v>882</v>
      </c>
      <c r="B1806">
        <v>2019</v>
      </c>
      <c r="C1806" t="s">
        <v>853</v>
      </c>
      <c r="D1806">
        <v>0</v>
      </c>
      <c r="E1806">
        <v>0</v>
      </c>
      <c r="F1806">
        <v>0</v>
      </c>
    </row>
    <row r="1807" spans="1:6">
      <c r="A1807" t="s">
        <v>882</v>
      </c>
      <c r="B1807">
        <v>2020</v>
      </c>
      <c r="C1807" t="s">
        <v>853</v>
      </c>
      <c r="D1807">
        <v>0</v>
      </c>
      <c r="E1807">
        <v>0</v>
      </c>
      <c r="F1807">
        <v>0</v>
      </c>
    </row>
    <row r="1808" spans="1:6">
      <c r="A1808" t="s">
        <v>882</v>
      </c>
      <c r="B1808">
        <v>2021</v>
      </c>
      <c r="C1808" t="s">
        <v>853</v>
      </c>
      <c r="D1808">
        <v>0</v>
      </c>
      <c r="E1808">
        <v>0</v>
      </c>
      <c r="F1808">
        <v>0</v>
      </c>
    </row>
    <row r="1809" spans="1:6">
      <c r="A1809" t="s">
        <v>882</v>
      </c>
      <c r="B1809">
        <v>2022</v>
      </c>
      <c r="C1809" t="s">
        <v>853</v>
      </c>
      <c r="D1809">
        <v>0</v>
      </c>
      <c r="E1809">
        <v>0</v>
      </c>
      <c r="F1809">
        <v>0</v>
      </c>
    </row>
    <row r="1810" spans="1:6">
      <c r="A1810" t="s">
        <v>882</v>
      </c>
      <c r="B1810">
        <v>2023</v>
      </c>
      <c r="C1810" t="s">
        <v>853</v>
      </c>
      <c r="D1810">
        <v>0</v>
      </c>
      <c r="E1810">
        <v>0</v>
      </c>
      <c r="F1810">
        <v>0</v>
      </c>
    </row>
    <row r="1811" spans="1:6">
      <c r="A1811" t="s">
        <v>882</v>
      </c>
      <c r="B1811">
        <v>2024</v>
      </c>
      <c r="C1811" t="s">
        <v>853</v>
      </c>
      <c r="D1811">
        <v>0</v>
      </c>
      <c r="E1811">
        <v>0</v>
      </c>
      <c r="F1811">
        <v>0</v>
      </c>
    </row>
    <row r="1812" spans="1:6">
      <c r="A1812" t="s">
        <v>882</v>
      </c>
      <c r="B1812">
        <v>2025</v>
      </c>
      <c r="C1812" t="s">
        <v>853</v>
      </c>
      <c r="D1812">
        <v>0</v>
      </c>
      <c r="E1812">
        <v>0</v>
      </c>
      <c r="F1812">
        <v>0</v>
      </c>
    </row>
    <row r="1813" spans="1:6">
      <c r="A1813" t="s">
        <v>882</v>
      </c>
      <c r="B1813">
        <v>2026</v>
      </c>
      <c r="C1813" t="s">
        <v>853</v>
      </c>
      <c r="D1813">
        <v>0</v>
      </c>
      <c r="E1813">
        <v>0</v>
      </c>
      <c r="F1813">
        <v>0</v>
      </c>
    </row>
    <row r="1814" spans="1:6">
      <c r="A1814" t="s">
        <v>882</v>
      </c>
      <c r="B1814">
        <v>2027</v>
      </c>
      <c r="C1814" t="s">
        <v>853</v>
      </c>
      <c r="D1814">
        <v>0</v>
      </c>
      <c r="E1814">
        <v>0</v>
      </c>
      <c r="F1814">
        <v>0</v>
      </c>
    </row>
    <row r="1815" spans="1:6">
      <c r="A1815" t="s">
        <v>882</v>
      </c>
      <c r="B1815">
        <v>2028</v>
      </c>
      <c r="C1815" t="s">
        <v>853</v>
      </c>
      <c r="D1815">
        <v>0</v>
      </c>
      <c r="E1815">
        <v>0</v>
      </c>
      <c r="F1815">
        <v>0</v>
      </c>
    </row>
    <row r="1816" spans="1:6">
      <c r="A1816" t="s">
        <v>882</v>
      </c>
      <c r="B1816">
        <v>2029</v>
      </c>
      <c r="C1816" t="s">
        <v>853</v>
      </c>
      <c r="D1816">
        <v>0</v>
      </c>
      <c r="E1816">
        <v>0</v>
      </c>
      <c r="F1816">
        <v>0</v>
      </c>
    </row>
    <row r="1817" spans="1:6">
      <c r="A1817" t="s">
        <v>882</v>
      </c>
      <c r="B1817">
        <v>2030</v>
      </c>
      <c r="C1817" t="s">
        <v>853</v>
      </c>
      <c r="D1817">
        <v>0</v>
      </c>
      <c r="E1817">
        <v>0</v>
      </c>
      <c r="F1817">
        <v>0</v>
      </c>
    </row>
    <row r="1818" spans="1:6">
      <c r="A1818" t="s">
        <v>882</v>
      </c>
      <c r="B1818">
        <v>2031</v>
      </c>
      <c r="C1818" t="s">
        <v>853</v>
      </c>
      <c r="D1818">
        <v>0</v>
      </c>
      <c r="E1818">
        <v>0</v>
      </c>
      <c r="F1818">
        <v>0</v>
      </c>
    </row>
    <row r="1819" spans="1:6">
      <c r="A1819" t="s">
        <v>882</v>
      </c>
      <c r="B1819">
        <v>2032</v>
      </c>
      <c r="C1819" t="s">
        <v>853</v>
      </c>
      <c r="D1819">
        <v>0</v>
      </c>
      <c r="E1819">
        <v>0</v>
      </c>
      <c r="F1819">
        <v>0</v>
      </c>
    </row>
    <row r="1820" spans="1:6">
      <c r="A1820" t="s">
        <v>882</v>
      </c>
      <c r="B1820">
        <v>2033</v>
      </c>
      <c r="C1820" t="s">
        <v>853</v>
      </c>
      <c r="D1820">
        <v>0</v>
      </c>
      <c r="E1820">
        <v>0</v>
      </c>
      <c r="F1820">
        <v>0</v>
      </c>
    </row>
    <row r="1821" spans="1:6">
      <c r="A1821" t="s">
        <v>882</v>
      </c>
      <c r="B1821">
        <v>2034</v>
      </c>
      <c r="C1821" t="s">
        <v>853</v>
      </c>
      <c r="D1821">
        <v>0</v>
      </c>
      <c r="E1821">
        <v>0</v>
      </c>
      <c r="F1821">
        <v>0</v>
      </c>
    </row>
    <row r="1822" spans="1:6">
      <c r="A1822" t="s">
        <v>882</v>
      </c>
      <c r="B1822">
        <v>2035</v>
      </c>
      <c r="C1822" t="s">
        <v>853</v>
      </c>
      <c r="D1822">
        <v>0</v>
      </c>
      <c r="E1822">
        <v>0</v>
      </c>
      <c r="F1822">
        <v>0</v>
      </c>
    </row>
    <row r="1823" spans="1:6">
      <c r="A1823" t="s">
        <v>882</v>
      </c>
      <c r="B1823">
        <v>2036</v>
      </c>
      <c r="C1823" t="s">
        <v>853</v>
      </c>
      <c r="D1823">
        <v>0</v>
      </c>
      <c r="E1823">
        <v>0</v>
      </c>
      <c r="F1823">
        <v>0</v>
      </c>
    </row>
    <row r="1824" spans="1:6">
      <c r="A1824" t="s">
        <v>882</v>
      </c>
      <c r="B1824">
        <v>2037</v>
      </c>
      <c r="C1824" t="s">
        <v>853</v>
      </c>
      <c r="D1824">
        <v>0</v>
      </c>
      <c r="E1824">
        <v>0</v>
      </c>
      <c r="F1824">
        <v>0</v>
      </c>
    </row>
    <row r="1825" spans="1:6">
      <c r="A1825" t="s">
        <v>882</v>
      </c>
      <c r="B1825">
        <v>2038</v>
      </c>
      <c r="C1825" t="s">
        <v>853</v>
      </c>
      <c r="D1825">
        <v>0</v>
      </c>
      <c r="E1825">
        <v>0</v>
      </c>
      <c r="F1825">
        <v>0</v>
      </c>
    </row>
    <row r="1826" spans="1:6">
      <c r="A1826" t="s">
        <v>882</v>
      </c>
      <c r="B1826">
        <v>2039</v>
      </c>
      <c r="C1826" t="s">
        <v>853</v>
      </c>
      <c r="D1826">
        <v>0</v>
      </c>
      <c r="E1826">
        <v>0</v>
      </c>
      <c r="F1826">
        <v>0</v>
      </c>
    </row>
    <row r="1827" spans="1:6">
      <c r="A1827" t="s">
        <v>882</v>
      </c>
      <c r="B1827">
        <v>2040</v>
      </c>
      <c r="C1827" t="s">
        <v>853</v>
      </c>
      <c r="D1827">
        <v>0</v>
      </c>
      <c r="E1827">
        <v>0</v>
      </c>
      <c r="F1827">
        <v>0</v>
      </c>
    </row>
    <row r="1828" spans="1:6">
      <c r="A1828" t="s">
        <v>882</v>
      </c>
      <c r="B1828">
        <v>2041</v>
      </c>
      <c r="C1828" t="s">
        <v>853</v>
      </c>
      <c r="D1828">
        <v>0</v>
      </c>
      <c r="E1828">
        <v>0</v>
      </c>
      <c r="F1828">
        <v>0</v>
      </c>
    </row>
    <row r="1829" spans="1:6">
      <c r="A1829" t="s">
        <v>882</v>
      </c>
      <c r="B1829">
        <v>2042</v>
      </c>
      <c r="C1829" t="s">
        <v>853</v>
      </c>
      <c r="D1829">
        <v>0</v>
      </c>
      <c r="E1829">
        <v>0</v>
      </c>
      <c r="F1829">
        <v>0</v>
      </c>
    </row>
    <row r="1830" spans="1:6">
      <c r="A1830" t="s">
        <v>882</v>
      </c>
      <c r="B1830">
        <v>2043</v>
      </c>
      <c r="C1830" t="s">
        <v>853</v>
      </c>
      <c r="D1830">
        <v>0</v>
      </c>
      <c r="E1830">
        <v>0</v>
      </c>
      <c r="F1830">
        <v>0</v>
      </c>
    </row>
    <row r="1831" spans="1:6">
      <c r="A1831" t="s">
        <v>882</v>
      </c>
      <c r="B1831">
        <v>2044</v>
      </c>
      <c r="C1831" t="s">
        <v>853</v>
      </c>
      <c r="D1831">
        <v>0</v>
      </c>
      <c r="E1831">
        <v>0</v>
      </c>
      <c r="F1831">
        <v>0</v>
      </c>
    </row>
    <row r="1832" spans="1:6">
      <c r="A1832" t="s">
        <v>882</v>
      </c>
      <c r="B1832">
        <v>2045</v>
      </c>
      <c r="C1832" t="s">
        <v>853</v>
      </c>
      <c r="D1832">
        <v>0</v>
      </c>
      <c r="E1832">
        <v>0</v>
      </c>
      <c r="F1832">
        <v>0</v>
      </c>
    </row>
    <row r="1833" spans="1:6">
      <c r="A1833" t="s">
        <v>882</v>
      </c>
      <c r="B1833">
        <v>2046</v>
      </c>
      <c r="C1833" t="s">
        <v>853</v>
      </c>
      <c r="D1833">
        <v>0</v>
      </c>
      <c r="E1833">
        <v>0</v>
      </c>
      <c r="F1833">
        <v>0</v>
      </c>
    </row>
    <row r="1834" spans="1:6">
      <c r="A1834" t="s">
        <v>882</v>
      </c>
      <c r="B1834">
        <v>2047</v>
      </c>
      <c r="C1834" t="s">
        <v>853</v>
      </c>
      <c r="D1834">
        <v>0</v>
      </c>
      <c r="E1834">
        <v>0</v>
      </c>
      <c r="F1834">
        <v>0</v>
      </c>
    </row>
    <row r="1835" spans="1:6">
      <c r="A1835" t="s">
        <v>882</v>
      </c>
      <c r="B1835">
        <v>2048</v>
      </c>
      <c r="C1835" t="s">
        <v>853</v>
      </c>
      <c r="D1835">
        <v>0</v>
      </c>
      <c r="E1835">
        <v>0</v>
      </c>
      <c r="F1835">
        <v>0</v>
      </c>
    </row>
    <row r="1836" spans="1:6">
      <c r="A1836" t="s">
        <v>882</v>
      </c>
      <c r="B1836">
        <v>2049</v>
      </c>
      <c r="C1836" t="s">
        <v>853</v>
      </c>
      <c r="D1836">
        <v>0</v>
      </c>
      <c r="E1836">
        <v>0</v>
      </c>
      <c r="F1836">
        <v>0</v>
      </c>
    </row>
    <row r="1837" spans="1:6">
      <c r="A1837" t="s">
        <v>882</v>
      </c>
      <c r="B1837">
        <v>2050</v>
      </c>
      <c r="C1837" t="s">
        <v>853</v>
      </c>
      <c r="D1837">
        <v>0</v>
      </c>
      <c r="E1837">
        <v>0</v>
      </c>
      <c r="F1837">
        <v>0</v>
      </c>
    </row>
    <row r="1838" spans="1:6">
      <c r="A1838" t="s">
        <v>884</v>
      </c>
      <c r="B1838">
        <v>2017</v>
      </c>
      <c r="C1838" t="s">
        <v>323</v>
      </c>
      <c r="D1838">
        <v>308.39281066704291</v>
      </c>
      <c r="E1838">
        <v>308.39281066704291</v>
      </c>
      <c r="F1838">
        <v>0</v>
      </c>
    </row>
    <row r="1839" spans="1:6">
      <c r="A1839" t="s">
        <v>884</v>
      </c>
      <c r="B1839">
        <v>2018</v>
      </c>
      <c r="C1839" t="s">
        <v>323</v>
      </c>
      <c r="D1839">
        <v>447.18442381836542</v>
      </c>
      <c r="E1839">
        <v>308.39281066704291</v>
      </c>
      <c r="F1839">
        <v>138.79161315132251</v>
      </c>
    </row>
    <row r="1840" spans="1:6">
      <c r="A1840" t="s">
        <v>884</v>
      </c>
      <c r="B1840">
        <v>2019</v>
      </c>
      <c r="C1840" t="s">
        <v>323</v>
      </c>
      <c r="D1840">
        <v>638.38216790278318</v>
      </c>
      <c r="E1840">
        <v>308.39281066704291</v>
      </c>
      <c r="F1840">
        <v>329.98935723574027</v>
      </c>
    </row>
    <row r="1841" spans="1:6">
      <c r="A1841" t="s">
        <v>884</v>
      </c>
      <c r="B1841">
        <v>2020</v>
      </c>
      <c r="C1841" t="s">
        <v>323</v>
      </c>
      <c r="D1841">
        <v>380.23185949165031</v>
      </c>
      <c r="E1841">
        <v>308.39281066704291</v>
      </c>
      <c r="F1841">
        <v>71.839048824607403</v>
      </c>
    </row>
    <row r="1842" spans="1:6">
      <c r="A1842" t="s">
        <v>884</v>
      </c>
      <c r="B1842">
        <v>2021</v>
      </c>
      <c r="C1842" t="s">
        <v>323</v>
      </c>
      <c r="D1842">
        <v>655.57769033150112</v>
      </c>
      <c r="E1842">
        <v>308.39281066704291</v>
      </c>
      <c r="F1842">
        <v>347.18487966445821</v>
      </c>
    </row>
    <row r="1843" spans="1:6">
      <c r="A1843" t="s">
        <v>884</v>
      </c>
      <c r="B1843">
        <v>2022</v>
      </c>
      <c r="C1843" t="s">
        <v>323</v>
      </c>
      <c r="D1843">
        <v>568.019031606824</v>
      </c>
      <c r="E1843">
        <v>308.39281066704291</v>
      </c>
      <c r="F1843">
        <v>259.62622093978109</v>
      </c>
    </row>
    <row r="1844" spans="1:6">
      <c r="A1844" t="s">
        <v>884</v>
      </c>
      <c r="B1844">
        <v>2023</v>
      </c>
      <c r="C1844" t="s">
        <v>323</v>
      </c>
      <c r="D1844">
        <v>568.019031606824</v>
      </c>
      <c r="E1844">
        <v>308.39281066704291</v>
      </c>
      <c r="F1844">
        <v>259.62622093978109</v>
      </c>
    </row>
    <row r="1845" spans="1:6">
      <c r="A1845" t="s">
        <v>884</v>
      </c>
      <c r="B1845">
        <v>2024</v>
      </c>
      <c r="C1845" t="s">
        <v>323</v>
      </c>
      <c r="D1845">
        <v>568.019031606824</v>
      </c>
      <c r="E1845">
        <v>308.39281066704291</v>
      </c>
      <c r="F1845">
        <v>259.62622093978109</v>
      </c>
    </row>
    <row r="1846" spans="1:6">
      <c r="A1846" t="s">
        <v>884</v>
      </c>
      <c r="B1846">
        <v>2025</v>
      </c>
      <c r="C1846" t="s">
        <v>323</v>
      </c>
      <c r="D1846">
        <v>568.019031606824</v>
      </c>
      <c r="E1846">
        <v>308.39281066704291</v>
      </c>
      <c r="F1846">
        <v>259.62622093978109</v>
      </c>
    </row>
    <row r="1847" spans="1:6">
      <c r="A1847" t="s">
        <v>884</v>
      </c>
      <c r="B1847">
        <v>2026</v>
      </c>
      <c r="C1847" t="s">
        <v>323</v>
      </c>
      <c r="D1847">
        <v>568.019031606824</v>
      </c>
      <c r="E1847">
        <v>308.39281066704291</v>
      </c>
      <c r="F1847">
        <v>259.62622093978109</v>
      </c>
    </row>
    <row r="1848" spans="1:6">
      <c r="A1848" t="s">
        <v>884</v>
      </c>
      <c r="B1848">
        <v>2027</v>
      </c>
      <c r="C1848" t="s">
        <v>323</v>
      </c>
      <c r="D1848">
        <v>568.019031606824</v>
      </c>
      <c r="E1848">
        <v>308.39281066704291</v>
      </c>
      <c r="F1848">
        <v>259.62622093978109</v>
      </c>
    </row>
    <row r="1849" spans="1:6">
      <c r="A1849" t="s">
        <v>884</v>
      </c>
      <c r="B1849">
        <v>2028</v>
      </c>
      <c r="C1849" t="s">
        <v>323</v>
      </c>
      <c r="D1849">
        <v>568.019031606824</v>
      </c>
      <c r="E1849">
        <v>308.39281066704291</v>
      </c>
      <c r="F1849">
        <v>259.62622093978109</v>
      </c>
    </row>
    <row r="1850" spans="1:6">
      <c r="A1850" t="s">
        <v>884</v>
      </c>
      <c r="B1850">
        <v>2029</v>
      </c>
      <c r="C1850" t="s">
        <v>323</v>
      </c>
      <c r="D1850">
        <v>568.019031606824</v>
      </c>
      <c r="E1850">
        <v>308.39281066704291</v>
      </c>
      <c r="F1850">
        <v>259.62622093978109</v>
      </c>
    </row>
    <row r="1851" spans="1:6">
      <c r="A1851" t="s">
        <v>884</v>
      </c>
      <c r="B1851">
        <v>2030</v>
      </c>
      <c r="C1851" t="s">
        <v>323</v>
      </c>
      <c r="D1851">
        <v>568.019031606824</v>
      </c>
      <c r="E1851">
        <v>308.39281066704291</v>
      </c>
      <c r="F1851">
        <v>259.62622093978109</v>
      </c>
    </row>
    <row r="1852" spans="1:6">
      <c r="A1852" t="s">
        <v>884</v>
      </c>
      <c r="B1852">
        <v>2031</v>
      </c>
      <c r="C1852" t="s">
        <v>323</v>
      </c>
      <c r="D1852">
        <v>568.019031606824</v>
      </c>
      <c r="E1852">
        <v>308.39281066704291</v>
      </c>
      <c r="F1852">
        <v>259.62622093978109</v>
      </c>
    </row>
    <row r="1853" spans="1:6">
      <c r="A1853" t="s">
        <v>884</v>
      </c>
      <c r="B1853">
        <v>2032</v>
      </c>
      <c r="C1853" t="s">
        <v>323</v>
      </c>
      <c r="D1853">
        <v>568.019031606824</v>
      </c>
      <c r="E1853">
        <v>308.39281066704291</v>
      </c>
      <c r="F1853">
        <v>259.62622093978109</v>
      </c>
    </row>
    <row r="1854" spans="1:6">
      <c r="A1854" t="s">
        <v>884</v>
      </c>
      <c r="B1854">
        <v>2033</v>
      </c>
      <c r="C1854" t="s">
        <v>323</v>
      </c>
      <c r="D1854">
        <v>568.019031606824</v>
      </c>
      <c r="E1854">
        <v>308.39281066704291</v>
      </c>
      <c r="F1854">
        <v>259.62622093978109</v>
      </c>
    </row>
    <row r="1855" spans="1:6">
      <c r="A1855" t="s">
        <v>884</v>
      </c>
      <c r="B1855">
        <v>2034</v>
      </c>
      <c r="C1855" t="s">
        <v>323</v>
      </c>
      <c r="D1855">
        <v>568.019031606824</v>
      </c>
      <c r="E1855">
        <v>308.39281066704291</v>
      </c>
      <c r="F1855">
        <v>259.62622093978109</v>
      </c>
    </row>
    <row r="1856" spans="1:6">
      <c r="A1856" t="s">
        <v>884</v>
      </c>
      <c r="B1856">
        <v>2035</v>
      </c>
      <c r="C1856" t="s">
        <v>323</v>
      </c>
      <c r="D1856">
        <v>568.019031606824</v>
      </c>
      <c r="E1856">
        <v>308.39281066704291</v>
      </c>
      <c r="F1856">
        <v>259.62622093978109</v>
      </c>
    </row>
    <row r="1857" spans="1:6">
      <c r="A1857" t="s">
        <v>884</v>
      </c>
      <c r="B1857">
        <v>2036</v>
      </c>
      <c r="C1857" t="s">
        <v>323</v>
      </c>
      <c r="D1857">
        <v>568.019031606824</v>
      </c>
      <c r="E1857">
        <v>308.39281066704291</v>
      </c>
      <c r="F1857">
        <v>259.62622093978109</v>
      </c>
    </row>
    <row r="1858" spans="1:6">
      <c r="A1858" t="s">
        <v>884</v>
      </c>
      <c r="B1858">
        <v>2037</v>
      </c>
      <c r="C1858" t="s">
        <v>323</v>
      </c>
      <c r="D1858">
        <v>568.019031606824</v>
      </c>
      <c r="E1858">
        <v>308.39281066704291</v>
      </c>
      <c r="F1858">
        <v>259.62622093978109</v>
      </c>
    </row>
    <row r="1859" spans="1:6">
      <c r="A1859" t="s">
        <v>884</v>
      </c>
      <c r="B1859">
        <v>2038</v>
      </c>
      <c r="C1859" t="s">
        <v>323</v>
      </c>
      <c r="D1859">
        <v>568.019031606824</v>
      </c>
      <c r="E1859">
        <v>308.39281066704291</v>
      </c>
      <c r="F1859">
        <v>259.62622093978109</v>
      </c>
    </row>
    <row r="1860" spans="1:6">
      <c r="A1860" t="s">
        <v>884</v>
      </c>
      <c r="B1860">
        <v>2039</v>
      </c>
      <c r="C1860" t="s">
        <v>323</v>
      </c>
      <c r="D1860">
        <v>568.019031606824</v>
      </c>
      <c r="E1860">
        <v>308.39281066704291</v>
      </c>
      <c r="F1860">
        <v>259.62622093978109</v>
      </c>
    </row>
    <row r="1861" spans="1:6">
      <c r="A1861" t="s">
        <v>884</v>
      </c>
      <c r="B1861">
        <v>2040</v>
      </c>
      <c r="C1861" t="s">
        <v>323</v>
      </c>
      <c r="D1861">
        <v>568.019031606824</v>
      </c>
      <c r="E1861">
        <v>308.39281066704291</v>
      </c>
      <c r="F1861">
        <v>259.62622093978109</v>
      </c>
    </row>
    <row r="1862" spans="1:6">
      <c r="A1862" t="s">
        <v>884</v>
      </c>
      <c r="B1862">
        <v>2041</v>
      </c>
      <c r="C1862" t="s">
        <v>323</v>
      </c>
      <c r="D1862">
        <v>568.019031606824</v>
      </c>
      <c r="E1862">
        <v>308.39281066704291</v>
      </c>
      <c r="F1862">
        <v>259.62622093978109</v>
      </c>
    </row>
    <row r="1863" spans="1:6">
      <c r="A1863" t="s">
        <v>884</v>
      </c>
      <c r="B1863">
        <v>2042</v>
      </c>
      <c r="C1863" t="s">
        <v>323</v>
      </c>
      <c r="D1863">
        <v>568.019031606824</v>
      </c>
      <c r="E1863">
        <v>308.39281066704291</v>
      </c>
      <c r="F1863">
        <v>259.62622093978109</v>
      </c>
    </row>
    <row r="1864" spans="1:6">
      <c r="A1864" t="s">
        <v>884</v>
      </c>
      <c r="B1864">
        <v>2043</v>
      </c>
      <c r="C1864" t="s">
        <v>323</v>
      </c>
      <c r="D1864">
        <v>568.019031606824</v>
      </c>
      <c r="E1864">
        <v>308.39281066704291</v>
      </c>
      <c r="F1864">
        <v>259.62622093978109</v>
      </c>
    </row>
    <row r="1865" spans="1:6">
      <c r="A1865" t="s">
        <v>884</v>
      </c>
      <c r="B1865">
        <v>2044</v>
      </c>
      <c r="C1865" t="s">
        <v>323</v>
      </c>
      <c r="D1865">
        <v>568.019031606824</v>
      </c>
      <c r="E1865">
        <v>308.39281066704291</v>
      </c>
      <c r="F1865">
        <v>259.62622093978109</v>
      </c>
    </row>
    <row r="1866" spans="1:6">
      <c r="A1866" t="s">
        <v>884</v>
      </c>
      <c r="B1866">
        <v>2045</v>
      </c>
      <c r="C1866" t="s">
        <v>323</v>
      </c>
      <c r="D1866">
        <v>568.019031606824</v>
      </c>
      <c r="E1866">
        <v>308.39281066704291</v>
      </c>
      <c r="F1866">
        <v>259.62622093978109</v>
      </c>
    </row>
    <row r="1867" spans="1:6">
      <c r="A1867" t="s">
        <v>884</v>
      </c>
      <c r="B1867">
        <v>2046</v>
      </c>
      <c r="C1867" t="s">
        <v>323</v>
      </c>
      <c r="D1867">
        <v>568.019031606824</v>
      </c>
      <c r="E1867">
        <v>308.39281066704291</v>
      </c>
      <c r="F1867">
        <v>259.62622093978109</v>
      </c>
    </row>
    <row r="1868" spans="1:6">
      <c r="A1868" t="s">
        <v>884</v>
      </c>
      <c r="B1868">
        <v>2047</v>
      </c>
      <c r="C1868" t="s">
        <v>323</v>
      </c>
      <c r="D1868">
        <v>568.019031606824</v>
      </c>
      <c r="E1868">
        <v>308.39281066704291</v>
      </c>
      <c r="F1868">
        <v>259.62622093978109</v>
      </c>
    </row>
    <row r="1869" spans="1:6">
      <c r="A1869" t="s">
        <v>884</v>
      </c>
      <c r="B1869">
        <v>2048</v>
      </c>
      <c r="C1869" t="s">
        <v>323</v>
      </c>
      <c r="D1869">
        <v>568.019031606824</v>
      </c>
      <c r="E1869">
        <v>308.39281066704291</v>
      </c>
      <c r="F1869">
        <v>259.62622093978109</v>
      </c>
    </row>
    <row r="1870" spans="1:6">
      <c r="A1870" t="s">
        <v>884</v>
      </c>
      <c r="B1870">
        <v>2049</v>
      </c>
      <c r="C1870" t="s">
        <v>323</v>
      </c>
      <c r="D1870">
        <v>568.019031606824</v>
      </c>
      <c r="E1870">
        <v>308.39281066704291</v>
      </c>
      <c r="F1870">
        <v>259.62622093978109</v>
      </c>
    </row>
    <row r="1871" spans="1:6">
      <c r="A1871" t="s">
        <v>884</v>
      </c>
      <c r="B1871">
        <v>2050</v>
      </c>
      <c r="C1871" t="s">
        <v>323</v>
      </c>
      <c r="D1871">
        <v>568.019031606824</v>
      </c>
      <c r="E1871">
        <v>308.39281066704291</v>
      </c>
      <c r="F1871">
        <v>259.62622093978109</v>
      </c>
    </row>
    <row r="1872" spans="1:6">
      <c r="A1872" t="s">
        <v>884</v>
      </c>
      <c r="B1872">
        <v>2017</v>
      </c>
      <c r="C1872" t="s">
        <v>891</v>
      </c>
      <c r="D1872">
        <v>1.2140430088840679</v>
      </c>
      <c r="E1872">
        <v>1.2140430088840679</v>
      </c>
      <c r="F1872">
        <v>0</v>
      </c>
    </row>
    <row r="1873" spans="1:6">
      <c r="A1873" t="s">
        <v>884</v>
      </c>
      <c r="B1873">
        <v>2018</v>
      </c>
      <c r="C1873" t="s">
        <v>891</v>
      </c>
      <c r="D1873">
        <v>1.545267964006565</v>
      </c>
      <c r="E1873">
        <v>1.2140430088840679</v>
      </c>
      <c r="F1873">
        <v>0.33122495512249661</v>
      </c>
    </row>
    <row r="1874" spans="1:6">
      <c r="A1874" t="s">
        <v>884</v>
      </c>
      <c r="B1874">
        <v>2019</v>
      </c>
      <c r="C1874" t="s">
        <v>891</v>
      </c>
      <c r="D1874">
        <v>1.2933936744950569</v>
      </c>
      <c r="E1874">
        <v>1.2140430088840679</v>
      </c>
      <c r="F1874">
        <v>7.9350665610989024E-2</v>
      </c>
    </row>
    <row r="1875" spans="1:6">
      <c r="A1875" t="s">
        <v>884</v>
      </c>
      <c r="B1875">
        <v>2020</v>
      </c>
      <c r="C1875" t="s">
        <v>891</v>
      </c>
      <c r="D1875">
        <v>0.75904934361202081</v>
      </c>
      <c r="E1875">
        <v>0.75904934361202081</v>
      </c>
      <c r="F1875">
        <v>0</v>
      </c>
    </row>
    <row r="1876" spans="1:6">
      <c r="A1876" t="s">
        <v>884</v>
      </c>
      <c r="B1876">
        <v>2021</v>
      </c>
      <c r="C1876" t="s">
        <v>891</v>
      </c>
      <c r="D1876">
        <v>1.5425252984044879</v>
      </c>
      <c r="E1876">
        <v>1.2140430088840679</v>
      </c>
      <c r="F1876">
        <v>0.32848228952042052</v>
      </c>
    </row>
    <row r="1877" spans="1:6">
      <c r="A1877" t="s">
        <v>884</v>
      </c>
      <c r="B1877">
        <v>2022</v>
      </c>
      <c r="C1877" t="s">
        <v>891</v>
      </c>
      <c r="D1877">
        <v>1.6006928401440399</v>
      </c>
      <c r="E1877">
        <v>1.2140430088840679</v>
      </c>
      <c r="F1877">
        <v>0.38664983125997221</v>
      </c>
    </row>
    <row r="1878" spans="1:6">
      <c r="A1878" t="s">
        <v>884</v>
      </c>
      <c r="B1878">
        <v>2023</v>
      </c>
      <c r="C1878" t="s">
        <v>891</v>
      </c>
      <c r="D1878">
        <v>1.6063434931584739</v>
      </c>
      <c r="E1878">
        <v>1.2140430088840679</v>
      </c>
      <c r="F1878">
        <v>0.39230048427440622</v>
      </c>
    </row>
    <row r="1879" spans="1:6">
      <c r="A1879" t="s">
        <v>884</v>
      </c>
      <c r="B1879">
        <v>2024</v>
      </c>
      <c r="C1879" t="s">
        <v>891</v>
      </c>
      <c r="D1879">
        <v>1.6608223309836601</v>
      </c>
      <c r="E1879">
        <v>1.2140430088840679</v>
      </c>
      <c r="F1879">
        <v>0.44677932209959259</v>
      </c>
    </row>
    <row r="1880" spans="1:6">
      <c r="A1880" t="s">
        <v>884</v>
      </c>
      <c r="B1880">
        <v>2025</v>
      </c>
      <c r="C1880" t="s">
        <v>891</v>
      </c>
      <c r="D1880">
        <v>1.7225457231236829</v>
      </c>
      <c r="E1880">
        <v>1.2140430088840679</v>
      </c>
      <c r="F1880">
        <v>0.50850271423961479</v>
      </c>
    </row>
    <row r="1881" spans="1:6">
      <c r="A1881" t="s">
        <v>884</v>
      </c>
      <c r="B1881">
        <v>2026</v>
      </c>
      <c r="C1881" t="s">
        <v>891</v>
      </c>
      <c r="D1881">
        <v>1.787304870350289</v>
      </c>
      <c r="E1881">
        <v>1.2140430088840679</v>
      </c>
      <c r="F1881">
        <v>0.57326186146622127</v>
      </c>
    </row>
    <row r="1882" spans="1:6">
      <c r="A1882" t="s">
        <v>884</v>
      </c>
      <c r="B1882">
        <v>2027</v>
      </c>
      <c r="C1882" t="s">
        <v>891</v>
      </c>
      <c r="D1882">
        <v>1.9321537277651759</v>
      </c>
      <c r="E1882">
        <v>1.2140430088840679</v>
      </c>
      <c r="F1882">
        <v>0.71811071888110822</v>
      </c>
    </row>
    <row r="1883" spans="1:6">
      <c r="A1883" t="s">
        <v>884</v>
      </c>
      <c r="B1883">
        <v>2028</v>
      </c>
      <c r="C1883" t="s">
        <v>891</v>
      </c>
      <c r="D1883">
        <v>1.9985812175967179</v>
      </c>
      <c r="E1883">
        <v>1.2140430088840679</v>
      </c>
      <c r="F1883">
        <v>0.78453820871265045</v>
      </c>
    </row>
    <row r="1884" spans="1:6">
      <c r="A1884" t="s">
        <v>884</v>
      </c>
      <c r="B1884">
        <v>2029</v>
      </c>
      <c r="C1884" t="s">
        <v>891</v>
      </c>
      <c r="D1884">
        <v>2.0705717083039952</v>
      </c>
      <c r="E1884">
        <v>1.2140430088840679</v>
      </c>
      <c r="F1884">
        <v>0.85652869941992726</v>
      </c>
    </row>
    <row r="1885" spans="1:6">
      <c r="A1885" t="s">
        <v>884</v>
      </c>
      <c r="B1885">
        <v>2030</v>
      </c>
      <c r="C1885" t="s">
        <v>891</v>
      </c>
      <c r="D1885">
        <v>2.1451973753358198</v>
      </c>
      <c r="E1885">
        <v>1.2140430088840679</v>
      </c>
      <c r="F1885">
        <v>0.93115436645175231</v>
      </c>
    </row>
    <row r="1886" spans="1:6">
      <c r="A1886" t="s">
        <v>884</v>
      </c>
      <c r="B1886">
        <v>2031</v>
      </c>
      <c r="C1886" t="s">
        <v>891</v>
      </c>
      <c r="D1886">
        <v>2.2237875212651099</v>
      </c>
      <c r="E1886">
        <v>1.2140430088840679</v>
      </c>
      <c r="F1886">
        <v>1.009744512381042</v>
      </c>
    </row>
    <row r="1887" spans="1:6">
      <c r="A1887" t="s">
        <v>884</v>
      </c>
      <c r="B1887">
        <v>2032</v>
      </c>
      <c r="C1887" t="s">
        <v>891</v>
      </c>
      <c r="D1887">
        <v>2.3055513290703038</v>
      </c>
      <c r="E1887">
        <v>1.2140430088840679</v>
      </c>
      <c r="F1887">
        <v>1.0915083201862359</v>
      </c>
    </row>
    <row r="1888" spans="1:6">
      <c r="A1888" t="s">
        <v>884</v>
      </c>
      <c r="B1888">
        <v>2033</v>
      </c>
      <c r="C1888" t="s">
        <v>891</v>
      </c>
      <c r="D1888">
        <v>2.3901145957500032</v>
      </c>
      <c r="E1888">
        <v>1.2140430088840679</v>
      </c>
      <c r="F1888">
        <v>1.176071586865935</v>
      </c>
    </row>
    <row r="1889" spans="1:6">
      <c r="A1889" t="s">
        <v>884</v>
      </c>
      <c r="B1889">
        <v>2034</v>
      </c>
      <c r="C1889" t="s">
        <v>891</v>
      </c>
      <c r="D1889">
        <v>2.4771500976298348</v>
      </c>
      <c r="E1889">
        <v>1.2140430088840679</v>
      </c>
      <c r="F1889">
        <v>1.2631070887457669</v>
      </c>
    </row>
    <row r="1890" spans="1:6">
      <c r="A1890" t="s">
        <v>884</v>
      </c>
      <c r="B1890">
        <v>2035</v>
      </c>
      <c r="C1890" t="s">
        <v>891</v>
      </c>
      <c r="D1890">
        <v>2.5663291260790619</v>
      </c>
      <c r="E1890">
        <v>1.2140430088840679</v>
      </c>
      <c r="F1890">
        <v>1.352286117194994</v>
      </c>
    </row>
    <row r="1891" spans="1:6">
      <c r="A1891" t="s">
        <v>884</v>
      </c>
      <c r="B1891">
        <v>2036</v>
      </c>
      <c r="C1891" t="s">
        <v>891</v>
      </c>
      <c r="D1891">
        <v>2.656339565284477</v>
      </c>
      <c r="E1891">
        <v>1.2140430088840679</v>
      </c>
      <c r="F1891">
        <v>1.4422965564004091</v>
      </c>
    </row>
    <row r="1892" spans="1:6">
      <c r="A1892" t="s">
        <v>884</v>
      </c>
      <c r="B1892">
        <v>2037</v>
      </c>
      <c r="C1892" t="s">
        <v>891</v>
      </c>
      <c r="D1892">
        <v>2.7495069959621099</v>
      </c>
      <c r="E1892">
        <v>1.2140430088840679</v>
      </c>
      <c r="F1892">
        <v>1.535463987078042</v>
      </c>
    </row>
    <row r="1893" spans="1:6">
      <c r="A1893" t="s">
        <v>884</v>
      </c>
      <c r="B1893">
        <v>2038</v>
      </c>
      <c r="C1893" t="s">
        <v>891</v>
      </c>
      <c r="D1893">
        <v>2.84594214521477</v>
      </c>
      <c r="E1893">
        <v>1.2140430088840679</v>
      </c>
      <c r="F1893">
        <v>1.631899136330702</v>
      </c>
    </row>
    <row r="1894" spans="1:6">
      <c r="A1894" t="s">
        <v>884</v>
      </c>
      <c r="B1894">
        <v>2039</v>
      </c>
      <c r="C1894" t="s">
        <v>891</v>
      </c>
      <c r="D1894">
        <v>2.9457596237450199</v>
      </c>
      <c r="E1894">
        <v>1.2140430088840679</v>
      </c>
      <c r="F1894">
        <v>1.731716614860952</v>
      </c>
    </row>
    <row r="1895" spans="1:6">
      <c r="A1895" t="s">
        <v>884</v>
      </c>
      <c r="B1895">
        <v>2040</v>
      </c>
      <c r="C1895" t="s">
        <v>891</v>
      </c>
      <c r="D1895">
        <v>3.0490780620670588</v>
      </c>
      <c r="E1895">
        <v>1.2140430088840679</v>
      </c>
      <c r="F1895">
        <v>1.8350350531829911</v>
      </c>
    </row>
    <row r="1896" spans="1:6">
      <c r="A1896" t="s">
        <v>884</v>
      </c>
      <c r="B1896">
        <v>2041</v>
      </c>
      <c r="C1896" t="s">
        <v>891</v>
      </c>
      <c r="D1896">
        <v>3.1533433709839849</v>
      </c>
      <c r="E1896">
        <v>1.2140430088840679</v>
      </c>
      <c r="F1896">
        <v>1.939300362099917</v>
      </c>
    </row>
    <row r="1897" spans="1:6">
      <c r="A1897" t="s">
        <v>884</v>
      </c>
      <c r="B1897">
        <v>2042</v>
      </c>
      <c r="C1897" t="s">
        <v>891</v>
      </c>
      <c r="D1897">
        <v>3.2584066770919971</v>
      </c>
      <c r="E1897">
        <v>1.2140430088840679</v>
      </c>
      <c r="F1897">
        <v>2.0443636682079291</v>
      </c>
    </row>
    <row r="1898" spans="1:6">
      <c r="A1898" t="s">
        <v>884</v>
      </c>
      <c r="B1898">
        <v>2043</v>
      </c>
      <c r="C1898" t="s">
        <v>891</v>
      </c>
      <c r="D1898">
        <v>3.3641118829830861</v>
      </c>
      <c r="E1898">
        <v>1.2140430088840679</v>
      </c>
      <c r="F1898">
        <v>2.1500688740990181</v>
      </c>
    </row>
    <row r="1899" spans="1:6">
      <c r="A1899" t="s">
        <v>884</v>
      </c>
      <c r="B1899">
        <v>2044</v>
      </c>
      <c r="C1899" t="s">
        <v>891</v>
      </c>
      <c r="D1899">
        <v>3.4702959632734158</v>
      </c>
      <c r="E1899">
        <v>1.2140430088840679</v>
      </c>
      <c r="F1899">
        <v>2.2562529543893479</v>
      </c>
    </row>
    <row r="1900" spans="1:6">
      <c r="A1900" t="s">
        <v>884</v>
      </c>
      <c r="B1900">
        <v>2045</v>
      </c>
      <c r="C1900" t="s">
        <v>891</v>
      </c>
      <c r="D1900">
        <v>3.5798316142900699</v>
      </c>
      <c r="E1900">
        <v>1.2140430088840679</v>
      </c>
      <c r="F1900">
        <v>2.365788605406002</v>
      </c>
    </row>
    <row r="1901" spans="1:6">
      <c r="A1901" t="s">
        <v>884</v>
      </c>
      <c r="B1901">
        <v>2046</v>
      </c>
      <c r="C1901" t="s">
        <v>891</v>
      </c>
      <c r="D1901">
        <v>3.6896862839864788</v>
      </c>
      <c r="E1901">
        <v>1.2140430088840679</v>
      </c>
      <c r="F1901">
        <v>2.4756432751024109</v>
      </c>
    </row>
    <row r="1902" spans="1:6">
      <c r="A1902" t="s">
        <v>884</v>
      </c>
      <c r="B1902">
        <v>2047</v>
      </c>
      <c r="C1902" t="s">
        <v>891</v>
      </c>
      <c r="D1902">
        <v>3.7996785899100471</v>
      </c>
      <c r="E1902">
        <v>1.2140430088840679</v>
      </c>
      <c r="F1902">
        <v>2.5856355810259788</v>
      </c>
    </row>
    <row r="1903" spans="1:6">
      <c r="A1903" t="s">
        <v>884</v>
      </c>
      <c r="B1903">
        <v>2048</v>
      </c>
      <c r="C1903" t="s">
        <v>891</v>
      </c>
      <c r="D1903">
        <v>3.9129498486852068</v>
      </c>
      <c r="E1903">
        <v>1.2140430088840679</v>
      </c>
      <c r="F1903">
        <v>2.6989068398011389</v>
      </c>
    </row>
    <row r="1904" spans="1:6">
      <c r="A1904" t="s">
        <v>884</v>
      </c>
      <c r="B1904">
        <v>2049</v>
      </c>
      <c r="C1904" t="s">
        <v>891</v>
      </c>
      <c r="D1904">
        <v>4.0261698956789873</v>
      </c>
      <c r="E1904">
        <v>1.2140430088840679</v>
      </c>
      <c r="F1904">
        <v>2.812126886794919</v>
      </c>
    </row>
    <row r="1905" spans="1:6">
      <c r="A1905" t="s">
        <v>884</v>
      </c>
      <c r="B1905">
        <v>2050</v>
      </c>
      <c r="C1905" t="s">
        <v>891</v>
      </c>
      <c r="D1905">
        <v>4.1426659312586187</v>
      </c>
      <c r="E1905">
        <v>1.2140430088840679</v>
      </c>
      <c r="F1905">
        <v>2.9286229223745508</v>
      </c>
    </row>
    <row r="1906" spans="1:6">
      <c r="A1906" t="s">
        <v>884</v>
      </c>
      <c r="B1906">
        <v>2017</v>
      </c>
      <c r="C1906" t="s">
        <v>854</v>
      </c>
      <c r="D1906">
        <v>212.94558562433011</v>
      </c>
      <c r="E1906">
        <v>212.94558562433011</v>
      </c>
      <c r="F1906">
        <v>0</v>
      </c>
    </row>
    <row r="1907" spans="1:6">
      <c r="A1907" t="s">
        <v>884</v>
      </c>
      <c r="B1907">
        <v>2018</v>
      </c>
      <c r="C1907" t="s">
        <v>854</v>
      </c>
      <c r="D1907">
        <v>160.50683153683349</v>
      </c>
      <c r="E1907">
        <v>160.50683153683349</v>
      </c>
      <c r="F1907">
        <v>0</v>
      </c>
    </row>
    <row r="1908" spans="1:6">
      <c r="A1908" t="s">
        <v>884</v>
      </c>
      <c r="B1908">
        <v>2019</v>
      </c>
      <c r="C1908" t="s">
        <v>854</v>
      </c>
      <c r="D1908">
        <v>214.55182347399409</v>
      </c>
      <c r="E1908">
        <v>212.94558562433011</v>
      </c>
      <c r="F1908">
        <v>1.606237849663984</v>
      </c>
    </row>
    <row r="1909" spans="1:6">
      <c r="A1909" t="s">
        <v>884</v>
      </c>
      <c r="B1909">
        <v>2020</v>
      </c>
      <c r="C1909" t="s">
        <v>854</v>
      </c>
      <c r="D1909">
        <v>205.6300533137352</v>
      </c>
      <c r="E1909">
        <v>205.6300533137352</v>
      </c>
      <c r="F1909">
        <v>0</v>
      </c>
    </row>
    <row r="1910" spans="1:6">
      <c r="A1910" t="s">
        <v>884</v>
      </c>
      <c r="B1910">
        <v>2021</v>
      </c>
      <c r="C1910" t="s">
        <v>854</v>
      </c>
      <c r="D1910">
        <v>215.16795986538861</v>
      </c>
      <c r="E1910">
        <v>212.94558562433011</v>
      </c>
      <c r="F1910">
        <v>2.2223742410585321</v>
      </c>
    </row>
    <row r="1911" spans="1:6">
      <c r="A1911" t="s">
        <v>884</v>
      </c>
      <c r="B1911">
        <v>2022</v>
      </c>
      <c r="C1911" t="s">
        <v>854</v>
      </c>
      <c r="D1911">
        <v>241.8020125638028</v>
      </c>
      <c r="E1911">
        <v>212.94558562433011</v>
      </c>
      <c r="F1911">
        <v>28.85642693947273</v>
      </c>
    </row>
    <row r="1912" spans="1:6">
      <c r="A1912" t="s">
        <v>884</v>
      </c>
      <c r="B1912">
        <v>2023</v>
      </c>
      <c r="C1912" t="s">
        <v>854</v>
      </c>
      <c r="D1912">
        <v>242.29482359054191</v>
      </c>
      <c r="E1912">
        <v>212.94558562433011</v>
      </c>
      <c r="F1912">
        <v>29.349237966211831</v>
      </c>
    </row>
    <row r="1913" spans="1:6">
      <c r="A1913" t="s">
        <v>884</v>
      </c>
      <c r="B1913">
        <v>2024</v>
      </c>
      <c r="C1913" t="s">
        <v>854</v>
      </c>
      <c r="D1913">
        <v>247.00910266486781</v>
      </c>
      <c r="E1913">
        <v>212.94558562433011</v>
      </c>
      <c r="F1913">
        <v>34.063517040537761</v>
      </c>
    </row>
    <row r="1914" spans="1:6">
      <c r="A1914" t="s">
        <v>884</v>
      </c>
      <c r="B1914">
        <v>2025</v>
      </c>
      <c r="C1914" t="s">
        <v>854</v>
      </c>
      <c r="D1914">
        <v>252.2720733087786</v>
      </c>
      <c r="E1914">
        <v>212.94558562433011</v>
      </c>
      <c r="F1914">
        <v>39.326487684448551</v>
      </c>
    </row>
    <row r="1915" spans="1:6">
      <c r="A1915" t="s">
        <v>884</v>
      </c>
      <c r="B1915">
        <v>2026</v>
      </c>
      <c r="C1915" t="s">
        <v>854</v>
      </c>
      <c r="D1915">
        <v>257.70898761167518</v>
      </c>
      <c r="E1915">
        <v>212.94558562433011</v>
      </c>
      <c r="F1915">
        <v>44.763401987345112</v>
      </c>
    </row>
    <row r="1916" spans="1:6">
      <c r="A1916" t="s">
        <v>884</v>
      </c>
      <c r="B1916">
        <v>2027</v>
      </c>
      <c r="C1916" t="s">
        <v>854</v>
      </c>
      <c r="D1916">
        <v>269.57708491986818</v>
      </c>
      <c r="E1916">
        <v>212.94558562433011</v>
      </c>
      <c r="F1916">
        <v>56.631499295538163</v>
      </c>
    </row>
    <row r="1917" spans="1:6">
      <c r="A1917" t="s">
        <v>884</v>
      </c>
      <c r="B1917">
        <v>2028</v>
      </c>
      <c r="C1917" t="s">
        <v>854</v>
      </c>
      <c r="D1917">
        <v>274.89362710309967</v>
      </c>
      <c r="E1917">
        <v>212.94558562433011</v>
      </c>
      <c r="F1917">
        <v>61.948041478769603</v>
      </c>
    </row>
    <row r="1918" spans="1:6">
      <c r="A1918" t="s">
        <v>884</v>
      </c>
      <c r="B1918">
        <v>2029</v>
      </c>
      <c r="C1918" t="s">
        <v>854</v>
      </c>
      <c r="D1918">
        <v>280.57183758444762</v>
      </c>
      <c r="E1918">
        <v>212.94558562433011</v>
      </c>
      <c r="F1918">
        <v>67.626251960117486</v>
      </c>
    </row>
    <row r="1919" spans="1:6">
      <c r="A1919" t="s">
        <v>884</v>
      </c>
      <c r="B1919">
        <v>2030</v>
      </c>
      <c r="C1919" t="s">
        <v>854</v>
      </c>
      <c r="D1919">
        <v>286.3705783962036</v>
      </c>
      <c r="E1919">
        <v>212.94558562433011</v>
      </c>
      <c r="F1919">
        <v>73.424992771873519</v>
      </c>
    </row>
    <row r="1920" spans="1:6">
      <c r="A1920" t="s">
        <v>884</v>
      </c>
      <c r="B1920">
        <v>2031</v>
      </c>
      <c r="C1920" t="s">
        <v>854</v>
      </c>
      <c r="D1920">
        <v>292.3860244060516</v>
      </c>
      <c r="E1920">
        <v>212.94558562433011</v>
      </c>
      <c r="F1920">
        <v>79.440438781721525</v>
      </c>
    </row>
    <row r="1921" spans="1:6">
      <c r="A1921" t="s">
        <v>884</v>
      </c>
      <c r="B1921">
        <v>2032</v>
      </c>
      <c r="C1921" t="s">
        <v>854</v>
      </c>
      <c r="D1921">
        <v>298.54986226115858</v>
      </c>
      <c r="E1921">
        <v>212.94558562433011</v>
      </c>
      <c r="F1921">
        <v>85.604276636828502</v>
      </c>
    </row>
    <row r="1922" spans="1:6">
      <c r="A1922" t="s">
        <v>884</v>
      </c>
      <c r="B1922">
        <v>2033</v>
      </c>
      <c r="C1922" t="s">
        <v>854</v>
      </c>
      <c r="D1922">
        <v>304.82840153734497</v>
      </c>
      <c r="E1922">
        <v>212.94558562433011</v>
      </c>
      <c r="F1922">
        <v>91.882815913014895</v>
      </c>
    </row>
    <row r="1923" spans="1:6">
      <c r="A1923" t="s">
        <v>884</v>
      </c>
      <c r="B1923">
        <v>2034</v>
      </c>
      <c r="C1923" t="s">
        <v>854</v>
      </c>
      <c r="D1923">
        <v>311.1932994050178</v>
      </c>
      <c r="E1923">
        <v>212.94558562433011</v>
      </c>
      <c r="F1923">
        <v>98.247713780687718</v>
      </c>
    </row>
    <row r="1924" spans="1:6">
      <c r="A1924" t="s">
        <v>884</v>
      </c>
      <c r="B1924">
        <v>2035</v>
      </c>
      <c r="C1924" t="s">
        <v>854</v>
      </c>
      <c r="D1924">
        <v>317.61774911275569</v>
      </c>
      <c r="E1924">
        <v>212.94558562433011</v>
      </c>
      <c r="F1924">
        <v>104.6721634884257</v>
      </c>
    </row>
    <row r="1925" spans="1:6">
      <c r="A1925" t="s">
        <v>884</v>
      </c>
      <c r="B1925">
        <v>2036</v>
      </c>
      <c r="C1925" t="s">
        <v>854</v>
      </c>
      <c r="D1925">
        <v>324.00719811302298</v>
      </c>
      <c r="E1925">
        <v>212.94558562433011</v>
      </c>
      <c r="F1925">
        <v>111.061612488693</v>
      </c>
    </row>
    <row r="1926" spans="1:6">
      <c r="A1926" t="s">
        <v>884</v>
      </c>
      <c r="B1926">
        <v>2037</v>
      </c>
      <c r="C1926" t="s">
        <v>854</v>
      </c>
      <c r="D1926">
        <v>330.52518230580108</v>
      </c>
      <c r="E1926">
        <v>212.94558562433011</v>
      </c>
      <c r="F1926">
        <v>117.579596681471</v>
      </c>
    </row>
    <row r="1927" spans="1:6">
      <c r="A1927" t="s">
        <v>884</v>
      </c>
      <c r="B1927">
        <v>2038</v>
      </c>
      <c r="C1927" t="s">
        <v>854</v>
      </c>
      <c r="D1927">
        <v>337.17428740633869</v>
      </c>
      <c r="E1927">
        <v>212.94558562433011</v>
      </c>
      <c r="F1927">
        <v>124.2287017820086</v>
      </c>
    </row>
    <row r="1928" spans="1:6">
      <c r="A1928" t="s">
        <v>884</v>
      </c>
      <c r="B1928">
        <v>2039</v>
      </c>
      <c r="C1928" t="s">
        <v>854</v>
      </c>
      <c r="D1928">
        <v>343.95715114617173</v>
      </c>
      <c r="E1928">
        <v>212.94558562433011</v>
      </c>
      <c r="F1928">
        <v>131.01156552184159</v>
      </c>
    </row>
    <row r="1929" spans="1:6">
      <c r="A1929" t="s">
        <v>884</v>
      </c>
      <c r="B1929">
        <v>2040</v>
      </c>
      <c r="C1929" t="s">
        <v>854</v>
      </c>
      <c r="D1929">
        <v>350.87646431952157</v>
      </c>
      <c r="E1929">
        <v>212.94558562433011</v>
      </c>
      <c r="F1929">
        <v>137.9308786951915</v>
      </c>
    </row>
    <row r="1930" spans="1:6">
      <c r="A1930" t="s">
        <v>884</v>
      </c>
      <c r="B1930">
        <v>2041</v>
      </c>
      <c r="C1930" t="s">
        <v>854</v>
      </c>
      <c r="D1930">
        <v>357.75953361858848</v>
      </c>
      <c r="E1930">
        <v>212.94558562433011</v>
      </c>
      <c r="F1930">
        <v>144.81394799425851</v>
      </c>
    </row>
    <row r="1931" spans="1:6">
      <c r="A1931" t="s">
        <v>884</v>
      </c>
      <c r="B1931">
        <v>2042</v>
      </c>
      <c r="C1931" t="s">
        <v>854</v>
      </c>
      <c r="D1931">
        <v>364.59874686372962</v>
      </c>
      <c r="E1931">
        <v>212.94558562433011</v>
      </c>
      <c r="F1931">
        <v>151.65316123939951</v>
      </c>
    </row>
    <row r="1932" spans="1:6">
      <c r="A1932" t="s">
        <v>884</v>
      </c>
      <c r="B1932">
        <v>2043</v>
      </c>
      <c r="C1932" t="s">
        <v>854</v>
      </c>
      <c r="D1932">
        <v>371.38640452677618</v>
      </c>
      <c r="E1932">
        <v>212.94558562433011</v>
      </c>
      <c r="F1932">
        <v>158.44081890244621</v>
      </c>
    </row>
    <row r="1933" spans="1:6">
      <c r="A1933" t="s">
        <v>884</v>
      </c>
      <c r="B1933">
        <v>2044</v>
      </c>
      <c r="C1933" t="s">
        <v>854</v>
      </c>
      <c r="D1933">
        <v>378.11473337292028</v>
      </c>
      <c r="E1933">
        <v>212.94558562433011</v>
      </c>
      <c r="F1933">
        <v>165.16914774859021</v>
      </c>
    </row>
    <row r="1934" spans="1:6">
      <c r="A1934" t="s">
        <v>884</v>
      </c>
      <c r="B1934">
        <v>2045</v>
      </c>
      <c r="C1934" t="s">
        <v>854</v>
      </c>
      <c r="D1934">
        <v>384.96495792798129</v>
      </c>
      <c r="E1934">
        <v>212.94558562433011</v>
      </c>
      <c r="F1934">
        <v>172.01937230365121</v>
      </c>
    </row>
    <row r="1935" spans="1:6">
      <c r="A1935" t="s">
        <v>884</v>
      </c>
      <c r="B1935">
        <v>2046</v>
      </c>
      <c r="C1935" t="s">
        <v>854</v>
      </c>
      <c r="D1935">
        <v>391.74680407174088</v>
      </c>
      <c r="E1935">
        <v>212.94558562433011</v>
      </c>
      <c r="F1935">
        <v>178.80121844741089</v>
      </c>
    </row>
    <row r="1936" spans="1:6">
      <c r="A1936" t="s">
        <v>884</v>
      </c>
      <c r="B1936">
        <v>2047</v>
      </c>
      <c r="C1936" t="s">
        <v>854</v>
      </c>
      <c r="D1936">
        <v>398.45225116085749</v>
      </c>
      <c r="E1936">
        <v>212.94558562433011</v>
      </c>
      <c r="F1936">
        <v>185.50666553652741</v>
      </c>
    </row>
    <row r="1937" spans="1:6">
      <c r="A1937" t="s">
        <v>884</v>
      </c>
      <c r="B1937">
        <v>2048</v>
      </c>
      <c r="C1937" t="s">
        <v>854</v>
      </c>
      <c r="D1937">
        <v>405.27247396785521</v>
      </c>
      <c r="E1937">
        <v>212.94558562433011</v>
      </c>
      <c r="F1937">
        <v>192.3268883435251</v>
      </c>
    </row>
    <row r="1938" spans="1:6">
      <c r="A1938" t="s">
        <v>884</v>
      </c>
      <c r="B1938">
        <v>2049</v>
      </c>
      <c r="C1938" t="s">
        <v>854</v>
      </c>
      <c r="D1938">
        <v>412.00680084740821</v>
      </c>
      <c r="E1938">
        <v>212.94558562433011</v>
      </c>
      <c r="F1938">
        <v>199.06121522307811</v>
      </c>
    </row>
    <row r="1939" spans="1:6">
      <c r="A1939" t="s">
        <v>884</v>
      </c>
      <c r="B1939">
        <v>2050</v>
      </c>
      <c r="C1939" t="s">
        <v>854</v>
      </c>
      <c r="D1939">
        <v>418.85303061065969</v>
      </c>
      <c r="E1939">
        <v>212.94558562433011</v>
      </c>
      <c r="F1939">
        <v>205.90744498632961</v>
      </c>
    </row>
    <row r="1940" spans="1:6">
      <c r="A1940" t="s">
        <v>884</v>
      </c>
      <c r="B1940">
        <v>2017</v>
      </c>
      <c r="C1940" t="s">
        <v>847</v>
      </c>
      <c r="D1940">
        <v>5180.9206976718106</v>
      </c>
      <c r="E1940">
        <v>5180.9206976718106</v>
      </c>
      <c r="F1940">
        <v>0</v>
      </c>
    </row>
    <row r="1941" spans="1:6">
      <c r="A1941" t="s">
        <v>884</v>
      </c>
      <c r="B1941">
        <v>2018</v>
      </c>
      <c r="C1941" t="s">
        <v>847</v>
      </c>
      <c r="D1941">
        <v>4515.3742356265684</v>
      </c>
      <c r="E1941">
        <v>4515.3742356265684</v>
      </c>
      <c r="F1941">
        <v>0</v>
      </c>
    </row>
    <row r="1942" spans="1:6">
      <c r="A1942" t="s">
        <v>884</v>
      </c>
      <c r="B1942">
        <v>2019</v>
      </c>
      <c r="C1942" t="s">
        <v>847</v>
      </c>
      <c r="D1942">
        <v>4767.5336462798577</v>
      </c>
      <c r="E1942">
        <v>4767.5336462798577</v>
      </c>
      <c r="F1942">
        <v>0</v>
      </c>
    </row>
    <row r="1943" spans="1:6">
      <c r="A1943" t="s">
        <v>884</v>
      </c>
      <c r="B1943">
        <v>2020</v>
      </c>
      <c r="C1943" t="s">
        <v>847</v>
      </c>
      <c r="D1943">
        <v>4254.6759224610478</v>
      </c>
      <c r="E1943">
        <v>4254.6759224610478</v>
      </c>
      <c r="F1943">
        <v>0</v>
      </c>
    </row>
    <row r="1944" spans="1:6">
      <c r="A1944" t="s">
        <v>884</v>
      </c>
      <c r="B1944">
        <v>2021</v>
      </c>
      <c r="C1944" t="s">
        <v>847</v>
      </c>
      <c r="D1944">
        <v>4023.035939554868</v>
      </c>
      <c r="E1944">
        <v>4023.035939554868</v>
      </c>
      <c r="F1944">
        <v>0</v>
      </c>
    </row>
    <row r="1945" spans="1:6">
      <c r="A1945" t="s">
        <v>884</v>
      </c>
      <c r="B1945">
        <v>2022</v>
      </c>
      <c r="C1945" t="s">
        <v>847</v>
      </c>
      <c r="D1945">
        <v>4351.2754451666297</v>
      </c>
      <c r="E1945">
        <v>4351.2754451666297</v>
      </c>
      <c r="F1945">
        <v>0</v>
      </c>
    </row>
    <row r="1946" spans="1:6">
      <c r="A1946" t="s">
        <v>884</v>
      </c>
      <c r="B1946">
        <v>2023</v>
      </c>
      <c r="C1946" t="s">
        <v>847</v>
      </c>
      <c r="D1946">
        <v>3945.9342624459382</v>
      </c>
      <c r="E1946">
        <v>3945.9342624459382</v>
      </c>
      <c r="F1946">
        <v>0</v>
      </c>
    </row>
    <row r="1947" spans="1:6">
      <c r="A1947" t="s">
        <v>884</v>
      </c>
      <c r="B1947">
        <v>2024</v>
      </c>
      <c r="C1947" t="s">
        <v>847</v>
      </c>
      <c r="D1947">
        <v>3793.3967654162579</v>
      </c>
      <c r="E1947">
        <v>3793.3967654162579</v>
      </c>
      <c r="F1947">
        <v>0</v>
      </c>
    </row>
    <row r="1948" spans="1:6">
      <c r="A1948" t="s">
        <v>884</v>
      </c>
      <c r="B1948">
        <v>2025</v>
      </c>
      <c r="C1948" t="s">
        <v>847</v>
      </c>
      <c r="D1948">
        <v>3746.4199951854489</v>
      </c>
      <c r="E1948">
        <v>3746.4199951854489</v>
      </c>
      <c r="F1948">
        <v>0</v>
      </c>
    </row>
    <row r="1949" spans="1:6">
      <c r="A1949" t="s">
        <v>884</v>
      </c>
      <c r="B1949">
        <v>2026</v>
      </c>
      <c r="C1949" t="s">
        <v>847</v>
      </c>
      <c r="D1949">
        <v>3745.8273517550142</v>
      </c>
      <c r="E1949">
        <v>3745.8273517550142</v>
      </c>
      <c r="F1949">
        <v>0</v>
      </c>
    </row>
    <row r="1950" spans="1:6">
      <c r="A1950" t="s">
        <v>884</v>
      </c>
      <c r="B1950">
        <v>2027</v>
      </c>
      <c r="C1950" t="s">
        <v>847</v>
      </c>
      <c r="D1950">
        <v>3789.3034722158559</v>
      </c>
      <c r="E1950">
        <v>3789.3034722158559</v>
      </c>
      <c r="F1950">
        <v>0</v>
      </c>
    </row>
    <row r="1951" spans="1:6">
      <c r="A1951" t="s">
        <v>884</v>
      </c>
      <c r="B1951">
        <v>2028</v>
      </c>
      <c r="C1951" t="s">
        <v>847</v>
      </c>
      <c r="D1951">
        <v>3828.4422340376991</v>
      </c>
      <c r="E1951">
        <v>3828.4422340376991</v>
      </c>
      <c r="F1951">
        <v>0</v>
      </c>
    </row>
    <row r="1952" spans="1:6">
      <c r="A1952" t="s">
        <v>884</v>
      </c>
      <c r="B1952">
        <v>2029</v>
      </c>
      <c r="C1952" t="s">
        <v>847</v>
      </c>
      <c r="D1952">
        <v>3866.6794275414591</v>
      </c>
      <c r="E1952">
        <v>3866.6794275414591</v>
      </c>
      <c r="F1952">
        <v>0</v>
      </c>
    </row>
    <row r="1953" spans="1:6">
      <c r="A1953" t="s">
        <v>884</v>
      </c>
      <c r="B1953">
        <v>2030</v>
      </c>
      <c r="C1953" t="s">
        <v>847</v>
      </c>
      <c r="D1953">
        <v>3904.711300847182</v>
      </c>
      <c r="E1953">
        <v>3904.711300847182</v>
      </c>
      <c r="F1953">
        <v>0</v>
      </c>
    </row>
    <row r="1954" spans="1:6">
      <c r="A1954" t="s">
        <v>884</v>
      </c>
      <c r="B1954">
        <v>2031</v>
      </c>
      <c r="C1954" t="s">
        <v>847</v>
      </c>
      <c r="D1954">
        <v>3943.1849845546831</v>
      </c>
      <c r="E1954">
        <v>3943.1849845546831</v>
      </c>
      <c r="F1954">
        <v>0</v>
      </c>
    </row>
    <row r="1955" spans="1:6">
      <c r="A1955" t="s">
        <v>884</v>
      </c>
      <c r="B1955">
        <v>2032</v>
      </c>
      <c r="C1955" t="s">
        <v>847</v>
      </c>
      <c r="D1955">
        <v>3982.1446036000548</v>
      </c>
      <c r="E1955">
        <v>3982.1446036000548</v>
      </c>
      <c r="F1955">
        <v>0</v>
      </c>
    </row>
    <row r="1956" spans="1:6">
      <c r="A1956" t="s">
        <v>884</v>
      </c>
      <c r="B1956">
        <v>2033</v>
      </c>
      <c r="C1956" t="s">
        <v>847</v>
      </c>
      <c r="D1956">
        <v>4021.486293147897</v>
      </c>
      <c r="E1956">
        <v>4021.486293147897</v>
      </c>
      <c r="F1956">
        <v>0</v>
      </c>
    </row>
    <row r="1957" spans="1:6">
      <c r="A1957" t="s">
        <v>884</v>
      </c>
      <c r="B1957">
        <v>2034</v>
      </c>
      <c r="C1957" t="s">
        <v>847</v>
      </c>
      <c r="D1957">
        <v>4061.0616175359501</v>
      </c>
      <c r="E1957">
        <v>4061.0616175359501</v>
      </c>
      <c r="F1957">
        <v>0</v>
      </c>
    </row>
    <row r="1958" spans="1:6">
      <c r="A1958" t="s">
        <v>884</v>
      </c>
      <c r="B1958">
        <v>2035</v>
      </c>
      <c r="C1958" t="s">
        <v>847</v>
      </c>
      <c r="D1958">
        <v>4100.7111122407314</v>
      </c>
      <c r="E1958">
        <v>4100.7111122407314</v>
      </c>
      <c r="F1958">
        <v>0</v>
      </c>
    </row>
    <row r="1959" spans="1:6">
      <c r="A1959" t="s">
        <v>884</v>
      </c>
      <c r="B1959">
        <v>2036</v>
      </c>
      <c r="C1959" t="s">
        <v>847</v>
      </c>
      <c r="D1959">
        <v>4140.0508906318983</v>
      </c>
      <c r="E1959">
        <v>4140.0508906318983</v>
      </c>
      <c r="F1959">
        <v>0</v>
      </c>
    </row>
    <row r="1960" spans="1:6">
      <c r="A1960" t="s">
        <v>884</v>
      </c>
      <c r="B1960">
        <v>2037</v>
      </c>
      <c r="C1960" t="s">
        <v>847</v>
      </c>
      <c r="D1960">
        <v>4179.4487158306747</v>
      </c>
      <c r="E1960">
        <v>4179.4487158306747</v>
      </c>
      <c r="F1960">
        <v>0</v>
      </c>
    </row>
    <row r="1961" spans="1:6">
      <c r="A1961" t="s">
        <v>884</v>
      </c>
      <c r="B1961">
        <v>2038</v>
      </c>
      <c r="C1961" t="s">
        <v>847</v>
      </c>
      <c r="D1961">
        <v>4219.0751021688266</v>
      </c>
      <c r="E1961">
        <v>4219.0751021688266</v>
      </c>
      <c r="F1961">
        <v>0</v>
      </c>
    </row>
    <row r="1962" spans="1:6">
      <c r="A1962" t="s">
        <v>884</v>
      </c>
      <c r="B1962">
        <v>2039</v>
      </c>
      <c r="C1962" t="s">
        <v>847</v>
      </c>
      <c r="D1962">
        <v>4259.0101207566759</v>
      </c>
      <c r="E1962">
        <v>4259.0101207566759</v>
      </c>
      <c r="F1962">
        <v>0</v>
      </c>
    </row>
    <row r="1963" spans="1:6">
      <c r="A1963" t="s">
        <v>884</v>
      </c>
      <c r="B1963">
        <v>2040</v>
      </c>
      <c r="C1963" t="s">
        <v>847</v>
      </c>
      <c r="D1963">
        <v>4299.2923981543227</v>
      </c>
      <c r="E1963">
        <v>4299.2923981543227</v>
      </c>
      <c r="F1963">
        <v>0</v>
      </c>
    </row>
    <row r="1964" spans="1:6">
      <c r="A1964" t="s">
        <v>884</v>
      </c>
      <c r="B1964">
        <v>2041</v>
      </c>
      <c r="C1964" t="s">
        <v>847</v>
      </c>
      <c r="D1964">
        <v>4339.3928834946346</v>
      </c>
      <c r="E1964">
        <v>4339.3928834946346</v>
      </c>
      <c r="F1964">
        <v>0</v>
      </c>
    </row>
    <row r="1965" spans="1:6">
      <c r="A1965" t="s">
        <v>884</v>
      </c>
      <c r="B1965">
        <v>2042</v>
      </c>
      <c r="C1965" t="s">
        <v>847</v>
      </c>
      <c r="D1965">
        <v>4379.0555450373749</v>
      </c>
      <c r="E1965">
        <v>4379.0555450373749</v>
      </c>
      <c r="F1965">
        <v>0</v>
      </c>
    </row>
    <row r="1966" spans="1:6">
      <c r="A1966" t="s">
        <v>884</v>
      </c>
      <c r="B1966">
        <v>2043</v>
      </c>
      <c r="C1966" t="s">
        <v>847</v>
      </c>
      <c r="D1966">
        <v>4418.1496241043114</v>
      </c>
      <c r="E1966">
        <v>4418.1496241043114</v>
      </c>
      <c r="F1966">
        <v>0</v>
      </c>
    </row>
    <row r="1967" spans="1:6">
      <c r="A1967" t="s">
        <v>884</v>
      </c>
      <c r="B1967">
        <v>2044</v>
      </c>
      <c r="C1967" t="s">
        <v>847</v>
      </c>
      <c r="D1967">
        <v>4456.601936091186</v>
      </c>
      <c r="E1967">
        <v>4456.601936091186</v>
      </c>
      <c r="F1967">
        <v>0</v>
      </c>
    </row>
    <row r="1968" spans="1:6">
      <c r="A1968" t="s">
        <v>884</v>
      </c>
      <c r="B1968">
        <v>2045</v>
      </c>
      <c r="C1968" t="s">
        <v>847</v>
      </c>
      <c r="D1968">
        <v>4494.9352529532889</v>
      </c>
      <c r="E1968">
        <v>4494.9352529532889</v>
      </c>
      <c r="F1968">
        <v>0</v>
      </c>
    </row>
    <row r="1969" spans="1:6">
      <c r="A1969" t="s">
        <v>884</v>
      </c>
      <c r="B1969">
        <v>2046</v>
      </c>
      <c r="C1969" t="s">
        <v>847</v>
      </c>
      <c r="D1969">
        <v>4532.8162935092569</v>
      </c>
      <c r="E1969">
        <v>4532.8162935092569</v>
      </c>
      <c r="F1969">
        <v>0</v>
      </c>
    </row>
    <row r="1970" spans="1:6">
      <c r="A1970" t="s">
        <v>884</v>
      </c>
      <c r="B1970">
        <v>2047</v>
      </c>
      <c r="C1970" t="s">
        <v>847</v>
      </c>
      <c r="D1970">
        <v>4570.0793129279709</v>
      </c>
      <c r="E1970">
        <v>4570.0793129279709</v>
      </c>
      <c r="F1970">
        <v>0</v>
      </c>
    </row>
    <row r="1971" spans="1:6">
      <c r="A1971" t="s">
        <v>884</v>
      </c>
      <c r="B1971">
        <v>2048</v>
      </c>
      <c r="C1971" t="s">
        <v>847</v>
      </c>
      <c r="D1971">
        <v>4607.219709560376</v>
      </c>
      <c r="E1971">
        <v>4607.219709560376</v>
      </c>
      <c r="F1971">
        <v>0</v>
      </c>
    </row>
    <row r="1972" spans="1:6">
      <c r="A1972" t="s">
        <v>884</v>
      </c>
      <c r="B1972">
        <v>2049</v>
      </c>
      <c r="C1972" t="s">
        <v>847</v>
      </c>
      <c r="D1972">
        <v>4643.8766950942818</v>
      </c>
      <c r="E1972">
        <v>4643.8766950942818</v>
      </c>
      <c r="F1972">
        <v>0</v>
      </c>
    </row>
    <row r="1973" spans="1:6">
      <c r="A1973" t="s">
        <v>884</v>
      </c>
      <c r="B1973">
        <v>2050</v>
      </c>
      <c r="C1973" t="s">
        <v>847</v>
      </c>
      <c r="D1973">
        <v>4680.4660451278287</v>
      </c>
      <c r="E1973">
        <v>4680.4660451278287</v>
      </c>
      <c r="F1973">
        <v>0</v>
      </c>
    </row>
    <row r="1974" spans="1:6">
      <c r="A1974" t="s">
        <v>884</v>
      </c>
      <c r="B1974">
        <v>2017</v>
      </c>
      <c r="C1974" t="s">
        <v>892</v>
      </c>
      <c r="D1974">
        <v>61.711100085503993</v>
      </c>
      <c r="E1974">
        <v>61.711100085503993</v>
      </c>
      <c r="F1974">
        <v>0</v>
      </c>
    </row>
    <row r="1975" spans="1:6">
      <c r="A1975" t="s">
        <v>884</v>
      </c>
      <c r="B1975">
        <v>2018</v>
      </c>
      <c r="C1975" t="s">
        <v>892</v>
      </c>
      <c r="D1975">
        <v>78.718727364070062</v>
      </c>
      <c r="E1975">
        <v>61.711100085503993</v>
      </c>
      <c r="F1975">
        <v>17.00762727856608</v>
      </c>
    </row>
    <row r="1976" spans="1:6">
      <c r="A1976" t="s">
        <v>884</v>
      </c>
      <c r="B1976">
        <v>2019</v>
      </c>
      <c r="C1976" t="s">
        <v>892</v>
      </c>
      <c r="D1976">
        <v>63.551560294621751</v>
      </c>
      <c r="E1976">
        <v>61.711100085503993</v>
      </c>
      <c r="F1976">
        <v>1.8404602091177651</v>
      </c>
    </row>
    <row r="1977" spans="1:6">
      <c r="A1977" t="s">
        <v>884</v>
      </c>
      <c r="B1977">
        <v>2020</v>
      </c>
      <c r="C1977" t="s">
        <v>892</v>
      </c>
      <c r="D1977">
        <v>144.54531201571959</v>
      </c>
      <c r="E1977">
        <v>61.711100085503993</v>
      </c>
      <c r="F1977">
        <v>82.834211930215631</v>
      </c>
    </row>
    <row r="1978" spans="1:6">
      <c r="A1978" t="s">
        <v>884</v>
      </c>
      <c r="B1978">
        <v>2021</v>
      </c>
      <c r="C1978" t="s">
        <v>892</v>
      </c>
      <c r="D1978">
        <v>519.91142847035144</v>
      </c>
      <c r="E1978">
        <v>61.711100085503993</v>
      </c>
      <c r="F1978">
        <v>458.20032838484752</v>
      </c>
    </row>
    <row r="1979" spans="1:6">
      <c r="A1979" t="s">
        <v>884</v>
      </c>
      <c r="B1979">
        <v>2022</v>
      </c>
      <c r="C1979" t="s">
        <v>892</v>
      </c>
      <c r="D1979">
        <v>525.80825722748182</v>
      </c>
      <c r="E1979">
        <v>61.711100085503993</v>
      </c>
      <c r="F1979">
        <v>464.09715714197779</v>
      </c>
    </row>
    <row r="1980" spans="1:6">
      <c r="A1980" t="s">
        <v>884</v>
      </c>
      <c r="B1980">
        <v>2023</v>
      </c>
      <c r="C1980" t="s">
        <v>892</v>
      </c>
      <c r="D1980">
        <v>526.37311334829963</v>
      </c>
      <c r="E1980">
        <v>61.711100085503993</v>
      </c>
      <c r="F1980">
        <v>464.66201326279571</v>
      </c>
    </row>
    <row r="1981" spans="1:6">
      <c r="A1981" t="s">
        <v>884</v>
      </c>
      <c r="B1981">
        <v>2024</v>
      </c>
      <c r="C1981" t="s">
        <v>892</v>
      </c>
      <c r="D1981">
        <v>531.74938479184027</v>
      </c>
      <c r="E1981">
        <v>61.711100085503993</v>
      </c>
      <c r="F1981">
        <v>470.0382847063363</v>
      </c>
    </row>
    <row r="1982" spans="1:6">
      <c r="A1982" t="s">
        <v>884</v>
      </c>
      <c r="B1982">
        <v>2025</v>
      </c>
      <c r="C1982" t="s">
        <v>892</v>
      </c>
      <c r="D1982">
        <v>537.69441801905089</v>
      </c>
      <c r="E1982">
        <v>61.711100085503993</v>
      </c>
      <c r="F1982">
        <v>475.98331793354691</v>
      </c>
    </row>
    <row r="1983" spans="1:6">
      <c r="A1983" t="s">
        <v>884</v>
      </c>
      <c r="B1983">
        <v>2026</v>
      </c>
      <c r="C1983" t="s">
        <v>892</v>
      </c>
      <c r="D1983">
        <v>543.77469535384694</v>
      </c>
      <c r="E1983">
        <v>61.711100085503993</v>
      </c>
      <c r="F1983">
        <v>482.06359526834302</v>
      </c>
    </row>
    <row r="1984" spans="1:6">
      <c r="A1984" t="s">
        <v>884</v>
      </c>
      <c r="B1984">
        <v>2027</v>
      </c>
      <c r="C1984" t="s">
        <v>892</v>
      </c>
      <c r="D1984">
        <v>556.84007514721134</v>
      </c>
      <c r="E1984">
        <v>61.711100085503993</v>
      </c>
      <c r="F1984">
        <v>495.12897506170742</v>
      </c>
    </row>
    <row r="1985" spans="1:6">
      <c r="A1985" t="s">
        <v>884</v>
      </c>
      <c r="B1985">
        <v>2028</v>
      </c>
      <c r="C1985" t="s">
        <v>892</v>
      </c>
      <c r="D1985">
        <v>562.60463702170432</v>
      </c>
      <c r="E1985">
        <v>61.711100085503993</v>
      </c>
      <c r="F1985">
        <v>500.89353693620029</v>
      </c>
    </row>
    <row r="1986" spans="1:6">
      <c r="A1986" t="s">
        <v>884</v>
      </c>
      <c r="B1986">
        <v>2029</v>
      </c>
      <c r="C1986" t="s">
        <v>892</v>
      </c>
      <c r="D1986">
        <v>568.70344819092759</v>
      </c>
      <c r="E1986">
        <v>61.711100085503993</v>
      </c>
      <c r="F1986">
        <v>506.99234810542362</v>
      </c>
    </row>
    <row r="1987" spans="1:6">
      <c r="A1987" t="s">
        <v>884</v>
      </c>
      <c r="B1987">
        <v>2030</v>
      </c>
      <c r="C1987" t="s">
        <v>892</v>
      </c>
      <c r="D1987">
        <v>574.87180345758509</v>
      </c>
      <c r="E1987">
        <v>61.711100085503993</v>
      </c>
      <c r="F1987">
        <v>513.16070337208112</v>
      </c>
    </row>
    <row r="1988" spans="1:6">
      <c r="A1988" t="s">
        <v>884</v>
      </c>
      <c r="B1988">
        <v>2031</v>
      </c>
      <c r="C1988" t="s">
        <v>892</v>
      </c>
      <c r="D1988">
        <v>581.20860574147775</v>
      </c>
      <c r="E1988">
        <v>61.711100085503993</v>
      </c>
      <c r="F1988">
        <v>519.49750565597378</v>
      </c>
    </row>
    <row r="1989" spans="1:6">
      <c r="A1989" t="s">
        <v>884</v>
      </c>
      <c r="B1989">
        <v>2032</v>
      </c>
      <c r="C1989" t="s">
        <v>892</v>
      </c>
      <c r="D1989">
        <v>587.63812837455771</v>
      </c>
      <c r="E1989">
        <v>61.711100085503993</v>
      </c>
      <c r="F1989">
        <v>525.92702828905374</v>
      </c>
    </row>
    <row r="1990" spans="1:6">
      <c r="A1990" t="s">
        <v>884</v>
      </c>
      <c r="B1990">
        <v>2033</v>
      </c>
      <c r="C1990" t="s">
        <v>892</v>
      </c>
      <c r="D1990">
        <v>594.12311318276249</v>
      </c>
      <c r="E1990">
        <v>61.711100085503993</v>
      </c>
      <c r="F1990">
        <v>532.41201309725852</v>
      </c>
    </row>
    <row r="1991" spans="1:6">
      <c r="A1991" t="s">
        <v>884</v>
      </c>
      <c r="B1991">
        <v>2034</v>
      </c>
      <c r="C1991" t="s">
        <v>892</v>
      </c>
      <c r="D1991">
        <v>600.63317119522151</v>
      </c>
      <c r="E1991">
        <v>61.711100085503993</v>
      </c>
      <c r="F1991">
        <v>538.92207110971754</v>
      </c>
    </row>
    <row r="1992" spans="1:6">
      <c r="A1992" t="s">
        <v>884</v>
      </c>
      <c r="B1992">
        <v>2035</v>
      </c>
      <c r="C1992" t="s">
        <v>892</v>
      </c>
      <c r="D1992">
        <v>607.14062708529309</v>
      </c>
      <c r="E1992">
        <v>61.711100085503993</v>
      </c>
      <c r="F1992">
        <v>545.42952699978912</v>
      </c>
    </row>
    <row r="1993" spans="1:6">
      <c r="A1993" t="s">
        <v>884</v>
      </c>
      <c r="B1993">
        <v>2036</v>
      </c>
      <c r="C1993" t="s">
        <v>892</v>
      </c>
      <c r="D1993">
        <v>613.55120999004953</v>
      </c>
      <c r="E1993">
        <v>61.711100085503993</v>
      </c>
      <c r="F1993">
        <v>551.84010990454556</v>
      </c>
    </row>
    <row r="1994" spans="1:6">
      <c r="A1994" t="s">
        <v>884</v>
      </c>
      <c r="B1994">
        <v>2037</v>
      </c>
      <c r="C1994" t="s">
        <v>892</v>
      </c>
      <c r="D1994">
        <v>620.02947996983517</v>
      </c>
      <c r="E1994">
        <v>61.711100085503993</v>
      </c>
      <c r="F1994">
        <v>558.31837988433119</v>
      </c>
    </row>
    <row r="1995" spans="1:6">
      <c r="A1995" t="s">
        <v>884</v>
      </c>
      <c r="B1995">
        <v>2038</v>
      </c>
      <c r="C1995" t="s">
        <v>892</v>
      </c>
      <c r="D1995">
        <v>626.57615170850841</v>
      </c>
      <c r="E1995">
        <v>61.711100085503993</v>
      </c>
      <c r="F1995">
        <v>564.86505162300443</v>
      </c>
    </row>
    <row r="1996" spans="1:6">
      <c r="A1996" t="s">
        <v>884</v>
      </c>
      <c r="B1996">
        <v>2039</v>
      </c>
      <c r="C1996" t="s">
        <v>892</v>
      </c>
      <c r="D1996">
        <v>633.19194743602179</v>
      </c>
      <c r="E1996">
        <v>61.711100085503993</v>
      </c>
      <c r="F1996">
        <v>571.48084735051782</v>
      </c>
    </row>
    <row r="1997" spans="1:6">
      <c r="A1997" t="s">
        <v>884</v>
      </c>
      <c r="B1997">
        <v>2040</v>
      </c>
      <c r="C1997" t="s">
        <v>892</v>
      </c>
      <c r="D1997">
        <v>639.87759700809795</v>
      </c>
      <c r="E1997">
        <v>61.711100085503993</v>
      </c>
      <c r="F1997">
        <v>578.16649692259398</v>
      </c>
    </row>
    <row r="1998" spans="1:6">
      <c r="A1998" t="s">
        <v>884</v>
      </c>
      <c r="B1998">
        <v>2041</v>
      </c>
      <c r="C1998" t="s">
        <v>892</v>
      </c>
      <c r="D1998">
        <v>646.46667974222373</v>
      </c>
      <c r="E1998">
        <v>61.711100085503993</v>
      </c>
      <c r="F1998">
        <v>584.75557965671976</v>
      </c>
    </row>
    <row r="1999" spans="1:6">
      <c r="A1999" t="s">
        <v>884</v>
      </c>
      <c r="B1999">
        <v>2042</v>
      </c>
      <c r="C1999" t="s">
        <v>892</v>
      </c>
      <c r="D1999">
        <v>652.95469428184549</v>
      </c>
      <c r="E1999">
        <v>61.711100085503993</v>
      </c>
      <c r="F1999">
        <v>591.24359419634152</v>
      </c>
    </row>
    <row r="2000" spans="1:6">
      <c r="A2000" t="s">
        <v>884</v>
      </c>
      <c r="B2000">
        <v>2043</v>
      </c>
      <c r="C2000" t="s">
        <v>892</v>
      </c>
      <c r="D2000">
        <v>659.33716974251968</v>
      </c>
      <c r="E2000">
        <v>61.711100085503993</v>
      </c>
      <c r="F2000">
        <v>597.62606965701571</v>
      </c>
    </row>
    <row r="2001" spans="1:6">
      <c r="A2001" t="s">
        <v>884</v>
      </c>
      <c r="B2001">
        <v>2044</v>
      </c>
      <c r="C2001" t="s">
        <v>892</v>
      </c>
      <c r="D2001">
        <v>665.6096707426459</v>
      </c>
      <c r="E2001">
        <v>61.711100085503993</v>
      </c>
      <c r="F2001">
        <v>603.89857065714193</v>
      </c>
    </row>
    <row r="2002" spans="1:6">
      <c r="A2002" t="s">
        <v>884</v>
      </c>
      <c r="B2002">
        <v>2045</v>
      </c>
      <c r="C2002" t="s">
        <v>892</v>
      </c>
      <c r="D2002">
        <v>671.94184419960027</v>
      </c>
      <c r="E2002">
        <v>61.711100085503993</v>
      </c>
      <c r="F2002">
        <v>610.2307441140963</v>
      </c>
    </row>
    <row r="2003" spans="1:6">
      <c r="A2003" t="s">
        <v>884</v>
      </c>
      <c r="B2003">
        <v>2046</v>
      </c>
      <c r="C2003" t="s">
        <v>892</v>
      </c>
      <c r="D2003">
        <v>678.15856032303805</v>
      </c>
      <c r="E2003">
        <v>61.711100085503993</v>
      </c>
      <c r="F2003">
        <v>616.44746023753407</v>
      </c>
    </row>
    <row r="2004" spans="1:6">
      <c r="A2004" t="s">
        <v>884</v>
      </c>
      <c r="B2004">
        <v>2047</v>
      </c>
      <c r="C2004" t="s">
        <v>892</v>
      </c>
      <c r="D2004">
        <v>684.25542848339956</v>
      </c>
      <c r="E2004">
        <v>61.711100085503993</v>
      </c>
      <c r="F2004">
        <v>622.54432839789558</v>
      </c>
    </row>
    <row r="2005" spans="1:6">
      <c r="A2005" t="s">
        <v>884</v>
      </c>
      <c r="B2005">
        <v>2048</v>
      </c>
      <c r="C2005" t="s">
        <v>892</v>
      </c>
      <c r="D2005">
        <v>690.40710949069626</v>
      </c>
      <c r="E2005">
        <v>61.711100085503993</v>
      </c>
      <c r="F2005">
        <v>628.69600940519229</v>
      </c>
    </row>
    <row r="2006" spans="1:6">
      <c r="A2006" t="s">
        <v>884</v>
      </c>
      <c r="B2006">
        <v>2049</v>
      </c>
      <c r="C2006" t="s">
        <v>892</v>
      </c>
      <c r="D2006">
        <v>696.43348652110853</v>
      </c>
      <c r="E2006">
        <v>61.711100085503993</v>
      </c>
      <c r="F2006">
        <v>634.72238643560456</v>
      </c>
    </row>
    <row r="2007" spans="1:6">
      <c r="A2007" t="s">
        <v>884</v>
      </c>
      <c r="B2007">
        <v>2050</v>
      </c>
      <c r="C2007" t="s">
        <v>892</v>
      </c>
      <c r="D2007">
        <v>702.51246616758976</v>
      </c>
      <c r="E2007">
        <v>61.711100085503993</v>
      </c>
      <c r="F2007">
        <v>640.80136608208579</v>
      </c>
    </row>
    <row r="2008" spans="1:6">
      <c r="A2008" t="s">
        <v>884</v>
      </c>
      <c r="B2008">
        <v>2017</v>
      </c>
      <c r="C2008" t="s">
        <v>853</v>
      </c>
      <c r="D2008">
        <v>0</v>
      </c>
      <c r="E2008">
        <v>0</v>
      </c>
      <c r="F2008">
        <v>0</v>
      </c>
    </row>
    <row r="2009" spans="1:6">
      <c r="A2009" t="s">
        <v>884</v>
      </c>
      <c r="B2009">
        <v>2018</v>
      </c>
      <c r="C2009" t="s">
        <v>853</v>
      </c>
      <c r="D2009">
        <v>0</v>
      </c>
      <c r="E2009">
        <v>0</v>
      </c>
      <c r="F2009">
        <v>0</v>
      </c>
    </row>
    <row r="2010" spans="1:6">
      <c r="A2010" t="s">
        <v>884</v>
      </c>
      <c r="B2010">
        <v>2019</v>
      </c>
      <c r="C2010" t="s">
        <v>853</v>
      </c>
      <c r="D2010">
        <v>0</v>
      </c>
      <c r="E2010">
        <v>0</v>
      </c>
      <c r="F2010">
        <v>0</v>
      </c>
    </row>
    <row r="2011" spans="1:6">
      <c r="A2011" t="s">
        <v>884</v>
      </c>
      <c r="B2011">
        <v>2020</v>
      </c>
      <c r="C2011" t="s">
        <v>853</v>
      </c>
      <c r="D2011">
        <v>0</v>
      </c>
      <c r="E2011">
        <v>0</v>
      </c>
      <c r="F2011">
        <v>0</v>
      </c>
    </row>
    <row r="2012" spans="1:6">
      <c r="A2012" t="s">
        <v>884</v>
      </c>
      <c r="B2012">
        <v>2021</v>
      </c>
      <c r="C2012" t="s">
        <v>853</v>
      </c>
      <c r="D2012">
        <v>0</v>
      </c>
      <c r="E2012">
        <v>0</v>
      </c>
      <c r="F2012">
        <v>0</v>
      </c>
    </row>
    <row r="2013" spans="1:6">
      <c r="A2013" t="s">
        <v>884</v>
      </c>
      <c r="B2013">
        <v>2022</v>
      </c>
      <c r="C2013" t="s">
        <v>853</v>
      </c>
      <c r="D2013">
        <v>0</v>
      </c>
      <c r="E2013">
        <v>0</v>
      </c>
      <c r="F2013">
        <v>0</v>
      </c>
    </row>
    <row r="2014" spans="1:6">
      <c r="A2014" t="s">
        <v>884</v>
      </c>
      <c r="B2014">
        <v>2023</v>
      </c>
      <c r="C2014" t="s">
        <v>853</v>
      </c>
      <c r="D2014">
        <v>0</v>
      </c>
      <c r="E2014">
        <v>0</v>
      </c>
      <c r="F2014">
        <v>0</v>
      </c>
    </row>
    <row r="2015" spans="1:6">
      <c r="A2015" t="s">
        <v>884</v>
      </c>
      <c r="B2015">
        <v>2024</v>
      </c>
      <c r="C2015" t="s">
        <v>853</v>
      </c>
      <c r="D2015">
        <v>0</v>
      </c>
      <c r="E2015">
        <v>0</v>
      </c>
      <c r="F2015">
        <v>0</v>
      </c>
    </row>
    <row r="2016" spans="1:6">
      <c r="A2016" t="s">
        <v>884</v>
      </c>
      <c r="B2016">
        <v>2025</v>
      </c>
      <c r="C2016" t="s">
        <v>853</v>
      </c>
      <c r="D2016">
        <v>0</v>
      </c>
      <c r="E2016">
        <v>0</v>
      </c>
      <c r="F2016">
        <v>0</v>
      </c>
    </row>
    <row r="2017" spans="1:6">
      <c r="A2017" t="s">
        <v>884</v>
      </c>
      <c r="B2017">
        <v>2026</v>
      </c>
      <c r="C2017" t="s">
        <v>853</v>
      </c>
      <c r="D2017">
        <v>0</v>
      </c>
      <c r="E2017">
        <v>0</v>
      </c>
      <c r="F2017">
        <v>0</v>
      </c>
    </row>
    <row r="2018" spans="1:6">
      <c r="A2018" t="s">
        <v>884</v>
      </c>
      <c r="B2018">
        <v>2027</v>
      </c>
      <c r="C2018" t="s">
        <v>853</v>
      </c>
      <c r="D2018">
        <v>0</v>
      </c>
      <c r="E2018">
        <v>0</v>
      </c>
      <c r="F2018">
        <v>0</v>
      </c>
    </row>
    <row r="2019" spans="1:6">
      <c r="A2019" t="s">
        <v>884</v>
      </c>
      <c r="B2019">
        <v>2028</v>
      </c>
      <c r="C2019" t="s">
        <v>853</v>
      </c>
      <c r="D2019">
        <v>0</v>
      </c>
      <c r="E2019">
        <v>0</v>
      </c>
      <c r="F2019">
        <v>0</v>
      </c>
    </row>
    <row r="2020" spans="1:6">
      <c r="A2020" t="s">
        <v>884</v>
      </c>
      <c r="B2020">
        <v>2029</v>
      </c>
      <c r="C2020" t="s">
        <v>853</v>
      </c>
      <c r="D2020">
        <v>0</v>
      </c>
      <c r="E2020">
        <v>0</v>
      </c>
      <c r="F2020">
        <v>0</v>
      </c>
    </row>
    <row r="2021" spans="1:6">
      <c r="A2021" t="s">
        <v>884</v>
      </c>
      <c r="B2021">
        <v>2030</v>
      </c>
      <c r="C2021" t="s">
        <v>853</v>
      </c>
      <c r="D2021">
        <v>0</v>
      </c>
      <c r="E2021">
        <v>0</v>
      </c>
      <c r="F2021">
        <v>0</v>
      </c>
    </row>
    <row r="2022" spans="1:6">
      <c r="A2022" t="s">
        <v>884</v>
      </c>
      <c r="B2022">
        <v>2031</v>
      </c>
      <c r="C2022" t="s">
        <v>853</v>
      </c>
      <c r="D2022">
        <v>0</v>
      </c>
      <c r="E2022">
        <v>0</v>
      </c>
      <c r="F2022">
        <v>0</v>
      </c>
    </row>
    <row r="2023" spans="1:6">
      <c r="A2023" t="s">
        <v>884</v>
      </c>
      <c r="B2023">
        <v>2032</v>
      </c>
      <c r="C2023" t="s">
        <v>853</v>
      </c>
      <c r="D2023">
        <v>0</v>
      </c>
      <c r="E2023">
        <v>0</v>
      </c>
      <c r="F2023">
        <v>0</v>
      </c>
    </row>
    <row r="2024" spans="1:6">
      <c r="A2024" t="s">
        <v>884</v>
      </c>
      <c r="B2024">
        <v>2033</v>
      </c>
      <c r="C2024" t="s">
        <v>853</v>
      </c>
      <c r="D2024">
        <v>0</v>
      </c>
      <c r="E2024">
        <v>0</v>
      </c>
      <c r="F2024">
        <v>0</v>
      </c>
    </row>
    <row r="2025" spans="1:6">
      <c r="A2025" t="s">
        <v>884</v>
      </c>
      <c r="B2025">
        <v>2034</v>
      </c>
      <c r="C2025" t="s">
        <v>853</v>
      </c>
      <c r="D2025">
        <v>0</v>
      </c>
      <c r="E2025">
        <v>0</v>
      </c>
      <c r="F2025">
        <v>0</v>
      </c>
    </row>
    <row r="2026" spans="1:6">
      <c r="A2026" t="s">
        <v>884</v>
      </c>
      <c r="B2026">
        <v>2035</v>
      </c>
      <c r="C2026" t="s">
        <v>853</v>
      </c>
      <c r="D2026">
        <v>0</v>
      </c>
      <c r="E2026">
        <v>0</v>
      </c>
      <c r="F2026">
        <v>0</v>
      </c>
    </row>
    <row r="2027" spans="1:6">
      <c r="A2027" t="s">
        <v>884</v>
      </c>
      <c r="B2027">
        <v>2036</v>
      </c>
      <c r="C2027" t="s">
        <v>853</v>
      </c>
      <c r="D2027">
        <v>0</v>
      </c>
      <c r="E2027">
        <v>0</v>
      </c>
      <c r="F2027">
        <v>0</v>
      </c>
    </row>
    <row r="2028" spans="1:6">
      <c r="A2028" t="s">
        <v>884</v>
      </c>
      <c r="B2028">
        <v>2037</v>
      </c>
      <c r="C2028" t="s">
        <v>853</v>
      </c>
      <c r="D2028">
        <v>0</v>
      </c>
      <c r="E2028">
        <v>0</v>
      </c>
      <c r="F2028">
        <v>0</v>
      </c>
    </row>
    <row r="2029" spans="1:6">
      <c r="A2029" t="s">
        <v>884</v>
      </c>
      <c r="B2029">
        <v>2038</v>
      </c>
      <c r="C2029" t="s">
        <v>853</v>
      </c>
      <c r="D2029">
        <v>0</v>
      </c>
      <c r="E2029">
        <v>0</v>
      </c>
      <c r="F2029">
        <v>0</v>
      </c>
    </row>
    <row r="2030" spans="1:6">
      <c r="A2030" t="s">
        <v>884</v>
      </c>
      <c r="B2030">
        <v>2039</v>
      </c>
      <c r="C2030" t="s">
        <v>853</v>
      </c>
      <c r="D2030">
        <v>0</v>
      </c>
      <c r="E2030">
        <v>0</v>
      </c>
      <c r="F2030">
        <v>0</v>
      </c>
    </row>
    <row r="2031" spans="1:6">
      <c r="A2031" t="s">
        <v>884</v>
      </c>
      <c r="B2031">
        <v>2040</v>
      </c>
      <c r="C2031" t="s">
        <v>853</v>
      </c>
      <c r="D2031">
        <v>0</v>
      </c>
      <c r="E2031">
        <v>0</v>
      </c>
      <c r="F2031">
        <v>0</v>
      </c>
    </row>
    <row r="2032" spans="1:6">
      <c r="A2032" t="s">
        <v>884</v>
      </c>
      <c r="B2032">
        <v>2041</v>
      </c>
      <c r="C2032" t="s">
        <v>853</v>
      </c>
      <c r="D2032">
        <v>0</v>
      </c>
      <c r="E2032">
        <v>0</v>
      </c>
      <c r="F2032">
        <v>0</v>
      </c>
    </row>
    <row r="2033" spans="1:6">
      <c r="A2033" t="s">
        <v>884</v>
      </c>
      <c r="B2033">
        <v>2042</v>
      </c>
      <c r="C2033" t="s">
        <v>853</v>
      </c>
      <c r="D2033">
        <v>0</v>
      </c>
      <c r="E2033">
        <v>0</v>
      </c>
      <c r="F2033">
        <v>0</v>
      </c>
    </row>
    <row r="2034" spans="1:6">
      <c r="A2034" t="s">
        <v>884</v>
      </c>
      <c r="B2034">
        <v>2043</v>
      </c>
      <c r="C2034" t="s">
        <v>853</v>
      </c>
      <c r="D2034">
        <v>0</v>
      </c>
      <c r="E2034">
        <v>0</v>
      </c>
      <c r="F2034">
        <v>0</v>
      </c>
    </row>
    <row r="2035" spans="1:6">
      <c r="A2035" t="s">
        <v>884</v>
      </c>
      <c r="B2035">
        <v>2044</v>
      </c>
      <c r="C2035" t="s">
        <v>853</v>
      </c>
      <c r="D2035">
        <v>0</v>
      </c>
      <c r="E2035">
        <v>0</v>
      </c>
      <c r="F2035">
        <v>0</v>
      </c>
    </row>
    <row r="2036" spans="1:6">
      <c r="A2036" t="s">
        <v>884</v>
      </c>
      <c r="B2036">
        <v>2045</v>
      </c>
      <c r="C2036" t="s">
        <v>853</v>
      </c>
      <c r="D2036">
        <v>0</v>
      </c>
      <c r="E2036">
        <v>0</v>
      </c>
      <c r="F2036">
        <v>0</v>
      </c>
    </row>
    <row r="2037" spans="1:6">
      <c r="A2037" t="s">
        <v>884</v>
      </c>
      <c r="B2037">
        <v>2046</v>
      </c>
      <c r="C2037" t="s">
        <v>853</v>
      </c>
      <c r="D2037">
        <v>0</v>
      </c>
      <c r="E2037">
        <v>0</v>
      </c>
      <c r="F2037">
        <v>0</v>
      </c>
    </row>
    <row r="2038" spans="1:6">
      <c r="A2038" t="s">
        <v>884</v>
      </c>
      <c r="B2038">
        <v>2047</v>
      </c>
      <c r="C2038" t="s">
        <v>853</v>
      </c>
      <c r="D2038">
        <v>0</v>
      </c>
      <c r="E2038">
        <v>0</v>
      </c>
      <c r="F2038">
        <v>0</v>
      </c>
    </row>
    <row r="2039" spans="1:6">
      <c r="A2039" t="s">
        <v>884</v>
      </c>
      <c r="B2039">
        <v>2048</v>
      </c>
      <c r="C2039" t="s">
        <v>853</v>
      </c>
      <c r="D2039">
        <v>0</v>
      </c>
      <c r="E2039">
        <v>0</v>
      </c>
      <c r="F2039">
        <v>0</v>
      </c>
    </row>
    <row r="2040" spans="1:6">
      <c r="A2040" t="s">
        <v>884</v>
      </c>
      <c r="B2040">
        <v>2049</v>
      </c>
      <c r="C2040" t="s">
        <v>853</v>
      </c>
      <c r="D2040">
        <v>0</v>
      </c>
      <c r="E2040">
        <v>0</v>
      </c>
      <c r="F2040">
        <v>0</v>
      </c>
    </row>
    <row r="2041" spans="1:6">
      <c r="A2041" t="s">
        <v>884</v>
      </c>
      <c r="B2041">
        <v>2050</v>
      </c>
      <c r="C2041" t="s">
        <v>853</v>
      </c>
      <c r="D2041">
        <v>0</v>
      </c>
      <c r="E2041">
        <v>0</v>
      </c>
      <c r="F2041">
        <v>0</v>
      </c>
    </row>
    <row r="2042" spans="1:6">
      <c r="A2042" t="s">
        <v>887</v>
      </c>
      <c r="B2042">
        <v>2017</v>
      </c>
      <c r="C2042" t="s">
        <v>323</v>
      </c>
      <c r="D2042">
        <v>39.641440342097702</v>
      </c>
      <c r="E2042">
        <v>39.641440342097702</v>
      </c>
      <c r="F2042">
        <v>0</v>
      </c>
    </row>
    <row r="2043" spans="1:6">
      <c r="A2043" t="s">
        <v>887</v>
      </c>
      <c r="B2043">
        <v>2018</v>
      </c>
      <c r="C2043" t="s">
        <v>323</v>
      </c>
      <c r="D2043">
        <v>41.517075637181293</v>
      </c>
      <c r="E2043">
        <v>39.641440342097702</v>
      </c>
      <c r="F2043">
        <v>1.8756352950835899</v>
      </c>
    </row>
    <row r="2044" spans="1:6">
      <c r="A2044" t="s">
        <v>887</v>
      </c>
      <c r="B2044">
        <v>2019</v>
      </c>
      <c r="C2044" t="s">
        <v>323</v>
      </c>
      <c r="D2044">
        <v>46.626380197025057</v>
      </c>
      <c r="E2044">
        <v>39.641440342097702</v>
      </c>
      <c r="F2044">
        <v>6.9849398549273536</v>
      </c>
    </row>
    <row r="2045" spans="1:6">
      <c r="A2045" t="s">
        <v>887</v>
      </c>
      <c r="B2045">
        <v>2020</v>
      </c>
      <c r="C2045" t="s">
        <v>323</v>
      </c>
      <c r="D2045">
        <v>42.16804963813663</v>
      </c>
      <c r="E2045">
        <v>39.641440342097702</v>
      </c>
      <c r="F2045">
        <v>2.5266092960389268</v>
      </c>
    </row>
    <row r="2046" spans="1:6">
      <c r="A2046" t="s">
        <v>887</v>
      </c>
      <c r="B2046">
        <v>2021</v>
      </c>
      <c r="C2046" t="s">
        <v>323</v>
      </c>
      <c r="D2046">
        <v>65.808261608683694</v>
      </c>
      <c r="E2046">
        <v>39.641440342097702</v>
      </c>
      <c r="F2046">
        <v>26.166821266585991</v>
      </c>
    </row>
    <row r="2047" spans="1:6">
      <c r="A2047" t="s">
        <v>887</v>
      </c>
      <c r="B2047">
        <v>2022</v>
      </c>
      <c r="C2047" t="s">
        <v>323</v>
      </c>
      <c r="D2047">
        <v>57.018940061537492</v>
      </c>
      <c r="E2047">
        <v>39.641440342097702</v>
      </c>
      <c r="F2047">
        <v>17.377499719439779</v>
      </c>
    </row>
    <row r="2048" spans="1:6">
      <c r="A2048" t="s">
        <v>887</v>
      </c>
      <c r="B2048">
        <v>2023</v>
      </c>
      <c r="C2048" t="s">
        <v>323</v>
      </c>
      <c r="D2048">
        <v>57.018940061537492</v>
      </c>
      <c r="E2048">
        <v>39.641440342097702</v>
      </c>
      <c r="F2048">
        <v>17.377499719439779</v>
      </c>
    </row>
    <row r="2049" spans="1:6">
      <c r="A2049" t="s">
        <v>887</v>
      </c>
      <c r="B2049">
        <v>2024</v>
      </c>
      <c r="C2049" t="s">
        <v>323</v>
      </c>
      <c r="D2049">
        <v>57.018940061537492</v>
      </c>
      <c r="E2049">
        <v>39.641440342097702</v>
      </c>
      <c r="F2049">
        <v>17.377499719439779</v>
      </c>
    </row>
    <row r="2050" spans="1:6">
      <c r="A2050" t="s">
        <v>887</v>
      </c>
      <c r="B2050">
        <v>2025</v>
      </c>
      <c r="C2050" t="s">
        <v>323</v>
      </c>
      <c r="D2050">
        <v>57.018940061537492</v>
      </c>
      <c r="E2050">
        <v>39.641440342097702</v>
      </c>
      <c r="F2050">
        <v>17.377499719439779</v>
      </c>
    </row>
    <row r="2051" spans="1:6">
      <c r="A2051" t="s">
        <v>887</v>
      </c>
      <c r="B2051">
        <v>2026</v>
      </c>
      <c r="C2051" t="s">
        <v>323</v>
      </c>
      <c r="D2051">
        <v>57.018940061537492</v>
      </c>
      <c r="E2051">
        <v>39.641440342097702</v>
      </c>
      <c r="F2051">
        <v>17.377499719439779</v>
      </c>
    </row>
    <row r="2052" spans="1:6">
      <c r="A2052" t="s">
        <v>887</v>
      </c>
      <c r="B2052">
        <v>2027</v>
      </c>
      <c r="C2052" t="s">
        <v>323</v>
      </c>
      <c r="D2052">
        <v>57.018940061537492</v>
      </c>
      <c r="E2052">
        <v>39.641440342097702</v>
      </c>
      <c r="F2052">
        <v>17.377499719439779</v>
      </c>
    </row>
    <row r="2053" spans="1:6">
      <c r="A2053" t="s">
        <v>887</v>
      </c>
      <c r="B2053">
        <v>2028</v>
      </c>
      <c r="C2053" t="s">
        <v>323</v>
      </c>
      <c r="D2053">
        <v>57.018940061537492</v>
      </c>
      <c r="E2053">
        <v>39.641440342097702</v>
      </c>
      <c r="F2053">
        <v>17.377499719439779</v>
      </c>
    </row>
    <row r="2054" spans="1:6">
      <c r="A2054" t="s">
        <v>887</v>
      </c>
      <c r="B2054">
        <v>2029</v>
      </c>
      <c r="C2054" t="s">
        <v>323</v>
      </c>
      <c r="D2054">
        <v>57.018940061537492</v>
      </c>
      <c r="E2054">
        <v>39.641440342097702</v>
      </c>
      <c r="F2054">
        <v>17.377499719439779</v>
      </c>
    </row>
    <row r="2055" spans="1:6">
      <c r="A2055" t="s">
        <v>887</v>
      </c>
      <c r="B2055">
        <v>2030</v>
      </c>
      <c r="C2055" t="s">
        <v>323</v>
      </c>
      <c r="D2055">
        <v>57.018940061537492</v>
      </c>
      <c r="E2055">
        <v>39.641440342097702</v>
      </c>
      <c r="F2055">
        <v>17.377499719439779</v>
      </c>
    </row>
    <row r="2056" spans="1:6">
      <c r="A2056" t="s">
        <v>887</v>
      </c>
      <c r="B2056">
        <v>2031</v>
      </c>
      <c r="C2056" t="s">
        <v>323</v>
      </c>
      <c r="D2056">
        <v>57.018940061537492</v>
      </c>
      <c r="E2056">
        <v>39.641440342097702</v>
      </c>
      <c r="F2056">
        <v>17.377499719439779</v>
      </c>
    </row>
    <row r="2057" spans="1:6">
      <c r="A2057" t="s">
        <v>887</v>
      </c>
      <c r="B2057">
        <v>2032</v>
      </c>
      <c r="C2057" t="s">
        <v>323</v>
      </c>
      <c r="D2057">
        <v>57.018940061537492</v>
      </c>
      <c r="E2057">
        <v>39.641440342097702</v>
      </c>
      <c r="F2057">
        <v>17.377499719439779</v>
      </c>
    </row>
    <row r="2058" spans="1:6">
      <c r="A2058" t="s">
        <v>887</v>
      </c>
      <c r="B2058">
        <v>2033</v>
      </c>
      <c r="C2058" t="s">
        <v>323</v>
      </c>
      <c r="D2058">
        <v>57.018940061537492</v>
      </c>
      <c r="E2058">
        <v>39.641440342097702</v>
      </c>
      <c r="F2058">
        <v>17.377499719439779</v>
      </c>
    </row>
    <row r="2059" spans="1:6">
      <c r="A2059" t="s">
        <v>887</v>
      </c>
      <c r="B2059">
        <v>2034</v>
      </c>
      <c r="C2059" t="s">
        <v>323</v>
      </c>
      <c r="D2059">
        <v>57.018940061537492</v>
      </c>
      <c r="E2059">
        <v>39.641440342097702</v>
      </c>
      <c r="F2059">
        <v>17.377499719439779</v>
      </c>
    </row>
    <row r="2060" spans="1:6">
      <c r="A2060" t="s">
        <v>887</v>
      </c>
      <c r="B2060">
        <v>2035</v>
      </c>
      <c r="C2060" t="s">
        <v>323</v>
      </c>
      <c r="D2060">
        <v>57.018940061537492</v>
      </c>
      <c r="E2060">
        <v>39.641440342097702</v>
      </c>
      <c r="F2060">
        <v>17.377499719439779</v>
      </c>
    </row>
    <row r="2061" spans="1:6">
      <c r="A2061" t="s">
        <v>887</v>
      </c>
      <c r="B2061">
        <v>2036</v>
      </c>
      <c r="C2061" t="s">
        <v>323</v>
      </c>
      <c r="D2061">
        <v>57.018940061537492</v>
      </c>
      <c r="E2061">
        <v>39.641440342097702</v>
      </c>
      <c r="F2061">
        <v>17.377499719439779</v>
      </c>
    </row>
    <row r="2062" spans="1:6">
      <c r="A2062" t="s">
        <v>887</v>
      </c>
      <c r="B2062">
        <v>2037</v>
      </c>
      <c r="C2062" t="s">
        <v>323</v>
      </c>
      <c r="D2062">
        <v>57.018940061537492</v>
      </c>
      <c r="E2062">
        <v>39.641440342097702</v>
      </c>
      <c r="F2062">
        <v>17.377499719439779</v>
      </c>
    </row>
    <row r="2063" spans="1:6">
      <c r="A2063" t="s">
        <v>887</v>
      </c>
      <c r="B2063">
        <v>2038</v>
      </c>
      <c r="C2063" t="s">
        <v>323</v>
      </c>
      <c r="D2063">
        <v>57.018940061537492</v>
      </c>
      <c r="E2063">
        <v>39.641440342097702</v>
      </c>
      <c r="F2063">
        <v>17.377499719439779</v>
      </c>
    </row>
    <row r="2064" spans="1:6">
      <c r="A2064" t="s">
        <v>887</v>
      </c>
      <c r="B2064">
        <v>2039</v>
      </c>
      <c r="C2064" t="s">
        <v>323</v>
      </c>
      <c r="D2064">
        <v>57.018940061537492</v>
      </c>
      <c r="E2064">
        <v>39.641440342097702</v>
      </c>
      <c r="F2064">
        <v>17.377499719439779</v>
      </c>
    </row>
    <row r="2065" spans="1:6">
      <c r="A2065" t="s">
        <v>887</v>
      </c>
      <c r="B2065">
        <v>2040</v>
      </c>
      <c r="C2065" t="s">
        <v>323</v>
      </c>
      <c r="D2065">
        <v>57.018940061537492</v>
      </c>
      <c r="E2065">
        <v>39.641440342097702</v>
      </c>
      <c r="F2065">
        <v>17.377499719439779</v>
      </c>
    </row>
    <row r="2066" spans="1:6">
      <c r="A2066" t="s">
        <v>887</v>
      </c>
      <c r="B2066">
        <v>2041</v>
      </c>
      <c r="C2066" t="s">
        <v>323</v>
      </c>
      <c r="D2066">
        <v>57.018940061537492</v>
      </c>
      <c r="E2066">
        <v>39.641440342097702</v>
      </c>
      <c r="F2066">
        <v>17.377499719439779</v>
      </c>
    </row>
    <row r="2067" spans="1:6">
      <c r="A2067" t="s">
        <v>887</v>
      </c>
      <c r="B2067">
        <v>2042</v>
      </c>
      <c r="C2067" t="s">
        <v>323</v>
      </c>
      <c r="D2067">
        <v>57.018940061537492</v>
      </c>
      <c r="E2067">
        <v>39.641440342097702</v>
      </c>
      <c r="F2067">
        <v>17.377499719439779</v>
      </c>
    </row>
    <row r="2068" spans="1:6">
      <c r="A2068" t="s">
        <v>887</v>
      </c>
      <c r="B2068">
        <v>2043</v>
      </c>
      <c r="C2068" t="s">
        <v>323</v>
      </c>
      <c r="D2068">
        <v>57.018940061537492</v>
      </c>
      <c r="E2068">
        <v>39.641440342097702</v>
      </c>
      <c r="F2068">
        <v>17.377499719439779</v>
      </c>
    </row>
    <row r="2069" spans="1:6">
      <c r="A2069" t="s">
        <v>887</v>
      </c>
      <c r="B2069">
        <v>2044</v>
      </c>
      <c r="C2069" t="s">
        <v>323</v>
      </c>
      <c r="D2069">
        <v>57.018940061537492</v>
      </c>
      <c r="E2069">
        <v>39.641440342097702</v>
      </c>
      <c r="F2069">
        <v>17.377499719439779</v>
      </c>
    </row>
    <row r="2070" spans="1:6">
      <c r="A2070" t="s">
        <v>887</v>
      </c>
      <c r="B2070">
        <v>2045</v>
      </c>
      <c r="C2070" t="s">
        <v>323</v>
      </c>
      <c r="D2070">
        <v>57.018940061537492</v>
      </c>
      <c r="E2070">
        <v>39.641440342097702</v>
      </c>
      <c r="F2070">
        <v>17.377499719439779</v>
      </c>
    </row>
    <row r="2071" spans="1:6">
      <c r="A2071" t="s">
        <v>887</v>
      </c>
      <c r="B2071">
        <v>2046</v>
      </c>
      <c r="C2071" t="s">
        <v>323</v>
      </c>
      <c r="D2071">
        <v>57.018940061537492</v>
      </c>
      <c r="E2071">
        <v>39.641440342097702</v>
      </c>
      <c r="F2071">
        <v>17.377499719439779</v>
      </c>
    </row>
    <row r="2072" spans="1:6">
      <c r="A2072" t="s">
        <v>887</v>
      </c>
      <c r="B2072">
        <v>2047</v>
      </c>
      <c r="C2072" t="s">
        <v>323</v>
      </c>
      <c r="D2072">
        <v>57.018940061537492</v>
      </c>
      <c r="E2072">
        <v>39.641440342097702</v>
      </c>
      <c r="F2072">
        <v>17.377499719439779</v>
      </c>
    </row>
    <row r="2073" spans="1:6">
      <c r="A2073" t="s">
        <v>887</v>
      </c>
      <c r="B2073">
        <v>2048</v>
      </c>
      <c r="C2073" t="s">
        <v>323</v>
      </c>
      <c r="D2073">
        <v>57.018940061537492</v>
      </c>
      <c r="E2073">
        <v>39.641440342097702</v>
      </c>
      <c r="F2073">
        <v>17.377499719439779</v>
      </c>
    </row>
    <row r="2074" spans="1:6">
      <c r="A2074" t="s">
        <v>887</v>
      </c>
      <c r="B2074">
        <v>2049</v>
      </c>
      <c r="C2074" t="s">
        <v>323</v>
      </c>
      <c r="D2074">
        <v>57.018940061537492</v>
      </c>
      <c r="E2074">
        <v>39.641440342097702</v>
      </c>
      <c r="F2074">
        <v>17.377499719439779</v>
      </c>
    </row>
    <row r="2075" spans="1:6">
      <c r="A2075" t="s">
        <v>887</v>
      </c>
      <c r="B2075">
        <v>2050</v>
      </c>
      <c r="C2075" t="s">
        <v>323</v>
      </c>
      <c r="D2075">
        <v>57.018940061537492</v>
      </c>
      <c r="E2075">
        <v>39.641440342097702</v>
      </c>
      <c r="F2075">
        <v>17.377499719439779</v>
      </c>
    </row>
    <row r="2076" spans="1:6">
      <c r="A2076" t="s">
        <v>887</v>
      </c>
      <c r="B2076">
        <v>2017</v>
      </c>
      <c r="C2076" t="s">
        <v>891</v>
      </c>
      <c r="D2076">
        <v>0.34806782555792137</v>
      </c>
      <c r="E2076">
        <v>0.34806782555792137</v>
      </c>
      <c r="F2076">
        <v>0</v>
      </c>
    </row>
    <row r="2077" spans="1:6">
      <c r="A2077" t="s">
        <v>887</v>
      </c>
      <c r="B2077">
        <v>2018</v>
      </c>
      <c r="C2077" t="s">
        <v>891</v>
      </c>
      <c r="D2077">
        <v>0.31235786970162432</v>
      </c>
      <c r="E2077">
        <v>0.31235786970162432</v>
      </c>
      <c r="F2077">
        <v>0</v>
      </c>
    </row>
    <row r="2078" spans="1:6">
      <c r="A2078" t="s">
        <v>887</v>
      </c>
      <c r="B2078">
        <v>2019</v>
      </c>
      <c r="C2078" t="s">
        <v>891</v>
      </c>
      <c r="D2078">
        <v>0.52151258019178159</v>
      </c>
      <c r="E2078">
        <v>0.34806782555792137</v>
      </c>
      <c r="F2078">
        <v>0.17344475463386019</v>
      </c>
    </row>
    <row r="2079" spans="1:6">
      <c r="A2079" t="s">
        <v>887</v>
      </c>
      <c r="B2079">
        <v>2020</v>
      </c>
      <c r="C2079" t="s">
        <v>891</v>
      </c>
      <c r="D2079">
        <v>0.46932521703490238</v>
      </c>
      <c r="E2079">
        <v>0.34806782555792137</v>
      </c>
      <c r="F2079">
        <v>0.1212573914769811</v>
      </c>
    </row>
    <row r="2080" spans="1:6">
      <c r="A2080" t="s">
        <v>887</v>
      </c>
      <c r="B2080">
        <v>2021</v>
      </c>
      <c r="C2080" t="s">
        <v>891</v>
      </c>
      <c r="D2080">
        <v>0.52327394637695301</v>
      </c>
      <c r="E2080">
        <v>0.34806782555792137</v>
      </c>
      <c r="F2080">
        <v>0.17520612081903161</v>
      </c>
    </row>
    <row r="2081" spans="1:6">
      <c r="A2081" t="s">
        <v>887</v>
      </c>
      <c r="B2081">
        <v>2022</v>
      </c>
      <c r="C2081" t="s">
        <v>891</v>
      </c>
      <c r="D2081">
        <v>0.54442352426423879</v>
      </c>
      <c r="E2081">
        <v>0.34806782555792137</v>
      </c>
      <c r="F2081">
        <v>0.19635569870631739</v>
      </c>
    </row>
    <row r="2082" spans="1:6">
      <c r="A2082" t="s">
        <v>887</v>
      </c>
      <c r="B2082">
        <v>2023</v>
      </c>
      <c r="C2082" t="s">
        <v>891</v>
      </c>
      <c r="D2082">
        <v>0.54366435422493009</v>
      </c>
      <c r="E2082">
        <v>0.34806782555792137</v>
      </c>
      <c r="F2082">
        <v>0.19559652866700869</v>
      </c>
    </row>
    <row r="2083" spans="1:6">
      <c r="A2083" t="s">
        <v>887</v>
      </c>
      <c r="B2083">
        <v>2024</v>
      </c>
      <c r="C2083" t="s">
        <v>891</v>
      </c>
      <c r="D2083">
        <v>0.56357286809211204</v>
      </c>
      <c r="E2083">
        <v>0.34806782555792137</v>
      </c>
      <c r="F2083">
        <v>0.2155050425341907</v>
      </c>
    </row>
    <row r="2084" spans="1:6">
      <c r="A2084" t="s">
        <v>887</v>
      </c>
      <c r="B2084">
        <v>2025</v>
      </c>
      <c r="C2084" t="s">
        <v>891</v>
      </c>
      <c r="D2084">
        <v>0.58604378820076963</v>
      </c>
      <c r="E2084">
        <v>0.34806782555792137</v>
      </c>
      <c r="F2084">
        <v>0.23797596264284829</v>
      </c>
    </row>
    <row r="2085" spans="1:6">
      <c r="A2085" t="s">
        <v>887</v>
      </c>
      <c r="B2085">
        <v>2026</v>
      </c>
      <c r="C2085" t="s">
        <v>891</v>
      </c>
      <c r="D2085">
        <v>0.6096633427049758</v>
      </c>
      <c r="E2085">
        <v>0.34806782555792137</v>
      </c>
      <c r="F2085">
        <v>0.26159551714705442</v>
      </c>
    </row>
    <row r="2086" spans="1:6">
      <c r="A2086" t="s">
        <v>887</v>
      </c>
      <c r="B2086">
        <v>2027</v>
      </c>
      <c r="C2086" t="s">
        <v>891</v>
      </c>
      <c r="D2086">
        <v>0.65212474069637172</v>
      </c>
      <c r="E2086">
        <v>0.34806782555792137</v>
      </c>
      <c r="F2086">
        <v>0.30405691513845029</v>
      </c>
    </row>
    <row r="2087" spans="1:6">
      <c r="A2087" t="s">
        <v>887</v>
      </c>
      <c r="B2087">
        <v>2028</v>
      </c>
      <c r="C2087" t="s">
        <v>891</v>
      </c>
      <c r="D2087">
        <v>0.67630868952756307</v>
      </c>
      <c r="E2087">
        <v>0.34806782555792137</v>
      </c>
      <c r="F2087">
        <v>0.32824086396964169</v>
      </c>
    </row>
    <row r="2088" spans="1:6">
      <c r="A2088" t="s">
        <v>887</v>
      </c>
      <c r="B2088">
        <v>2029</v>
      </c>
      <c r="C2088" t="s">
        <v>891</v>
      </c>
      <c r="D2088">
        <v>0.70250039064573877</v>
      </c>
      <c r="E2088">
        <v>0.34806782555792137</v>
      </c>
      <c r="F2088">
        <v>0.3544325650878174</v>
      </c>
    </row>
    <row r="2089" spans="1:6">
      <c r="A2089" t="s">
        <v>887</v>
      </c>
      <c r="B2089">
        <v>2030</v>
      </c>
      <c r="C2089" t="s">
        <v>891</v>
      </c>
      <c r="D2089">
        <v>0.72972070184485915</v>
      </c>
      <c r="E2089">
        <v>0.34806782555792137</v>
      </c>
      <c r="F2089">
        <v>0.38165287628693778</v>
      </c>
    </row>
    <row r="2090" spans="1:6">
      <c r="A2090" t="s">
        <v>887</v>
      </c>
      <c r="B2090">
        <v>2031</v>
      </c>
      <c r="C2090" t="s">
        <v>891</v>
      </c>
      <c r="D2090">
        <v>0.75842988902506037</v>
      </c>
      <c r="E2090">
        <v>0.34806782555792137</v>
      </c>
      <c r="F2090">
        <v>0.41036206346713899</v>
      </c>
    </row>
    <row r="2091" spans="1:6">
      <c r="A2091" t="s">
        <v>887</v>
      </c>
      <c r="B2091">
        <v>2032</v>
      </c>
      <c r="C2091" t="s">
        <v>891</v>
      </c>
      <c r="D2091">
        <v>0.78836911771188212</v>
      </c>
      <c r="E2091">
        <v>0.34806782555792137</v>
      </c>
      <c r="F2091">
        <v>0.44030129215396069</v>
      </c>
    </row>
    <row r="2092" spans="1:6">
      <c r="A2092" t="s">
        <v>887</v>
      </c>
      <c r="B2092">
        <v>2033</v>
      </c>
      <c r="C2092" t="s">
        <v>891</v>
      </c>
      <c r="D2092">
        <v>0.81941940774020905</v>
      </c>
      <c r="E2092">
        <v>0.34806782555792137</v>
      </c>
      <c r="F2092">
        <v>0.47135158218228768</v>
      </c>
    </row>
    <row r="2093" spans="1:6">
      <c r="A2093" t="s">
        <v>887</v>
      </c>
      <c r="B2093">
        <v>2034</v>
      </c>
      <c r="C2093" t="s">
        <v>891</v>
      </c>
      <c r="D2093">
        <v>0.85147661372616856</v>
      </c>
      <c r="E2093">
        <v>0.34806782555792137</v>
      </c>
      <c r="F2093">
        <v>0.50340878816824719</v>
      </c>
    </row>
    <row r="2094" spans="1:6">
      <c r="A2094" t="s">
        <v>887</v>
      </c>
      <c r="B2094">
        <v>2035</v>
      </c>
      <c r="C2094" t="s">
        <v>891</v>
      </c>
      <c r="D2094">
        <v>0.88443494978644577</v>
      </c>
      <c r="E2094">
        <v>0.34806782555792137</v>
      </c>
      <c r="F2094">
        <v>0.53636712422852439</v>
      </c>
    </row>
    <row r="2095" spans="1:6">
      <c r="A2095" t="s">
        <v>887</v>
      </c>
      <c r="B2095">
        <v>2036</v>
      </c>
      <c r="C2095" t="s">
        <v>891</v>
      </c>
      <c r="D2095">
        <v>0.91784820147990898</v>
      </c>
      <c r="E2095">
        <v>0.34806782555792137</v>
      </c>
      <c r="F2095">
        <v>0.5697803759219876</v>
      </c>
    </row>
    <row r="2096" spans="1:6">
      <c r="A2096" t="s">
        <v>887</v>
      </c>
      <c r="B2096">
        <v>2037</v>
      </c>
      <c r="C2096" t="s">
        <v>891</v>
      </c>
      <c r="D2096">
        <v>0.95252377935010435</v>
      </c>
      <c r="E2096">
        <v>0.34806782555792137</v>
      </c>
      <c r="F2096">
        <v>0.60445595379218298</v>
      </c>
    </row>
    <row r="2097" spans="1:6">
      <c r="A2097" t="s">
        <v>887</v>
      </c>
      <c r="B2097">
        <v>2038</v>
      </c>
      <c r="C2097" t="s">
        <v>891</v>
      </c>
      <c r="D2097">
        <v>0.98850937307988485</v>
      </c>
      <c r="E2097">
        <v>0.34806782555792137</v>
      </c>
      <c r="F2097">
        <v>0.64044154752196347</v>
      </c>
    </row>
    <row r="2098" spans="1:6">
      <c r="A2098" t="s">
        <v>887</v>
      </c>
      <c r="B2098">
        <v>2039</v>
      </c>
      <c r="C2098" t="s">
        <v>891</v>
      </c>
      <c r="D2098">
        <v>1.025854474030546</v>
      </c>
      <c r="E2098">
        <v>0.34806782555792137</v>
      </c>
      <c r="F2098">
        <v>0.67778664847262415</v>
      </c>
    </row>
    <row r="2099" spans="1:6">
      <c r="A2099" t="s">
        <v>887</v>
      </c>
      <c r="B2099">
        <v>2040</v>
      </c>
      <c r="C2099" t="s">
        <v>891</v>
      </c>
      <c r="D2099">
        <v>1.064610443307797</v>
      </c>
      <c r="E2099">
        <v>0.34806782555792137</v>
      </c>
      <c r="F2099">
        <v>0.71654261774987604</v>
      </c>
    </row>
    <row r="2100" spans="1:6">
      <c r="A2100" t="s">
        <v>887</v>
      </c>
      <c r="B2100">
        <v>2041</v>
      </c>
      <c r="C2100" t="s">
        <v>891</v>
      </c>
      <c r="D2100">
        <v>1.103894896728786</v>
      </c>
      <c r="E2100">
        <v>0.34806782555792137</v>
      </c>
      <c r="F2100">
        <v>0.75582707117086489</v>
      </c>
    </row>
    <row r="2101" spans="1:6">
      <c r="A2101" t="s">
        <v>887</v>
      </c>
      <c r="B2101">
        <v>2042</v>
      </c>
      <c r="C2101" t="s">
        <v>891</v>
      </c>
      <c r="D2101">
        <v>1.143659092935329</v>
      </c>
      <c r="E2101">
        <v>0.34806782555792137</v>
      </c>
      <c r="F2101">
        <v>0.79559126737740737</v>
      </c>
    </row>
    <row r="2102" spans="1:6">
      <c r="A2102" t="s">
        <v>887</v>
      </c>
      <c r="B2102">
        <v>2043</v>
      </c>
      <c r="C2102" t="s">
        <v>891</v>
      </c>
      <c r="D2102">
        <v>1.1838512217799131</v>
      </c>
      <c r="E2102">
        <v>0.34806782555792137</v>
      </c>
      <c r="F2102">
        <v>0.83578339622199194</v>
      </c>
    </row>
    <row r="2103" spans="1:6">
      <c r="A2103" t="s">
        <v>887</v>
      </c>
      <c r="B2103">
        <v>2044</v>
      </c>
      <c r="C2103" t="s">
        <v>891</v>
      </c>
      <c r="D2103">
        <v>1.2244164713470069</v>
      </c>
      <c r="E2103">
        <v>0.34806782555792137</v>
      </c>
      <c r="F2103">
        <v>0.87634864578908578</v>
      </c>
    </row>
    <row r="2104" spans="1:6">
      <c r="A2104" t="s">
        <v>887</v>
      </c>
      <c r="B2104">
        <v>2045</v>
      </c>
      <c r="C2104" t="s">
        <v>891</v>
      </c>
      <c r="D2104">
        <v>1.266371709319879</v>
      </c>
      <c r="E2104">
        <v>0.34806782555792137</v>
      </c>
      <c r="F2104">
        <v>0.91830388376195782</v>
      </c>
    </row>
    <row r="2105" spans="1:6">
      <c r="A2105" t="s">
        <v>887</v>
      </c>
      <c r="B2105">
        <v>2046</v>
      </c>
      <c r="C2105" t="s">
        <v>891</v>
      </c>
      <c r="D2105">
        <v>1.3086531438856059</v>
      </c>
      <c r="E2105">
        <v>0.34806782555792137</v>
      </c>
      <c r="F2105">
        <v>0.96058531832768435</v>
      </c>
    </row>
    <row r="2106" spans="1:6">
      <c r="A2106" t="s">
        <v>887</v>
      </c>
      <c r="B2106">
        <v>2047</v>
      </c>
      <c r="C2106" t="s">
        <v>891</v>
      </c>
      <c r="D2106">
        <v>1.3511981481531801</v>
      </c>
      <c r="E2106">
        <v>0.34806782555792137</v>
      </c>
      <c r="F2106">
        <v>1.003130322595259</v>
      </c>
    </row>
    <row r="2107" spans="1:6">
      <c r="A2107" t="s">
        <v>887</v>
      </c>
      <c r="B2107">
        <v>2048</v>
      </c>
      <c r="C2107" t="s">
        <v>891</v>
      </c>
      <c r="D2107">
        <v>1.3951263129599609</v>
      </c>
      <c r="E2107">
        <v>0.34806782555792137</v>
      </c>
      <c r="F2107">
        <v>1.047058487402039</v>
      </c>
    </row>
    <row r="2108" spans="1:6">
      <c r="A2108" t="s">
        <v>887</v>
      </c>
      <c r="B2108">
        <v>2049</v>
      </c>
      <c r="C2108" t="s">
        <v>891</v>
      </c>
      <c r="D2108">
        <v>1.439259062625226</v>
      </c>
      <c r="E2108">
        <v>0.34806782555792137</v>
      </c>
      <c r="F2108">
        <v>1.0911912370673049</v>
      </c>
    </row>
    <row r="2109" spans="1:6">
      <c r="A2109" t="s">
        <v>887</v>
      </c>
      <c r="B2109">
        <v>2050</v>
      </c>
      <c r="C2109" t="s">
        <v>891</v>
      </c>
      <c r="D2109">
        <v>1.4847878863053869</v>
      </c>
      <c r="E2109">
        <v>0.34806782555792137</v>
      </c>
      <c r="F2109">
        <v>1.1367200607474659</v>
      </c>
    </row>
    <row r="2110" spans="1:6">
      <c r="A2110" t="s">
        <v>887</v>
      </c>
      <c r="B2110">
        <v>2017</v>
      </c>
      <c r="C2110" t="s">
        <v>854</v>
      </c>
      <c r="D2110">
        <v>63.269222689165019</v>
      </c>
      <c r="E2110">
        <v>63.269222689165019</v>
      </c>
      <c r="F2110">
        <v>0</v>
      </c>
    </row>
    <row r="2111" spans="1:6">
      <c r="A2111" t="s">
        <v>887</v>
      </c>
      <c r="B2111">
        <v>2018</v>
      </c>
      <c r="C2111" t="s">
        <v>854</v>
      </c>
      <c r="D2111">
        <v>116.20525779958921</v>
      </c>
      <c r="E2111">
        <v>63.269222689165019</v>
      </c>
      <c r="F2111">
        <v>52.936035110424143</v>
      </c>
    </row>
    <row r="2112" spans="1:6">
      <c r="A2112" t="s">
        <v>887</v>
      </c>
      <c r="B2112">
        <v>2019</v>
      </c>
      <c r="C2112" t="s">
        <v>854</v>
      </c>
      <c r="D2112">
        <v>133.8849308796303</v>
      </c>
      <c r="E2112">
        <v>63.269222689165019</v>
      </c>
      <c r="F2112">
        <v>70.615708190465313</v>
      </c>
    </row>
    <row r="2113" spans="1:6">
      <c r="A2113" t="s">
        <v>887</v>
      </c>
      <c r="B2113">
        <v>2020</v>
      </c>
      <c r="C2113" t="s">
        <v>854</v>
      </c>
      <c r="D2113">
        <v>139.6709198721002</v>
      </c>
      <c r="E2113">
        <v>63.269222689165019</v>
      </c>
      <c r="F2113">
        <v>76.401697182935152</v>
      </c>
    </row>
    <row r="2114" spans="1:6">
      <c r="A2114" t="s">
        <v>887</v>
      </c>
      <c r="B2114">
        <v>2021</v>
      </c>
      <c r="C2114" t="s">
        <v>854</v>
      </c>
      <c r="D2114">
        <v>184.49895580228161</v>
      </c>
      <c r="E2114">
        <v>63.269222689165019</v>
      </c>
      <c r="F2114">
        <v>121.2297331131165</v>
      </c>
    </row>
    <row r="2115" spans="1:6">
      <c r="A2115" t="s">
        <v>887</v>
      </c>
      <c r="B2115">
        <v>2022</v>
      </c>
      <c r="C2115" t="s">
        <v>854</v>
      </c>
      <c r="D2115">
        <v>71.807327081715385</v>
      </c>
      <c r="E2115">
        <v>63.269222689165019</v>
      </c>
      <c r="F2115">
        <v>8.5381043925503661</v>
      </c>
    </row>
    <row r="2116" spans="1:6">
      <c r="A2116" t="s">
        <v>887</v>
      </c>
      <c r="B2116">
        <v>2023</v>
      </c>
      <c r="C2116" t="s">
        <v>854</v>
      </c>
      <c r="D2116">
        <v>71.749457283211271</v>
      </c>
      <c r="E2116">
        <v>63.269222689165019</v>
      </c>
      <c r="F2116">
        <v>8.4802345940462516</v>
      </c>
    </row>
    <row r="2117" spans="1:6">
      <c r="A2117" t="s">
        <v>887</v>
      </c>
      <c r="B2117">
        <v>2024</v>
      </c>
      <c r="C2117" t="s">
        <v>854</v>
      </c>
      <c r="D2117">
        <v>73.255948672787184</v>
      </c>
      <c r="E2117">
        <v>63.269222689165019</v>
      </c>
      <c r="F2117">
        <v>9.9867259836221649</v>
      </c>
    </row>
    <row r="2118" spans="1:6">
      <c r="A2118" t="s">
        <v>887</v>
      </c>
      <c r="B2118">
        <v>2025</v>
      </c>
      <c r="C2118" t="s">
        <v>854</v>
      </c>
      <c r="D2118">
        <v>74.92959469595985</v>
      </c>
      <c r="E2118">
        <v>63.269222689165019</v>
      </c>
      <c r="F2118">
        <v>11.66037200679483</v>
      </c>
    </row>
    <row r="2119" spans="1:6">
      <c r="A2119" t="s">
        <v>887</v>
      </c>
      <c r="B2119">
        <v>2026</v>
      </c>
      <c r="C2119" t="s">
        <v>854</v>
      </c>
      <c r="D2119">
        <v>76.659835514900749</v>
      </c>
      <c r="E2119">
        <v>63.269222689165019</v>
      </c>
      <c r="F2119">
        <v>13.39061282573573</v>
      </c>
    </row>
    <row r="2120" spans="1:6">
      <c r="A2120" t="s">
        <v>887</v>
      </c>
      <c r="B2120">
        <v>2027</v>
      </c>
      <c r="C2120" t="s">
        <v>854</v>
      </c>
      <c r="D2120">
        <v>79.700702286219595</v>
      </c>
      <c r="E2120">
        <v>63.269222689165019</v>
      </c>
      <c r="F2120">
        <v>16.43147959705458</v>
      </c>
    </row>
    <row r="2121" spans="1:6">
      <c r="A2121" t="s">
        <v>887</v>
      </c>
      <c r="B2121">
        <v>2028</v>
      </c>
      <c r="C2121" t="s">
        <v>854</v>
      </c>
      <c r="D2121">
        <v>81.395263110881572</v>
      </c>
      <c r="E2121">
        <v>63.269222689165019</v>
      </c>
      <c r="F2121">
        <v>18.126040421716549</v>
      </c>
    </row>
    <row r="2122" spans="1:6">
      <c r="A2122" t="s">
        <v>887</v>
      </c>
      <c r="B2122">
        <v>2029</v>
      </c>
      <c r="C2122" t="s">
        <v>854</v>
      </c>
      <c r="D2122">
        <v>83.201895630680312</v>
      </c>
      <c r="E2122">
        <v>63.269222689165019</v>
      </c>
      <c r="F2122">
        <v>19.932672941515289</v>
      </c>
    </row>
    <row r="2123" spans="1:6">
      <c r="A2123" t="s">
        <v>887</v>
      </c>
      <c r="B2123">
        <v>2030</v>
      </c>
      <c r="C2123" t="s">
        <v>854</v>
      </c>
      <c r="D2123">
        <v>85.049588909819377</v>
      </c>
      <c r="E2123">
        <v>63.269222689165019</v>
      </c>
      <c r="F2123">
        <v>21.780366220654361</v>
      </c>
    </row>
    <row r="2124" spans="1:6">
      <c r="A2124" t="s">
        <v>887</v>
      </c>
      <c r="B2124">
        <v>2031</v>
      </c>
      <c r="C2124" t="s">
        <v>854</v>
      </c>
      <c r="D2124">
        <v>86.967080916698066</v>
      </c>
      <c r="E2124">
        <v>63.269222689165019</v>
      </c>
      <c r="F2124">
        <v>23.69785822753305</v>
      </c>
    </row>
    <row r="2125" spans="1:6">
      <c r="A2125" t="s">
        <v>887</v>
      </c>
      <c r="B2125">
        <v>2032</v>
      </c>
      <c r="C2125" t="s">
        <v>854</v>
      </c>
      <c r="D2125">
        <v>88.934357224928561</v>
      </c>
      <c r="E2125">
        <v>63.269222689165019</v>
      </c>
      <c r="F2125">
        <v>25.665134535763539</v>
      </c>
    </row>
    <row r="2126" spans="1:6">
      <c r="A2126" t="s">
        <v>887</v>
      </c>
      <c r="B2126">
        <v>2033</v>
      </c>
      <c r="C2126" t="s">
        <v>854</v>
      </c>
      <c r="D2126">
        <v>90.941595505687943</v>
      </c>
      <c r="E2126">
        <v>63.269222689165019</v>
      </c>
      <c r="F2126">
        <v>27.67237281652292</v>
      </c>
    </row>
    <row r="2127" spans="1:6">
      <c r="A2127" t="s">
        <v>887</v>
      </c>
      <c r="B2127">
        <v>2034</v>
      </c>
      <c r="C2127" t="s">
        <v>854</v>
      </c>
      <c r="D2127">
        <v>92.980508938057099</v>
      </c>
      <c r="E2127">
        <v>63.269222689165019</v>
      </c>
      <c r="F2127">
        <v>29.71128624889208</v>
      </c>
    </row>
    <row r="2128" spans="1:6">
      <c r="A2128" t="s">
        <v>887</v>
      </c>
      <c r="B2128">
        <v>2035</v>
      </c>
      <c r="C2128" t="s">
        <v>854</v>
      </c>
      <c r="D2128">
        <v>95.043219172131032</v>
      </c>
      <c r="E2128">
        <v>63.269222689165019</v>
      </c>
      <c r="F2128">
        <v>31.773996482966009</v>
      </c>
    </row>
    <row r="2129" spans="1:6">
      <c r="A2129" t="s">
        <v>887</v>
      </c>
      <c r="B2129">
        <v>2036</v>
      </c>
      <c r="C2129" t="s">
        <v>854</v>
      </c>
      <c r="D2129">
        <v>97.101527827171168</v>
      </c>
      <c r="E2129">
        <v>63.269222689165019</v>
      </c>
      <c r="F2129">
        <v>33.832305138006149</v>
      </c>
    </row>
    <row r="2130" spans="1:6">
      <c r="A2130" t="s">
        <v>887</v>
      </c>
      <c r="B2130">
        <v>2037</v>
      </c>
      <c r="C2130" t="s">
        <v>854</v>
      </c>
      <c r="D2130">
        <v>99.204412355759317</v>
      </c>
      <c r="E2130">
        <v>63.269222689165019</v>
      </c>
      <c r="F2130">
        <v>35.935189666594297</v>
      </c>
    </row>
    <row r="2131" spans="1:6">
      <c r="A2131" t="s">
        <v>887</v>
      </c>
      <c r="B2131">
        <v>2038</v>
      </c>
      <c r="C2131" t="s">
        <v>854</v>
      </c>
      <c r="D2131">
        <v>101.35283811773</v>
      </c>
      <c r="E2131">
        <v>63.269222689165019</v>
      </c>
      <c r="F2131">
        <v>38.083615428564947</v>
      </c>
    </row>
    <row r="2132" spans="1:6">
      <c r="A2132" t="s">
        <v>887</v>
      </c>
      <c r="B2132">
        <v>2039</v>
      </c>
      <c r="C2132" t="s">
        <v>854</v>
      </c>
      <c r="D2132">
        <v>103.5477913792855</v>
      </c>
      <c r="E2132">
        <v>63.269222689165019</v>
      </c>
      <c r="F2132">
        <v>40.278568690120473</v>
      </c>
    </row>
    <row r="2133" spans="1:6">
      <c r="A2133" t="s">
        <v>887</v>
      </c>
      <c r="B2133">
        <v>2040</v>
      </c>
      <c r="C2133" t="s">
        <v>854</v>
      </c>
      <c r="D2133">
        <v>105.790279765756</v>
      </c>
      <c r="E2133">
        <v>63.269222689165019</v>
      </c>
      <c r="F2133">
        <v>42.521057076590957</v>
      </c>
    </row>
    <row r="2134" spans="1:6">
      <c r="A2134" t="s">
        <v>887</v>
      </c>
      <c r="B2134">
        <v>2041</v>
      </c>
      <c r="C2134" t="s">
        <v>854</v>
      </c>
      <c r="D2134">
        <v>108.02843758428151</v>
      </c>
      <c r="E2134">
        <v>63.269222689165019</v>
      </c>
      <c r="F2134">
        <v>44.759214895116529</v>
      </c>
    </row>
    <row r="2135" spans="1:6">
      <c r="A2135" t="s">
        <v>887</v>
      </c>
      <c r="B2135">
        <v>2042</v>
      </c>
      <c r="C2135" t="s">
        <v>854</v>
      </c>
      <c r="D2135">
        <v>110.259932891863</v>
      </c>
      <c r="E2135">
        <v>63.269222689165019</v>
      </c>
      <c r="F2135">
        <v>46.990710202697947</v>
      </c>
    </row>
    <row r="2136" spans="1:6">
      <c r="A2136" t="s">
        <v>887</v>
      </c>
      <c r="B2136">
        <v>2043</v>
      </c>
      <c r="C2136" t="s">
        <v>854</v>
      </c>
      <c r="D2136">
        <v>112.4823932374168</v>
      </c>
      <c r="E2136">
        <v>63.269222689165019</v>
      </c>
      <c r="F2136">
        <v>49.21317054825181</v>
      </c>
    </row>
    <row r="2137" spans="1:6">
      <c r="A2137" t="s">
        <v>887</v>
      </c>
      <c r="B2137">
        <v>2044</v>
      </c>
      <c r="C2137" t="s">
        <v>854</v>
      </c>
      <c r="D2137">
        <v>114.69340952941219</v>
      </c>
      <c r="E2137">
        <v>63.269222689165019</v>
      </c>
      <c r="F2137">
        <v>51.424186840247131</v>
      </c>
    </row>
    <row r="2138" spans="1:6">
      <c r="A2138" t="s">
        <v>887</v>
      </c>
      <c r="B2138">
        <v>2045</v>
      </c>
      <c r="C2138" t="s">
        <v>854</v>
      </c>
      <c r="D2138">
        <v>116.9478867836325</v>
      </c>
      <c r="E2138">
        <v>63.269222689165019</v>
      </c>
      <c r="F2138">
        <v>53.678664094467443</v>
      </c>
    </row>
    <row r="2139" spans="1:6">
      <c r="A2139" t="s">
        <v>887</v>
      </c>
      <c r="B2139">
        <v>2046</v>
      </c>
      <c r="C2139" t="s">
        <v>854</v>
      </c>
      <c r="D2139">
        <v>119.1882053494582</v>
      </c>
      <c r="E2139">
        <v>63.269222689165019</v>
      </c>
      <c r="F2139">
        <v>55.918982660293153</v>
      </c>
    </row>
    <row r="2140" spans="1:6">
      <c r="A2140" t="s">
        <v>887</v>
      </c>
      <c r="B2140">
        <v>2047</v>
      </c>
      <c r="C2140" t="s">
        <v>854</v>
      </c>
      <c r="D2140">
        <v>121.4118465972935</v>
      </c>
      <c r="E2140">
        <v>63.269222689165019</v>
      </c>
      <c r="F2140">
        <v>58.142623908128499</v>
      </c>
    </row>
    <row r="2141" spans="1:6">
      <c r="A2141" t="s">
        <v>887</v>
      </c>
      <c r="B2141">
        <v>2048</v>
      </c>
      <c r="C2141" t="s">
        <v>854</v>
      </c>
      <c r="D2141">
        <v>123.67697332923851</v>
      </c>
      <c r="E2141">
        <v>63.269222689165019</v>
      </c>
      <c r="F2141">
        <v>60.407750640073438</v>
      </c>
    </row>
    <row r="2142" spans="1:6">
      <c r="A2142" t="s">
        <v>887</v>
      </c>
      <c r="B2142">
        <v>2049</v>
      </c>
      <c r="C2142" t="s">
        <v>854</v>
      </c>
      <c r="D2142">
        <v>125.9225210348233</v>
      </c>
      <c r="E2142">
        <v>63.269222689165019</v>
      </c>
      <c r="F2142">
        <v>62.653298345658257</v>
      </c>
    </row>
    <row r="2143" spans="1:6">
      <c r="A2143" t="s">
        <v>887</v>
      </c>
      <c r="B2143">
        <v>2050</v>
      </c>
      <c r="C2143" t="s">
        <v>854</v>
      </c>
      <c r="D2143">
        <v>128.20884014968749</v>
      </c>
      <c r="E2143">
        <v>63.269222689165019</v>
      </c>
      <c r="F2143">
        <v>64.939617460522499</v>
      </c>
    </row>
    <row r="2144" spans="1:6">
      <c r="A2144" t="s">
        <v>887</v>
      </c>
      <c r="B2144">
        <v>2017</v>
      </c>
      <c r="C2144" t="s">
        <v>847</v>
      </c>
      <c r="D2144">
        <v>1682.001121404681</v>
      </c>
      <c r="E2144">
        <v>1682.001121404681</v>
      </c>
      <c r="F2144">
        <v>0</v>
      </c>
    </row>
    <row r="2145" spans="1:6">
      <c r="A2145" t="s">
        <v>887</v>
      </c>
      <c r="B2145">
        <v>2018</v>
      </c>
      <c r="C2145" t="s">
        <v>847</v>
      </c>
      <c r="D2145">
        <v>2152.8057564937899</v>
      </c>
      <c r="E2145">
        <v>1682.001121404681</v>
      </c>
      <c r="F2145">
        <v>470.8046350891093</v>
      </c>
    </row>
    <row r="2146" spans="1:6">
      <c r="A2146" t="s">
        <v>887</v>
      </c>
      <c r="B2146">
        <v>2019</v>
      </c>
      <c r="C2146" t="s">
        <v>847</v>
      </c>
      <c r="D2146">
        <v>1866.815100098521</v>
      </c>
      <c r="E2146">
        <v>1682.001121404681</v>
      </c>
      <c r="F2146">
        <v>184.81397869384</v>
      </c>
    </row>
    <row r="2147" spans="1:6">
      <c r="A2147" t="s">
        <v>887</v>
      </c>
      <c r="B2147">
        <v>2020</v>
      </c>
      <c r="C2147" t="s">
        <v>847</v>
      </c>
      <c r="D2147">
        <v>2390.088983729645</v>
      </c>
      <c r="E2147">
        <v>1682.001121404681</v>
      </c>
      <c r="F2147">
        <v>708.08786232496436</v>
      </c>
    </row>
    <row r="2148" spans="1:6">
      <c r="A2148" t="s">
        <v>887</v>
      </c>
      <c r="B2148">
        <v>2021</v>
      </c>
      <c r="C2148" t="s">
        <v>847</v>
      </c>
      <c r="D2148">
        <v>2942.6588177123649</v>
      </c>
      <c r="E2148">
        <v>1682.001121404681</v>
      </c>
      <c r="F2148">
        <v>1260.657696307685</v>
      </c>
    </row>
    <row r="2149" spans="1:6">
      <c r="A2149" t="s">
        <v>887</v>
      </c>
      <c r="B2149">
        <v>2022</v>
      </c>
      <c r="C2149" t="s">
        <v>847</v>
      </c>
      <c r="D2149">
        <v>3182.7503530658551</v>
      </c>
      <c r="E2149">
        <v>1682.001121404681</v>
      </c>
      <c r="F2149">
        <v>1500.749231661174</v>
      </c>
    </row>
    <row r="2150" spans="1:6">
      <c r="A2150" t="s">
        <v>887</v>
      </c>
      <c r="B2150">
        <v>2023</v>
      </c>
      <c r="C2150" t="s">
        <v>847</v>
      </c>
      <c r="D2150">
        <v>2674.8205892888368</v>
      </c>
      <c r="E2150">
        <v>1682.001121404681</v>
      </c>
      <c r="F2150">
        <v>992.81946788415667</v>
      </c>
    </row>
    <row r="2151" spans="1:6">
      <c r="A2151" t="s">
        <v>887</v>
      </c>
      <c r="B2151">
        <v>2024</v>
      </c>
      <c r="C2151" t="s">
        <v>847</v>
      </c>
      <c r="D2151">
        <v>2485.086006569878</v>
      </c>
      <c r="E2151">
        <v>1682.001121404681</v>
      </c>
      <c r="F2151">
        <v>803.08488516519697</v>
      </c>
    </row>
    <row r="2152" spans="1:6">
      <c r="A2152" t="s">
        <v>887</v>
      </c>
      <c r="B2152">
        <v>2025</v>
      </c>
      <c r="C2152" t="s">
        <v>847</v>
      </c>
      <c r="D2152">
        <v>2417.490523203312</v>
      </c>
      <c r="E2152">
        <v>1682.001121404681</v>
      </c>
      <c r="F2152">
        <v>735.48940179863143</v>
      </c>
    </row>
    <row r="2153" spans="1:6">
      <c r="A2153" t="s">
        <v>887</v>
      </c>
      <c r="B2153">
        <v>2026</v>
      </c>
      <c r="C2153" t="s">
        <v>847</v>
      </c>
      <c r="D2153">
        <v>2401.5096358538658</v>
      </c>
      <c r="E2153">
        <v>1682.001121404681</v>
      </c>
      <c r="F2153">
        <v>719.50851444918521</v>
      </c>
    </row>
    <row r="2154" spans="1:6">
      <c r="A2154" t="s">
        <v>887</v>
      </c>
      <c r="B2154">
        <v>2027</v>
      </c>
      <c r="C2154" t="s">
        <v>847</v>
      </c>
      <c r="D2154">
        <v>2418.4306693347762</v>
      </c>
      <c r="E2154">
        <v>1682.001121404681</v>
      </c>
      <c r="F2154">
        <v>736.42954793009562</v>
      </c>
    </row>
    <row r="2155" spans="1:6">
      <c r="A2155" t="s">
        <v>887</v>
      </c>
      <c r="B2155">
        <v>2028</v>
      </c>
      <c r="C2155" t="s">
        <v>847</v>
      </c>
      <c r="D2155">
        <v>2439.351897627439</v>
      </c>
      <c r="E2155">
        <v>1682.001121404681</v>
      </c>
      <c r="F2155">
        <v>757.35077622275799</v>
      </c>
    </row>
    <row r="2156" spans="1:6">
      <c r="A2156" t="s">
        <v>887</v>
      </c>
      <c r="B2156">
        <v>2029</v>
      </c>
      <c r="C2156" t="s">
        <v>847</v>
      </c>
      <c r="D2156">
        <v>2462.8140744178199</v>
      </c>
      <c r="E2156">
        <v>1682.001121404681</v>
      </c>
      <c r="F2156">
        <v>780.81295301313935</v>
      </c>
    </row>
    <row r="2157" spans="1:6">
      <c r="A2157" t="s">
        <v>887</v>
      </c>
      <c r="B2157">
        <v>2030</v>
      </c>
      <c r="C2157" t="s">
        <v>847</v>
      </c>
      <c r="D2157">
        <v>2487.5916482167231</v>
      </c>
      <c r="E2157">
        <v>1682.001121404681</v>
      </c>
      <c r="F2157">
        <v>805.59052681204253</v>
      </c>
    </row>
    <row r="2158" spans="1:6">
      <c r="A2158" t="s">
        <v>887</v>
      </c>
      <c r="B2158">
        <v>2031</v>
      </c>
      <c r="C2158" t="s">
        <v>847</v>
      </c>
      <c r="D2158">
        <v>2513.3328061756679</v>
      </c>
      <c r="E2158">
        <v>1682.001121404681</v>
      </c>
      <c r="F2158">
        <v>831.33168477098775</v>
      </c>
    </row>
    <row r="2159" spans="1:6">
      <c r="A2159" t="s">
        <v>887</v>
      </c>
      <c r="B2159">
        <v>2032</v>
      </c>
      <c r="C2159" t="s">
        <v>847</v>
      </c>
      <c r="D2159">
        <v>2539.716313035321</v>
      </c>
      <c r="E2159">
        <v>1682.001121404681</v>
      </c>
      <c r="F2159">
        <v>857.71519163063999</v>
      </c>
    </row>
    <row r="2160" spans="1:6">
      <c r="A2160" t="s">
        <v>887</v>
      </c>
      <c r="B2160">
        <v>2033</v>
      </c>
      <c r="C2160" t="s">
        <v>847</v>
      </c>
      <c r="D2160">
        <v>2566.5162452438858</v>
      </c>
      <c r="E2160">
        <v>1682.001121404681</v>
      </c>
      <c r="F2160">
        <v>884.51512383920522</v>
      </c>
    </row>
    <row r="2161" spans="1:6">
      <c r="A2161" t="s">
        <v>887</v>
      </c>
      <c r="B2161">
        <v>2034</v>
      </c>
      <c r="C2161" t="s">
        <v>847</v>
      </c>
      <c r="D2161">
        <v>2593.564936516615</v>
      </c>
      <c r="E2161">
        <v>1682.001121404681</v>
      </c>
      <c r="F2161">
        <v>911.5638151119349</v>
      </c>
    </row>
    <row r="2162" spans="1:6">
      <c r="A2162" t="s">
        <v>887</v>
      </c>
      <c r="B2162">
        <v>2035</v>
      </c>
      <c r="C2162" t="s">
        <v>847</v>
      </c>
      <c r="D2162">
        <v>2620.7272407826181</v>
      </c>
      <c r="E2162">
        <v>1682.001121404681</v>
      </c>
      <c r="F2162">
        <v>938.72611937793704</v>
      </c>
    </row>
    <row r="2163" spans="1:6">
      <c r="A2163" t="s">
        <v>887</v>
      </c>
      <c r="B2163">
        <v>2036</v>
      </c>
      <c r="C2163" t="s">
        <v>847</v>
      </c>
      <c r="D2163">
        <v>2647.742677187372</v>
      </c>
      <c r="E2163">
        <v>1682.001121404681</v>
      </c>
      <c r="F2163">
        <v>965.74155578269097</v>
      </c>
    </row>
    <row r="2164" spans="1:6">
      <c r="A2164" t="s">
        <v>887</v>
      </c>
      <c r="B2164">
        <v>2037</v>
      </c>
      <c r="C2164" t="s">
        <v>847</v>
      </c>
      <c r="D2164">
        <v>2674.8387763044061</v>
      </c>
      <c r="E2164">
        <v>1682.001121404681</v>
      </c>
      <c r="F2164">
        <v>992.83765489972552</v>
      </c>
    </row>
    <row r="2165" spans="1:6">
      <c r="A2165" t="s">
        <v>887</v>
      </c>
      <c r="B2165">
        <v>2038</v>
      </c>
      <c r="C2165" t="s">
        <v>847</v>
      </c>
      <c r="D2165">
        <v>2702.121442054824</v>
      </c>
      <c r="E2165">
        <v>1682.001121404681</v>
      </c>
      <c r="F2165">
        <v>1020.120320650143</v>
      </c>
    </row>
    <row r="2166" spans="1:6">
      <c r="A2166" t="s">
        <v>887</v>
      </c>
      <c r="B2166">
        <v>2039</v>
      </c>
      <c r="C2166" t="s">
        <v>847</v>
      </c>
      <c r="D2166">
        <v>2729.640775413658</v>
      </c>
      <c r="E2166">
        <v>1682.001121404681</v>
      </c>
      <c r="F2166">
        <v>1047.639654008977</v>
      </c>
    </row>
    <row r="2167" spans="1:6">
      <c r="A2167" t="s">
        <v>887</v>
      </c>
      <c r="B2167">
        <v>2040</v>
      </c>
      <c r="C2167" t="s">
        <v>847</v>
      </c>
      <c r="D2167">
        <v>2757.4212926666528</v>
      </c>
      <c r="E2167">
        <v>1682.001121404681</v>
      </c>
      <c r="F2167">
        <v>1075.4201712619731</v>
      </c>
    </row>
    <row r="2168" spans="1:6">
      <c r="A2168" t="s">
        <v>887</v>
      </c>
      <c r="B2168">
        <v>2041</v>
      </c>
      <c r="C2168" t="s">
        <v>847</v>
      </c>
      <c r="D2168">
        <v>2785.1241533851548</v>
      </c>
      <c r="E2168">
        <v>1682.001121404681</v>
      </c>
      <c r="F2168">
        <v>1103.123031980474</v>
      </c>
    </row>
    <row r="2169" spans="1:6">
      <c r="A2169" t="s">
        <v>887</v>
      </c>
      <c r="B2169">
        <v>2042</v>
      </c>
      <c r="C2169" t="s">
        <v>847</v>
      </c>
      <c r="D2169">
        <v>2812.5848124015279</v>
      </c>
      <c r="E2169">
        <v>1682.001121404681</v>
      </c>
      <c r="F2169">
        <v>1130.5836909968471</v>
      </c>
    </row>
    <row r="2170" spans="1:6">
      <c r="A2170" t="s">
        <v>887</v>
      </c>
      <c r="B2170">
        <v>2043</v>
      </c>
      <c r="C2170" t="s">
        <v>847</v>
      </c>
      <c r="D2170">
        <v>2839.7187303385172</v>
      </c>
      <c r="E2170">
        <v>1682.001121404681</v>
      </c>
      <c r="F2170">
        <v>1157.717608933837</v>
      </c>
    </row>
    <row r="2171" spans="1:6">
      <c r="A2171" t="s">
        <v>887</v>
      </c>
      <c r="B2171">
        <v>2044</v>
      </c>
      <c r="C2171" t="s">
        <v>847</v>
      </c>
      <c r="D2171">
        <v>2866.4781386539862</v>
      </c>
      <c r="E2171">
        <v>1682.001121404681</v>
      </c>
      <c r="F2171">
        <v>1184.4770172493061</v>
      </c>
    </row>
    <row r="2172" spans="1:6">
      <c r="A2172" t="s">
        <v>887</v>
      </c>
      <c r="B2172">
        <v>2045</v>
      </c>
      <c r="C2172" t="s">
        <v>847</v>
      </c>
      <c r="D2172">
        <v>2893.198161962091</v>
      </c>
      <c r="E2172">
        <v>1682.001121404681</v>
      </c>
      <c r="F2172">
        <v>1211.1970405574109</v>
      </c>
    </row>
    <row r="2173" spans="1:6">
      <c r="A2173" t="s">
        <v>887</v>
      </c>
      <c r="B2173">
        <v>2046</v>
      </c>
      <c r="C2173" t="s">
        <v>847</v>
      </c>
      <c r="D2173">
        <v>2919.6643246964732</v>
      </c>
      <c r="E2173">
        <v>1682.001121404681</v>
      </c>
      <c r="F2173">
        <v>1237.6632032917919</v>
      </c>
    </row>
    <row r="2174" spans="1:6">
      <c r="A2174" t="s">
        <v>887</v>
      </c>
      <c r="B2174">
        <v>2047</v>
      </c>
      <c r="C2174" t="s">
        <v>847</v>
      </c>
      <c r="D2174">
        <v>2945.7693691239219</v>
      </c>
      <c r="E2174">
        <v>1682.001121404681</v>
      </c>
      <c r="F2174">
        <v>1263.768247719242</v>
      </c>
    </row>
    <row r="2175" spans="1:6">
      <c r="A2175" t="s">
        <v>887</v>
      </c>
      <c r="B2175">
        <v>2048</v>
      </c>
      <c r="C2175" t="s">
        <v>847</v>
      </c>
      <c r="D2175">
        <v>2971.831550765065</v>
      </c>
      <c r="E2175">
        <v>1682.001121404681</v>
      </c>
      <c r="F2175">
        <v>1289.8304293603851</v>
      </c>
    </row>
    <row r="2176" spans="1:6">
      <c r="A2176" t="s">
        <v>887</v>
      </c>
      <c r="B2176">
        <v>2049</v>
      </c>
      <c r="C2176" t="s">
        <v>847</v>
      </c>
      <c r="D2176">
        <v>2997.618204312228</v>
      </c>
      <c r="E2176">
        <v>1682.001121404681</v>
      </c>
      <c r="F2176">
        <v>1315.6170829075479</v>
      </c>
    </row>
    <row r="2177" spans="1:6">
      <c r="A2177" t="s">
        <v>887</v>
      </c>
      <c r="B2177">
        <v>2050</v>
      </c>
      <c r="C2177" t="s">
        <v>847</v>
      </c>
      <c r="D2177">
        <v>3023.3968706114229</v>
      </c>
      <c r="E2177">
        <v>1682.001121404681</v>
      </c>
      <c r="F2177">
        <v>1341.3957492067429</v>
      </c>
    </row>
    <row r="2178" spans="1:6">
      <c r="A2178" t="s">
        <v>887</v>
      </c>
      <c r="B2178">
        <v>2017</v>
      </c>
      <c r="C2178" t="s">
        <v>892</v>
      </c>
      <c r="D2178">
        <v>0</v>
      </c>
      <c r="E2178">
        <v>0</v>
      </c>
      <c r="F2178">
        <v>0</v>
      </c>
    </row>
    <row r="2179" spans="1:6">
      <c r="A2179" t="s">
        <v>887</v>
      </c>
      <c r="B2179">
        <v>2018</v>
      </c>
      <c r="C2179" t="s">
        <v>892</v>
      </c>
      <c r="D2179">
        <v>2.4297871170741012</v>
      </c>
      <c r="E2179">
        <v>0</v>
      </c>
      <c r="F2179">
        <v>2.4297871170741012</v>
      </c>
    </row>
    <row r="2180" spans="1:6">
      <c r="A2180" t="s">
        <v>887</v>
      </c>
      <c r="B2180">
        <v>2019</v>
      </c>
      <c r="C2180" t="s">
        <v>892</v>
      </c>
      <c r="D2180">
        <v>0</v>
      </c>
      <c r="E2180">
        <v>0</v>
      </c>
      <c r="F2180">
        <v>0</v>
      </c>
    </row>
    <row r="2181" spans="1:6">
      <c r="A2181" t="s">
        <v>887</v>
      </c>
      <c r="B2181">
        <v>2020</v>
      </c>
      <c r="C2181" t="s">
        <v>892</v>
      </c>
      <c r="D2181">
        <v>4.2042163058434001</v>
      </c>
      <c r="E2181">
        <v>0</v>
      </c>
      <c r="F2181">
        <v>4.2042163058434001</v>
      </c>
    </row>
    <row r="2182" spans="1:6">
      <c r="A2182" t="s">
        <v>887</v>
      </c>
      <c r="B2182">
        <v>2021</v>
      </c>
      <c r="C2182" t="s">
        <v>892</v>
      </c>
      <c r="D2182">
        <v>25.307917454437831</v>
      </c>
      <c r="E2182">
        <v>0</v>
      </c>
      <c r="F2182">
        <v>25.307917454437831</v>
      </c>
    </row>
    <row r="2183" spans="1:6">
      <c r="A2183" t="s">
        <v>887</v>
      </c>
      <c r="B2183">
        <v>2022</v>
      </c>
      <c r="C2183" t="s">
        <v>892</v>
      </c>
      <c r="D2183">
        <v>25.61529553152646</v>
      </c>
      <c r="E2183">
        <v>0</v>
      </c>
      <c r="F2183">
        <v>25.61529553152646</v>
      </c>
    </row>
    <row r="2184" spans="1:6">
      <c r="A2184" t="s">
        <v>887</v>
      </c>
      <c r="B2184">
        <v>2023</v>
      </c>
      <c r="C2184" t="s">
        <v>892</v>
      </c>
      <c r="D2184">
        <v>25.604407126463808</v>
      </c>
      <c r="E2184">
        <v>0</v>
      </c>
      <c r="F2184">
        <v>25.604407126463808</v>
      </c>
    </row>
    <row r="2185" spans="1:6">
      <c r="A2185" t="s">
        <v>887</v>
      </c>
      <c r="B2185">
        <v>2024</v>
      </c>
      <c r="C2185" t="s">
        <v>892</v>
      </c>
      <c r="D2185">
        <v>25.88652032532212</v>
      </c>
      <c r="E2185">
        <v>0</v>
      </c>
      <c r="F2185">
        <v>25.88652032532212</v>
      </c>
    </row>
    <row r="2186" spans="1:6">
      <c r="A2186" t="s">
        <v>887</v>
      </c>
      <c r="B2186">
        <v>2025</v>
      </c>
      <c r="C2186" t="s">
        <v>892</v>
      </c>
      <c r="D2186">
        <v>26.19673919459558</v>
      </c>
      <c r="E2186">
        <v>0</v>
      </c>
      <c r="F2186">
        <v>26.19673919459558</v>
      </c>
    </row>
    <row r="2187" spans="1:6">
      <c r="A2187" t="s">
        <v>887</v>
      </c>
      <c r="B2187">
        <v>2026</v>
      </c>
      <c r="C2187" t="s">
        <v>892</v>
      </c>
      <c r="D2187">
        <v>26.514024168143731</v>
      </c>
      <c r="E2187">
        <v>0</v>
      </c>
      <c r="F2187">
        <v>26.514024168143731</v>
      </c>
    </row>
    <row r="2188" spans="1:6">
      <c r="A2188" t="s">
        <v>887</v>
      </c>
      <c r="B2188">
        <v>2027</v>
      </c>
      <c r="C2188" t="s">
        <v>892</v>
      </c>
      <c r="D2188">
        <v>27.063554670150861</v>
      </c>
      <c r="E2188">
        <v>0</v>
      </c>
      <c r="F2188">
        <v>27.063554670150861</v>
      </c>
    </row>
    <row r="2189" spans="1:6">
      <c r="A2189" t="s">
        <v>887</v>
      </c>
      <c r="B2189">
        <v>2028</v>
      </c>
      <c r="C2189" t="s">
        <v>892</v>
      </c>
      <c r="D2189">
        <v>27.365489853789441</v>
      </c>
      <c r="E2189">
        <v>0</v>
      </c>
      <c r="F2189">
        <v>27.365489853789441</v>
      </c>
    </row>
    <row r="2190" spans="1:6">
      <c r="A2190" t="s">
        <v>887</v>
      </c>
      <c r="B2190">
        <v>2029</v>
      </c>
      <c r="C2190" t="s">
        <v>892</v>
      </c>
      <c r="D2190">
        <v>27.684139491873641</v>
      </c>
      <c r="E2190">
        <v>0</v>
      </c>
      <c r="F2190">
        <v>27.684139491873641</v>
      </c>
    </row>
    <row r="2191" spans="1:6">
      <c r="A2191" t="s">
        <v>887</v>
      </c>
      <c r="B2191">
        <v>2030</v>
      </c>
      <c r="C2191" t="s">
        <v>892</v>
      </c>
      <c r="D2191">
        <v>28.00666645803107</v>
      </c>
      <c r="E2191">
        <v>0</v>
      </c>
      <c r="F2191">
        <v>28.00666645803107</v>
      </c>
    </row>
    <row r="2192" spans="1:6">
      <c r="A2192" t="s">
        <v>887</v>
      </c>
      <c r="B2192">
        <v>2031</v>
      </c>
      <c r="C2192" t="s">
        <v>892</v>
      </c>
      <c r="D2192">
        <v>28.337894396568242</v>
      </c>
      <c r="E2192">
        <v>0</v>
      </c>
      <c r="F2192">
        <v>28.337894396568242</v>
      </c>
    </row>
    <row r="2193" spans="1:6">
      <c r="A2193" t="s">
        <v>887</v>
      </c>
      <c r="B2193">
        <v>2032</v>
      </c>
      <c r="C2193" t="s">
        <v>892</v>
      </c>
      <c r="D2193">
        <v>28.674153955586</v>
      </c>
      <c r="E2193">
        <v>0</v>
      </c>
      <c r="F2193">
        <v>28.674153955586</v>
      </c>
    </row>
    <row r="2194" spans="1:6">
      <c r="A2194" t="s">
        <v>887</v>
      </c>
      <c r="B2194">
        <v>2033</v>
      </c>
      <c r="C2194" t="s">
        <v>892</v>
      </c>
      <c r="D2194">
        <v>29.013639837632439</v>
      </c>
      <c r="E2194">
        <v>0</v>
      </c>
      <c r="F2194">
        <v>29.013639837632439</v>
      </c>
    </row>
    <row r="2195" spans="1:6">
      <c r="A2195" t="s">
        <v>887</v>
      </c>
      <c r="B2195">
        <v>2034</v>
      </c>
      <c r="C2195" t="s">
        <v>892</v>
      </c>
      <c r="D2195">
        <v>29.354876201459899</v>
      </c>
      <c r="E2195">
        <v>0</v>
      </c>
      <c r="F2195">
        <v>29.354876201459899</v>
      </c>
    </row>
    <row r="2196" spans="1:6">
      <c r="A2196" t="s">
        <v>887</v>
      </c>
      <c r="B2196">
        <v>2035</v>
      </c>
      <c r="C2196" t="s">
        <v>892</v>
      </c>
      <c r="D2196">
        <v>29.696515031574648</v>
      </c>
      <c r="E2196">
        <v>0</v>
      </c>
      <c r="F2196">
        <v>29.696515031574648</v>
      </c>
    </row>
    <row r="2197" spans="1:6">
      <c r="A2197" t="s">
        <v>887</v>
      </c>
      <c r="B2197">
        <v>2036</v>
      </c>
      <c r="C2197" t="s">
        <v>892</v>
      </c>
      <c r="D2197">
        <v>30.033949013076469</v>
      </c>
      <c r="E2197">
        <v>0</v>
      </c>
      <c r="F2197">
        <v>30.033949013076469</v>
      </c>
    </row>
    <row r="2198" spans="1:6">
      <c r="A2198" t="s">
        <v>887</v>
      </c>
      <c r="B2198">
        <v>2037</v>
      </c>
      <c r="C2198" t="s">
        <v>892</v>
      </c>
      <c r="D2198">
        <v>30.37521717147586</v>
      </c>
      <c r="E2198">
        <v>0</v>
      </c>
      <c r="F2198">
        <v>30.37521717147586</v>
      </c>
    </row>
    <row r="2199" spans="1:6">
      <c r="A2199" t="s">
        <v>887</v>
      </c>
      <c r="B2199">
        <v>2038</v>
      </c>
      <c r="C2199" t="s">
        <v>892</v>
      </c>
      <c r="D2199">
        <v>30.720363073554129</v>
      </c>
      <c r="E2199">
        <v>0</v>
      </c>
      <c r="F2199">
        <v>30.720363073554129</v>
      </c>
    </row>
    <row r="2200" spans="1:6">
      <c r="A2200" t="s">
        <v>887</v>
      </c>
      <c r="B2200">
        <v>2039</v>
      </c>
      <c r="C2200" t="s">
        <v>892</v>
      </c>
      <c r="D2200">
        <v>31.069430781130919</v>
      </c>
      <c r="E2200">
        <v>0</v>
      </c>
      <c r="F2200">
        <v>31.069430781130919</v>
      </c>
    </row>
    <row r="2201" spans="1:6">
      <c r="A2201" t="s">
        <v>887</v>
      </c>
      <c r="B2201">
        <v>2040</v>
      </c>
      <c r="C2201" t="s">
        <v>892</v>
      </c>
      <c r="D2201">
        <v>31.422464856689121</v>
      </c>
      <c r="E2201">
        <v>0</v>
      </c>
      <c r="F2201">
        <v>31.422464856689121</v>
      </c>
    </row>
    <row r="2202" spans="1:6">
      <c r="A2202" t="s">
        <v>887</v>
      </c>
      <c r="B2202">
        <v>2041</v>
      </c>
      <c r="C2202" t="s">
        <v>892</v>
      </c>
      <c r="D2202">
        <v>31.77130758140262</v>
      </c>
      <c r="E2202">
        <v>0</v>
      </c>
      <c r="F2202">
        <v>31.77130758140262</v>
      </c>
    </row>
    <row r="2203" spans="1:6">
      <c r="A2203" t="s">
        <v>887</v>
      </c>
      <c r="B2203">
        <v>2042</v>
      </c>
      <c r="C2203" t="s">
        <v>892</v>
      </c>
      <c r="D2203">
        <v>32.115727280607032</v>
      </c>
      <c r="E2203">
        <v>0</v>
      </c>
      <c r="F2203">
        <v>32.115727280607032</v>
      </c>
    </row>
    <row r="2204" spans="1:6">
      <c r="A2204" t="s">
        <v>887</v>
      </c>
      <c r="B2204">
        <v>2043</v>
      </c>
      <c r="C2204" t="s">
        <v>892</v>
      </c>
      <c r="D2204">
        <v>32.455493047219292</v>
      </c>
      <c r="E2204">
        <v>0</v>
      </c>
      <c r="F2204">
        <v>32.455493047219292</v>
      </c>
    </row>
    <row r="2205" spans="1:6">
      <c r="A2205" t="s">
        <v>887</v>
      </c>
      <c r="B2205">
        <v>2044</v>
      </c>
      <c r="C2205" t="s">
        <v>892</v>
      </c>
      <c r="D2205">
        <v>32.790374993197609</v>
      </c>
      <c r="E2205">
        <v>0</v>
      </c>
      <c r="F2205">
        <v>32.790374993197609</v>
      </c>
    </row>
    <row r="2206" spans="1:6">
      <c r="A2206" t="s">
        <v>887</v>
      </c>
      <c r="B2206">
        <v>2045</v>
      </c>
      <c r="C2206" t="s">
        <v>892</v>
      </c>
      <c r="D2206">
        <v>33.12871231474454</v>
      </c>
      <c r="E2206">
        <v>0</v>
      </c>
      <c r="F2206">
        <v>33.12871231474454</v>
      </c>
    </row>
    <row r="2207" spans="1:6">
      <c r="A2207" t="s">
        <v>887</v>
      </c>
      <c r="B2207">
        <v>2046</v>
      </c>
      <c r="C2207" t="s">
        <v>892</v>
      </c>
      <c r="D2207">
        <v>33.461884448693333</v>
      </c>
      <c r="E2207">
        <v>0</v>
      </c>
      <c r="F2207">
        <v>33.461884448693333</v>
      </c>
    </row>
    <row r="2208" spans="1:6">
      <c r="A2208" t="s">
        <v>887</v>
      </c>
      <c r="B2208">
        <v>2047</v>
      </c>
      <c r="C2208" t="s">
        <v>892</v>
      </c>
      <c r="D2208">
        <v>33.789661962607738</v>
      </c>
      <c r="E2208">
        <v>0</v>
      </c>
      <c r="F2208">
        <v>33.789661962607738</v>
      </c>
    </row>
    <row r="2209" spans="1:6">
      <c r="A2209" t="s">
        <v>887</v>
      </c>
      <c r="B2209">
        <v>2048</v>
      </c>
      <c r="C2209" t="s">
        <v>892</v>
      </c>
      <c r="D2209">
        <v>34.120650237075481</v>
      </c>
      <c r="E2209">
        <v>0</v>
      </c>
      <c r="F2209">
        <v>34.120650237075481</v>
      </c>
    </row>
    <row r="2210" spans="1:6">
      <c r="A2210" t="s">
        <v>887</v>
      </c>
      <c r="B2210">
        <v>2049</v>
      </c>
      <c r="C2210" t="s">
        <v>892</v>
      </c>
      <c r="D2210">
        <v>34.445961186323103</v>
      </c>
      <c r="E2210">
        <v>0</v>
      </c>
      <c r="F2210">
        <v>34.445961186323103</v>
      </c>
    </row>
    <row r="2211" spans="1:6">
      <c r="A2211" t="s">
        <v>887</v>
      </c>
      <c r="B2211">
        <v>2050</v>
      </c>
      <c r="C2211" t="s">
        <v>892</v>
      </c>
      <c r="D2211">
        <v>34.774373694684172</v>
      </c>
      <c r="E2211">
        <v>0</v>
      </c>
      <c r="F2211">
        <v>34.774373694684172</v>
      </c>
    </row>
    <row r="2212" spans="1:6">
      <c r="A2212" t="s">
        <v>887</v>
      </c>
      <c r="B2212">
        <v>2017</v>
      </c>
      <c r="C2212" t="s">
        <v>853</v>
      </c>
      <c r="D2212">
        <v>0</v>
      </c>
      <c r="E2212">
        <v>0</v>
      </c>
      <c r="F2212">
        <v>0</v>
      </c>
    </row>
    <row r="2213" spans="1:6">
      <c r="A2213" t="s">
        <v>887</v>
      </c>
      <c r="B2213">
        <v>2018</v>
      </c>
      <c r="C2213" t="s">
        <v>853</v>
      </c>
      <c r="D2213">
        <v>0</v>
      </c>
      <c r="E2213">
        <v>0</v>
      </c>
      <c r="F2213">
        <v>0</v>
      </c>
    </row>
    <row r="2214" spans="1:6">
      <c r="A2214" t="s">
        <v>887</v>
      </c>
      <c r="B2214">
        <v>2019</v>
      </c>
      <c r="C2214" t="s">
        <v>853</v>
      </c>
      <c r="D2214">
        <v>0</v>
      </c>
      <c r="E2214">
        <v>0</v>
      </c>
      <c r="F2214">
        <v>0</v>
      </c>
    </row>
    <row r="2215" spans="1:6">
      <c r="A2215" t="s">
        <v>887</v>
      </c>
      <c r="B2215">
        <v>2020</v>
      </c>
      <c r="C2215" t="s">
        <v>853</v>
      </c>
      <c r="D2215">
        <v>0</v>
      </c>
      <c r="E2215">
        <v>0</v>
      </c>
      <c r="F2215">
        <v>0</v>
      </c>
    </row>
    <row r="2216" spans="1:6">
      <c r="A2216" t="s">
        <v>887</v>
      </c>
      <c r="B2216">
        <v>2021</v>
      </c>
      <c r="C2216" t="s">
        <v>853</v>
      </c>
      <c r="D2216">
        <v>0</v>
      </c>
      <c r="E2216">
        <v>0</v>
      </c>
      <c r="F2216">
        <v>0</v>
      </c>
    </row>
    <row r="2217" spans="1:6">
      <c r="A2217" t="s">
        <v>887</v>
      </c>
      <c r="B2217">
        <v>2022</v>
      </c>
      <c r="C2217" t="s">
        <v>853</v>
      </c>
      <c r="D2217">
        <v>0</v>
      </c>
      <c r="E2217">
        <v>0</v>
      </c>
      <c r="F2217">
        <v>0</v>
      </c>
    </row>
    <row r="2218" spans="1:6">
      <c r="A2218" t="s">
        <v>887</v>
      </c>
      <c r="B2218">
        <v>2023</v>
      </c>
      <c r="C2218" t="s">
        <v>853</v>
      </c>
      <c r="D2218">
        <v>0</v>
      </c>
      <c r="E2218">
        <v>0</v>
      </c>
      <c r="F2218">
        <v>0</v>
      </c>
    </row>
    <row r="2219" spans="1:6">
      <c r="A2219" t="s">
        <v>887</v>
      </c>
      <c r="B2219">
        <v>2024</v>
      </c>
      <c r="C2219" t="s">
        <v>853</v>
      </c>
      <c r="D2219">
        <v>0</v>
      </c>
      <c r="E2219">
        <v>0</v>
      </c>
      <c r="F2219">
        <v>0</v>
      </c>
    </row>
    <row r="2220" spans="1:6">
      <c r="A2220" t="s">
        <v>887</v>
      </c>
      <c r="B2220">
        <v>2025</v>
      </c>
      <c r="C2220" t="s">
        <v>853</v>
      </c>
      <c r="D2220">
        <v>0</v>
      </c>
      <c r="E2220">
        <v>0</v>
      </c>
      <c r="F2220">
        <v>0</v>
      </c>
    </row>
    <row r="2221" spans="1:6">
      <c r="A2221" t="s">
        <v>887</v>
      </c>
      <c r="B2221">
        <v>2026</v>
      </c>
      <c r="C2221" t="s">
        <v>853</v>
      </c>
      <c r="D2221">
        <v>0</v>
      </c>
      <c r="E2221">
        <v>0</v>
      </c>
      <c r="F2221">
        <v>0</v>
      </c>
    </row>
    <row r="2222" spans="1:6">
      <c r="A2222" t="s">
        <v>887</v>
      </c>
      <c r="B2222">
        <v>2027</v>
      </c>
      <c r="C2222" t="s">
        <v>853</v>
      </c>
      <c r="D2222">
        <v>0</v>
      </c>
      <c r="E2222">
        <v>0</v>
      </c>
      <c r="F2222">
        <v>0</v>
      </c>
    </row>
    <row r="2223" spans="1:6">
      <c r="A2223" t="s">
        <v>887</v>
      </c>
      <c r="B2223">
        <v>2028</v>
      </c>
      <c r="C2223" t="s">
        <v>853</v>
      </c>
      <c r="D2223">
        <v>0</v>
      </c>
      <c r="E2223">
        <v>0</v>
      </c>
      <c r="F2223">
        <v>0</v>
      </c>
    </row>
    <row r="2224" spans="1:6">
      <c r="A2224" t="s">
        <v>887</v>
      </c>
      <c r="B2224">
        <v>2029</v>
      </c>
      <c r="C2224" t="s">
        <v>853</v>
      </c>
      <c r="D2224">
        <v>0</v>
      </c>
      <c r="E2224">
        <v>0</v>
      </c>
      <c r="F2224">
        <v>0</v>
      </c>
    </row>
    <row r="2225" spans="1:6">
      <c r="A2225" t="s">
        <v>887</v>
      </c>
      <c r="B2225">
        <v>2030</v>
      </c>
      <c r="C2225" t="s">
        <v>853</v>
      </c>
      <c r="D2225">
        <v>0</v>
      </c>
      <c r="E2225">
        <v>0</v>
      </c>
      <c r="F2225">
        <v>0</v>
      </c>
    </row>
    <row r="2226" spans="1:6">
      <c r="A2226" t="s">
        <v>887</v>
      </c>
      <c r="B2226">
        <v>2031</v>
      </c>
      <c r="C2226" t="s">
        <v>853</v>
      </c>
      <c r="D2226">
        <v>0</v>
      </c>
      <c r="E2226">
        <v>0</v>
      </c>
      <c r="F2226">
        <v>0</v>
      </c>
    </row>
    <row r="2227" spans="1:6">
      <c r="A2227" t="s">
        <v>887</v>
      </c>
      <c r="B2227">
        <v>2032</v>
      </c>
      <c r="C2227" t="s">
        <v>853</v>
      </c>
      <c r="D2227">
        <v>0</v>
      </c>
      <c r="E2227">
        <v>0</v>
      </c>
      <c r="F2227">
        <v>0</v>
      </c>
    </row>
    <row r="2228" spans="1:6">
      <c r="A2228" t="s">
        <v>887</v>
      </c>
      <c r="B2228">
        <v>2033</v>
      </c>
      <c r="C2228" t="s">
        <v>853</v>
      </c>
      <c r="D2228">
        <v>0</v>
      </c>
      <c r="E2228">
        <v>0</v>
      </c>
      <c r="F2228">
        <v>0</v>
      </c>
    </row>
    <row r="2229" spans="1:6">
      <c r="A2229" t="s">
        <v>887</v>
      </c>
      <c r="B2229">
        <v>2034</v>
      </c>
      <c r="C2229" t="s">
        <v>853</v>
      </c>
      <c r="D2229">
        <v>0</v>
      </c>
      <c r="E2229">
        <v>0</v>
      </c>
      <c r="F2229">
        <v>0</v>
      </c>
    </row>
    <row r="2230" spans="1:6">
      <c r="A2230" t="s">
        <v>887</v>
      </c>
      <c r="B2230">
        <v>2035</v>
      </c>
      <c r="C2230" t="s">
        <v>853</v>
      </c>
      <c r="D2230">
        <v>0</v>
      </c>
      <c r="E2230">
        <v>0</v>
      </c>
      <c r="F2230">
        <v>0</v>
      </c>
    </row>
    <row r="2231" spans="1:6">
      <c r="A2231" t="s">
        <v>887</v>
      </c>
      <c r="B2231">
        <v>2036</v>
      </c>
      <c r="C2231" t="s">
        <v>853</v>
      </c>
      <c r="D2231">
        <v>0</v>
      </c>
      <c r="E2231">
        <v>0</v>
      </c>
      <c r="F2231">
        <v>0</v>
      </c>
    </row>
    <row r="2232" spans="1:6">
      <c r="A2232" t="s">
        <v>887</v>
      </c>
      <c r="B2232">
        <v>2037</v>
      </c>
      <c r="C2232" t="s">
        <v>853</v>
      </c>
      <c r="D2232">
        <v>0</v>
      </c>
      <c r="E2232">
        <v>0</v>
      </c>
      <c r="F2232">
        <v>0</v>
      </c>
    </row>
    <row r="2233" spans="1:6">
      <c r="A2233" t="s">
        <v>887</v>
      </c>
      <c r="B2233">
        <v>2038</v>
      </c>
      <c r="C2233" t="s">
        <v>853</v>
      </c>
      <c r="D2233">
        <v>0</v>
      </c>
      <c r="E2233">
        <v>0</v>
      </c>
      <c r="F2233">
        <v>0</v>
      </c>
    </row>
    <row r="2234" spans="1:6">
      <c r="A2234" t="s">
        <v>887</v>
      </c>
      <c r="B2234">
        <v>2039</v>
      </c>
      <c r="C2234" t="s">
        <v>853</v>
      </c>
      <c r="D2234">
        <v>0</v>
      </c>
      <c r="E2234">
        <v>0</v>
      </c>
      <c r="F2234">
        <v>0</v>
      </c>
    </row>
    <row r="2235" spans="1:6">
      <c r="A2235" t="s">
        <v>887</v>
      </c>
      <c r="B2235">
        <v>2040</v>
      </c>
      <c r="C2235" t="s">
        <v>853</v>
      </c>
      <c r="D2235">
        <v>0</v>
      </c>
      <c r="E2235">
        <v>0</v>
      </c>
      <c r="F2235">
        <v>0</v>
      </c>
    </row>
    <row r="2236" spans="1:6">
      <c r="A2236" t="s">
        <v>887</v>
      </c>
      <c r="B2236">
        <v>2041</v>
      </c>
      <c r="C2236" t="s">
        <v>853</v>
      </c>
      <c r="D2236">
        <v>0</v>
      </c>
      <c r="E2236">
        <v>0</v>
      </c>
      <c r="F2236">
        <v>0</v>
      </c>
    </row>
    <row r="2237" spans="1:6">
      <c r="A2237" t="s">
        <v>887</v>
      </c>
      <c r="B2237">
        <v>2042</v>
      </c>
      <c r="C2237" t="s">
        <v>853</v>
      </c>
      <c r="D2237">
        <v>0</v>
      </c>
      <c r="E2237">
        <v>0</v>
      </c>
      <c r="F2237">
        <v>0</v>
      </c>
    </row>
    <row r="2238" spans="1:6">
      <c r="A2238" t="s">
        <v>887</v>
      </c>
      <c r="B2238">
        <v>2043</v>
      </c>
      <c r="C2238" t="s">
        <v>853</v>
      </c>
      <c r="D2238">
        <v>0</v>
      </c>
      <c r="E2238">
        <v>0</v>
      </c>
      <c r="F2238">
        <v>0</v>
      </c>
    </row>
    <row r="2239" spans="1:6">
      <c r="A2239" t="s">
        <v>887</v>
      </c>
      <c r="B2239">
        <v>2044</v>
      </c>
      <c r="C2239" t="s">
        <v>853</v>
      </c>
      <c r="D2239">
        <v>0</v>
      </c>
      <c r="E2239">
        <v>0</v>
      </c>
      <c r="F2239">
        <v>0</v>
      </c>
    </row>
    <row r="2240" spans="1:6">
      <c r="A2240" t="s">
        <v>887</v>
      </c>
      <c r="B2240">
        <v>2045</v>
      </c>
      <c r="C2240" t="s">
        <v>853</v>
      </c>
      <c r="D2240">
        <v>0</v>
      </c>
      <c r="E2240">
        <v>0</v>
      </c>
      <c r="F2240">
        <v>0</v>
      </c>
    </row>
    <row r="2241" spans="1:6">
      <c r="A2241" t="s">
        <v>887</v>
      </c>
      <c r="B2241">
        <v>2046</v>
      </c>
      <c r="C2241" t="s">
        <v>853</v>
      </c>
      <c r="D2241">
        <v>0</v>
      </c>
      <c r="E2241">
        <v>0</v>
      </c>
      <c r="F2241">
        <v>0</v>
      </c>
    </row>
    <row r="2242" spans="1:6">
      <c r="A2242" t="s">
        <v>887</v>
      </c>
      <c r="B2242">
        <v>2047</v>
      </c>
      <c r="C2242" t="s">
        <v>853</v>
      </c>
      <c r="D2242">
        <v>0</v>
      </c>
      <c r="E2242">
        <v>0</v>
      </c>
      <c r="F2242">
        <v>0</v>
      </c>
    </row>
    <row r="2243" spans="1:6">
      <c r="A2243" t="s">
        <v>887</v>
      </c>
      <c r="B2243">
        <v>2048</v>
      </c>
      <c r="C2243" t="s">
        <v>853</v>
      </c>
      <c r="D2243">
        <v>0</v>
      </c>
      <c r="E2243">
        <v>0</v>
      </c>
      <c r="F2243">
        <v>0</v>
      </c>
    </row>
    <row r="2244" spans="1:6">
      <c r="A2244" t="s">
        <v>887</v>
      </c>
      <c r="B2244">
        <v>2049</v>
      </c>
      <c r="C2244" t="s">
        <v>853</v>
      </c>
      <c r="D2244">
        <v>0</v>
      </c>
      <c r="E2244">
        <v>0</v>
      </c>
      <c r="F2244">
        <v>0</v>
      </c>
    </row>
    <row r="2245" spans="1:6">
      <c r="A2245" t="s">
        <v>887</v>
      </c>
      <c r="B2245">
        <v>2050</v>
      </c>
      <c r="C2245" t="s">
        <v>853</v>
      </c>
      <c r="D2245">
        <v>0</v>
      </c>
      <c r="E2245">
        <v>0</v>
      </c>
      <c r="F2245">
        <v>0</v>
      </c>
    </row>
    <row r="2246" spans="1:6">
      <c r="A2246" t="s">
        <v>888</v>
      </c>
      <c r="B2246">
        <v>2017</v>
      </c>
      <c r="C2246" t="s">
        <v>323</v>
      </c>
      <c r="D2246">
        <v>1.425116301857545</v>
      </c>
      <c r="E2246">
        <v>1.425116301857545</v>
      </c>
      <c r="F2246">
        <v>0</v>
      </c>
    </row>
    <row r="2247" spans="1:6">
      <c r="A2247" t="s">
        <v>888</v>
      </c>
      <c r="B2247">
        <v>2018</v>
      </c>
      <c r="C2247" t="s">
        <v>323</v>
      </c>
      <c r="D2247">
        <v>0</v>
      </c>
      <c r="E2247">
        <v>0</v>
      </c>
      <c r="F2247">
        <v>0</v>
      </c>
    </row>
    <row r="2248" spans="1:6">
      <c r="A2248" t="s">
        <v>888</v>
      </c>
      <c r="B2248">
        <v>2019</v>
      </c>
      <c r="C2248" t="s">
        <v>323</v>
      </c>
      <c r="D2248">
        <v>0</v>
      </c>
      <c r="E2248">
        <v>0</v>
      </c>
      <c r="F2248">
        <v>0</v>
      </c>
    </row>
    <row r="2249" spans="1:6">
      <c r="A2249" t="s">
        <v>888</v>
      </c>
      <c r="B2249">
        <v>2020</v>
      </c>
      <c r="C2249" t="s">
        <v>323</v>
      </c>
      <c r="D2249">
        <v>0</v>
      </c>
      <c r="E2249">
        <v>0</v>
      </c>
      <c r="F2249">
        <v>0</v>
      </c>
    </row>
    <row r="2250" spans="1:6">
      <c r="A2250" t="s">
        <v>888</v>
      </c>
      <c r="B2250">
        <v>2021</v>
      </c>
      <c r="C2250" t="s">
        <v>323</v>
      </c>
      <c r="D2250">
        <v>0</v>
      </c>
      <c r="E2250">
        <v>0</v>
      </c>
      <c r="F2250">
        <v>0</v>
      </c>
    </row>
    <row r="2251" spans="1:6">
      <c r="A2251" t="s">
        <v>888</v>
      </c>
      <c r="B2251">
        <v>2022</v>
      </c>
      <c r="C2251" t="s">
        <v>323</v>
      </c>
      <c r="D2251">
        <v>0</v>
      </c>
      <c r="E2251">
        <v>0</v>
      </c>
      <c r="F2251">
        <v>0</v>
      </c>
    </row>
    <row r="2252" spans="1:6">
      <c r="A2252" t="s">
        <v>888</v>
      </c>
      <c r="B2252">
        <v>2023</v>
      </c>
      <c r="C2252" t="s">
        <v>323</v>
      </c>
      <c r="D2252">
        <v>0</v>
      </c>
      <c r="E2252">
        <v>0</v>
      </c>
      <c r="F2252">
        <v>0</v>
      </c>
    </row>
    <row r="2253" spans="1:6">
      <c r="A2253" t="s">
        <v>888</v>
      </c>
      <c r="B2253">
        <v>2024</v>
      </c>
      <c r="C2253" t="s">
        <v>323</v>
      </c>
      <c r="D2253">
        <v>0</v>
      </c>
      <c r="E2253">
        <v>0</v>
      </c>
      <c r="F2253">
        <v>0</v>
      </c>
    </row>
    <row r="2254" spans="1:6">
      <c r="A2254" t="s">
        <v>888</v>
      </c>
      <c r="B2254">
        <v>2025</v>
      </c>
      <c r="C2254" t="s">
        <v>323</v>
      </c>
      <c r="D2254">
        <v>0</v>
      </c>
      <c r="E2254">
        <v>0</v>
      </c>
      <c r="F2254">
        <v>0</v>
      </c>
    </row>
    <row r="2255" spans="1:6">
      <c r="A2255" t="s">
        <v>888</v>
      </c>
      <c r="B2255">
        <v>2026</v>
      </c>
      <c r="C2255" t="s">
        <v>323</v>
      </c>
      <c r="D2255">
        <v>0</v>
      </c>
      <c r="E2255">
        <v>0</v>
      </c>
      <c r="F2255">
        <v>0</v>
      </c>
    </row>
    <row r="2256" spans="1:6">
      <c r="A2256" t="s">
        <v>888</v>
      </c>
      <c r="B2256">
        <v>2027</v>
      </c>
      <c r="C2256" t="s">
        <v>323</v>
      </c>
      <c r="D2256">
        <v>0</v>
      </c>
      <c r="E2256">
        <v>0</v>
      </c>
      <c r="F2256">
        <v>0</v>
      </c>
    </row>
    <row r="2257" spans="1:6">
      <c r="A2257" t="s">
        <v>888</v>
      </c>
      <c r="B2257">
        <v>2028</v>
      </c>
      <c r="C2257" t="s">
        <v>323</v>
      </c>
      <c r="D2257">
        <v>0</v>
      </c>
      <c r="E2257">
        <v>0</v>
      </c>
      <c r="F2257">
        <v>0</v>
      </c>
    </row>
    <row r="2258" spans="1:6">
      <c r="A2258" t="s">
        <v>888</v>
      </c>
      <c r="B2258">
        <v>2029</v>
      </c>
      <c r="C2258" t="s">
        <v>323</v>
      </c>
      <c r="D2258">
        <v>0</v>
      </c>
      <c r="E2258">
        <v>0</v>
      </c>
      <c r="F2258">
        <v>0</v>
      </c>
    </row>
    <row r="2259" spans="1:6">
      <c r="A2259" t="s">
        <v>888</v>
      </c>
      <c r="B2259">
        <v>2030</v>
      </c>
      <c r="C2259" t="s">
        <v>323</v>
      </c>
      <c r="D2259">
        <v>0</v>
      </c>
      <c r="E2259">
        <v>0</v>
      </c>
      <c r="F2259">
        <v>0</v>
      </c>
    </row>
    <row r="2260" spans="1:6">
      <c r="A2260" t="s">
        <v>888</v>
      </c>
      <c r="B2260">
        <v>2031</v>
      </c>
      <c r="C2260" t="s">
        <v>323</v>
      </c>
      <c r="D2260">
        <v>0</v>
      </c>
      <c r="E2260">
        <v>0</v>
      </c>
      <c r="F2260">
        <v>0</v>
      </c>
    </row>
    <row r="2261" spans="1:6">
      <c r="A2261" t="s">
        <v>888</v>
      </c>
      <c r="B2261">
        <v>2032</v>
      </c>
      <c r="C2261" t="s">
        <v>323</v>
      </c>
      <c r="D2261">
        <v>0</v>
      </c>
      <c r="E2261">
        <v>0</v>
      </c>
      <c r="F2261">
        <v>0</v>
      </c>
    </row>
    <row r="2262" spans="1:6">
      <c r="A2262" t="s">
        <v>888</v>
      </c>
      <c r="B2262">
        <v>2033</v>
      </c>
      <c r="C2262" t="s">
        <v>323</v>
      </c>
      <c r="D2262">
        <v>0</v>
      </c>
      <c r="E2262">
        <v>0</v>
      </c>
      <c r="F2262">
        <v>0</v>
      </c>
    </row>
    <row r="2263" spans="1:6">
      <c r="A2263" t="s">
        <v>888</v>
      </c>
      <c r="B2263">
        <v>2034</v>
      </c>
      <c r="C2263" t="s">
        <v>323</v>
      </c>
      <c r="D2263">
        <v>0</v>
      </c>
      <c r="E2263">
        <v>0</v>
      </c>
      <c r="F2263">
        <v>0</v>
      </c>
    </row>
    <row r="2264" spans="1:6">
      <c r="A2264" t="s">
        <v>888</v>
      </c>
      <c r="B2264">
        <v>2035</v>
      </c>
      <c r="C2264" t="s">
        <v>323</v>
      </c>
      <c r="D2264">
        <v>0</v>
      </c>
      <c r="E2264">
        <v>0</v>
      </c>
      <c r="F2264">
        <v>0</v>
      </c>
    </row>
    <row r="2265" spans="1:6">
      <c r="A2265" t="s">
        <v>888</v>
      </c>
      <c r="B2265">
        <v>2036</v>
      </c>
      <c r="C2265" t="s">
        <v>323</v>
      </c>
      <c r="D2265">
        <v>0</v>
      </c>
      <c r="E2265">
        <v>0</v>
      </c>
      <c r="F2265">
        <v>0</v>
      </c>
    </row>
    <row r="2266" spans="1:6">
      <c r="A2266" t="s">
        <v>888</v>
      </c>
      <c r="B2266">
        <v>2037</v>
      </c>
      <c r="C2266" t="s">
        <v>323</v>
      </c>
      <c r="D2266">
        <v>0</v>
      </c>
      <c r="E2266">
        <v>0</v>
      </c>
      <c r="F2266">
        <v>0</v>
      </c>
    </row>
    <row r="2267" spans="1:6">
      <c r="A2267" t="s">
        <v>888</v>
      </c>
      <c r="B2267">
        <v>2038</v>
      </c>
      <c r="C2267" t="s">
        <v>323</v>
      </c>
      <c r="D2267">
        <v>0</v>
      </c>
      <c r="E2267">
        <v>0</v>
      </c>
      <c r="F2267">
        <v>0</v>
      </c>
    </row>
    <row r="2268" spans="1:6">
      <c r="A2268" t="s">
        <v>888</v>
      </c>
      <c r="B2268">
        <v>2039</v>
      </c>
      <c r="C2268" t="s">
        <v>323</v>
      </c>
      <c r="D2268">
        <v>0</v>
      </c>
      <c r="E2268">
        <v>0</v>
      </c>
      <c r="F2268">
        <v>0</v>
      </c>
    </row>
    <row r="2269" spans="1:6">
      <c r="A2269" t="s">
        <v>888</v>
      </c>
      <c r="B2269">
        <v>2040</v>
      </c>
      <c r="C2269" t="s">
        <v>323</v>
      </c>
      <c r="D2269">
        <v>0</v>
      </c>
      <c r="E2269">
        <v>0</v>
      </c>
      <c r="F2269">
        <v>0</v>
      </c>
    </row>
    <row r="2270" spans="1:6">
      <c r="A2270" t="s">
        <v>888</v>
      </c>
      <c r="B2270">
        <v>2041</v>
      </c>
      <c r="C2270" t="s">
        <v>323</v>
      </c>
      <c r="D2270">
        <v>0</v>
      </c>
      <c r="E2270">
        <v>0</v>
      </c>
      <c r="F2270">
        <v>0</v>
      </c>
    </row>
    <row r="2271" spans="1:6">
      <c r="A2271" t="s">
        <v>888</v>
      </c>
      <c r="B2271">
        <v>2042</v>
      </c>
      <c r="C2271" t="s">
        <v>323</v>
      </c>
      <c r="D2271">
        <v>0</v>
      </c>
      <c r="E2271">
        <v>0</v>
      </c>
      <c r="F2271">
        <v>0</v>
      </c>
    </row>
    <row r="2272" spans="1:6">
      <c r="A2272" t="s">
        <v>888</v>
      </c>
      <c r="B2272">
        <v>2043</v>
      </c>
      <c r="C2272" t="s">
        <v>323</v>
      </c>
      <c r="D2272">
        <v>0</v>
      </c>
      <c r="E2272">
        <v>0</v>
      </c>
      <c r="F2272">
        <v>0</v>
      </c>
    </row>
    <row r="2273" spans="1:6">
      <c r="A2273" t="s">
        <v>888</v>
      </c>
      <c r="B2273">
        <v>2044</v>
      </c>
      <c r="C2273" t="s">
        <v>323</v>
      </c>
      <c r="D2273">
        <v>0</v>
      </c>
      <c r="E2273">
        <v>0</v>
      </c>
      <c r="F2273">
        <v>0</v>
      </c>
    </row>
    <row r="2274" spans="1:6">
      <c r="A2274" t="s">
        <v>888</v>
      </c>
      <c r="B2274">
        <v>2045</v>
      </c>
      <c r="C2274" t="s">
        <v>323</v>
      </c>
      <c r="D2274">
        <v>0</v>
      </c>
      <c r="E2274">
        <v>0</v>
      </c>
      <c r="F2274">
        <v>0</v>
      </c>
    </row>
    <row r="2275" spans="1:6">
      <c r="A2275" t="s">
        <v>888</v>
      </c>
      <c r="B2275">
        <v>2046</v>
      </c>
      <c r="C2275" t="s">
        <v>323</v>
      </c>
      <c r="D2275">
        <v>0</v>
      </c>
      <c r="E2275">
        <v>0</v>
      </c>
      <c r="F2275">
        <v>0</v>
      </c>
    </row>
    <row r="2276" spans="1:6">
      <c r="A2276" t="s">
        <v>888</v>
      </c>
      <c r="B2276">
        <v>2047</v>
      </c>
      <c r="C2276" t="s">
        <v>323</v>
      </c>
      <c r="D2276">
        <v>0</v>
      </c>
      <c r="E2276">
        <v>0</v>
      </c>
      <c r="F2276">
        <v>0</v>
      </c>
    </row>
    <row r="2277" spans="1:6">
      <c r="A2277" t="s">
        <v>888</v>
      </c>
      <c r="B2277">
        <v>2048</v>
      </c>
      <c r="C2277" t="s">
        <v>323</v>
      </c>
      <c r="D2277">
        <v>0</v>
      </c>
      <c r="E2277">
        <v>0</v>
      </c>
      <c r="F2277">
        <v>0</v>
      </c>
    </row>
    <row r="2278" spans="1:6">
      <c r="A2278" t="s">
        <v>888</v>
      </c>
      <c r="B2278">
        <v>2049</v>
      </c>
      <c r="C2278" t="s">
        <v>323</v>
      </c>
      <c r="D2278">
        <v>0</v>
      </c>
      <c r="E2278">
        <v>0</v>
      </c>
      <c r="F2278">
        <v>0</v>
      </c>
    </row>
    <row r="2279" spans="1:6">
      <c r="A2279" t="s">
        <v>888</v>
      </c>
      <c r="B2279">
        <v>2050</v>
      </c>
      <c r="C2279" t="s">
        <v>323</v>
      </c>
      <c r="D2279">
        <v>0</v>
      </c>
      <c r="E2279">
        <v>0</v>
      </c>
      <c r="F2279">
        <v>0</v>
      </c>
    </row>
    <row r="2280" spans="1:6">
      <c r="A2280" t="s">
        <v>888</v>
      </c>
      <c r="B2280">
        <v>2017</v>
      </c>
      <c r="C2280" t="s">
        <v>891</v>
      </c>
      <c r="D2280">
        <v>2.8258362475775648E-4</v>
      </c>
      <c r="E2280">
        <v>2.8258362475775648E-4</v>
      </c>
      <c r="F2280">
        <v>0</v>
      </c>
    </row>
    <row r="2281" spans="1:6">
      <c r="A2281" t="s">
        <v>888</v>
      </c>
      <c r="B2281">
        <v>2018</v>
      </c>
      <c r="C2281" t="s">
        <v>891</v>
      </c>
      <c r="D2281">
        <v>6.483101284092351E-4</v>
      </c>
      <c r="E2281">
        <v>2.8258362475775648E-4</v>
      </c>
      <c r="F2281">
        <v>3.6572650365147862E-4</v>
      </c>
    </row>
    <row r="2282" spans="1:6">
      <c r="A2282" t="s">
        <v>888</v>
      </c>
      <c r="B2282">
        <v>2019</v>
      </c>
      <c r="C2282" t="s">
        <v>891</v>
      </c>
      <c r="D2282">
        <v>6.1151862152762355E-4</v>
      </c>
      <c r="E2282">
        <v>2.8258362475775648E-4</v>
      </c>
      <c r="F2282">
        <v>3.2893499676986708E-4</v>
      </c>
    </row>
    <row r="2283" spans="1:6">
      <c r="A2283" t="s">
        <v>888</v>
      </c>
      <c r="B2283">
        <v>2020</v>
      </c>
      <c r="C2283" t="s">
        <v>891</v>
      </c>
      <c r="D2283">
        <v>6.4412265765788985E-4</v>
      </c>
      <c r="E2283">
        <v>2.8258362475775648E-4</v>
      </c>
      <c r="F2283">
        <v>3.6153903290013338E-4</v>
      </c>
    </row>
    <row r="2284" spans="1:6">
      <c r="A2284" t="s">
        <v>888</v>
      </c>
      <c r="B2284">
        <v>2021</v>
      </c>
      <c r="C2284" t="s">
        <v>891</v>
      </c>
      <c r="D2284">
        <v>5.1199496167009197E-4</v>
      </c>
      <c r="E2284">
        <v>2.8258362475775648E-4</v>
      </c>
      <c r="F2284">
        <v>2.2941133691233549E-4</v>
      </c>
    </row>
    <row r="2285" spans="1:6">
      <c r="A2285" t="s">
        <v>888</v>
      </c>
      <c r="B2285">
        <v>2022</v>
      </c>
      <c r="C2285" t="s">
        <v>891</v>
      </c>
      <c r="D2285">
        <v>5.2851996744468651E-4</v>
      </c>
      <c r="E2285">
        <v>2.8258362475775648E-4</v>
      </c>
      <c r="F2285">
        <v>2.4593634268692998E-4</v>
      </c>
    </row>
    <row r="2286" spans="1:6">
      <c r="A2286" t="s">
        <v>888</v>
      </c>
      <c r="B2286">
        <v>2023</v>
      </c>
      <c r="C2286" t="s">
        <v>891</v>
      </c>
      <c r="D2286">
        <v>5.2363991408409282E-4</v>
      </c>
      <c r="E2286">
        <v>2.8258362475775648E-4</v>
      </c>
      <c r="F2286">
        <v>2.4105628932633629E-4</v>
      </c>
    </row>
    <row r="2287" spans="1:6">
      <c r="A2287" t="s">
        <v>888</v>
      </c>
      <c r="B2287">
        <v>2024</v>
      </c>
      <c r="C2287" t="s">
        <v>891</v>
      </c>
      <c r="D2287">
        <v>5.3855823050917519E-4</v>
      </c>
      <c r="E2287">
        <v>2.8258362475775648E-4</v>
      </c>
      <c r="F2287">
        <v>2.5597460575141871E-4</v>
      </c>
    </row>
    <row r="2288" spans="1:6">
      <c r="A2288" t="s">
        <v>888</v>
      </c>
      <c r="B2288">
        <v>2025</v>
      </c>
      <c r="C2288" t="s">
        <v>891</v>
      </c>
      <c r="D2288">
        <v>5.5564775329703189E-4</v>
      </c>
      <c r="E2288">
        <v>2.8258362475775648E-4</v>
      </c>
      <c r="F2288">
        <v>2.7306412853927541E-4</v>
      </c>
    </row>
    <row r="2289" spans="1:6">
      <c r="A2289" t="s">
        <v>888</v>
      </c>
      <c r="B2289">
        <v>2026</v>
      </c>
      <c r="C2289" t="s">
        <v>891</v>
      </c>
      <c r="D2289">
        <v>5.735183302373215E-4</v>
      </c>
      <c r="E2289">
        <v>2.8258362475775648E-4</v>
      </c>
      <c r="F2289">
        <v>2.9093470547956497E-4</v>
      </c>
    </row>
    <row r="2290" spans="1:6">
      <c r="A2290" t="s">
        <v>888</v>
      </c>
      <c r="B2290">
        <v>2027</v>
      </c>
      <c r="C2290" t="s">
        <v>891</v>
      </c>
      <c r="D2290">
        <v>6.0961384930786466E-4</v>
      </c>
      <c r="E2290">
        <v>2.8258362475775648E-4</v>
      </c>
      <c r="F2290">
        <v>3.2703022455010818E-4</v>
      </c>
    </row>
    <row r="2291" spans="1:6">
      <c r="A2291" t="s">
        <v>888</v>
      </c>
      <c r="B2291">
        <v>2028</v>
      </c>
      <c r="C2291" t="s">
        <v>891</v>
      </c>
      <c r="D2291">
        <v>6.2726450266697509E-4</v>
      </c>
      <c r="E2291">
        <v>2.8258362475775648E-4</v>
      </c>
      <c r="F2291">
        <v>3.4468087790921862E-4</v>
      </c>
    </row>
    <row r="2292" spans="1:6">
      <c r="A2292" t="s">
        <v>888</v>
      </c>
      <c r="B2292">
        <v>2029</v>
      </c>
      <c r="C2292" t="s">
        <v>891</v>
      </c>
      <c r="D2292">
        <v>6.464531278708559E-4</v>
      </c>
      <c r="E2292">
        <v>2.8258362475775648E-4</v>
      </c>
      <c r="F2292">
        <v>3.6386950311309942E-4</v>
      </c>
    </row>
    <row r="2293" spans="1:6">
      <c r="A2293" t="s">
        <v>888</v>
      </c>
      <c r="B2293">
        <v>2030</v>
      </c>
      <c r="C2293" t="s">
        <v>891</v>
      </c>
      <c r="D2293">
        <v>6.6624184201808973E-4</v>
      </c>
      <c r="E2293">
        <v>2.8258362475775648E-4</v>
      </c>
      <c r="F2293">
        <v>3.836582172603333E-4</v>
      </c>
    </row>
    <row r="2294" spans="1:6">
      <c r="A2294" t="s">
        <v>888</v>
      </c>
      <c r="B2294">
        <v>2031</v>
      </c>
      <c r="C2294" t="s">
        <v>891</v>
      </c>
      <c r="D2294">
        <v>6.8703138207282612E-4</v>
      </c>
      <c r="E2294">
        <v>2.8258362475775648E-4</v>
      </c>
      <c r="F2294">
        <v>4.0444775731506959E-4</v>
      </c>
    </row>
    <row r="2295" spans="1:6">
      <c r="A2295" t="s">
        <v>888</v>
      </c>
      <c r="B2295">
        <v>2032</v>
      </c>
      <c r="C2295" t="s">
        <v>891</v>
      </c>
      <c r="D2295">
        <v>7.0856042032742749E-4</v>
      </c>
      <c r="E2295">
        <v>2.8258362475775648E-4</v>
      </c>
      <c r="F2295">
        <v>4.2597679556967102E-4</v>
      </c>
    </row>
    <row r="2296" spans="1:6">
      <c r="A2296" t="s">
        <v>888</v>
      </c>
      <c r="B2296">
        <v>2033</v>
      </c>
      <c r="C2296" t="s">
        <v>891</v>
      </c>
      <c r="D2296">
        <v>7.3070067946752514E-4</v>
      </c>
      <c r="E2296">
        <v>2.8258362475775648E-4</v>
      </c>
      <c r="F2296">
        <v>4.4811705470976872E-4</v>
      </c>
    </row>
    <row r="2297" spans="1:6">
      <c r="A2297" t="s">
        <v>888</v>
      </c>
      <c r="B2297">
        <v>2034</v>
      </c>
      <c r="C2297" t="s">
        <v>891</v>
      </c>
      <c r="D2297">
        <v>7.533407631754945E-4</v>
      </c>
      <c r="E2297">
        <v>2.8258362475775648E-4</v>
      </c>
      <c r="F2297">
        <v>4.7075713841773803E-4</v>
      </c>
    </row>
    <row r="2298" spans="1:6">
      <c r="A2298" t="s">
        <v>888</v>
      </c>
      <c r="B2298">
        <v>2035</v>
      </c>
      <c r="C2298" t="s">
        <v>891</v>
      </c>
      <c r="D2298">
        <v>7.76371042275752E-4</v>
      </c>
      <c r="E2298">
        <v>2.8258362475775648E-4</v>
      </c>
      <c r="F2298">
        <v>4.9378741751799553E-4</v>
      </c>
    </row>
    <row r="2299" spans="1:6">
      <c r="A2299" t="s">
        <v>888</v>
      </c>
      <c r="B2299">
        <v>2036</v>
      </c>
      <c r="C2299" t="s">
        <v>891</v>
      </c>
      <c r="D2299">
        <v>7.9938724458081245E-4</v>
      </c>
      <c r="E2299">
        <v>2.8258362475775648E-4</v>
      </c>
      <c r="F2299">
        <v>5.1680361982305598E-4</v>
      </c>
    </row>
    <row r="2300" spans="1:6">
      <c r="A2300" t="s">
        <v>888</v>
      </c>
      <c r="B2300">
        <v>2037</v>
      </c>
      <c r="C2300" t="s">
        <v>891</v>
      </c>
      <c r="D2300">
        <v>8.2308578244413193E-4</v>
      </c>
      <c r="E2300">
        <v>2.8258362475775648E-4</v>
      </c>
      <c r="F2300">
        <v>5.4050215768637546E-4</v>
      </c>
    </row>
    <row r="2301" spans="1:6">
      <c r="A2301" t="s">
        <v>888</v>
      </c>
      <c r="B2301">
        <v>2038</v>
      </c>
      <c r="C2301" t="s">
        <v>891</v>
      </c>
      <c r="D2301">
        <v>8.4748688430339532E-4</v>
      </c>
      <c r="E2301">
        <v>2.8258362475775648E-4</v>
      </c>
      <c r="F2301">
        <v>5.6490325954563884E-4</v>
      </c>
    </row>
    <row r="2302" spans="1:6">
      <c r="A2302" t="s">
        <v>888</v>
      </c>
      <c r="B2302">
        <v>2039</v>
      </c>
      <c r="C2302" t="s">
        <v>891</v>
      </c>
      <c r="D2302">
        <v>8.7261137828611155E-4</v>
      </c>
      <c r="E2302">
        <v>2.8258362475775648E-4</v>
      </c>
      <c r="F2302">
        <v>5.9002775352835508E-4</v>
      </c>
    </row>
    <row r="2303" spans="1:6">
      <c r="A2303" t="s">
        <v>888</v>
      </c>
      <c r="B2303">
        <v>2040</v>
      </c>
      <c r="C2303" t="s">
        <v>891</v>
      </c>
      <c r="D2303">
        <v>8.9848070998794648E-4</v>
      </c>
      <c r="E2303">
        <v>2.8258362475775648E-4</v>
      </c>
      <c r="F2303">
        <v>6.1589708523019E-4</v>
      </c>
    </row>
    <row r="2304" spans="1:6">
      <c r="A2304" t="s">
        <v>888</v>
      </c>
      <c r="B2304">
        <v>2041</v>
      </c>
      <c r="C2304" t="s">
        <v>891</v>
      </c>
      <c r="D2304">
        <v>9.2432990618456488E-4</v>
      </c>
      <c r="E2304">
        <v>2.8258362475775648E-4</v>
      </c>
      <c r="F2304">
        <v>6.417462814268084E-4</v>
      </c>
    </row>
    <row r="2305" spans="1:6">
      <c r="A2305" t="s">
        <v>888</v>
      </c>
      <c r="B2305">
        <v>2042</v>
      </c>
      <c r="C2305" t="s">
        <v>891</v>
      </c>
      <c r="D2305">
        <v>9.5011337398664844E-4</v>
      </c>
      <c r="E2305">
        <v>2.8258362475775648E-4</v>
      </c>
      <c r="F2305">
        <v>6.6752974922889197E-4</v>
      </c>
    </row>
    <row r="2306" spans="1:6">
      <c r="A2306" t="s">
        <v>888</v>
      </c>
      <c r="B2306">
        <v>2043</v>
      </c>
      <c r="C2306" t="s">
        <v>891</v>
      </c>
      <c r="D2306">
        <v>9.7578436598609402E-4</v>
      </c>
      <c r="E2306">
        <v>2.8258362475775648E-4</v>
      </c>
      <c r="F2306">
        <v>6.9320074122833754E-4</v>
      </c>
    </row>
    <row r="2307" spans="1:6">
      <c r="A2307" t="s">
        <v>888</v>
      </c>
      <c r="B2307">
        <v>2044</v>
      </c>
      <c r="C2307" t="s">
        <v>891</v>
      </c>
      <c r="D2307">
        <v>1.0012951096210331E-3</v>
      </c>
      <c r="E2307">
        <v>2.8258362475775648E-4</v>
      </c>
      <c r="F2307">
        <v>7.187114848632764E-4</v>
      </c>
    </row>
    <row r="2308" spans="1:6">
      <c r="A2308" t="s">
        <v>888</v>
      </c>
      <c r="B2308">
        <v>2045</v>
      </c>
      <c r="C2308" t="s">
        <v>891</v>
      </c>
      <c r="D2308">
        <v>1.027472801880581E-3</v>
      </c>
      <c r="E2308">
        <v>2.8258362475775648E-4</v>
      </c>
      <c r="F2308">
        <v>7.448891771228241E-4</v>
      </c>
    </row>
    <row r="2309" spans="1:6">
      <c r="A2309" t="s">
        <v>888</v>
      </c>
      <c r="B2309">
        <v>2046</v>
      </c>
      <c r="C2309" t="s">
        <v>891</v>
      </c>
      <c r="D2309">
        <v>1.053436123929756E-3</v>
      </c>
      <c r="E2309">
        <v>2.8258362475775648E-4</v>
      </c>
      <c r="F2309">
        <v>7.70852499172E-4</v>
      </c>
    </row>
    <row r="2310" spans="1:6">
      <c r="A2310" t="s">
        <v>888</v>
      </c>
      <c r="B2310">
        <v>2047</v>
      </c>
      <c r="C2310" t="s">
        <v>891</v>
      </c>
      <c r="D2310">
        <v>1.079134381636225E-3</v>
      </c>
      <c r="E2310">
        <v>2.8258362475775648E-4</v>
      </c>
      <c r="F2310">
        <v>7.9655075687846857E-4</v>
      </c>
    </row>
    <row r="2311" spans="1:6">
      <c r="A2311" t="s">
        <v>888</v>
      </c>
      <c r="B2311">
        <v>2048</v>
      </c>
      <c r="C2311" t="s">
        <v>891</v>
      </c>
      <c r="D2311">
        <v>1.105459540617623E-3</v>
      </c>
      <c r="E2311">
        <v>2.8258362475775648E-4</v>
      </c>
      <c r="F2311">
        <v>8.228759158598665E-4</v>
      </c>
    </row>
    <row r="2312" spans="1:6">
      <c r="A2312" t="s">
        <v>888</v>
      </c>
      <c r="B2312">
        <v>2049</v>
      </c>
      <c r="C2312" t="s">
        <v>891</v>
      </c>
      <c r="D2312">
        <v>1.1314606180865461E-3</v>
      </c>
      <c r="E2312">
        <v>2.8258362475775648E-4</v>
      </c>
      <c r="F2312">
        <v>8.4887699332878916E-4</v>
      </c>
    </row>
    <row r="2313" spans="1:6">
      <c r="A2313" t="s">
        <v>888</v>
      </c>
      <c r="B2313">
        <v>2050</v>
      </c>
      <c r="C2313" t="s">
        <v>891</v>
      </c>
      <c r="D2313">
        <v>1.1580732566345529E-3</v>
      </c>
      <c r="E2313">
        <v>2.8258362475775648E-4</v>
      </c>
      <c r="F2313">
        <v>8.7548963187679667E-4</v>
      </c>
    </row>
    <row r="2314" spans="1:6">
      <c r="A2314" t="s">
        <v>888</v>
      </c>
      <c r="B2314">
        <v>2017</v>
      </c>
      <c r="C2314" t="s">
        <v>854</v>
      </c>
      <c r="D2314">
        <v>43.566967845171007</v>
      </c>
      <c r="E2314">
        <v>43.566967845171007</v>
      </c>
      <c r="F2314">
        <v>0</v>
      </c>
    </row>
    <row r="2315" spans="1:6">
      <c r="A2315" t="s">
        <v>888</v>
      </c>
      <c r="B2315">
        <v>2018</v>
      </c>
      <c r="C2315" t="s">
        <v>854</v>
      </c>
      <c r="D2315">
        <v>52.734165587702037</v>
      </c>
      <c r="E2315">
        <v>43.566967845171007</v>
      </c>
      <c r="F2315">
        <v>9.1671977425310303</v>
      </c>
    </row>
    <row r="2316" spans="1:6">
      <c r="A2316" t="s">
        <v>888</v>
      </c>
      <c r="B2316">
        <v>2019</v>
      </c>
      <c r="C2316" t="s">
        <v>854</v>
      </c>
      <c r="D2316">
        <v>56.264128583981297</v>
      </c>
      <c r="E2316">
        <v>43.566967845171007</v>
      </c>
      <c r="F2316">
        <v>12.6971607388103</v>
      </c>
    </row>
    <row r="2317" spans="1:6">
      <c r="A2317" t="s">
        <v>888</v>
      </c>
      <c r="B2317">
        <v>2020</v>
      </c>
      <c r="C2317" t="s">
        <v>854</v>
      </c>
      <c r="D2317">
        <v>48.584633315825123</v>
      </c>
      <c r="E2317">
        <v>43.566967845171007</v>
      </c>
      <c r="F2317">
        <v>5.0176654706541157</v>
      </c>
    </row>
    <row r="2318" spans="1:6">
      <c r="A2318" t="s">
        <v>888</v>
      </c>
      <c r="B2318">
        <v>2021</v>
      </c>
      <c r="C2318" t="s">
        <v>854</v>
      </c>
      <c r="D2318">
        <v>57.5166872466638</v>
      </c>
      <c r="E2318">
        <v>43.566967845171007</v>
      </c>
      <c r="F2318">
        <v>13.949719401492789</v>
      </c>
    </row>
    <row r="2319" spans="1:6">
      <c r="A2319" t="s">
        <v>888</v>
      </c>
      <c r="B2319">
        <v>2022</v>
      </c>
      <c r="C2319" t="s">
        <v>854</v>
      </c>
      <c r="D2319">
        <v>47.108685595536421</v>
      </c>
      <c r="E2319">
        <v>43.566967845171007</v>
      </c>
      <c r="F2319">
        <v>3.541717750365414</v>
      </c>
    </row>
    <row r="2320" spans="1:6">
      <c r="A2320" t="s">
        <v>888</v>
      </c>
      <c r="B2320">
        <v>2023</v>
      </c>
      <c r="C2320" t="s">
        <v>854</v>
      </c>
      <c r="D2320">
        <v>46.856879204196723</v>
      </c>
      <c r="E2320">
        <v>43.566967845171007</v>
      </c>
      <c r="F2320">
        <v>3.2899113590257159</v>
      </c>
    </row>
    <row r="2321" spans="1:6">
      <c r="A2321" t="s">
        <v>888</v>
      </c>
      <c r="B2321">
        <v>2024</v>
      </c>
      <c r="C2321" t="s">
        <v>854</v>
      </c>
      <c r="D2321">
        <v>47.623584441686738</v>
      </c>
      <c r="E2321">
        <v>43.566967845171007</v>
      </c>
      <c r="F2321">
        <v>4.056616596515731</v>
      </c>
    </row>
    <row r="2322" spans="1:6">
      <c r="A2322" t="s">
        <v>888</v>
      </c>
      <c r="B2322">
        <v>2025</v>
      </c>
      <c r="C2322" t="s">
        <v>854</v>
      </c>
      <c r="D2322">
        <v>48.490938681130913</v>
      </c>
      <c r="E2322">
        <v>43.566967845171007</v>
      </c>
      <c r="F2322">
        <v>4.9239708359599064</v>
      </c>
    </row>
    <row r="2323" spans="1:6">
      <c r="A2323" t="s">
        <v>888</v>
      </c>
      <c r="B2323">
        <v>2026</v>
      </c>
      <c r="C2323" t="s">
        <v>854</v>
      </c>
      <c r="D2323">
        <v>49.385970066443093</v>
      </c>
      <c r="E2323">
        <v>43.566967845171007</v>
      </c>
      <c r="F2323">
        <v>5.8190022212720862</v>
      </c>
    </row>
    <row r="2324" spans="1:6">
      <c r="A2324" t="s">
        <v>888</v>
      </c>
      <c r="B2324">
        <v>2027</v>
      </c>
      <c r="C2324" t="s">
        <v>854</v>
      </c>
      <c r="D2324">
        <v>51.158614433010612</v>
      </c>
      <c r="E2324">
        <v>43.566967845171007</v>
      </c>
      <c r="F2324">
        <v>7.5916465878396053</v>
      </c>
    </row>
    <row r="2325" spans="1:6">
      <c r="A2325" t="s">
        <v>888</v>
      </c>
      <c r="B2325">
        <v>2028</v>
      </c>
      <c r="C2325" t="s">
        <v>854</v>
      </c>
      <c r="D2325">
        <v>52.009264722891437</v>
      </c>
      <c r="E2325">
        <v>43.566967845171007</v>
      </c>
      <c r="F2325">
        <v>8.4422968777204375</v>
      </c>
    </row>
    <row r="2326" spans="1:6">
      <c r="A2326" t="s">
        <v>888</v>
      </c>
      <c r="B2326">
        <v>2029</v>
      </c>
      <c r="C2326" t="s">
        <v>854</v>
      </c>
      <c r="D2326">
        <v>52.922648501173271</v>
      </c>
      <c r="E2326">
        <v>43.566967845171007</v>
      </c>
      <c r="F2326">
        <v>9.3556806560022636</v>
      </c>
    </row>
    <row r="2327" spans="1:6">
      <c r="A2327" t="s">
        <v>888</v>
      </c>
      <c r="B2327">
        <v>2030</v>
      </c>
      <c r="C2327" t="s">
        <v>854</v>
      </c>
      <c r="D2327">
        <v>53.852684415503127</v>
      </c>
      <c r="E2327">
        <v>43.566967845171007</v>
      </c>
      <c r="F2327">
        <v>10.285716570332131</v>
      </c>
    </row>
    <row r="2328" spans="1:6">
      <c r="A2328" t="s">
        <v>888</v>
      </c>
      <c r="B2328">
        <v>2031</v>
      </c>
      <c r="C2328" t="s">
        <v>854</v>
      </c>
      <c r="D2328">
        <v>54.817278931286168</v>
      </c>
      <c r="E2328">
        <v>43.566967845171007</v>
      </c>
      <c r="F2328">
        <v>11.250311086115159</v>
      </c>
    </row>
    <row r="2329" spans="1:6">
      <c r="A2329" t="s">
        <v>888</v>
      </c>
      <c r="B2329">
        <v>2032</v>
      </c>
      <c r="C2329" t="s">
        <v>854</v>
      </c>
      <c r="D2329">
        <v>55.803281714216908</v>
      </c>
      <c r="E2329">
        <v>43.566967845171007</v>
      </c>
      <c r="F2329">
        <v>12.236313869045899</v>
      </c>
    </row>
    <row r="2330" spans="1:6">
      <c r="A2330" t="s">
        <v>888</v>
      </c>
      <c r="B2330">
        <v>2033</v>
      </c>
      <c r="C2330" t="s">
        <v>854</v>
      </c>
      <c r="D2330">
        <v>56.804171333240738</v>
      </c>
      <c r="E2330">
        <v>43.566967845171007</v>
      </c>
      <c r="F2330">
        <v>13.23720348806973</v>
      </c>
    </row>
    <row r="2331" spans="1:6">
      <c r="A2331" t="s">
        <v>888</v>
      </c>
      <c r="B2331">
        <v>2034</v>
      </c>
      <c r="C2331" t="s">
        <v>854</v>
      </c>
      <c r="D2331">
        <v>57.814500595572753</v>
      </c>
      <c r="E2331">
        <v>43.566967845171007</v>
      </c>
      <c r="F2331">
        <v>14.247532750401749</v>
      </c>
    </row>
    <row r="2332" spans="1:6">
      <c r="A2332" t="s">
        <v>888</v>
      </c>
      <c r="B2332">
        <v>2035</v>
      </c>
      <c r="C2332" t="s">
        <v>854</v>
      </c>
      <c r="D2332">
        <v>58.829172757409403</v>
      </c>
      <c r="E2332">
        <v>43.566967845171007</v>
      </c>
      <c r="F2332">
        <v>15.262204912238399</v>
      </c>
    </row>
    <row r="2333" spans="1:6">
      <c r="A2333" t="s">
        <v>888</v>
      </c>
      <c r="B2333">
        <v>2036</v>
      </c>
      <c r="C2333" t="s">
        <v>854</v>
      </c>
      <c r="D2333">
        <v>59.830604342668522</v>
      </c>
      <c r="E2333">
        <v>43.566967845171007</v>
      </c>
      <c r="F2333">
        <v>16.263636497497512</v>
      </c>
    </row>
    <row r="2334" spans="1:6">
      <c r="A2334" t="s">
        <v>888</v>
      </c>
      <c r="B2334">
        <v>2037</v>
      </c>
      <c r="C2334" t="s">
        <v>854</v>
      </c>
      <c r="D2334">
        <v>60.849083001223839</v>
      </c>
      <c r="E2334">
        <v>43.566967845171007</v>
      </c>
      <c r="F2334">
        <v>17.282115156052829</v>
      </c>
    </row>
    <row r="2335" spans="1:6">
      <c r="A2335" t="s">
        <v>888</v>
      </c>
      <c r="B2335">
        <v>2038</v>
      </c>
      <c r="C2335" t="s">
        <v>854</v>
      </c>
      <c r="D2335">
        <v>61.884898920355603</v>
      </c>
      <c r="E2335">
        <v>43.566967845171007</v>
      </c>
      <c r="F2335">
        <v>18.3179310751846</v>
      </c>
    </row>
    <row r="2336" spans="1:6">
      <c r="A2336" t="s">
        <v>888</v>
      </c>
      <c r="B2336">
        <v>2039</v>
      </c>
      <c r="C2336" t="s">
        <v>854</v>
      </c>
      <c r="D2336">
        <v>62.938347227116047</v>
      </c>
      <c r="E2336">
        <v>43.566967845171007</v>
      </c>
      <c r="F2336">
        <v>19.37137938194504</v>
      </c>
    </row>
    <row r="2337" spans="1:6">
      <c r="A2337" t="s">
        <v>888</v>
      </c>
      <c r="B2337">
        <v>2040</v>
      </c>
      <c r="C2337" t="s">
        <v>854</v>
      </c>
      <c r="D2337">
        <v>64.009728072417857</v>
      </c>
      <c r="E2337">
        <v>43.566967845171007</v>
      </c>
      <c r="F2337">
        <v>20.44276022724685</v>
      </c>
    </row>
    <row r="2338" spans="1:6">
      <c r="A2338" t="s">
        <v>888</v>
      </c>
      <c r="B2338">
        <v>2041</v>
      </c>
      <c r="C2338" t="s">
        <v>854</v>
      </c>
      <c r="D2338">
        <v>65.067341852517544</v>
      </c>
      <c r="E2338">
        <v>43.566967845171007</v>
      </c>
      <c r="F2338">
        <v>21.50037400734654</v>
      </c>
    </row>
    <row r="2339" spans="1:6">
      <c r="A2339" t="s">
        <v>888</v>
      </c>
      <c r="B2339">
        <v>2042</v>
      </c>
      <c r="C2339" t="s">
        <v>854</v>
      </c>
      <c r="D2339">
        <v>66.109896600961278</v>
      </c>
      <c r="E2339">
        <v>43.566967845171007</v>
      </c>
      <c r="F2339">
        <v>22.542928755790271</v>
      </c>
    </row>
    <row r="2340" spans="1:6">
      <c r="A2340" t="s">
        <v>888</v>
      </c>
      <c r="B2340">
        <v>2043</v>
      </c>
      <c r="C2340" t="s">
        <v>854</v>
      </c>
      <c r="D2340">
        <v>67.136100947080394</v>
      </c>
      <c r="E2340">
        <v>43.566967845171007</v>
      </c>
      <c r="F2340">
        <v>23.56913310190939</v>
      </c>
    </row>
    <row r="2341" spans="1:6">
      <c r="A2341" t="s">
        <v>888</v>
      </c>
      <c r="B2341">
        <v>2044</v>
      </c>
      <c r="C2341" t="s">
        <v>854</v>
      </c>
      <c r="D2341">
        <v>68.144666708874581</v>
      </c>
      <c r="E2341">
        <v>43.566967845171007</v>
      </c>
      <c r="F2341">
        <v>24.577698863703571</v>
      </c>
    </row>
    <row r="2342" spans="1:6">
      <c r="A2342" t="s">
        <v>888</v>
      </c>
      <c r="B2342">
        <v>2045</v>
      </c>
      <c r="C2342" t="s">
        <v>854</v>
      </c>
      <c r="D2342">
        <v>69.168383855415826</v>
      </c>
      <c r="E2342">
        <v>43.566967845171007</v>
      </c>
      <c r="F2342">
        <v>25.601416010244819</v>
      </c>
    </row>
    <row r="2343" spans="1:6">
      <c r="A2343" t="s">
        <v>888</v>
      </c>
      <c r="B2343">
        <v>2046</v>
      </c>
      <c r="C2343" t="s">
        <v>854</v>
      </c>
      <c r="D2343">
        <v>70.172895809542254</v>
      </c>
      <c r="E2343">
        <v>43.566967845171007</v>
      </c>
      <c r="F2343">
        <v>26.605927964371251</v>
      </c>
    </row>
    <row r="2344" spans="1:6">
      <c r="A2344" t="s">
        <v>888</v>
      </c>
      <c r="B2344">
        <v>2047</v>
      </c>
      <c r="C2344" t="s">
        <v>854</v>
      </c>
      <c r="D2344">
        <v>71.156909545381779</v>
      </c>
      <c r="E2344">
        <v>43.566967845171007</v>
      </c>
      <c r="F2344">
        <v>27.589941700210769</v>
      </c>
    </row>
    <row r="2345" spans="1:6">
      <c r="A2345" t="s">
        <v>888</v>
      </c>
      <c r="B2345">
        <v>2048</v>
      </c>
      <c r="C2345" t="s">
        <v>854</v>
      </c>
      <c r="D2345">
        <v>72.154721814417812</v>
      </c>
      <c r="E2345">
        <v>43.566967845171007</v>
      </c>
      <c r="F2345">
        <v>28.587753969246801</v>
      </c>
    </row>
    <row r="2346" spans="1:6">
      <c r="A2346" t="s">
        <v>888</v>
      </c>
      <c r="B2346">
        <v>2049</v>
      </c>
      <c r="C2346" t="s">
        <v>854</v>
      </c>
      <c r="D2346">
        <v>73.130448748487595</v>
      </c>
      <c r="E2346">
        <v>43.566967845171007</v>
      </c>
      <c r="F2346">
        <v>29.563480903316592</v>
      </c>
    </row>
    <row r="2347" spans="1:6">
      <c r="A2347" t="s">
        <v>888</v>
      </c>
      <c r="B2347">
        <v>2050</v>
      </c>
      <c r="C2347" t="s">
        <v>854</v>
      </c>
      <c r="D2347">
        <v>74.119370148919799</v>
      </c>
      <c r="E2347">
        <v>43.566967845171007</v>
      </c>
      <c r="F2347">
        <v>30.552402303748789</v>
      </c>
    </row>
    <row r="2348" spans="1:6">
      <c r="A2348" t="s">
        <v>888</v>
      </c>
      <c r="B2348">
        <v>2017</v>
      </c>
      <c r="C2348" t="s">
        <v>847</v>
      </c>
      <c r="D2348">
        <v>101.31620706221121</v>
      </c>
      <c r="E2348">
        <v>101.31620706221121</v>
      </c>
      <c r="F2348">
        <v>0</v>
      </c>
    </row>
    <row r="2349" spans="1:6">
      <c r="A2349" t="s">
        <v>888</v>
      </c>
      <c r="B2349">
        <v>2018</v>
      </c>
      <c r="C2349" t="s">
        <v>847</v>
      </c>
      <c r="D2349">
        <v>180.1075757160117</v>
      </c>
      <c r="E2349">
        <v>101.31620706221121</v>
      </c>
      <c r="F2349">
        <v>78.791368653800546</v>
      </c>
    </row>
    <row r="2350" spans="1:6">
      <c r="A2350" t="s">
        <v>888</v>
      </c>
      <c r="B2350">
        <v>2019</v>
      </c>
      <c r="C2350" t="s">
        <v>847</v>
      </c>
      <c r="D2350">
        <v>228.26727590417281</v>
      </c>
      <c r="E2350">
        <v>101.31620706221121</v>
      </c>
      <c r="F2350">
        <v>126.9510688419616</v>
      </c>
    </row>
    <row r="2351" spans="1:6">
      <c r="A2351" t="s">
        <v>888</v>
      </c>
      <c r="B2351">
        <v>2020</v>
      </c>
      <c r="C2351" t="s">
        <v>847</v>
      </c>
      <c r="D2351">
        <v>236.5378948134786</v>
      </c>
      <c r="E2351">
        <v>101.31620706221121</v>
      </c>
      <c r="F2351">
        <v>135.22168775126741</v>
      </c>
    </row>
    <row r="2352" spans="1:6">
      <c r="A2352" t="s">
        <v>888</v>
      </c>
      <c r="B2352">
        <v>2021</v>
      </c>
      <c r="C2352" t="s">
        <v>847</v>
      </c>
      <c r="D2352">
        <v>263.50998352479729</v>
      </c>
      <c r="E2352">
        <v>101.31620706221121</v>
      </c>
      <c r="F2352">
        <v>162.1937764625861</v>
      </c>
    </row>
    <row r="2353" spans="1:6">
      <c r="A2353" t="s">
        <v>888</v>
      </c>
      <c r="B2353">
        <v>2022</v>
      </c>
      <c r="C2353" t="s">
        <v>847</v>
      </c>
      <c r="D2353">
        <v>285.00976329696442</v>
      </c>
      <c r="E2353">
        <v>101.31620706221121</v>
      </c>
      <c r="F2353">
        <v>183.69355623475329</v>
      </c>
    </row>
    <row r="2354" spans="1:6">
      <c r="A2354" t="s">
        <v>888</v>
      </c>
      <c r="B2354">
        <v>2023</v>
      </c>
      <c r="C2354" t="s">
        <v>847</v>
      </c>
      <c r="D2354">
        <v>312.07337046931588</v>
      </c>
      <c r="E2354">
        <v>101.31620706221121</v>
      </c>
      <c r="F2354">
        <v>210.7571634071048</v>
      </c>
    </row>
    <row r="2355" spans="1:6">
      <c r="A2355" t="s">
        <v>888</v>
      </c>
      <c r="B2355">
        <v>2024</v>
      </c>
      <c r="C2355" t="s">
        <v>847</v>
      </c>
      <c r="D2355">
        <v>326.55835715483039</v>
      </c>
      <c r="E2355">
        <v>101.31620706221121</v>
      </c>
      <c r="F2355">
        <v>225.24215009261931</v>
      </c>
    </row>
    <row r="2356" spans="1:6">
      <c r="A2356" t="s">
        <v>888</v>
      </c>
      <c r="B2356">
        <v>2025</v>
      </c>
      <c r="C2356" t="s">
        <v>847</v>
      </c>
      <c r="D2356">
        <v>334.90992034070922</v>
      </c>
      <c r="E2356">
        <v>101.31620706221121</v>
      </c>
      <c r="F2356">
        <v>233.59371327849809</v>
      </c>
    </row>
    <row r="2357" spans="1:6">
      <c r="A2357" t="s">
        <v>888</v>
      </c>
      <c r="B2357">
        <v>2026</v>
      </c>
      <c r="C2357" t="s">
        <v>847</v>
      </c>
      <c r="D2357">
        <v>340.3734088034517</v>
      </c>
      <c r="E2357">
        <v>101.31620706221121</v>
      </c>
      <c r="F2357">
        <v>239.0572017412405</v>
      </c>
    </row>
    <row r="2358" spans="1:6">
      <c r="A2358" t="s">
        <v>888</v>
      </c>
      <c r="B2358">
        <v>2027</v>
      </c>
      <c r="C2358" t="s">
        <v>847</v>
      </c>
      <c r="D2358">
        <v>346.01581265499539</v>
      </c>
      <c r="E2358">
        <v>101.31620706221121</v>
      </c>
      <c r="F2358">
        <v>244.6996055927842</v>
      </c>
    </row>
    <row r="2359" spans="1:6">
      <c r="A2359" t="s">
        <v>888</v>
      </c>
      <c r="B2359">
        <v>2028</v>
      </c>
      <c r="C2359" t="s">
        <v>847</v>
      </c>
      <c r="D2359">
        <v>350.09403952712722</v>
      </c>
      <c r="E2359">
        <v>101.31620706221121</v>
      </c>
      <c r="F2359">
        <v>248.77783246491609</v>
      </c>
    </row>
    <row r="2360" spans="1:6">
      <c r="A2360" t="s">
        <v>888</v>
      </c>
      <c r="B2360">
        <v>2029</v>
      </c>
      <c r="C2360" t="s">
        <v>847</v>
      </c>
      <c r="D2360">
        <v>353.54521481322371</v>
      </c>
      <c r="E2360">
        <v>101.31620706221121</v>
      </c>
      <c r="F2360">
        <v>252.22900775101249</v>
      </c>
    </row>
    <row r="2361" spans="1:6">
      <c r="A2361" t="s">
        <v>888</v>
      </c>
      <c r="B2361">
        <v>2030</v>
      </c>
      <c r="C2361" t="s">
        <v>847</v>
      </c>
      <c r="D2361">
        <v>356.72235939150369</v>
      </c>
      <c r="E2361">
        <v>101.31620706221121</v>
      </c>
      <c r="F2361">
        <v>255.40615232929261</v>
      </c>
    </row>
    <row r="2362" spans="1:6">
      <c r="A2362" t="s">
        <v>888</v>
      </c>
      <c r="B2362">
        <v>2031</v>
      </c>
      <c r="C2362" t="s">
        <v>847</v>
      </c>
      <c r="D2362">
        <v>359.81786991961133</v>
      </c>
      <c r="E2362">
        <v>101.31620706221121</v>
      </c>
      <c r="F2362">
        <v>258.50166285740022</v>
      </c>
    </row>
    <row r="2363" spans="1:6">
      <c r="A2363" t="s">
        <v>888</v>
      </c>
      <c r="B2363">
        <v>2032</v>
      </c>
      <c r="C2363" t="s">
        <v>847</v>
      </c>
      <c r="D2363">
        <v>362.8967231521375</v>
      </c>
      <c r="E2363">
        <v>101.31620706221121</v>
      </c>
      <c r="F2363">
        <v>261.58051608992628</v>
      </c>
    </row>
    <row r="2364" spans="1:6">
      <c r="A2364" t="s">
        <v>888</v>
      </c>
      <c r="B2364">
        <v>2033</v>
      </c>
      <c r="C2364" t="s">
        <v>847</v>
      </c>
      <c r="D2364">
        <v>365.97726331322639</v>
      </c>
      <c r="E2364">
        <v>101.31620706221121</v>
      </c>
      <c r="F2364">
        <v>264.66105625101522</v>
      </c>
    </row>
    <row r="2365" spans="1:6">
      <c r="A2365" t="s">
        <v>888</v>
      </c>
      <c r="B2365">
        <v>2034</v>
      </c>
      <c r="C2365" t="s">
        <v>847</v>
      </c>
      <c r="D2365">
        <v>369.05865111133483</v>
      </c>
      <c r="E2365">
        <v>101.31620706221121</v>
      </c>
      <c r="F2365">
        <v>267.74244404912361</v>
      </c>
    </row>
    <row r="2366" spans="1:6">
      <c r="A2366" t="s">
        <v>888</v>
      </c>
      <c r="B2366">
        <v>2035</v>
      </c>
      <c r="C2366" t="s">
        <v>847</v>
      </c>
      <c r="D2366">
        <v>372.13217068412558</v>
      </c>
      <c r="E2366">
        <v>101.31620706221121</v>
      </c>
      <c r="F2366">
        <v>270.81596362191448</v>
      </c>
    </row>
    <row r="2367" spans="1:6">
      <c r="A2367" t="s">
        <v>888</v>
      </c>
      <c r="B2367">
        <v>2036</v>
      </c>
      <c r="C2367" t="s">
        <v>847</v>
      </c>
      <c r="D2367">
        <v>375.1656083172245</v>
      </c>
      <c r="E2367">
        <v>101.31620706221121</v>
      </c>
      <c r="F2367">
        <v>273.84940125501328</v>
      </c>
    </row>
    <row r="2368" spans="1:6">
      <c r="A2368" t="s">
        <v>888</v>
      </c>
      <c r="B2368">
        <v>2037</v>
      </c>
      <c r="C2368" t="s">
        <v>847</v>
      </c>
      <c r="D2368">
        <v>378.19371589566981</v>
      </c>
      <c r="E2368">
        <v>101.31620706221121</v>
      </c>
      <c r="F2368">
        <v>276.87750883345859</v>
      </c>
    </row>
    <row r="2369" spans="1:6">
      <c r="A2369" t="s">
        <v>888</v>
      </c>
      <c r="B2369">
        <v>2038</v>
      </c>
      <c r="C2369" t="s">
        <v>847</v>
      </c>
      <c r="D2369">
        <v>381.23250922001102</v>
      </c>
      <c r="E2369">
        <v>101.31620706221121</v>
      </c>
      <c r="F2369">
        <v>279.91630215779992</v>
      </c>
    </row>
    <row r="2370" spans="1:6">
      <c r="A2370" t="s">
        <v>888</v>
      </c>
      <c r="B2370">
        <v>2039</v>
      </c>
      <c r="C2370" t="s">
        <v>847</v>
      </c>
      <c r="D2370">
        <v>384.28942438977651</v>
      </c>
      <c r="E2370">
        <v>101.31620706221121</v>
      </c>
      <c r="F2370">
        <v>282.97321732756529</v>
      </c>
    </row>
    <row r="2371" spans="1:6">
      <c r="A2371" t="s">
        <v>888</v>
      </c>
      <c r="B2371">
        <v>2040</v>
      </c>
      <c r="C2371" t="s">
        <v>847</v>
      </c>
      <c r="D2371">
        <v>387.36797067969559</v>
      </c>
      <c r="E2371">
        <v>101.31620706221121</v>
      </c>
      <c r="F2371">
        <v>286.05176361748443</v>
      </c>
    </row>
    <row r="2372" spans="1:6">
      <c r="A2372" t="s">
        <v>888</v>
      </c>
      <c r="B2372">
        <v>2041</v>
      </c>
      <c r="C2372" t="s">
        <v>847</v>
      </c>
      <c r="D2372">
        <v>390.42034353579021</v>
      </c>
      <c r="E2372">
        <v>101.31620706221121</v>
      </c>
      <c r="F2372">
        <v>289.10413647357899</v>
      </c>
    </row>
    <row r="2373" spans="1:6">
      <c r="A2373" t="s">
        <v>888</v>
      </c>
      <c r="B2373">
        <v>2042</v>
      </c>
      <c r="C2373" t="s">
        <v>847</v>
      </c>
      <c r="D2373">
        <v>393.42358652862481</v>
      </c>
      <c r="E2373">
        <v>101.31620706221121</v>
      </c>
      <c r="F2373">
        <v>292.10737946641359</v>
      </c>
    </row>
    <row r="2374" spans="1:6">
      <c r="A2374" t="s">
        <v>888</v>
      </c>
      <c r="B2374">
        <v>2043</v>
      </c>
      <c r="C2374" t="s">
        <v>847</v>
      </c>
      <c r="D2374">
        <v>396.36613488336798</v>
      </c>
      <c r="E2374">
        <v>101.31620706221121</v>
      </c>
      <c r="F2374">
        <v>295.04992782115681</v>
      </c>
    </row>
    <row r="2375" spans="1:6">
      <c r="A2375" t="s">
        <v>888</v>
      </c>
      <c r="B2375">
        <v>2044</v>
      </c>
      <c r="C2375" t="s">
        <v>847</v>
      </c>
      <c r="D2375">
        <v>399.24165826694428</v>
      </c>
      <c r="E2375">
        <v>101.31620706221121</v>
      </c>
      <c r="F2375">
        <v>297.92545120473318</v>
      </c>
    </row>
    <row r="2376" spans="1:6">
      <c r="A2376" t="s">
        <v>888</v>
      </c>
      <c r="B2376">
        <v>2045</v>
      </c>
      <c r="C2376" t="s">
        <v>847</v>
      </c>
      <c r="D2376">
        <v>402.09733499678828</v>
      </c>
      <c r="E2376">
        <v>101.31620706221121</v>
      </c>
      <c r="F2376">
        <v>300.78112793457711</v>
      </c>
    </row>
    <row r="2377" spans="1:6">
      <c r="A2377" t="s">
        <v>888</v>
      </c>
      <c r="B2377">
        <v>2046</v>
      </c>
      <c r="C2377" t="s">
        <v>847</v>
      </c>
      <c r="D2377">
        <v>404.90337005953347</v>
      </c>
      <c r="E2377">
        <v>101.31620706221121</v>
      </c>
      <c r="F2377">
        <v>303.58716299732242</v>
      </c>
    </row>
    <row r="2378" spans="1:6">
      <c r="A2378" t="s">
        <v>888</v>
      </c>
      <c r="B2378">
        <v>2047</v>
      </c>
      <c r="C2378" t="s">
        <v>847</v>
      </c>
      <c r="D2378">
        <v>407.64512893472471</v>
      </c>
      <c r="E2378">
        <v>101.31620706221121</v>
      </c>
      <c r="F2378">
        <v>306.32892187251349</v>
      </c>
    </row>
    <row r="2379" spans="1:6">
      <c r="A2379" t="s">
        <v>888</v>
      </c>
      <c r="B2379">
        <v>2048</v>
      </c>
      <c r="C2379" t="s">
        <v>847</v>
      </c>
      <c r="D2379">
        <v>410.36712968892613</v>
      </c>
      <c r="E2379">
        <v>101.31620706221121</v>
      </c>
      <c r="F2379">
        <v>309.05092262671502</v>
      </c>
    </row>
    <row r="2380" spans="1:6">
      <c r="A2380" t="s">
        <v>888</v>
      </c>
      <c r="B2380">
        <v>2049</v>
      </c>
      <c r="C2380" t="s">
        <v>847</v>
      </c>
      <c r="D2380">
        <v>413.03725143693998</v>
      </c>
      <c r="E2380">
        <v>101.31620706221121</v>
      </c>
      <c r="F2380">
        <v>311.72104437472888</v>
      </c>
    </row>
    <row r="2381" spans="1:6">
      <c r="A2381" t="s">
        <v>888</v>
      </c>
      <c r="B2381">
        <v>2050</v>
      </c>
      <c r="C2381" t="s">
        <v>847</v>
      </c>
      <c r="D2381">
        <v>415.69273888243811</v>
      </c>
      <c r="E2381">
        <v>101.31620706221121</v>
      </c>
      <c r="F2381">
        <v>314.37653182022689</v>
      </c>
    </row>
    <row r="2382" spans="1:6">
      <c r="A2382" t="s">
        <v>888</v>
      </c>
      <c r="B2382">
        <v>2017</v>
      </c>
      <c r="C2382" t="s">
        <v>892</v>
      </c>
      <c r="D2382">
        <v>135.53530332935901</v>
      </c>
      <c r="E2382">
        <v>135.53530332935901</v>
      </c>
      <c r="F2382">
        <v>0</v>
      </c>
    </row>
    <row r="2383" spans="1:6">
      <c r="A2383" t="s">
        <v>888</v>
      </c>
      <c r="B2383">
        <v>2018</v>
      </c>
      <c r="C2383" t="s">
        <v>892</v>
      </c>
      <c r="D2383">
        <v>57.643065800585191</v>
      </c>
      <c r="E2383">
        <v>57.643065800585191</v>
      </c>
      <c r="F2383">
        <v>0</v>
      </c>
    </row>
    <row r="2384" spans="1:6">
      <c r="A2384" t="s">
        <v>888</v>
      </c>
      <c r="B2384">
        <v>2019</v>
      </c>
      <c r="C2384" t="s">
        <v>892</v>
      </c>
      <c r="D2384">
        <v>26.65998302822614</v>
      </c>
      <c r="E2384">
        <v>26.65998302822614</v>
      </c>
      <c r="F2384">
        <v>0</v>
      </c>
    </row>
    <row r="2385" spans="1:6">
      <c r="A2385" t="s">
        <v>888</v>
      </c>
      <c r="B2385">
        <v>2020</v>
      </c>
      <c r="C2385" t="s">
        <v>892</v>
      </c>
      <c r="D2385">
        <v>105.2007102864158</v>
      </c>
      <c r="E2385">
        <v>105.2007102864158</v>
      </c>
      <c r="F2385">
        <v>0</v>
      </c>
    </row>
    <row r="2386" spans="1:6">
      <c r="A2386" t="s">
        <v>888</v>
      </c>
      <c r="B2386">
        <v>2021</v>
      </c>
      <c r="C2386" t="s">
        <v>892</v>
      </c>
      <c r="D2386">
        <v>98.065646750382996</v>
      </c>
      <c r="E2386">
        <v>98.065646750382996</v>
      </c>
      <c r="F2386">
        <v>0</v>
      </c>
    </row>
    <row r="2387" spans="1:6">
      <c r="A2387" t="s">
        <v>888</v>
      </c>
      <c r="B2387">
        <v>2022</v>
      </c>
      <c r="C2387" t="s">
        <v>892</v>
      </c>
      <c r="D2387">
        <v>99.019391479607677</v>
      </c>
      <c r="E2387">
        <v>99.019391479607677</v>
      </c>
      <c r="F2387">
        <v>0</v>
      </c>
    </row>
    <row r="2388" spans="1:6">
      <c r="A2388" t="s">
        <v>888</v>
      </c>
      <c r="B2388">
        <v>2023</v>
      </c>
      <c r="C2388" t="s">
        <v>892</v>
      </c>
      <c r="D2388">
        <v>98.739921819443737</v>
      </c>
      <c r="E2388">
        <v>98.739921819443737</v>
      </c>
      <c r="F2388">
        <v>0</v>
      </c>
    </row>
    <row r="2389" spans="1:6">
      <c r="A2389" t="s">
        <v>888</v>
      </c>
      <c r="B2389">
        <v>2024</v>
      </c>
      <c r="C2389" t="s">
        <v>892</v>
      </c>
      <c r="D2389">
        <v>99.588667485120382</v>
      </c>
      <c r="E2389">
        <v>99.588667485120382</v>
      </c>
      <c r="F2389">
        <v>0</v>
      </c>
    </row>
    <row r="2390" spans="1:6">
      <c r="A2390" t="s">
        <v>888</v>
      </c>
      <c r="B2390">
        <v>2025</v>
      </c>
      <c r="C2390" t="s">
        <v>892</v>
      </c>
      <c r="D2390">
        <v>100.5410833164913</v>
      </c>
      <c r="E2390">
        <v>100.5410833164913</v>
      </c>
      <c r="F2390">
        <v>0</v>
      </c>
    </row>
    <row r="2391" spans="1:6">
      <c r="A2391" t="s">
        <v>888</v>
      </c>
      <c r="B2391">
        <v>2026</v>
      </c>
      <c r="C2391" t="s">
        <v>892</v>
      </c>
      <c r="D2391">
        <v>101.5154864805906</v>
      </c>
      <c r="E2391">
        <v>101.5154864805906</v>
      </c>
      <c r="F2391">
        <v>0</v>
      </c>
    </row>
    <row r="2392" spans="1:6">
      <c r="A2392" t="s">
        <v>888</v>
      </c>
      <c r="B2392">
        <v>2027</v>
      </c>
      <c r="C2392" t="s">
        <v>892</v>
      </c>
      <c r="D2392">
        <v>103.4210071781942</v>
      </c>
      <c r="E2392">
        <v>103.4210071781942</v>
      </c>
      <c r="F2392">
        <v>0</v>
      </c>
    </row>
    <row r="2393" spans="1:6">
      <c r="A2393" t="s">
        <v>888</v>
      </c>
      <c r="B2393">
        <v>2028</v>
      </c>
      <c r="C2393" t="s">
        <v>892</v>
      </c>
      <c r="D2393">
        <v>104.3243318996212</v>
      </c>
      <c r="E2393">
        <v>104.3243318996212</v>
      </c>
      <c r="F2393">
        <v>0</v>
      </c>
    </row>
    <row r="2394" spans="1:6">
      <c r="A2394" t="s">
        <v>888</v>
      </c>
      <c r="B2394">
        <v>2029</v>
      </c>
      <c r="C2394" t="s">
        <v>892</v>
      </c>
      <c r="D2394">
        <v>105.28653414060339</v>
      </c>
      <c r="E2394">
        <v>105.28653414060339</v>
      </c>
      <c r="F2394">
        <v>0</v>
      </c>
    </row>
    <row r="2395" spans="1:6">
      <c r="A2395" t="s">
        <v>888</v>
      </c>
      <c r="B2395">
        <v>2030</v>
      </c>
      <c r="C2395" t="s">
        <v>892</v>
      </c>
      <c r="D2395">
        <v>106.2582470678438</v>
      </c>
      <c r="E2395">
        <v>106.2582470678438</v>
      </c>
      <c r="F2395">
        <v>0</v>
      </c>
    </row>
    <row r="2396" spans="1:6">
      <c r="A2396" t="s">
        <v>888</v>
      </c>
      <c r="B2396">
        <v>2031</v>
      </c>
      <c r="C2396" t="s">
        <v>892</v>
      </c>
      <c r="D2396">
        <v>107.2577241001037</v>
      </c>
      <c r="E2396">
        <v>107.2577241001037</v>
      </c>
      <c r="F2396">
        <v>0</v>
      </c>
    </row>
    <row r="2397" spans="1:6">
      <c r="A2397" t="s">
        <v>888</v>
      </c>
      <c r="B2397">
        <v>2032</v>
      </c>
      <c r="C2397" t="s">
        <v>892</v>
      </c>
      <c r="D2397">
        <v>108.2708288510874</v>
      </c>
      <c r="E2397">
        <v>108.2708288510874</v>
      </c>
      <c r="F2397">
        <v>0</v>
      </c>
    </row>
    <row r="2398" spans="1:6">
      <c r="A2398" t="s">
        <v>888</v>
      </c>
      <c r="B2398">
        <v>2033</v>
      </c>
      <c r="C2398" t="s">
        <v>892</v>
      </c>
      <c r="D2398">
        <v>109.2906128280076</v>
      </c>
      <c r="E2398">
        <v>109.2906128280076</v>
      </c>
      <c r="F2398">
        <v>0</v>
      </c>
    </row>
    <row r="2399" spans="1:6">
      <c r="A2399" t="s">
        <v>888</v>
      </c>
      <c r="B2399">
        <v>2034</v>
      </c>
      <c r="C2399" t="s">
        <v>892</v>
      </c>
      <c r="D2399">
        <v>110.3114371765749</v>
      </c>
      <c r="E2399">
        <v>110.3114371765749</v>
      </c>
      <c r="F2399">
        <v>0</v>
      </c>
    </row>
    <row r="2400" spans="1:6">
      <c r="A2400" t="s">
        <v>888</v>
      </c>
      <c r="B2400">
        <v>2035</v>
      </c>
      <c r="C2400" t="s">
        <v>892</v>
      </c>
      <c r="D2400">
        <v>111.3281980904697</v>
      </c>
      <c r="E2400">
        <v>111.3281980904697</v>
      </c>
      <c r="F2400">
        <v>0</v>
      </c>
    </row>
    <row r="2401" spans="1:6">
      <c r="A2401" t="s">
        <v>888</v>
      </c>
      <c r="B2401">
        <v>2036</v>
      </c>
      <c r="C2401" t="s">
        <v>892</v>
      </c>
      <c r="D2401">
        <v>112.323595569101</v>
      </c>
      <c r="E2401">
        <v>112.323595569101</v>
      </c>
      <c r="F2401">
        <v>0</v>
      </c>
    </row>
    <row r="2402" spans="1:6">
      <c r="A2402" t="s">
        <v>888</v>
      </c>
      <c r="B2402">
        <v>2037</v>
      </c>
      <c r="C2402" t="s">
        <v>892</v>
      </c>
      <c r="D2402">
        <v>113.32789300441389</v>
      </c>
      <c r="E2402">
        <v>113.32789300441389</v>
      </c>
      <c r="F2402">
        <v>0</v>
      </c>
    </row>
    <row r="2403" spans="1:6">
      <c r="A2403" t="s">
        <v>888</v>
      </c>
      <c r="B2403">
        <v>2038</v>
      </c>
      <c r="C2403" t="s">
        <v>892</v>
      </c>
      <c r="D2403">
        <v>114.34116997188541</v>
      </c>
      <c r="E2403">
        <v>114.34116997188541</v>
      </c>
      <c r="F2403">
        <v>0</v>
      </c>
    </row>
    <row r="2404" spans="1:6">
      <c r="A2404" t="s">
        <v>888</v>
      </c>
      <c r="B2404">
        <v>2039</v>
      </c>
      <c r="C2404" t="s">
        <v>892</v>
      </c>
      <c r="D2404">
        <v>115.3635067584853</v>
      </c>
      <c r="E2404">
        <v>115.3635067584853</v>
      </c>
      <c r="F2404">
        <v>0</v>
      </c>
    </row>
    <row r="2405" spans="1:6">
      <c r="A2405" t="s">
        <v>888</v>
      </c>
      <c r="B2405">
        <v>2040</v>
      </c>
      <c r="C2405" t="s">
        <v>892</v>
      </c>
      <c r="D2405">
        <v>116.3949843690375</v>
      </c>
      <c r="E2405">
        <v>116.3949843690375</v>
      </c>
      <c r="F2405">
        <v>0</v>
      </c>
    </row>
    <row r="2406" spans="1:6">
      <c r="A2406" t="s">
        <v>888</v>
      </c>
      <c r="B2406">
        <v>2041</v>
      </c>
      <c r="C2406" t="s">
        <v>892</v>
      </c>
      <c r="D2406">
        <v>117.40523442320379</v>
      </c>
      <c r="E2406">
        <v>117.40523442320379</v>
      </c>
      <c r="F2406">
        <v>0</v>
      </c>
    </row>
    <row r="2407" spans="1:6">
      <c r="A2407" t="s">
        <v>888</v>
      </c>
      <c r="B2407">
        <v>2042</v>
      </c>
      <c r="C2407" t="s">
        <v>892</v>
      </c>
      <c r="D2407">
        <v>118.3935313983352</v>
      </c>
      <c r="E2407">
        <v>118.3935313983352</v>
      </c>
      <c r="F2407">
        <v>0</v>
      </c>
    </row>
    <row r="2408" spans="1:6">
      <c r="A2408" t="s">
        <v>888</v>
      </c>
      <c r="B2408">
        <v>2043</v>
      </c>
      <c r="C2408" t="s">
        <v>892</v>
      </c>
      <c r="D2408">
        <v>119.3591603286857</v>
      </c>
      <c r="E2408">
        <v>119.3591603286857</v>
      </c>
      <c r="F2408">
        <v>0</v>
      </c>
    </row>
    <row r="2409" spans="1:6">
      <c r="A2409" t="s">
        <v>888</v>
      </c>
      <c r="B2409">
        <v>2044</v>
      </c>
      <c r="C2409" t="s">
        <v>892</v>
      </c>
      <c r="D2409">
        <v>120.3014176560679</v>
      </c>
      <c r="E2409">
        <v>120.3014176560679</v>
      </c>
      <c r="F2409">
        <v>0</v>
      </c>
    </row>
    <row r="2410" spans="1:6">
      <c r="A2410" t="s">
        <v>888</v>
      </c>
      <c r="B2410">
        <v>2045</v>
      </c>
      <c r="C2410" t="s">
        <v>892</v>
      </c>
      <c r="D2410">
        <v>121.2511134479011</v>
      </c>
      <c r="E2410">
        <v>121.2511134479011</v>
      </c>
      <c r="F2410">
        <v>0</v>
      </c>
    </row>
    <row r="2411" spans="1:6">
      <c r="A2411" t="s">
        <v>888</v>
      </c>
      <c r="B2411">
        <v>2046</v>
      </c>
      <c r="C2411" t="s">
        <v>892</v>
      </c>
      <c r="D2411">
        <v>122.1765563700242</v>
      </c>
      <c r="E2411">
        <v>122.1765563700242</v>
      </c>
      <c r="F2411">
        <v>0</v>
      </c>
    </row>
    <row r="2412" spans="1:6">
      <c r="A2412" t="s">
        <v>888</v>
      </c>
      <c r="B2412">
        <v>2047</v>
      </c>
      <c r="C2412" t="s">
        <v>892</v>
      </c>
      <c r="D2412">
        <v>123.0770628483527</v>
      </c>
      <c r="E2412">
        <v>123.0770628483527</v>
      </c>
      <c r="F2412">
        <v>0</v>
      </c>
    </row>
    <row r="2413" spans="1:6">
      <c r="A2413" t="s">
        <v>888</v>
      </c>
      <c r="B2413">
        <v>2048</v>
      </c>
      <c r="C2413" t="s">
        <v>892</v>
      </c>
      <c r="D2413">
        <v>123.984206540412</v>
      </c>
      <c r="E2413">
        <v>123.984206540412</v>
      </c>
      <c r="F2413">
        <v>0</v>
      </c>
    </row>
    <row r="2414" spans="1:6">
      <c r="A2414" t="s">
        <v>888</v>
      </c>
      <c r="B2414">
        <v>2049</v>
      </c>
      <c r="C2414" t="s">
        <v>892</v>
      </c>
      <c r="D2414">
        <v>124.8655555072355</v>
      </c>
      <c r="E2414">
        <v>124.8655555072355</v>
      </c>
      <c r="F2414">
        <v>0</v>
      </c>
    </row>
    <row r="2415" spans="1:6">
      <c r="A2415" t="s">
        <v>888</v>
      </c>
      <c r="B2415">
        <v>2050</v>
      </c>
      <c r="C2415" t="s">
        <v>892</v>
      </c>
      <c r="D2415">
        <v>125.7531695946174</v>
      </c>
      <c r="E2415">
        <v>125.7531695946174</v>
      </c>
      <c r="F2415">
        <v>0</v>
      </c>
    </row>
    <row r="2416" spans="1:6">
      <c r="A2416" t="s">
        <v>888</v>
      </c>
      <c r="B2416">
        <v>2017</v>
      </c>
      <c r="C2416" t="s">
        <v>853</v>
      </c>
      <c r="D2416">
        <v>0</v>
      </c>
      <c r="E2416">
        <v>0</v>
      </c>
      <c r="F2416">
        <v>0</v>
      </c>
    </row>
    <row r="2417" spans="1:6">
      <c r="A2417" t="s">
        <v>888</v>
      </c>
      <c r="B2417">
        <v>2018</v>
      </c>
      <c r="C2417" t="s">
        <v>853</v>
      </c>
      <c r="D2417">
        <v>0</v>
      </c>
      <c r="E2417">
        <v>0</v>
      </c>
      <c r="F2417">
        <v>0</v>
      </c>
    </row>
    <row r="2418" spans="1:6">
      <c r="A2418" t="s">
        <v>888</v>
      </c>
      <c r="B2418">
        <v>2019</v>
      </c>
      <c r="C2418" t="s">
        <v>853</v>
      </c>
      <c r="D2418">
        <v>0</v>
      </c>
      <c r="E2418">
        <v>0</v>
      </c>
      <c r="F2418">
        <v>0</v>
      </c>
    </row>
    <row r="2419" spans="1:6">
      <c r="A2419" t="s">
        <v>888</v>
      </c>
      <c r="B2419">
        <v>2020</v>
      </c>
      <c r="C2419" t="s">
        <v>853</v>
      </c>
      <c r="D2419">
        <v>0</v>
      </c>
      <c r="E2419">
        <v>0</v>
      </c>
      <c r="F2419">
        <v>0</v>
      </c>
    </row>
    <row r="2420" spans="1:6">
      <c r="A2420" t="s">
        <v>888</v>
      </c>
      <c r="B2420">
        <v>2021</v>
      </c>
      <c r="C2420" t="s">
        <v>853</v>
      </c>
      <c r="D2420">
        <v>0</v>
      </c>
      <c r="E2420">
        <v>0</v>
      </c>
      <c r="F2420">
        <v>0</v>
      </c>
    </row>
    <row r="2421" spans="1:6">
      <c r="A2421" t="s">
        <v>888</v>
      </c>
      <c r="B2421">
        <v>2022</v>
      </c>
      <c r="C2421" t="s">
        <v>853</v>
      </c>
      <c r="D2421">
        <v>0</v>
      </c>
      <c r="E2421">
        <v>0</v>
      </c>
      <c r="F2421">
        <v>0</v>
      </c>
    </row>
    <row r="2422" spans="1:6">
      <c r="A2422" t="s">
        <v>888</v>
      </c>
      <c r="B2422">
        <v>2023</v>
      </c>
      <c r="C2422" t="s">
        <v>853</v>
      </c>
      <c r="D2422">
        <v>0</v>
      </c>
      <c r="E2422">
        <v>0</v>
      </c>
      <c r="F2422">
        <v>0</v>
      </c>
    </row>
    <row r="2423" spans="1:6">
      <c r="A2423" t="s">
        <v>888</v>
      </c>
      <c r="B2423">
        <v>2024</v>
      </c>
      <c r="C2423" t="s">
        <v>853</v>
      </c>
      <c r="D2423">
        <v>0</v>
      </c>
      <c r="E2423">
        <v>0</v>
      </c>
      <c r="F2423">
        <v>0</v>
      </c>
    </row>
    <row r="2424" spans="1:6">
      <c r="A2424" t="s">
        <v>888</v>
      </c>
      <c r="B2424">
        <v>2025</v>
      </c>
      <c r="C2424" t="s">
        <v>853</v>
      </c>
      <c r="D2424">
        <v>0</v>
      </c>
      <c r="E2424">
        <v>0</v>
      </c>
      <c r="F2424">
        <v>0</v>
      </c>
    </row>
    <row r="2425" spans="1:6">
      <c r="A2425" t="s">
        <v>888</v>
      </c>
      <c r="B2425">
        <v>2026</v>
      </c>
      <c r="C2425" t="s">
        <v>853</v>
      </c>
      <c r="D2425">
        <v>0</v>
      </c>
      <c r="E2425">
        <v>0</v>
      </c>
      <c r="F2425">
        <v>0</v>
      </c>
    </row>
    <row r="2426" spans="1:6">
      <c r="A2426" t="s">
        <v>888</v>
      </c>
      <c r="B2426">
        <v>2027</v>
      </c>
      <c r="C2426" t="s">
        <v>853</v>
      </c>
      <c r="D2426">
        <v>0</v>
      </c>
      <c r="E2426">
        <v>0</v>
      </c>
      <c r="F2426">
        <v>0</v>
      </c>
    </row>
    <row r="2427" spans="1:6">
      <c r="A2427" t="s">
        <v>888</v>
      </c>
      <c r="B2427">
        <v>2028</v>
      </c>
      <c r="C2427" t="s">
        <v>853</v>
      </c>
      <c r="D2427">
        <v>0</v>
      </c>
      <c r="E2427">
        <v>0</v>
      </c>
      <c r="F2427">
        <v>0</v>
      </c>
    </row>
    <row r="2428" spans="1:6">
      <c r="A2428" t="s">
        <v>888</v>
      </c>
      <c r="B2428">
        <v>2029</v>
      </c>
      <c r="C2428" t="s">
        <v>853</v>
      </c>
      <c r="D2428">
        <v>0</v>
      </c>
      <c r="E2428">
        <v>0</v>
      </c>
      <c r="F2428">
        <v>0</v>
      </c>
    </row>
    <row r="2429" spans="1:6">
      <c r="A2429" t="s">
        <v>888</v>
      </c>
      <c r="B2429">
        <v>2030</v>
      </c>
      <c r="C2429" t="s">
        <v>853</v>
      </c>
      <c r="D2429">
        <v>0</v>
      </c>
      <c r="E2429">
        <v>0</v>
      </c>
      <c r="F2429">
        <v>0</v>
      </c>
    </row>
    <row r="2430" spans="1:6">
      <c r="A2430" t="s">
        <v>888</v>
      </c>
      <c r="B2430">
        <v>2031</v>
      </c>
      <c r="C2430" t="s">
        <v>853</v>
      </c>
      <c r="D2430">
        <v>0</v>
      </c>
      <c r="E2430">
        <v>0</v>
      </c>
      <c r="F2430">
        <v>0</v>
      </c>
    </row>
    <row r="2431" spans="1:6">
      <c r="A2431" t="s">
        <v>888</v>
      </c>
      <c r="B2431">
        <v>2032</v>
      </c>
      <c r="C2431" t="s">
        <v>853</v>
      </c>
      <c r="D2431">
        <v>0</v>
      </c>
      <c r="E2431">
        <v>0</v>
      </c>
      <c r="F2431">
        <v>0</v>
      </c>
    </row>
    <row r="2432" spans="1:6">
      <c r="A2432" t="s">
        <v>888</v>
      </c>
      <c r="B2432">
        <v>2033</v>
      </c>
      <c r="C2432" t="s">
        <v>853</v>
      </c>
      <c r="D2432">
        <v>0</v>
      </c>
      <c r="E2432">
        <v>0</v>
      </c>
      <c r="F2432">
        <v>0</v>
      </c>
    </row>
    <row r="2433" spans="1:6">
      <c r="A2433" t="s">
        <v>888</v>
      </c>
      <c r="B2433">
        <v>2034</v>
      </c>
      <c r="C2433" t="s">
        <v>853</v>
      </c>
      <c r="D2433">
        <v>0</v>
      </c>
      <c r="E2433">
        <v>0</v>
      </c>
      <c r="F2433">
        <v>0</v>
      </c>
    </row>
    <row r="2434" spans="1:6">
      <c r="A2434" t="s">
        <v>888</v>
      </c>
      <c r="B2434">
        <v>2035</v>
      </c>
      <c r="C2434" t="s">
        <v>853</v>
      </c>
      <c r="D2434">
        <v>0</v>
      </c>
      <c r="E2434">
        <v>0</v>
      </c>
      <c r="F2434">
        <v>0</v>
      </c>
    </row>
    <row r="2435" spans="1:6">
      <c r="A2435" t="s">
        <v>888</v>
      </c>
      <c r="B2435">
        <v>2036</v>
      </c>
      <c r="C2435" t="s">
        <v>853</v>
      </c>
      <c r="D2435">
        <v>0</v>
      </c>
      <c r="E2435">
        <v>0</v>
      </c>
      <c r="F2435">
        <v>0</v>
      </c>
    </row>
    <row r="2436" spans="1:6">
      <c r="A2436" t="s">
        <v>888</v>
      </c>
      <c r="B2436">
        <v>2037</v>
      </c>
      <c r="C2436" t="s">
        <v>853</v>
      </c>
      <c r="D2436">
        <v>0</v>
      </c>
      <c r="E2436">
        <v>0</v>
      </c>
      <c r="F2436">
        <v>0</v>
      </c>
    </row>
    <row r="2437" spans="1:6">
      <c r="A2437" t="s">
        <v>888</v>
      </c>
      <c r="B2437">
        <v>2038</v>
      </c>
      <c r="C2437" t="s">
        <v>853</v>
      </c>
      <c r="D2437">
        <v>0</v>
      </c>
      <c r="E2437">
        <v>0</v>
      </c>
      <c r="F2437">
        <v>0</v>
      </c>
    </row>
    <row r="2438" spans="1:6">
      <c r="A2438" t="s">
        <v>888</v>
      </c>
      <c r="B2438">
        <v>2039</v>
      </c>
      <c r="C2438" t="s">
        <v>853</v>
      </c>
      <c r="D2438">
        <v>0</v>
      </c>
      <c r="E2438">
        <v>0</v>
      </c>
      <c r="F2438">
        <v>0</v>
      </c>
    </row>
    <row r="2439" spans="1:6">
      <c r="A2439" t="s">
        <v>888</v>
      </c>
      <c r="B2439">
        <v>2040</v>
      </c>
      <c r="C2439" t="s">
        <v>853</v>
      </c>
      <c r="D2439">
        <v>0</v>
      </c>
      <c r="E2439">
        <v>0</v>
      </c>
      <c r="F2439">
        <v>0</v>
      </c>
    </row>
    <row r="2440" spans="1:6">
      <c r="A2440" t="s">
        <v>888</v>
      </c>
      <c r="B2440">
        <v>2041</v>
      </c>
      <c r="C2440" t="s">
        <v>853</v>
      </c>
      <c r="D2440">
        <v>0</v>
      </c>
      <c r="E2440">
        <v>0</v>
      </c>
      <c r="F2440">
        <v>0</v>
      </c>
    </row>
    <row r="2441" spans="1:6">
      <c r="A2441" t="s">
        <v>888</v>
      </c>
      <c r="B2441">
        <v>2042</v>
      </c>
      <c r="C2441" t="s">
        <v>853</v>
      </c>
      <c r="D2441">
        <v>0</v>
      </c>
      <c r="E2441">
        <v>0</v>
      </c>
      <c r="F2441">
        <v>0</v>
      </c>
    </row>
    <row r="2442" spans="1:6">
      <c r="A2442" t="s">
        <v>888</v>
      </c>
      <c r="B2442">
        <v>2043</v>
      </c>
      <c r="C2442" t="s">
        <v>853</v>
      </c>
      <c r="D2442">
        <v>0</v>
      </c>
      <c r="E2442">
        <v>0</v>
      </c>
      <c r="F2442">
        <v>0</v>
      </c>
    </row>
    <row r="2443" spans="1:6">
      <c r="A2443" t="s">
        <v>888</v>
      </c>
      <c r="B2443">
        <v>2044</v>
      </c>
      <c r="C2443" t="s">
        <v>853</v>
      </c>
      <c r="D2443">
        <v>0</v>
      </c>
      <c r="E2443">
        <v>0</v>
      </c>
      <c r="F2443">
        <v>0</v>
      </c>
    </row>
    <row r="2444" spans="1:6">
      <c r="A2444" t="s">
        <v>888</v>
      </c>
      <c r="B2444">
        <v>2045</v>
      </c>
      <c r="C2444" t="s">
        <v>853</v>
      </c>
      <c r="D2444">
        <v>0</v>
      </c>
      <c r="E2444">
        <v>0</v>
      </c>
      <c r="F2444">
        <v>0</v>
      </c>
    </row>
    <row r="2445" spans="1:6">
      <c r="A2445" t="s">
        <v>888</v>
      </c>
      <c r="B2445">
        <v>2046</v>
      </c>
      <c r="C2445" t="s">
        <v>853</v>
      </c>
      <c r="D2445">
        <v>0</v>
      </c>
      <c r="E2445">
        <v>0</v>
      </c>
      <c r="F2445">
        <v>0</v>
      </c>
    </row>
    <row r="2446" spans="1:6">
      <c r="A2446" t="s">
        <v>888</v>
      </c>
      <c r="B2446">
        <v>2047</v>
      </c>
      <c r="C2446" t="s">
        <v>853</v>
      </c>
      <c r="D2446">
        <v>0</v>
      </c>
      <c r="E2446">
        <v>0</v>
      </c>
      <c r="F2446">
        <v>0</v>
      </c>
    </row>
    <row r="2447" spans="1:6">
      <c r="A2447" t="s">
        <v>888</v>
      </c>
      <c r="B2447">
        <v>2048</v>
      </c>
      <c r="C2447" t="s">
        <v>853</v>
      </c>
      <c r="D2447">
        <v>0</v>
      </c>
      <c r="E2447">
        <v>0</v>
      </c>
      <c r="F2447">
        <v>0</v>
      </c>
    </row>
    <row r="2448" spans="1:6">
      <c r="A2448" t="s">
        <v>888</v>
      </c>
      <c r="B2448">
        <v>2049</v>
      </c>
      <c r="C2448" t="s">
        <v>853</v>
      </c>
      <c r="D2448">
        <v>0</v>
      </c>
      <c r="E2448">
        <v>0</v>
      </c>
      <c r="F2448">
        <v>0</v>
      </c>
    </row>
    <row r="2449" spans="1:6">
      <c r="A2449" t="s">
        <v>888</v>
      </c>
      <c r="B2449">
        <v>2050</v>
      </c>
      <c r="C2449" t="s">
        <v>853</v>
      </c>
      <c r="D2449">
        <v>0</v>
      </c>
      <c r="E2449">
        <v>0</v>
      </c>
      <c r="F2449">
        <v>0</v>
      </c>
    </row>
    <row r="2450" spans="1:6">
      <c r="A2450" t="s">
        <v>889</v>
      </c>
      <c r="B2450">
        <v>2017</v>
      </c>
      <c r="C2450" t="s">
        <v>323</v>
      </c>
      <c r="D2450">
        <v>3.3852782680844871E-3</v>
      </c>
      <c r="E2450">
        <v>3.3852782680844871E-3</v>
      </c>
      <c r="F2450">
        <v>0</v>
      </c>
    </row>
    <row r="2451" spans="1:6">
      <c r="A2451" t="s">
        <v>889</v>
      </c>
      <c r="B2451">
        <v>2018</v>
      </c>
      <c r="C2451" t="s">
        <v>323</v>
      </c>
      <c r="D2451">
        <v>0</v>
      </c>
      <c r="E2451">
        <v>0</v>
      </c>
      <c r="F2451">
        <v>0</v>
      </c>
    </row>
    <row r="2452" spans="1:6">
      <c r="A2452" t="s">
        <v>889</v>
      </c>
      <c r="B2452">
        <v>2019</v>
      </c>
      <c r="C2452" t="s">
        <v>323</v>
      </c>
      <c r="D2452">
        <v>0</v>
      </c>
      <c r="E2452">
        <v>0</v>
      </c>
      <c r="F2452">
        <v>0</v>
      </c>
    </row>
    <row r="2453" spans="1:6">
      <c r="A2453" t="s">
        <v>889</v>
      </c>
      <c r="B2453">
        <v>2020</v>
      </c>
      <c r="C2453" t="s">
        <v>323</v>
      </c>
      <c r="D2453">
        <v>0</v>
      </c>
      <c r="E2453">
        <v>0</v>
      </c>
      <c r="F2453">
        <v>0</v>
      </c>
    </row>
    <row r="2454" spans="1:6">
      <c r="A2454" t="s">
        <v>889</v>
      </c>
      <c r="B2454">
        <v>2021</v>
      </c>
      <c r="C2454" t="s">
        <v>323</v>
      </c>
      <c r="D2454">
        <v>0</v>
      </c>
      <c r="E2454">
        <v>0</v>
      </c>
      <c r="F2454">
        <v>0</v>
      </c>
    </row>
    <row r="2455" spans="1:6">
      <c r="A2455" t="s">
        <v>889</v>
      </c>
      <c r="B2455">
        <v>2022</v>
      </c>
      <c r="C2455" t="s">
        <v>323</v>
      </c>
      <c r="D2455">
        <v>0</v>
      </c>
      <c r="E2455">
        <v>0</v>
      </c>
      <c r="F2455">
        <v>0</v>
      </c>
    </row>
    <row r="2456" spans="1:6">
      <c r="A2456" t="s">
        <v>889</v>
      </c>
      <c r="B2456">
        <v>2023</v>
      </c>
      <c r="C2456" t="s">
        <v>323</v>
      </c>
      <c r="D2456">
        <v>0</v>
      </c>
      <c r="E2456">
        <v>0</v>
      </c>
      <c r="F2456">
        <v>0</v>
      </c>
    </row>
    <row r="2457" spans="1:6">
      <c r="A2457" t="s">
        <v>889</v>
      </c>
      <c r="B2457">
        <v>2024</v>
      </c>
      <c r="C2457" t="s">
        <v>323</v>
      </c>
      <c r="D2457">
        <v>0</v>
      </c>
      <c r="E2457">
        <v>0</v>
      </c>
      <c r="F2457">
        <v>0</v>
      </c>
    </row>
    <row r="2458" spans="1:6">
      <c r="A2458" t="s">
        <v>889</v>
      </c>
      <c r="B2458">
        <v>2025</v>
      </c>
      <c r="C2458" t="s">
        <v>323</v>
      </c>
      <c r="D2458">
        <v>0</v>
      </c>
      <c r="E2458">
        <v>0</v>
      </c>
      <c r="F2458">
        <v>0</v>
      </c>
    </row>
    <row r="2459" spans="1:6">
      <c r="A2459" t="s">
        <v>889</v>
      </c>
      <c r="B2459">
        <v>2026</v>
      </c>
      <c r="C2459" t="s">
        <v>323</v>
      </c>
      <c r="D2459">
        <v>0</v>
      </c>
      <c r="E2459">
        <v>0</v>
      </c>
      <c r="F2459">
        <v>0</v>
      </c>
    </row>
    <row r="2460" spans="1:6">
      <c r="A2460" t="s">
        <v>889</v>
      </c>
      <c r="B2460">
        <v>2027</v>
      </c>
      <c r="C2460" t="s">
        <v>323</v>
      </c>
      <c r="D2460">
        <v>0</v>
      </c>
      <c r="E2460">
        <v>0</v>
      </c>
      <c r="F2460">
        <v>0</v>
      </c>
    </row>
    <row r="2461" spans="1:6">
      <c r="A2461" t="s">
        <v>889</v>
      </c>
      <c r="B2461">
        <v>2028</v>
      </c>
      <c r="C2461" t="s">
        <v>323</v>
      </c>
      <c r="D2461">
        <v>0</v>
      </c>
      <c r="E2461">
        <v>0</v>
      </c>
      <c r="F2461">
        <v>0</v>
      </c>
    </row>
    <row r="2462" spans="1:6">
      <c r="A2462" t="s">
        <v>889</v>
      </c>
      <c r="B2462">
        <v>2029</v>
      </c>
      <c r="C2462" t="s">
        <v>323</v>
      </c>
      <c r="D2462">
        <v>0</v>
      </c>
      <c r="E2462">
        <v>0</v>
      </c>
      <c r="F2462">
        <v>0</v>
      </c>
    </row>
    <row r="2463" spans="1:6">
      <c r="A2463" t="s">
        <v>889</v>
      </c>
      <c r="B2463">
        <v>2030</v>
      </c>
      <c r="C2463" t="s">
        <v>323</v>
      </c>
      <c r="D2463">
        <v>0</v>
      </c>
      <c r="E2463">
        <v>0</v>
      </c>
      <c r="F2463">
        <v>0</v>
      </c>
    </row>
    <row r="2464" spans="1:6">
      <c r="A2464" t="s">
        <v>889</v>
      </c>
      <c r="B2464">
        <v>2031</v>
      </c>
      <c r="C2464" t="s">
        <v>323</v>
      </c>
      <c r="D2464">
        <v>0</v>
      </c>
      <c r="E2464">
        <v>0</v>
      </c>
      <c r="F2464">
        <v>0</v>
      </c>
    </row>
    <row r="2465" spans="1:6">
      <c r="A2465" t="s">
        <v>889</v>
      </c>
      <c r="B2465">
        <v>2032</v>
      </c>
      <c r="C2465" t="s">
        <v>323</v>
      </c>
      <c r="D2465">
        <v>0</v>
      </c>
      <c r="E2465">
        <v>0</v>
      </c>
      <c r="F2465">
        <v>0</v>
      </c>
    </row>
    <row r="2466" spans="1:6">
      <c r="A2466" t="s">
        <v>889</v>
      </c>
      <c r="B2466">
        <v>2033</v>
      </c>
      <c r="C2466" t="s">
        <v>323</v>
      </c>
      <c r="D2466">
        <v>0</v>
      </c>
      <c r="E2466">
        <v>0</v>
      </c>
      <c r="F2466">
        <v>0</v>
      </c>
    </row>
    <row r="2467" spans="1:6">
      <c r="A2467" t="s">
        <v>889</v>
      </c>
      <c r="B2467">
        <v>2034</v>
      </c>
      <c r="C2467" t="s">
        <v>323</v>
      </c>
      <c r="D2467">
        <v>0</v>
      </c>
      <c r="E2467">
        <v>0</v>
      </c>
      <c r="F2467">
        <v>0</v>
      </c>
    </row>
    <row r="2468" spans="1:6">
      <c r="A2468" t="s">
        <v>889</v>
      </c>
      <c r="B2468">
        <v>2035</v>
      </c>
      <c r="C2468" t="s">
        <v>323</v>
      </c>
      <c r="D2468">
        <v>0</v>
      </c>
      <c r="E2468">
        <v>0</v>
      </c>
      <c r="F2468">
        <v>0</v>
      </c>
    </row>
    <row r="2469" spans="1:6">
      <c r="A2469" t="s">
        <v>889</v>
      </c>
      <c r="B2469">
        <v>2036</v>
      </c>
      <c r="C2469" t="s">
        <v>323</v>
      </c>
      <c r="D2469">
        <v>0</v>
      </c>
      <c r="E2469">
        <v>0</v>
      </c>
      <c r="F2469">
        <v>0</v>
      </c>
    </row>
    <row r="2470" spans="1:6">
      <c r="A2470" t="s">
        <v>889</v>
      </c>
      <c r="B2470">
        <v>2037</v>
      </c>
      <c r="C2470" t="s">
        <v>323</v>
      </c>
      <c r="D2470">
        <v>0</v>
      </c>
      <c r="E2470">
        <v>0</v>
      </c>
      <c r="F2470">
        <v>0</v>
      </c>
    </row>
    <row r="2471" spans="1:6">
      <c r="A2471" t="s">
        <v>889</v>
      </c>
      <c r="B2471">
        <v>2038</v>
      </c>
      <c r="C2471" t="s">
        <v>323</v>
      </c>
      <c r="D2471">
        <v>0</v>
      </c>
      <c r="E2471">
        <v>0</v>
      </c>
      <c r="F2471">
        <v>0</v>
      </c>
    </row>
    <row r="2472" spans="1:6">
      <c r="A2472" t="s">
        <v>889</v>
      </c>
      <c r="B2472">
        <v>2039</v>
      </c>
      <c r="C2472" t="s">
        <v>323</v>
      </c>
      <c r="D2472">
        <v>0</v>
      </c>
      <c r="E2472">
        <v>0</v>
      </c>
      <c r="F2472">
        <v>0</v>
      </c>
    </row>
    <row r="2473" spans="1:6">
      <c r="A2473" t="s">
        <v>889</v>
      </c>
      <c r="B2473">
        <v>2040</v>
      </c>
      <c r="C2473" t="s">
        <v>323</v>
      </c>
      <c r="D2473">
        <v>0</v>
      </c>
      <c r="E2473">
        <v>0</v>
      </c>
      <c r="F2473">
        <v>0</v>
      </c>
    </row>
    <row r="2474" spans="1:6">
      <c r="A2474" t="s">
        <v>889</v>
      </c>
      <c r="B2474">
        <v>2041</v>
      </c>
      <c r="C2474" t="s">
        <v>323</v>
      </c>
      <c r="D2474">
        <v>0</v>
      </c>
      <c r="E2474">
        <v>0</v>
      </c>
      <c r="F2474">
        <v>0</v>
      </c>
    </row>
    <row r="2475" spans="1:6">
      <c r="A2475" t="s">
        <v>889</v>
      </c>
      <c r="B2475">
        <v>2042</v>
      </c>
      <c r="C2475" t="s">
        <v>323</v>
      </c>
      <c r="D2475">
        <v>0</v>
      </c>
      <c r="E2475">
        <v>0</v>
      </c>
      <c r="F2475">
        <v>0</v>
      </c>
    </row>
    <row r="2476" spans="1:6">
      <c r="A2476" t="s">
        <v>889</v>
      </c>
      <c r="B2476">
        <v>2043</v>
      </c>
      <c r="C2476" t="s">
        <v>323</v>
      </c>
      <c r="D2476">
        <v>0</v>
      </c>
      <c r="E2476">
        <v>0</v>
      </c>
      <c r="F2476">
        <v>0</v>
      </c>
    </row>
    <row r="2477" spans="1:6">
      <c r="A2477" t="s">
        <v>889</v>
      </c>
      <c r="B2477">
        <v>2044</v>
      </c>
      <c r="C2477" t="s">
        <v>323</v>
      </c>
      <c r="D2477">
        <v>0</v>
      </c>
      <c r="E2477">
        <v>0</v>
      </c>
      <c r="F2477">
        <v>0</v>
      </c>
    </row>
    <row r="2478" spans="1:6">
      <c r="A2478" t="s">
        <v>889</v>
      </c>
      <c r="B2478">
        <v>2045</v>
      </c>
      <c r="C2478" t="s">
        <v>323</v>
      </c>
      <c r="D2478">
        <v>0</v>
      </c>
      <c r="E2478">
        <v>0</v>
      </c>
      <c r="F2478">
        <v>0</v>
      </c>
    </row>
    <row r="2479" spans="1:6">
      <c r="A2479" t="s">
        <v>889</v>
      </c>
      <c r="B2479">
        <v>2046</v>
      </c>
      <c r="C2479" t="s">
        <v>323</v>
      </c>
      <c r="D2479">
        <v>0</v>
      </c>
      <c r="E2479">
        <v>0</v>
      </c>
      <c r="F2479">
        <v>0</v>
      </c>
    </row>
    <row r="2480" spans="1:6">
      <c r="A2480" t="s">
        <v>889</v>
      </c>
      <c r="B2480">
        <v>2047</v>
      </c>
      <c r="C2480" t="s">
        <v>323</v>
      </c>
      <c r="D2480">
        <v>0</v>
      </c>
      <c r="E2480">
        <v>0</v>
      </c>
      <c r="F2480">
        <v>0</v>
      </c>
    </row>
    <row r="2481" spans="1:6">
      <c r="A2481" t="s">
        <v>889</v>
      </c>
      <c r="B2481">
        <v>2048</v>
      </c>
      <c r="C2481" t="s">
        <v>323</v>
      </c>
      <c r="D2481">
        <v>0</v>
      </c>
      <c r="E2481">
        <v>0</v>
      </c>
      <c r="F2481">
        <v>0</v>
      </c>
    </row>
    <row r="2482" spans="1:6">
      <c r="A2482" t="s">
        <v>889</v>
      </c>
      <c r="B2482">
        <v>2049</v>
      </c>
      <c r="C2482" t="s">
        <v>323</v>
      </c>
      <c r="D2482">
        <v>0</v>
      </c>
      <c r="E2482">
        <v>0</v>
      </c>
      <c r="F2482">
        <v>0</v>
      </c>
    </row>
    <row r="2483" spans="1:6">
      <c r="A2483" t="s">
        <v>889</v>
      </c>
      <c r="B2483">
        <v>2050</v>
      </c>
      <c r="C2483" t="s">
        <v>323</v>
      </c>
      <c r="D2483">
        <v>0</v>
      </c>
      <c r="E2483">
        <v>0</v>
      </c>
      <c r="F2483">
        <v>0</v>
      </c>
    </row>
    <row r="2484" spans="1:6">
      <c r="A2484" t="s">
        <v>889</v>
      </c>
      <c r="B2484">
        <v>2017</v>
      </c>
      <c r="C2484" t="s">
        <v>891</v>
      </c>
      <c r="D2484">
        <v>2.5787212102028091E-2</v>
      </c>
      <c r="E2484">
        <v>2.5787212102028091E-2</v>
      </c>
      <c r="F2484">
        <v>0</v>
      </c>
    </row>
    <row r="2485" spans="1:6">
      <c r="A2485" t="s">
        <v>889</v>
      </c>
      <c r="B2485">
        <v>2018</v>
      </c>
      <c r="C2485" t="s">
        <v>891</v>
      </c>
      <c r="D2485">
        <v>2.4849042396082609E-2</v>
      </c>
      <c r="E2485">
        <v>2.4849042396082609E-2</v>
      </c>
      <c r="F2485">
        <v>0</v>
      </c>
    </row>
    <row r="2486" spans="1:6">
      <c r="A2486" t="s">
        <v>889</v>
      </c>
      <c r="B2486">
        <v>2019</v>
      </c>
      <c r="C2486" t="s">
        <v>891</v>
      </c>
      <c r="D2486">
        <v>2.801051476441806E-2</v>
      </c>
      <c r="E2486">
        <v>2.5787212102028091E-2</v>
      </c>
      <c r="F2486">
        <v>2.2233026623899661E-3</v>
      </c>
    </row>
    <row r="2487" spans="1:6">
      <c r="A2487" t="s">
        <v>889</v>
      </c>
      <c r="B2487">
        <v>2020</v>
      </c>
      <c r="C2487" t="s">
        <v>891</v>
      </c>
      <c r="D2487">
        <v>2.3446208535062522E-2</v>
      </c>
      <c r="E2487">
        <v>2.3446208535062522E-2</v>
      </c>
      <c r="F2487">
        <v>0</v>
      </c>
    </row>
    <row r="2488" spans="1:6">
      <c r="A2488" t="s">
        <v>889</v>
      </c>
      <c r="B2488">
        <v>2021</v>
      </c>
      <c r="C2488" t="s">
        <v>891</v>
      </c>
      <c r="D2488">
        <v>5.0620606447939212E-2</v>
      </c>
      <c r="E2488">
        <v>2.5787212102028091E-2</v>
      </c>
      <c r="F2488">
        <v>2.483339434591111E-2</v>
      </c>
    </row>
    <row r="2489" spans="1:6">
      <c r="A2489" t="s">
        <v>889</v>
      </c>
      <c r="B2489">
        <v>2022</v>
      </c>
      <c r="C2489" t="s">
        <v>891</v>
      </c>
      <c r="D2489">
        <v>5.1860188487041221E-2</v>
      </c>
      <c r="E2489">
        <v>2.5787212102028091E-2</v>
      </c>
      <c r="F2489">
        <v>2.607297638501313E-2</v>
      </c>
    </row>
    <row r="2490" spans="1:6">
      <c r="A2490" t="s">
        <v>889</v>
      </c>
      <c r="B2490">
        <v>2023</v>
      </c>
      <c r="C2490" t="s">
        <v>891</v>
      </c>
      <c r="D2490">
        <v>5.1668334359715122E-2</v>
      </c>
      <c r="E2490">
        <v>2.5787212102028091E-2</v>
      </c>
      <c r="F2490">
        <v>2.588112225768702E-2</v>
      </c>
    </row>
    <row r="2491" spans="1:6">
      <c r="A2491" t="s">
        <v>889</v>
      </c>
      <c r="B2491">
        <v>2024</v>
      </c>
      <c r="C2491" t="s">
        <v>891</v>
      </c>
      <c r="D2491">
        <v>5.273857797550241E-2</v>
      </c>
      <c r="E2491">
        <v>2.5787212102028091E-2</v>
      </c>
      <c r="F2491">
        <v>2.6951365873474319E-2</v>
      </c>
    </row>
    <row r="2492" spans="1:6">
      <c r="A2492" t="s">
        <v>889</v>
      </c>
      <c r="B2492">
        <v>2025</v>
      </c>
      <c r="C2492" t="s">
        <v>891</v>
      </c>
      <c r="D2492">
        <v>5.4001440141912549E-2</v>
      </c>
      <c r="E2492">
        <v>2.5787212102028091E-2</v>
      </c>
      <c r="F2492">
        <v>2.8214228039884451E-2</v>
      </c>
    </row>
    <row r="2493" spans="1:6">
      <c r="A2493" t="s">
        <v>889</v>
      </c>
      <c r="B2493">
        <v>2026</v>
      </c>
      <c r="C2493" t="s">
        <v>891</v>
      </c>
      <c r="D2493">
        <v>5.5317673507079383E-2</v>
      </c>
      <c r="E2493">
        <v>2.5787212102028091E-2</v>
      </c>
      <c r="F2493">
        <v>2.9530461405051289E-2</v>
      </c>
    </row>
    <row r="2494" spans="1:6">
      <c r="A2494" t="s">
        <v>889</v>
      </c>
      <c r="B2494">
        <v>2027</v>
      </c>
      <c r="C2494" t="s">
        <v>891</v>
      </c>
      <c r="D2494">
        <v>5.8172436122484211E-2</v>
      </c>
      <c r="E2494">
        <v>2.5787212102028091E-2</v>
      </c>
      <c r="F2494">
        <v>3.2385224020456113E-2</v>
      </c>
    </row>
    <row r="2495" spans="1:6">
      <c r="A2495" t="s">
        <v>889</v>
      </c>
      <c r="B2495">
        <v>2028</v>
      </c>
      <c r="C2495" t="s">
        <v>891</v>
      </c>
      <c r="D2495">
        <v>5.9404319943158569E-2</v>
      </c>
      <c r="E2495">
        <v>2.5787212102028091E-2</v>
      </c>
      <c r="F2495">
        <v>3.3617107841130478E-2</v>
      </c>
    </row>
    <row r="2496" spans="1:6">
      <c r="A2496" t="s">
        <v>889</v>
      </c>
      <c r="B2496">
        <v>2029</v>
      </c>
      <c r="C2496" t="s">
        <v>891</v>
      </c>
      <c r="D2496">
        <v>6.0759232740445958E-2</v>
      </c>
      <c r="E2496">
        <v>2.5787212102028091E-2</v>
      </c>
      <c r="F2496">
        <v>3.4972020638417867E-2</v>
      </c>
    </row>
    <row r="2497" spans="1:6">
      <c r="A2497" t="s">
        <v>889</v>
      </c>
      <c r="B2497">
        <v>2030</v>
      </c>
      <c r="C2497" t="s">
        <v>891</v>
      </c>
      <c r="D2497">
        <v>6.2146275242484762E-2</v>
      </c>
      <c r="E2497">
        <v>2.5787212102028091E-2</v>
      </c>
      <c r="F2497">
        <v>3.6359063140456657E-2</v>
      </c>
    </row>
    <row r="2498" spans="1:6">
      <c r="A2498" t="s">
        <v>889</v>
      </c>
      <c r="B2498">
        <v>2031</v>
      </c>
      <c r="C2498" t="s">
        <v>891</v>
      </c>
      <c r="D2498">
        <v>6.3601715731040967E-2</v>
      </c>
      <c r="E2498">
        <v>2.5787212102028091E-2</v>
      </c>
      <c r="F2498">
        <v>3.7814503629012869E-2</v>
      </c>
    </row>
    <row r="2499" spans="1:6">
      <c r="A2499" t="s">
        <v>889</v>
      </c>
      <c r="B2499">
        <v>2032</v>
      </c>
      <c r="C2499" t="s">
        <v>891</v>
      </c>
      <c r="D2499">
        <v>6.5099618884470647E-2</v>
      </c>
      <c r="E2499">
        <v>2.5787212102028091E-2</v>
      </c>
      <c r="F2499">
        <v>3.9312406782442549E-2</v>
      </c>
    </row>
    <row r="2500" spans="1:6">
      <c r="A2500" t="s">
        <v>889</v>
      </c>
      <c r="B2500">
        <v>2033</v>
      </c>
      <c r="C2500" t="s">
        <v>891</v>
      </c>
      <c r="D2500">
        <v>6.6626991445600331E-2</v>
      </c>
      <c r="E2500">
        <v>2.5787212102028091E-2</v>
      </c>
      <c r="F2500">
        <v>4.0839779343572233E-2</v>
      </c>
    </row>
    <row r="2501" spans="1:6">
      <c r="A2501" t="s">
        <v>889</v>
      </c>
      <c r="B2501">
        <v>2034</v>
      </c>
      <c r="C2501" t="s">
        <v>891</v>
      </c>
      <c r="D2501">
        <v>6.8172749347830311E-2</v>
      </c>
      <c r="E2501">
        <v>2.5787212102028091E-2</v>
      </c>
      <c r="F2501">
        <v>4.2385537245802213E-2</v>
      </c>
    </row>
    <row r="2502" spans="1:6">
      <c r="A2502" t="s">
        <v>889</v>
      </c>
      <c r="B2502">
        <v>2035</v>
      </c>
      <c r="C2502" t="s">
        <v>891</v>
      </c>
      <c r="D2502">
        <v>6.9726289568480565E-2</v>
      </c>
      <c r="E2502">
        <v>2.5787212102028091E-2</v>
      </c>
      <c r="F2502">
        <v>4.3939077466452467E-2</v>
      </c>
    </row>
    <row r="2503" spans="1:6">
      <c r="A2503" t="s">
        <v>889</v>
      </c>
      <c r="B2503">
        <v>2036</v>
      </c>
      <c r="C2503" t="s">
        <v>891</v>
      </c>
      <c r="D2503">
        <v>7.125094262166827E-2</v>
      </c>
      <c r="E2503">
        <v>2.5787212102028091E-2</v>
      </c>
      <c r="F2503">
        <v>4.5463730519640172E-2</v>
      </c>
    </row>
    <row r="2504" spans="1:6">
      <c r="A2504" t="s">
        <v>889</v>
      </c>
      <c r="B2504">
        <v>2037</v>
      </c>
      <c r="C2504" t="s">
        <v>891</v>
      </c>
      <c r="D2504">
        <v>7.2808934132229414E-2</v>
      </c>
      <c r="E2504">
        <v>2.5787212102028091E-2</v>
      </c>
      <c r="F2504">
        <v>4.7021722030201323E-2</v>
      </c>
    </row>
    <row r="2505" spans="1:6">
      <c r="A2505" t="s">
        <v>889</v>
      </c>
      <c r="B2505">
        <v>2038</v>
      </c>
      <c r="C2505" t="s">
        <v>891</v>
      </c>
      <c r="D2505">
        <v>7.4400993087482034E-2</v>
      </c>
      <c r="E2505">
        <v>2.5787212102028091E-2</v>
      </c>
      <c r="F2505">
        <v>4.8613780985453943E-2</v>
      </c>
    </row>
    <row r="2506" spans="1:6">
      <c r="A2506" t="s">
        <v>889</v>
      </c>
      <c r="B2506">
        <v>2039</v>
      </c>
      <c r="C2506" t="s">
        <v>891</v>
      </c>
      <c r="D2506">
        <v>7.6027864414969046E-2</v>
      </c>
      <c r="E2506">
        <v>2.5787212102028091E-2</v>
      </c>
      <c r="F2506">
        <v>5.0240652312940948E-2</v>
      </c>
    </row>
    <row r="2507" spans="1:6">
      <c r="A2507" t="s">
        <v>889</v>
      </c>
      <c r="B2507">
        <v>2040</v>
      </c>
      <c r="C2507" t="s">
        <v>891</v>
      </c>
      <c r="D2507">
        <v>7.7690309331011356E-2</v>
      </c>
      <c r="E2507">
        <v>2.5787212102028091E-2</v>
      </c>
      <c r="F2507">
        <v>5.1903097228983258E-2</v>
      </c>
    </row>
    <row r="2508" spans="1:6">
      <c r="A2508" t="s">
        <v>889</v>
      </c>
      <c r="B2508">
        <v>2041</v>
      </c>
      <c r="C2508" t="s">
        <v>891</v>
      </c>
      <c r="D2508">
        <v>7.9321267882415364E-2</v>
      </c>
      <c r="E2508">
        <v>2.5787212102028091E-2</v>
      </c>
      <c r="F2508">
        <v>5.3534055780387273E-2</v>
      </c>
    </row>
    <row r="2509" spans="1:6">
      <c r="A2509" t="s">
        <v>889</v>
      </c>
      <c r="B2509">
        <v>2042</v>
      </c>
      <c r="C2509" t="s">
        <v>891</v>
      </c>
      <c r="D2509">
        <v>8.0917228333266519E-2</v>
      </c>
      <c r="E2509">
        <v>2.5787212102028091E-2</v>
      </c>
      <c r="F2509">
        <v>5.5130016231238421E-2</v>
      </c>
    </row>
    <row r="2510" spans="1:6">
      <c r="A2510" t="s">
        <v>889</v>
      </c>
      <c r="B2510">
        <v>2043</v>
      </c>
      <c r="C2510" t="s">
        <v>891</v>
      </c>
      <c r="D2510">
        <v>8.2474695350826299E-2</v>
      </c>
      <c r="E2510">
        <v>2.5787212102028091E-2</v>
      </c>
      <c r="F2510">
        <v>5.6687483248798201E-2</v>
      </c>
    </row>
    <row r="2511" spans="1:6">
      <c r="A2511" t="s">
        <v>889</v>
      </c>
      <c r="B2511">
        <v>2044</v>
      </c>
      <c r="C2511" t="s">
        <v>891</v>
      </c>
      <c r="D2511">
        <v>8.3990202499926517E-2</v>
      </c>
      <c r="E2511">
        <v>2.5787212102028091E-2</v>
      </c>
      <c r="F2511">
        <v>5.8202990397898419E-2</v>
      </c>
    </row>
    <row r="2512" spans="1:6">
      <c r="A2512" t="s">
        <v>889</v>
      </c>
      <c r="B2512">
        <v>2045</v>
      </c>
      <c r="C2512" t="s">
        <v>891</v>
      </c>
      <c r="D2512">
        <v>8.5533557729085608E-2</v>
      </c>
      <c r="E2512">
        <v>2.5787212102028091E-2</v>
      </c>
      <c r="F2512">
        <v>5.9746345627057509E-2</v>
      </c>
    </row>
    <row r="2513" spans="1:6">
      <c r="A2513" t="s">
        <v>889</v>
      </c>
      <c r="B2513">
        <v>2046</v>
      </c>
      <c r="C2513" t="s">
        <v>891</v>
      </c>
      <c r="D2513">
        <v>8.703069421837567E-2</v>
      </c>
      <c r="E2513">
        <v>2.5787212102028091E-2</v>
      </c>
      <c r="F2513">
        <v>6.1243482116347572E-2</v>
      </c>
    </row>
    <row r="2514" spans="1:6">
      <c r="A2514" t="s">
        <v>889</v>
      </c>
      <c r="B2514">
        <v>2047</v>
      </c>
      <c r="C2514" t="s">
        <v>891</v>
      </c>
      <c r="D2514">
        <v>8.8478179354763126E-2</v>
      </c>
      <c r="E2514">
        <v>2.5787212102028091E-2</v>
      </c>
      <c r="F2514">
        <v>6.2690967252735028E-2</v>
      </c>
    </row>
    <row r="2515" spans="1:6">
      <c r="A2515" t="s">
        <v>889</v>
      </c>
      <c r="B2515">
        <v>2048</v>
      </c>
      <c r="C2515" t="s">
        <v>891</v>
      </c>
      <c r="D2515">
        <v>8.9949738908100429E-2</v>
      </c>
      <c r="E2515">
        <v>2.5787212102028091E-2</v>
      </c>
      <c r="F2515">
        <v>6.4162526806072331E-2</v>
      </c>
    </row>
    <row r="2516" spans="1:6">
      <c r="A2516" t="s">
        <v>889</v>
      </c>
      <c r="B2516">
        <v>2049</v>
      </c>
      <c r="C2516" t="s">
        <v>891</v>
      </c>
      <c r="D2516">
        <v>9.1367400916257294E-2</v>
      </c>
      <c r="E2516">
        <v>2.5787212102028091E-2</v>
      </c>
      <c r="F2516">
        <v>6.5580188814229196E-2</v>
      </c>
    </row>
    <row r="2517" spans="1:6">
      <c r="A2517" t="s">
        <v>889</v>
      </c>
      <c r="B2517">
        <v>2050</v>
      </c>
      <c r="C2517" t="s">
        <v>891</v>
      </c>
      <c r="D2517">
        <v>9.2807406130673384E-2</v>
      </c>
      <c r="E2517">
        <v>2.5787212102028091E-2</v>
      </c>
      <c r="F2517">
        <v>6.7020194028645286E-2</v>
      </c>
    </row>
    <row r="2518" spans="1:6">
      <c r="A2518" t="s">
        <v>889</v>
      </c>
      <c r="B2518">
        <v>2017</v>
      </c>
      <c r="C2518" t="s">
        <v>854</v>
      </c>
      <c r="D2518">
        <v>285.77053851140761</v>
      </c>
      <c r="E2518">
        <v>285.77053851140761</v>
      </c>
      <c r="F2518">
        <v>0</v>
      </c>
    </row>
    <row r="2519" spans="1:6">
      <c r="A2519" t="s">
        <v>889</v>
      </c>
      <c r="B2519">
        <v>2018</v>
      </c>
      <c r="C2519" t="s">
        <v>854</v>
      </c>
      <c r="D2519">
        <v>122.13940944319209</v>
      </c>
      <c r="E2519">
        <v>122.13940944319209</v>
      </c>
      <c r="F2519">
        <v>0</v>
      </c>
    </row>
    <row r="2520" spans="1:6">
      <c r="A2520" t="s">
        <v>889</v>
      </c>
      <c r="B2520">
        <v>2019</v>
      </c>
      <c r="C2520" t="s">
        <v>854</v>
      </c>
      <c r="D2520">
        <v>260.51719733932731</v>
      </c>
      <c r="E2520">
        <v>260.51719733932731</v>
      </c>
      <c r="F2520">
        <v>0</v>
      </c>
    </row>
    <row r="2521" spans="1:6">
      <c r="A2521" t="s">
        <v>889</v>
      </c>
      <c r="B2521">
        <v>2020</v>
      </c>
      <c r="C2521" t="s">
        <v>854</v>
      </c>
      <c r="D2521">
        <v>210.81448696698331</v>
      </c>
      <c r="E2521">
        <v>210.81448696698331</v>
      </c>
      <c r="F2521">
        <v>0</v>
      </c>
    </row>
    <row r="2522" spans="1:6">
      <c r="A2522" t="s">
        <v>889</v>
      </c>
      <c r="B2522">
        <v>2021</v>
      </c>
      <c r="C2522" t="s">
        <v>854</v>
      </c>
      <c r="D2522">
        <v>100.38085469355789</v>
      </c>
      <c r="E2522">
        <v>100.38085469355789</v>
      </c>
      <c r="F2522">
        <v>0</v>
      </c>
    </row>
    <row r="2523" spans="1:6">
      <c r="A2523" t="s">
        <v>889</v>
      </c>
      <c r="B2523">
        <v>2022</v>
      </c>
      <c r="C2523" t="s">
        <v>854</v>
      </c>
      <c r="D2523">
        <v>310.48910645870239</v>
      </c>
      <c r="E2523">
        <v>285.77053851140761</v>
      </c>
      <c r="F2523">
        <v>24.71856794729479</v>
      </c>
    </row>
    <row r="2524" spans="1:6">
      <c r="A2524" t="s">
        <v>889</v>
      </c>
      <c r="B2524">
        <v>2023</v>
      </c>
      <c r="C2524" t="s">
        <v>854</v>
      </c>
      <c r="D2524">
        <v>309.8249411460144</v>
      </c>
      <c r="E2524">
        <v>285.77053851140761</v>
      </c>
      <c r="F2524">
        <v>24.054402634606792</v>
      </c>
    </row>
    <row r="2525" spans="1:6">
      <c r="A2525" t="s">
        <v>889</v>
      </c>
      <c r="B2525">
        <v>2024</v>
      </c>
      <c r="C2525" t="s">
        <v>854</v>
      </c>
      <c r="D2525">
        <v>313.51678086033053</v>
      </c>
      <c r="E2525">
        <v>285.77053851140761</v>
      </c>
      <c r="F2525">
        <v>27.74624234892292</v>
      </c>
    </row>
    <row r="2526" spans="1:6">
      <c r="A2526" t="s">
        <v>889</v>
      </c>
      <c r="B2526">
        <v>2025</v>
      </c>
      <c r="C2526" t="s">
        <v>854</v>
      </c>
      <c r="D2526">
        <v>317.83261817274519</v>
      </c>
      <c r="E2526">
        <v>285.77053851140761</v>
      </c>
      <c r="F2526">
        <v>32.062079661337577</v>
      </c>
    </row>
    <row r="2527" spans="1:6">
      <c r="A2527" t="s">
        <v>889</v>
      </c>
      <c r="B2527">
        <v>2026</v>
      </c>
      <c r="C2527" t="s">
        <v>854</v>
      </c>
      <c r="D2527">
        <v>322.2857358154759</v>
      </c>
      <c r="E2527">
        <v>285.77053851140761</v>
      </c>
      <c r="F2527">
        <v>36.515197304068288</v>
      </c>
    </row>
    <row r="2528" spans="1:6">
      <c r="A2528" t="s">
        <v>889</v>
      </c>
      <c r="B2528">
        <v>2027</v>
      </c>
      <c r="C2528" t="s">
        <v>854</v>
      </c>
      <c r="D2528">
        <v>331.79301337521969</v>
      </c>
      <c r="E2528">
        <v>285.77053851140761</v>
      </c>
      <c r="F2528">
        <v>46.022474863812143</v>
      </c>
    </row>
    <row r="2529" spans="1:6">
      <c r="A2529" t="s">
        <v>889</v>
      </c>
      <c r="B2529">
        <v>2028</v>
      </c>
      <c r="C2529" t="s">
        <v>854</v>
      </c>
      <c r="D2529">
        <v>335.83454735583661</v>
      </c>
      <c r="E2529">
        <v>285.77053851140761</v>
      </c>
      <c r="F2529">
        <v>50.064008844428997</v>
      </c>
    </row>
    <row r="2530" spans="1:6">
      <c r="A2530" t="s">
        <v>889</v>
      </c>
      <c r="B2530">
        <v>2029</v>
      </c>
      <c r="C2530" t="s">
        <v>854</v>
      </c>
      <c r="D2530">
        <v>340.23906082941937</v>
      </c>
      <c r="E2530">
        <v>285.77053851140761</v>
      </c>
      <c r="F2530">
        <v>54.468522318011821</v>
      </c>
    </row>
    <row r="2531" spans="1:6">
      <c r="A2531" t="s">
        <v>889</v>
      </c>
      <c r="B2531">
        <v>2030</v>
      </c>
      <c r="C2531" t="s">
        <v>854</v>
      </c>
      <c r="D2531">
        <v>344.70527037368828</v>
      </c>
      <c r="E2531">
        <v>285.77053851140761</v>
      </c>
      <c r="F2531">
        <v>58.934731862280728</v>
      </c>
    </row>
    <row r="2532" spans="1:6">
      <c r="A2532" t="s">
        <v>889</v>
      </c>
      <c r="B2532">
        <v>2031</v>
      </c>
      <c r="C2532" t="s">
        <v>854</v>
      </c>
      <c r="D2532">
        <v>349.34669625655351</v>
      </c>
      <c r="E2532">
        <v>285.77053851140761</v>
      </c>
      <c r="F2532">
        <v>63.576157745145913</v>
      </c>
    </row>
    <row r="2533" spans="1:6">
      <c r="A2533" t="s">
        <v>889</v>
      </c>
      <c r="B2533">
        <v>2032</v>
      </c>
      <c r="C2533" t="s">
        <v>854</v>
      </c>
      <c r="D2533">
        <v>354.07694328383678</v>
      </c>
      <c r="E2533">
        <v>285.77053851140761</v>
      </c>
      <c r="F2533">
        <v>68.306404772429232</v>
      </c>
    </row>
    <row r="2534" spans="1:6">
      <c r="A2534" t="s">
        <v>889</v>
      </c>
      <c r="B2534">
        <v>2033</v>
      </c>
      <c r="C2534" t="s">
        <v>854</v>
      </c>
      <c r="D2534">
        <v>358.85316527742862</v>
      </c>
      <c r="E2534">
        <v>285.77053851140761</v>
      </c>
      <c r="F2534">
        <v>73.082626766021008</v>
      </c>
    </row>
    <row r="2535" spans="1:6">
      <c r="A2535" t="s">
        <v>889</v>
      </c>
      <c r="B2535">
        <v>2034</v>
      </c>
      <c r="C2535" t="s">
        <v>854</v>
      </c>
      <c r="D2535">
        <v>363.64003910147449</v>
      </c>
      <c r="E2535">
        <v>285.77053851140761</v>
      </c>
      <c r="F2535">
        <v>77.869500590066878</v>
      </c>
    </row>
    <row r="2536" spans="1:6">
      <c r="A2536" t="s">
        <v>889</v>
      </c>
      <c r="B2536">
        <v>2035</v>
      </c>
      <c r="C2536" t="s">
        <v>854</v>
      </c>
      <c r="D2536">
        <v>368.40505606660491</v>
      </c>
      <c r="E2536">
        <v>285.77053851140761</v>
      </c>
      <c r="F2536">
        <v>82.634517555197306</v>
      </c>
    </row>
    <row r="2537" spans="1:6">
      <c r="A2537" t="s">
        <v>889</v>
      </c>
      <c r="B2537">
        <v>2036</v>
      </c>
      <c r="C2537" t="s">
        <v>854</v>
      </c>
      <c r="D2537">
        <v>373.0380772850034</v>
      </c>
      <c r="E2537">
        <v>285.77053851140761</v>
      </c>
      <c r="F2537">
        <v>87.267538773595788</v>
      </c>
    </row>
    <row r="2538" spans="1:6">
      <c r="A2538" t="s">
        <v>889</v>
      </c>
      <c r="B2538">
        <v>2037</v>
      </c>
      <c r="C2538" t="s">
        <v>854</v>
      </c>
      <c r="D2538">
        <v>377.72936286556723</v>
      </c>
      <c r="E2538">
        <v>285.77053851140761</v>
      </c>
      <c r="F2538">
        <v>91.95882435415956</v>
      </c>
    </row>
    <row r="2539" spans="1:6">
      <c r="A2539" t="s">
        <v>889</v>
      </c>
      <c r="B2539">
        <v>2038</v>
      </c>
      <c r="C2539" t="s">
        <v>854</v>
      </c>
      <c r="D2539">
        <v>382.47964553446718</v>
      </c>
      <c r="E2539">
        <v>285.77053851140761</v>
      </c>
      <c r="F2539">
        <v>96.70910702305963</v>
      </c>
    </row>
    <row r="2540" spans="1:6">
      <c r="A2540" t="s">
        <v>889</v>
      </c>
      <c r="B2540">
        <v>2039</v>
      </c>
      <c r="C2540" t="s">
        <v>854</v>
      </c>
      <c r="D2540">
        <v>387.28966723255809</v>
      </c>
      <c r="E2540">
        <v>285.77053851140761</v>
      </c>
      <c r="F2540">
        <v>101.51912872115049</v>
      </c>
    </row>
    <row r="2541" spans="1:6">
      <c r="A2541" t="s">
        <v>889</v>
      </c>
      <c r="B2541">
        <v>2040</v>
      </c>
      <c r="C2541" t="s">
        <v>854</v>
      </c>
      <c r="D2541">
        <v>392.16017923126009</v>
      </c>
      <c r="E2541">
        <v>285.77053851140761</v>
      </c>
      <c r="F2541">
        <v>106.38964071985249</v>
      </c>
    </row>
    <row r="2542" spans="1:6">
      <c r="A2542" t="s">
        <v>889</v>
      </c>
      <c r="B2542">
        <v>2041</v>
      </c>
      <c r="C2542" t="s">
        <v>854</v>
      </c>
      <c r="D2542">
        <v>396.89586216028482</v>
      </c>
      <c r="E2542">
        <v>285.77053851140761</v>
      </c>
      <c r="F2542">
        <v>111.1253236488772</v>
      </c>
    </row>
    <row r="2543" spans="1:6">
      <c r="A2543" t="s">
        <v>889</v>
      </c>
      <c r="B2543">
        <v>2042</v>
      </c>
      <c r="C2543" t="s">
        <v>854</v>
      </c>
      <c r="D2543">
        <v>401.49028474124248</v>
      </c>
      <c r="E2543">
        <v>285.77053851140761</v>
      </c>
      <c r="F2543">
        <v>115.7197462298349</v>
      </c>
    </row>
    <row r="2544" spans="1:6">
      <c r="A2544" t="s">
        <v>889</v>
      </c>
      <c r="B2544">
        <v>2043</v>
      </c>
      <c r="C2544" t="s">
        <v>854</v>
      </c>
      <c r="D2544">
        <v>405.93714670722062</v>
      </c>
      <c r="E2544">
        <v>285.77053851140761</v>
      </c>
      <c r="F2544">
        <v>120.166608195813</v>
      </c>
    </row>
    <row r="2545" spans="1:6">
      <c r="A2545" t="s">
        <v>889</v>
      </c>
      <c r="B2545">
        <v>2044</v>
      </c>
      <c r="C2545" t="s">
        <v>854</v>
      </c>
      <c r="D2545">
        <v>410.2302930509029</v>
      </c>
      <c r="E2545">
        <v>285.77053851140761</v>
      </c>
      <c r="F2545">
        <v>124.45975453949529</v>
      </c>
    </row>
    <row r="2546" spans="1:6">
      <c r="A2546" t="s">
        <v>889</v>
      </c>
      <c r="B2546">
        <v>2045</v>
      </c>
      <c r="C2546" t="s">
        <v>854</v>
      </c>
      <c r="D2546">
        <v>414.56884323524798</v>
      </c>
      <c r="E2546">
        <v>285.77053851140761</v>
      </c>
      <c r="F2546">
        <v>128.7983047238404</v>
      </c>
    </row>
    <row r="2547" spans="1:6">
      <c r="A2547" t="s">
        <v>889</v>
      </c>
      <c r="B2547">
        <v>2046</v>
      </c>
      <c r="C2547" t="s">
        <v>854</v>
      </c>
      <c r="D2547">
        <v>418.74599302463298</v>
      </c>
      <c r="E2547">
        <v>285.77053851140761</v>
      </c>
      <c r="F2547">
        <v>132.9754545132254</v>
      </c>
    </row>
    <row r="2548" spans="1:6">
      <c r="A2548" t="s">
        <v>889</v>
      </c>
      <c r="B2548">
        <v>2047</v>
      </c>
      <c r="C2548" t="s">
        <v>854</v>
      </c>
      <c r="D2548">
        <v>422.7558583165515</v>
      </c>
      <c r="E2548">
        <v>285.77053851140761</v>
      </c>
      <c r="F2548">
        <v>136.98531980514389</v>
      </c>
    </row>
    <row r="2549" spans="1:6">
      <c r="A2549" t="s">
        <v>889</v>
      </c>
      <c r="B2549">
        <v>2048</v>
      </c>
      <c r="C2549" t="s">
        <v>854</v>
      </c>
      <c r="D2549">
        <v>426.80412163478462</v>
      </c>
      <c r="E2549">
        <v>285.77053851140761</v>
      </c>
      <c r="F2549">
        <v>141.03358312337701</v>
      </c>
    </row>
    <row r="2550" spans="1:6">
      <c r="A2550" t="s">
        <v>889</v>
      </c>
      <c r="B2550">
        <v>2049</v>
      </c>
      <c r="C2550" t="s">
        <v>854</v>
      </c>
      <c r="D2550">
        <v>430.67774861376608</v>
      </c>
      <c r="E2550">
        <v>285.77053851140761</v>
      </c>
      <c r="F2550">
        <v>144.9072101023585</v>
      </c>
    </row>
    <row r="2551" spans="1:6">
      <c r="A2551" t="s">
        <v>889</v>
      </c>
      <c r="B2551">
        <v>2050</v>
      </c>
      <c r="C2551" t="s">
        <v>854</v>
      </c>
      <c r="D2551">
        <v>434.58653220256411</v>
      </c>
      <c r="E2551">
        <v>285.77053851140761</v>
      </c>
      <c r="F2551">
        <v>148.81599369115651</v>
      </c>
    </row>
    <row r="2552" spans="1:6">
      <c r="A2552" t="s">
        <v>889</v>
      </c>
      <c r="B2552">
        <v>2017</v>
      </c>
      <c r="C2552" t="s">
        <v>847</v>
      </c>
      <c r="D2552">
        <v>431.98019022762202</v>
      </c>
      <c r="E2552">
        <v>431.98019022762202</v>
      </c>
      <c r="F2552">
        <v>0</v>
      </c>
    </row>
    <row r="2553" spans="1:6">
      <c r="A2553" t="s">
        <v>889</v>
      </c>
      <c r="B2553">
        <v>2018</v>
      </c>
      <c r="C2553" t="s">
        <v>847</v>
      </c>
      <c r="D2553">
        <v>373.65464558210442</v>
      </c>
      <c r="E2553">
        <v>373.65464558210442</v>
      </c>
      <c r="F2553">
        <v>0</v>
      </c>
    </row>
    <row r="2554" spans="1:6">
      <c r="A2554" t="s">
        <v>889</v>
      </c>
      <c r="B2554">
        <v>2019</v>
      </c>
      <c r="C2554" t="s">
        <v>847</v>
      </c>
      <c r="D2554">
        <v>435.81440272666902</v>
      </c>
      <c r="E2554">
        <v>431.98019022762202</v>
      </c>
      <c r="F2554">
        <v>3.8342124990469979</v>
      </c>
    </row>
    <row r="2555" spans="1:6">
      <c r="A2555" t="s">
        <v>889</v>
      </c>
      <c r="B2555">
        <v>2020</v>
      </c>
      <c r="C2555" t="s">
        <v>847</v>
      </c>
      <c r="D2555">
        <v>348.19375582888279</v>
      </c>
      <c r="E2555">
        <v>348.19375582888279</v>
      </c>
      <c r="F2555">
        <v>0</v>
      </c>
    </row>
    <row r="2556" spans="1:6">
      <c r="A2556" t="s">
        <v>889</v>
      </c>
      <c r="B2556">
        <v>2021</v>
      </c>
      <c r="C2556" t="s">
        <v>847</v>
      </c>
      <c r="D2556">
        <v>376.11713502980621</v>
      </c>
      <c r="E2556">
        <v>376.11713502980621</v>
      </c>
      <c r="F2556">
        <v>0</v>
      </c>
    </row>
    <row r="2557" spans="1:6">
      <c r="A2557" t="s">
        <v>889</v>
      </c>
      <c r="B2557">
        <v>2022</v>
      </c>
      <c r="C2557" t="s">
        <v>847</v>
      </c>
      <c r="D2557">
        <v>406.80453238573341</v>
      </c>
      <c r="E2557">
        <v>406.80453238573341</v>
      </c>
      <c r="F2557">
        <v>0</v>
      </c>
    </row>
    <row r="2558" spans="1:6">
      <c r="A2558" t="s">
        <v>889</v>
      </c>
      <c r="B2558">
        <v>2023</v>
      </c>
      <c r="C2558" t="s">
        <v>847</v>
      </c>
      <c r="D2558">
        <v>451.60339038471301</v>
      </c>
      <c r="E2558">
        <v>431.98019022762202</v>
      </c>
      <c r="F2558">
        <v>19.623200157090992</v>
      </c>
    </row>
    <row r="2559" spans="1:6">
      <c r="A2559" t="s">
        <v>889</v>
      </c>
      <c r="B2559">
        <v>2024</v>
      </c>
      <c r="C2559" t="s">
        <v>847</v>
      </c>
      <c r="D2559">
        <v>474.9879136800692</v>
      </c>
      <c r="E2559">
        <v>431.98019022762202</v>
      </c>
      <c r="F2559">
        <v>43.007723452447237</v>
      </c>
    </row>
    <row r="2560" spans="1:6">
      <c r="A2560" t="s">
        <v>889</v>
      </c>
      <c r="B2560">
        <v>2025</v>
      </c>
      <c r="C2560" t="s">
        <v>847</v>
      </c>
      <c r="D2560">
        <v>487.71712033328947</v>
      </c>
      <c r="E2560">
        <v>431.98019022762202</v>
      </c>
      <c r="F2560">
        <v>55.736930105667568</v>
      </c>
    </row>
    <row r="2561" spans="1:6">
      <c r="A2561" t="s">
        <v>889</v>
      </c>
      <c r="B2561">
        <v>2026</v>
      </c>
      <c r="C2561" t="s">
        <v>847</v>
      </c>
      <c r="D2561">
        <v>495.38263965392451</v>
      </c>
      <c r="E2561">
        <v>431.98019022762202</v>
      </c>
      <c r="F2561">
        <v>63.402449426302503</v>
      </c>
    </row>
    <row r="2562" spans="1:6">
      <c r="A2562" t="s">
        <v>889</v>
      </c>
      <c r="B2562">
        <v>2027</v>
      </c>
      <c r="C2562" t="s">
        <v>847</v>
      </c>
      <c r="D2562">
        <v>502.65720349964158</v>
      </c>
      <c r="E2562">
        <v>431.98019022762202</v>
      </c>
      <c r="F2562">
        <v>70.677013272019622</v>
      </c>
    </row>
    <row r="2563" spans="1:6">
      <c r="A2563" t="s">
        <v>889</v>
      </c>
      <c r="B2563">
        <v>2028</v>
      </c>
      <c r="C2563" t="s">
        <v>847</v>
      </c>
      <c r="D2563">
        <v>507.57744503291201</v>
      </c>
      <c r="E2563">
        <v>431.98019022762202</v>
      </c>
      <c r="F2563">
        <v>75.597254805290049</v>
      </c>
    </row>
    <row r="2564" spans="1:6">
      <c r="A2564" t="s">
        <v>889</v>
      </c>
      <c r="B2564">
        <v>2029</v>
      </c>
      <c r="C2564" t="s">
        <v>847</v>
      </c>
      <c r="D2564">
        <v>511.54320922447738</v>
      </c>
      <c r="E2564">
        <v>431.98019022762202</v>
      </c>
      <c r="F2564">
        <v>79.563018996855476</v>
      </c>
    </row>
    <row r="2565" spans="1:6">
      <c r="A2565" t="s">
        <v>889</v>
      </c>
      <c r="B2565">
        <v>2030</v>
      </c>
      <c r="C2565" t="s">
        <v>847</v>
      </c>
      <c r="D2565">
        <v>515.08337110546154</v>
      </c>
      <c r="E2565">
        <v>431.98019022762202</v>
      </c>
      <c r="F2565">
        <v>83.103180877839577</v>
      </c>
    </row>
    <row r="2566" spans="1:6">
      <c r="A2566" t="s">
        <v>889</v>
      </c>
      <c r="B2566">
        <v>2031</v>
      </c>
      <c r="C2566" t="s">
        <v>847</v>
      </c>
      <c r="D2566">
        <v>518.48407389238741</v>
      </c>
      <c r="E2566">
        <v>431.98019022762202</v>
      </c>
      <c r="F2566">
        <v>86.503883664765453</v>
      </c>
    </row>
    <row r="2567" spans="1:6">
      <c r="A2567" t="s">
        <v>889</v>
      </c>
      <c r="B2567">
        <v>2032</v>
      </c>
      <c r="C2567" t="s">
        <v>847</v>
      </c>
      <c r="D2567">
        <v>521.84232352578738</v>
      </c>
      <c r="E2567">
        <v>431.98019022762202</v>
      </c>
      <c r="F2567">
        <v>89.862133298165418</v>
      </c>
    </row>
    <row r="2568" spans="1:6">
      <c r="A2568" t="s">
        <v>889</v>
      </c>
      <c r="B2568">
        <v>2033</v>
      </c>
      <c r="C2568" t="s">
        <v>847</v>
      </c>
      <c r="D2568">
        <v>525.18584783975371</v>
      </c>
      <c r="E2568">
        <v>431.98019022762202</v>
      </c>
      <c r="F2568">
        <v>93.205657612131745</v>
      </c>
    </row>
    <row r="2569" spans="1:6">
      <c r="A2569" t="s">
        <v>889</v>
      </c>
      <c r="B2569">
        <v>2034</v>
      </c>
      <c r="C2569" t="s">
        <v>847</v>
      </c>
      <c r="D2569">
        <v>528.51397314456017</v>
      </c>
      <c r="E2569">
        <v>431.98019022762202</v>
      </c>
      <c r="F2569">
        <v>96.533782916938208</v>
      </c>
    </row>
    <row r="2570" spans="1:6">
      <c r="A2570" t="s">
        <v>889</v>
      </c>
      <c r="B2570">
        <v>2035</v>
      </c>
      <c r="C2570" t="s">
        <v>847</v>
      </c>
      <c r="D2570">
        <v>531.81446006062913</v>
      </c>
      <c r="E2570">
        <v>431.98019022762202</v>
      </c>
      <c r="F2570">
        <v>99.83426983300717</v>
      </c>
    </row>
    <row r="2571" spans="1:6">
      <c r="A2571" t="s">
        <v>889</v>
      </c>
      <c r="B2571">
        <v>2036</v>
      </c>
      <c r="C2571" t="s">
        <v>847</v>
      </c>
      <c r="D2571">
        <v>535.04139064743276</v>
      </c>
      <c r="E2571">
        <v>431.98019022762202</v>
      </c>
      <c r="F2571">
        <v>103.0612004198108</v>
      </c>
    </row>
    <row r="2572" spans="1:6">
      <c r="A2572" t="s">
        <v>889</v>
      </c>
      <c r="B2572">
        <v>2037</v>
      </c>
      <c r="C2572" t="s">
        <v>847</v>
      </c>
      <c r="D2572">
        <v>538.24489563868269</v>
      </c>
      <c r="E2572">
        <v>431.98019022762202</v>
      </c>
      <c r="F2572">
        <v>106.2647054110607</v>
      </c>
    </row>
    <row r="2573" spans="1:6">
      <c r="A2573" t="s">
        <v>889</v>
      </c>
      <c r="B2573">
        <v>2038</v>
      </c>
      <c r="C2573" t="s">
        <v>847</v>
      </c>
      <c r="D2573">
        <v>541.4479408519054</v>
      </c>
      <c r="E2573">
        <v>431.98019022762202</v>
      </c>
      <c r="F2573">
        <v>109.4677506242834</v>
      </c>
    </row>
    <row r="2574" spans="1:6">
      <c r="A2574" t="s">
        <v>889</v>
      </c>
      <c r="B2574">
        <v>2039</v>
      </c>
      <c r="C2574" t="s">
        <v>847</v>
      </c>
      <c r="D2574">
        <v>544.66107750592801</v>
      </c>
      <c r="E2574">
        <v>431.98019022762202</v>
      </c>
      <c r="F2574">
        <v>112.680887278306</v>
      </c>
    </row>
    <row r="2575" spans="1:6">
      <c r="A2575" t="s">
        <v>889</v>
      </c>
      <c r="B2575">
        <v>2040</v>
      </c>
      <c r="C2575" t="s">
        <v>847</v>
      </c>
      <c r="D2575">
        <v>547.88918570087606</v>
      </c>
      <c r="E2575">
        <v>431.98019022762202</v>
      </c>
      <c r="F2575">
        <v>115.90899547325409</v>
      </c>
    </row>
    <row r="2576" spans="1:6">
      <c r="A2576" t="s">
        <v>889</v>
      </c>
      <c r="B2576">
        <v>2041</v>
      </c>
      <c r="C2576" t="s">
        <v>847</v>
      </c>
      <c r="D2576">
        <v>551.06435656563963</v>
      </c>
      <c r="E2576">
        <v>431.98019022762202</v>
      </c>
      <c r="F2576">
        <v>119.0841663380177</v>
      </c>
    </row>
    <row r="2577" spans="1:6">
      <c r="A2577" t="s">
        <v>889</v>
      </c>
      <c r="B2577">
        <v>2042</v>
      </c>
      <c r="C2577" t="s">
        <v>847</v>
      </c>
      <c r="D2577">
        <v>554.1543947456471</v>
      </c>
      <c r="E2577">
        <v>431.98019022762202</v>
      </c>
      <c r="F2577">
        <v>122.17420451802511</v>
      </c>
    </row>
    <row r="2578" spans="1:6">
      <c r="A2578" t="s">
        <v>889</v>
      </c>
      <c r="B2578">
        <v>2043</v>
      </c>
      <c r="C2578" t="s">
        <v>847</v>
      </c>
      <c r="D2578">
        <v>557.14345496032729</v>
      </c>
      <c r="E2578">
        <v>431.98019022762202</v>
      </c>
      <c r="F2578">
        <v>125.1632647327053</v>
      </c>
    </row>
    <row r="2579" spans="1:6">
      <c r="A2579" t="s">
        <v>889</v>
      </c>
      <c r="B2579">
        <v>2044</v>
      </c>
      <c r="C2579" t="s">
        <v>847</v>
      </c>
      <c r="D2579">
        <v>560.02319990678757</v>
      </c>
      <c r="E2579">
        <v>431.98019022762202</v>
      </c>
      <c r="F2579">
        <v>128.04300967916561</v>
      </c>
    </row>
    <row r="2580" spans="1:6">
      <c r="A2580" t="s">
        <v>889</v>
      </c>
      <c r="B2580">
        <v>2045</v>
      </c>
      <c r="C2580" t="s">
        <v>847</v>
      </c>
      <c r="D2580">
        <v>562.8605956988788</v>
      </c>
      <c r="E2580">
        <v>431.98019022762202</v>
      </c>
      <c r="F2580">
        <v>130.88040547125681</v>
      </c>
    </row>
    <row r="2581" spans="1:6">
      <c r="A2581" t="s">
        <v>889</v>
      </c>
      <c r="B2581">
        <v>2046</v>
      </c>
      <c r="C2581" t="s">
        <v>847</v>
      </c>
      <c r="D2581">
        <v>565.61405833569484</v>
      </c>
      <c r="E2581">
        <v>431.98019022762202</v>
      </c>
      <c r="F2581">
        <v>133.6338681080729</v>
      </c>
    </row>
    <row r="2582" spans="1:6">
      <c r="A2582" t="s">
        <v>889</v>
      </c>
      <c r="B2582">
        <v>2047</v>
      </c>
      <c r="C2582" t="s">
        <v>847</v>
      </c>
      <c r="D2582">
        <v>568.26357648550493</v>
      </c>
      <c r="E2582">
        <v>431.98019022762202</v>
      </c>
      <c r="F2582">
        <v>136.283386257883</v>
      </c>
    </row>
    <row r="2583" spans="1:6">
      <c r="A2583" t="s">
        <v>889</v>
      </c>
      <c r="B2583">
        <v>2048</v>
      </c>
      <c r="C2583" t="s">
        <v>847</v>
      </c>
      <c r="D2583">
        <v>570.87195813580456</v>
      </c>
      <c r="E2583">
        <v>431.98019022762202</v>
      </c>
      <c r="F2583">
        <v>138.8917679081826</v>
      </c>
    </row>
    <row r="2584" spans="1:6">
      <c r="A2584" t="s">
        <v>889</v>
      </c>
      <c r="B2584">
        <v>2049</v>
      </c>
      <c r="C2584" t="s">
        <v>847</v>
      </c>
      <c r="D2584">
        <v>573.39463117859793</v>
      </c>
      <c r="E2584">
        <v>431.98019022762202</v>
      </c>
      <c r="F2584">
        <v>141.414440950976</v>
      </c>
    </row>
    <row r="2585" spans="1:6">
      <c r="A2585" t="s">
        <v>889</v>
      </c>
      <c r="B2585">
        <v>2050</v>
      </c>
      <c r="C2585" t="s">
        <v>847</v>
      </c>
      <c r="D2585">
        <v>575.88391409660619</v>
      </c>
      <c r="E2585">
        <v>431.98019022762202</v>
      </c>
      <c r="F2585">
        <v>143.9037238689842</v>
      </c>
    </row>
    <row r="2586" spans="1:6">
      <c r="A2586" t="s">
        <v>889</v>
      </c>
      <c r="B2586">
        <v>2017</v>
      </c>
      <c r="C2586" t="s">
        <v>892</v>
      </c>
      <c r="D2586">
        <v>302.97968592872422</v>
      </c>
      <c r="E2586">
        <v>302.97968592872422</v>
      </c>
      <c r="F2586">
        <v>0</v>
      </c>
    </row>
    <row r="2587" spans="1:6">
      <c r="A2587" t="s">
        <v>889</v>
      </c>
      <c r="B2587">
        <v>2018</v>
      </c>
      <c r="C2587" t="s">
        <v>892</v>
      </c>
      <c r="D2587">
        <v>305.15227544707119</v>
      </c>
      <c r="E2587">
        <v>302.97968592872422</v>
      </c>
      <c r="F2587">
        <v>2.1725895183470239</v>
      </c>
    </row>
    <row r="2588" spans="1:6">
      <c r="A2588" t="s">
        <v>889</v>
      </c>
      <c r="B2588">
        <v>2019</v>
      </c>
      <c r="C2588" t="s">
        <v>892</v>
      </c>
      <c r="D2588">
        <v>31.520743606211791</v>
      </c>
      <c r="E2588">
        <v>31.520743606211791</v>
      </c>
      <c r="F2588">
        <v>0</v>
      </c>
    </row>
    <row r="2589" spans="1:6">
      <c r="A2589" t="s">
        <v>889</v>
      </c>
      <c r="B2589">
        <v>2020</v>
      </c>
      <c r="C2589" t="s">
        <v>892</v>
      </c>
      <c r="D2589">
        <v>55.065127790029983</v>
      </c>
      <c r="E2589">
        <v>55.065127790029983</v>
      </c>
      <c r="F2589">
        <v>0</v>
      </c>
    </row>
    <row r="2590" spans="1:6">
      <c r="A2590" t="s">
        <v>889</v>
      </c>
      <c r="B2590">
        <v>2021</v>
      </c>
      <c r="C2590" t="s">
        <v>892</v>
      </c>
      <c r="D2590">
        <v>60.245720515850202</v>
      </c>
      <c r="E2590">
        <v>60.245720515850202</v>
      </c>
      <c r="F2590">
        <v>0</v>
      </c>
    </row>
    <row r="2591" spans="1:6">
      <c r="A2591" t="s">
        <v>889</v>
      </c>
      <c r="B2591">
        <v>2022</v>
      </c>
      <c r="C2591" t="s">
        <v>892</v>
      </c>
      <c r="D2591">
        <v>60.691442283363678</v>
      </c>
      <c r="E2591">
        <v>60.691442283363678</v>
      </c>
      <c r="F2591">
        <v>0</v>
      </c>
    </row>
    <row r="2592" spans="1:6">
      <c r="A2592" t="s">
        <v>889</v>
      </c>
      <c r="B2592">
        <v>2023</v>
      </c>
      <c r="C2592" t="s">
        <v>892</v>
      </c>
      <c r="D2592">
        <v>60.62294458929879</v>
      </c>
      <c r="E2592">
        <v>60.62294458929879</v>
      </c>
      <c r="F2592">
        <v>0</v>
      </c>
    </row>
    <row r="2593" spans="1:6">
      <c r="A2593" t="s">
        <v>889</v>
      </c>
      <c r="B2593">
        <v>2024</v>
      </c>
      <c r="C2593" t="s">
        <v>892</v>
      </c>
      <c r="D2593">
        <v>61.002823209664797</v>
      </c>
      <c r="E2593">
        <v>61.002823209664797</v>
      </c>
      <c r="F2593">
        <v>0</v>
      </c>
    </row>
    <row r="2594" spans="1:6">
      <c r="A2594" t="s">
        <v>889</v>
      </c>
      <c r="B2594">
        <v>2025</v>
      </c>
      <c r="C2594" t="s">
        <v>892</v>
      </c>
      <c r="D2594">
        <v>61.444238625695128</v>
      </c>
      <c r="E2594">
        <v>61.444238625695128</v>
      </c>
      <c r="F2594">
        <v>0</v>
      </c>
    </row>
    <row r="2595" spans="1:6">
      <c r="A2595" t="s">
        <v>889</v>
      </c>
      <c r="B2595">
        <v>2026</v>
      </c>
      <c r="C2595" t="s">
        <v>892</v>
      </c>
      <c r="D2595">
        <v>61.896735172962963</v>
      </c>
      <c r="E2595">
        <v>61.896735172962963</v>
      </c>
      <c r="F2595">
        <v>0</v>
      </c>
    </row>
    <row r="2596" spans="1:6">
      <c r="A2596" t="s">
        <v>889</v>
      </c>
      <c r="B2596">
        <v>2027</v>
      </c>
      <c r="C2596" t="s">
        <v>892</v>
      </c>
      <c r="D2596">
        <v>62.853019117982953</v>
      </c>
      <c r="E2596">
        <v>62.853019117982953</v>
      </c>
      <c r="F2596">
        <v>0</v>
      </c>
    </row>
    <row r="2597" spans="1:6">
      <c r="A2597" t="s">
        <v>889</v>
      </c>
      <c r="B2597">
        <v>2028</v>
      </c>
      <c r="C2597" t="s">
        <v>892</v>
      </c>
      <c r="D2597">
        <v>63.255605934192722</v>
      </c>
      <c r="E2597">
        <v>63.255605934192722</v>
      </c>
      <c r="F2597">
        <v>0</v>
      </c>
    </row>
    <row r="2598" spans="1:6">
      <c r="A2598" t="s">
        <v>889</v>
      </c>
      <c r="B2598">
        <v>2029</v>
      </c>
      <c r="C2598" t="s">
        <v>892</v>
      </c>
      <c r="D2598">
        <v>63.691751046061391</v>
      </c>
      <c r="E2598">
        <v>63.691751046061391</v>
      </c>
      <c r="F2598">
        <v>0</v>
      </c>
    </row>
    <row r="2599" spans="1:6">
      <c r="A2599" t="s">
        <v>889</v>
      </c>
      <c r="B2599">
        <v>2030</v>
      </c>
      <c r="C2599" t="s">
        <v>892</v>
      </c>
      <c r="D2599">
        <v>64.131288973040057</v>
      </c>
      <c r="E2599">
        <v>64.131288973040057</v>
      </c>
      <c r="F2599">
        <v>0</v>
      </c>
    </row>
    <row r="2600" spans="1:6">
      <c r="A2600" t="s">
        <v>889</v>
      </c>
      <c r="B2600">
        <v>2031</v>
      </c>
      <c r="C2600" t="s">
        <v>892</v>
      </c>
      <c r="D2600">
        <v>64.5852278025109</v>
      </c>
      <c r="E2600">
        <v>64.5852278025109</v>
      </c>
      <c r="F2600">
        <v>0</v>
      </c>
    </row>
    <row r="2601" spans="1:6">
      <c r="A2601" t="s">
        <v>889</v>
      </c>
      <c r="B2601">
        <v>2032</v>
      </c>
      <c r="C2601" t="s">
        <v>892</v>
      </c>
      <c r="D2601">
        <v>65.044930008809771</v>
      </c>
      <c r="E2601">
        <v>65.044930008809771</v>
      </c>
      <c r="F2601">
        <v>0</v>
      </c>
    </row>
    <row r="2602" spans="1:6">
      <c r="A2602" t="s">
        <v>889</v>
      </c>
      <c r="B2602">
        <v>2033</v>
      </c>
      <c r="C2602" t="s">
        <v>892</v>
      </c>
      <c r="D2602">
        <v>65.506164424840094</v>
      </c>
      <c r="E2602">
        <v>65.506164424840094</v>
      </c>
      <c r="F2602">
        <v>0</v>
      </c>
    </row>
    <row r="2603" spans="1:6">
      <c r="A2603" t="s">
        <v>889</v>
      </c>
      <c r="B2603">
        <v>2034</v>
      </c>
      <c r="C2603" t="s">
        <v>892</v>
      </c>
      <c r="D2603">
        <v>65.965525293296096</v>
      </c>
      <c r="E2603">
        <v>65.965525293296096</v>
      </c>
      <c r="F2603">
        <v>0</v>
      </c>
    </row>
    <row r="2604" spans="1:6">
      <c r="A2604" t="s">
        <v>889</v>
      </c>
      <c r="B2604">
        <v>2035</v>
      </c>
      <c r="C2604" t="s">
        <v>892</v>
      </c>
      <c r="D2604">
        <v>66.41995881737401</v>
      </c>
      <c r="E2604">
        <v>66.41995881737401</v>
      </c>
      <c r="F2604">
        <v>0</v>
      </c>
    </row>
    <row r="2605" spans="1:6">
      <c r="A2605" t="s">
        <v>889</v>
      </c>
      <c r="B2605">
        <v>2036</v>
      </c>
      <c r="C2605" t="s">
        <v>892</v>
      </c>
      <c r="D2605">
        <v>66.859147910216294</v>
      </c>
      <c r="E2605">
        <v>66.859147910216294</v>
      </c>
      <c r="F2605">
        <v>0</v>
      </c>
    </row>
    <row r="2606" spans="1:6">
      <c r="A2606" t="s">
        <v>889</v>
      </c>
      <c r="B2606">
        <v>2037</v>
      </c>
      <c r="C2606" t="s">
        <v>892</v>
      </c>
      <c r="D2606">
        <v>67.301241055736497</v>
      </c>
      <c r="E2606">
        <v>67.301241055736497</v>
      </c>
      <c r="F2606">
        <v>0</v>
      </c>
    </row>
    <row r="2607" spans="1:6">
      <c r="A2607" t="s">
        <v>889</v>
      </c>
      <c r="B2607">
        <v>2038</v>
      </c>
      <c r="C2607" t="s">
        <v>892</v>
      </c>
      <c r="D2607">
        <v>67.746257456419542</v>
      </c>
      <c r="E2607">
        <v>67.746257456419542</v>
      </c>
      <c r="F2607">
        <v>0</v>
      </c>
    </row>
    <row r="2608" spans="1:6">
      <c r="A2608" t="s">
        <v>889</v>
      </c>
      <c r="B2608">
        <v>2039</v>
      </c>
      <c r="C2608" t="s">
        <v>892</v>
      </c>
      <c r="D2608">
        <v>68.194216441723242</v>
      </c>
      <c r="E2608">
        <v>68.194216441723242</v>
      </c>
      <c r="F2608">
        <v>0</v>
      </c>
    </row>
    <row r="2609" spans="1:6">
      <c r="A2609" t="s">
        <v>889</v>
      </c>
      <c r="B2609">
        <v>2040</v>
      </c>
      <c r="C2609" t="s">
        <v>892</v>
      </c>
      <c r="D2609">
        <v>68.645137468917426</v>
      </c>
      <c r="E2609">
        <v>68.645137468917426</v>
      </c>
      <c r="F2609">
        <v>0</v>
      </c>
    </row>
    <row r="2610" spans="1:6">
      <c r="A2610" t="s">
        <v>889</v>
      </c>
      <c r="B2610">
        <v>2041</v>
      </c>
      <c r="C2610" t="s">
        <v>892</v>
      </c>
      <c r="D2610">
        <v>69.081044617362764</v>
      </c>
      <c r="E2610">
        <v>69.081044617362764</v>
      </c>
      <c r="F2610">
        <v>0</v>
      </c>
    </row>
    <row r="2611" spans="1:6">
      <c r="A2611" t="s">
        <v>889</v>
      </c>
      <c r="B2611">
        <v>2042</v>
      </c>
      <c r="C2611" t="s">
        <v>892</v>
      </c>
      <c r="D2611">
        <v>69.501605833024357</v>
      </c>
      <c r="E2611">
        <v>69.501605833024357</v>
      </c>
      <c r="F2611">
        <v>0</v>
      </c>
    </row>
    <row r="2612" spans="1:6">
      <c r="A2612" t="s">
        <v>889</v>
      </c>
      <c r="B2612">
        <v>2043</v>
      </c>
      <c r="C2612" t="s">
        <v>892</v>
      </c>
      <c r="D2612">
        <v>69.906498854817102</v>
      </c>
      <c r="E2612">
        <v>69.906498854817102</v>
      </c>
      <c r="F2612">
        <v>0</v>
      </c>
    </row>
    <row r="2613" spans="1:6">
      <c r="A2613" t="s">
        <v>889</v>
      </c>
      <c r="B2613">
        <v>2044</v>
      </c>
      <c r="C2613" t="s">
        <v>892</v>
      </c>
      <c r="D2613">
        <v>70.29541162296573</v>
      </c>
      <c r="E2613">
        <v>70.29541162296573</v>
      </c>
      <c r="F2613">
        <v>0</v>
      </c>
    </row>
    <row r="2614" spans="1:6">
      <c r="A2614" t="s">
        <v>889</v>
      </c>
      <c r="B2614">
        <v>2045</v>
      </c>
      <c r="C2614" t="s">
        <v>892</v>
      </c>
      <c r="D2614">
        <v>70.686488040327333</v>
      </c>
      <c r="E2614">
        <v>70.686488040327333</v>
      </c>
      <c r="F2614">
        <v>0</v>
      </c>
    </row>
    <row r="2615" spans="1:6">
      <c r="A2615" t="s">
        <v>889</v>
      </c>
      <c r="B2615">
        <v>2046</v>
      </c>
      <c r="C2615" t="s">
        <v>892</v>
      </c>
      <c r="D2615">
        <v>71.061192162952295</v>
      </c>
      <c r="E2615">
        <v>71.061192162952295</v>
      </c>
      <c r="F2615">
        <v>0</v>
      </c>
    </row>
    <row r="2616" spans="1:6">
      <c r="A2616" t="s">
        <v>889</v>
      </c>
      <c r="B2616">
        <v>2047</v>
      </c>
      <c r="C2616" t="s">
        <v>892</v>
      </c>
      <c r="D2616">
        <v>71.419231900160639</v>
      </c>
      <c r="E2616">
        <v>71.419231900160639</v>
      </c>
      <c r="F2616">
        <v>0</v>
      </c>
    </row>
    <row r="2617" spans="1:6">
      <c r="A2617" t="s">
        <v>889</v>
      </c>
      <c r="B2617">
        <v>2048</v>
      </c>
      <c r="C2617" t="s">
        <v>892</v>
      </c>
      <c r="D2617">
        <v>71.779075610107327</v>
      </c>
      <c r="E2617">
        <v>71.779075610107327</v>
      </c>
      <c r="F2617">
        <v>0</v>
      </c>
    </row>
    <row r="2618" spans="1:6">
      <c r="A2618" t="s">
        <v>889</v>
      </c>
      <c r="B2618">
        <v>2049</v>
      </c>
      <c r="C2618" t="s">
        <v>892</v>
      </c>
      <c r="D2618">
        <v>72.121888890758157</v>
      </c>
      <c r="E2618">
        <v>72.121888890758157</v>
      </c>
      <c r="F2618">
        <v>0</v>
      </c>
    </row>
    <row r="2619" spans="1:6">
      <c r="A2619" t="s">
        <v>889</v>
      </c>
      <c r="B2619">
        <v>2050</v>
      </c>
      <c r="C2619" t="s">
        <v>892</v>
      </c>
      <c r="D2619">
        <v>72.466339430518147</v>
      </c>
      <c r="E2619">
        <v>72.466339430518147</v>
      </c>
      <c r="F2619">
        <v>0</v>
      </c>
    </row>
    <row r="2620" spans="1:6">
      <c r="A2620" t="s">
        <v>889</v>
      </c>
      <c r="B2620">
        <v>2017</v>
      </c>
      <c r="C2620" t="s">
        <v>853</v>
      </c>
      <c r="D2620">
        <v>0</v>
      </c>
      <c r="E2620">
        <v>0</v>
      </c>
      <c r="F2620">
        <v>0</v>
      </c>
    </row>
    <row r="2621" spans="1:6">
      <c r="A2621" t="s">
        <v>889</v>
      </c>
      <c r="B2621">
        <v>2018</v>
      </c>
      <c r="C2621" t="s">
        <v>853</v>
      </c>
      <c r="D2621">
        <v>0</v>
      </c>
      <c r="E2621">
        <v>0</v>
      </c>
      <c r="F2621">
        <v>0</v>
      </c>
    </row>
    <row r="2622" spans="1:6">
      <c r="A2622" t="s">
        <v>889</v>
      </c>
      <c r="B2622">
        <v>2019</v>
      </c>
      <c r="C2622" t="s">
        <v>853</v>
      </c>
      <c r="D2622">
        <v>0</v>
      </c>
      <c r="E2622">
        <v>0</v>
      </c>
      <c r="F2622">
        <v>0</v>
      </c>
    </row>
    <row r="2623" spans="1:6">
      <c r="A2623" t="s">
        <v>889</v>
      </c>
      <c r="B2623">
        <v>2020</v>
      </c>
      <c r="C2623" t="s">
        <v>853</v>
      </c>
      <c r="D2623">
        <v>0</v>
      </c>
      <c r="E2623">
        <v>0</v>
      </c>
      <c r="F2623">
        <v>0</v>
      </c>
    </row>
    <row r="2624" spans="1:6">
      <c r="A2624" t="s">
        <v>889</v>
      </c>
      <c r="B2624">
        <v>2021</v>
      </c>
      <c r="C2624" t="s">
        <v>853</v>
      </c>
      <c r="D2624">
        <v>0</v>
      </c>
      <c r="E2624">
        <v>0</v>
      </c>
      <c r="F2624">
        <v>0</v>
      </c>
    </row>
    <row r="2625" spans="1:6">
      <c r="A2625" t="s">
        <v>889</v>
      </c>
      <c r="B2625">
        <v>2022</v>
      </c>
      <c r="C2625" t="s">
        <v>853</v>
      </c>
      <c r="D2625">
        <v>0</v>
      </c>
      <c r="E2625">
        <v>0</v>
      </c>
      <c r="F2625">
        <v>0</v>
      </c>
    </row>
    <row r="2626" spans="1:6">
      <c r="A2626" t="s">
        <v>889</v>
      </c>
      <c r="B2626">
        <v>2023</v>
      </c>
      <c r="C2626" t="s">
        <v>853</v>
      </c>
      <c r="D2626">
        <v>0</v>
      </c>
      <c r="E2626">
        <v>0</v>
      </c>
      <c r="F2626">
        <v>0</v>
      </c>
    </row>
    <row r="2627" spans="1:6">
      <c r="A2627" t="s">
        <v>889</v>
      </c>
      <c r="B2627">
        <v>2024</v>
      </c>
      <c r="C2627" t="s">
        <v>853</v>
      </c>
      <c r="D2627">
        <v>0</v>
      </c>
      <c r="E2627">
        <v>0</v>
      </c>
      <c r="F2627">
        <v>0</v>
      </c>
    </row>
    <row r="2628" spans="1:6">
      <c r="A2628" t="s">
        <v>889</v>
      </c>
      <c r="B2628">
        <v>2025</v>
      </c>
      <c r="C2628" t="s">
        <v>853</v>
      </c>
      <c r="D2628">
        <v>0</v>
      </c>
      <c r="E2628">
        <v>0</v>
      </c>
      <c r="F2628">
        <v>0</v>
      </c>
    </row>
    <row r="2629" spans="1:6">
      <c r="A2629" t="s">
        <v>889</v>
      </c>
      <c r="B2629">
        <v>2026</v>
      </c>
      <c r="C2629" t="s">
        <v>853</v>
      </c>
      <c r="D2629">
        <v>0</v>
      </c>
      <c r="E2629">
        <v>0</v>
      </c>
      <c r="F2629">
        <v>0</v>
      </c>
    </row>
    <row r="2630" spans="1:6">
      <c r="A2630" t="s">
        <v>889</v>
      </c>
      <c r="B2630">
        <v>2027</v>
      </c>
      <c r="C2630" t="s">
        <v>853</v>
      </c>
      <c r="D2630">
        <v>0</v>
      </c>
      <c r="E2630">
        <v>0</v>
      </c>
      <c r="F2630">
        <v>0</v>
      </c>
    </row>
    <row r="2631" spans="1:6">
      <c r="A2631" t="s">
        <v>889</v>
      </c>
      <c r="B2631">
        <v>2028</v>
      </c>
      <c r="C2631" t="s">
        <v>853</v>
      </c>
      <c r="D2631">
        <v>0</v>
      </c>
      <c r="E2631">
        <v>0</v>
      </c>
      <c r="F2631">
        <v>0</v>
      </c>
    </row>
    <row r="2632" spans="1:6">
      <c r="A2632" t="s">
        <v>889</v>
      </c>
      <c r="B2632">
        <v>2029</v>
      </c>
      <c r="C2632" t="s">
        <v>853</v>
      </c>
      <c r="D2632">
        <v>0</v>
      </c>
      <c r="E2632">
        <v>0</v>
      </c>
      <c r="F2632">
        <v>0</v>
      </c>
    </row>
    <row r="2633" spans="1:6">
      <c r="A2633" t="s">
        <v>889</v>
      </c>
      <c r="B2633">
        <v>2030</v>
      </c>
      <c r="C2633" t="s">
        <v>853</v>
      </c>
      <c r="D2633">
        <v>0</v>
      </c>
      <c r="E2633">
        <v>0</v>
      </c>
      <c r="F2633">
        <v>0</v>
      </c>
    </row>
    <row r="2634" spans="1:6">
      <c r="A2634" t="s">
        <v>889</v>
      </c>
      <c r="B2634">
        <v>2031</v>
      </c>
      <c r="C2634" t="s">
        <v>853</v>
      </c>
      <c r="D2634">
        <v>0</v>
      </c>
      <c r="E2634">
        <v>0</v>
      </c>
      <c r="F2634">
        <v>0</v>
      </c>
    </row>
    <row r="2635" spans="1:6">
      <c r="A2635" t="s">
        <v>889</v>
      </c>
      <c r="B2635">
        <v>2032</v>
      </c>
      <c r="C2635" t="s">
        <v>853</v>
      </c>
      <c r="D2635">
        <v>0</v>
      </c>
      <c r="E2635">
        <v>0</v>
      </c>
      <c r="F2635">
        <v>0</v>
      </c>
    </row>
    <row r="2636" spans="1:6">
      <c r="A2636" t="s">
        <v>889</v>
      </c>
      <c r="B2636">
        <v>2033</v>
      </c>
      <c r="C2636" t="s">
        <v>853</v>
      </c>
      <c r="D2636">
        <v>0</v>
      </c>
      <c r="E2636">
        <v>0</v>
      </c>
      <c r="F2636">
        <v>0</v>
      </c>
    </row>
    <row r="2637" spans="1:6">
      <c r="A2637" t="s">
        <v>889</v>
      </c>
      <c r="B2637">
        <v>2034</v>
      </c>
      <c r="C2637" t="s">
        <v>853</v>
      </c>
      <c r="D2637">
        <v>0</v>
      </c>
      <c r="E2637">
        <v>0</v>
      </c>
      <c r="F2637">
        <v>0</v>
      </c>
    </row>
    <row r="2638" spans="1:6">
      <c r="A2638" t="s">
        <v>889</v>
      </c>
      <c r="B2638">
        <v>2035</v>
      </c>
      <c r="C2638" t="s">
        <v>853</v>
      </c>
      <c r="D2638">
        <v>0</v>
      </c>
      <c r="E2638">
        <v>0</v>
      </c>
      <c r="F2638">
        <v>0</v>
      </c>
    </row>
    <row r="2639" spans="1:6">
      <c r="A2639" t="s">
        <v>889</v>
      </c>
      <c r="B2639">
        <v>2036</v>
      </c>
      <c r="C2639" t="s">
        <v>853</v>
      </c>
      <c r="D2639">
        <v>0</v>
      </c>
      <c r="E2639">
        <v>0</v>
      </c>
      <c r="F2639">
        <v>0</v>
      </c>
    </row>
    <row r="2640" spans="1:6">
      <c r="A2640" t="s">
        <v>889</v>
      </c>
      <c r="B2640">
        <v>2037</v>
      </c>
      <c r="C2640" t="s">
        <v>853</v>
      </c>
      <c r="D2640">
        <v>0</v>
      </c>
      <c r="E2640">
        <v>0</v>
      </c>
      <c r="F2640">
        <v>0</v>
      </c>
    </row>
    <row r="2641" spans="1:6">
      <c r="A2641" t="s">
        <v>889</v>
      </c>
      <c r="B2641">
        <v>2038</v>
      </c>
      <c r="C2641" t="s">
        <v>853</v>
      </c>
      <c r="D2641">
        <v>0</v>
      </c>
      <c r="E2641">
        <v>0</v>
      </c>
      <c r="F2641">
        <v>0</v>
      </c>
    </row>
    <row r="2642" spans="1:6">
      <c r="A2642" t="s">
        <v>889</v>
      </c>
      <c r="B2642">
        <v>2039</v>
      </c>
      <c r="C2642" t="s">
        <v>853</v>
      </c>
      <c r="D2642">
        <v>0</v>
      </c>
      <c r="E2642">
        <v>0</v>
      </c>
      <c r="F2642">
        <v>0</v>
      </c>
    </row>
    <row r="2643" spans="1:6">
      <c r="A2643" t="s">
        <v>889</v>
      </c>
      <c r="B2643">
        <v>2040</v>
      </c>
      <c r="C2643" t="s">
        <v>853</v>
      </c>
      <c r="D2643">
        <v>0</v>
      </c>
      <c r="E2643">
        <v>0</v>
      </c>
      <c r="F2643">
        <v>0</v>
      </c>
    </row>
    <row r="2644" spans="1:6">
      <c r="A2644" t="s">
        <v>889</v>
      </c>
      <c r="B2644">
        <v>2041</v>
      </c>
      <c r="C2644" t="s">
        <v>853</v>
      </c>
      <c r="D2644">
        <v>0</v>
      </c>
      <c r="E2644">
        <v>0</v>
      </c>
      <c r="F2644">
        <v>0</v>
      </c>
    </row>
    <row r="2645" spans="1:6">
      <c r="A2645" t="s">
        <v>889</v>
      </c>
      <c r="B2645">
        <v>2042</v>
      </c>
      <c r="C2645" t="s">
        <v>853</v>
      </c>
      <c r="D2645">
        <v>0</v>
      </c>
      <c r="E2645">
        <v>0</v>
      </c>
      <c r="F2645">
        <v>0</v>
      </c>
    </row>
    <row r="2646" spans="1:6">
      <c r="A2646" t="s">
        <v>889</v>
      </c>
      <c r="B2646">
        <v>2043</v>
      </c>
      <c r="C2646" t="s">
        <v>853</v>
      </c>
      <c r="D2646">
        <v>0</v>
      </c>
      <c r="E2646">
        <v>0</v>
      </c>
      <c r="F2646">
        <v>0</v>
      </c>
    </row>
    <row r="2647" spans="1:6">
      <c r="A2647" t="s">
        <v>889</v>
      </c>
      <c r="B2647">
        <v>2044</v>
      </c>
      <c r="C2647" t="s">
        <v>853</v>
      </c>
      <c r="D2647">
        <v>0</v>
      </c>
      <c r="E2647">
        <v>0</v>
      </c>
      <c r="F2647">
        <v>0</v>
      </c>
    </row>
    <row r="2648" spans="1:6">
      <c r="A2648" t="s">
        <v>889</v>
      </c>
      <c r="B2648">
        <v>2045</v>
      </c>
      <c r="C2648" t="s">
        <v>853</v>
      </c>
      <c r="D2648">
        <v>0</v>
      </c>
      <c r="E2648">
        <v>0</v>
      </c>
      <c r="F2648">
        <v>0</v>
      </c>
    </row>
    <row r="2649" spans="1:6">
      <c r="A2649" t="s">
        <v>889</v>
      </c>
      <c r="B2649">
        <v>2046</v>
      </c>
      <c r="C2649" t="s">
        <v>853</v>
      </c>
      <c r="D2649">
        <v>0</v>
      </c>
      <c r="E2649">
        <v>0</v>
      </c>
      <c r="F2649">
        <v>0</v>
      </c>
    </row>
    <row r="2650" spans="1:6">
      <c r="A2650" t="s">
        <v>889</v>
      </c>
      <c r="B2650">
        <v>2047</v>
      </c>
      <c r="C2650" t="s">
        <v>853</v>
      </c>
      <c r="D2650">
        <v>0</v>
      </c>
      <c r="E2650">
        <v>0</v>
      </c>
      <c r="F2650">
        <v>0</v>
      </c>
    </row>
    <row r="2651" spans="1:6">
      <c r="A2651" t="s">
        <v>889</v>
      </c>
      <c r="B2651">
        <v>2048</v>
      </c>
      <c r="C2651" t="s">
        <v>853</v>
      </c>
      <c r="D2651">
        <v>0</v>
      </c>
      <c r="E2651">
        <v>0</v>
      </c>
      <c r="F2651">
        <v>0</v>
      </c>
    </row>
    <row r="2652" spans="1:6">
      <c r="A2652" t="s">
        <v>889</v>
      </c>
      <c r="B2652">
        <v>2049</v>
      </c>
      <c r="C2652" t="s">
        <v>853</v>
      </c>
      <c r="D2652">
        <v>0</v>
      </c>
      <c r="E2652">
        <v>0</v>
      </c>
      <c r="F2652">
        <v>0</v>
      </c>
    </row>
    <row r="2653" spans="1:6">
      <c r="A2653" t="s">
        <v>889</v>
      </c>
      <c r="B2653">
        <v>2050</v>
      </c>
      <c r="C2653" t="s">
        <v>853</v>
      </c>
      <c r="D2653">
        <v>0</v>
      </c>
      <c r="E2653">
        <v>0</v>
      </c>
      <c r="F2653">
        <v>0</v>
      </c>
    </row>
    <row r="2654" spans="1:6">
      <c r="A2654" t="s">
        <v>886</v>
      </c>
      <c r="B2654">
        <v>2017</v>
      </c>
      <c r="C2654" t="s">
        <v>323</v>
      </c>
      <c r="D2654">
        <v>0</v>
      </c>
      <c r="E2654">
        <v>0</v>
      </c>
      <c r="F2654">
        <v>0</v>
      </c>
    </row>
    <row r="2655" spans="1:6">
      <c r="A2655" t="s">
        <v>886</v>
      </c>
      <c r="B2655">
        <v>2018</v>
      </c>
      <c r="C2655" t="s">
        <v>323</v>
      </c>
      <c r="D2655">
        <v>0</v>
      </c>
      <c r="E2655">
        <v>0</v>
      </c>
      <c r="F2655">
        <v>0</v>
      </c>
    </row>
    <row r="2656" spans="1:6">
      <c r="A2656" t="s">
        <v>886</v>
      </c>
      <c r="B2656">
        <v>2019</v>
      </c>
      <c r="C2656" t="s">
        <v>323</v>
      </c>
      <c r="D2656">
        <v>0</v>
      </c>
      <c r="E2656">
        <v>0</v>
      </c>
      <c r="F2656">
        <v>0</v>
      </c>
    </row>
    <row r="2657" spans="1:6">
      <c r="A2657" t="s">
        <v>886</v>
      </c>
      <c r="B2657">
        <v>2020</v>
      </c>
      <c r="C2657" t="s">
        <v>323</v>
      </c>
      <c r="D2657">
        <v>0</v>
      </c>
      <c r="E2657">
        <v>0</v>
      </c>
      <c r="F2657">
        <v>0</v>
      </c>
    </row>
    <row r="2658" spans="1:6">
      <c r="A2658" t="s">
        <v>886</v>
      </c>
      <c r="B2658">
        <v>2021</v>
      </c>
      <c r="C2658" t="s">
        <v>323</v>
      </c>
      <c r="D2658">
        <v>0</v>
      </c>
      <c r="E2658">
        <v>0</v>
      </c>
      <c r="F2658">
        <v>0</v>
      </c>
    </row>
    <row r="2659" spans="1:6">
      <c r="A2659" t="s">
        <v>886</v>
      </c>
      <c r="B2659">
        <v>2022</v>
      </c>
      <c r="C2659" t="s">
        <v>323</v>
      </c>
      <c r="D2659">
        <v>0</v>
      </c>
      <c r="E2659">
        <v>0</v>
      </c>
      <c r="F2659">
        <v>0</v>
      </c>
    </row>
    <row r="2660" spans="1:6">
      <c r="A2660" t="s">
        <v>886</v>
      </c>
      <c r="B2660">
        <v>2023</v>
      </c>
      <c r="C2660" t="s">
        <v>323</v>
      </c>
      <c r="D2660">
        <v>0</v>
      </c>
      <c r="E2660">
        <v>0</v>
      </c>
      <c r="F2660">
        <v>0</v>
      </c>
    </row>
    <row r="2661" spans="1:6">
      <c r="A2661" t="s">
        <v>886</v>
      </c>
      <c r="B2661">
        <v>2024</v>
      </c>
      <c r="C2661" t="s">
        <v>323</v>
      </c>
      <c r="D2661">
        <v>0</v>
      </c>
      <c r="E2661">
        <v>0</v>
      </c>
      <c r="F2661">
        <v>0</v>
      </c>
    </row>
    <row r="2662" spans="1:6">
      <c r="A2662" t="s">
        <v>886</v>
      </c>
      <c r="B2662">
        <v>2025</v>
      </c>
      <c r="C2662" t="s">
        <v>323</v>
      </c>
      <c r="D2662">
        <v>0</v>
      </c>
      <c r="E2662">
        <v>0</v>
      </c>
      <c r="F2662">
        <v>0</v>
      </c>
    </row>
    <row r="2663" spans="1:6">
      <c r="A2663" t="s">
        <v>886</v>
      </c>
      <c r="B2663">
        <v>2026</v>
      </c>
      <c r="C2663" t="s">
        <v>323</v>
      </c>
      <c r="D2663">
        <v>0</v>
      </c>
      <c r="E2663">
        <v>0</v>
      </c>
      <c r="F2663">
        <v>0</v>
      </c>
    </row>
    <row r="2664" spans="1:6">
      <c r="A2664" t="s">
        <v>886</v>
      </c>
      <c r="B2664">
        <v>2027</v>
      </c>
      <c r="C2664" t="s">
        <v>323</v>
      </c>
      <c r="D2664">
        <v>0</v>
      </c>
      <c r="E2664">
        <v>0</v>
      </c>
      <c r="F2664">
        <v>0</v>
      </c>
    </row>
    <row r="2665" spans="1:6">
      <c r="A2665" t="s">
        <v>886</v>
      </c>
      <c r="B2665">
        <v>2028</v>
      </c>
      <c r="C2665" t="s">
        <v>323</v>
      </c>
      <c r="D2665">
        <v>0</v>
      </c>
      <c r="E2665">
        <v>0</v>
      </c>
      <c r="F2665">
        <v>0</v>
      </c>
    </row>
    <row r="2666" spans="1:6">
      <c r="A2666" t="s">
        <v>886</v>
      </c>
      <c r="B2666">
        <v>2029</v>
      </c>
      <c r="C2666" t="s">
        <v>323</v>
      </c>
      <c r="D2666">
        <v>0</v>
      </c>
      <c r="E2666">
        <v>0</v>
      </c>
      <c r="F2666">
        <v>0</v>
      </c>
    </row>
    <row r="2667" spans="1:6">
      <c r="A2667" t="s">
        <v>886</v>
      </c>
      <c r="B2667">
        <v>2030</v>
      </c>
      <c r="C2667" t="s">
        <v>323</v>
      </c>
      <c r="D2667">
        <v>0</v>
      </c>
      <c r="E2667">
        <v>0</v>
      </c>
      <c r="F2667">
        <v>0</v>
      </c>
    </row>
    <row r="2668" spans="1:6">
      <c r="A2668" t="s">
        <v>886</v>
      </c>
      <c r="B2668">
        <v>2031</v>
      </c>
      <c r="C2668" t="s">
        <v>323</v>
      </c>
      <c r="D2668">
        <v>0</v>
      </c>
      <c r="E2668">
        <v>0</v>
      </c>
      <c r="F2668">
        <v>0</v>
      </c>
    </row>
    <row r="2669" spans="1:6">
      <c r="A2669" t="s">
        <v>886</v>
      </c>
      <c r="B2669">
        <v>2032</v>
      </c>
      <c r="C2669" t="s">
        <v>323</v>
      </c>
      <c r="D2669">
        <v>0</v>
      </c>
      <c r="E2669">
        <v>0</v>
      </c>
      <c r="F2669">
        <v>0</v>
      </c>
    </row>
    <row r="2670" spans="1:6">
      <c r="A2670" t="s">
        <v>886</v>
      </c>
      <c r="B2670">
        <v>2033</v>
      </c>
      <c r="C2670" t="s">
        <v>323</v>
      </c>
      <c r="D2670">
        <v>0</v>
      </c>
      <c r="E2670">
        <v>0</v>
      </c>
      <c r="F2670">
        <v>0</v>
      </c>
    </row>
    <row r="2671" spans="1:6">
      <c r="A2671" t="s">
        <v>886</v>
      </c>
      <c r="B2671">
        <v>2034</v>
      </c>
      <c r="C2671" t="s">
        <v>323</v>
      </c>
      <c r="D2671">
        <v>0</v>
      </c>
      <c r="E2671">
        <v>0</v>
      </c>
      <c r="F2671">
        <v>0</v>
      </c>
    </row>
    <row r="2672" spans="1:6">
      <c r="A2672" t="s">
        <v>886</v>
      </c>
      <c r="B2672">
        <v>2035</v>
      </c>
      <c r="C2672" t="s">
        <v>323</v>
      </c>
      <c r="D2672">
        <v>0</v>
      </c>
      <c r="E2672">
        <v>0</v>
      </c>
      <c r="F2672">
        <v>0</v>
      </c>
    </row>
    <row r="2673" spans="1:6">
      <c r="A2673" t="s">
        <v>886</v>
      </c>
      <c r="B2673">
        <v>2036</v>
      </c>
      <c r="C2673" t="s">
        <v>323</v>
      </c>
      <c r="D2673">
        <v>0</v>
      </c>
      <c r="E2673">
        <v>0</v>
      </c>
      <c r="F2673">
        <v>0</v>
      </c>
    </row>
    <row r="2674" spans="1:6">
      <c r="A2674" t="s">
        <v>886</v>
      </c>
      <c r="B2674">
        <v>2037</v>
      </c>
      <c r="C2674" t="s">
        <v>323</v>
      </c>
      <c r="D2674">
        <v>0</v>
      </c>
      <c r="E2674">
        <v>0</v>
      </c>
      <c r="F2674">
        <v>0</v>
      </c>
    </row>
    <row r="2675" spans="1:6">
      <c r="A2675" t="s">
        <v>886</v>
      </c>
      <c r="B2675">
        <v>2038</v>
      </c>
      <c r="C2675" t="s">
        <v>323</v>
      </c>
      <c r="D2675">
        <v>0</v>
      </c>
      <c r="E2675">
        <v>0</v>
      </c>
      <c r="F2675">
        <v>0</v>
      </c>
    </row>
    <row r="2676" spans="1:6">
      <c r="A2676" t="s">
        <v>886</v>
      </c>
      <c r="B2676">
        <v>2039</v>
      </c>
      <c r="C2676" t="s">
        <v>323</v>
      </c>
      <c r="D2676">
        <v>0</v>
      </c>
      <c r="E2676">
        <v>0</v>
      </c>
      <c r="F2676">
        <v>0</v>
      </c>
    </row>
    <row r="2677" spans="1:6">
      <c r="A2677" t="s">
        <v>886</v>
      </c>
      <c r="B2677">
        <v>2040</v>
      </c>
      <c r="C2677" t="s">
        <v>323</v>
      </c>
      <c r="D2677">
        <v>0</v>
      </c>
      <c r="E2677">
        <v>0</v>
      </c>
      <c r="F2677">
        <v>0</v>
      </c>
    </row>
    <row r="2678" spans="1:6">
      <c r="A2678" t="s">
        <v>886</v>
      </c>
      <c r="B2678">
        <v>2041</v>
      </c>
      <c r="C2678" t="s">
        <v>323</v>
      </c>
      <c r="D2678">
        <v>0</v>
      </c>
      <c r="E2678">
        <v>0</v>
      </c>
      <c r="F2678">
        <v>0</v>
      </c>
    </row>
    <row r="2679" spans="1:6">
      <c r="A2679" t="s">
        <v>886</v>
      </c>
      <c r="B2679">
        <v>2042</v>
      </c>
      <c r="C2679" t="s">
        <v>323</v>
      </c>
      <c r="D2679">
        <v>0</v>
      </c>
      <c r="E2679">
        <v>0</v>
      </c>
      <c r="F2679">
        <v>0</v>
      </c>
    </row>
    <row r="2680" spans="1:6">
      <c r="A2680" t="s">
        <v>886</v>
      </c>
      <c r="B2680">
        <v>2043</v>
      </c>
      <c r="C2680" t="s">
        <v>323</v>
      </c>
      <c r="D2680">
        <v>0</v>
      </c>
      <c r="E2680">
        <v>0</v>
      </c>
      <c r="F2680">
        <v>0</v>
      </c>
    </row>
    <row r="2681" spans="1:6">
      <c r="A2681" t="s">
        <v>886</v>
      </c>
      <c r="B2681">
        <v>2044</v>
      </c>
      <c r="C2681" t="s">
        <v>323</v>
      </c>
      <c r="D2681">
        <v>0</v>
      </c>
      <c r="E2681">
        <v>0</v>
      </c>
      <c r="F2681">
        <v>0</v>
      </c>
    </row>
    <row r="2682" spans="1:6">
      <c r="A2682" t="s">
        <v>886</v>
      </c>
      <c r="B2682">
        <v>2045</v>
      </c>
      <c r="C2682" t="s">
        <v>323</v>
      </c>
      <c r="D2682">
        <v>0</v>
      </c>
      <c r="E2682">
        <v>0</v>
      </c>
      <c r="F2682">
        <v>0</v>
      </c>
    </row>
    <row r="2683" spans="1:6">
      <c r="A2683" t="s">
        <v>886</v>
      </c>
      <c r="B2683">
        <v>2046</v>
      </c>
      <c r="C2683" t="s">
        <v>323</v>
      </c>
      <c r="D2683">
        <v>0</v>
      </c>
      <c r="E2683">
        <v>0</v>
      </c>
      <c r="F2683">
        <v>0</v>
      </c>
    </row>
    <row r="2684" spans="1:6">
      <c r="A2684" t="s">
        <v>886</v>
      </c>
      <c r="B2684">
        <v>2047</v>
      </c>
      <c r="C2684" t="s">
        <v>323</v>
      </c>
      <c r="D2684">
        <v>0</v>
      </c>
      <c r="E2684">
        <v>0</v>
      </c>
      <c r="F2684">
        <v>0</v>
      </c>
    </row>
    <row r="2685" spans="1:6">
      <c r="A2685" t="s">
        <v>886</v>
      </c>
      <c r="B2685">
        <v>2048</v>
      </c>
      <c r="C2685" t="s">
        <v>323</v>
      </c>
      <c r="D2685">
        <v>0</v>
      </c>
      <c r="E2685">
        <v>0</v>
      </c>
      <c r="F2685">
        <v>0</v>
      </c>
    </row>
    <row r="2686" spans="1:6">
      <c r="A2686" t="s">
        <v>886</v>
      </c>
      <c r="B2686">
        <v>2049</v>
      </c>
      <c r="C2686" t="s">
        <v>323</v>
      </c>
      <c r="D2686">
        <v>0</v>
      </c>
      <c r="E2686">
        <v>0</v>
      </c>
      <c r="F2686">
        <v>0</v>
      </c>
    </row>
    <row r="2687" spans="1:6">
      <c r="A2687" t="s">
        <v>886</v>
      </c>
      <c r="B2687">
        <v>2050</v>
      </c>
      <c r="C2687" t="s">
        <v>323</v>
      </c>
      <c r="D2687">
        <v>0</v>
      </c>
      <c r="E2687">
        <v>0</v>
      </c>
      <c r="F2687">
        <v>0</v>
      </c>
    </row>
    <row r="2688" spans="1:6">
      <c r="A2688" t="s">
        <v>886</v>
      </c>
      <c r="B2688">
        <v>2017</v>
      </c>
      <c r="C2688" t="s">
        <v>891</v>
      </c>
      <c r="D2688">
        <v>8.7479257063558871E-3</v>
      </c>
      <c r="E2688">
        <v>8.7479257063558871E-3</v>
      </c>
      <c r="F2688">
        <v>0</v>
      </c>
    </row>
    <row r="2689" spans="1:6">
      <c r="A2689" t="s">
        <v>886</v>
      </c>
      <c r="B2689">
        <v>2018</v>
      </c>
      <c r="C2689" t="s">
        <v>891</v>
      </c>
      <c r="D2689">
        <v>8.6354750981057094E-3</v>
      </c>
      <c r="E2689">
        <v>8.6354750981057094E-3</v>
      </c>
      <c r="F2689">
        <v>0</v>
      </c>
    </row>
    <row r="2690" spans="1:6">
      <c r="A2690" t="s">
        <v>886</v>
      </c>
      <c r="B2690">
        <v>2019</v>
      </c>
      <c r="C2690" t="s">
        <v>891</v>
      </c>
      <c r="D2690">
        <v>9.2684727466054214E-3</v>
      </c>
      <c r="E2690">
        <v>8.7479257063558871E-3</v>
      </c>
      <c r="F2690">
        <v>5.2054704024953428E-4</v>
      </c>
    </row>
    <row r="2691" spans="1:6">
      <c r="A2691" t="s">
        <v>886</v>
      </c>
      <c r="B2691">
        <v>2020</v>
      </c>
      <c r="C2691" t="s">
        <v>891</v>
      </c>
      <c r="D2691">
        <v>1.4634029556848069E-2</v>
      </c>
      <c r="E2691">
        <v>8.7479257063558871E-3</v>
      </c>
      <c r="F2691">
        <v>5.8861038504921786E-3</v>
      </c>
    </row>
    <row r="2692" spans="1:6">
      <c r="A2692" t="s">
        <v>886</v>
      </c>
      <c r="B2692">
        <v>2021</v>
      </c>
      <c r="C2692" t="s">
        <v>891</v>
      </c>
      <c r="D2692">
        <v>2.9590224254860201E-2</v>
      </c>
      <c r="E2692">
        <v>8.7479257063558871E-3</v>
      </c>
      <c r="F2692">
        <v>2.084229854850431E-2</v>
      </c>
    </row>
    <row r="2693" spans="1:6">
      <c r="A2693" t="s">
        <v>886</v>
      </c>
      <c r="B2693">
        <v>2022</v>
      </c>
      <c r="C2693" t="s">
        <v>891</v>
      </c>
      <c r="D2693">
        <v>3.0502157657786619E-2</v>
      </c>
      <c r="E2693">
        <v>8.7479257063558871E-3</v>
      </c>
      <c r="F2693">
        <v>2.1754231951430739E-2</v>
      </c>
    </row>
    <row r="2694" spans="1:6">
      <c r="A2694" t="s">
        <v>886</v>
      </c>
      <c r="B2694">
        <v>2023</v>
      </c>
      <c r="C2694" t="s">
        <v>891</v>
      </c>
      <c r="D2694">
        <v>3.051947543298518E-2</v>
      </c>
      <c r="E2694">
        <v>8.7479257063558871E-3</v>
      </c>
      <c r="F2694">
        <v>2.1771549726629289E-2</v>
      </c>
    </row>
    <row r="2695" spans="1:6">
      <c r="A2695" t="s">
        <v>886</v>
      </c>
      <c r="B2695">
        <v>2024</v>
      </c>
      <c r="C2695" t="s">
        <v>891</v>
      </c>
      <c r="D2695">
        <v>3.134456720801472E-2</v>
      </c>
      <c r="E2695">
        <v>8.7479257063558871E-3</v>
      </c>
      <c r="F2695">
        <v>2.259664150165883E-2</v>
      </c>
    </row>
    <row r="2696" spans="1:6">
      <c r="A2696" t="s">
        <v>886</v>
      </c>
      <c r="B2696">
        <v>2025</v>
      </c>
      <c r="C2696" t="s">
        <v>891</v>
      </c>
      <c r="D2696">
        <v>3.2293534352111353E-2</v>
      </c>
      <c r="E2696">
        <v>8.7479257063558871E-3</v>
      </c>
      <c r="F2696">
        <v>2.3545608645755469E-2</v>
      </c>
    </row>
    <row r="2697" spans="1:6">
      <c r="A2697" t="s">
        <v>886</v>
      </c>
      <c r="B2697">
        <v>2026</v>
      </c>
      <c r="C2697" t="s">
        <v>891</v>
      </c>
      <c r="D2697">
        <v>3.3285100500504747E-2</v>
      </c>
      <c r="E2697">
        <v>8.7479257063558871E-3</v>
      </c>
      <c r="F2697">
        <v>2.453717479414886E-2</v>
      </c>
    </row>
    <row r="2698" spans="1:6">
      <c r="A2698" t="s">
        <v>886</v>
      </c>
      <c r="B2698">
        <v>2027</v>
      </c>
      <c r="C2698" t="s">
        <v>891</v>
      </c>
      <c r="D2698">
        <v>3.5548943937168037E-2</v>
      </c>
      <c r="E2698">
        <v>8.7479257063558871E-3</v>
      </c>
      <c r="F2698">
        <v>2.680101823081215E-2</v>
      </c>
    </row>
    <row r="2699" spans="1:6">
      <c r="A2699" t="s">
        <v>886</v>
      </c>
      <c r="B2699">
        <v>2028</v>
      </c>
      <c r="C2699" t="s">
        <v>891</v>
      </c>
      <c r="D2699">
        <v>3.6526498233612148E-2</v>
      </c>
      <c r="E2699">
        <v>8.7479257063558871E-3</v>
      </c>
      <c r="F2699">
        <v>2.7778572527256271E-2</v>
      </c>
    </row>
    <row r="2700" spans="1:6">
      <c r="A2700" t="s">
        <v>886</v>
      </c>
      <c r="B2700">
        <v>2029</v>
      </c>
      <c r="C2700" t="s">
        <v>891</v>
      </c>
      <c r="D2700">
        <v>3.7590697305904502E-2</v>
      </c>
      <c r="E2700">
        <v>8.7479257063558871E-3</v>
      </c>
      <c r="F2700">
        <v>2.8842771599548608E-2</v>
      </c>
    </row>
    <row r="2701" spans="1:6">
      <c r="A2701" t="s">
        <v>886</v>
      </c>
      <c r="B2701">
        <v>2030</v>
      </c>
      <c r="C2701" t="s">
        <v>891</v>
      </c>
      <c r="D2701">
        <v>3.8686662547408789E-2</v>
      </c>
      <c r="E2701">
        <v>8.7479257063558871E-3</v>
      </c>
      <c r="F2701">
        <v>2.9938736841052901E-2</v>
      </c>
    </row>
    <row r="2702" spans="1:6">
      <c r="A2702" t="s">
        <v>886</v>
      </c>
      <c r="B2702">
        <v>2031</v>
      </c>
      <c r="C2702" t="s">
        <v>891</v>
      </c>
      <c r="D2702">
        <v>3.9837507706485552E-2</v>
      </c>
      <c r="E2702">
        <v>8.7479257063558871E-3</v>
      </c>
      <c r="F2702">
        <v>3.1089582000129661E-2</v>
      </c>
    </row>
    <row r="2703" spans="1:6">
      <c r="A2703" t="s">
        <v>886</v>
      </c>
      <c r="B2703">
        <v>2032</v>
      </c>
      <c r="C2703" t="s">
        <v>891</v>
      </c>
      <c r="D2703">
        <v>4.1027848622040043E-2</v>
      </c>
      <c r="E2703">
        <v>8.7479257063558871E-3</v>
      </c>
      <c r="F2703">
        <v>3.2279922915684149E-2</v>
      </c>
    </row>
    <row r="2704" spans="1:6">
      <c r="A2704" t="s">
        <v>886</v>
      </c>
      <c r="B2704">
        <v>2033</v>
      </c>
      <c r="C2704" t="s">
        <v>891</v>
      </c>
      <c r="D2704">
        <v>4.2250086783410558E-2</v>
      </c>
      <c r="E2704">
        <v>8.7479257063558871E-3</v>
      </c>
      <c r="F2704">
        <v>3.3502161077054671E-2</v>
      </c>
    </row>
    <row r="2705" spans="1:6">
      <c r="A2705" t="s">
        <v>886</v>
      </c>
      <c r="B2705">
        <v>2034</v>
      </c>
      <c r="C2705" t="s">
        <v>891</v>
      </c>
      <c r="D2705">
        <v>4.3497641587164848E-2</v>
      </c>
      <c r="E2705">
        <v>8.7479257063558871E-3</v>
      </c>
      <c r="F2705">
        <v>3.4749715880808961E-2</v>
      </c>
    </row>
    <row r="2706" spans="1:6">
      <c r="A2706" t="s">
        <v>886</v>
      </c>
      <c r="B2706">
        <v>2035</v>
      </c>
      <c r="C2706" t="s">
        <v>891</v>
      </c>
      <c r="D2706">
        <v>4.4764071158813611E-2</v>
      </c>
      <c r="E2706">
        <v>8.7479257063558871E-3</v>
      </c>
      <c r="F2706">
        <v>3.6016145452457717E-2</v>
      </c>
    </row>
    <row r="2707" spans="1:6">
      <c r="A2707" t="s">
        <v>886</v>
      </c>
      <c r="B2707">
        <v>2036</v>
      </c>
      <c r="C2707" t="s">
        <v>891</v>
      </c>
      <c r="D2707">
        <v>4.6025991279453227E-2</v>
      </c>
      <c r="E2707">
        <v>8.7479257063558871E-3</v>
      </c>
      <c r="F2707">
        <v>3.727806557309734E-2</v>
      </c>
    </row>
    <row r="2708" spans="1:6">
      <c r="A2708" t="s">
        <v>886</v>
      </c>
      <c r="B2708">
        <v>2037</v>
      </c>
      <c r="C2708" t="s">
        <v>891</v>
      </c>
      <c r="D2708">
        <v>4.7323485519015697E-2</v>
      </c>
      <c r="E2708">
        <v>8.7479257063558871E-3</v>
      </c>
      <c r="F2708">
        <v>3.8575559812659817E-2</v>
      </c>
    </row>
    <row r="2709" spans="1:6">
      <c r="A2709" t="s">
        <v>886</v>
      </c>
      <c r="B2709">
        <v>2038</v>
      </c>
      <c r="C2709" t="s">
        <v>891</v>
      </c>
      <c r="D2709">
        <v>4.8657556728566212E-2</v>
      </c>
      <c r="E2709">
        <v>8.7479257063558871E-3</v>
      </c>
      <c r="F2709">
        <v>3.9909631022210318E-2</v>
      </c>
    </row>
    <row r="2710" spans="1:6">
      <c r="A2710" t="s">
        <v>886</v>
      </c>
      <c r="B2710">
        <v>2039</v>
      </c>
      <c r="C2710" t="s">
        <v>891</v>
      </c>
      <c r="D2710">
        <v>5.0029236030010887E-2</v>
      </c>
      <c r="E2710">
        <v>8.7479257063558871E-3</v>
      </c>
      <c r="F2710">
        <v>4.1281310323655E-2</v>
      </c>
    </row>
    <row r="2711" spans="1:6">
      <c r="A2711" t="s">
        <v>886</v>
      </c>
      <c r="B2711">
        <v>2040</v>
      </c>
      <c r="C2711" t="s">
        <v>891</v>
      </c>
      <c r="D2711">
        <v>5.1439583613065103E-2</v>
      </c>
      <c r="E2711">
        <v>8.7479257063558871E-3</v>
      </c>
      <c r="F2711">
        <v>4.2691657906709209E-2</v>
      </c>
    </row>
    <row r="2712" spans="1:6">
      <c r="A2712" t="s">
        <v>886</v>
      </c>
      <c r="B2712">
        <v>2041</v>
      </c>
      <c r="C2712" t="s">
        <v>891</v>
      </c>
      <c r="D2712">
        <v>5.2844656220916247E-2</v>
      </c>
      <c r="E2712">
        <v>8.7479257063558871E-3</v>
      </c>
      <c r="F2712">
        <v>4.4096730514560367E-2</v>
      </c>
    </row>
    <row r="2713" spans="1:6">
      <c r="A2713" t="s">
        <v>886</v>
      </c>
      <c r="B2713">
        <v>2042</v>
      </c>
      <c r="C2713" t="s">
        <v>891</v>
      </c>
      <c r="D2713">
        <v>5.4241861618345037E-2</v>
      </c>
      <c r="E2713">
        <v>8.7479257063558871E-3</v>
      </c>
      <c r="F2713">
        <v>4.549393591198915E-2</v>
      </c>
    </row>
    <row r="2714" spans="1:6">
      <c r="A2714" t="s">
        <v>886</v>
      </c>
      <c r="B2714">
        <v>2043</v>
      </c>
      <c r="C2714" t="s">
        <v>891</v>
      </c>
      <c r="D2714">
        <v>5.5628556478290007E-2</v>
      </c>
      <c r="E2714">
        <v>8.7479257063558871E-3</v>
      </c>
      <c r="F2714">
        <v>4.688063077193412E-2</v>
      </c>
    </row>
    <row r="2715" spans="1:6">
      <c r="A2715" t="s">
        <v>886</v>
      </c>
      <c r="B2715">
        <v>2044</v>
      </c>
      <c r="C2715" t="s">
        <v>891</v>
      </c>
      <c r="D2715">
        <v>5.7002054178434597E-2</v>
      </c>
      <c r="E2715">
        <v>8.7479257063558871E-3</v>
      </c>
      <c r="F2715">
        <v>4.8254128472078717E-2</v>
      </c>
    </row>
    <row r="2716" spans="1:6">
      <c r="A2716" t="s">
        <v>886</v>
      </c>
      <c r="B2716">
        <v>2045</v>
      </c>
      <c r="C2716" t="s">
        <v>891</v>
      </c>
      <c r="D2716">
        <v>5.8409464243949182E-2</v>
      </c>
      <c r="E2716">
        <v>8.7479257063558871E-3</v>
      </c>
      <c r="F2716">
        <v>4.9661538537593287E-2</v>
      </c>
    </row>
    <row r="2717" spans="1:6">
      <c r="A2717" t="s">
        <v>886</v>
      </c>
      <c r="B2717">
        <v>2046</v>
      </c>
      <c r="C2717" t="s">
        <v>891</v>
      </c>
      <c r="D2717">
        <v>5.9800562384178413E-2</v>
      </c>
      <c r="E2717">
        <v>8.7479257063558871E-3</v>
      </c>
      <c r="F2717">
        <v>5.1052636677822519E-2</v>
      </c>
    </row>
    <row r="2718" spans="1:6">
      <c r="A2718" t="s">
        <v>886</v>
      </c>
      <c r="B2718">
        <v>2047</v>
      </c>
      <c r="C2718" t="s">
        <v>891</v>
      </c>
      <c r="D2718">
        <v>6.1172532491745903E-2</v>
      </c>
      <c r="E2718">
        <v>8.7479257063558871E-3</v>
      </c>
      <c r="F2718">
        <v>5.2424606785390022E-2</v>
      </c>
    </row>
    <row r="2719" spans="1:6">
      <c r="A2719" t="s">
        <v>886</v>
      </c>
      <c r="B2719">
        <v>2048</v>
      </c>
      <c r="C2719" t="s">
        <v>891</v>
      </c>
      <c r="D2719">
        <v>6.2575978924970105E-2</v>
      </c>
      <c r="E2719">
        <v>8.7479257063558871E-3</v>
      </c>
      <c r="F2719">
        <v>5.3828053218614218E-2</v>
      </c>
    </row>
    <row r="2720" spans="1:6">
      <c r="A2720" t="s">
        <v>886</v>
      </c>
      <c r="B2720">
        <v>2049</v>
      </c>
      <c r="C2720" t="s">
        <v>891</v>
      </c>
      <c r="D2720">
        <v>6.3956959285220938E-2</v>
      </c>
      <c r="E2720">
        <v>8.7479257063558871E-3</v>
      </c>
      <c r="F2720">
        <v>5.5209033578865051E-2</v>
      </c>
    </row>
    <row r="2721" spans="1:6">
      <c r="A2721" t="s">
        <v>886</v>
      </c>
      <c r="B2721">
        <v>2050</v>
      </c>
      <c r="C2721" t="s">
        <v>891</v>
      </c>
      <c r="D2721">
        <v>6.5368416304217733E-2</v>
      </c>
      <c r="E2721">
        <v>8.7479257063558871E-3</v>
      </c>
      <c r="F2721">
        <v>5.6620490597861853E-2</v>
      </c>
    </row>
    <row r="2722" spans="1:6">
      <c r="A2722" t="s">
        <v>886</v>
      </c>
      <c r="B2722">
        <v>2017</v>
      </c>
      <c r="C2722" t="s">
        <v>854</v>
      </c>
      <c r="D2722">
        <v>25.56642431609329</v>
      </c>
      <c r="E2722">
        <v>25.56642431609329</v>
      </c>
      <c r="F2722">
        <v>0</v>
      </c>
    </row>
    <row r="2723" spans="1:6">
      <c r="A2723" t="s">
        <v>886</v>
      </c>
      <c r="B2723">
        <v>2018</v>
      </c>
      <c r="C2723" t="s">
        <v>854</v>
      </c>
      <c r="D2723">
        <v>106.98024615796</v>
      </c>
      <c r="E2723">
        <v>25.56642431609329</v>
      </c>
      <c r="F2723">
        <v>81.413821841866692</v>
      </c>
    </row>
    <row r="2724" spans="1:6">
      <c r="A2724" t="s">
        <v>886</v>
      </c>
      <c r="B2724">
        <v>2019</v>
      </c>
      <c r="C2724" t="s">
        <v>854</v>
      </c>
      <c r="D2724">
        <v>108.8546232469517</v>
      </c>
      <c r="E2724">
        <v>25.56642431609329</v>
      </c>
      <c r="F2724">
        <v>83.288198930858371</v>
      </c>
    </row>
    <row r="2725" spans="1:6">
      <c r="A2725" t="s">
        <v>886</v>
      </c>
      <c r="B2725">
        <v>2020</v>
      </c>
      <c r="C2725" t="s">
        <v>854</v>
      </c>
      <c r="D2725">
        <v>57.030919571692621</v>
      </c>
      <c r="E2725">
        <v>25.56642431609329</v>
      </c>
      <c r="F2725">
        <v>31.464495255599331</v>
      </c>
    </row>
    <row r="2726" spans="1:6">
      <c r="A2726" t="s">
        <v>886</v>
      </c>
      <c r="B2726">
        <v>2021</v>
      </c>
      <c r="C2726" t="s">
        <v>854</v>
      </c>
      <c r="D2726">
        <v>57.598236890498228</v>
      </c>
      <c r="E2726">
        <v>25.56642431609329</v>
      </c>
      <c r="F2726">
        <v>32.031812574404938</v>
      </c>
    </row>
    <row r="2727" spans="1:6">
      <c r="A2727" t="s">
        <v>886</v>
      </c>
      <c r="B2727">
        <v>2022</v>
      </c>
      <c r="C2727" t="s">
        <v>854</v>
      </c>
      <c r="D2727">
        <v>28.802769146504371</v>
      </c>
      <c r="E2727">
        <v>25.56642431609329</v>
      </c>
      <c r="F2727">
        <v>3.236344830411078</v>
      </c>
    </row>
    <row r="2728" spans="1:6">
      <c r="A2728" t="s">
        <v>886</v>
      </c>
      <c r="B2728">
        <v>2023</v>
      </c>
      <c r="C2728" t="s">
        <v>854</v>
      </c>
      <c r="D2728">
        <v>28.812216210310091</v>
      </c>
      <c r="E2728">
        <v>25.56642431609329</v>
      </c>
      <c r="F2728">
        <v>3.2457918942168038</v>
      </c>
    </row>
    <row r="2729" spans="1:6">
      <c r="A2729" t="s">
        <v>886</v>
      </c>
      <c r="B2729">
        <v>2024</v>
      </c>
      <c r="C2729" t="s">
        <v>854</v>
      </c>
      <c r="D2729">
        <v>29.25972396629215</v>
      </c>
      <c r="E2729">
        <v>25.56642431609329</v>
      </c>
      <c r="F2729">
        <v>3.6932996501988562</v>
      </c>
    </row>
    <row r="2730" spans="1:6">
      <c r="A2730" t="s">
        <v>886</v>
      </c>
      <c r="B2730">
        <v>2025</v>
      </c>
      <c r="C2730" t="s">
        <v>854</v>
      </c>
      <c r="D2730">
        <v>29.768312846377409</v>
      </c>
      <c r="E2730">
        <v>25.56642431609329</v>
      </c>
      <c r="F2730">
        <v>4.2018885302841156</v>
      </c>
    </row>
    <row r="2731" spans="1:6">
      <c r="A2731" t="s">
        <v>886</v>
      </c>
      <c r="B2731">
        <v>2026</v>
      </c>
      <c r="C2731" t="s">
        <v>854</v>
      </c>
      <c r="D2731">
        <v>30.293035191720652</v>
      </c>
      <c r="E2731">
        <v>25.56642431609329</v>
      </c>
      <c r="F2731">
        <v>4.7266108756273617</v>
      </c>
    </row>
    <row r="2732" spans="1:6">
      <c r="A2732" t="s">
        <v>886</v>
      </c>
      <c r="B2732">
        <v>2027</v>
      </c>
      <c r="C2732" t="s">
        <v>854</v>
      </c>
      <c r="D2732">
        <v>31.46687056623551</v>
      </c>
      <c r="E2732">
        <v>25.56642431609329</v>
      </c>
      <c r="F2732">
        <v>5.9004462501422168</v>
      </c>
    </row>
    <row r="2733" spans="1:6">
      <c r="A2733" t="s">
        <v>886</v>
      </c>
      <c r="B2733">
        <v>2028</v>
      </c>
      <c r="C2733" t="s">
        <v>854</v>
      </c>
      <c r="D2733">
        <v>31.963948803954558</v>
      </c>
      <c r="E2733">
        <v>25.56642431609329</v>
      </c>
      <c r="F2733">
        <v>6.3975244878612676</v>
      </c>
    </row>
    <row r="2734" spans="1:6">
      <c r="A2734" t="s">
        <v>886</v>
      </c>
      <c r="B2734">
        <v>2029</v>
      </c>
      <c r="C2734" t="s">
        <v>854</v>
      </c>
      <c r="D2734">
        <v>32.498741319234689</v>
      </c>
      <c r="E2734">
        <v>25.56642431609329</v>
      </c>
      <c r="F2734">
        <v>6.9323170031413994</v>
      </c>
    </row>
    <row r="2735" spans="1:6">
      <c r="A2735" t="s">
        <v>886</v>
      </c>
      <c r="B2735">
        <v>2030</v>
      </c>
      <c r="C2735" t="s">
        <v>854</v>
      </c>
      <c r="D2735">
        <v>33.042856922435647</v>
      </c>
      <c r="E2735">
        <v>25.56642431609329</v>
      </c>
      <c r="F2735">
        <v>7.4764326063423567</v>
      </c>
    </row>
    <row r="2736" spans="1:6">
      <c r="A2736" t="s">
        <v>886</v>
      </c>
      <c r="B2736">
        <v>2031</v>
      </c>
      <c r="C2736" t="s">
        <v>854</v>
      </c>
      <c r="D2736">
        <v>33.607258573577518</v>
      </c>
      <c r="E2736">
        <v>25.56642431609329</v>
      </c>
      <c r="F2736">
        <v>8.040834257484228</v>
      </c>
    </row>
    <row r="2737" spans="1:6">
      <c r="A2737" t="s">
        <v>886</v>
      </c>
      <c r="B2737">
        <v>2032</v>
      </c>
      <c r="C2737" t="s">
        <v>854</v>
      </c>
      <c r="D2737">
        <v>34.183833161064967</v>
      </c>
      <c r="E2737">
        <v>25.56642431609329</v>
      </c>
      <c r="F2737">
        <v>8.6174088449716848</v>
      </c>
    </row>
    <row r="2738" spans="1:6">
      <c r="A2738" t="s">
        <v>886</v>
      </c>
      <c r="B2738">
        <v>2033</v>
      </c>
      <c r="C2738" t="s">
        <v>854</v>
      </c>
      <c r="D2738">
        <v>34.768554695776707</v>
      </c>
      <c r="E2738">
        <v>25.56642431609329</v>
      </c>
      <c r="F2738">
        <v>9.2021303796834246</v>
      </c>
    </row>
    <row r="2739" spans="1:6">
      <c r="A2739" t="s">
        <v>886</v>
      </c>
      <c r="B2739">
        <v>2034</v>
      </c>
      <c r="C2739" t="s">
        <v>854</v>
      </c>
      <c r="D2739">
        <v>35.358067796624333</v>
      </c>
      <c r="E2739">
        <v>25.56642431609329</v>
      </c>
      <c r="F2739">
        <v>9.7916434805310431</v>
      </c>
    </row>
    <row r="2740" spans="1:6">
      <c r="A2740" t="s">
        <v>886</v>
      </c>
      <c r="B2740">
        <v>2035</v>
      </c>
      <c r="C2740" t="s">
        <v>854</v>
      </c>
      <c r="D2740">
        <v>35.949242328925273</v>
      </c>
      <c r="E2740">
        <v>25.56642431609329</v>
      </c>
      <c r="F2740">
        <v>10.382818012831979</v>
      </c>
    </row>
    <row r="2741" spans="1:6">
      <c r="A2741" t="s">
        <v>886</v>
      </c>
      <c r="B2741">
        <v>2036</v>
      </c>
      <c r="C2741" t="s">
        <v>854</v>
      </c>
      <c r="D2741">
        <v>36.531327986187982</v>
      </c>
      <c r="E2741">
        <v>25.56642431609329</v>
      </c>
      <c r="F2741">
        <v>10.96490367009469</v>
      </c>
    </row>
    <row r="2742" spans="1:6">
      <c r="A2742" t="s">
        <v>886</v>
      </c>
      <c r="B2742">
        <v>2037</v>
      </c>
      <c r="C2742" t="s">
        <v>854</v>
      </c>
      <c r="D2742">
        <v>37.122838701962102</v>
      </c>
      <c r="E2742">
        <v>25.56642431609329</v>
      </c>
      <c r="F2742">
        <v>11.556414385868811</v>
      </c>
    </row>
    <row r="2743" spans="1:6">
      <c r="A2743" t="s">
        <v>886</v>
      </c>
      <c r="B2743">
        <v>2038</v>
      </c>
      <c r="C2743" t="s">
        <v>854</v>
      </c>
      <c r="D2743">
        <v>37.723927085621938</v>
      </c>
      <c r="E2743">
        <v>25.56642431609329</v>
      </c>
      <c r="F2743">
        <v>12.15750276952866</v>
      </c>
    </row>
    <row r="2744" spans="1:6">
      <c r="A2744" t="s">
        <v>886</v>
      </c>
      <c r="B2744">
        <v>2039</v>
      </c>
      <c r="C2744" t="s">
        <v>854</v>
      </c>
      <c r="D2744">
        <v>38.334748217573782</v>
      </c>
      <c r="E2744">
        <v>25.56642431609329</v>
      </c>
      <c r="F2744">
        <v>12.768323901480491</v>
      </c>
    </row>
    <row r="2745" spans="1:6">
      <c r="A2745" t="s">
        <v>886</v>
      </c>
      <c r="B2745">
        <v>2040</v>
      </c>
      <c r="C2745" t="s">
        <v>854</v>
      </c>
      <c r="D2745">
        <v>38.95545968926654</v>
      </c>
      <c r="E2745">
        <v>25.56642431609329</v>
      </c>
      <c r="F2745">
        <v>13.38903537317325</v>
      </c>
    </row>
    <row r="2746" spans="1:6">
      <c r="A2746" t="s">
        <v>886</v>
      </c>
      <c r="B2746">
        <v>2041</v>
      </c>
      <c r="C2746" t="s">
        <v>854</v>
      </c>
      <c r="D2746">
        <v>39.56674391400567</v>
      </c>
      <c r="E2746">
        <v>25.56642431609329</v>
      </c>
      <c r="F2746">
        <v>14.00031959791238</v>
      </c>
    </row>
    <row r="2747" spans="1:6">
      <c r="A2747" t="s">
        <v>886</v>
      </c>
      <c r="B2747">
        <v>2042</v>
      </c>
      <c r="C2747" t="s">
        <v>854</v>
      </c>
      <c r="D2747">
        <v>40.167836962757107</v>
      </c>
      <c r="E2747">
        <v>25.56642431609329</v>
      </c>
      <c r="F2747">
        <v>14.601412646663819</v>
      </c>
    </row>
    <row r="2748" spans="1:6">
      <c r="A2748" t="s">
        <v>886</v>
      </c>
      <c r="B2748">
        <v>2043</v>
      </c>
      <c r="C2748" t="s">
        <v>854</v>
      </c>
      <c r="D2748">
        <v>40.757977823807018</v>
      </c>
      <c r="E2748">
        <v>25.56642431609329</v>
      </c>
      <c r="F2748">
        <v>15.19155350771373</v>
      </c>
    </row>
    <row r="2749" spans="1:6">
      <c r="A2749" t="s">
        <v>886</v>
      </c>
      <c r="B2749">
        <v>2044</v>
      </c>
      <c r="C2749" t="s">
        <v>854</v>
      </c>
      <c r="D2749">
        <v>41.336409972021968</v>
      </c>
      <c r="E2749">
        <v>25.56642431609329</v>
      </c>
      <c r="F2749">
        <v>15.76998565592868</v>
      </c>
    </row>
    <row r="2750" spans="1:6">
      <c r="A2750" t="s">
        <v>886</v>
      </c>
      <c r="B2750">
        <v>2045</v>
      </c>
      <c r="C2750" t="s">
        <v>854</v>
      </c>
      <c r="D2750">
        <v>41.923051157288128</v>
      </c>
      <c r="E2750">
        <v>25.56642431609329</v>
      </c>
      <c r="F2750">
        <v>16.356626841194839</v>
      </c>
    </row>
    <row r="2751" spans="1:6">
      <c r="A2751" t="s">
        <v>886</v>
      </c>
      <c r="B2751">
        <v>2046</v>
      </c>
      <c r="C2751" t="s">
        <v>854</v>
      </c>
      <c r="D2751">
        <v>42.497056355658948</v>
      </c>
      <c r="E2751">
        <v>25.56642431609329</v>
      </c>
      <c r="F2751">
        <v>16.930632039565658</v>
      </c>
    </row>
    <row r="2752" spans="1:6">
      <c r="A2752" t="s">
        <v>886</v>
      </c>
      <c r="B2752">
        <v>2047</v>
      </c>
      <c r="C2752" t="s">
        <v>854</v>
      </c>
      <c r="D2752">
        <v>43.057672233582792</v>
      </c>
      <c r="E2752">
        <v>25.56642431609329</v>
      </c>
      <c r="F2752">
        <v>17.491247917489499</v>
      </c>
    </row>
    <row r="2753" spans="1:6">
      <c r="A2753" t="s">
        <v>886</v>
      </c>
      <c r="B2753">
        <v>2048</v>
      </c>
      <c r="C2753" t="s">
        <v>854</v>
      </c>
      <c r="D2753">
        <v>43.625683686389529</v>
      </c>
      <c r="E2753">
        <v>25.56642431609329</v>
      </c>
      <c r="F2753">
        <v>18.059259370296239</v>
      </c>
    </row>
    <row r="2754" spans="1:6">
      <c r="A2754" t="s">
        <v>886</v>
      </c>
      <c r="B2754">
        <v>2049</v>
      </c>
      <c r="C2754" t="s">
        <v>854</v>
      </c>
      <c r="D2754">
        <v>44.179375433739288</v>
      </c>
      <c r="E2754">
        <v>25.56642431609329</v>
      </c>
      <c r="F2754">
        <v>18.612951117645999</v>
      </c>
    </row>
    <row r="2755" spans="1:6">
      <c r="A2755" t="s">
        <v>886</v>
      </c>
      <c r="B2755">
        <v>2050</v>
      </c>
      <c r="C2755" t="s">
        <v>854</v>
      </c>
      <c r="D2755">
        <v>44.740094567829537</v>
      </c>
      <c r="E2755">
        <v>25.56642431609329</v>
      </c>
      <c r="F2755">
        <v>19.173670251736251</v>
      </c>
    </row>
    <row r="2756" spans="1:6">
      <c r="A2756" t="s">
        <v>886</v>
      </c>
      <c r="B2756">
        <v>2017</v>
      </c>
      <c r="C2756" t="s">
        <v>847</v>
      </c>
      <c r="D2756">
        <v>2757.2727152396869</v>
      </c>
      <c r="E2756">
        <v>2757.2727152396869</v>
      </c>
      <c r="F2756">
        <v>0</v>
      </c>
    </row>
    <row r="2757" spans="1:6">
      <c r="A2757" t="s">
        <v>886</v>
      </c>
      <c r="B2757">
        <v>2018</v>
      </c>
      <c r="C2757" t="s">
        <v>847</v>
      </c>
      <c r="D2757">
        <v>2022.960557361529</v>
      </c>
      <c r="E2757">
        <v>2022.960557361529</v>
      </c>
      <c r="F2757">
        <v>0</v>
      </c>
    </row>
    <row r="2758" spans="1:6">
      <c r="A2758" t="s">
        <v>886</v>
      </c>
      <c r="B2758">
        <v>2019</v>
      </c>
      <c r="C2758" t="s">
        <v>847</v>
      </c>
      <c r="D2758">
        <v>1378.577375810482</v>
      </c>
      <c r="E2758">
        <v>1378.577375810482</v>
      </c>
      <c r="F2758">
        <v>0</v>
      </c>
    </row>
    <row r="2759" spans="1:6">
      <c r="A2759" t="s">
        <v>886</v>
      </c>
      <c r="B2759">
        <v>2020</v>
      </c>
      <c r="C2759" t="s">
        <v>847</v>
      </c>
      <c r="D2759">
        <v>878.08481161046893</v>
      </c>
      <c r="E2759">
        <v>878.08481161046893</v>
      </c>
      <c r="F2759">
        <v>0</v>
      </c>
    </row>
    <row r="2760" spans="1:6">
      <c r="A2760" t="s">
        <v>886</v>
      </c>
      <c r="B2760">
        <v>2021</v>
      </c>
      <c r="C2760" t="s">
        <v>847</v>
      </c>
      <c r="D2760">
        <v>724.82487559883157</v>
      </c>
      <c r="E2760">
        <v>724.82487559883157</v>
      </c>
      <c r="F2760">
        <v>0</v>
      </c>
    </row>
    <row r="2761" spans="1:6">
      <c r="A2761" t="s">
        <v>886</v>
      </c>
      <c r="B2761">
        <v>2022</v>
      </c>
      <c r="C2761" t="s">
        <v>847</v>
      </c>
      <c r="D2761">
        <v>783.96333779412373</v>
      </c>
      <c r="E2761">
        <v>783.96333779412373</v>
      </c>
      <c r="F2761">
        <v>0</v>
      </c>
    </row>
    <row r="2762" spans="1:6">
      <c r="A2762" t="s">
        <v>886</v>
      </c>
      <c r="B2762">
        <v>2023</v>
      </c>
      <c r="C2762" t="s">
        <v>847</v>
      </c>
      <c r="D2762">
        <v>782.25846519804747</v>
      </c>
      <c r="E2762">
        <v>782.25846519804747</v>
      </c>
      <c r="F2762">
        <v>0</v>
      </c>
    </row>
    <row r="2763" spans="1:6">
      <c r="A2763" t="s">
        <v>886</v>
      </c>
      <c r="B2763">
        <v>2024</v>
      </c>
      <c r="C2763" t="s">
        <v>847</v>
      </c>
      <c r="D2763">
        <v>784.59817184842029</v>
      </c>
      <c r="E2763">
        <v>784.59817184842029</v>
      </c>
      <c r="F2763">
        <v>0</v>
      </c>
    </row>
    <row r="2764" spans="1:6">
      <c r="A2764" t="s">
        <v>886</v>
      </c>
      <c r="B2764">
        <v>2025</v>
      </c>
      <c r="C2764" t="s">
        <v>847</v>
      </c>
      <c r="D2764">
        <v>789.16217625599506</v>
      </c>
      <c r="E2764">
        <v>789.16217625599506</v>
      </c>
      <c r="F2764">
        <v>0</v>
      </c>
    </row>
    <row r="2765" spans="1:6">
      <c r="A2765" t="s">
        <v>886</v>
      </c>
      <c r="B2765">
        <v>2026</v>
      </c>
      <c r="C2765" t="s">
        <v>847</v>
      </c>
      <c r="D2765">
        <v>794.81666761723295</v>
      </c>
      <c r="E2765">
        <v>794.81666761723295</v>
      </c>
      <c r="F2765">
        <v>0</v>
      </c>
    </row>
    <row r="2766" spans="1:6">
      <c r="A2766" t="s">
        <v>886</v>
      </c>
      <c r="B2766">
        <v>2027</v>
      </c>
      <c r="C2766" t="s">
        <v>847</v>
      </c>
      <c r="D2766">
        <v>805.25385321619501</v>
      </c>
      <c r="E2766">
        <v>805.25385321619501</v>
      </c>
      <c r="F2766">
        <v>0</v>
      </c>
    </row>
    <row r="2767" spans="1:6">
      <c r="A2767" t="s">
        <v>886</v>
      </c>
      <c r="B2767">
        <v>2028</v>
      </c>
      <c r="C2767" t="s">
        <v>847</v>
      </c>
      <c r="D2767">
        <v>813.31840086957413</v>
      </c>
      <c r="E2767">
        <v>813.31840086957413</v>
      </c>
      <c r="F2767">
        <v>0</v>
      </c>
    </row>
    <row r="2768" spans="1:6">
      <c r="A2768" t="s">
        <v>886</v>
      </c>
      <c r="B2768">
        <v>2029</v>
      </c>
      <c r="C2768" t="s">
        <v>847</v>
      </c>
      <c r="D2768">
        <v>820.50998428389914</v>
      </c>
      <c r="E2768">
        <v>820.50998428389914</v>
      </c>
      <c r="F2768">
        <v>0</v>
      </c>
    </row>
    <row r="2769" spans="1:6">
      <c r="A2769" t="s">
        <v>886</v>
      </c>
      <c r="B2769">
        <v>2030</v>
      </c>
      <c r="C2769" t="s">
        <v>847</v>
      </c>
      <c r="D2769">
        <v>827.33112853787156</v>
      </c>
      <c r="E2769">
        <v>827.33112853787156</v>
      </c>
      <c r="F2769">
        <v>0</v>
      </c>
    </row>
    <row r="2770" spans="1:6">
      <c r="A2770" t="s">
        <v>886</v>
      </c>
      <c r="B2770">
        <v>2031</v>
      </c>
      <c r="C2770" t="s">
        <v>847</v>
      </c>
      <c r="D2770">
        <v>834.08191101913667</v>
      </c>
      <c r="E2770">
        <v>834.08191101913667</v>
      </c>
      <c r="F2770">
        <v>0</v>
      </c>
    </row>
    <row r="2771" spans="1:6">
      <c r="A2771" t="s">
        <v>886</v>
      </c>
      <c r="B2771">
        <v>2032</v>
      </c>
      <c r="C2771" t="s">
        <v>847</v>
      </c>
      <c r="D2771">
        <v>840.84569048382548</v>
      </c>
      <c r="E2771">
        <v>840.84569048382548</v>
      </c>
      <c r="F2771">
        <v>0</v>
      </c>
    </row>
    <row r="2772" spans="1:6">
      <c r="A2772" t="s">
        <v>886</v>
      </c>
      <c r="B2772">
        <v>2033</v>
      </c>
      <c r="C2772" t="s">
        <v>847</v>
      </c>
      <c r="D2772">
        <v>847.63408638015835</v>
      </c>
      <c r="E2772">
        <v>847.63408638015835</v>
      </c>
      <c r="F2772">
        <v>0</v>
      </c>
    </row>
    <row r="2773" spans="1:6">
      <c r="A2773" t="s">
        <v>886</v>
      </c>
      <c r="B2773">
        <v>2034</v>
      </c>
      <c r="C2773" t="s">
        <v>847</v>
      </c>
      <c r="D2773">
        <v>854.43098166253594</v>
      </c>
      <c r="E2773">
        <v>854.43098166253594</v>
      </c>
      <c r="F2773">
        <v>0</v>
      </c>
    </row>
    <row r="2774" spans="1:6">
      <c r="A2774" t="s">
        <v>886</v>
      </c>
      <c r="B2774">
        <v>2035</v>
      </c>
      <c r="C2774" t="s">
        <v>847</v>
      </c>
      <c r="D2774">
        <v>861.20970309489826</v>
      </c>
      <c r="E2774">
        <v>861.20970309489826</v>
      </c>
      <c r="F2774">
        <v>0</v>
      </c>
    </row>
    <row r="2775" spans="1:6">
      <c r="A2775" t="s">
        <v>886</v>
      </c>
      <c r="B2775">
        <v>2036</v>
      </c>
      <c r="C2775" t="s">
        <v>847</v>
      </c>
      <c r="D2775">
        <v>867.89272276024258</v>
      </c>
      <c r="E2775">
        <v>867.89272276024258</v>
      </c>
      <c r="F2775">
        <v>0</v>
      </c>
    </row>
    <row r="2776" spans="1:6">
      <c r="A2776" t="s">
        <v>886</v>
      </c>
      <c r="B2776">
        <v>2037</v>
      </c>
      <c r="C2776" t="s">
        <v>847</v>
      </c>
      <c r="D2776">
        <v>874.55922024201482</v>
      </c>
      <c r="E2776">
        <v>874.55922024201482</v>
      </c>
      <c r="F2776">
        <v>0</v>
      </c>
    </row>
    <row r="2777" spans="1:6">
      <c r="A2777" t="s">
        <v>886</v>
      </c>
      <c r="B2777">
        <v>2038</v>
      </c>
      <c r="C2777" t="s">
        <v>847</v>
      </c>
      <c r="D2777">
        <v>881.24564230807641</v>
      </c>
      <c r="E2777">
        <v>881.24564230807641</v>
      </c>
      <c r="F2777">
        <v>0</v>
      </c>
    </row>
    <row r="2778" spans="1:6">
      <c r="A2778" t="s">
        <v>886</v>
      </c>
      <c r="B2778">
        <v>2039</v>
      </c>
      <c r="C2778" t="s">
        <v>847</v>
      </c>
      <c r="D2778">
        <v>887.96887482436159</v>
      </c>
      <c r="E2778">
        <v>887.96887482436159</v>
      </c>
      <c r="F2778">
        <v>0</v>
      </c>
    </row>
    <row r="2779" spans="1:6">
      <c r="A2779" t="s">
        <v>886</v>
      </c>
      <c r="B2779">
        <v>2040</v>
      </c>
      <c r="C2779" t="s">
        <v>847</v>
      </c>
      <c r="D2779">
        <v>894.7368540532259</v>
      </c>
      <c r="E2779">
        <v>894.7368540532259</v>
      </c>
      <c r="F2779">
        <v>0</v>
      </c>
    </row>
    <row r="2780" spans="1:6">
      <c r="A2780" t="s">
        <v>886</v>
      </c>
      <c r="B2780">
        <v>2041</v>
      </c>
      <c r="C2780" t="s">
        <v>847</v>
      </c>
      <c r="D2780">
        <v>901.43899938559969</v>
      </c>
      <c r="E2780">
        <v>901.43899938559969</v>
      </c>
      <c r="F2780">
        <v>0</v>
      </c>
    </row>
    <row r="2781" spans="1:6">
      <c r="A2781" t="s">
        <v>886</v>
      </c>
      <c r="B2781">
        <v>2042</v>
      </c>
      <c r="C2781" t="s">
        <v>847</v>
      </c>
      <c r="D2781">
        <v>908.02232957563729</v>
      </c>
      <c r="E2781">
        <v>908.02232957563729</v>
      </c>
      <c r="F2781">
        <v>0</v>
      </c>
    </row>
    <row r="2782" spans="1:6">
      <c r="A2782" t="s">
        <v>886</v>
      </c>
      <c r="B2782">
        <v>2043</v>
      </c>
      <c r="C2782" t="s">
        <v>847</v>
      </c>
      <c r="D2782">
        <v>914.46026335751219</v>
      </c>
      <c r="E2782">
        <v>914.46026335751219</v>
      </c>
      <c r="F2782">
        <v>0</v>
      </c>
    </row>
    <row r="2783" spans="1:6">
      <c r="A2783" t="s">
        <v>886</v>
      </c>
      <c r="B2783">
        <v>2044</v>
      </c>
      <c r="C2783" t="s">
        <v>847</v>
      </c>
      <c r="D2783">
        <v>920.7383491117763</v>
      </c>
      <c r="E2783">
        <v>920.7383491117763</v>
      </c>
      <c r="F2783">
        <v>0</v>
      </c>
    </row>
    <row r="2784" spans="1:6">
      <c r="A2784" t="s">
        <v>886</v>
      </c>
      <c r="B2784">
        <v>2045</v>
      </c>
      <c r="C2784" t="s">
        <v>847</v>
      </c>
      <c r="D2784">
        <v>926.96561684690175</v>
      </c>
      <c r="E2784">
        <v>926.96561684690175</v>
      </c>
      <c r="F2784">
        <v>0</v>
      </c>
    </row>
    <row r="2785" spans="1:6">
      <c r="A2785" t="s">
        <v>886</v>
      </c>
      <c r="B2785">
        <v>2046</v>
      </c>
      <c r="C2785" t="s">
        <v>847</v>
      </c>
      <c r="D2785">
        <v>933.07340421248887</v>
      </c>
      <c r="E2785">
        <v>933.07340421248887</v>
      </c>
      <c r="F2785">
        <v>0</v>
      </c>
    </row>
    <row r="2786" spans="1:6">
      <c r="A2786" t="s">
        <v>886</v>
      </c>
      <c r="B2786">
        <v>2047</v>
      </c>
      <c r="C2786" t="s">
        <v>847</v>
      </c>
      <c r="D2786">
        <v>939.02810726351538</v>
      </c>
      <c r="E2786">
        <v>939.02810726351538</v>
      </c>
      <c r="F2786">
        <v>0</v>
      </c>
    </row>
    <row r="2787" spans="1:6">
      <c r="A2787" t="s">
        <v>886</v>
      </c>
      <c r="B2787">
        <v>2048</v>
      </c>
      <c r="C2787" t="s">
        <v>847</v>
      </c>
      <c r="D2787">
        <v>944.93249403151844</v>
      </c>
      <c r="E2787">
        <v>944.93249403151844</v>
      </c>
      <c r="F2787">
        <v>0</v>
      </c>
    </row>
    <row r="2788" spans="1:6">
      <c r="A2788" t="s">
        <v>886</v>
      </c>
      <c r="B2788">
        <v>2049</v>
      </c>
      <c r="C2788" t="s">
        <v>847</v>
      </c>
      <c r="D2788">
        <v>950.71262462406253</v>
      </c>
      <c r="E2788">
        <v>950.71262462406253</v>
      </c>
      <c r="F2788">
        <v>0</v>
      </c>
    </row>
    <row r="2789" spans="1:6">
      <c r="A2789" t="s">
        <v>886</v>
      </c>
      <c r="B2789">
        <v>2050</v>
      </c>
      <c r="C2789" t="s">
        <v>847</v>
      </c>
      <c r="D2789">
        <v>956.45440583587992</v>
      </c>
      <c r="E2789">
        <v>956.45440583587992</v>
      </c>
      <c r="F2789">
        <v>0</v>
      </c>
    </row>
    <row r="2790" spans="1:6">
      <c r="A2790" t="s">
        <v>886</v>
      </c>
      <c r="B2790">
        <v>2017</v>
      </c>
      <c r="C2790" t="s">
        <v>892</v>
      </c>
      <c r="D2790">
        <v>0</v>
      </c>
      <c r="E2790">
        <v>0</v>
      </c>
      <c r="F2790">
        <v>0</v>
      </c>
    </row>
    <row r="2791" spans="1:6">
      <c r="A2791" t="s">
        <v>886</v>
      </c>
      <c r="B2791">
        <v>2018</v>
      </c>
      <c r="C2791" t="s">
        <v>892</v>
      </c>
      <c r="D2791">
        <v>1.509051493543299</v>
      </c>
      <c r="E2791">
        <v>0</v>
      </c>
      <c r="F2791">
        <v>1.509051493543299</v>
      </c>
    </row>
    <row r="2792" spans="1:6">
      <c r="A2792" t="s">
        <v>886</v>
      </c>
      <c r="B2792">
        <v>2019</v>
      </c>
      <c r="C2792" t="s">
        <v>892</v>
      </c>
      <c r="D2792">
        <v>0</v>
      </c>
      <c r="E2792">
        <v>0</v>
      </c>
      <c r="F2792">
        <v>0</v>
      </c>
    </row>
    <row r="2793" spans="1:6">
      <c r="A2793" t="s">
        <v>886</v>
      </c>
      <c r="B2793">
        <v>2020</v>
      </c>
      <c r="C2793" t="s">
        <v>892</v>
      </c>
      <c r="D2793">
        <v>0</v>
      </c>
      <c r="E2793">
        <v>0</v>
      </c>
      <c r="F2793">
        <v>0</v>
      </c>
    </row>
    <row r="2794" spans="1:6">
      <c r="A2794" t="s">
        <v>886</v>
      </c>
      <c r="B2794">
        <v>2021</v>
      </c>
      <c r="C2794" t="s">
        <v>892</v>
      </c>
      <c r="D2794">
        <v>0</v>
      </c>
      <c r="E2794">
        <v>0</v>
      </c>
      <c r="F2794">
        <v>0</v>
      </c>
    </row>
    <row r="2795" spans="1:6">
      <c r="A2795" t="s">
        <v>886</v>
      </c>
      <c r="B2795">
        <v>2022</v>
      </c>
      <c r="C2795" t="s">
        <v>892</v>
      </c>
      <c r="D2795">
        <v>0</v>
      </c>
      <c r="E2795">
        <v>0</v>
      </c>
      <c r="F2795">
        <v>0</v>
      </c>
    </row>
    <row r="2796" spans="1:6">
      <c r="A2796" t="s">
        <v>886</v>
      </c>
      <c r="B2796">
        <v>2023</v>
      </c>
      <c r="C2796" t="s">
        <v>892</v>
      </c>
      <c r="D2796">
        <v>0</v>
      </c>
      <c r="E2796">
        <v>0</v>
      </c>
      <c r="F2796">
        <v>0</v>
      </c>
    </row>
    <row r="2797" spans="1:6">
      <c r="A2797" t="s">
        <v>886</v>
      </c>
      <c r="B2797">
        <v>2024</v>
      </c>
      <c r="C2797" t="s">
        <v>892</v>
      </c>
      <c r="D2797">
        <v>0</v>
      </c>
      <c r="E2797">
        <v>0</v>
      </c>
      <c r="F2797">
        <v>0</v>
      </c>
    </row>
    <row r="2798" spans="1:6">
      <c r="A2798" t="s">
        <v>886</v>
      </c>
      <c r="B2798">
        <v>2025</v>
      </c>
      <c r="C2798" t="s">
        <v>892</v>
      </c>
      <c r="D2798">
        <v>0</v>
      </c>
      <c r="E2798">
        <v>0</v>
      </c>
      <c r="F2798">
        <v>0</v>
      </c>
    </row>
    <row r="2799" spans="1:6">
      <c r="A2799" t="s">
        <v>886</v>
      </c>
      <c r="B2799">
        <v>2026</v>
      </c>
      <c r="C2799" t="s">
        <v>892</v>
      </c>
      <c r="D2799">
        <v>0</v>
      </c>
      <c r="E2799">
        <v>0</v>
      </c>
      <c r="F2799">
        <v>0</v>
      </c>
    </row>
    <row r="2800" spans="1:6">
      <c r="A2800" t="s">
        <v>886</v>
      </c>
      <c r="B2800">
        <v>2027</v>
      </c>
      <c r="C2800" t="s">
        <v>892</v>
      </c>
      <c r="D2800">
        <v>0</v>
      </c>
      <c r="E2800">
        <v>0</v>
      </c>
      <c r="F2800">
        <v>0</v>
      </c>
    </row>
    <row r="2801" spans="1:6">
      <c r="A2801" t="s">
        <v>886</v>
      </c>
      <c r="B2801">
        <v>2028</v>
      </c>
      <c r="C2801" t="s">
        <v>892</v>
      </c>
      <c r="D2801">
        <v>0</v>
      </c>
      <c r="E2801">
        <v>0</v>
      </c>
      <c r="F2801">
        <v>0</v>
      </c>
    </row>
    <row r="2802" spans="1:6">
      <c r="A2802" t="s">
        <v>886</v>
      </c>
      <c r="B2802">
        <v>2029</v>
      </c>
      <c r="C2802" t="s">
        <v>892</v>
      </c>
      <c r="D2802">
        <v>0</v>
      </c>
      <c r="E2802">
        <v>0</v>
      </c>
      <c r="F2802">
        <v>0</v>
      </c>
    </row>
    <row r="2803" spans="1:6">
      <c r="A2803" t="s">
        <v>886</v>
      </c>
      <c r="B2803">
        <v>2030</v>
      </c>
      <c r="C2803" t="s">
        <v>892</v>
      </c>
      <c r="D2803">
        <v>0</v>
      </c>
      <c r="E2803">
        <v>0</v>
      </c>
      <c r="F2803">
        <v>0</v>
      </c>
    </row>
    <row r="2804" spans="1:6">
      <c r="A2804" t="s">
        <v>886</v>
      </c>
      <c r="B2804">
        <v>2031</v>
      </c>
      <c r="C2804" t="s">
        <v>892</v>
      </c>
      <c r="D2804">
        <v>0</v>
      </c>
      <c r="E2804">
        <v>0</v>
      </c>
      <c r="F2804">
        <v>0</v>
      </c>
    </row>
    <row r="2805" spans="1:6">
      <c r="A2805" t="s">
        <v>886</v>
      </c>
      <c r="B2805">
        <v>2032</v>
      </c>
      <c r="C2805" t="s">
        <v>892</v>
      </c>
      <c r="D2805">
        <v>0</v>
      </c>
      <c r="E2805">
        <v>0</v>
      </c>
      <c r="F2805">
        <v>0</v>
      </c>
    </row>
    <row r="2806" spans="1:6">
      <c r="A2806" t="s">
        <v>886</v>
      </c>
      <c r="B2806">
        <v>2033</v>
      </c>
      <c r="C2806" t="s">
        <v>892</v>
      </c>
      <c r="D2806">
        <v>0</v>
      </c>
      <c r="E2806">
        <v>0</v>
      </c>
      <c r="F2806">
        <v>0</v>
      </c>
    </row>
    <row r="2807" spans="1:6">
      <c r="A2807" t="s">
        <v>886</v>
      </c>
      <c r="B2807">
        <v>2034</v>
      </c>
      <c r="C2807" t="s">
        <v>892</v>
      </c>
      <c r="D2807">
        <v>0</v>
      </c>
      <c r="E2807">
        <v>0</v>
      </c>
      <c r="F2807">
        <v>0</v>
      </c>
    </row>
    <row r="2808" spans="1:6">
      <c r="A2808" t="s">
        <v>886</v>
      </c>
      <c r="B2808">
        <v>2035</v>
      </c>
      <c r="C2808" t="s">
        <v>892</v>
      </c>
      <c r="D2808">
        <v>0</v>
      </c>
      <c r="E2808">
        <v>0</v>
      </c>
      <c r="F2808">
        <v>0</v>
      </c>
    </row>
    <row r="2809" spans="1:6">
      <c r="A2809" t="s">
        <v>886</v>
      </c>
      <c r="B2809">
        <v>2036</v>
      </c>
      <c r="C2809" t="s">
        <v>892</v>
      </c>
      <c r="D2809">
        <v>0</v>
      </c>
      <c r="E2809">
        <v>0</v>
      </c>
      <c r="F2809">
        <v>0</v>
      </c>
    </row>
    <row r="2810" spans="1:6">
      <c r="A2810" t="s">
        <v>886</v>
      </c>
      <c r="B2810">
        <v>2037</v>
      </c>
      <c r="C2810" t="s">
        <v>892</v>
      </c>
      <c r="D2810">
        <v>0</v>
      </c>
      <c r="E2810">
        <v>0</v>
      </c>
      <c r="F2810">
        <v>0</v>
      </c>
    </row>
    <row r="2811" spans="1:6">
      <c r="A2811" t="s">
        <v>886</v>
      </c>
      <c r="B2811">
        <v>2038</v>
      </c>
      <c r="C2811" t="s">
        <v>892</v>
      </c>
      <c r="D2811">
        <v>0</v>
      </c>
      <c r="E2811">
        <v>0</v>
      </c>
      <c r="F2811">
        <v>0</v>
      </c>
    </row>
    <row r="2812" spans="1:6">
      <c r="A2812" t="s">
        <v>886</v>
      </c>
      <c r="B2812">
        <v>2039</v>
      </c>
      <c r="C2812" t="s">
        <v>892</v>
      </c>
      <c r="D2812">
        <v>0</v>
      </c>
      <c r="E2812">
        <v>0</v>
      </c>
      <c r="F2812">
        <v>0</v>
      </c>
    </row>
    <row r="2813" spans="1:6">
      <c r="A2813" t="s">
        <v>886</v>
      </c>
      <c r="B2813">
        <v>2040</v>
      </c>
      <c r="C2813" t="s">
        <v>892</v>
      </c>
      <c r="D2813">
        <v>0</v>
      </c>
      <c r="E2813">
        <v>0</v>
      </c>
      <c r="F2813">
        <v>0</v>
      </c>
    </row>
    <row r="2814" spans="1:6">
      <c r="A2814" t="s">
        <v>886</v>
      </c>
      <c r="B2814">
        <v>2041</v>
      </c>
      <c r="C2814" t="s">
        <v>892</v>
      </c>
      <c r="D2814">
        <v>0</v>
      </c>
      <c r="E2814">
        <v>0</v>
      </c>
      <c r="F2814">
        <v>0</v>
      </c>
    </row>
    <row r="2815" spans="1:6">
      <c r="A2815" t="s">
        <v>886</v>
      </c>
      <c r="B2815">
        <v>2042</v>
      </c>
      <c r="C2815" t="s">
        <v>892</v>
      </c>
      <c r="D2815">
        <v>0</v>
      </c>
      <c r="E2815">
        <v>0</v>
      </c>
      <c r="F2815">
        <v>0</v>
      </c>
    </row>
    <row r="2816" spans="1:6">
      <c r="A2816" t="s">
        <v>886</v>
      </c>
      <c r="B2816">
        <v>2043</v>
      </c>
      <c r="C2816" t="s">
        <v>892</v>
      </c>
      <c r="D2816">
        <v>0</v>
      </c>
      <c r="E2816">
        <v>0</v>
      </c>
      <c r="F2816">
        <v>0</v>
      </c>
    </row>
    <row r="2817" spans="1:6">
      <c r="A2817" t="s">
        <v>886</v>
      </c>
      <c r="B2817">
        <v>2044</v>
      </c>
      <c r="C2817" t="s">
        <v>892</v>
      </c>
      <c r="D2817">
        <v>0</v>
      </c>
      <c r="E2817">
        <v>0</v>
      </c>
      <c r="F2817">
        <v>0</v>
      </c>
    </row>
    <row r="2818" spans="1:6">
      <c r="A2818" t="s">
        <v>886</v>
      </c>
      <c r="B2818">
        <v>2045</v>
      </c>
      <c r="C2818" t="s">
        <v>892</v>
      </c>
      <c r="D2818">
        <v>0</v>
      </c>
      <c r="E2818">
        <v>0</v>
      </c>
      <c r="F2818">
        <v>0</v>
      </c>
    </row>
    <row r="2819" spans="1:6">
      <c r="A2819" t="s">
        <v>886</v>
      </c>
      <c r="B2819">
        <v>2046</v>
      </c>
      <c r="C2819" t="s">
        <v>892</v>
      </c>
      <c r="D2819">
        <v>0</v>
      </c>
      <c r="E2819">
        <v>0</v>
      </c>
      <c r="F2819">
        <v>0</v>
      </c>
    </row>
    <row r="2820" spans="1:6">
      <c r="A2820" t="s">
        <v>886</v>
      </c>
      <c r="B2820">
        <v>2047</v>
      </c>
      <c r="C2820" t="s">
        <v>892</v>
      </c>
      <c r="D2820">
        <v>0</v>
      </c>
      <c r="E2820">
        <v>0</v>
      </c>
      <c r="F2820">
        <v>0</v>
      </c>
    </row>
    <row r="2821" spans="1:6">
      <c r="A2821" t="s">
        <v>886</v>
      </c>
      <c r="B2821">
        <v>2048</v>
      </c>
      <c r="C2821" t="s">
        <v>892</v>
      </c>
      <c r="D2821">
        <v>0</v>
      </c>
      <c r="E2821">
        <v>0</v>
      </c>
      <c r="F2821">
        <v>0</v>
      </c>
    </row>
    <row r="2822" spans="1:6">
      <c r="A2822" t="s">
        <v>886</v>
      </c>
      <c r="B2822">
        <v>2049</v>
      </c>
      <c r="C2822" t="s">
        <v>892</v>
      </c>
      <c r="D2822">
        <v>0</v>
      </c>
      <c r="E2822">
        <v>0</v>
      </c>
      <c r="F2822">
        <v>0</v>
      </c>
    </row>
    <row r="2823" spans="1:6">
      <c r="A2823" t="s">
        <v>886</v>
      </c>
      <c r="B2823">
        <v>2050</v>
      </c>
      <c r="C2823" t="s">
        <v>892</v>
      </c>
      <c r="D2823">
        <v>0</v>
      </c>
      <c r="E2823">
        <v>0</v>
      </c>
      <c r="F2823">
        <v>0</v>
      </c>
    </row>
    <row r="2824" spans="1:6">
      <c r="A2824" t="s">
        <v>886</v>
      </c>
      <c r="B2824">
        <v>2017</v>
      </c>
      <c r="C2824" t="s">
        <v>853</v>
      </c>
      <c r="D2824">
        <v>0</v>
      </c>
      <c r="E2824">
        <v>0</v>
      </c>
      <c r="F2824">
        <v>0</v>
      </c>
    </row>
    <row r="2825" spans="1:6">
      <c r="A2825" t="s">
        <v>886</v>
      </c>
      <c r="B2825">
        <v>2018</v>
      </c>
      <c r="C2825" t="s">
        <v>853</v>
      </c>
      <c r="D2825">
        <v>0</v>
      </c>
      <c r="E2825">
        <v>0</v>
      </c>
      <c r="F2825">
        <v>0</v>
      </c>
    </row>
    <row r="2826" spans="1:6">
      <c r="A2826" t="s">
        <v>886</v>
      </c>
      <c r="B2826">
        <v>2019</v>
      </c>
      <c r="C2826" t="s">
        <v>853</v>
      </c>
      <c r="D2826">
        <v>0</v>
      </c>
      <c r="E2826">
        <v>0</v>
      </c>
      <c r="F2826">
        <v>0</v>
      </c>
    </row>
    <row r="2827" spans="1:6">
      <c r="A2827" t="s">
        <v>886</v>
      </c>
      <c r="B2827">
        <v>2020</v>
      </c>
      <c r="C2827" t="s">
        <v>853</v>
      </c>
      <c r="D2827">
        <v>0</v>
      </c>
      <c r="E2827">
        <v>0</v>
      </c>
      <c r="F2827">
        <v>0</v>
      </c>
    </row>
    <row r="2828" spans="1:6">
      <c r="A2828" t="s">
        <v>886</v>
      </c>
      <c r="B2828">
        <v>2021</v>
      </c>
      <c r="C2828" t="s">
        <v>853</v>
      </c>
      <c r="D2828">
        <v>0</v>
      </c>
      <c r="E2828">
        <v>0</v>
      </c>
      <c r="F2828">
        <v>0</v>
      </c>
    </row>
    <row r="2829" spans="1:6">
      <c r="A2829" t="s">
        <v>886</v>
      </c>
      <c r="B2829">
        <v>2022</v>
      </c>
      <c r="C2829" t="s">
        <v>853</v>
      </c>
      <c r="D2829">
        <v>0</v>
      </c>
      <c r="E2829">
        <v>0</v>
      </c>
      <c r="F2829">
        <v>0</v>
      </c>
    </row>
    <row r="2830" spans="1:6">
      <c r="A2830" t="s">
        <v>886</v>
      </c>
      <c r="B2830">
        <v>2023</v>
      </c>
      <c r="C2830" t="s">
        <v>853</v>
      </c>
      <c r="D2830">
        <v>0</v>
      </c>
      <c r="E2830">
        <v>0</v>
      </c>
      <c r="F2830">
        <v>0</v>
      </c>
    </row>
    <row r="2831" spans="1:6">
      <c r="A2831" t="s">
        <v>886</v>
      </c>
      <c r="B2831">
        <v>2024</v>
      </c>
      <c r="C2831" t="s">
        <v>853</v>
      </c>
      <c r="D2831">
        <v>0</v>
      </c>
      <c r="E2831">
        <v>0</v>
      </c>
      <c r="F2831">
        <v>0</v>
      </c>
    </row>
    <row r="2832" spans="1:6">
      <c r="A2832" t="s">
        <v>886</v>
      </c>
      <c r="B2832">
        <v>2025</v>
      </c>
      <c r="C2832" t="s">
        <v>853</v>
      </c>
      <c r="D2832">
        <v>0</v>
      </c>
      <c r="E2832">
        <v>0</v>
      </c>
      <c r="F2832">
        <v>0</v>
      </c>
    </row>
    <row r="2833" spans="1:6">
      <c r="A2833" t="s">
        <v>886</v>
      </c>
      <c r="B2833">
        <v>2026</v>
      </c>
      <c r="C2833" t="s">
        <v>853</v>
      </c>
      <c r="D2833">
        <v>0</v>
      </c>
      <c r="E2833">
        <v>0</v>
      </c>
      <c r="F2833">
        <v>0</v>
      </c>
    </row>
    <row r="2834" spans="1:6">
      <c r="A2834" t="s">
        <v>886</v>
      </c>
      <c r="B2834">
        <v>2027</v>
      </c>
      <c r="C2834" t="s">
        <v>853</v>
      </c>
      <c r="D2834">
        <v>0</v>
      </c>
      <c r="E2834">
        <v>0</v>
      </c>
      <c r="F2834">
        <v>0</v>
      </c>
    </row>
    <row r="2835" spans="1:6">
      <c r="A2835" t="s">
        <v>886</v>
      </c>
      <c r="B2835">
        <v>2028</v>
      </c>
      <c r="C2835" t="s">
        <v>853</v>
      </c>
      <c r="D2835">
        <v>0</v>
      </c>
      <c r="E2835">
        <v>0</v>
      </c>
      <c r="F2835">
        <v>0</v>
      </c>
    </row>
    <row r="2836" spans="1:6">
      <c r="A2836" t="s">
        <v>886</v>
      </c>
      <c r="B2836">
        <v>2029</v>
      </c>
      <c r="C2836" t="s">
        <v>853</v>
      </c>
      <c r="D2836">
        <v>0</v>
      </c>
      <c r="E2836">
        <v>0</v>
      </c>
      <c r="F2836">
        <v>0</v>
      </c>
    </row>
    <row r="2837" spans="1:6">
      <c r="A2837" t="s">
        <v>886</v>
      </c>
      <c r="B2837">
        <v>2030</v>
      </c>
      <c r="C2837" t="s">
        <v>853</v>
      </c>
      <c r="D2837">
        <v>0</v>
      </c>
      <c r="E2837">
        <v>0</v>
      </c>
      <c r="F2837">
        <v>0</v>
      </c>
    </row>
    <row r="2838" spans="1:6">
      <c r="A2838" t="s">
        <v>886</v>
      </c>
      <c r="B2838">
        <v>2031</v>
      </c>
      <c r="C2838" t="s">
        <v>853</v>
      </c>
      <c r="D2838">
        <v>0</v>
      </c>
      <c r="E2838">
        <v>0</v>
      </c>
      <c r="F2838">
        <v>0</v>
      </c>
    </row>
    <row r="2839" spans="1:6">
      <c r="A2839" t="s">
        <v>886</v>
      </c>
      <c r="B2839">
        <v>2032</v>
      </c>
      <c r="C2839" t="s">
        <v>853</v>
      </c>
      <c r="D2839">
        <v>0</v>
      </c>
      <c r="E2839">
        <v>0</v>
      </c>
      <c r="F2839">
        <v>0</v>
      </c>
    </row>
    <row r="2840" spans="1:6">
      <c r="A2840" t="s">
        <v>886</v>
      </c>
      <c r="B2840">
        <v>2033</v>
      </c>
      <c r="C2840" t="s">
        <v>853</v>
      </c>
      <c r="D2840">
        <v>0</v>
      </c>
      <c r="E2840">
        <v>0</v>
      </c>
      <c r="F2840">
        <v>0</v>
      </c>
    </row>
    <row r="2841" spans="1:6">
      <c r="A2841" t="s">
        <v>886</v>
      </c>
      <c r="B2841">
        <v>2034</v>
      </c>
      <c r="C2841" t="s">
        <v>853</v>
      </c>
      <c r="D2841">
        <v>0</v>
      </c>
      <c r="E2841">
        <v>0</v>
      </c>
      <c r="F2841">
        <v>0</v>
      </c>
    </row>
    <row r="2842" spans="1:6">
      <c r="A2842" t="s">
        <v>886</v>
      </c>
      <c r="B2842">
        <v>2035</v>
      </c>
      <c r="C2842" t="s">
        <v>853</v>
      </c>
      <c r="D2842">
        <v>0</v>
      </c>
      <c r="E2842">
        <v>0</v>
      </c>
      <c r="F2842">
        <v>0</v>
      </c>
    </row>
    <row r="2843" spans="1:6">
      <c r="A2843" t="s">
        <v>886</v>
      </c>
      <c r="B2843">
        <v>2036</v>
      </c>
      <c r="C2843" t="s">
        <v>853</v>
      </c>
      <c r="D2843">
        <v>0</v>
      </c>
      <c r="E2843">
        <v>0</v>
      </c>
      <c r="F2843">
        <v>0</v>
      </c>
    </row>
    <row r="2844" spans="1:6">
      <c r="A2844" t="s">
        <v>886</v>
      </c>
      <c r="B2844">
        <v>2037</v>
      </c>
      <c r="C2844" t="s">
        <v>853</v>
      </c>
      <c r="D2844">
        <v>0</v>
      </c>
      <c r="E2844">
        <v>0</v>
      </c>
      <c r="F2844">
        <v>0</v>
      </c>
    </row>
    <row r="2845" spans="1:6">
      <c r="A2845" t="s">
        <v>886</v>
      </c>
      <c r="B2845">
        <v>2038</v>
      </c>
      <c r="C2845" t="s">
        <v>853</v>
      </c>
      <c r="D2845">
        <v>0</v>
      </c>
      <c r="E2845">
        <v>0</v>
      </c>
      <c r="F2845">
        <v>0</v>
      </c>
    </row>
    <row r="2846" spans="1:6">
      <c r="A2846" t="s">
        <v>886</v>
      </c>
      <c r="B2846">
        <v>2039</v>
      </c>
      <c r="C2846" t="s">
        <v>853</v>
      </c>
      <c r="D2846">
        <v>0</v>
      </c>
      <c r="E2846">
        <v>0</v>
      </c>
      <c r="F2846">
        <v>0</v>
      </c>
    </row>
    <row r="2847" spans="1:6">
      <c r="A2847" t="s">
        <v>886</v>
      </c>
      <c r="B2847">
        <v>2040</v>
      </c>
      <c r="C2847" t="s">
        <v>853</v>
      </c>
      <c r="D2847">
        <v>0</v>
      </c>
      <c r="E2847">
        <v>0</v>
      </c>
      <c r="F2847">
        <v>0</v>
      </c>
    </row>
    <row r="2848" spans="1:6">
      <c r="A2848" t="s">
        <v>886</v>
      </c>
      <c r="B2848">
        <v>2041</v>
      </c>
      <c r="C2848" t="s">
        <v>853</v>
      </c>
      <c r="D2848">
        <v>0</v>
      </c>
      <c r="E2848">
        <v>0</v>
      </c>
      <c r="F2848">
        <v>0</v>
      </c>
    </row>
    <row r="2849" spans="1:6">
      <c r="A2849" t="s">
        <v>886</v>
      </c>
      <c r="B2849">
        <v>2042</v>
      </c>
      <c r="C2849" t="s">
        <v>853</v>
      </c>
      <c r="D2849">
        <v>0</v>
      </c>
      <c r="E2849">
        <v>0</v>
      </c>
      <c r="F2849">
        <v>0</v>
      </c>
    </row>
    <row r="2850" spans="1:6">
      <c r="A2850" t="s">
        <v>886</v>
      </c>
      <c r="B2850">
        <v>2043</v>
      </c>
      <c r="C2850" t="s">
        <v>853</v>
      </c>
      <c r="D2850">
        <v>0</v>
      </c>
      <c r="E2850">
        <v>0</v>
      </c>
      <c r="F2850">
        <v>0</v>
      </c>
    </row>
    <row r="2851" spans="1:6">
      <c r="A2851" t="s">
        <v>886</v>
      </c>
      <c r="B2851">
        <v>2044</v>
      </c>
      <c r="C2851" t="s">
        <v>853</v>
      </c>
      <c r="D2851">
        <v>0</v>
      </c>
      <c r="E2851">
        <v>0</v>
      </c>
      <c r="F2851">
        <v>0</v>
      </c>
    </row>
    <row r="2852" spans="1:6">
      <c r="A2852" t="s">
        <v>886</v>
      </c>
      <c r="B2852">
        <v>2045</v>
      </c>
      <c r="C2852" t="s">
        <v>853</v>
      </c>
      <c r="D2852">
        <v>0</v>
      </c>
      <c r="E2852">
        <v>0</v>
      </c>
      <c r="F2852">
        <v>0</v>
      </c>
    </row>
    <row r="2853" spans="1:6">
      <c r="A2853" t="s">
        <v>886</v>
      </c>
      <c r="B2853">
        <v>2046</v>
      </c>
      <c r="C2853" t="s">
        <v>853</v>
      </c>
      <c r="D2853">
        <v>0</v>
      </c>
      <c r="E2853">
        <v>0</v>
      </c>
      <c r="F2853">
        <v>0</v>
      </c>
    </row>
    <row r="2854" spans="1:6">
      <c r="A2854" t="s">
        <v>886</v>
      </c>
      <c r="B2854">
        <v>2047</v>
      </c>
      <c r="C2854" t="s">
        <v>853</v>
      </c>
      <c r="D2854">
        <v>0</v>
      </c>
      <c r="E2854">
        <v>0</v>
      </c>
      <c r="F2854">
        <v>0</v>
      </c>
    </row>
    <row r="2855" spans="1:6">
      <c r="A2855" t="s">
        <v>886</v>
      </c>
      <c r="B2855">
        <v>2048</v>
      </c>
      <c r="C2855" t="s">
        <v>853</v>
      </c>
      <c r="D2855">
        <v>0</v>
      </c>
      <c r="E2855">
        <v>0</v>
      </c>
      <c r="F2855">
        <v>0</v>
      </c>
    </row>
    <row r="2856" spans="1:6">
      <c r="A2856" t="s">
        <v>886</v>
      </c>
      <c r="B2856">
        <v>2049</v>
      </c>
      <c r="C2856" t="s">
        <v>853</v>
      </c>
      <c r="D2856">
        <v>0</v>
      </c>
      <c r="E2856">
        <v>0</v>
      </c>
      <c r="F2856">
        <v>0</v>
      </c>
    </row>
    <row r="2857" spans="1:6">
      <c r="A2857" t="s">
        <v>886</v>
      </c>
      <c r="B2857">
        <v>2050</v>
      </c>
      <c r="C2857" t="s">
        <v>853</v>
      </c>
      <c r="D2857">
        <v>0</v>
      </c>
      <c r="E2857">
        <v>0</v>
      </c>
      <c r="F2857">
        <v>0</v>
      </c>
    </row>
    <row r="2858" spans="1:6">
      <c r="A2858" t="s">
        <v>875</v>
      </c>
      <c r="B2858">
        <v>2017</v>
      </c>
      <c r="C2858" t="s">
        <v>323</v>
      </c>
      <c r="D2858">
        <v>0</v>
      </c>
      <c r="E2858">
        <v>0</v>
      </c>
      <c r="F2858">
        <v>0</v>
      </c>
    </row>
    <row r="2859" spans="1:6">
      <c r="A2859" t="s">
        <v>875</v>
      </c>
      <c r="B2859">
        <v>2018</v>
      </c>
      <c r="C2859" t="s">
        <v>323</v>
      </c>
      <c r="D2859">
        <v>0</v>
      </c>
      <c r="E2859">
        <v>0</v>
      </c>
      <c r="F2859">
        <v>0</v>
      </c>
    </row>
    <row r="2860" spans="1:6">
      <c r="A2860" t="s">
        <v>875</v>
      </c>
      <c r="B2860">
        <v>2019</v>
      </c>
      <c r="C2860" t="s">
        <v>323</v>
      </c>
      <c r="D2860">
        <v>1.170867170030981</v>
      </c>
      <c r="E2860">
        <v>0</v>
      </c>
      <c r="F2860">
        <v>1.170867170030981</v>
      </c>
    </row>
    <row r="2861" spans="1:6">
      <c r="A2861" t="s">
        <v>875</v>
      </c>
      <c r="B2861">
        <v>2020</v>
      </c>
      <c r="C2861" t="s">
        <v>323</v>
      </c>
      <c r="D2861">
        <v>5.4424786540217358</v>
      </c>
      <c r="E2861">
        <v>0</v>
      </c>
      <c r="F2861">
        <v>5.4424786540217358</v>
      </c>
    </row>
    <row r="2862" spans="1:6">
      <c r="A2862" t="s">
        <v>875</v>
      </c>
      <c r="B2862">
        <v>2021</v>
      </c>
      <c r="C2862" t="s">
        <v>323</v>
      </c>
      <c r="D2862">
        <v>10.65305900033602</v>
      </c>
      <c r="E2862">
        <v>0</v>
      </c>
      <c r="F2862">
        <v>10.65305900033602</v>
      </c>
    </row>
    <row r="2863" spans="1:6">
      <c r="A2863" t="s">
        <v>875</v>
      </c>
      <c r="B2863">
        <v>2022</v>
      </c>
      <c r="C2863" t="s">
        <v>323</v>
      </c>
      <c r="D2863">
        <v>9.2302412761504886</v>
      </c>
      <c r="E2863">
        <v>0</v>
      </c>
      <c r="F2863">
        <v>9.2302412761504886</v>
      </c>
    </row>
    <row r="2864" spans="1:6">
      <c r="A2864" t="s">
        <v>875</v>
      </c>
      <c r="B2864">
        <v>2023</v>
      </c>
      <c r="C2864" t="s">
        <v>323</v>
      </c>
      <c r="D2864">
        <v>9.2302412761504886</v>
      </c>
      <c r="E2864">
        <v>0</v>
      </c>
      <c r="F2864">
        <v>9.2302412761504886</v>
      </c>
    </row>
    <row r="2865" spans="1:6">
      <c r="A2865" t="s">
        <v>875</v>
      </c>
      <c r="B2865">
        <v>2024</v>
      </c>
      <c r="C2865" t="s">
        <v>323</v>
      </c>
      <c r="D2865">
        <v>9.2302412761504886</v>
      </c>
      <c r="E2865">
        <v>0</v>
      </c>
      <c r="F2865">
        <v>9.2302412761504886</v>
      </c>
    </row>
    <row r="2866" spans="1:6">
      <c r="A2866" t="s">
        <v>875</v>
      </c>
      <c r="B2866">
        <v>2025</v>
      </c>
      <c r="C2866" t="s">
        <v>323</v>
      </c>
      <c r="D2866">
        <v>9.2302412761504886</v>
      </c>
      <c r="E2866">
        <v>0</v>
      </c>
      <c r="F2866">
        <v>9.2302412761504886</v>
      </c>
    </row>
    <row r="2867" spans="1:6">
      <c r="A2867" t="s">
        <v>875</v>
      </c>
      <c r="B2867">
        <v>2026</v>
      </c>
      <c r="C2867" t="s">
        <v>323</v>
      </c>
      <c r="D2867">
        <v>9.2302412761504886</v>
      </c>
      <c r="E2867">
        <v>0</v>
      </c>
      <c r="F2867">
        <v>9.2302412761504886</v>
      </c>
    </row>
    <row r="2868" spans="1:6">
      <c r="A2868" t="s">
        <v>875</v>
      </c>
      <c r="B2868">
        <v>2027</v>
      </c>
      <c r="C2868" t="s">
        <v>323</v>
      </c>
      <c r="D2868">
        <v>9.2302412761504886</v>
      </c>
      <c r="E2868">
        <v>0</v>
      </c>
      <c r="F2868">
        <v>9.2302412761504886</v>
      </c>
    </row>
    <row r="2869" spans="1:6">
      <c r="A2869" t="s">
        <v>875</v>
      </c>
      <c r="B2869">
        <v>2028</v>
      </c>
      <c r="C2869" t="s">
        <v>323</v>
      </c>
      <c r="D2869">
        <v>9.2302412761504886</v>
      </c>
      <c r="E2869">
        <v>0</v>
      </c>
      <c r="F2869">
        <v>9.2302412761504886</v>
      </c>
    </row>
    <row r="2870" spans="1:6">
      <c r="A2870" t="s">
        <v>875</v>
      </c>
      <c r="B2870">
        <v>2029</v>
      </c>
      <c r="C2870" t="s">
        <v>323</v>
      </c>
      <c r="D2870">
        <v>9.2302412761504886</v>
      </c>
      <c r="E2870">
        <v>0</v>
      </c>
      <c r="F2870">
        <v>9.2302412761504886</v>
      </c>
    </row>
    <row r="2871" spans="1:6">
      <c r="A2871" t="s">
        <v>875</v>
      </c>
      <c r="B2871">
        <v>2030</v>
      </c>
      <c r="C2871" t="s">
        <v>323</v>
      </c>
      <c r="D2871">
        <v>9.2302412761504886</v>
      </c>
      <c r="E2871">
        <v>0</v>
      </c>
      <c r="F2871">
        <v>9.2302412761504886</v>
      </c>
    </row>
    <row r="2872" spans="1:6">
      <c r="A2872" t="s">
        <v>875</v>
      </c>
      <c r="B2872">
        <v>2031</v>
      </c>
      <c r="C2872" t="s">
        <v>323</v>
      </c>
      <c r="D2872">
        <v>9.2302412761504886</v>
      </c>
      <c r="E2872">
        <v>0</v>
      </c>
      <c r="F2872">
        <v>9.2302412761504886</v>
      </c>
    </row>
    <row r="2873" spans="1:6">
      <c r="A2873" t="s">
        <v>875</v>
      </c>
      <c r="B2873">
        <v>2032</v>
      </c>
      <c r="C2873" t="s">
        <v>323</v>
      </c>
      <c r="D2873">
        <v>9.2302412761504886</v>
      </c>
      <c r="E2873">
        <v>0</v>
      </c>
      <c r="F2873">
        <v>9.2302412761504886</v>
      </c>
    </row>
    <row r="2874" spans="1:6">
      <c r="A2874" t="s">
        <v>875</v>
      </c>
      <c r="B2874">
        <v>2033</v>
      </c>
      <c r="C2874" t="s">
        <v>323</v>
      </c>
      <c r="D2874">
        <v>9.2302412761504886</v>
      </c>
      <c r="E2874">
        <v>0</v>
      </c>
      <c r="F2874">
        <v>9.2302412761504886</v>
      </c>
    </row>
    <row r="2875" spans="1:6">
      <c r="A2875" t="s">
        <v>875</v>
      </c>
      <c r="B2875">
        <v>2034</v>
      </c>
      <c r="C2875" t="s">
        <v>323</v>
      </c>
      <c r="D2875">
        <v>9.2302412761504886</v>
      </c>
      <c r="E2875">
        <v>0</v>
      </c>
      <c r="F2875">
        <v>9.2302412761504886</v>
      </c>
    </row>
    <row r="2876" spans="1:6">
      <c r="A2876" t="s">
        <v>875</v>
      </c>
      <c r="B2876">
        <v>2035</v>
      </c>
      <c r="C2876" t="s">
        <v>323</v>
      </c>
      <c r="D2876">
        <v>9.2302412761504886</v>
      </c>
      <c r="E2876">
        <v>0</v>
      </c>
      <c r="F2876">
        <v>9.2302412761504886</v>
      </c>
    </row>
    <row r="2877" spans="1:6">
      <c r="A2877" t="s">
        <v>875</v>
      </c>
      <c r="B2877">
        <v>2036</v>
      </c>
      <c r="C2877" t="s">
        <v>323</v>
      </c>
      <c r="D2877">
        <v>9.2302412761504886</v>
      </c>
      <c r="E2877">
        <v>0</v>
      </c>
      <c r="F2877">
        <v>9.2302412761504886</v>
      </c>
    </row>
    <row r="2878" spans="1:6">
      <c r="A2878" t="s">
        <v>875</v>
      </c>
      <c r="B2878">
        <v>2037</v>
      </c>
      <c r="C2878" t="s">
        <v>323</v>
      </c>
      <c r="D2878">
        <v>9.2302412761504886</v>
      </c>
      <c r="E2878">
        <v>0</v>
      </c>
      <c r="F2878">
        <v>9.2302412761504886</v>
      </c>
    </row>
    <row r="2879" spans="1:6">
      <c r="A2879" t="s">
        <v>875</v>
      </c>
      <c r="B2879">
        <v>2038</v>
      </c>
      <c r="C2879" t="s">
        <v>323</v>
      </c>
      <c r="D2879">
        <v>9.2302412761504886</v>
      </c>
      <c r="E2879">
        <v>0</v>
      </c>
      <c r="F2879">
        <v>9.2302412761504886</v>
      </c>
    </row>
    <row r="2880" spans="1:6">
      <c r="A2880" t="s">
        <v>875</v>
      </c>
      <c r="B2880">
        <v>2039</v>
      </c>
      <c r="C2880" t="s">
        <v>323</v>
      </c>
      <c r="D2880">
        <v>9.2302412761504886</v>
      </c>
      <c r="E2880">
        <v>0</v>
      </c>
      <c r="F2880">
        <v>9.2302412761504886</v>
      </c>
    </row>
    <row r="2881" spans="1:6">
      <c r="A2881" t="s">
        <v>875</v>
      </c>
      <c r="B2881">
        <v>2040</v>
      </c>
      <c r="C2881" t="s">
        <v>323</v>
      </c>
      <c r="D2881">
        <v>9.2302412761504886</v>
      </c>
      <c r="E2881">
        <v>0</v>
      </c>
      <c r="F2881">
        <v>9.2302412761504886</v>
      </c>
    </row>
    <row r="2882" spans="1:6">
      <c r="A2882" t="s">
        <v>875</v>
      </c>
      <c r="B2882">
        <v>2041</v>
      </c>
      <c r="C2882" t="s">
        <v>323</v>
      </c>
      <c r="D2882">
        <v>9.2302412761504886</v>
      </c>
      <c r="E2882">
        <v>0</v>
      </c>
      <c r="F2882">
        <v>9.2302412761504886</v>
      </c>
    </row>
    <row r="2883" spans="1:6">
      <c r="A2883" t="s">
        <v>875</v>
      </c>
      <c r="B2883">
        <v>2042</v>
      </c>
      <c r="C2883" t="s">
        <v>323</v>
      </c>
      <c r="D2883">
        <v>9.2302412761504886</v>
      </c>
      <c r="E2883">
        <v>0</v>
      </c>
      <c r="F2883">
        <v>9.2302412761504886</v>
      </c>
    </row>
    <row r="2884" spans="1:6">
      <c r="A2884" t="s">
        <v>875</v>
      </c>
      <c r="B2884">
        <v>2043</v>
      </c>
      <c r="C2884" t="s">
        <v>323</v>
      </c>
      <c r="D2884">
        <v>9.2302412761504886</v>
      </c>
      <c r="E2884">
        <v>0</v>
      </c>
      <c r="F2884">
        <v>9.2302412761504886</v>
      </c>
    </row>
    <row r="2885" spans="1:6">
      <c r="A2885" t="s">
        <v>875</v>
      </c>
      <c r="B2885">
        <v>2044</v>
      </c>
      <c r="C2885" t="s">
        <v>323</v>
      </c>
      <c r="D2885">
        <v>9.2302412761504886</v>
      </c>
      <c r="E2885">
        <v>0</v>
      </c>
      <c r="F2885">
        <v>9.2302412761504886</v>
      </c>
    </row>
    <row r="2886" spans="1:6">
      <c r="A2886" t="s">
        <v>875</v>
      </c>
      <c r="B2886">
        <v>2045</v>
      </c>
      <c r="C2886" t="s">
        <v>323</v>
      </c>
      <c r="D2886">
        <v>9.2302412761504886</v>
      </c>
      <c r="E2886">
        <v>0</v>
      </c>
      <c r="F2886">
        <v>9.2302412761504886</v>
      </c>
    </row>
    <row r="2887" spans="1:6">
      <c r="A2887" t="s">
        <v>875</v>
      </c>
      <c r="B2887">
        <v>2046</v>
      </c>
      <c r="C2887" t="s">
        <v>323</v>
      </c>
      <c r="D2887">
        <v>9.2302412761504886</v>
      </c>
      <c r="E2887">
        <v>0</v>
      </c>
      <c r="F2887">
        <v>9.2302412761504886</v>
      </c>
    </row>
    <row r="2888" spans="1:6">
      <c r="A2888" t="s">
        <v>875</v>
      </c>
      <c r="B2888">
        <v>2047</v>
      </c>
      <c r="C2888" t="s">
        <v>323</v>
      </c>
      <c r="D2888">
        <v>9.2302412761504886</v>
      </c>
      <c r="E2888">
        <v>0</v>
      </c>
      <c r="F2888">
        <v>9.2302412761504886</v>
      </c>
    </row>
    <row r="2889" spans="1:6">
      <c r="A2889" t="s">
        <v>875</v>
      </c>
      <c r="B2889">
        <v>2048</v>
      </c>
      <c r="C2889" t="s">
        <v>323</v>
      </c>
      <c r="D2889">
        <v>9.2302412761504886</v>
      </c>
      <c r="E2889">
        <v>0</v>
      </c>
      <c r="F2889">
        <v>9.2302412761504886</v>
      </c>
    </row>
    <row r="2890" spans="1:6">
      <c r="A2890" t="s">
        <v>875</v>
      </c>
      <c r="B2890">
        <v>2049</v>
      </c>
      <c r="C2890" t="s">
        <v>323</v>
      </c>
      <c r="D2890">
        <v>9.2302412761504886</v>
      </c>
      <c r="E2890">
        <v>0</v>
      </c>
      <c r="F2890">
        <v>9.2302412761504886</v>
      </c>
    </row>
    <row r="2891" spans="1:6">
      <c r="A2891" t="s">
        <v>875</v>
      </c>
      <c r="B2891">
        <v>2050</v>
      </c>
      <c r="C2891" t="s">
        <v>323</v>
      </c>
      <c r="D2891">
        <v>9.2302412761504886</v>
      </c>
      <c r="E2891">
        <v>0</v>
      </c>
      <c r="F2891">
        <v>9.2302412761504886</v>
      </c>
    </row>
    <row r="2892" spans="1:6">
      <c r="A2892" t="s">
        <v>875</v>
      </c>
      <c r="B2892">
        <v>2017</v>
      </c>
      <c r="C2892" t="s">
        <v>891</v>
      </c>
      <c r="D2892">
        <v>4.8096919961212866E-3</v>
      </c>
      <c r="E2892">
        <v>4.8096919961212866E-3</v>
      </c>
      <c r="F2892">
        <v>0</v>
      </c>
    </row>
    <row r="2893" spans="1:6">
      <c r="A2893" t="s">
        <v>875</v>
      </c>
      <c r="B2893">
        <v>2018</v>
      </c>
      <c r="C2893" t="s">
        <v>891</v>
      </c>
      <c r="D2893">
        <v>5.2013475334550946E-3</v>
      </c>
      <c r="E2893">
        <v>4.8096919961212866E-3</v>
      </c>
      <c r="F2893">
        <v>3.9165553733380801E-4</v>
      </c>
    </row>
    <row r="2894" spans="1:6">
      <c r="A2894" t="s">
        <v>875</v>
      </c>
      <c r="B2894">
        <v>2019</v>
      </c>
      <c r="C2894" t="s">
        <v>891</v>
      </c>
      <c r="D2894">
        <v>1.6274381365777031E-3</v>
      </c>
      <c r="E2894">
        <v>1.6274381365777031E-3</v>
      </c>
      <c r="F2894">
        <v>0</v>
      </c>
    </row>
    <row r="2895" spans="1:6">
      <c r="A2895" t="s">
        <v>875</v>
      </c>
      <c r="B2895">
        <v>2020</v>
      </c>
      <c r="C2895" t="s">
        <v>891</v>
      </c>
      <c r="D2895">
        <v>5.9363624287619185E-4</v>
      </c>
      <c r="E2895">
        <v>5.9363624287619185E-4</v>
      </c>
      <c r="F2895">
        <v>0</v>
      </c>
    </row>
    <row r="2896" spans="1:6">
      <c r="A2896" t="s">
        <v>875</v>
      </c>
      <c r="B2896">
        <v>2021</v>
      </c>
      <c r="C2896" t="s">
        <v>891</v>
      </c>
      <c r="D2896">
        <v>8.2842536443119273E-4</v>
      </c>
      <c r="E2896">
        <v>8.2842536443119273E-4</v>
      </c>
      <c r="F2896">
        <v>0</v>
      </c>
    </row>
    <row r="2897" spans="1:6">
      <c r="A2897" t="s">
        <v>875</v>
      </c>
      <c r="B2897">
        <v>2022</v>
      </c>
      <c r="C2897" t="s">
        <v>891</v>
      </c>
      <c r="D2897">
        <v>8.6051741013534971E-4</v>
      </c>
      <c r="E2897">
        <v>8.6051741013534971E-4</v>
      </c>
      <c r="F2897">
        <v>0</v>
      </c>
    </row>
    <row r="2898" spans="1:6">
      <c r="A2898" t="s">
        <v>875</v>
      </c>
      <c r="B2898">
        <v>2023</v>
      </c>
      <c r="C2898" t="s">
        <v>891</v>
      </c>
      <c r="D2898">
        <v>8.6463689217995037E-4</v>
      </c>
      <c r="E2898">
        <v>8.6463689217995037E-4</v>
      </c>
      <c r="F2898">
        <v>0</v>
      </c>
    </row>
    <row r="2899" spans="1:6">
      <c r="A2899" t="s">
        <v>875</v>
      </c>
      <c r="B2899">
        <v>2024</v>
      </c>
      <c r="C2899" t="s">
        <v>891</v>
      </c>
      <c r="D2899">
        <v>8.9484949696331433E-4</v>
      </c>
      <c r="E2899">
        <v>8.9484949696331433E-4</v>
      </c>
      <c r="F2899">
        <v>0</v>
      </c>
    </row>
    <row r="2900" spans="1:6">
      <c r="A2900" t="s">
        <v>875</v>
      </c>
      <c r="B2900">
        <v>2025</v>
      </c>
      <c r="C2900" t="s">
        <v>891</v>
      </c>
      <c r="D2900">
        <v>9.2902687828107168E-4</v>
      </c>
      <c r="E2900">
        <v>9.2902687828107168E-4</v>
      </c>
      <c r="F2900">
        <v>0</v>
      </c>
    </row>
    <row r="2901" spans="1:6">
      <c r="A2901" t="s">
        <v>875</v>
      </c>
      <c r="B2901">
        <v>2026</v>
      </c>
      <c r="C2901" t="s">
        <v>891</v>
      </c>
      <c r="D2901">
        <v>9.6490988090316683E-4</v>
      </c>
      <c r="E2901">
        <v>9.6490988090316683E-4</v>
      </c>
      <c r="F2901">
        <v>0</v>
      </c>
    </row>
    <row r="2902" spans="1:6">
      <c r="A2902" t="s">
        <v>875</v>
      </c>
      <c r="B2902">
        <v>2027</v>
      </c>
      <c r="C2902" t="s">
        <v>891</v>
      </c>
      <c r="D2902">
        <v>1.0434094504255451E-3</v>
      </c>
      <c r="E2902">
        <v>1.0434094504255451E-3</v>
      </c>
      <c r="F2902">
        <v>0</v>
      </c>
    </row>
    <row r="2903" spans="1:6">
      <c r="A2903" t="s">
        <v>875</v>
      </c>
      <c r="B2903">
        <v>2028</v>
      </c>
      <c r="C2903" t="s">
        <v>891</v>
      </c>
      <c r="D2903">
        <v>1.080354430724875E-3</v>
      </c>
      <c r="E2903">
        <v>1.080354430724875E-3</v>
      </c>
      <c r="F2903">
        <v>0</v>
      </c>
    </row>
    <row r="2904" spans="1:6">
      <c r="A2904" t="s">
        <v>875</v>
      </c>
      <c r="B2904">
        <v>2029</v>
      </c>
      <c r="C2904" t="s">
        <v>891</v>
      </c>
      <c r="D2904">
        <v>1.1203809185537489E-3</v>
      </c>
      <c r="E2904">
        <v>1.1203809185537489E-3</v>
      </c>
      <c r="F2904">
        <v>0</v>
      </c>
    </row>
    <row r="2905" spans="1:6">
      <c r="A2905" t="s">
        <v>875</v>
      </c>
      <c r="B2905">
        <v>2030</v>
      </c>
      <c r="C2905" t="s">
        <v>891</v>
      </c>
      <c r="D2905">
        <v>1.161913111094577E-3</v>
      </c>
      <c r="E2905">
        <v>1.161913111094577E-3</v>
      </c>
      <c r="F2905">
        <v>0</v>
      </c>
    </row>
    <row r="2906" spans="1:6">
      <c r="A2906" t="s">
        <v>875</v>
      </c>
      <c r="B2906">
        <v>2031</v>
      </c>
      <c r="C2906" t="s">
        <v>891</v>
      </c>
      <c r="D2906">
        <v>1.205675702803005E-3</v>
      </c>
      <c r="E2906">
        <v>1.205675702803005E-3</v>
      </c>
      <c r="F2906">
        <v>0</v>
      </c>
    </row>
    <row r="2907" spans="1:6">
      <c r="A2907" t="s">
        <v>875</v>
      </c>
      <c r="B2907">
        <v>2032</v>
      </c>
      <c r="C2907" t="s">
        <v>891</v>
      </c>
      <c r="D2907">
        <v>1.2512463062697139E-3</v>
      </c>
      <c r="E2907">
        <v>1.2512463062697139E-3</v>
      </c>
      <c r="F2907">
        <v>0</v>
      </c>
    </row>
    <row r="2908" spans="1:6">
      <c r="A2908" t="s">
        <v>875</v>
      </c>
      <c r="B2908">
        <v>2033</v>
      </c>
      <c r="C2908" t="s">
        <v>891</v>
      </c>
      <c r="D2908">
        <v>1.298427040612084E-3</v>
      </c>
      <c r="E2908">
        <v>1.298427040612084E-3</v>
      </c>
      <c r="F2908">
        <v>0</v>
      </c>
    </row>
    <row r="2909" spans="1:6">
      <c r="A2909" t="s">
        <v>875</v>
      </c>
      <c r="B2909">
        <v>2034</v>
      </c>
      <c r="C2909" t="s">
        <v>891</v>
      </c>
      <c r="D2909">
        <v>1.3470447622325301E-3</v>
      </c>
      <c r="E2909">
        <v>1.3470447622325301E-3</v>
      </c>
      <c r="F2909">
        <v>0</v>
      </c>
    </row>
    <row r="2910" spans="1:6">
      <c r="A2910" t="s">
        <v>875</v>
      </c>
      <c r="B2910">
        <v>2035</v>
      </c>
      <c r="C2910" t="s">
        <v>891</v>
      </c>
      <c r="D2910">
        <v>1.396924824066453E-3</v>
      </c>
      <c r="E2910">
        <v>1.396924824066453E-3</v>
      </c>
      <c r="F2910">
        <v>0</v>
      </c>
    </row>
    <row r="2911" spans="1:6">
      <c r="A2911" t="s">
        <v>875</v>
      </c>
      <c r="B2911">
        <v>2036</v>
      </c>
      <c r="C2911" t="s">
        <v>891</v>
      </c>
      <c r="D2911">
        <v>1.4473563576487031E-3</v>
      </c>
      <c r="E2911">
        <v>1.4473563576487031E-3</v>
      </c>
      <c r="F2911">
        <v>0</v>
      </c>
    </row>
    <row r="2912" spans="1:6">
      <c r="A2912" t="s">
        <v>875</v>
      </c>
      <c r="B2912">
        <v>2037</v>
      </c>
      <c r="C2912" t="s">
        <v>891</v>
      </c>
      <c r="D2912">
        <v>1.4996085615602631E-3</v>
      </c>
      <c r="E2912">
        <v>1.4996085615602631E-3</v>
      </c>
      <c r="F2912">
        <v>0</v>
      </c>
    </row>
    <row r="2913" spans="1:6">
      <c r="A2913" t="s">
        <v>875</v>
      </c>
      <c r="B2913">
        <v>2038</v>
      </c>
      <c r="C2913" t="s">
        <v>891</v>
      </c>
      <c r="D2913">
        <v>1.553747165320202E-3</v>
      </c>
      <c r="E2913">
        <v>1.553747165320202E-3</v>
      </c>
      <c r="F2913">
        <v>0</v>
      </c>
    </row>
    <row r="2914" spans="1:6">
      <c r="A2914" t="s">
        <v>875</v>
      </c>
      <c r="B2914">
        <v>2039</v>
      </c>
      <c r="C2914" t="s">
        <v>891</v>
      </c>
      <c r="D2914">
        <v>1.609840271403084E-3</v>
      </c>
      <c r="E2914">
        <v>1.609840271403084E-3</v>
      </c>
      <c r="F2914">
        <v>0</v>
      </c>
    </row>
    <row r="2915" spans="1:6">
      <c r="A2915" t="s">
        <v>875</v>
      </c>
      <c r="B2915">
        <v>2040</v>
      </c>
      <c r="C2915" t="s">
        <v>891</v>
      </c>
      <c r="D2915">
        <v>1.667958440906999E-3</v>
      </c>
      <c r="E2915">
        <v>1.667958440906999E-3</v>
      </c>
      <c r="F2915">
        <v>0</v>
      </c>
    </row>
    <row r="2916" spans="1:6">
      <c r="A2916" t="s">
        <v>875</v>
      </c>
      <c r="B2916">
        <v>2041</v>
      </c>
      <c r="C2916" t="s">
        <v>891</v>
      </c>
      <c r="D2916">
        <v>1.7267098155245399E-3</v>
      </c>
      <c r="E2916">
        <v>1.7267098155245399E-3</v>
      </c>
      <c r="F2916">
        <v>0</v>
      </c>
    </row>
    <row r="2917" spans="1:6">
      <c r="A2917" t="s">
        <v>875</v>
      </c>
      <c r="B2917">
        <v>2042</v>
      </c>
      <c r="C2917" t="s">
        <v>891</v>
      </c>
      <c r="D2917">
        <v>1.7860145956117999E-3</v>
      </c>
      <c r="E2917">
        <v>1.7860145956117999E-3</v>
      </c>
      <c r="F2917">
        <v>0</v>
      </c>
    </row>
    <row r="2918" spans="1:6">
      <c r="A2918" t="s">
        <v>875</v>
      </c>
      <c r="B2918">
        <v>2043</v>
      </c>
      <c r="C2918" t="s">
        <v>891</v>
      </c>
      <c r="D2918">
        <v>1.845788698476832E-3</v>
      </c>
      <c r="E2918">
        <v>1.845788698476832E-3</v>
      </c>
      <c r="F2918">
        <v>0</v>
      </c>
    </row>
    <row r="2919" spans="1:6">
      <c r="A2919" t="s">
        <v>875</v>
      </c>
      <c r="B2919">
        <v>2044</v>
      </c>
      <c r="C2919" t="s">
        <v>891</v>
      </c>
      <c r="D2919">
        <v>1.9059439000485539E-3</v>
      </c>
      <c r="E2919">
        <v>1.9059439000485539E-3</v>
      </c>
      <c r="F2919">
        <v>0</v>
      </c>
    </row>
    <row r="2920" spans="1:6">
      <c r="A2920" t="s">
        <v>875</v>
      </c>
      <c r="B2920">
        <v>2045</v>
      </c>
      <c r="C2920" t="s">
        <v>891</v>
      </c>
      <c r="D2920">
        <v>1.9680595905316668E-3</v>
      </c>
      <c r="E2920">
        <v>1.9680595905316668E-3</v>
      </c>
      <c r="F2920">
        <v>0</v>
      </c>
    </row>
    <row r="2921" spans="1:6">
      <c r="A2921" t="s">
        <v>875</v>
      </c>
      <c r="B2921">
        <v>2046</v>
      </c>
      <c r="C2921" t="s">
        <v>891</v>
      </c>
      <c r="D2921">
        <v>2.0304735942966831E-3</v>
      </c>
      <c r="E2921">
        <v>2.0304735942966831E-3</v>
      </c>
      <c r="F2921">
        <v>0</v>
      </c>
    </row>
    <row r="2922" spans="1:6">
      <c r="A2922" t="s">
        <v>875</v>
      </c>
      <c r="B2922">
        <v>2047</v>
      </c>
      <c r="C2922" t="s">
        <v>891</v>
      </c>
      <c r="D2922">
        <v>2.0930867932052182E-3</v>
      </c>
      <c r="E2922">
        <v>2.0930867932052182E-3</v>
      </c>
      <c r="F2922">
        <v>0</v>
      </c>
    </row>
    <row r="2923" spans="1:6">
      <c r="A2923" t="s">
        <v>875</v>
      </c>
      <c r="B2923">
        <v>2048</v>
      </c>
      <c r="C2923" t="s">
        <v>891</v>
      </c>
      <c r="D2923">
        <v>2.1576307794377368E-3</v>
      </c>
      <c r="E2923">
        <v>2.1576307794377368E-3</v>
      </c>
      <c r="F2923">
        <v>0</v>
      </c>
    </row>
    <row r="2924" spans="1:6">
      <c r="A2924" t="s">
        <v>875</v>
      </c>
      <c r="B2924">
        <v>2049</v>
      </c>
      <c r="C2924" t="s">
        <v>891</v>
      </c>
      <c r="D2924">
        <v>2.2222741195555271E-3</v>
      </c>
      <c r="E2924">
        <v>2.2222741195555271E-3</v>
      </c>
      <c r="F2924">
        <v>0</v>
      </c>
    </row>
    <row r="2925" spans="1:6">
      <c r="A2925" t="s">
        <v>875</v>
      </c>
      <c r="B2925">
        <v>2050</v>
      </c>
      <c r="C2925" t="s">
        <v>891</v>
      </c>
      <c r="D2925">
        <v>2.2888541957735852E-3</v>
      </c>
      <c r="E2925">
        <v>2.2888541957735852E-3</v>
      </c>
      <c r="F2925">
        <v>0</v>
      </c>
    </row>
    <row r="2926" spans="1:6">
      <c r="A2926" t="s">
        <v>875</v>
      </c>
      <c r="B2926">
        <v>2017</v>
      </c>
      <c r="C2926" t="s">
        <v>854</v>
      </c>
      <c r="D2926">
        <v>19.767540782172549</v>
      </c>
      <c r="E2926">
        <v>19.767540782172549</v>
      </c>
      <c r="F2926">
        <v>0</v>
      </c>
    </row>
    <row r="2927" spans="1:6">
      <c r="A2927" t="s">
        <v>875</v>
      </c>
      <c r="B2927">
        <v>2018</v>
      </c>
      <c r="C2927" t="s">
        <v>854</v>
      </c>
      <c r="D2927">
        <v>52.996098013152093</v>
      </c>
      <c r="E2927">
        <v>19.767540782172549</v>
      </c>
      <c r="F2927">
        <v>33.22855723097954</v>
      </c>
    </row>
    <row r="2928" spans="1:6">
      <c r="A2928" t="s">
        <v>875</v>
      </c>
      <c r="B2928">
        <v>2019</v>
      </c>
      <c r="C2928" t="s">
        <v>854</v>
      </c>
      <c r="D2928">
        <v>57.396223163410369</v>
      </c>
      <c r="E2928">
        <v>19.767540782172549</v>
      </c>
      <c r="F2928">
        <v>37.628682381237823</v>
      </c>
    </row>
    <row r="2929" spans="1:6">
      <c r="A2929" t="s">
        <v>875</v>
      </c>
      <c r="B2929">
        <v>2020</v>
      </c>
      <c r="C2929" t="s">
        <v>854</v>
      </c>
      <c r="D2929">
        <v>18.529348342274272</v>
      </c>
      <c r="E2929">
        <v>18.529348342274272</v>
      </c>
      <c r="F2929">
        <v>0</v>
      </c>
    </row>
    <row r="2930" spans="1:6">
      <c r="A2930" t="s">
        <v>875</v>
      </c>
      <c r="B2930">
        <v>2021</v>
      </c>
      <c r="C2930" t="s">
        <v>854</v>
      </c>
      <c r="D2930">
        <v>11.62872171311091</v>
      </c>
      <c r="E2930">
        <v>11.62872171311091</v>
      </c>
      <c r="F2930">
        <v>0</v>
      </c>
    </row>
    <row r="2931" spans="1:6">
      <c r="A2931" t="s">
        <v>875</v>
      </c>
      <c r="B2931">
        <v>2022</v>
      </c>
      <c r="C2931" t="s">
        <v>854</v>
      </c>
      <c r="D2931">
        <v>22.125062721855659</v>
      </c>
      <c r="E2931">
        <v>19.767540782172549</v>
      </c>
      <c r="F2931">
        <v>2.3575219396831102</v>
      </c>
    </row>
    <row r="2932" spans="1:6">
      <c r="A2932" t="s">
        <v>875</v>
      </c>
      <c r="B2932">
        <v>2023</v>
      </c>
      <c r="C2932" t="s">
        <v>854</v>
      </c>
      <c r="D2932">
        <v>22.186196667366069</v>
      </c>
      <c r="E2932">
        <v>19.767540782172549</v>
      </c>
      <c r="F2932">
        <v>2.418655885193512</v>
      </c>
    </row>
    <row r="2933" spans="1:6">
      <c r="A2933" t="s">
        <v>875</v>
      </c>
      <c r="B2933">
        <v>2024</v>
      </c>
      <c r="C2933" t="s">
        <v>854</v>
      </c>
      <c r="D2933">
        <v>22.630855680019732</v>
      </c>
      <c r="E2933">
        <v>19.767540782172549</v>
      </c>
      <c r="F2933">
        <v>2.8633148978471792</v>
      </c>
    </row>
    <row r="2934" spans="1:6">
      <c r="A2934" t="s">
        <v>875</v>
      </c>
      <c r="B2934">
        <v>2025</v>
      </c>
      <c r="C2934" t="s">
        <v>854</v>
      </c>
      <c r="D2934">
        <v>23.12629369693132</v>
      </c>
      <c r="E2934">
        <v>19.767540782172549</v>
      </c>
      <c r="F2934">
        <v>3.3587529147587669</v>
      </c>
    </row>
    <row r="2935" spans="1:6">
      <c r="A2935" t="s">
        <v>875</v>
      </c>
      <c r="B2935">
        <v>2026</v>
      </c>
      <c r="C2935" t="s">
        <v>854</v>
      </c>
      <c r="D2935">
        <v>23.638243857642362</v>
      </c>
      <c r="E2935">
        <v>19.767540782172549</v>
      </c>
      <c r="F2935">
        <v>3.8707030754698049</v>
      </c>
    </row>
    <row r="2936" spans="1:6">
      <c r="A2936" t="s">
        <v>875</v>
      </c>
      <c r="B2936">
        <v>2027</v>
      </c>
      <c r="C2936" t="s">
        <v>854</v>
      </c>
      <c r="D2936">
        <v>24.730951305334688</v>
      </c>
      <c r="E2936">
        <v>19.767540782172549</v>
      </c>
      <c r="F2936">
        <v>4.9634105231621346</v>
      </c>
    </row>
    <row r="2937" spans="1:6">
      <c r="A2937" t="s">
        <v>875</v>
      </c>
      <c r="B2937">
        <v>2028</v>
      </c>
      <c r="C2937" t="s">
        <v>854</v>
      </c>
      <c r="D2937">
        <v>25.233166366350719</v>
      </c>
      <c r="E2937">
        <v>19.767540782172549</v>
      </c>
      <c r="F2937">
        <v>5.46562558417817</v>
      </c>
    </row>
    <row r="2938" spans="1:6">
      <c r="A2938" t="s">
        <v>875</v>
      </c>
      <c r="B2938">
        <v>2029</v>
      </c>
      <c r="C2938" t="s">
        <v>854</v>
      </c>
      <c r="D2938">
        <v>25.769153811766611</v>
      </c>
      <c r="E2938">
        <v>19.767540782172549</v>
      </c>
      <c r="F2938">
        <v>6.0016130295940613</v>
      </c>
    </row>
    <row r="2939" spans="1:6">
      <c r="A2939" t="s">
        <v>875</v>
      </c>
      <c r="B2939">
        <v>2030</v>
      </c>
      <c r="C2939" t="s">
        <v>854</v>
      </c>
      <c r="D2939">
        <v>26.316824048901839</v>
      </c>
      <c r="E2939">
        <v>19.767540782172549</v>
      </c>
      <c r="F2939">
        <v>6.5492832667292866</v>
      </c>
    </row>
    <row r="2940" spans="1:6">
      <c r="A2940" t="s">
        <v>875</v>
      </c>
      <c r="B2940">
        <v>2031</v>
      </c>
      <c r="C2940" t="s">
        <v>854</v>
      </c>
      <c r="D2940">
        <v>26.885035040041011</v>
      </c>
      <c r="E2940">
        <v>19.767540782172549</v>
      </c>
      <c r="F2940">
        <v>7.1174942578684606</v>
      </c>
    </row>
    <row r="2941" spans="1:6">
      <c r="A2941" t="s">
        <v>875</v>
      </c>
      <c r="B2941">
        <v>2032</v>
      </c>
      <c r="C2941" t="s">
        <v>854</v>
      </c>
      <c r="D2941">
        <v>27.467540272151069</v>
      </c>
      <c r="E2941">
        <v>19.767540782172549</v>
      </c>
      <c r="F2941">
        <v>7.6999994899785156</v>
      </c>
    </row>
    <row r="2942" spans="1:6">
      <c r="A2942" t="s">
        <v>875</v>
      </c>
      <c r="B2942">
        <v>2033</v>
      </c>
      <c r="C2942" t="s">
        <v>854</v>
      </c>
      <c r="D2942">
        <v>28.06126428851633</v>
      </c>
      <c r="E2942">
        <v>19.767540782172549</v>
      </c>
      <c r="F2942">
        <v>8.293723506343774</v>
      </c>
    </row>
    <row r="2943" spans="1:6">
      <c r="A2943" t="s">
        <v>875</v>
      </c>
      <c r="B2943">
        <v>2034</v>
      </c>
      <c r="C2943" t="s">
        <v>854</v>
      </c>
      <c r="D2943">
        <v>28.66361683291036</v>
      </c>
      <c r="E2943">
        <v>19.767540782172549</v>
      </c>
      <c r="F2943">
        <v>8.8960760507378112</v>
      </c>
    </row>
    <row r="2944" spans="1:6">
      <c r="A2944" t="s">
        <v>875</v>
      </c>
      <c r="B2944">
        <v>2035</v>
      </c>
      <c r="C2944" t="s">
        <v>854</v>
      </c>
      <c r="D2944">
        <v>29.272143175658279</v>
      </c>
      <c r="E2944">
        <v>19.767540782172549</v>
      </c>
      <c r="F2944">
        <v>9.504602393485726</v>
      </c>
    </row>
    <row r="2945" spans="1:6">
      <c r="A2945" t="s">
        <v>875</v>
      </c>
      <c r="B2945">
        <v>2036</v>
      </c>
      <c r="C2945" t="s">
        <v>854</v>
      </c>
      <c r="D2945">
        <v>29.878139383618759</v>
      </c>
      <c r="E2945">
        <v>19.767540782172549</v>
      </c>
      <c r="F2945">
        <v>10.110598601446201</v>
      </c>
    </row>
    <row r="2946" spans="1:6">
      <c r="A2946" t="s">
        <v>875</v>
      </c>
      <c r="B2946">
        <v>2037</v>
      </c>
      <c r="C2946" t="s">
        <v>854</v>
      </c>
      <c r="D2946">
        <v>30.496681014094381</v>
      </c>
      <c r="E2946">
        <v>19.767540782172549</v>
      </c>
      <c r="F2946">
        <v>10.72914023192182</v>
      </c>
    </row>
    <row r="2947" spans="1:6">
      <c r="A2947" t="s">
        <v>875</v>
      </c>
      <c r="B2947">
        <v>2038</v>
      </c>
      <c r="C2947" t="s">
        <v>854</v>
      </c>
      <c r="D2947">
        <v>31.12802778426493</v>
      </c>
      <c r="E2947">
        <v>19.767540782172549</v>
      </c>
      <c r="F2947">
        <v>11.36048700209237</v>
      </c>
    </row>
    <row r="2948" spans="1:6">
      <c r="A2948" t="s">
        <v>875</v>
      </c>
      <c r="B2948">
        <v>2039</v>
      </c>
      <c r="C2948" t="s">
        <v>854</v>
      </c>
      <c r="D2948">
        <v>31.77244478801337</v>
      </c>
      <c r="E2948">
        <v>19.767540782172549</v>
      </c>
      <c r="F2948">
        <v>12.004904005840819</v>
      </c>
    </row>
    <row r="2949" spans="1:6">
      <c r="A2949" t="s">
        <v>875</v>
      </c>
      <c r="B2949">
        <v>2040</v>
      </c>
      <c r="C2949" t="s">
        <v>854</v>
      </c>
      <c r="D2949">
        <v>32.430202607235188</v>
      </c>
      <c r="E2949">
        <v>19.767540782172549</v>
      </c>
      <c r="F2949">
        <v>12.66266182506264</v>
      </c>
    </row>
    <row r="2950" spans="1:6">
      <c r="A2950" t="s">
        <v>875</v>
      </c>
      <c r="B2950">
        <v>2041</v>
      </c>
      <c r="C2950" t="s">
        <v>854</v>
      </c>
      <c r="D2950">
        <v>33.085362324148392</v>
      </c>
      <c r="E2950">
        <v>19.767540782172549</v>
      </c>
      <c r="F2950">
        <v>13.317821541975841</v>
      </c>
    </row>
    <row r="2951" spans="1:6">
      <c r="A2951" t="s">
        <v>875</v>
      </c>
      <c r="B2951">
        <v>2042</v>
      </c>
      <c r="C2951" t="s">
        <v>854</v>
      </c>
      <c r="D2951">
        <v>33.737214992740448</v>
      </c>
      <c r="E2951">
        <v>19.767540782172549</v>
      </c>
      <c r="F2951">
        <v>13.9696742105679</v>
      </c>
    </row>
    <row r="2952" spans="1:6">
      <c r="A2952" t="s">
        <v>875</v>
      </c>
      <c r="B2952">
        <v>2043</v>
      </c>
      <c r="C2952" t="s">
        <v>854</v>
      </c>
      <c r="D2952">
        <v>34.385041950866771</v>
      </c>
      <c r="E2952">
        <v>19.767540782172549</v>
      </c>
      <c r="F2952">
        <v>14.61750116869422</v>
      </c>
    </row>
    <row r="2953" spans="1:6">
      <c r="A2953" t="s">
        <v>875</v>
      </c>
      <c r="B2953">
        <v>2044</v>
      </c>
      <c r="C2953" t="s">
        <v>854</v>
      </c>
      <c r="D2953">
        <v>35.028116056430299</v>
      </c>
      <c r="E2953">
        <v>19.767540782172549</v>
      </c>
      <c r="F2953">
        <v>15.26057527425775</v>
      </c>
    </row>
    <row r="2954" spans="1:6">
      <c r="A2954" t="s">
        <v>875</v>
      </c>
      <c r="B2954">
        <v>2045</v>
      </c>
      <c r="C2954" t="s">
        <v>854</v>
      </c>
      <c r="D2954">
        <v>35.683217028380582</v>
      </c>
      <c r="E2954">
        <v>19.767540782172549</v>
      </c>
      <c r="F2954">
        <v>15.915676246208029</v>
      </c>
    </row>
    <row r="2955" spans="1:6">
      <c r="A2955" t="s">
        <v>875</v>
      </c>
      <c r="B2955">
        <v>2046</v>
      </c>
      <c r="C2955" t="s">
        <v>854</v>
      </c>
      <c r="D2955">
        <v>36.332728186425292</v>
      </c>
      <c r="E2955">
        <v>19.767540782172549</v>
      </c>
      <c r="F2955">
        <v>16.565187404252729</v>
      </c>
    </row>
    <row r="2956" spans="1:6">
      <c r="A2956" t="s">
        <v>875</v>
      </c>
      <c r="B2956">
        <v>2047</v>
      </c>
      <c r="C2956" t="s">
        <v>854</v>
      </c>
      <c r="D2956">
        <v>36.975895477885601</v>
      </c>
      <c r="E2956">
        <v>19.767540782172549</v>
      </c>
      <c r="F2956">
        <v>17.208354695713052</v>
      </c>
    </row>
    <row r="2957" spans="1:6">
      <c r="A2957" t="s">
        <v>875</v>
      </c>
      <c r="B2957">
        <v>2048</v>
      </c>
      <c r="C2957" t="s">
        <v>854</v>
      </c>
      <c r="D2957">
        <v>37.630448211217526</v>
      </c>
      <c r="E2957">
        <v>19.767540782172549</v>
      </c>
      <c r="F2957">
        <v>17.862907429044981</v>
      </c>
    </row>
    <row r="2958" spans="1:6">
      <c r="A2958" t="s">
        <v>875</v>
      </c>
      <c r="B2958">
        <v>2049</v>
      </c>
      <c r="C2958" t="s">
        <v>854</v>
      </c>
      <c r="D2958">
        <v>38.277772709079983</v>
      </c>
      <c r="E2958">
        <v>19.767540782172549</v>
      </c>
      <c r="F2958">
        <v>18.510231926907419</v>
      </c>
    </row>
    <row r="2959" spans="1:6">
      <c r="A2959" t="s">
        <v>875</v>
      </c>
      <c r="B2959">
        <v>2050</v>
      </c>
      <c r="C2959" t="s">
        <v>854</v>
      </c>
      <c r="D2959">
        <v>38.936232578043537</v>
      </c>
      <c r="E2959">
        <v>19.767540782172549</v>
      </c>
      <c r="F2959">
        <v>19.168691795870991</v>
      </c>
    </row>
    <row r="2960" spans="1:6">
      <c r="A2960" t="s">
        <v>875</v>
      </c>
      <c r="B2960">
        <v>2017</v>
      </c>
      <c r="C2960" t="s">
        <v>847</v>
      </c>
      <c r="D2960">
        <v>85.546767730012434</v>
      </c>
      <c r="E2960">
        <v>85.546767730012434</v>
      </c>
      <c r="F2960">
        <v>0</v>
      </c>
    </row>
    <row r="2961" spans="1:6">
      <c r="A2961" t="s">
        <v>875</v>
      </c>
      <c r="B2961">
        <v>2018</v>
      </c>
      <c r="C2961" t="s">
        <v>847</v>
      </c>
      <c r="D2961">
        <v>156.7740475933191</v>
      </c>
      <c r="E2961">
        <v>85.546767730012434</v>
      </c>
      <c r="F2961">
        <v>71.227279863306634</v>
      </c>
    </row>
    <row r="2962" spans="1:6">
      <c r="A2962" t="s">
        <v>875</v>
      </c>
      <c r="B2962">
        <v>2019</v>
      </c>
      <c r="C2962" t="s">
        <v>847</v>
      </c>
      <c r="D2962">
        <v>121.5799800533008</v>
      </c>
      <c r="E2962">
        <v>85.546767730012434</v>
      </c>
      <c r="F2962">
        <v>36.033212323288318</v>
      </c>
    </row>
    <row r="2963" spans="1:6">
      <c r="A2963" t="s">
        <v>875</v>
      </c>
      <c r="B2963">
        <v>2020</v>
      </c>
      <c r="C2963" t="s">
        <v>847</v>
      </c>
      <c r="D2963">
        <v>132.6236516894883</v>
      </c>
      <c r="E2963">
        <v>85.546767730012434</v>
      </c>
      <c r="F2963">
        <v>47.076883959475843</v>
      </c>
    </row>
    <row r="2964" spans="1:6">
      <c r="A2964" t="s">
        <v>875</v>
      </c>
      <c r="B2964">
        <v>2021</v>
      </c>
      <c r="C2964" t="s">
        <v>847</v>
      </c>
      <c r="D2964">
        <v>137.28270050370051</v>
      </c>
      <c r="E2964">
        <v>85.546767730012434</v>
      </c>
      <c r="F2964">
        <v>51.735932773688113</v>
      </c>
    </row>
    <row r="2965" spans="1:6">
      <c r="A2965" t="s">
        <v>875</v>
      </c>
      <c r="B2965">
        <v>2022</v>
      </c>
      <c r="C2965" t="s">
        <v>847</v>
      </c>
      <c r="D2965">
        <v>148.4835961505259</v>
      </c>
      <c r="E2965">
        <v>85.546767730012434</v>
      </c>
      <c r="F2965">
        <v>62.936828420513493</v>
      </c>
    </row>
    <row r="2966" spans="1:6">
      <c r="A2966" t="s">
        <v>875</v>
      </c>
      <c r="B2966">
        <v>2023</v>
      </c>
      <c r="C2966" t="s">
        <v>847</v>
      </c>
      <c r="D2966">
        <v>209.3090541683969</v>
      </c>
      <c r="E2966">
        <v>85.546767730012434</v>
      </c>
      <c r="F2966">
        <v>123.76228643838451</v>
      </c>
    </row>
    <row r="2967" spans="1:6">
      <c r="A2967" t="s">
        <v>875</v>
      </c>
      <c r="B2967">
        <v>2024</v>
      </c>
      <c r="C2967" t="s">
        <v>847</v>
      </c>
      <c r="D2967">
        <v>245.8704622427322</v>
      </c>
      <c r="E2967">
        <v>85.546767730012434</v>
      </c>
      <c r="F2967">
        <v>160.32369451271981</v>
      </c>
    </row>
    <row r="2968" spans="1:6">
      <c r="A2968" t="s">
        <v>875</v>
      </c>
      <c r="B2968">
        <v>2025</v>
      </c>
      <c r="C2968" t="s">
        <v>847</v>
      </c>
      <c r="D2968">
        <v>265.99584368229608</v>
      </c>
      <c r="E2968">
        <v>85.546767730012434</v>
      </c>
      <c r="F2968">
        <v>180.44907595228369</v>
      </c>
    </row>
    <row r="2969" spans="1:6">
      <c r="A2969" t="s">
        <v>875</v>
      </c>
      <c r="B2969">
        <v>2026</v>
      </c>
      <c r="C2969" t="s">
        <v>847</v>
      </c>
      <c r="D2969">
        <v>277.22970435414459</v>
      </c>
      <c r="E2969">
        <v>85.546767730012434</v>
      </c>
      <c r="F2969">
        <v>191.6829366241322</v>
      </c>
    </row>
    <row r="2970" spans="1:6">
      <c r="A2970" t="s">
        <v>875</v>
      </c>
      <c r="B2970">
        <v>2027</v>
      </c>
      <c r="C2970" t="s">
        <v>847</v>
      </c>
      <c r="D2970">
        <v>285.79674438967322</v>
      </c>
      <c r="E2970">
        <v>85.546767730012434</v>
      </c>
      <c r="F2970">
        <v>200.24997665966069</v>
      </c>
    </row>
    <row r="2971" spans="1:6">
      <c r="A2971" t="s">
        <v>875</v>
      </c>
      <c r="B2971">
        <v>2028</v>
      </c>
      <c r="C2971" t="s">
        <v>847</v>
      </c>
      <c r="D2971">
        <v>291.27937618606779</v>
      </c>
      <c r="E2971">
        <v>85.546767730012434</v>
      </c>
      <c r="F2971">
        <v>205.73260845605529</v>
      </c>
    </row>
    <row r="2972" spans="1:6">
      <c r="A2972" t="s">
        <v>875</v>
      </c>
      <c r="B2972">
        <v>2029</v>
      </c>
      <c r="C2972" t="s">
        <v>847</v>
      </c>
      <c r="D2972">
        <v>295.40005244867149</v>
      </c>
      <c r="E2972">
        <v>85.546767730012434</v>
      </c>
      <c r="F2972">
        <v>209.8532847186591</v>
      </c>
    </row>
    <row r="2973" spans="1:6">
      <c r="A2973" t="s">
        <v>875</v>
      </c>
      <c r="B2973">
        <v>2030</v>
      </c>
      <c r="C2973" t="s">
        <v>847</v>
      </c>
      <c r="D2973">
        <v>298.90682323705238</v>
      </c>
      <c r="E2973">
        <v>85.546767730012434</v>
      </c>
      <c r="F2973">
        <v>213.36005550703999</v>
      </c>
    </row>
    <row r="2974" spans="1:6">
      <c r="A2974" t="s">
        <v>875</v>
      </c>
      <c r="B2974">
        <v>2031</v>
      </c>
      <c r="C2974" t="s">
        <v>847</v>
      </c>
      <c r="D2974">
        <v>302.17273063601158</v>
      </c>
      <c r="E2974">
        <v>85.546767730012434</v>
      </c>
      <c r="F2974">
        <v>216.62596290599919</v>
      </c>
    </row>
    <row r="2975" spans="1:6">
      <c r="A2975" t="s">
        <v>875</v>
      </c>
      <c r="B2975">
        <v>2032</v>
      </c>
      <c r="C2975" t="s">
        <v>847</v>
      </c>
      <c r="D2975">
        <v>305.35056520208889</v>
      </c>
      <c r="E2975">
        <v>85.546767730012434</v>
      </c>
      <c r="F2975">
        <v>219.8037974720765</v>
      </c>
    </row>
    <row r="2976" spans="1:6">
      <c r="A2976" t="s">
        <v>875</v>
      </c>
      <c r="B2976">
        <v>2033</v>
      </c>
      <c r="C2976" t="s">
        <v>847</v>
      </c>
      <c r="D2976">
        <v>308.50108487758848</v>
      </c>
      <c r="E2976">
        <v>85.546767730012434</v>
      </c>
      <c r="F2976">
        <v>222.95431714757609</v>
      </c>
    </row>
    <row r="2977" spans="1:6">
      <c r="A2977" t="s">
        <v>875</v>
      </c>
      <c r="B2977">
        <v>2034</v>
      </c>
      <c r="C2977" t="s">
        <v>847</v>
      </c>
      <c r="D2977">
        <v>311.64446602413449</v>
      </c>
      <c r="E2977">
        <v>85.546767730012434</v>
      </c>
      <c r="F2977">
        <v>226.09769829412201</v>
      </c>
    </row>
    <row r="2978" spans="1:6">
      <c r="A2978" t="s">
        <v>875</v>
      </c>
      <c r="B2978">
        <v>2035</v>
      </c>
      <c r="C2978" t="s">
        <v>847</v>
      </c>
      <c r="D2978">
        <v>314.78295982915807</v>
      </c>
      <c r="E2978">
        <v>85.546767730012434</v>
      </c>
      <c r="F2978">
        <v>229.2361920991456</v>
      </c>
    </row>
    <row r="2979" spans="1:6">
      <c r="A2979" t="s">
        <v>875</v>
      </c>
      <c r="B2979">
        <v>2036</v>
      </c>
      <c r="C2979" t="s">
        <v>847</v>
      </c>
      <c r="D2979">
        <v>317.89374968293492</v>
      </c>
      <c r="E2979">
        <v>85.546767730012434</v>
      </c>
      <c r="F2979">
        <v>232.34698195292239</v>
      </c>
    </row>
    <row r="2980" spans="1:6">
      <c r="A2980" t="s">
        <v>875</v>
      </c>
      <c r="B2980">
        <v>2037</v>
      </c>
      <c r="C2980" t="s">
        <v>847</v>
      </c>
      <c r="D2980">
        <v>321.00809181379452</v>
      </c>
      <c r="E2980">
        <v>85.546767730012434</v>
      </c>
      <c r="F2980">
        <v>235.46132408378199</v>
      </c>
    </row>
    <row r="2981" spans="1:6">
      <c r="A2981" t="s">
        <v>875</v>
      </c>
      <c r="B2981">
        <v>2038</v>
      </c>
      <c r="C2981" t="s">
        <v>847</v>
      </c>
      <c r="D2981">
        <v>324.14048030264178</v>
      </c>
      <c r="E2981">
        <v>85.546767730012434</v>
      </c>
      <c r="F2981">
        <v>238.59371257262941</v>
      </c>
    </row>
    <row r="2982" spans="1:6">
      <c r="A2982" t="s">
        <v>875</v>
      </c>
      <c r="B2982">
        <v>2039</v>
      </c>
      <c r="C2982" t="s">
        <v>847</v>
      </c>
      <c r="D2982">
        <v>327.29772073454569</v>
      </c>
      <c r="E2982">
        <v>85.546767730012434</v>
      </c>
      <c r="F2982">
        <v>241.7509530045333</v>
      </c>
    </row>
    <row r="2983" spans="1:6">
      <c r="A2983" t="s">
        <v>875</v>
      </c>
      <c r="B2983">
        <v>2040</v>
      </c>
      <c r="C2983" t="s">
        <v>847</v>
      </c>
      <c r="D2983">
        <v>330.4830944719256</v>
      </c>
      <c r="E2983">
        <v>85.546767730012434</v>
      </c>
      <c r="F2983">
        <v>244.93632674191309</v>
      </c>
    </row>
    <row r="2984" spans="1:6">
      <c r="A2984" t="s">
        <v>875</v>
      </c>
      <c r="B2984">
        <v>2041</v>
      </c>
      <c r="C2984" t="s">
        <v>847</v>
      </c>
      <c r="D2984">
        <v>333.65610332405481</v>
      </c>
      <c r="E2984">
        <v>85.546767730012434</v>
      </c>
      <c r="F2984">
        <v>248.10933559404239</v>
      </c>
    </row>
    <row r="2985" spans="1:6">
      <c r="A2985" t="s">
        <v>875</v>
      </c>
      <c r="B2985">
        <v>2042</v>
      </c>
      <c r="C2985" t="s">
        <v>847</v>
      </c>
      <c r="D2985">
        <v>336.79711818349489</v>
      </c>
      <c r="E2985">
        <v>85.546767730012434</v>
      </c>
      <c r="F2985">
        <v>251.25035045348241</v>
      </c>
    </row>
    <row r="2986" spans="1:6">
      <c r="A2986" t="s">
        <v>875</v>
      </c>
      <c r="B2986">
        <v>2043</v>
      </c>
      <c r="C2986" t="s">
        <v>847</v>
      </c>
      <c r="D2986">
        <v>339.89608710853253</v>
      </c>
      <c r="E2986">
        <v>85.546767730012434</v>
      </c>
      <c r="F2986">
        <v>254.34931937851999</v>
      </c>
    </row>
    <row r="2987" spans="1:6">
      <c r="A2987" t="s">
        <v>875</v>
      </c>
      <c r="B2987">
        <v>2044</v>
      </c>
      <c r="C2987" t="s">
        <v>847</v>
      </c>
      <c r="D2987">
        <v>342.94735982672961</v>
      </c>
      <c r="E2987">
        <v>85.546767730012434</v>
      </c>
      <c r="F2987">
        <v>257.40059209671722</v>
      </c>
    </row>
    <row r="2988" spans="1:6">
      <c r="A2988" t="s">
        <v>875</v>
      </c>
      <c r="B2988">
        <v>2045</v>
      </c>
      <c r="C2988" t="s">
        <v>847</v>
      </c>
      <c r="D2988">
        <v>345.99111941422461</v>
      </c>
      <c r="E2988">
        <v>85.546767730012434</v>
      </c>
      <c r="F2988">
        <v>260.44435168421222</v>
      </c>
    </row>
    <row r="2989" spans="1:6">
      <c r="A2989" t="s">
        <v>875</v>
      </c>
      <c r="B2989">
        <v>2046</v>
      </c>
      <c r="C2989" t="s">
        <v>847</v>
      </c>
      <c r="D2989">
        <v>349.00171589630509</v>
      </c>
      <c r="E2989">
        <v>85.546767730012434</v>
      </c>
      <c r="F2989">
        <v>263.45494816629258</v>
      </c>
    </row>
    <row r="2990" spans="1:6">
      <c r="A2990" t="s">
        <v>875</v>
      </c>
      <c r="B2990">
        <v>2047</v>
      </c>
      <c r="C2990" t="s">
        <v>847</v>
      </c>
      <c r="D2990">
        <v>351.96636541023378</v>
      </c>
      <c r="E2990">
        <v>85.546767730012434</v>
      </c>
      <c r="F2990">
        <v>266.41959768022127</v>
      </c>
    </row>
    <row r="2991" spans="1:6">
      <c r="A2991" t="s">
        <v>875</v>
      </c>
      <c r="B2991">
        <v>2048</v>
      </c>
      <c r="C2991" t="s">
        <v>847</v>
      </c>
      <c r="D2991">
        <v>354.92317224831851</v>
      </c>
      <c r="E2991">
        <v>85.546767730012434</v>
      </c>
      <c r="F2991">
        <v>269.37640451830612</v>
      </c>
    </row>
    <row r="2992" spans="1:6">
      <c r="A2992" t="s">
        <v>875</v>
      </c>
      <c r="B2992">
        <v>2049</v>
      </c>
      <c r="C2992" t="s">
        <v>847</v>
      </c>
      <c r="D2992">
        <v>357.84434438720518</v>
      </c>
      <c r="E2992">
        <v>85.546767730012434</v>
      </c>
      <c r="F2992">
        <v>272.29757665719279</v>
      </c>
    </row>
    <row r="2993" spans="1:6">
      <c r="A2993" t="s">
        <v>875</v>
      </c>
      <c r="B2993">
        <v>2050</v>
      </c>
      <c r="C2993" t="s">
        <v>847</v>
      </c>
      <c r="D2993">
        <v>360.76188113929572</v>
      </c>
      <c r="E2993">
        <v>85.546767730012434</v>
      </c>
      <c r="F2993">
        <v>275.21511340928322</v>
      </c>
    </row>
    <row r="2994" spans="1:6">
      <c r="A2994" t="s">
        <v>875</v>
      </c>
      <c r="B2994">
        <v>2017</v>
      </c>
      <c r="C2994" t="s">
        <v>892</v>
      </c>
      <c r="D2994">
        <v>107.69305058454979</v>
      </c>
      <c r="E2994">
        <v>107.69305058454979</v>
      </c>
      <c r="F2994">
        <v>0</v>
      </c>
    </row>
    <row r="2995" spans="1:6">
      <c r="A2995" t="s">
        <v>875</v>
      </c>
      <c r="B2995">
        <v>2018</v>
      </c>
      <c r="C2995" t="s">
        <v>892</v>
      </c>
      <c r="D2995">
        <v>101.7421976306035</v>
      </c>
      <c r="E2995">
        <v>101.7421976306035</v>
      </c>
      <c r="F2995">
        <v>0</v>
      </c>
    </row>
    <row r="2996" spans="1:6">
      <c r="A2996" t="s">
        <v>875</v>
      </c>
      <c r="B2996">
        <v>2019</v>
      </c>
      <c r="C2996" t="s">
        <v>892</v>
      </c>
      <c r="D2996">
        <v>98.192954139134741</v>
      </c>
      <c r="E2996">
        <v>98.192954139134741</v>
      </c>
      <c r="F2996">
        <v>0</v>
      </c>
    </row>
    <row r="2997" spans="1:6">
      <c r="A2997" t="s">
        <v>875</v>
      </c>
      <c r="B2997">
        <v>2020</v>
      </c>
      <c r="C2997" t="s">
        <v>892</v>
      </c>
      <c r="D2997">
        <v>206.40453953126999</v>
      </c>
      <c r="E2997">
        <v>107.69305058454979</v>
      </c>
      <c r="F2997">
        <v>98.711488946720209</v>
      </c>
    </row>
    <row r="2998" spans="1:6">
      <c r="A2998" t="s">
        <v>875</v>
      </c>
      <c r="B2998">
        <v>2021</v>
      </c>
      <c r="C2998" t="s">
        <v>892</v>
      </c>
      <c r="D2998">
        <v>215.14508655533189</v>
      </c>
      <c r="E2998">
        <v>107.69305058454979</v>
      </c>
      <c r="F2998">
        <v>107.45203597078221</v>
      </c>
    </row>
    <row r="2999" spans="1:6">
      <c r="A2999" t="s">
        <v>875</v>
      </c>
      <c r="B2999">
        <v>2022</v>
      </c>
      <c r="C2999" t="s">
        <v>892</v>
      </c>
      <c r="D2999">
        <v>217.65099542595189</v>
      </c>
      <c r="E2999">
        <v>107.69305058454979</v>
      </c>
      <c r="F2999">
        <v>109.9579448414021</v>
      </c>
    </row>
    <row r="3000" spans="1:6">
      <c r="A3000" t="s">
        <v>875</v>
      </c>
      <c r="B3000">
        <v>2023</v>
      </c>
      <c r="C3000" t="s">
        <v>892</v>
      </c>
      <c r="D3000">
        <v>217.9679333610151</v>
      </c>
      <c r="E3000">
        <v>107.69305058454979</v>
      </c>
      <c r="F3000">
        <v>110.2748827764654</v>
      </c>
    </row>
    <row r="3001" spans="1:6">
      <c r="A3001" t="s">
        <v>875</v>
      </c>
      <c r="B3001">
        <v>2024</v>
      </c>
      <c r="C3001" t="s">
        <v>892</v>
      </c>
      <c r="D3001">
        <v>220.26088015434411</v>
      </c>
      <c r="E3001">
        <v>107.69305058454979</v>
      </c>
      <c r="F3001">
        <v>112.5678295697944</v>
      </c>
    </row>
    <row r="3002" spans="1:6">
      <c r="A3002" t="s">
        <v>875</v>
      </c>
      <c r="B3002">
        <v>2025</v>
      </c>
      <c r="C3002" t="s">
        <v>892</v>
      </c>
      <c r="D3002">
        <v>222.79073670730079</v>
      </c>
      <c r="E3002">
        <v>107.69305058454979</v>
      </c>
      <c r="F3002">
        <v>115.097686122751</v>
      </c>
    </row>
    <row r="3003" spans="1:6">
      <c r="A3003" t="s">
        <v>875</v>
      </c>
      <c r="B3003">
        <v>2026</v>
      </c>
      <c r="C3003" t="s">
        <v>892</v>
      </c>
      <c r="D3003">
        <v>225.37814049184939</v>
      </c>
      <c r="E3003">
        <v>107.69305058454979</v>
      </c>
      <c r="F3003">
        <v>117.6850899072996</v>
      </c>
    </row>
    <row r="3004" spans="1:6">
      <c r="A3004" t="s">
        <v>875</v>
      </c>
      <c r="B3004">
        <v>2027</v>
      </c>
      <c r="C3004" t="s">
        <v>892</v>
      </c>
      <c r="D3004">
        <v>230.81358088086321</v>
      </c>
      <c r="E3004">
        <v>107.69305058454979</v>
      </c>
      <c r="F3004">
        <v>123.1205302963135</v>
      </c>
    </row>
    <row r="3005" spans="1:6">
      <c r="A3005" t="s">
        <v>875</v>
      </c>
      <c r="B3005">
        <v>2028</v>
      </c>
      <c r="C3005" t="s">
        <v>892</v>
      </c>
      <c r="D3005">
        <v>233.2736120125833</v>
      </c>
      <c r="E3005">
        <v>107.69305058454979</v>
      </c>
      <c r="F3005">
        <v>125.5805614280335</v>
      </c>
    </row>
    <row r="3006" spans="1:6">
      <c r="A3006" t="s">
        <v>875</v>
      </c>
      <c r="B3006">
        <v>2029</v>
      </c>
      <c r="C3006" t="s">
        <v>892</v>
      </c>
      <c r="D3006">
        <v>235.87367811030171</v>
      </c>
      <c r="E3006">
        <v>107.69305058454979</v>
      </c>
      <c r="F3006">
        <v>128.18062752575199</v>
      </c>
    </row>
    <row r="3007" spans="1:6">
      <c r="A3007" t="s">
        <v>875</v>
      </c>
      <c r="B3007">
        <v>2030</v>
      </c>
      <c r="C3007" t="s">
        <v>892</v>
      </c>
      <c r="D3007">
        <v>238.50414720009809</v>
      </c>
      <c r="E3007">
        <v>107.69305058454979</v>
      </c>
      <c r="F3007">
        <v>130.81109661554831</v>
      </c>
    </row>
    <row r="3008" spans="1:6">
      <c r="A3008" t="s">
        <v>875</v>
      </c>
      <c r="B3008">
        <v>2031</v>
      </c>
      <c r="C3008" t="s">
        <v>892</v>
      </c>
      <c r="D3008">
        <v>241.20606828387531</v>
      </c>
      <c r="E3008">
        <v>107.69305058454979</v>
      </c>
      <c r="F3008">
        <v>133.51301769932559</v>
      </c>
    </row>
    <row r="3009" spans="1:6">
      <c r="A3009" t="s">
        <v>875</v>
      </c>
      <c r="B3009">
        <v>2032</v>
      </c>
      <c r="C3009" t="s">
        <v>892</v>
      </c>
      <c r="D3009">
        <v>243.9480869927292</v>
      </c>
      <c r="E3009">
        <v>107.69305058454979</v>
      </c>
      <c r="F3009">
        <v>136.25503640817939</v>
      </c>
    </row>
    <row r="3010" spans="1:6">
      <c r="A3010" t="s">
        <v>875</v>
      </c>
      <c r="B3010">
        <v>2033</v>
      </c>
      <c r="C3010" t="s">
        <v>892</v>
      </c>
      <c r="D3010">
        <v>246.71477622437089</v>
      </c>
      <c r="E3010">
        <v>107.69305058454979</v>
      </c>
      <c r="F3010">
        <v>139.02172563982111</v>
      </c>
    </row>
    <row r="3011" spans="1:6">
      <c r="A3011" t="s">
        <v>875</v>
      </c>
      <c r="B3011">
        <v>2034</v>
      </c>
      <c r="C3011" t="s">
        <v>892</v>
      </c>
      <c r="D3011">
        <v>249.49354192743289</v>
      </c>
      <c r="E3011">
        <v>107.69305058454979</v>
      </c>
      <c r="F3011">
        <v>141.80049134288311</v>
      </c>
    </row>
    <row r="3012" spans="1:6">
      <c r="A3012" t="s">
        <v>875</v>
      </c>
      <c r="B3012">
        <v>2035</v>
      </c>
      <c r="C3012" t="s">
        <v>892</v>
      </c>
      <c r="D3012">
        <v>252.27290170984531</v>
      </c>
      <c r="E3012">
        <v>107.69305058454979</v>
      </c>
      <c r="F3012">
        <v>144.57985112529559</v>
      </c>
    </row>
    <row r="3013" spans="1:6">
      <c r="A3013" t="s">
        <v>875</v>
      </c>
      <c r="B3013">
        <v>2036</v>
      </c>
      <c r="C3013" t="s">
        <v>892</v>
      </c>
      <c r="D3013">
        <v>255.0136956858957</v>
      </c>
      <c r="E3013">
        <v>107.69305058454979</v>
      </c>
      <c r="F3013">
        <v>147.32064510134589</v>
      </c>
    </row>
    <row r="3014" spans="1:6">
      <c r="A3014" t="s">
        <v>875</v>
      </c>
      <c r="B3014">
        <v>2037</v>
      </c>
      <c r="C3014" t="s">
        <v>892</v>
      </c>
      <c r="D3014">
        <v>257.78426674687393</v>
      </c>
      <c r="E3014">
        <v>107.69305058454979</v>
      </c>
      <c r="F3014">
        <v>150.09121616232409</v>
      </c>
    </row>
    <row r="3015" spans="1:6">
      <c r="A3015" t="s">
        <v>875</v>
      </c>
      <c r="B3015">
        <v>2038</v>
      </c>
      <c r="C3015" t="s">
        <v>892</v>
      </c>
      <c r="D3015">
        <v>260.58493840297223</v>
      </c>
      <c r="E3015">
        <v>107.69305058454979</v>
      </c>
      <c r="F3015">
        <v>152.89188781842239</v>
      </c>
    </row>
    <row r="3016" spans="1:6">
      <c r="A3016" t="s">
        <v>875</v>
      </c>
      <c r="B3016">
        <v>2039</v>
      </c>
      <c r="C3016" t="s">
        <v>892</v>
      </c>
      <c r="D3016">
        <v>263.41603767912761</v>
      </c>
      <c r="E3016">
        <v>107.69305058454979</v>
      </c>
      <c r="F3016">
        <v>155.7229870945778</v>
      </c>
    </row>
    <row r="3017" spans="1:6">
      <c r="A3017" t="s">
        <v>875</v>
      </c>
      <c r="B3017">
        <v>2040</v>
      </c>
      <c r="C3017" t="s">
        <v>892</v>
      </c>
      <c r="D3017">
        <v>266.27789515320711</v>
      </c>
      <c r="E3017">
        <v>107.69305058454979</v>
      </c>
      <c r="F3017">
        <v>158.58484456865739</v>
      </c>
    </row>
    <row r="3018" spans="1:6">
      <c r="A3018" t="s">
        <v>875</v>
      </c>
      <c r="B3018">
        <v>2041</v>
      </c>
      <c r="C3018" t="s">
        <v>892</v>
      </c>
      <c r="D3018">
        <v>269.10130282594389</v>
      </c>
      <c r="E3018">
        <v>107.69305058454979</v>
      </c>
      <c r="F3018">
        <v>161.40825224139419</v>
      </c>
    </row>
    <row r="3019" spans="1:6">
      <c r="A3019" t="s">
        <v>875</v>
      </c>
      <c r="B3019">
        <v>2042</v>
      </c>
      <c r="C3019" t="s">
        <v>892</v>
      </c>
      <c r="D3019">
        <v>271.88435193725309</v>
      </c>
      <c r="E3019">
        <v>107.69305058454979</v>
      </c>
      <c r="F3019">
        <v>164.19130135270339</v>
      </c>
    </row>
    <row r="3020" spans="1:6">
      <c r="A3020" t="s">
        <v>875</v>
      </c>
      <c r="B3020">
        <v>2043</v>
      </c>
      <c r="C3020" t="s">
        <v>892</v>
      </c>
      <c r="D3020">
        <v>274.62514409306948</v>
      </c>
      <c r="E3020">
        <v>107.69305058454979</v>
      </c>
      <c r="F3020">
        <v>166.93209350851981</v>
      </c>
    </row>
    <row r="3021" spans="1:6">
      <c r="A3021" t="s">
        <v>875</v>
      </c>
      <c r="B3021">
        <v>2044</v>
      </c>
      <c r="C3021" t="s">
        <v>892</v>
      </c>
      <c r="D3021">
        <v>277.32179337598438</v>
      </c>
      <c r="E3021">
        <v>107.69305058454979</v>
      </c>
      <c r="F3021">
        <v>169.6287427914346</v>
      </c>
    </row>
    <row r="3022" spans="1:6">
      <c r="A3022" t="s">
        <v>875</v>
      </c>
      <c r="B3022">
        <v>2045</v>
      </c>
      <c r="C3022" t="s">
        <v>892</v>
      </c>
      <c r="D3022">
        <v>280.04492208917549</v>
      </c>
      <c r="E3022">
        <v>107.69305058454979</v>
      </c>
      <c r="F3022">
        <v>172.35187150462571</v>
      </c>
    </row>
    <row r="3023" spans="1:6">
      <c r="A3023" t="s">
        <v>875</v>
      </c>
      <c r="B3023">
        <v>2046</v>
      </c>
      <c r="C3023" t="s">
        <v>892</v>
      </c>
      <c r="D3023">
        <v>282.72158477617018</v>
      </c>
      <c r="E3023">
        <v>107.69305058454979</v>
      </c>
      <c r="F3023">
        <v>175.02853419162039</v>
      </c>
    </row>
    <row r="3024" spans="1:6">
      <c r="A3024" t="s">
        <v>875</v>
      </c>
      <c r="B3024">
        <v>2047</v>
      </c>
      <c r="C3024" t="s">
        <v>892</v>
      </c>
      <c r="D3024">
        <v>285.34990862165512</v>
      </c>
      <c r="E3024">
        <v>107.69305058454979</v>
      </c>
      <c r="F3024">
        <v>177.65685803710539</v>
      </c>
    </row>
    <row r="3025" spans="1:6">
      <c r="A3025" t="s">
        <v>875</v>
      </c>
      <c r="B3025">
        <v>2048</v>
      </c>
      <c r="C3025" t="s">
        <v>892</v>
      </c>
      <c r="D3025">
        <v>288.00266670424372</v>
      </c>
      <c r="E3025">
        <v>107.69305058454979</v>
      </c>
      <c r="F3025">
        <v>180.309616119694</v>
      </c>
    </row>
    <row r="3026" spans="1:6">
      <c r="A3026" t="s">
        <v>875</v>
      </c>
      <c r="B3026">
        <v>2049</v>
      </c>
      <c r="C3026" t="s">
        <v>892</v>
      </c>
      <c r="D3026">
        <v>290.60476554109971</v>
      </c>
      <c r="E3026">
        <v>107.69305058454979</v>
      </c>
      <c r="F3026">
        <v>182.91171495654999</v>
      </c>
    </row>
    <row r="3027" spans="1:6">
      <c r="A3027" t="s">
        <v>875</v>
      </c>
      <c r="B3027">
        <v>2050</v>
      </c>
      <c r="C3027" t="s">
        <v>892</v>
      </c>
      <c r="D3027">
        <v>293.23037429345152</v>
      </c>
      <c r="E3027">
        <v>107.69305058454979</v>
      </c>
      <c r="F3027">
        <v>185.53732370890179</v>
      </c>
    </row>
    <row r="3028" spans="1:6">
      <c r="A3028" t="s">
        <v>875</v>
      </c>
      <c r="B3028">
        <v>2017</v>
      </c>
      <c r="C3028" t="s">
        <v>853</v>
      </c>
      <c r="D3028">
        <v>0</v>
      </c>
      <c r="E3028">
        <v>0</v>
      </c>
      <c r="F3028">
        <v>0</v>
      </c>
    </row>
    <row r="3029" spans="1:6">
      <c r="A3029" t="s">
        <v>875</v>
      </c>
      <c r="B3029">
        <v>2018</v>
      </c>
      <c r="C3029" t="s">
        <v>853</v>
      </c>
      <c r="D3029">
        <v>0.17782571312904791</v>
      </c>
      <c r="E3029">
        <v>0.17782571312904791</v>
      </c>
      <c r="F3029">
        <v>0</v>
      </c>
    </row>
    <row r="3030" spans="1:6">
      <c r="A3030" t="s">
        <v>875</v>
      </c>
      <c r="B3030">
        <v>2019</v>
      </c>
      <c r="C3030" t="s">
        <v>853</v>
      </c>
      <c r="D3030">
        <v>0.69094991588487242</v>
      </c>
      <c r="E3030">
        <v>0.69094991588487242</v>
      </c>
      <c r="F3030">
        <v>0</v>
      </c>
    </row>
    <row r="3031" spans="1:6">
      <c r="A3031" t="s">
        <v>875</v>
      </c>
      <c r="B3031">
        <v>2020</v>
      </c>
      <c r="C3031" t="s">
        <v>853</v>
      </c>
      <c r="D3031">
        <v>1.0073308675627539</v>
      </c>
      <c r="E3031">
        <v>1.0073308675627539</v>
      </c>
      <c r="F3031">
        <v>0</v>
      </c>
    </row>
    <row r="3032" spans="1:6">
      <c r="A3032" t="s">
        <v>875</v>
      </c>
      <c r="B3032">
        <v>2021</v>
      </c>
      <c r="C3032" t="s">
        <v>853</v>
      </c>
      <c r="D3032">
        <v>1.185102240634649</v>
      </c>
      <c r="E3032">
        <v>1.185102240634649</v>
      </c>
      <c r="F3032">
        <v>0</v>
      </c>
    </row>
    <row r="3033" spans="1:6">
      <c r="A3033" t="s">
        <v>875</v>
      </c>
      <c r="B3033">
        <v>2022</v>
      </c>
      <c r="C3033" t="s">
        <v>853</v>
      </c>
      <c r="D3033">
        <v>1.032783955676116</v>
      </c>
      <c r="E3033">
        <v>1.032783955676116</v>
      </c>
      <c r="F3033">
        <v>0</v>
      </c>
    </row>
    <row r="3034" spans="1:6">
      <c r="A3034" t="s">
        <v>875</v>
      </c>
      <c r="B3034">
        <v>2023</v>
      </c>
      <c r="C3034" t="s">
        <v>853</v>
      </c>
      <c r="D3034">
        <v>1.261982515980189</v>
      </c>
      <c r="E3034">
        <v>1.261982515980189</v>
      </c>
      <c r="F3034">
        <v>0</v>
      </c>
    </row>
    <row r="3035" spans="1:6">
      <c r="A3035" t="s">
        <v>875</v>
      </c>
      <c r="B3035">
        <v>2024</v>
      </c>
      <c r="C3035" t="s">
        <v>853</v>
      </c>
      <c r="D3035">
        <v>1.3070533201223391</v>
      </c>
      <c r="E3035">
        <v>1.3070533201223391</v>
      </c>
      <c r="F3035">
        <v>0</v>
      </c>
    </row>
    <row r="3036" spans="1:6">
      <c r="A3036" t="s">
        <v>875</v>
      </c>
      <c r="B3036">
        <v>2025</v>
      </c>
      <c r="C3036" t="s">
        <v>853</v>
      </c>
      <c r="D3036">
        <v>1.352124124264489</v>
      </c>
      <c r="E3036">
        <v>1.352124124264489</v>
      </c>
      <c r="F3036">
        <v>0</v>
      </c>
    </row>
    <row r="3037" spans="1:6">
      <c r="A3037" t="s">
        <v>875</v>
      </c>
      <c r="B3037">
        <v>2026</v>
      </c>
      <c r="C3037" t="s">
        <v>853</v>
      </c>
      <c r="D3037">
        <v>1.4122185297873551</v>
      </c>
      <c r="E3037">
        <v>1.4122185297873551</v>
      </c>
      <c r="F3037">
        <v>0</v>
      </c>
    </row>
    <row r="3038" spans="1:6">
      <c r="A3038" t="s">
        <v>875</v>
      </c>
      <c r="B3038">
        <v>2027</v>
      </c>
      <c r="C3038" t="s">
        <v>853</v>
      </c>
      <c r="D3038">
        <v>1.4648011346198631</v>
      </c>
      <c r="E3038">
        <v>1.4648011346198631</v>
      </c>
      <c r="F3038">
        <v>0</v>
      </c>
    </row>
    <row r="3039" spans="1:6">
      <c r="A3039" t="s">
        <v>875</v>
      </c>
      <c r="B3039">
        <v>2028</v>
      </c>
      <c r="C3039" t="s">
        <v>853</v>
      </c>
      <c r="D3039">
        <v>1.539919141523445</v>
      </c>
      <c r="E3039">
        <v>1.539919141523445</v>
      </c>
      <c r="F3039">
        <v>0</v>
      </c>
    </row>
    <row r="3040" spans="1:6">
      <c r="A3040" t="s">
        <v>875</v>
      </c>
      <c r="B3040">
        <v>2029</v>
      </c>
      <c r="C3040" t="s">
        <v>853</v>
      </c>
      <c r="D3040">
        <v>1.6150371484270281</v>
      </c>
      <c r="E3040">
        <v>1.6150371484270281</v>
      </c>
      <c r="F3040">
        <v>0</v>
      </c>
    </row>
    <row r="3041" spans="1:6">
      <c r="A3041" t="s">
        <v>875</v>
      </c>
      <c r="B3041">
        <v>2030</v>
      </c>
      <c r="C3041" t="s">
        <v>853</v>
      </c>
      <c r="D3041">
        <v>1.6901551553306109</v>
      </c>
      <c r="E3041">
        <v>1.6901551553306109</v>
      </c>
      <c r="F3041">
        <v>0</v>
      </c>
    </row>
    <row r="3042" spans="1:6">
      <c r="A3042" t="s">
        <v>875</v>
      </c>
      <c r="B3042">
        <v>2031</v>
      </c>
      <c r="C3042" t="s">
        <v>853</v>
      </c>
      <c r="D3042">
        <v>1.708934657056506</v>
      </c>
      <c r="E3042">
        <v>1.708934657056506</v>
      </c>
      <c r="F3042">
        <v>0</v>
      </c>
    </row>
    <row r="3043" spans="1:6">
      <c r="A3043" t="s">
        <v>875</v>
      </c>
      <c r="B3043">
        <v>2032</v>
      </c>
      <c r="C3043" t="s">
        <v>853</v>
      </c>
      <c r="D3043">
        <v>1.7277141587824021</v>
      </c>
      <c r="E3043">
        <v>1.7277141587824021</v>
      </c>
      <c r="F3043">
        <v>0</v>
      </c>
    </row>
    <row r="3044" spans="1:6">
      <c r="A3044" t="s">
        <v>875</v>
      </c>
      <c r="B3044">
        <v>2033</v>
      </c>
      <c r="C3044" t="s">
        <v>853</v>
      </c>
      <c r="D3044">
        <v>1.7502495608534769</v>
      </c>
      <c r="E3044">
        <v>1.7502495608534769</v>
      </c>
      <c r="F3044">
        <v>0</v>
      </c>
    </row>
    <row r="3045" spans="1:6">
      <c r="A3045" t="s">
        <v>875</v>
      </c>
      <c r="B3045">
        <v>2034</v>
      </c>
      <c r="C3045" t="s">
        <v>853</v>
      </c>
      <c r="D3045">
        <v>1.772784962924552</v>
      </c>
      <c r="E3045">
        <v>1.772784962924552</v>
      </c>
      <c r="F3045">
        <v>0</v>
      </c>
    </row>
    <row r="3046" spans="1:6">
      <c r="A3046" t="s">
        <v>875</v>
      </c>
      <c r="B3046">
        <v>2035</v>
      </c>
      <c r="C3046" t="s">
        <v>853</v>
      </c>
      <c r="D3046">
        <v>1.8028321656859849</v>
      </c>
      <c r="E3046">
        <v>1.8028321656859849</v>
      </c>
      <c r="F3046">
        <v>0</v>
      </c>
    </row>
    <row r="3047" spans="1:6">
      <c r="A3047" t="s">
        <v>875</v>
      </c>
      <c r="B3047">
        <v>2036</v>
      </c>
      <c r="C3047" t="s">
        <v>853</v>
      </c>
      <c r="D3047">
        <v>1.814099866721522</v>
      </c>
      <c r="E3047">
        <v>1.814099866721522</v>
      </c>
      <c r="F3047">
        <v>0</v>
      </c>
    </row>
    <row r="3048" spans="1:6">
      <c r="A3048" t="s">
        <v>875</v>
      </c>
      <c r="B3048">
        <v>2037</v>
      </c>
      <c r="C3048" t="s">
        <v>853</v>
      </c>
      <c r="D3048">
        <v>1.82536756775706</v>
      </c>
      <c r="E3048">
        <v>1.82536756775706</v>
      </c>
      <c r="F3048">
        <v>0</v>
      </c>
    </row>
    <row r="3049" spans="1:6">
      <c r="A3049" t="s">
        <v>875</v>
      </c>
      <c r="B3049">
        <v>2038</v>
      </c>
      <c r="C3049" t="s">
        <v>853</v>
      </c>
      <c r="D3049">
        <v>1.8366352687925971</v>
      </c>
      <c r="E3049">
        <v>1.8366352687925971</v>
      </c>
      <c r="F3049">
        <v>0</v>
      </c>
    </row>
    <row r="3050" spans="1:6">
      <c r="A3050" t="s">
        <v>875</v>
      </c>
      <c r="B3050">
        <v>2039</v>
      </c>
      <c r="C3050" t="s">
        <v>853</v>
      </c>
      <c r="D3050">
        <v>1.847902969828134</v>
      </c>
      <c r="E3050">
        <v>1.847902969828134</v>
      </c>
      <c r="F3050">
        <v>0</v>
      </c>
    </row>
    <row r="3051" spans="1:6">
      <c r="A3051" t="s">
        <v>875</v>
      </c>
      <c r="B3051">
        <v>2040</v>
      </c>
      <c r="C3051" t="s">
        <v>853</v>
      </c>
      <c r="D3051">
        <v>1.8591706708636719</v>
      </c>
      <c r="E3051">
        <v>1.8591706708636719</v>
      </c>
      <c r="F3051">
        <v>0</v>
      </c>
    </row>
    <row r="3052" spans="1:6">
      <c r="A3052" t="s">
        <v>875</v>
      </c>
      <c r="B3052">
        <v>2041</v>
      </c>
      <c r="C3052" t="s">
        <v>853</v>
      </c>
      <c r="D3052">
        <v>1.870438371899209</v>
      </c>
      <c r="E3052">
        <v>1.870438371899209</v>
      </c>
      <c r="F3052">
        <v>0</v>
      </c>
    </row>
    <row r="3053" spans="1:6">
      <c r="A3053" t="s">
        <v>875</v>
      </c>
      <c r="B3053">
        <v>2042</v>
      </c>
      <c r="C3053" t="s">
        <v>853</v>
      </c>
      <c r="D3053">
        <v>1.881706072934747</v>
      </c>
      <c r="E3053">
        <v>1.881706072934747</v>
      </c>
      <c r="F3053">
        <v>0</v>
      </c>
    </row>
    <row r="3054" spans="1:6">
      <c r="A3054" t="s">
        <v>875</v>
      </c>
      <c r="B3054">
        <v>2043</v>
      </c>
      <c r="C3054" t="s">
        <v>853</v>
      </c>
      <c r="D3054">
        <v>1.8929737739702841</v>
      </c>
      <c r="E3054">
        <v>1.8929737739702841</v>
      </c>
      <c r="F3054">
        <v>0</v>
      </c>
    </row>
    <row r="3055" spans="1:6">
      <c r="A3055" t="s">
        <v>875</v>
      </c>
      <c r="B3055">
        <v>2044</v>
      </c>
      <c r="C3055" t="s">
        <v>853</v>
      </c>
      <c r="D3055">
        <v>1.904241475005821</v>
      </c>
      <c r="E3055">
        <v>1.904241475005821</v>
      </c>
      <c r="F3055">
        <v>0</v>
      </c>
    </row>
    <row r="3056" spans="1:6">
      <c r="A3056" t="s">
        <v>875</v>
      </c>
      <c r="B3056">
        <v>2045</v>
      </c>
      <c r="C3056" t="s">
        <v>853</v>
      </c>
      <c r="D3056">
        <v>1.915509176041359</v>
      </c>
      <c r="E3056">
        <v>1.915509176041359</v>
      </c>
      <c r="F3056">
        <v>0</v>
      </c>
    </row>
    <row r="3057" spans="1:6">
      <c r="A3057" t="s">
        <v>875</v>
      </c>
      <c r="B3057">
        <v>2046</v>
      </c>
      <c r="C3057" t="s">
        <v>853</v>
      </c>
      <c r="D3057">
        <v>1.926776877076896</v>
      </c>
      <c r="E3057">
        <v>1.926776877076896</v>
      </c>
      <c r="F3057">
        <v>0</v>
      </c>
    </row>
    <row r="3058" spans="1:6">
      <c r="A3058" t="s">
        <v>875</v>
      </c>
      <c r="B3058">
        <v>2047</v>
      </c>
      <c r="C3058" t="s">
        <v>853</v>
      </c>
      <c r="D3058">
        <v>1.938044578112434</v>
      </c>
      <c r="E3058">
        <v>1.938044578112434</v>
      </c>
      <c r="F3058">
        <v>0</v>
      </c>
    </row>
    <row r="3059" spans="1:6">
      <c r="A3059" t="s">
        <v>875</v>
      </c>
      <c r="B3059">
        <v>2048</v>
      </c>
      <c r="C3059" t="s">
        <v>853</v>
      </c>
      <c r="D3059">
        <v>1.9493122791479709</v>
      </c>
      <c r="E3059">
        <v>1.9493122791479709</v>
      </c>
      <c r="F3059">
        <v>0</v>
      </c>
    </row>
    <row r="3060" spans="1:6">
      <c r="A3060" t="s">
        <v>875</v>
      </c>
      <c r="B3060">
        <v>2049</v>
      </c>
      <c r="C3060" t="s">
        <v>853</v>
      </c>
      <c r="D3060">
        <v>1.960579980183508</v>
      </c>
      <c r="E3060">
        <v>1.960579980183508</v>
      </c>
      <c r="F3060">
        <v>0</v>
      </c>
    </row>
    <row r="3061" spans="1:6">
      <c r="A3061" t="s">
        <v>875</v>
      </c>
      <c r="B3061">
        <v>2050</v>
      </c>
      <c r="C3061" t="s">
        <v>853</v>
      </c>
      <c r="D3061">
        <v>1.971847681219046</v>
      </c>
      <c r="E3061">
        <v>1.971847681219046</v>
      </c>
      <c r="F3061">
        <v>0</v>
      </c>
    </row>
    <row r="3062" spans="1:6">
      <c r="A3062" t="s">
        <v>883</v>
      </c>
      <c r="B3062">
        <v>2017</v>
      </c>
      <c r="C3062" t="s">
        <v>323</v>
      </c>
      <c r="D3062">
        <v>0</v>
      </c>
      <c r="E3062">
        <v>0</v>
      </c>
      <c r="F3062">
        <v>0</v>
      </c>
    </row>
    <row r="3063" spans="1:6">
      <c r="A3063" t="s">
        <v>883</v>
      </c>
      <c r="B3063">
        <v>2018</v>
      </c>
      <c r="C3063" t="s">
        <v>323</v>
      </c>
      <c r="D3063">
        <v>9.9433120431649147E-2</v>
      </c>
      <c r="E3063">
        <v>0</v>
      </c>
      <c r="F3063">
        <v>9.9433120431649147E-2</v>
      </c>
    </row>
    <row r="3064" spans="1:6">
      <c r="A3064" t="s">
        <v>883</v>
      </c>
      <c r="B3064">
        <v>2019</v>
      </c>
      <c r="C3064" t="s">
        <v>323</v>
      </c>
      <c r="D3064">
        <v>0.42323632650425408</v>
      </c>
      <c r="E3064">
        <v>0</v>
      </c>
      <c r="F3064">
        <v>0.42323632650425408</v>
      </c>
    </row>
    <row r="3065" spans="1:6">
      <c r="A3065" t="s">
        <v>883</v>
      </c>
      <c r="B3065">
        <v>2020</v>
      </c>
      <c r="C3065" t="s">
        <v>323</v>
      </c>
      <c r="D3065">
        <v>0.45985665882152132</v>
      </c>
      <c r="E3065">
        <v>0</v>
      </c>
      <c r="F3065">
        <v>0.45985665882152132</v>
      </c>
    </row>
    <row r="3066" spans="1:6">
      <c r="A3066" t="s">
        <v>883</v>
      </c>
      <c r="B3066">
        <v>2021</v>
      </c>
      <c r="C3066" t="s">
        <v>323</v>
      </c>
      <c r="D3066">
        <v>1.913675254624128</v>
      </c>
      <c r="E3066">
        <v>0</v>
      </c>
      <c r="F3066">
        <v>1.913675254624128</v>
      </c>
    </row>
    <row r="3067" spans="1:6">
      <c r="A3067" t="s">
        <v>883</v>
      </c>
      <c r="B3067">
        <v>2022</v>
      </c>
      <c r="C3067" t="s">
        <v>323</v>
      </c>
      <c r="D3067">
        <v>1.658085656319211</v>
      </c>
      <c r="E3067">
        <v>0</v>
      </c>
      <c r="F3067">
        <v>1.658085656319211</v>
      </c>
    </row>
    <row r="3068" spans="1:6">
      <c r="A3068" t="s">
        <v>883</v>
      </c>
      <c r="B3068">
        <v>2023</v>
      </c>
      <c r="C3068" t="s">
        <v>323</v>
      </c>
      <c r="D3068">
        <v>1.658085656319211</v>
      </c>
      <c r="E3068">
        <v>0</v>
      </c>
      <c r="F3068">
        <v>1.658085656319211</v>
      </c>
    </row>
    <row r="3069" spans="1:6">
      <c r="A3069" t="s">
        <v>883</v>
      </c>
      <c r="B3069">
        <v>2024</v>
      </c>
      <c r="C3069" t="s">
        <v>323</v>
      </c>
      <c r="D3069">
        <v>1.658085656319211</v>
      </c>
      <c r="E3069">
        <v>0</v>
      </c>
      <c r="F3069">
        <v>1.658085656319211</v>
      </c>
    </row>
    <row r="3070" spans="1:6">
      <c r="A3070" t="s">
        <v>883</v>
      </c>
      <c r="B3070">
        <v>2025</v>
      </c>
      <c r="C3070" t="s">
        <v>323</v>
      </c>
      <c r="D3070">
        <v>1.658085656319211</v>
      </c>
      <c r="E3070">
        <v>0</v>
      </c>
      <c r="F3070">
        <v>1.658085656319211</v>
      </c>
    </row>
    <row r="3071" spans="1:6">
      <c r="A3071" t="s">
        <v>883</v>
      </c>
      <c r="B3071">
        <v>2026</v>
      </c>
      <c r="C3071" t="s">
        <v>323</v>
      </c>
      <c r="D3071">
        <v>1.658085656319211</v>
      </c>
      <c r="E3071">
        <v>0</v>
      </c>
      <c r="F3071">
        <v>1.658085656319211</v>
      </c>
    </row>
    <row r="3072" spans="1:6">
      <c r="A3072" t="s">
        <v>883</v>
      </c>
      <c r="B3072">
        <v>2027</v>
      </c>
      <c r="C3072" t="s">
        <v>323</v>
      </c>
      <c r="D3072">
        <v>1.658085656319211</v>
      </c>
      <c r="E3072">
        <v>0</v>
      </c>
      <c r="F3072">
        <v>1.658085656319211</v>
      </c>
    </row>
    <row r="3073" spans="1:6">
      <c r="A3073" t="s">
        <v>883</v>
      </c>
      <c r="B3073">
        <v>2028</v>
      </c>
      <c r="C3073" t="s">
        <v>323</v>
      </c>
      <c r="D3073">
        <v>1.658085656319211</v>
      </c>
      <c r="E3073">
        <v>0</v>
      </c>
      <c r="F3073">
        <v>1.658085656319211</v>
      </c>
    </row>
    <row r="3074" spans="1:6">
      <c r="A3074" t="s">
        <v>883</v>
      </c>
      <c r="B3074">
        <v>2029</v>
      </c>
      <c r="C3074" t="s">
        <v>323</v>
      </c>
      <c r="D3074">
        <v>1.658085656319211</v>
      </c>
      <c r="E3074">
        <v>0</v>
      </c>
      <c r="F3074">
        <v>1.658085656319211</v>
      </c>
    </row>
    <row r="3075" spans="1:6">
      <c r="A3075" t="s">
        <v>883</v>
      </c>
      <c r="B3075">
        <v>2030</v>
      </c>
      <c r="C3075" t="s">
        <v>323</v>
      </c>
      <c r="D3075">
        <v>1.658085656319211</v>
      </c>
      <c r="E3075">
        <v>0</v>
      </c>
      <c r="F3075">
        <v>1.658085656319211</v>
      </c>
    </row>
    <row r="3076" spans="1:6">
      <c r="A3076" t="s">
        <v>883</v>
      </c>
      <c r="B3076">
        <v>2031</v>
      </c>
      <c r="C3076" t="s">
        <v>323</v>
      </c>
      <c r="D3076">
        <v>1.658085656319211</v>
      </c>
      <c r="E3076">
        <v>0</v>
      </c>
      <c r="F3076">
        <v>1.658085656319211</v>
      </c>
    </row>
    <row r="3077" spans="1:6">
      <c r="A3077" t="s">
        <v>883</v>
      </c>
      <c r="B3077">
        <v>2032</v>
      </c>
      <c r="C3077" t="s">
        <v>323</v>
      </c>
      <c r="D3077">
        <v>1.658085656319211</v>
      </c>
      <c r="E3077">
        <v>0</v>
      </c>
      <c r="F3077">
        <v>1.658085656319211</v>
      </c>
    </row>
    <row r="3078" spans="1:6">
      <c r="A3078" t="s">
        <v>883</v>
      </c>
      <c r="B3078">
        <v>2033</v>
      </c>
      <c r="C3078" t="s">
        <v>323</v>
      </c>
      <c r="D3078">
        <v>1.658085656319211</v>
      </c>
      <c r="E3078">
        <v>0</v>
      </c>
      <c r="F3078">
        <v>1.658085656319211</v>
      </c>
    </row>
    <row r="3079" spans="1:6">
      <c r="A3079" t="s">
        <v>883</v>
      </c>
      <c r="B3079">
        <v>2034</v>
      </c>
      <c r="C3079" t="s">
        <v>323</v>
      </c>
      <c r="D3079">
        <v>1.658085656319211</v>
      </c>
      <c r="E3079">
        <v>0</v>
      </c>
      <c r="F3079">
        <v>1.658085656319211</v>
      </c>
    </row>
    <row r="3080" spans="1:6">
      <c r="A3080" t="s">
        <v>883</v>
      </c>
      <c r="B3080">
        <v>2035</v>
      </c>
      <c r="C3080" t="s">
        <v>323</v>
      </c>
      <c r="D3080">
        <v>1.658085656319211</v>
      </c>
      <c r="E3080">
        <v>0</v>
      </c>
      <c r="F3080">
        <v>1.658085656319211</v>
      </c>
    </row>
    <row r="3081" spans="1:6">
      <c r="A3081" t="s">
        <v>883</v>
      </c>
      <c r="B3081">
        <v>2036</v>
      </c>
      <c r="C3081" t="s">
        <v>323</v>
      </c>
      <c r="D3081">
        <v>1.658085656319211</v>
      </c>
      <c r="E3081">
        <v>0</v>
      </c>
      <c r="F3081">
        <v>1.658085656319211</v>
      </c>
    </row>
    <row r="3082" spans="1:6">
      <c r="A3082" t="s">
        <v>883</v>
      </c>
      <c r="B3082">
        <v>2037</v>
      </c>
      <c r="C3082" t="s">
        <v>323</v>
      </c>
      <c r="D3082">
        <v>1.658085656319211</v>
      </c>
      <c r="E3082">
        <v>0</v>
      </c>
      <c r="F3082">
        <v>1.658085656319211</v>
      </c>
    </row>
    <row r="3083" spans="1:6">
      <c r="A3083" t="s">
        <v>883</v>
      </c>
      <c r="B3083">
        <v>2038</v>
      </c>
      <c r="C3083" t="s">
        <v>323</v>
      </c>
      <c r="D3083">
        <v>1.658085656319211</v>
      </c>
      <c r="E3083">
        <v>0</v>
      </c>
      <c r="F3083">
        <v>1.658085656319211</v>
      </c>
    </row>
    <row r="3084" spans="1:6">
      <c r="A3084" t="s">
        <v>883</v>
      </c>
      <c r="B3084">
        <v>2039</v>
      </c>
      <c r="C3084" t="s">
        <v>323</v>
      </c>
      <c r="D3084">
        <v>1.658085656319211</v>
      </c>
      <c r="E3084">
        <v>0</v>
      </c>
      <c r="F3084">
        <v>1.658085656319211</v>
      </c>
    </row>
    <row r="3085" spans="1:6">
      <c r="A3085" t="s">
        <v>883</v>
      </c>
      <c r="B3085">
        <v>2040</v>
      </c>
      <c r="C3085" t="s">
        <v>323</v>
      </c>
      <c r="D3085">
        <v>1.658085656319211</v>
      </c>
      <c r="E3085">
        <v>0</v>
      </c>
      <c r="F3085">
        <v>1.658085656319211</v>
      </c>
    </row>
    <row r="3086" spans="1:6">
      <c r="A3086" t="s">
        <v>883</v>
      </c>
      <c r="B3086">
        <v>2041</v>
      </c>
      <c r="C3086" t="s">
        <v>323</v>
      </c>
      <c r="D3086">
        <v>1.658085656319211</v>
      </c>
      <c r="E3086">
        <v>0</v>
      </c>
      <c r="F3086">
        <v>1.658085656319211</v>
      </c>
    </row>
    <row r="3087" spans="1:6">
      <c r="A3087" t="s">
        <v>883</v>
      </c>
      <c r="B3087">
        <v>2042</v>
      </c>
      <c r="C3087" t="s">
        <v>323</v>
      </c>
      <c r="D3087">
        <v>1.658085656319211</v>
      </c>
      <c r="E3087">
        <v>0</v>
      </c>
      <c r="F3087">
        <v>1.658085656319211</v>
      </c>
    </row>
    <row r="3088" spans="1:6">
      <c r="A3088" t="s">
        <v>883</v>
      </c>
      <c r="B3088">
        <v>2043</v>
      </c>
      <c r="C3088" t="s">
        <v>323</v>
      </c>
      <c r="D3088">
        <v>1.658085656319211</v>
      </c>
      <c r="E3088">
        <v>0</v>
      </c>
      <c r="F3088">
        <v>1.658085656319211</v>
      </c>
    </row>
    <row r="3089" spans="1:6">
      <c r="A3089" t="s">
        <v>883</v>
      </c>
      <c r="B3089">
        <v>2044</v>
      </c>
      <c r="C3089" t="s">
        <v>323</v>
      </c>
      <c r="D3089">
        <v>1.658085656319211</v>
      </c>
      <c r="E3089">
        <v>0</v>
      </c>
      <c r="F3089">
        <v>1.658085656319211</v>
      </c>
    </row>
    <row r="3090" spans="1:6">
      <c r="A3090" t="s">
        <v>883</v>
      </c>
      <c r="B3090">
        <v>2045</v>
      </c>
      <c r="C3090" t="s">
        <v>323</v>
      </c>
      <c r="D3090">
        <v>1.658085656319211</v>
      </c>
      <c r="E3090">
        <v>0</v>
      </c>
      <c r="F3090">
        <v>1.658085656319211</v>
      </c>
    </row>
    <row r="3091" spans="1:6">
      <c r="A3091" t="s">
        <v>883</v>
      </c>
      <c r="B3091">
        <v>2046</v>
      </c>
      <c r="C3091" t="s">
        <v>323</v>
      </c>
      <c r="D3091">
        <v>1.658085656319211</v>
      </c>
      <c r="E3091">
        <v>0</v>
      </c>
      <c r="F3091">
        <v>1.658085656319211</v>
      </c>
    </row>
    <row r="3092" spans="1:6">
      <c r="A3092" t="s">
        <v>883</v>
      </c>
      <c r="B3092">
        <v>2047</v>
      </c>
      <c r="C3092" t="s">
        <v>323</v>
      </c>
      <c r="D3092">
        <v>1.658085656319211</v>
      </c>
      <c r="E3092">
        <v>0</v>
      </c>
      <c r="F3092">
        <v>1.658085656319211</v>
      </c>
    </row>
    <row r="3093" spans="1:6">
      <c r="A3093" t="s">
        <v>883</v>
      </c>
      <c r="B3093">
        <v>2048</v>
      </c>
      <c r="C3093" t="s">
        <v>323</v>
      </c>
      <c r="D3093">
        <v>1.658085656319211</v>
      </c>
      <c r="E3093">
        <v>0</v>
      </c>
      <c r="F3093">
        <v>1.658085656319211</v>
      </c>
    </row>
    <row r="3094" spans="1:6">
      <c r="A3094" t="s">
        <v>883</v>
      </c>
      <c r="B3094">
        <v>2049</v>
      </c>
      <c r="C3094" t="s">
        <v>323</v>
      </c>
      <c r="D3094">
        <v>1.658085656319211</v>
      </c>
      <c r="E3094">
        <v>0</v>
      </c>
      <c r="F3094">
        <v>1.658085656319211</v>
      </c>
    </row>
    <row r="3095" spans="1:6">
      <c r="A3095" t="s">
        <v>883</v>
      </c>
      <c r="B3095">
        <v>2050</v>
      </c>
      <c r="C3095" t="s">
        <v>323</v>
      </c>
      <c r="D3095">
        <v>1.658085656319211</v>
      </c>
      <c r="E3095">
        <v>0</v>
      </c>
      <c r="F3095">
        <v>1.658085656319211</v>
      </c>
    </row>
    <row r="3096" spans="1:6">
      <c r="A3096" t="s">
        <v>883</v>
      </c>
      <c r="B3096">
        <v>2017</v>
      </c>
      <c r="C3096" t="s">
        <v>891</v>
      </c>
      <c r="D3096">
        <v>0</v>
      </c>
      <c r="E3096">
        <v>0</v>
      </c>
      <c r="F3096">
        <v>0</v>
      </c>
    </row>
    <row r="3097" spans="1:6">
      <c r="A3097" t="s">
        <v>883</v>
      </c>
      <c r="B3097">
        <v>2018</v>
      </c>
      <c r="C3097" t="s">
        <v>891</v>
      </c>
      <c r="D3097">
        <v>6.2968315347920528E-3</v>
      </c>
      <c r="E3097">
        <v>0</v>
      </c>
      <c r="F3097">
        <v>6.2968315347920528E-3</v>
      </c>
    </row>
    <row r="3098" spans="1:6">
      <c r="A3098" t="s">
        <v>883</v>
      </c>
      <c r="B3098">
        <v>2019</v>
      </c>
      <c r="C3098" t="s">
        <v>891</v>
      </c>
      <c r="D3098">
        <v>8.938505816239813E-3</v>
      </c>
      <c r="E3098">
        <v>0</v>
      </c>
      <c r="F3098">
        <v>8.938505816239813E-3</v>
      </c>
    </row>
    <row r="3099" spans="1:6">
      <c r="A3099" t="s">
        <v>883</v>
      </c>
      <c r="B3099">
        <v>2020</v>
      </c>
      <c r="C3099" t="s">
        <v>891</v>
      </c>
      <c r="D3099">
        <v>5.0522566976455782E-3</v>
      </c>
      <c r="E3099">
        <v>0</v>
      </c>
      <c r="F3099">
        <v>5.0522566976455782E-3</v>
      </c>
    </row>
    <row r="3100" spans="1:6">
      <c r="A3100" t="s">
        <v>883</v>
      </c>
      <c r="B3100">
        <v>2021</v>
      </c>
      <c r="C3100" t="s">
        <v>891</v>
      </c>
      <c r="D3100">
        <v>6.7059209335795624E-3</v>
      </c>
      <c r="E3100">
        <v>0</v>
      </c>
      <c r="F3100">
        <v>6.7059209335795624E-3</v>
      </c>
    </row>
    <row r="3101" spans="1:6">
      <c r="A3101" t="s">
        <v>883</v>
      </c>
      <c r="B3101">
        <v>2022</v>
      </c>
      <c r="C3101" t="s">
        <v>891</v>
      </c>
      <c r="D3101">
        <v>6.9713246163126234E-3</v>
      </c>
      <c r="E3101">
        <v>0</v>
      </c>
      <c r="F3101">
        <v>6.9713246163126234E-3</v>
      </c>
    </row>
    <row r="3102" spans="1:6">
      <c r="A3102" t="s">
        <v>883</v>
      </c>
      <c r="B3102">
        <v>2023</v>
      </c>
      <c r="C3102" t="s">
        <v>891</v>
      </c>
      <c r="D3102">
        <v>7.0274291387527488E-3</v>
      </c>
      <c r="E3102">
        <v>0</v>
      </c>
      <c r="F3102">
        <v>7.0274291387527488E-3</v>
      </c>
    </row>
    <row r="3103" spans="1:6">
      <c r="A3103" t="s">
        <v>883</v>
      </c>
      <c r="B3103">
        <v>2024</v>
      </c>
      <c r="C3103" t="s">
        <v>891</v>
      </c>
      <c r="D3103">
        <v>7.2788715759515002E-3</v>
      </c>
      <c r="E3103">
        <v>0</v>
      </c>
      <c r="F3103">
        <v>7.2788715759515002E-3</v>
      </c>
    </row>
    <row r="3104" spans="1:6">
      <c r="A3104" t="s">
        <v>883</v>
      </c>
      <c r="B3104">
        <v>2025</v>
      </c>
      <c r="C3104" t="s">
        <v>891</v>
      </c>
      <c r="D3104">
        <v>7.5629816639375411E-3</v>
      </c>
      <c r="E3104">
        <v>0</v>
      </c>
      <c r="F3104">
        <v>7.5629816639375411E-3</v>
      </c>
    </row>
    <row r="3105" spans="1:6">
      <c r="A3105" t="s">
        <v>883</v>
      </c>
      <c r="B3105">
        <v>2026</v>
      </c>
      <c r="C3105" t="s">
        <v>891</v>
      </c>
      <c r="D3105">
        <v>7.8614407904204955E-3</v>
      </c>
      <c r="E3105">
        <v>0</v>
      </c>
      <c r="F3105">
        <v>7.8614407904204955E-3</v>
      </c>
    </row>
    <row r="3106" spans="1:6">
      <c r="A3106" t="s">
        <v>883</v>
      </c>
      <c r="B3106">
        <v>2027</v>
      </c>
      <c r="C3106" t="s">
        <v>891</v>
      </c>
      <c r="D3106">
        <v>8.5676287714233201E-3</v>
      </c>
      <c r="E3106">
        <v>0</v>
      </c>
      <c r="F3106">
        <v>8.5676287714233201E-3</v>
      </c>
    </row>
    <row r="3107" spans="1:6">
      <c r="A3107" t="s">
        <v>883</v>
      </c>
      <c r="B3107">
        <v>2028</v>
      </c>
      <c r="C3107" t="s">
        <v>891</v>
      </c>
      <c r="D3107">
        <v>8.8781685647104022E-3</v>
      </c>
      <c r="E3107">
        <v>0</v>
      </c>
      <c r="F3107">
        <v>8.8781685647104022E-3</v>
      </c>
    </row>
    <row r="3108" spans="1:6">
      <c r="A3108" t="s">
        <v>883</v>
      </c>
      <c r="B3108">
        <v>2029</v>
      </c>
      <c r="C3108" t="s">
        <v>891</v>
      </c>
      <c r="D3108">
        <v>9.2145422541583099E-3</v>
      </c>
      <c r="E3108">
        <v>0</v>
      </c>
      <c r="F3108">
        <v>9.2145422541583099E-3</v>
      </c>
    </row>
    <row r="3109" spans="1:6">
      <c r="A3109" t="s">
        <v>883</v>
      </c>
      <c r="B3109">
        <v>2030</v>
      </c>
      <c r="C3109" t="s">
        <v>891</v>
      </c>
      <c r="D3109">
        <v>9.5638475279891094E-3</v>
      </c>
      <c r="E3109">
        <v>0</v>
      </c>
      <c r="F3109">
        <v>9.5638475279891094E-3</v>
      </c>
    </row>
    <row r="3110" spans="1:6">
      <c r="A3110" t="s">
        <v>883</v>
      </c>
      <c r="B3110">
        <v>2031</v>
      </c>
      <c r="C3110" t="s">
        <v>891</v>
      </c>
      <c r="D3110">
        <v>9.9320823866390889E-3</v>
      </c>
      <c r="E3110">
        <v>0</v>
      </c>
      <c r="F3110">
        <v>9.9320823866390889E-3</v>
      </c>
    </row>
    <row r="3111" spans="1:6">
      <c r="A3111" t="s">
        <v>883</v>
      </c>
      <c r="B3111">
        <v>2032</v>
      </c>
      <c r="C3111" t="s">
        <v>891</v>
      </c>
      <c r="D3111">
        <v>1.0315811554637431E-2</v>
      </c>
      <c r="E3111">
        <v>0</v>
      </c>
      <c r="F3111">
        <v>1.0315811554637431E-2</v>
      </c>
    </row>
    <row r="3112" spans="1:6">
      <c r="A3112" t="s">
        <v>883</v>
      </c>
      <c r="B3112">
        <v>2033</v>
      </c>
      <c r="C3112" t="s">
        <v>891</v>
      </c>
      <c r="D3112">
        <v>1.071344014610086E-2</v>
      </c>
      <c r="E3112">
        <v>0</v>
      </c>
      <c r="F3112">
        <v>1.071344014610086E-2</v>
      </c>
    </row>
    <row r="3113" spans="1:6">
      <c r="A3113" t="s">
        <v>883</v>
      </c>
      <c r="B3113">
        <v>2034</v>
      </c>
      <c r="C3113" t="s">
        <v>891</v>
      </c>
      <c r="D3113">
        <v>1.112357224830377E-2</v>
      </c>
      <c r="E3113">
        <v>0</v>
      </c>
      <c r="F3113">
        <v>1.112357224830377E-2</v>
      </c>
    </row>
    <row r="3114" spans="1:6">
      <c r="A3114" t="s">
        <v>883</v>
      </c>
      <c r="B3114">
        <v>2035</v>
      </c>
      <c r="C3114" t="s">
        <v>891</v>
      </c>
      <c r="D3114">
        <v>1.154479497150906E-2</v>
      </c>
      <c r="E3114">
        <v>0</v>
      </c>
      <c r="F3114">
        <v>1.154479497150906E-2</v>
      </c>
    </row>
    <row r="3115" spans="1:6">
      <c r="A3115" t="s">
        <v>883</v>
      </c>
      <c r="B3115">
        <v>2036</v>
      </c>
      <c r="C3115" t="s">
        <v>891</v>
      </c>
      <c r="D3115">
        <v>1.197125773691462E-2</v>
      </c>
      <c r="E3115">
        <v>0</v>
      </c>
      <c r="F3115">
        <v>1.197125773691462E-2</v>
      </c>
    </row>
    <row r="3116" spans="1:6">
      <c r="A3116" t="s">
        <v>883</v>
      </c>
      <c r="B3116">
        <v>2037</v>
      </c>
      <c r="C3116" t="s">
        <v>891</v>
      </c>
      <c r="D3116">
        <v>1.2413473964441099E-2</v>
      </c>
      <c r="E3116">
        <v>0</v>
      </c>
      <c r="F3116">
        <v>1.2413473964441099E-2</v>
      </c>
    </row>
    <row r="3117" spans="1:6">
      <c r="A3117" t="s">
        <v>883</v>
      </c>
      <c r="B3117">
        <v>2038</v>
      </c>
      <c r="C3117" t="s">
        <v>891</v>
      </c>
      <c r="D3117">
        <v>1.287202558430357E-2</v>
      </c>
      <c r="E3117">
        <v>0</v>
      </c>
      <c r="F3117">
        <v>1.287202558430357E-2</v>
      </c>
    </row>
    <row r="3118" spans="1:6">
      <c r="A3118" t="s">
        <v>883</v>
      </c>
      <c r="B3118">
        <v>2039</v>
      </c>
      <c r="C3118" t="s">
        <v>891</v>
      </c>
      <c r="D3118">
        <v>1.33475160231204E-2</v>
      </c>
      <c r="E3118">
        <v>0</v>
      </c>
      <c r="F3118">
        <v>1.33475160231204E-2</v>
      </c>
    </row>
    <row r="3119" spans="1:6">
      <c r="A3119" t="s">
        <v>883</v>
      </c>
      <c r="B3119">
        <v>2040</v>
      </c>
      <c r="C3119" t="s">
        <v>891</v>
      </c>
      <c r="D3119">
        <v>1.384057099798679E-2</v>
      </c>
      <c r="E3119">
        <v>0</v>
      </c>
      <c r="F3119">
        <v>1.384057099798679E-2</v>
      </c>
    </row>
    <row r="3120" spans="1:6">
      <c r="A3120" t="s">
        <v>883</v>
      </c>
      <c r="B3120">
        <v>2041</v>
      </c>
      <c r="C3120" t="s">
        <v>891</v>
      </c>
      <c r="D3120">
        <v>1.433967902414071E-2</v>
      </c>
      <c r="E3120">
        <v>0</v>
      </c>
      <c r="F3120">
        <v>1.433967902414071E-2</v>
      </c>
    </row>
    <row r="3121" spans="1:6">
      <c r="A3121" t="s">
        <v>883</v>
      </c>
      <c r="B3121">
        <v>2042</v>
      </c>
      <c r="C3121" t="s">
        <v>891</v>
      </c>
      <c r="D3121">
        <v>1.484419117789817E-2</v>
      </c>
      <c r="E3121">
        <v>0</v>
      </c>
      <c r="F3121">
        <v>1.484419117789817E-2</v>
      </c>
    </row>
    <row r="3122" spans="1:6">
      <c r="A3122" t="s">
        <v>883</v>
      </c>
      <c r="B3122">
        <v>2043</v>
      </c>
      <c r="C3122" t="s">
        <v>891</v>
      </c>
      <c r="D3122">
        <v>1.535342079684888E-2</v>
      </c>
      <c r="E3122">
        <v>0</v>
      </c>
      <c r="F3122">
        <v>1.535342079684888E-2</v>
      </c>
    </row>
    <row r="3123" spans="1:6">
      <c r="A3123" t="s">
        <v>883</v>
      </c>
      <c r="B3123">
        <v>2044</v>
      </c>
      <c r="C3123" t="s">
        <v>891</v>
      </c>
      <c r="D3123">
        <v>1.5866644507984449E-2</v>
      </c>
      <c r="E3123">
        <v>0</v>
      </c>
      <c r="F3123">
        <v>1.5866644507984449E-2</v>
      </c>
    </row>
    <row r="3124" spans="1:6">
      <c r="A3124" t="s">
        <v>883</v>
      </c>
      <c r="B3124">
        <v>2045</v>
      </c>
      <c r="C3124" t="s">
        <v>891</v>
      </c>
      <c r="D3124">
        <v>1.6397023912379328E-2</v>
      </c>
      <c r="E3124">
        <v>0</v>
      </c>
      <c r="F3124">
        <v>1.6397023912379328E-2</v>
      </c>
    </row>
    <row r="3125" spans="1:6">
      <c r="A3125" t="s">
        <v>883</v>
      </c>
      <c r="B3125">
        <v>2046</v>
      </c>
      <c r="C3125" t="s">
        <v>891</v>
      </c>
      <c r="D3125">
        <v>1.6930746695648209E-2</v>
      </c>
      <c r="E3125">
        <v>0</v>
      </c>
      <c r="F3125">
        <v>1.6930746695648209E-2</v>
      </c>
    </row>
    <row r="3126" spans="1:6">
      <c r="A3126" t="s">
        <v>883</v>
      </c>
      <c r="B3126">
        <v>2047</v>
      </c>
      <c r="C3126" t="s">
        <v>891</v>
      </c>
      <c r="D3126">
        <v>1.7466993431290111E-2</v>
      </c>
      <c r="E3126">
        <v>0</v>
      </c>
      <c r="F3126">
        <v>1.7466993431290111E-2</v>
      </c>
    </row>
    <row r="3127" spans="1:6">
      <c r="A3127" t="s">
        <v>883</v>
      </c>
      <c r="B3127">
        <v>2048</v>
      </c>
      <c r="C3127" t="s">
        <v>891</v>
      </c>
      <c r="D3127">
        <v>1.8020224684310689E-2</v>
      </c>
      <c r="E3127">
        <v>0</v>
      </c>
      <c r="F3127">
        <v>1.8020224684310689E-2</v>
      </c>
    </row>
    <row r="3128" spans="1:6">
      <c r="A3128" t="s">
        <v>883</v>
      </c>
      <c r="B3128">
        <v>2049</v>
      </c>
      <c r="C3128" t="s">
        <v>891</v>
      </c>
      <c r="D3128">
        <v>1.857517986123379E-2</v>
      </c>
      <c r="E3128">
        <v>0</v>
      </c>
      <c r="F3128">
        <v>1.857517986123379E-2</v>
      </c>
    </row>
    <row r="3129" spans="1:6">
      <c r="A3129" t="s">
        <v>883</v>
      </c>
      <c r="B3129">
        <v>2050</v>
      </c>
      <c r="C3129" t="s">
        <v>891</v>
      </c>
      <c r="D3129">
        <v>1.914722557136549E-2</v>
      </c>
      <c r="E3129">
        <v>0</v>
      </c>
      <c r="F3129">
        <v>1.914722557136549E-2</v>
      </c>
    </row>
    <row r="3130" spans="1:6">
      <c r="A3130" t="s">
        <v>883</v>
      </c>
      <c r="B3130">
        <v>2017</v>
      </c>
      <c r="C3130" t="s">
        <v>854</v>
      </c>
      <c r="D3130">
        <v>0</v>
      </c>
      <c r="E3130">
        <v>0</v>
      </c>
      <c r="F3130">
        <v>0</v>
      </c>
    </row>
    <row r="3131" spans="1:6">
      <c r="A3131" t="s">
        <v>883</v>
      </c>
      <c r="B3131">
        <v>2018</v>
      </c>
      <c r="C3131" t="s">
        <v>854</v>
      </c>
      <c r="D3131">
        <v>20.593525591375581</v>
      </c>
      <c r="E3131">
        <v>0</v>
      </c>
      <c r="F3131">
        <v>20.593525591375581</v>
      </c>
    </row>
    <row r="3132" spans="1:6">
      <c r="A3132" t="s">
        <v>883</v>
      </c>
      <c r="B3132">
        <v>2019</v>
      </c>
      <c r="C3132" t="s">
        <v>854</v>
      </c>
      <c r="D3132">
        <v>23.528716404313339</v>
      </c>
      <c r="E3132">
        <v>0</v>
      </c>
      <c r="F3132">
        <v>23.528716404313339</v>
      </c>
    </row>
    <row r="3133" spans="1:6">
      <c r="A3133" t="s">
        <v>883</v>
      </c>
      <c r="B3133">
        <v>2020</v>
      </c>
      <c r="C3133" t="s">
        <v>854</v>
      </c>
      <c r="D3133">
        <v>36.698645784783608</v>
      </c>
      <c r="E3133">
        <v>0</v>
      </c>
      <c r="F3133">
        <v>36.698645784783608</v>
      </c>
    </row>
    <row r="3134" spans="1:6">
      <c r="A3134" t="s">
        <v>883</v>
      </c>
      <c r="B3134">
        <v>2021</v>
      </c>
      <c r="C3134" t="s">
        <v>854</v>
      </c>
      <c r="D3134">
        <v>27.467509270119951</v>
      </c>
      <c r="E3134">
        <v>0</v>
      </c>
      <c r="F3134">
        <v>27.467509270119951</v>
      </c>
    </row>
    <row r="3135" spans="1:6">
      <c r="A3135" t="s">
        <v>883</v>
      </c>
      <c r="B3135">
        <v>2022</v>
      </c>
      <c r="C3135" t="s">
        <v>854</v>
      </c>
      <c r="D3135">
        <v>0</v>
      </c>
      <c r="E3135">
        <v>0</v>
      </c>
      <c r="F3135">
        <v>0</v>
      </c>
    </row>
    <row r="3136" spans="1:6">
      <c r="A3136" t="s">
        <v>883</v>
      </c>
      <c r="B3136">
        <v>2023</v>
      </c>
      <c r="C3136" t="s">
        <v>854</v>
      </c>
      <c r="D3136">
        <v>0</v>
      </c>
      <c r="E3136">
        <v>0</v>
      </c>
      <c r="F3136">
        <v>0</v>
      </c>
    </row>
    <row r="3137" spans="1:6">
      <c r="A3137" t="s">
        <v>883</v>
      </c>
      <c r="B3137">
        <v>2024</v>
      </c>
      <c r="C3137" t="s">
        <v>854</v>
      </c>
      <c r="D3137">
        <v>0</v>
      </c>
      <c r="E3137">
        <v>0</v>
      </c>
      <c r="F3137">
        <v>0</v>
      </c>
    </row>
    <row r="3138" spans="1:6">
      <c r="A3138" t="s">
        <v>883</v>
      </c>
      <c r="B3138">
        <v>2025</v>
      </c>
      <c r="C3138" t="s">
        <v>854</v>
      </c>
      <c r="D3138">
        <v>0</v>
      </c>
      <c r="E3138">
        <v>0</v>
      </c>
      <c r="F3138">
        <v>0</v>
      </c>
    </row>
    <row r="3139" spans="1:6">
      <c r="A3139" t="s">
        <v>883</v>
      </c>
      <c r="B3139">
        <v>2026</v>
      </c>
      <c r="C3139" t="s">
        <v>854</v>
      </c>
      <c r="D3139">
        <v>0</v>
      </c>
      <c r="E3139">
        <v>0</v>
      </c>
      <c r="F3139">
        <v>0</v>
      </c>
    </row>
    <row r="3140" spans="1:6">
      <c r="A3140" t="s">
        <v>883</v>
      </c>
      <c r="B3140">
        <v>2027</v>
      </c>
      <c r="C3140" t="s">
        <v>854</v>
      </c>
      <c r="D3140">
        <v>0</v>
      </c>
      <c r="E3140">
        <v>0</v>
      </c>
      <c r="F3140">
        <v>0</v>
      </c>
    </row>
    <row r="3141" spans="1:6">
      <c r="A3141" t="s">
        <v>883</v>
      </c>
      <c r="B3141">
        <v>2028</v>
      </c>
      <c r="C3141" t="s">
        <v>854</v>
      </c>
      <c r="D3141">
        <v>0</v>
      </c>
      <c r="E3141">
        <v>0</v>
      </c>
      <c r="F3141">
        <v>0</v>
      </c>
    </row>
    <row r="3142" spans="1:6">
      <c r="A3142" t="s">
        <v>883</v>
      </c>
      <c r="B3142">
        <v>2029</v>
      </c>
      <c r="C3142" t="s">
        <v>854</v>
      </c>
      <c r="D3142">
        <v>0</v>
      </c>
      <c r="E3142">
        <v>0</v>
      </c>
      <c r="F3142">
        <v>0</v>
      </c>
    </row>
    <row r="3143" spans="1:6">
      <c r="A3143" t="s">
        <v>883</v>
      </c>
      <c r="B3143">
        <v>2030</v>
      </c>
      <c r="C3143" t="s">
        <v>854</v>
      </c>
      <c r="D3143">
        <v>0</v>
      </c>
      <c r="E3143">
        <v>0</v>
      </c>
      <c r="F3143">
        <v>0</v>
      </c>
    </row>
    <row r="3144" spans="1:6">
      <c r="A3144" t="s">
        <v>883</v>
      </c>
      <c r="B3144">
        <v>2031</v>
      </c>
      <c r="C3144" t="s">
        <v>854</v>
      </c>
      <c r="D3144">
        <v>0</v>
      </c>
      <c r="E3144">
        <v>0</v>
      </c>
      <c r="F3144">
        <v>0</v>
      </c>
    </row>
    <row r="3145" spans="1:6">
      <c r="A3145" t="s">
        <v>883</v>
      </c>
      <c r="B3145">
        <v>2032</v>
      </c>
      <c r="C3145" t="s">
        <v>854</v>
      </c>
      <c r="D3145">
        <v>0</v>
      </c>
      <c r="E3145">
        <v>0</v>
      </c>
      <c r="F3145">
        <v>0</v>
      </c>
    </row>
    <row r="3146" spans="1:6">
      <c r="A3146" t="s">
        <v>883</v>
      </c>
      <c r="B3146">
        <v>2033</v>
      </c>
      <c r="C3146" t="s">
        <v>854</v>
      </c>
      <c r="D3146">
        <v>0</v>
      </c>
      <c r="E3146">
        <v>0</v>
      </c>
      <c r="F3146">
        <v>0</v>
      </c>
    </row>
    <row r="3147" spans="1:6">
      <c r="A3147" t="s">
        <v>883</v>
      </c>
      <c r="B3147">
        <v>2034</v>
      </c>
      <c r="C3147" t="s">
        <v>854</v>
      </c>
      <c r="D3147">
        <v>0</v>
      </c>
      <c r="E3147">
        <v>0</v>
      </c>
      <c r="F3147">
        <v>0</v>
      </c>
    </row>
    <row r="3148" spans="1:6">
      <c r="A3148" t="s">
        <v>883</v>
      </c>
      <c r="B3148">
        <v>2035</v>
      </c>
      <c r="C3148" t="s">
        <v>854</v>
      </c>
      <c r="D3148">
        <v>0</v>
      </c>
      <c r="E3148">
        <v>0</v>
      </c>
      <c r="F3148">
        <v>0</v>
      </c>
    </row>
    <row r="3149" spans="1:6">
      <c r="A3149" t="s">
        <v>883</v>
      </c>
      <c r="B3149">
        <v>2036</v>
      </c>
      <c r="C3149" t="s">
        <v>854</v>
      </c>
      <c r="D3149">
        <v>0</v>
      </c>
      <c r="E3149">
        <v>0</v>
      </c>
      <c r="F3149">
        <v>0</v>
      </c>
    </row>
    <row r="3150" spans="1:6">
      <c r="A3150" t="s">
        <v>883</v>
      </c>
      <c r="B3150">
        <v>2037</v>
      </c>
      <c r="C3150" t="s">
        <v>854</v>
      </c>
      <c r="D3150">
        <v>0</v>
      </c>
      <c r="E3150">
        <v>0</v>
      </c>
      <c r="F3150">
        <v>0</v>
      </c>
    </row>
    <row r="3151" spans="1:6">
      <c r="A3151" t="s">
        <v>883</v>
      </c>
      <c r="B3151">
        <v>2038</v>
      </c>
      <c r="C3151" t="s">
        <v>854</v>
      </c>
      <c r="D3151">
        <v>0</v>
      </c>
      <c r="E3151">
        <v>0</v>
      </c>
      <c r="F3151">
        <v>0</v>
      </c>
    </row>
    <row r="3152" spans="1:6">
      <c r="A3152" t="s">
        <v>883</v>
      </c>
      <c r="B3152">
        <v>2039</v>
      </c>
      <c r="C3152" t="s">
        <v>854</v>
      </c>
      <c r="D3152">
        <v>0</v>
      </c>
      <c r="E3152">
        <v>0</v>
      </c>
      <c r="F3152">
        <v>0</v>
      </c>
    </row>
    <row r="3153" spans="1:6">
      <c r="A3153" t="s">
        <v>883</v>
      </c>
      <c r="B3153">
        <v>2040</v>
      </c>
      <c r="C3153" t="s">
        <v>854</v>
      </c>
      <c r="D3153">
        <v>0</v>
      </c>
      <c r="E3153">
        <v>0</v>
      </c>
      <c r="F3153">
        <v>0</v>
      </c>
    </row>
    <row r="3154" spans="1:6">
      <c r="A3154" t="s">
        <v>883</v>
      </c>
      <c r="B3154">
        <v>2041</v>
      </c>
      <c r="C3154" t="s">
        <v>854</v>
      </c>
      <c r="D3154">
        <v>0</v>
      </c>
      <c r="E3154">
        <v>0</v>
      </c>
      <c r="F3154">
        <v>0</v>
      </c>
    </row>
    <row r="3155" spans="1:6">
      <c r="A3155" t="s">
        <v>883</v>
      </c>
      <c r="B3155">
        <v>2042</v>
      </c>
      <c r="C3155" t="s">
        <v>854</v>
      </c>
      <c r="D3155">
        <v>0</v>
      </c>
      <c r="E3155">
        <v>0</v>
      </c>
      <c r="F3155">
        <v>0</v>
      </c>
    </row>
    <row r="3156" spans="1:6">
      <c r="A3156" t="s">
        <v>883</v>
      </c>
      <c r="B3156">
        <v>2043</v>
      </c>
      <c r="C3156" t="s">
        <v>854</v>
      </c>
      <c r="D3156">
        <v>0</v>
      </c>
      <c r="E3156">
        <v>0</v>
      </c>
      <c r="F3156">
        <v>0</v>
      </c>
    </row>
    <row r="3157" spans="1:6">
      <c r="A3157" t="s">
        <v>883</v>
      </c>
      <c r="B3157">
        <v>2044</v>
      </c>
      <c r="C3157" t="s">
        <v>854</v>
      </c>
      <c r="D3157">
        <v>0</v>
      </c>
      <c r="E3157">
        <v>0</v>
      </c>
      <c r="F3157">
        <v>0</v>
      </c>
    </row>
    <row r="3158" spans="1:6">
      <c r="A3158" t="s">
        <v>883</v>
      </c>
      <c r="B3158">
        <v>2045</v>
      </c>
      <c r="C3158" t="s">
        <v>854</v>
      </c>
      <c r="D3158">
        <v>0</v>
      </c>
      <c r="E3158">
        <v>0</v>
      </c>
      <c r="F3158">
        <v>0</v>
      </c>
    </row>
    <row r="3159" spans="1:6">
      <c r="A3159" t="s">
        <v>883</v>
      </c>
      <c r="B3159">
        <v>2046</v>
      </c>
      <c r="C3159" t="s">
        <v>854</v>
      </c>
      <c r="D3159">
        <v>0</v>
      </c>
      <c r="E3159">
        <v>0</v>
      </c>
      <c r="F3159">
        <v>0</v>
      </c>
    </row>
    <row r="3160" spans="1:6">
      <c r="A3160" t="s">
        <v>883</v>
      </c>
      <c r="B3160">
        <v>2047</v>
      </c>
      <c r="C3160" t="s">
        <v>854</v>
      </c>
      <c r="D3160">
        <v>0</v>
      </c>
      <c r="E3160">
        <v>0</v>
      </c>
      <c r="F3160">
        <v>0</v>
      </c>
    </row>
    <row r="3161" spans="1:6">
      <c r="A3161" t="s">
        <v>883</v>
      </c>
      <c r="B3161">
        <v>2048</v>
      </c>
      <c r="C3161" t="s">
        <v>854</v>
      </c>
      <c r="D3161">
        <v>0</v>
      </c>
      <c r="E3161">
        <v>0</v>
      </c>
      <c r="F3161">
        <v>0</v>
      </c>
    </row>
    <row r="3162" spans="1:6">
      <c r="A3162" t="s">
        <v>883</v>
      </c>
      <c r="B3162">
        <v>2049</v>
      </c>
      <c r="C3162" t="s">
        <v>854</v>
      </c>
      <c r="D3162">
        <v>0</v>
      </c>
      <c r="E3162">
        <v>0</v>
      </c>
      <c r="F3162">
        <v>0</v>
      </c>
    </row>
    <row r="3163" spans="1:6">
      <c r="A3163" t="s">
        <v>883</v>
      </c>
      <c r="B3163">
        <v>2050</v>
      </c>
      <c r="C3163" t="s">
        <v>854</v>
      </c>
      <c r="D3163">
        <v>0</v>
      </c>
      <c r="E3163">
        <v>0</v>
      </c>
      <c r="F3163">
        <v>0</v>
      </c>
    </row>
    <row r="3164" spans="1:6">
      <c r="A3164" t="s">
        <v>883</v>
      </c>
      <c r="B3164">
        <v>2017</v>
      </c>
      <c r="C3164" t="s">
        <v>847</v>
      </c>
      <c r="D3164">
        <v>0</v>
      </c>
      <c r="E3164">
        <v>0</v>
      </c>
      <c r="F3164">
        <v>0</v>
      </c>
    </row>
    <row r="3165" spans="1:6">
      <c r="A3165" t="s">
        <v>883</v>
      </c>
      <c r="B3165">
        <v>2018</v>
      </c>
      <c r="C3165" t="s">
        <v>847</v>
      </c>
      <c r="D3165">
        <v>1588.609209167844</v>
      </c>
      <c r="E3165">
        <v>0</v>
      </c>
      <c r="F3165">
        <v>1588.609209167844</v>
      </c>
    </row>
    <row r="3166" spans="1:6">
      <c r="A3166" t="s">
        <v>883</v>
      </c>
      <c r="B3166">
        <v>2019</v>
      </c>
      <c r="C3166" t="s">
        <v>847</v>
      </c>
      <c r="D3166">
        <v>1570.371270272336</v>
      </c>
      <c r="E3166">
        <v>0</v>
      </c>
      <c r="F3166">
        <v>1570.371270272336</v>
      </c>
    </row>
    <row r="3167" spans="1:6">
      <c r="A3167" t="s">
        <v>883</v>
      </c>
      <c r="B3167">
        <v>2020</v>
      </c>
      <c r="C3167" t="s">
        <v>847</v>
      </c>
      <c r="D3167">
        <v>1680.781024184738</v>
      </c>
      <c r="E3167">
        <v>0</v>
      </c>
      <c r="F3167">
        <v>1680.781024184738</v>
      </c>
    </row>
    <row r="3168" spans="1:6">
      <c r="A3168" t="s">
        <v>883</v>
      </c>
      <c r="B3168">
        <v>2021</v>
      </c>
      <c r="C3168" t="s">
        <v>847</v>
      </c>
      <c r="D3168">
        <v>1622.954806439318</v>
      </c>
      <c r="E3168">
        <v>0</v>
      </c>
      <c r="F3168">
        <v>1622.954806439318</v>
      </c>
    </row>
    <row r="3169" spans="1:6">
      <c r="A3169" t="s">
        <v>883</v>
      </c>
      <c r="B3169">
        <v>2022</v>
      </c>
      <c r="C3169" t="s">
        <v>847</v>
      </c>
      <c r="D3169">
        <v>1755.371690429376</v>
      </c>
      <c r="E3169">
        <v>0</v>
      </c>
      <c r="F3169">
        <v>1755.371690429376</v>
      </c>
    </row>
    <row r="3170" spans="1:6">
      <c r="A3170" t="s">
        <v>883</v>
      </c>
      <c r="B3170">
        <v>2023</v>
      </c>
      <c r="C3170" t="s">
        <v>847</v>
      </c>
      <c r="D3170">
        <v>1370.063169691299</v>
      </c>
      <c r="E3170">
        <v>0</v>
      </c>
      <c r="F3170">
        <v>1370.063169691299</v>
      </c>
    </row>
    <row r="3171" spans="1:6">
      <c r="A3171" t="s">
        <v>883</v>
      </c>
      <c r="B3171">
        <v>2024</v>
      </c>
      <c r="C3171" t="s">
        <v>847</v>
      </c>
      <c r="D3171">
        <v>1230.7000505078699</v>
      </c>
      <c r="E3171">
        <v>0</v>
      </c>
      <c r="F3171">
        <v>1230.7000505078699</v>
      </c>
    </row>
    <row r="3172" spans="1:6">
      <c r="A3172" t="s">
        <v>883</v>
      </c>
      <c r="B3172">
        <v>2025</v>
      </c>
      <c r="C3172" t="s">
        <v>847</v>
      </c>
      <c r="D3172">
        <v>1178.9053003712179</v>
      </c>
      <c r="E3172">
        <v>0</v>
      </c>
      <c r="F3172">
        <v>1178.9053003712179</v>
      </c>
    </row>
    <row r="3173" spans="1:6">
      <c r="A3173" t="s">
        <v>883</v>
      </c>
      <c r="B3173">
        <v>2026</v>
      </c>
      <c r="C3173" t="s">
        <v>847</v>
      </c>
      <c r="D3173">
        <v>1162.8023579957589</v>
      </c>
      <c r="E3173">
        <v>0</v>
      </c>
      <c r="F3173">
        <v>1162.8023579957589</v>
      </c>
    </row>
    <row r="3174" spans="1:6">
      <c r="A3174" t="s">
        <v>883</v>
      </c>
      <c r="B3174">
        <v>2027</v>
      </c>
      <c r="C3174" t="s">
        <v>847</v>
      </c>
      <c r="D3174">
        <v>1170.471390503438</v>
      </c>
      <c r="E3174">
        <v>0</v>
      </c>
      <c r="F3174">
        <v>1170.471390503438</v>
      </c>
    </row>
    <row r="3175" spans="1:6">
      <c r="A3175" t="s">
        <v>883</v>
      </c>
      <c r="B3175">
        <v>2028</v>
      </c>
      <c r="C3175" t="s">
        <v>847</v>
      </c>
      <c r="D3175">
        <v>1180.2145722245159</v>
      </c>
      <c r="E3175">
        <v>0</v>
      </c>
      <c r="F3175">
        <v>1180.2145722245159</v>
      </c>
    </row>
    <row r="3176" spans="1:6">
      <c r="A3176" t="s">
        <v>883</v>
      </c>
      <c r="B3176">
        <v>2029</v>
      </c>
      <c r="C3176" t="s">
        <v>847</v>
      </c>
      <c r="D3176">
        <v>1191.2473759755719</v>
      </c>
      <c r="E3176">
        <v>0</v>
      </c>
      <c r="F3176">
        <v>1191.2473759755719</v>
      </c>
    </row>
    <row r="3177" spans="1:6">
      <c r="A3177" t="s">
        <v>883</v>
      </c>
      <c r="B3177">
        <v>2030</v>
      </c>
      <c r="C3177" t="s">
        <v>847</v>
      </c>
      <c r="D3177">
        <v>1202.9410285138299</v>
      </c>
      <c r="E3177">
        <v>0</v>
      </c>
      <c r="F3177">
        <v>1202.9410285138299</v>
      </c>
    </row>
    <row r="3178" spans="1:6">
      <c r="A3178" t="s">
        <v>883</v>
      </c>
      <c r="B3178">
        <v>2031</v>
      </c>
      <c r="C3178" t="s">
        <v>847</v>
      </c>
      <c r="D3178">
        <v>1215.1089605162431</v>
      </c>
      <c r="E3178">
        <v>0</v>
      </c>
      <c r="F3178">
        <v>1215.1089605162431</v>
      </c>
    </row>
    <row r="3179" spans="1:6">
      <c r="A3179" t="s">
        <v>883</v>
      </c>
      <c r="B3179">
        <v>2032</v>
      </c>
      <c r="C3179" t="s">
        <v>847</v>
      </c>
      <c r="D3179">
        <v>1227.588208840308</v>
      </c>
      <c r="E3179">
        <v>0</v>
      </c>
      <c r="F3179">
        <v>1227.588208840308</v>
      </c>
    </row>
    <row r="3180" spans="1:6">
      <c r="A3180" t="s">
        <v>883</v>
      </c>
      <c r="B3180">
        <v>2033</v>
      </c>
      <c r="C3180" t="s">
        <v>847</v>
      </c>
      <c r="D3180">
        <v>1240.265991967555</v>
      </c>
      <c r="E3180">
        <v>0</v>
      </c>
      <c r="F3180">
        <v>1240.265991967555</v>
      </c>
    </row>
    <row r="3181" spans="1:6">
      <c r="A3181" t="s">
        <v>883</v>
      </c>
      <c r="B3181">
        <v>2034</v>
      </c>
      <c r="C3181" t="s">
        <v>847</v>
      </c>
      <c r="D3181">
        <v>1253.0595985989171</v>
      </c>
      <c r="E3181">
        <v>0</v>
      </c>
      <c r="F3181">
        <v>1253.0595985989171</v>
      </c>
    </row>
    <row r="3182" spans="1:6">
      <c r="A3182" t="s">
        <v>883</v>
      </c>
      <c r="B3182">
        <v>2035</v>
      </c>
      <c r="C3182" t="s">
        <v>847</v>
      </c>
      <c r="D3182">
        <v>1265.9029358420121</v>
      </c>
      <c r="E3182">
        <v>0</v>
      </c>
      <c r="F3182">
        <v>1265.9029358420121</v>
      </c>
    </row>
    <row r="3183" spans="1:6">
      <c r="A3183" t="s">
        <v>883</v>
      </c>
      <c r="B3183">
        <v>2036</v>
      </c>
      <c r="C3183" t="s">
        <v>847</v>
      </c>
      <c r="D3183">
        <v>1278.6697934529479</v>
      </c>
      <c r="E3183">
        <v>0</v>
      </c>
      <c r="F3183">
        <v>1278.6697934529479</v>
      </c>
    </row>
    <row r="3184" spans="1:6">
      <c r="A3184" t="s">
        <v>883</v>
      </c>
      <c r="B3184">
        <v>2037</v>
      </c>
      <c r="C3184" t="s">
        <v>847</v>
      </c>
      <c r="D3184">
        <v>1291.469979706505</v>
      </c>
      <c r="E3184">
        <v>0</v>
      </c>
      <c r="F3184">
        <v>1291.469979706505</v>
      </c>
    </row>
    <row r="3185" spans="1:6">
      <c r="A3185" t="s">
        <v>883</v>
      </c>
      <c r="B3185">
        <v>2038</v>
      </c>
      <c r="C3185" t="s">
        <v>847</v>
      </c>
      <c r="D3185">
        <v>1304.3545474611949</v>
      </c>
      <c r="E3185">
        <v>0</v>
      </c>
      <c r="F3185">
        <v>1304.3545474611949</v>
      </c>
    </row>
    <row r="3186" spans="1:6">
      <c r="A3186" t="s">
        <v>883</v>
      </c>
      <c r="B3186">
        <v>2039</v>
      </c>
      <c r="C3186" t="s">
        <v>847</v>
      </c>
      <c r="D3186">
        <v>1317.347597633699</v>
      </c>
      <c r="E3186">
        <v>0</v>
      </c>
      <c r="F3186">
        <v>1317.347597633699</v>
      </c>
    </row>
    <row r="3187" spans="1:6">
      <c r="A3187" t="s">
        <v>883</v>
      </c>
      <c r="B3187">
        <v>2040</v>
      </c>
      <c r="C3187" t="s">
        <v>847</v>
      </c>
      <c r="D3187">
        <v>1330.4608762401699</v>
      </c>
      <c r="E3187">
        <v>0</v>
      </c>
      <c r="F3187">
        <v>1330.4608762401699</v>
      </c>
    </row>
    <row r="3188" spans="1:6">
      <c r="A3188" t="s">
        <v>883</v>
      </c>
      <c r="B3188">
        <v>2041</v>
      </c>
      <c r="C3188" t="s">
        <v>847</v>
      </c>
      <c r="D3188">
        <v>1343.5307630572649</v>
      </c>
      <c r="E3188">
        <v>0</v>
      </c>
      <c r="F3188">
        <v>1343.5307630572649</v>
      </c>
    </row>
    <row r="3189" spans="1:6">
      <c r="A3189" t="s">
        <v>883</v>
      </c>
      <c r="B3189">
        <v>2042</v>
      </c>
      <c r="C3189" t="s">
        <v>847</v>
      </c>
      <c r="D3189">
        <v>1356.4778858419429</v>
      </c>
      <c r="E3189">
        <v>0</v>
      </c>
      <c r="F3189">
        <v>1356.4778858419429</v>
      </c>
    </row>
    <row r="3190" spans="1:6">
      <c r="A3190" t="s">
        <v>883</v>
      </c>
      <c r="B3190">
        <v>2043</v>
      </c>
      <c r="C3190" t="s">
        <v>847</v>
      </c>
      <c r="D3190">
        <v>1369.2615395641581</v>
      </c>
      <c r="E3190">
        <v>0</v>
      </c>
      <c r="F3190">
        <v>1369.2615395641581</v>
      </c>
    </row>
    <row r="3191" spans="1:6">
      <c r="A3191" t="s">
        <v>883</v>
      </c>
      <c r="B3191">
        <v>2044</v>
      </c>
      <c r="C3191" t="s">
        <v>847</v>
      </c>
      <c r="D3191">
        <v>1381.8587906327709</v>
      </c>
      <c r="E3191">
        <v>0</v>
      </c>
      <c r="F3191">
        <v>1381.8587906327709</v>
      </c>
    </row>
    <row r="3192" spans="1:6">
      <c r="A3192" t="s">
        <v>883</v>
      </c>
      <c r="B3192">
        <v>2045</v>
      </c>
      <c r="C3192" t="s">
        <v>847</v>
      </c>
      <c r="D3192">
        <v>1394.4313552511501</v>
      </c>
      <c r="E3192">
        <v>0</v>
      </c>
      <c r="F3192">
        <v>1394.4313552511501</v>
      </c>
    </row>
    <row r="3193" spans="1:6">
      <c r="A3193" t="s">
        <v>883</v>
      </c>
      <c r="B3193">
        <v>2046</v>
      </c>
      <c r="C3193" t="s">
        <v>847</v>
      </c>
      <c r="D3193">
        <v>1406.875851155155</v>
      </c>
      <c r="E3193">
        <v>0</v>
      </c>
      <c r="F3193">
        <v>1406.875851155155</v>
      </c>
    </row>
    <row r="3194" spans="1:6">
      <c r="A3194" t="s">
        <v>883</v>
      </c>
      <c r="B3194">
        <v>2047</v>
      </c>
      <c r="C3194" t="s">
        <v>847</v>
      </c>
      <c r="D3194">
        <v>1419.140664664631</v>
      </c>
      <c r="E3194">
        <v>0</v>
      </c>
      <c r="F3194">
        <v>1419.140664664631</v>
      </c>
    </row>
    <row r="3195" spans="1:6">
      <c r="A3195" t="s">
        <v>883</v>
      </c>
      <c r="B3195">
        <v>2048</v>
      </c>
      <c r="C3195" t="s">
        <v>847</v>
      </c>
      <c r="D3195">
        <v>1431.379272023933</v>
      </c>
      <c r="E3195">
        <v>0</v>
      </c>
      <c r="F3195">
        <v>1431.379272023933</v>
      </c>
    </row>
    <row r="3196" spans="1:6">
      <c r="A3196" t="s">
        <v>883</v>
      </c>
      <c r="B3196">
        <v>2049</v>
      </c>
      <c r="C3196" t="s">
        <v>847</v>
      </c>
      <c r="D3196">
        <v>1443.479597608238</v>
      </c>
      <c r="E3196">
        <v>0</v>
      </c>
      <c r="F3196">
        <v>1443.479597608238</v>
      </c>
    </row>
    <row r="3197" spans="1:6">
      <c r="A3197" t="s">
        <v>883</v>
      </c>
      <c r="B3197">
        <v>2050</v>
      </c>
      <c r="C3197" t="s">
        <v>847</v>
      </c>
      <c r="D3197">
        <v>1455.570595114059</v>
      </c>
      <c r="E3197">
        <v>0</v>
      </c>
      <c r="F3197">
        <v>1455.570595114059</v>
      </c>
    </row>
    <row r="3198" spans="1:6">
      <c r="A3198" t="s">
        <v>883</v>
      </c>
      <c r="B3198">
        <v>2017</v>
      </c>
      <c r="C3198" t="s">
        <v>892</v>
      </c>
      <c r="D3198">
        <v>0</v>
      </c>
      <c r="E3198">
        <v>0</v>
      </c>
      <c r="F3198">
        <v>0</v>
      </c>
    </row>
    <row r="3199" spans="1:6">
      <c r="A3199" t="s">
        <v>883</v>
      </c>
      <c r="B3199">
        <v>2018</v>
      </c>
      <c r="C3199" t="s">
        <v>892</v>
      </c>
      <c r="D3199">
        <v>0</v>
      </c>
      <c r="E3199">
        <v>0</v>
      </c>
      <c r="F3199">
        <v>0</v>
      </c>
    </row>
    <row r="3200" spans="1:6">
      <c r="A3200" t="s">
        <v>883</v>
      </c>
      <c r="B3200">
        <v>2019</v>
      </c>
      <c r="C3200" t="s">
        <v>892</v>
      </c>
      <c r="D3200">
        <v>0</v>
      </c>
      <c r="E3200">
        <v>0</v>
      </c>
      <c r="F3200">
        <v>0</v>
      </c>
    </row>
    <row r="3201" spans="1:6">
      <c r="A3201" t="s">
        <v>883</v>
      </c>
      <c r="B3201">
        <v>2020</v>
      </c>
      <c r="C3201" t="s">
        <v>892</v>
      </c>
      <c r="D3201">
        <v>4.2713861456280666</v>
      </c>
      <c r="E3201">
        <v>0</v>
      </c>
      <c r="F3201">
        <v>4.2713861456280666</v>
      </c>
    </row>
    <row r="3202" spans="1:6">
      <c r="A3202" t="s">
        <v>883</v>
      </c>
      <c r="B3202">
        <v>2021</v>
      </c>
      <c r="C3202" t="s">
        <v>892</v>
      </c>
      <c r="D3202">
        <v>5.0268908337809819</v>
      </c>
      <c r="E3202">
        <v>0</v>
      </c>
      <c r="F3202">
        <v>5.0268908337809819</v>
      </c>
    </row>
    <row r="3203" spans="1:6">
      <c r="A3203" t="s">
        <v>883</v>
      </c>
      <c r="B3203">
        <v>2022</v>
      </c>
      <c r="C3203" t="s">
        <v>892</v>
      </c>
      <c r="D3203">
        <v>5.0866927209449058</v>
      </c>
      <c r="E3203">
        <v>0</v>
      </c>
      <c r="F3203">
        <v>5.0866927209449058</v>
      </c>
    </row>
    <row r="3204" spans="1:6">
      <c r="A3204" t="s">
        <v>883</v>
      </c>
      <c r="B3204">
        <v>2023</v>
      </c>
      <c r="C3204" t="s">
        <v>892</v>
      </c>
      <c r="D3204">
        <v>5.0991309578173336</v>
      </c>
      <c r="E3204">
        <v>0</v>
      </c>
      <c r="F3204">
        <v>5.0991309578173336</v>
      </c>
    </row>
    <row r="3205" spans="1:6">
      <c r="A3205" t="s">
        <v>883</v>
      </c>
      <c r="B3205">
        <v>2024</v>
      </c>
      <c r="C3205" t="s">
        <v>892</v>
      </c>
      <c r="D3205">
        <v>5.1540423128303336</v>
      </c>
      <c r="E3205">
        <v>0</v>
      </c>
      <c r="F3205">
        <v>5.1540423128303336</v>
      </c>
    </row>
    <row r="3206" spans="1:6">
      <c r="A3206" t="s">
        <v>883</v>
      </c>
      <c r="B3206">
        <v>2025</v>
      </c>
      <c r="C3206" t="s">
        <v>892</v>
      </c>
      <c r="D3206">
        <v>5.2145230932978626</v>
      </c>
      <c r="E3206">
        <v>0</v>
      </c>
      <c r="F3206">
        <v>5.2145230932978626</v>
      </c>
    </row>
    <row r="3207" spans="1:6">
      <c r="A3207" t="s">
        <v>883</v>
      </c>
      <c r="B3207">
        <v>2026</v>
      </c>
      <c r="C3207" t="s">
        <v>892</v>
      </c>
      <c r="D3207">
        <v>5.2763802680382659</v>
      </c>
      <c r="E3207">
        <v>0</v>
      </c>
      <c r="F3207">
        <v>5.2763802680382659</v>
      </c>
    </row>
    <row r="3208" spans="1:6">
      <c r="A3208" t="s">
        <v>883</v>
      </c>
      <c r="B3208">
        <v>2027</v>
      </c>
      <c r="C3208" t="s">
        <v>892</v>
      </c>
      <c r="D3208">
        <v>5.4164992315109233</v>
      </c>
      <c r="E3208">
        <v>0</v>
      </c>
      <c r="F3208">
        <v>5.4164992315109233</v>
      </c>
    </row>
    <row r="3209" spans="1:6">
      <c r="A3209" t="s">
        <v>883</v>
      </c>
      <c r="B3209">
        <v>2028</v>
      </c>
      <c r="C3209" t="s">
        <v>892</v>
      </c>
      <c r="D3209">
        <v>5.4755779171950998</v>
      </c>
      <c r="E3209">
        <v>0</v>
      </c>
      <c r="F3209">
        <v>5.4755779171950998</v>
      </c>
    </row>
    <row r="3210" spans="1:6">
      <c r="A3210" t="s">
        <v>883</v>
      </c>
      <c r="B3210">
        <v>2029</v>
      </c>
      <c r="C3210" t="s">
        <v>892</v>
      </c>
      <c r="D3210">
        <v>5.5379719652578254</v>
      </c>
      <c r="E3210">
        <v>0</v>
      </c>
      <c r="F3210">
        <v>5.5379719652578254</v>
      </c>
    </row>
    <row r="3211" spans="1:6">
      <c r="A3211" t="s">
        <v>883</v>
      </c>
      <c r="B3211">
        <v>2030</v>
      </c>
      <c r="C3211" t="s">
        <v>892</v>
      </c>
      <c r="D3211">
        <v>5.6011103865778189</v>
      </c>
      <c r="E3211">
        <v>0</v>
      </c>
      <c r="F3211">
        <v>5.6011103865778189</v>
      </c>
    </row>
    <row r="3212" spans="1:6">
      <c r="A3212" t="s">
        <v>883</v>
      </c>
      <c r="B3212">
        <v>2031</v>
      </c>
      <c r="C3212" t="s">
        <v>892</v>
      </c>
      <c r="D3212">
        <v>5.6659575189919869</v>
      </c>
      <c r="E3212">
        <v>0</v>
      </c>
      <c r="F3212">
        <v>5.6659575189919869</v>
      </c>
    </row>
    <row r="3213" spans="1:6">
      <c r="A3213" t="s">
        <v>883</v>
      </c>
      <c r="B3213">
        <v>2032</v>
      </c>
      <c r="C3213" t="s">
        <v>892</v>
      </c>
      <c r="D3213">
        <v>5.731778261588377</v>
      </c>
      <c r="E3213">
        <v>0</v>
      </c>
      <c r="F3213">
        <v>5.731778261588377</v>
      </c>
    </row>
    <row r="3214" spans="1:6">
      <c r="A3214" t="s">
        <v>883</v>
      </c>
      <c r="B3214">
        <v>2033</v>
      </c>
      <c r="C3214" t="s">
        <v>892</v>
      </c>
      <c r="D3214">
        <v>5.7982109318093684</v>
      </c>
      <c r="E3214">
        <v>0</v>
      </c>
      <c r="F3214">
        <v>5.7982109318093684</v>
      </c>
    </row>
    <row r="3215" spans="1:6">
      <c r="A3215" t="s">
        <v>883</v>
      </c>
      <c r="B3215">
        <v>2034</v>
      </c>
      <c r="C3215" t="s">
        <v>892</v>
      </c>
      <c r="D3215">
        <v>5.8649600574663001</v>
      </c>
      <c r="E3215">
        <v>0</v>
      </c>
      <c r="F3215">
        <v>5.8649600574663001</v>
      </c>
    </row>
    <row r="3216" spans="1:6">
      <c r="A3216" t="s">
        <v>883</v>
      </c>
      <c r="B3216">
        <v>2035</v>
      </c>
      <c r="C3216" t="s">
        <v>892</v>
      </c>
      <c r="D3216">
        <v>5.9317560017891511</v>
      </c>
      <c r="E3216">
        <v>0</v>
      </c>
      <c r="F3216">
        <v>5.9317560017891511</v>
      </c>
    </row>
    <row r="3217" spans="1:6">
      <c r="A3217" t="s">
        <v>883</v>
      </c>
      <c r="B3217">
        <v>2036</v>
      </c>
      <c r="C3217" t="s">
        <v>892</v>
      </c>
      <c r="D3217">
        <v>5.9976782181539336</v>
      </c>
      <c r="E3217">
        <v>0</v>
      </c>
      <c r="F3217">
        <v>5.9976782181539336</v>
      </c>
    </row>
    <row r="3218" spans="1:6">
      <c r="A3218" t="s">
        <v>883</v>
      </c>
      <c r="B3218">
        <v>2037</v>
      </c>
      <c r="C3218" t="s">
        <v>892</v>
      </c>
      <c r="D3218">
        <v>6.064333057136559</v>
      </c>
      <c r="E3218">
        <v>0</v>
      </c>
      <c r="F3218">
        <v>6.064333057136559</v>
      </c>
    </row>
    <row r="3219" spans="1:6">
      <c r="A3219" t="s">
        <v>883</v>
      </c>
      <c r="B3219">
        <v>2038</v>
      </c>
      <c r="C3219" t="s">
        <v>892</v>
      </c>
      <c r="D3219">
        <v>6.131728660694777</v>
      </c>
      <c r="E3219">
        <v>0</v>
      </c>
      <c r="F3219">
        <v>6.131728660694777</v>
      </c>
    </row>
    <row r="3220" spans="1:6">
      <c r="A3220" t="s">
        <v>883</v>
      </c>
      <c r="B3220">
        <v>2039</v>
      </c>
      <c r="C3220" t="s">
        <v>892</v>
      </c>
      <c r="D3220">
        <v>6.19987326127149</v>
      </c>
      <c r="E3220">
        <v>0</v>
      </c>
      <c r="F3220">
        <v>6.19987326127149</v>
      </c>
    </row>
    <row r="3221" spans="1:6">
      <c r="A3221" t="s">
        <v>883</v>
      </c>
      <c r="B3221">
        <v>2040</v>
      </c>
      <c r="C3221" t="s">
        <v>892</v>
      </c>
      <c r="D3221">
        <v>6.2687751828003737</v>
      </c>
      <c r="E3221">
        <v>0</v>
      </c>
      <c r="F3221">
        <v>6.2687751828003737</v>
      </c>
    </row>
    <row r="3222" spans="1:6">
      <c r="A3222" t="s">
        <v>883</v>
      </c>
      <c r="B3222">
        <v>2041</v>
      </c>
      <c r="C3222" t="s">
        <v>892</v>
      </c>
      <c r="D3222">
        <v>6.3368060255702012</v>
      </c>
      <c r="E3222">
        <v>0</v>
      </c>
      <c r="F3222">
        <v>6.3368060255702012</v>
      </c>
    </row>
    <row r="3223" spans="1:6">
      <c r="A3223" t="s">
        <v>883</v>
      </c>
      <c r="B3223">
        <v>2042</v>
      </c>
      <c r="C3223" t="s">
        <v>892</v>
      </c>
      <c r="D3223">
        <v>6.4039201992068264</v>
      </c>
      <c r="E3223">
        <v>0</v>
      </c>
      <c r="F3223">
        <v>6.4039201992068264</v>
      </c>
    </row>
    <row r="3224" spans="1:6">
      <c r="A3224" t="s">
        <v>883</v>
      </c>
      <c r="B3224">
        <v>2043</v>
      </c>
      <c r="C3224" t="s">
        <v>892</v>
      </c>
      <c r="D3224">
        <v>6.4700723122610109</v>
      </c>
      <c r="E3224">
        <v>0</v>
      </c>
      <c r="F3224">
        <v>6.4700723122610109</v>
      </c>
    </row>
    <row r="3225" spans="1:6">
      <c r="A3225" t="s">
        <v>883</v>
      </c>
      <c r="B3225">
        <v>2044</v>
      </c>
      <c r="C3225" t="s">
        <v>892</v>
      </c>
      <c r="D3225">
        <v>6.5352172221642286</v>
      </c>
      <c r="E3225">
        <v>0</v>
      </c>
      <c r="F3225">
        <v>6.5352172221642286</v>
      </c>
    </row>
    <row r="3226" spans="1:6">
      <c r="A3226" t="s">
        <v>883</v>
      </c>
      <c r="B3226">
        <v>2045</v>
      </c>
      <c r="C3226" t="s">
        <v>892</v>
      </c>
      <c r="D3226">
        <v>6.6010180535288274</v>
      </c>
      <c r="E3226">
        <v>0</v>
      </c>
      <c r="F3226">
        <v>6.6010180535288274</v>
      </c>
    </row>
    <row r="3227" spans="1:6">
      <c r="A3227" t="s">
        <v>883</v>
      </c>
      <c r="B3227">
        <v>2046</v>
      </c>
      <c r="C3227" t="s">
        <v>892</v>
      </c>
      <c r="D3227">
        <v>6.6657562455765351</v>
      </c>
      <c r="E3227">
        <v>0</v>
      </c>
      <c r="F3227">
        <v>6.6657562455765351</v>
      </c>
    </row>
    <row r="3228" spans="1:6">
      <c r="A3228" t="s">
        <v>883</v>
      </c>
      <c r="B3228">
        <v>2047</v>
      </c>
      <c r="C3228" t="s">
        <v>892</v>
      </c>
      <c r="D3228">
        <v>6.7293868563291257</v>
      </c>
      <c r="E3228">
        <v>0</v>
      </c>
      <c r="F3228">
        <v>6.7293868563291257</v>
      </c>
    </row>
    <row r="3229" spans="1:6">
      <c r="A3229" t="s">
        <v>883</v>
      </c>
      <c r="B3229">
        <v>2048</v>
      </c>
      <c r="C3229" t="s">
        <v>892</v>
      </c>
      <c r="D3229">
        <v>6.7936248782254127</v>
      </c>
      <c r="E3229">
        <v>0</v>
      </c>
      <c r="F3229">
        <v>6.7936248782254127</v>
      </c>
    </row>
    <row r="3230" spans="1:6">
      <c r="A3230" t="s">
        <v>883</v>
      </c>
      <c r="B3230">
        <v>2049</v>
      </c>
      <c r="C3230" t="s">
        <v>892</v>
      </c>
      <c r="D3230">
        <v>6.8566997828566771</v>
      </c>
      <c r="E3230">
        <v>0</v>
      </c>
      <c r="F3230">
        <v>6.8566997828566771</v>
      </c>
    </row>
    <row r="3231" spans="1:6">
      <c r="A3231" t="s">
        <v>883</v>
      </c>
      <c r="B3231">
        <v>2050</v>
      </c>
      <c r="C3231" t="s">
        <v>892</v>
      </c>
      <c r="D3231">
        <v>6.9203603017462409</v>
      </c>
      <c r="E3231">
        <v>0</v>
      </c>
      <c r="F3231">
        <v>6.9203603017462409</v>
      </c>
    </row>
    <row r="3232" spans="1:6">
      <c r="A3232" t="s">
        <v>883</v>
      </c>
      <c r="B3232">
        <v>2017</v>
      </c>
      <c r="C3232" t="s">
        <v>853</v>
      </c>
      <c r="D3232">
        <v>0</v>
      </c>
      <c r="E3232">
        <v>0</v>
      </c>
      <c r="F3232">
        <v>0</v>
      </c>
    </row>
    <row r="3233" spans="1:6">
      <c r="A3233" t="s">
        <v>883</v>
      </c>
      <c r="B3233">
        <v>2018</v>
      </c>
      <c r="C3233" t="s">
        <v>853</v>
      </c>
      <c r="D3233">
        <v>0</v>
      </c>
      <c r="E3233">
        <v>0</v>
      </c>
      <c r="F3233">
        <v>0</v>
      </c>
    </row>
    <row r="3234" spans="1:6">
      <c r="A3234" t="s">
        <v>883</v>
      </c>
      <c r="B3234">
        <v>2019</v>
      </c>
      <c r="C3234" t="s">
        <v>853</v>
      </c>
      <c r="D3234">
        <v>0</v>
      </c>
      <c r="E3234">
        <v>0</v>
      </c>
      <c r="F3234">
        <v>0</v>
      </c>
    </row>
    <row r="3235" spans="1:6">
      <c r="A3235" t="s">
        <v>883</v>
      </c>
      <c r="B3235">
        <v>2020</v>
      </c>
      <c r="C3235" t="s">
        <v>853</v>
      </c>
      <c r="D3235">
        <v>0</v>
      </c>
      <c r="E3235">
        <v>0</v>
      </c>
      <c r="F3235">
        <v>0</v>
      </c>
    </row>
    <row r="3236" spans="1:6">
      <c r="A3236" t="s">
        <v>883</v>
      </c>
      <c r="B3236">
        <v>2021</v>
      </c>
      <c r="C3236" t="s">
        <v>853</v>
      </c>
      <c r="D3236">
        <v>0</v>
      </c>
      <c r="E3236">
        <v>0</v>
      </c>
      <c r="F3236">
        <v>0</v>
      </c>
    </row>
    <row r="3237" spans="1:6">
      <c r="A3237" t="s">
        <v>883</v>
      </c>
      <c r="B3237">
        <v>2022</v>
      </c>
      <c r="C3237" t="s">
        <v>853</v>
      </c>
      <c r="D3237">
        <v>0</v>
      </c>
      <c r="E3237">
        <v>0</v>
      </c>
      <c r="F3237">
        <v>0</v>
      </c>
    </row>
    <row r="3238" spans="1:6">
      <c r="A3238" t="s">
        <v>883</v>
      </c>
      <c r="B3238">
        <v>2023</v>
      </c>
      <c r="C3238" t="s">
        <v>853</v>
      </c>
      <c r="D3238">
        <v>0</v>
      </c>
      <c r="E3238">
        <v>0</v>
      </c>
      <c r="F3238">
        <v>0</v>
      </c>
    </row>
    <row r="3239" spans="1:6">
      <c r="A3239" t="s">
        <v>883</v>
      </c>
      <c r="B3239">
        <v>2024</v>
      </c>
      <c r="C3239" t="s">
        <v>853</v>
      </c>
      <c r="D3239">
        <v>0</v>
      </c>
      <c r="E3239">
        <v>0</v>
      </c>
      <c r="F3239">
        <v>0</v>
      </c>
    </row>
    <row r="3240" spans="1:6">
      <c r="A3240" t="s">
        <v>883</v>
      </c>
      <c r="B3240">
        <v>2025</v>
      </c>
      <c r="C3240" t="s">
        <v>853</v>
      </c>
      <c r="D3240">
        <v>0</v>
      </c>
      <c r="E3240">
        <v>0</v>
      </c>
      <c r="F3240">
        <v>0</v>
      </c>
    </row>
    <row r="3241" spans="1:6">
      <c r="A3241" t="s">
        <v>883</v>
      </c>
      <c r="B3241">
        <v>2026</v>
      </c>
      <c r="C3241" t="s">
        <v>853</v>
      </c>
      <c r="D3241">
        <v>0</v>
      </c>
      <c r="E3241">
        <v>0</v>
      </c>
      <c r="F3241">
        <v>0</v>
      </c>
    </row>
    <row r="3242" spans="1:6">
      <c r="A3242" t="s">
        <v>883</v>
      </c>
      <c r="B3242">
        <v>2027</v>
      </c>
      <c r="C3242" t="s">
        <v>853</v>
      </c>
      <c r="D3242">
        <v>0</v>
      </c>
      <c r="E3242">
        <v>0</v>
      </c>
      <c r="F3242">
        <v>0</v>
      </c>
    </row>
    <row r="3243" spans="1:6">
      <c r="A3243" t="s">
        <v>883</v>
      </c>
      <c r="B3243">
        <v>2028</v>
      </c>
      <c r="C3243" t="s">
        <v>853</v>
      </c>
      <c r="D3243">
        <v>0</v>
      </c>
      <c r="E3243">
        <v>0</v>
      </c>
      <c r="F3243">
        <v>0</v>
      </c>
    </row>
    <row r="3244" spans="1:6">
      <c r="A3244" t="s">
        <v>883</v>
      </c>
      <c r="B3244">
        <v>2029</v>
      </c>
      <c r="C3244" t="s">
        <v>853</v>
      </c>
      <c r="D3244">
        <v>0</v>
      </c>
      <c r="E3244">
        <v>0</v>
      </c>
      <c r="F3244">
        <v>0</v>
      </c>
    </row>
    <row r="3245" spans="1:6">
      <c r="A3245" t="s">
        <v>883</v>
      </c>
      <c r="B3245">
        <v>2030</v>
      </c>
      <c r="C3245" t="s">
        <v>853</v>
      </c>
      <c r="D3245">
        <v>0</v>
      </c>
      <c r="E3245">
        <v>0</v>
      </c>
      <c r="F3245">
        <v>0</v>
      </c>
    </row>
    <row r="3246" spans="1:6">
      <c r="A3246" t="s">
        <v>883</v>
      </c>
      <c r="B3246">
        <v>2031</v>
      </c>
      <c r="C3246" t="s">
        <v>853</v>
      </c>
      <c r="D3246">
        <v>0</v>
      </c>
      <c r="E3246">
        <v>0</v>
      </c>
      <c r="F3246">
        <v>0</v>
      </c>
    </row>
    <row r="3247" spans="1:6">
      <c r="A3247" t="s">
        <v>883</v>
      </c>
      <c r="B3247">
        <v>2032</v>
      </c>
      <c r="C3247" t="s">
        <v>853</v>
      </c>
      <c r="D3247">
        <v>0</v>
      </c>
      <c r="E3247">
        <v>0</v>
      </c>
      <c r="F3247">
        <v>0</v>
      </c>
    </row>
    <row r="3248" spans="1:6">
      <c r="A3248" t="s">
        <v>883</v>
      </c>
      <c r="B3248">
        <v>2033</v>
      </c>
      <c r="C3248" t="s">
        <v>853</v>
      </c>
      <c r="D3248">
        <v>0</v>
      </c>
      <c r="E3248">
        <v>0</v>
      </c>
      <c r="F3248">
        <v>0</v>
      </c>
    </row>
    <row r="3249" spans="1:6">
      <c r="A3249" t="s">
        <v>883</v>
      </c>
      <c r="B3249">
        <v>2034</v>
      </c>
      <c r="C3249" t="s">
        <v>853</v>
      </c>
      <c r="D3249">
        <v>0</v>
      </c>
      <c r="E3249">
        <v>0</v>
      </c>
      <c r="F3249">
        <v>0</v>
      </c>
    </row>
    <row r="3250" spans="1:6">
      <c r="A3250" t="s">
        <v>883</v>
      </c>
      <c r="B3250">
        <v>2035</v>
      </c>
      <c r="C3250" t="s">
        <v>853</v>
      </c>
      <c r="D3250">
        <v>0</v>
      </c>
      <c r="E3250">
        <v>0</v>
      </c>
      <c r="F3250">
        <v>0</v>
      </c>
    </row>
    <row r="3251" spans="1:6">
      <c r="A3251" t="s">
        <v>883</v>
      </c>
      <c r="B3251">
        <v>2036</v>
      </c>
      <c r="C3251" t="s">
        <v>853</v>
      </c>
      <c r="D3251">
        <v>0</v>
      </c>
      <c r="E3251">
        <v>0</v>
      </c>
      <c r="F3251">
        <v>0</v>
      </c>
    </row>
    <row r="3252" spans="1:6">
      <c r="A3252" t="s">
        <v>883</v>
      </c>
      <c r="B3252">
        <v>2037</v>
      </c>
      <c r="C3252" t="s">
        <v>853</v>
      </c>
      <c r="D3252">
        <v>0</v>
      </c>
      <c r="E3252">
        <v>0</v>
      </c>
      <c r="F3252">
        <v>0</v>
      </c>
    </row>
    <row r="3253" spans="1:6">
      <c r="A3253" t="s">
        <v>883</v>
      </c>
      <c r="B3253">
        <v>2038</v>
      </c>
      <c r="C3253" t="s">
        <v>853</v>
      </c>
      <c r="D3253">
        <v>0</v>
      </c>
      <c r="E3253">
        <v>0</v>
      </c>
      <c r="F3253">
        <v>0</v>
      </c>
    </row>
    <row r="3254" spans="1:6">
      <c r="A3254" t="s">
        <v>883</v>
      </c>
      <c r="B3254">
        <v>2039</v>
      </c>
      <c r="C3254" t="s">
        <v>853</v>
      </c>
      <c r="D3254">
        <v>0</v>
      </c>
      <c r="E3254">
        <v>0</v>
      </c>
      <c r="F3254">
        <v>0</v>
      </c>
    </row>
    <row r="3255" spans="1:6">
      <c r="A3255" t="s">
        <v>883</v>
      </c>
      <c r="B3255">
        <v>2040</v>
      </c>
      <c r="C3255" t="s">
        <v>853</v>
      </c>
      <c r="D3255">
        <v>0</v>
      </c>
      <c r="E3255">
        <v>0</v>
      </c>
      <c r="F3255">
        <v>0</v>
      </c>
    </row>
    <row r="3256" spans="1:6">
      <c r="A3256" t="s">
        <v>883</v>
      </c>
      <c r="B3256">
        <v>2041</v>
      </c>
      <c r="C3256" t="s">
        <v>853</v>
      </c>
      <c r="D3256">
        <v>0</v>
      </c>
      <c r="E3256">
        <v>0</v>
      </c>
      <c r="F3256">
        <v>0</v>
      </c>
    </row>
    <row r="3257" spans="1:6">
      <c r="A3257" t="s">
        <v>883</v>
      </c>
      <c r="B3257">
        <v>2042</v>
      </c>
      <c r="C3257" t="s">
        <v>853</v>
      </c>
      <c r="D3257">
        <v>0</v>
      </c>
      <c r="E3257">
        <v>0</v>
      </c>
      <c r="F3257">
        <v>0</v>
      </c>
    </row>
    <row r="3258" spans="1:6">
      <c r="A3258" t="s">
        <v>883</v>
      </c>
      <c r="B3258">
        <v>2043</v>
      </c>
      <c r="C3258" t="s">
        <v>853</v>
      </c>
      <c r="D3258">
        <v>0</v>
      </c>
      <c r="E3258">
        <v>0</v>
      </c>
      <c r="F3258">
        <v>0</v>
      </c>
    </row>
    <row r="3259" spans="1:6">
      <c r="A3259" t="s">
        <v>883</v>
      </c>
      <c r="B3259">
        <v>2044</v>
      </c>
      <c r="C3259" t="s">
        <v>853</v>
      </c>
      <c r="D3259">
        <v>0</v>
      </c>
      <c r="E3259">
        <v>0</v>
      </c>
      <c r="F3259">
        <v>0</v>
      </c>
    </row>
    <row r="3260" spans="1:6">
      <c r="A3260" t="s">
        <v>883</v>
      </c>
      <c r="B3260">
        <v>2045</v>
      </c>
      <c r="C3260" t="s">
        <v>853</v>
      </c>
      <c r="D3260">
        <v>0</v>
      </c>
      <c r="E3260">
        <v>0</v>
      </c>
      <c r="F3260">
        <v>0</v>
      </c>
    </row>
    <row r="3261" spans="1:6">
      <c r="A3261" t="s">
        <v>883</v>
      </c>
      <c r="B3261">
        <v>2046</v>
      </c>
      <c r="C3261" t="s">
        <v>853</v>
      </c>
      <c r="D3261">
        <v>0</v>
      </c>
      <c r="E3261">
        <v>0</v>
      </c>
      <c r="F3261">
        <v>0</v>
      </c>
    </row>
    <row r="3262" spans="1:6">
      <c r="A3262" t="s">
        <v>883</v>
      </c>
      <c r="B3262">
        <v>2047</v>
      </c>
      <c r="C3262" t="s">
        <v>853</v>
      </c>
      <c r="D3262">
        <v>0</v>
      </c>
      <c r="E3262">
        <v>0</v>
      </c>
      <c r="F3262">
        <v>0</v>
      </c>
    </row>
    <row r="3263" spans="1:6">
      <c r="A3263" t="s">
        <v>883</v>
      </c>
      <c r="B3263">
        <v>2048</v>
      </c>
      <c r="C3263" t="s">
        <v>853</v>
      </c>
      <c r="D3263">
        <v>0</v>
      </c>
      <c r="E3263">
        <v>0</v>
      </c>
      <c r="F3263">
        <v>0</v>
      </c>
    </row>
    <row r="3264" spans="1:6">
      <c r="A3264" t="s">
        <v>883</v>
      </c>
      <c r="B3264">
        <v>2049</v>
      </c>
      <c r="C3264" t="s">
        <v>853</v>
      </c>
      <c r="D3264">
        <v>0</v>
      </c>
      <c r="E3264">
        <v>0</v>
      </c>
      <c r="F3264">
        <v>0</v>
      </c>
    </row>
    <row r="3265" spans="1:6">
      <c r="A3265" t="s">
        <v>883</v>
      </c>
      <c r="B3265">
        <v>2050</v>
      </c>
      <c r="C3265" t="s">
        <v>853</v>
      </c>
      <c r="D3265">
        <v>0</v>
      </c>
      <c r="E3265">
        <v>0</v>
      </c>
      <c r="F3265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002060"/>
  </sheetPr>
  <dimension ref="A1:AJ9"/>
  <sheetViews>
    <sheetView workbookViewId="0"/>
  </sheetViews>
  <sheetFormatPr baseColWidth="10" defaultColWidth="9.140625" defaultRowHeight="15"/>
  <sheetData>
    <row r="1" spans="1:36">
      <c r="A1" s="190" t="s">
        <v>468</v>
      </c>
      <c r="B1" s="190" t="s">
        <v>335</v>
      </c>
      <c r="C1" s="190">
        <v>2017</v>
      </c>
      <c r="D1" s="190">
        <v>2018</v>
      </c>
      <c r="E1" s="190">
        <v>2019</v>
      </c>
      <c r="F1" s="190">
        <v>2020</v>
      </c>
      <c r="G1" s="190">
        <v>2021</v>
      </c>
      <c r="H1" s="190">
        <v>2022</v>
      </c>
      <c r="I1" s="190">
        <v>2023</v>
      </c>
      <c r="J1" s="190">
        <v>2024</v>
      </c>
      <c r="K1" s="190">
        <v>2025</v>
      </c>
      <c r="L1" s="190">
        <v>2026</v>
      </c>
      <c r="M1" s="190">
        <v>2027</v>
      </c>
      <c r="N1" s="190">
        <v>2028</v>
      </c>
      <c r="O1" s="190">
        <v>2029</v>
      </c>
      <c r="P1" s="190">
        <v>2030</v>
      </c>
      <c r="Q1" s="190">
        <v>2031</v>
      </c>
      <c r="R1" s="190">
        <v>2032</v>
      </c>
      <c r="S1" s="190">
        <v>2033</v>
      </c>
      <c r="T1" s="190">
        <v>2034</v>
      </c>
      <c r="U1" s="190">
        <v>2035</v>
      </c>
      <c r="V1" s="190">
        <v>2036</v>
      </c>
      <c r="W1" s="190">
        <v>2037</v>
      </c>
      <c r="X1" s="190">
        <v>2038</v>
      </c>
      <c r="Y1" s="190">
        <v>2039</v>
      </c>
      <c r="Z1" s="190">
        <v>2040</v>
      </c>
      <c r="AA1" s="190">
        <v>2041</v>
      </c>
      <c r="AB1" s="190">
        <v>2042</v>
      </c>
      <c r="AC1" s="190">
        <v>2043</v>
      </c>
      <c r="AD1" s="190">
        <v>2044</v>
      </c>
      <c r="AE1" s="190">
        <v>2045</v>
      </c>
      <c r="AF1" s="190">
        <v>2046</v>
      </c>
      <c r="AG1" s="190">
        <v>2047</v>
      </c>
      <c r="AH1" s="190">
        <v>2048</v>
      </c>
      <c r="AI1" s="190">
        <v>2049</v>
      </c>
      <c r="AJ1" s="190">
        <v>2050</v>
      </c>
    </row>
    <row r="2" spans="1:36">
      <c r="A2" t="s">
        <v>840</v>
      </c>
      <c r="B2" t="s">
        <v>337</v>
      </c>
      <c r="C2">
        <v>1.184544706569419E-2</v>
      </c>
      <c r="D2">
        <v>3.7138591771005328E-2</v>
      </c>
      <c r="E2">
        <v>1.0999999999999999E-2</v>
      </c>
      <c r="F2">
        <v>-5.7517623192850822E-2</v>
      </c>
      <c r="G2">
        <v>0.11700000000000001</v>
      </c>
      <c r="H2">
        <v>2.5499999999999998E-2</v>
      </c>
      <c r="I2">
        <v>2.1878066688201161E-3</v>
      </c>
      <c r="J2">
        <v>2.6763840328243301E-2</v>
      </c>
      <c r="K2">
        <v>2.458867135398023E-2</v>
      </c>
      <c r="L2">
        <v>2.2386518718424921E-2</v>
      </c>
      <c r="M2">
        <v>2.106999380508711E-2</v>
      </c>
      <c r="N2">
        <v>2.129585234728466E-2</v>
      </c>
      <c r="O2">
        <v>2.1000000000000001E-2</v>
      </c>
      <c r="P2">
        <v>0.02</v>
      </c>
      <c r="Q2">
        <v>1.9E-2</v>
      </c>
      <c r="R2">
        <v>1.8291666666666671E-2</v>
      </c>
      <c r="S2">
        <v>1.758333333333334E-2</v>
      </c>
      <c r="T2">
        <v>1.6875000000000001E-2</v>
      </c>
      <c r="U2">
        <v>1.6166666666666669E-2</v>
      </c>
      <c r="V2">
        <v>1.545833333333334E-2</v>
      </c>
      <c r="W2">
        <v>1.475000000000001E-2</v>
      </c>
      <c r="X2">
        <v>1.4041666666666669E-2</v>
      </c>
      <c r="Y2">
        <v>1.3333333333333339E-2</v>
      </c>
      <c r="Z2">
        <v>1.2625000000000009E-2</v>
      </c>
      <c r="AA2">
        <v>1.1916666666666669E-2</v>
      </c>
      <c r="AB2">
        <v>1.1208333333333339E-2</v>
      </c>
      <c r="AC2">
        <v>1.0500000000000009E-2</v>
      </c>
      <c r="AD2">
        <v>9.7916666666666725E-3</v>
      </c>
      <c r="AE2">
        <v>9.0833333333333391E-3</v>
      </c>
      <c r="AF2">
        <v>8.3750000000000057E-3</v>
      </c>
      <c r="AG2">
        <v>5.0000000000000001E-3</v>
      </c>
      <c r="AH2">
        <v>5.0000000000000001E-3</v>
      </c>
      <c r="AI2">
        <v>5.0000000000000001E-3</v>
      </c>
      <c r="AJ2">
        <v>5.0000000000000001E-3</v>
      </c>
    </row>
    <row r="3" spans="1:36">
      <c r="A3" t="s">
        <v>838</v>
      </c>
      <c r="B3" t="s">
        <v>839</v>
      </c>
      <c r="C3">
        <v>649.32878542510048</v>
      </c>
      <c r="D3">
        <v>640.29077235772354</v>
      </c>
      <c r="E3">
        <v>702.63104838709694</v>
      </c>
      <c r="F3">
        <v>792.22183266932257</v>
      </c>
      <c r="G3">
        <v>759.27283999999952</v>
      </c>
      <c r="H3">
        <v>872.3315200000003</v>
      </c>
      <c r="I3">
        <v>872.3315200000003</v>
      </c>
      <c r="J3">
        <v>872.3315200000003</v>
      </c>
      <c r="K3">
        <v>872.3315200000003</v>
      </c>
      <c r="L3">
        <v>872.3315200000003</v>
      </c>
      <c r="M3">
        <v>872.3315200000003</v>
      </c>
      <c r="N3">
        <v>872.3315200000003</v>
      </c>
      <c r="O3">
        <v>872.3315200000003</v>
      </c>
      <c r="P3">
        <v>872.3315200000003</v>
      </c>
      <c r="Q3">
        <v>872.3315200000003</v>
      </c>
      <c r="R3">
        <v>872.3315200000003</v>
      </c>
      <c r="S3">
        <v>872.3315200000003</v>
      </c>
      <c r="T3">
        <v>872.3315200000003</v>
      </c>
      <c r="U3">
        <v>872.3315200000003</v>
      </c>
      <c r="V3">
        <v>872.3315200000003</v>
      </c>
      <c r="W3">
        <v>872.3315200000003</v>
      </c>
      <c r="X3">
        <v>872.3315200000003</v>
      </c>
      <c r="Y3">
        <v>872.3315200000003</v>
      </c>
      <c r="Z3">
        <v>872.3315200000003</v>
      </c>
      <c r="AA3">
        <v>872.3315200000003</v>
      </c>
      <c r="AB3">
        <v>872.3315200000003</v>
      </c>
      <c r="AC3">
        <v>872.3315200000003</v>
      </c>
      <c r="AD3">
        <v>872.3315200000003</v>
      </c>
      <c r="AE3">
        <v>872.3315200000003</v>
      </c>
      <c r="AF3">
        <v>872.3315200000003</v>
      </c>
      <c r="AG3">
        <v>872.3315200000003</v>
      </c>
      <c r="AH3">
        <v>872.3315200000003</v>
      </c>
      <c r="AI3">
        <v>872.3315200000003</v>
      </c>
      <c r="AJ3">
        <v>872.3315200000003</v>
      </c>
    </row>
    <row r="4" spans="1:36">
      <c r="A4" t="s">
        <v>322</v>
      </c>
      <c r="B4" t="s">
        <v>943</v>
      </c>
      <c r="C4">
        <v>147530</v>
      </c>
      <c r="D4">
        <v>153009.05644397641</v>
      </c>
      <c r="E4">
        <v>154692.1560648602</v>
      </c>
      <c r="F4">
        <v>145794.6309214319</v>
      </c>
      <c r="G4">
        <v>162852.6027392394</v>
      </c>
      <c r="H4">
        <v>167005.34410908999</v>
      </c>
      <c r="I4">
        <v>167370.71951466051</v>
      </c>
      <c r="J4">
        <v>171850.20272737401</v>
      </c>
      <c r="K4">
        <v>176075.7708843523</v>
      </c>
      <c r="L4">
        <v>180017.49442511599</v>
      </c>
      <c r="M4">
        <v>183810.46191746049</v>
      </c>
      <c r="N4">
        <v>187724.86237434091</v>
      </c>
      <c r="O4">
        <v>191667.084484202</v>
      </c>
      <c r="P4">
        <v>195500.42617388611</v>
      </c>
      <c r="Q4">
        <v>199214.93427118991</v>
      </c>
      <c r="R4">
        <v>202858.90744390039</v>
      </c>
      <c r="S4">
        <v>206425.84323312229</v>
      </c>
      <c r="T4">
        <v>209909.27933768119</v>
      </c>
      <c r="U4">
        <v>213302.81268697369</v>
      </c>
      <c r="V4">
        <v>216600.11866642651</v>
      </c>
      <c r="W4">
        <v>219794.97041675629</v>
      </c>
      <c r="X4">
        <v>222881.2581263583</v>
      </c>
      <c r="Y4">
        <v>225853.00823470979</v>
      </c>
      <c r="Z4">
        <v>228704.402463673</v>
      </c>
      <c r="AA4">
        <v>231429.79659303179</v>
      </c>
      <c r="AB4">
        <v>234023.73889651199</v>
      </c>
      <c r="AC4">
        <v>236480.98815492529</v>
      </c>
      <c r="AD4">
        <v>238796.5311639423</v>
      </c>
      <c r="AE4">
        <v>240965.59965534811</v>
      </c>
      <c r="AF4">
        <v>242983.6865524617</v>
      </c>
      <c r="AG4">
        <v>244198.604985224</v>
      </c>
      <c r="AH4">
        <v>245419.59801014999</v>
      </c>
      <c r="AI4">
        <v>246646.69600020081</v>
      </c>
      <c r="AJ4">
        <v>247879.9294802018</v>
      </c>
    </row>
    <row r="5" spans="1:36">
      <c r="A5" t="s">
        <v>944</v>
      </c>
      <c r="B5" t="s">
        <v>945</v>
      </c>
      <c r="C5">
        <v>227203.8500548155</v>
      </c>
      <c r="D5">
        <v>238968.07989369539</v>
      </c>
      <c r="E5">
        <v>220161.28723596691</v>
      </c>
      <c r="F5">
        <v>184032.58394203751</v>
      </c>
      <c r="G5">
        <v>214484.95739586779</v>
      </c>
      <c r="H5">
        <v>191447.1050055488</v>
      </c>
      <c r="I5">
        <v>191865.95425860619</v>
      </c>
      <c r="J5">
        <v>197001.02402280949</v>
      </c>
      <c r="K5">
        <v>201845.01745890401</v>
      </c>
      <c r="L5">
        <v>206363.62472046859</v>
      </c>
      <c r="M5">
        <v>210711.70501492411</v>
      </c>
      <c r="N5">
        <v>215198.9903727666</v>
      </c>
      <c r="O5">
        <v>219718.16917059469</v>
      </c>
      <c r="P5">
        <v>224112.53255400661</v>
      </c>
      <c r="Q5">
        <v>228370.67067253269</v>
      </c>
      <c r="R5">
        <v>232547.95085691771</v>
      </c>
      <c r="S5">
        <v>236636.91899281851</v>
      </c>
      <c r="T5">
        <v>240630.16700082229</v>
      </c>
      <c r="U5">
        <v>244520.35470066889</v>
      </c>
      <c r="V5">
        <v>248300.23185041681</v>
      </c>
      <c r="W5">
        <v>251962.66027021041</v>
      </c>
      <c r="X5">
        <v>255500.6359581713</v>
      </c>
      <c r="Y5">
        <v>258907.31110428029</v>
      </c>
      <c r="Z5">
        <v>262176.01590697188</v>
      </c>
      <c r="AA5">
        <v>265300.28009652992</v>
      </c>
      <c r="AB5">
        <v>268273.85406927852</v>
      </c>
      <c r="AC5">
        <v>271090.72953700589</v>
      </c>
      <c r="AD5">
        <v>273745.15959705581</v>
      </c>
      <c r="AE5">
        <v>276231.67813006241</v>
      </c>
      <c r="AF5">
        <v>278545.11843440158</v>
      </c>
      <c r="AG5">
        <v>279937.84402657358</v>
      </c>
      <c r="AH5">
        <v>281337.53324670641</v>
      </c>
      <c r="AI5">
        <v>282744.22091293999</v>
      </c>
      <c r="AJ5">
        <v>284157.94201750471</v>
      </c>
    </row>
    <row r="6" spans="1:36">
      <c r="A6" t="s">
        <v>843</v>
      </c>
      <c r="B6" t="s">
        <v>844</v>
      </c>
      <c r="C6">
        <v>18419192</v>
      </c>
      <c r="D6">
        <v>18751405</v>
      </c>
      <c r="E6">
        <v>19107216</v>
      </c>
      <c r="F6">
        <v>19458310</v>
      </c>
      <c r="G6">
        <v>19678363</v>
      </c>
      <c r="H6">
        <v>19828563</v>
      </c>
      <c r="I6">
        <v>19960889</v>
      </c>
      <c r="J6">
        <v>20086377</v>
      </c>
      <c r="K6">
        <v>20206953</v>
      </c>
      <c r="L6">
        <v>20322807</v>
      </c>
      <c r="M6">
        <v>20433791</v>
      </c>
      <c r="N6">
        <v>20539666</v>
      </c>
      <c r="O6">
        <v>20640230</v>
      </c>
      <c r="P6">
        <v>20735289</v>
      </c>
      <c r="Q6">
        <v>20826397</v>
      </c>
      <c r="R6">
        <v>20912278</v>
      </c>
      <c r="S6">
        <v>20992831</v>
      </c>
      <c r="T6">
        <v>21067996</v>
      </c>
      <c r="U6">
        <v>21137769</v>
      </c>
      <c r="V6">
        <v>21202223</v>
      </c>
      <c r="W6">
        <v>21261462</v>
      </c>
      <c r="X6">
        <v>21315630</v>
      </c>
      <c r="Y6">
        <v>21364889</v>
      </c>
      <c r="Z6">
        <v>21409418</v>
      </c>
      <c r="AA6">
        <v>21449428</v>
      </c>
      <c r="AB6">
        <v>21485105</v>
      </c>
      <c r="AC6">
        <v>21516611</v>
      </c>
      <c r="AD6">
        <v>21544064</v>
      </c>
      <c r="AE6">
        <v>21567513</v>
      </c>
      <c r="AF6">
        <v>21587015</v>
      </c>
      <c r="AG6">
        <v>21602589</v>
      </c>
      <c r="AH6">
        <v>21614271</v>
      </c>
      <c r="AI6">
        <v>21622101</v>
      </c>
      <c r="AJ6">
        <v>21626079</v>
      </c>
    </row>
    <row r="7" spans="1:36">
      <c r="A7" t="s">
        <v>320</v>
      </c>
      <c r="B7" t="s">
        <v>845</v>
      </c>
      <c r="C7">
        <v>6486533</v>
      </c>
      <c r="D7">
        <v>6675421</v>
      </c>
      <c r="E7">
        <v>6823857</v>
      </c>
      <c r="F7">
        <v>6835232</v>
      </c>
      <c r="G7">
        <v>7155311</v>
      </c>
      <c r="H7">
        <v>7263640</v>
      </c>
      <c r="I7">
        <v>7316757</v>
      </c>
      <c r="J7">
        <v>7420348</v>
      </c>
      <c r="K7">
        <v>7518504</v>
      </c>
      <c r="L7">
        <v>7611021</v>
      </c>
      <c r="M7">
        <v>7699633</v>
      </c>
      <c r="N7">
        <v>7787622</v>
      </c>
      <c r="O7">
        <v>7873702</v>
      </c>
      <c r="P7">
        <v>7956110</v>
      </c>
      <c r="Q7">
        <v>8035343</v>
      </c>
      <c r="R7">
        <v>8111506</v>
      </c>
      <c r="S7">
        <v>8184485</v>
      </c>
      <c r="T7">
        <v>8254183</v>
      </c>
      <c r="U7">
        <v>8320529</v>
      </c>
      <c r="V7">
        <v>8383483</v>
      </c>
      <c r="W7">
        <v>8443021</v>
      </c>
      <c r="X7">
        <v>8499141</v>
      </c>
      <c r="Y7">
        <v>8551849</v>
      </c>
      <c r="Z7">
        <v>8601164</v>
      </c>
      <c r="AA7">
        <v>8647121</v>
      </c>
      <c r="AB7">
        <v>8689749</v>
      </c>
      <c r="AC7">
        <v>8729072</v>
      </c>
      <c r="AD7">
        <v>8765098</v>
      </c>
      <c r="AE7">
        <v>8797813</v>
      </c>
      <c r="AF7">
        <v>8827208</v>
      </c>
      <c r="AG7">
        <v>8846403</v>
      </c>
      <c r="AH7">
        <v>8864040</v>
      </c>
      <c r="AI7">
        <v>8880127</v>
      </c>
      <c r="AJ7">
        <v>8894658</v>
      </c>
    </row>
    <row r="8" spans="1:36">
      <c r="A8" t="s">
        <v>941</v>
      </c>
      <c r="B8" t="s">
        <v>942</v>
      </c>
      <c r="C8">
        <v>2.8396050709986369</v>
      </c>
      <c r="D8">
        <v>2.809021980277056</v>
      </c>
      <c r="E8">
        <v>2.8000612001599721</v>
      </c>
      <c r="F8">
        <v>2.846766531018011</v>
      </c>
      <c r="G8">
        <v>2.75017574262057</v>
      </c>
      <c r="H8">
        <v>2.7298381930038911</v>
      </c>
      <c r="I8">
        <v>2.7281062091248889</v>
      </c>
      <c r="J8">
        <v>2.7069319754208321</v>
      </c>
      <c r="K8">
        <v>2.6876296158116828</v>
      </c>
      <c r="L8">
        <v>2.67018128130794</v>
      </c>
      <c r="M8">
        <v>2.6538656774218108</v>
      </c>
      <c r="N8">
        <v>2.6374759412531992</v>
      </c>
      <c r="O8">
        <v>2.6214137127709671</v>
      </c>
      <c r="P8">
        <v>2.606209513236895</v>
      </c>
      <c r="Q8">
        <v>2.5918492988189601</v>
      </c>
      <c r="R8">
        <v>2.5781006182259341</v>
      </c>
      <c r="S8">
        <v>2.5649544534901629</v>
      </c>
      <c r="T8">
        <v>2.5524022076333961</v>
      </c>
      <c r="U8">
        <v>2.540435695283275</v>
      </c>
      <c r="V8">
        <v>2.5290471337642941</v>
      </c>
      <c r="W8">
        <v>2.5182291346496171</v>
      </c>
      <c r="X8">
        <v>2.5079746957608959</v>
      </c>
      <c r="Y8">
        <v>2.4982771936039541</v>
      </c>
      <c r="Z8">
        <v>2.489130376228871</v>
      </c>
      <c r="AA8">
        <v>2.4805283565036871</v>
      </c>
      <c r="AB8">
        <v>2.4724656057915682</v>
      </c>
      <c r="AC8">
        <v>2.4649369480219332</v>
      </c>
      <c r="AD8">
        <v>2.457937554146612</v>
      </c>
      <c r="AE8">
        <v>2.4514629369727312</v>
      </c>
      <c r="AF8">
        <v>2.445508946364559</v>
      </c>
      <c r="AG8">
        <v>2.4419629583923301</v>
      </c>
      <c r="AH8">
        <v>2.438422112102661</v>
      </c>
      <c r="AI8">
        <v>2.4348864000401131</v>
      </c>
      <c r="AJ8">
        <v>2.431355814760054</v>
      </c>
    </row>
    <row r="9" spans="1:36">
      <c r="A9" t="s">
        <v>946</v>
      </c>
      <c r="B9" t="s">
        <v>947</v>
      </c>
      <c r="C9">
        <v>12335</v>
      </c>
      <c r="D9">
        <v>12744</v>
      </c>
      <c r="E9">
        <v>11522</v>
      </c>
      <c r="F9">
        <v>9458</v>
      </c>
      <c r="G9">
        <v>10900</v>
      </c>
      <c r="H9">
        <v>9655</v>
      </c>
      <c r="I9">
        <v>9612</v>
      </c>
      <c r="J9">
        <v>9808</v>
      </c>
      <c r="K9">
        <v>9989</v>
      </c>
      <c r="L9">
        <v>10154</v>
      </c>
      <c r="M9">
        <v>10312</v>
      </c>
      <c r="N9">
        <v>10477</v>
      </c>
      <c r="O9">
        <v>10645</v>
      </c>
      <c r="P9">
        <v>10808</v>
      </c>
      <c r="Q9">
        <v>10965</v>
      </c>
      <c r="R9">
        <v>11120</v>
      </c>
      <c r="S9">
        <v>11272</v>
      </c>
      <c r="T9">
        <v>11422</v>
      </c>
      <c r="U9">
        <v>11568</v>
      </c>
      <c r="V9">
        <v>11711</v>
      </c>
      <c r="W9">
        <v>11851</v>
      </c>
      <c r="X9">
        <v>11987</v>
      </c>
      <c r="Y9">
        <v>12118</v>
      </c>
      <c r="Z9">
        <v>12246</v>
      </c>
      <c r="AA9">
        <v>12369</v>
      </c>
      <c r="AB9">
        <v>12487</v>
      </c>
      <c r="AC9">
        <v>12599</v>
      </c>
      <c r="AD9">
        <v>12706</v>
      </c>
      <c r="AE9">
        <v>12808</v>
      </c>
      <c r="AF9">
        <v>12903</v>
      </c>
      <c r="AG9">
        <v>12959</v>
      </c>
      <c r="AH9">
        <v>13016</v>
      </c>
      <c r="AI9">
        <v>13077</v>
      </c>
      <c r="AJ9">
        <v>13140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002060"/>
  </sheetPr>
  <dimension ref="A1:AK20"/>
  <sheetViews>
    <sheetView workbookViewId="0"/>
  </sheetViews>
  <sheetFormatPr baseColWidth="10" defaultColWidth="9.140625" defaultRowHeight="15"/>
  <sheetData>
    <row r="1" spans="1:37">
      <c r="A1" s="190" t="s">
        <v>901</v>
      </c>
      <c r="B1" s="190" t="s">
        <v>902</v>
      </c>
      <c r="C1" s="190" t="s">
        <v>335</v>
      </c>
      <c r="D1" s="190">
        <v>2017</v>
      </c>
      <c r="E1" s="190">
        <v>2018</v>
      </c>
      <c r="F1" s="190">
        <v>2019</v>
      </c>
      <c r="G1" s="190">
        <v>2020</v>
      </c>
      <c r="H1" s="190">
        <v>2021</v>
      </c>
      <c r="I1" s="190">
        <v>2022</v>
      </c>
      <c r="J1" s="190">
        <v>2023</v>
      </c>
      <c r="K1" s="190">
        <v>2024</v>
      </c>
      <c r="L1" s="190">
        <v>2025</v>
      </c>
      <c r="M1" s="190">
        <v>2026</v>
      </c>
      <c r="N1" s="190">
        <v>2027</v>
      </c>
      <c r="O1" s="190">
        <v>2028</v>
      </c>
      <c r="P1" s="190">
        <v>2029</v>
      </c>
      <c r="Q1" s="190">
        <v>2030</v>
      </c>
      <c r="R1" s="190">
        <v>2031</v>
      </c>
      <c r="S1" s="190">
        <v>2032</v>
      </c>
      <c r="T1" s="190">
        <v>2033</v>
      </c>
      <c r="U1" s="190">
        <v>2034</v>
      </c>
      <c r="V1" s="190">
        <v>2035</v>
      </c>
      <c r="W1" s="190">
        <v>2036</v>
      </c>
      <c r="X1" s="190">
        <v>2037</v>
      </c>
      <c r="Y1" s="190">
        <v>2038</v>
      </c>
      <c r="Z1" s="190">
        <v>2039</v>
      </c>
      <c r="AA1" s="190">
        <v>2040</v>
      </c>
      <c r="AB1" s="190">
        <v>2041</v>
      </c>
      <c r="AC1" s="190">
        <v>2042</v>
      </c>
      <c r="AD1" s="190">
        <v>2043</v>
      </c>
      <c r="AE1" s="190">
        <v>2044</v>
      </c>
      <c r="AF1" s="190">
        <v>2045</v>
      </c>
      <c r="AG1" s="190">
        <v>2046</v>
      </c>
      <c r="AH1" s="190">
        <v>2047</v>
      </c>
      <c r="AI1" s="190">
        <v>2048</v>
      </c>
      <c r="AJ1" s="190">
        <v>2049</v>
      </c>
      <c r="AK1" s="190">
        <v>2050</v>
      </c>
    </row>
    <row r="2" spans="1:37">
      <c r="A2" t="s">
        <v>986</v>
      </c>
      <c r="B2" t="s">
        <v>891</v>
      </c>
      <c r="C2" t="s">
        <v>744</v>
      </c>
      <c r="D2">
        <v>15387.528687458631</v>
      </c>
      <c r="E2">
        <v>16390.009288559701</v>
      </c>
      <c r="F2">
        <v>16703.308401815531</v>
      </c>
      <c r="G2">
        <v>15075.60050919845</v>
      </c>
      <c r="H2">
        <v>18257.65736293111</v>
      </c>
      <c r="I2">
        <v>19070.957617288201</v>
      </c>
      <c r="J2">
        <v>19143.23048846555</v>
      </c>
      <c r="K2">
        <v>20038.651087879989</v>
      </c>
      <c r="L2">
        <v>20899.102885404471</v>
      </c>
      <c r="M2">
        <v>21715.482509546538</v>
      </c>
      <c r="N2">
        <v>22513.487051690019</v>
      </c>
      <c r="O2">
        <v>23349.753549771001</v>
      </c>
      <c r="P2">
        <v>24204.94251007096</v>
      </c>
      <c r="Q2">
        <v>25048.933094524171</v>
      </c>
      <c r="R2">
        <v>25878.381468668991</v>
      </c>
      <c r="S2">
        <v>26703.137763488179</v>
      </c>
      <c r="T2">
        <v>27521.013711122501</v>
      </c>
      <c r="U2">
        <v>28329.775785693029</v>
      </c>
      <c r="V2">
        <v>29127.15477245803</v>
      </c>
      <c r="W2">
        <v>29910.85586123485</v>
      </c>
      <c r="X2">
        <v>30678.56920594204</v>
      </c>
      <c r="Y2">
        <v>31427.980886278659</v>
      </c>
      <c r="Z2">
        <v>32156.784202168841</v>
      </c>
      <c r="AA2">
        <v>32862.69122673008</v>
      </c>
      <c r="AB2">
        <v>33543.444539252458</v>
      </c>
      <c r="AC2">
        <v>34196.829056059913</v>
      </c>
      <c r="AD2">
        <v>34820.683874219423</v>
      </c>
      <c r="AE2">
        <v>35412.914040932192</v>
      </c>
      <c r="AF2">
        <v>35971.502160106917</v>
      </c>
      <c r="AG2">
        <v>36494.519747133942</v>
      </c>
      <c r="AH2">
        <v>36810.920072219822</v>
      </c>
      <c r="AI2">
        <v>37130.063526038808</v>
      </c>
      <c r="AJ2">
        <v>37451.973890978617</v>
      </c>
      <c r="AK2">
        <v>37776.675155615732</v>
      </c>
    </row>
    <row r="3" spans="1:37">
      <c r="A3" t="s">
        <v>903</v>
      </c>
      <c r="B3" t="s">
        <v>114</v>
      </c>
      <c r="C3" t="s">
        <v>744</v>
      </c>
      <c r="D3">
        <v>207.60699829832311</v>
      </c>
      <c r="E3">
        <v>221.1323663203186</v>
      </c>
      <c r="F3">
        <v>225.35936662645489</v>
      </c>
      <c r="G3">
        <v>203.3984945100546</v>
      </c>
      <c r="H3">
        <v>246.3304873749303</v>
      </c>
      <c r="I3">
        <v>257.30345307669057</v>
      </c>
      <c r="J3">
        <v>258.2785514273283</v>
      </c>
      <c r="K3">
        <v>270.35947661256807</v>
      </c>
      <c r="L3">
        <v>281.96860621958859</v>
      </c>
      <c r="M3">
        <v>292.98311847055089</v>
      </c>
      <c r="N3">
        <v>303.74971595269659</v>
      </c>
      <c r="O3">
        <v>315.03253991815541</v>
      </c>
      <c r="P3">
        <v>326.57066385162642</v>
      </c>
      <c r="Q3">
        <v>337.95770041801069</v>
      </c>
      <c r="R3">
        <v>349.14853493713508</v>
      </c>
      <c r="S3">
        <v>360.27606439120621</v>
      </c>
      <c r="T3">
        <v>371.31076488909372</v>
      </c>
      <c r="U3">
        <v>382.22250192299168</v>
      </c>
      <c r="V3">
        <v>392.98065947452648</v>
      </c>
      <c r="W3">
        <v>403.55427619419447</v>
      </c>
      <c r="X3">
        <v>413.91218786964942</v>
      </c>
      <c r="Y3">
        <v>424.023175319583</v>
      </c>
      <c r="Z3">
        <v>433.85611677724182</v>
      </c>
      <c r="AA3">
        <v>443.3801437619195</v>
      </c>
      <c r="AB3">
        <v>452.5647993791402</v>
      </c>
      <c r="AC3">
        <v>461.38019794145458</v>
      </c>
      <c r="AD3">
        <v>469.79718476258091</v>
      </c>
      <c r="AE3">
        <v>477.78749494885301</v>
      </c>
      <c r="AF3">
        <v>485.32390999394647</v>
      </c>
      <c r="AG3">
        <v>492.38041097635642</v>
      </c>
      <c r="AH3">
        <v>496.64925252238271</v>
      </c>
      <c r="AI3">
        <v>500.95510408696299</v>
      </c>
      <c r="AJ3">
        <v>505.2982865396944</v>
      </c>
      <c r="AK3">
        <v>509.6791235320519</v>
      </c>
    </row>
    <row r="4" spans="1:37">
      <c r="A4" t="s">
        <v>903</v>
      </c>
      <c r="B4" t="s">
        <v>107</v>
      </c>
      <c r="C4" t="s">
        <v>744</v>
      </c>
      <c r="D4">
        <v>252.47857070382119</v>
      </c>
      <c r="E4">
        <v>268.92727240668751</v>
      </c>
      <c r="F4">
        <v>274.0678842569892</v>
      </c>
      <c r="G4">
        <v>247.36045315492819</v>
      </c>
      <c r="H4">
        <v>299.57164201097368</v>
      </c>
      <c r="I4">
        <v>312.91627258446471</v>
      </c>
      <c r="J4">
        <v>314.10212585474272</v>
      </c>
      <c r="K4">
        <v>328.79418704993492</v>
      </c>
      <c r="L4">
        <v>342.91248014371661</v>
      </c>
      <c r="M4">
        <v>356.3076370166396</v>
      </c>
      <c r="N4">
        <v>369.40129554412982</v>
      </c>
      <c r="O4">
        <v>383.12275624464257</v>
      </c>
      <c r="P4">
        <v>397.15469670524419</v>
      </c>
      <c r="Q4">
        <v>411.00289421495262</v>
      </c>
      <c r="R4">
        <v>424.61248313792078</v>
      </c>
      <c r="S4">
        <v>438.14508442331407</v>
      </c>
      <c r="T4">
        <v>451.56479297209802</v>
      </c>
      <c r="U4">
        <v>464.83496109165122</v>
      </c>
      <c r="V4">
        <v>477.91835550649142</v>
      </c>
      <c r="W4">
        <v>490.77732297114147</v>
      </c>
      <c r="X4">
        <v>503.37396353109688</v>
      </c>
      <c r="Y4">
        <v>515.67031038206028</v>
      </c>
      <c r="Z4">
        <v>527.62851518918637</v>
      </c>
      <c r="AA4">
        <v>539.21103764818713</v>
      </c>
      <c r="AB4">
        <v>550.38083800005427</v>
      </c>
      <c r="AC4">
        <v>561.10157115183097</v>
      </c>
      <c r="AD4">
        <v>571.33778100819211</v>
      </c>
      <c r="AE4">
        <v>581.0550935836153</v>
      </c>
      <c r="AF4">
        <v>590.22040744303433</v>
      </c>
      <c r="AG4">
        <v>598.80208001097378</v>
      </c>
      <c r="AH4">
        <v>603.99357654498283</v>
      </c>
      <c r="AI4">
        <v>609.23008233524479</v>
      </c>
      <c r="AJ4">
        <v>614.5119876031772</v>
      </c>
      <c r="AK4">
        <v>619.83968595334295</v>
      </c>
    </row>
    <row r="5" spans="1:37">
      <c r="A5" t="s">
        <v>903</v>
      </c>
      <c r="B5" t="s">
        <v>121</v>
      </c>
      <c r="C5" t="s">
        <v>744</v>
      </c>
      <c r="D5">
        <v>185.4812707986263</v>
      </c>
      <c r="E5">
        <v>197.5651719642986</v>
      </c>
      <c r="F5">
        <v>201.3416794754844</v>
      </c>
      <c r="G5">
        <v>181.72128853787811</v>
      </c>
      <c r="H5">
        <v>220.07780185277159</v>
      </c>
      <c r="I5">
        <v>229.8813231187919</v>
      </c>
      <c r="J5">
        <v>230.75250030796369</v>
      </c>
      <c r="K5">
        <v>241.5459002133054</v>
      </c>
      <c r="L5">
        <v>251.9177861806655</v>
      </c>
      <c r="M5">
        <v>261.75842617007402</v>
      </c>
      <c r="N5">
        <v>271.37757292107148</v>
      </c>
      <c r="O5">
        <v>281.45792928893962</v>
      </c>
      <c r="P5">
        <v>291.76637701639532</v>
      </c>
      <c r="Q5">
        <v>301.93983952139428</v>
      </c>
      <c r="R5">
        <v>311.93801022333599</v>
      </c>
      <c r="S5">
        <v>321.87962260108662</v>
      </c>
      <c r="T5">
        <v>331.73829927387072</v>
      </c>
      <c r="U5">
        <v>341.48711732074378</v>
      </c>
      <c r="V5">
        <v>351.0987236272091</v>
      </c>
      <c r="W5">
        <v>360.54545655132478</v>
      </c>
      <c r="X5">
        <v>369.7994732084253</v>
      </c>
      <c r="Y5">
        <v>378.83288160320302</v>
      </c>
      <c r="Z5">
        <v>387.61787677294319</v>
      </c>
      <c r="AA5">
        <v>396.12688004700431</v>
      </c>
      <c r="AB5">
        <v>404.33268047614911</v>
      </c>
      <c r="AC5">
        <v>412.20857744174612</v>
      </c>
      <c r="AD5">
        <v>419.72852341984083</v>
      </c>
      <c r="AE5">
        <v>426.86726584939657</v>
      </c>
      <c r="AF5">
        <v>433.60048703792881</v>
      </c>
      <c r="AG5">
        <v>439.90494103195249</v>
      </c>
      <c r="AH5">
        <v>443.71883055053769</v>
      </c>
      <c r="AI5">
        <v>447.56578574287181</v>
      </c>
      <c r="AJ5">
        <v>451.44609328185629</v>
      </c>
      <c r="AK5">
        <v>455.36004232579199</v>
      </c>
    </row>
    <row r="6" spans="1:37">
      <c r="A6" t="s">
        <v>904</v>
      </c>
      <c r="B6" t="s">
        <v>124</v>
      </c>
      <c r="C6" t="s">
        <v>744</v>
      </c>
      <c r="D6">
        <v>28.06685232592454</v>
      </c>
      <c r="E6">
        <v>29.895376942332891</v>
      </c>
      <c r="F6">
        <v>30.466834524911519</v>
      </c>
      <c r="G6">
        <v>27.497895328777979</v>
      </c>
      <c r="H6">
        <v>33.301967029986351</v>
      </c>
      <c r="I6">
        <v>34.785426693933672</v>
      </c>
      <c r="J6">
        <v>34.917252410961147</v>
      </c>
      <c r="K6">
        <v>36.550499584293107</v>
      </c>
      <c r="L6">
        <v>38.11996366297776</v>
      </c>
      <c r="M6">
        <v>39.609040097412887</v>
      </c>
      <c r="N6">
        <v>41.064600382282599</v>
      </c>
      <c r="O6">
        <v>42.589950474782313</v>
      </c>
      <c r="P6">
        <v>44.149815138369419</v>
      </c>
      <c r="Q6">
        <v>45.689253964412082</v>
      </c>
      <c r="R6">
        <v>47.202167798852237</v>
      </c>
      <c r="S6">
        <v>48.706523280602447</v>
      </c>
      <c r="T6">
        <v>50.198329009087438</v>
      </c>
      <c r="U6">
        <v>51.673511033104077</v>
      </c>
      <c r="V6">
        <v>53.127930304963442</v>
      </c>
      <c r="W6">
        <v>54.55740109089237</v>
      </c>
      <c r="X6">
        <v>55.957710231638274</v>
      </c>
      <c r="Y6">
        <v>57.324637136572271</v>
      </c>
      <c r="Z6">
        <v>58.653974384755983</v>
      </c>
      <c r="AA6">
        <v>59.941548797555669</v>
      </c>
      <c r="AB6">
        <v>61.183242839596467</v>
      </c>
      <c r="AC6">
        <v>62.375016198253263</v>
      </c>
      <c r="AD6">
        <v>63.512927386576223</v>
      </c>
      <c r="AE6">
        <v>64.593155210660314</v>
      </c>
      <c r="AF6">
        <v>65.612019940035012</v>
      </c>
      <c r="AG6">
        <v>66.566004018772304</v>
      </c>
      <c r="AH6">
        <v>67.143118211728947</v>
      </c>
      <c r="AI6">
        <v>67.725235871494789</v>
      </c>
      <c r="AJ6">
        <v>68.312400377144996</v>
      </c>
      <c r="AK6">
        <v>68.904655483843086</v>
      </c>
    </row>
    <row r="7" spans="1:37">
      <c r="A7" t="s">
        <v>904</v>
      </c>
      <c r="B7" t="s">
        <v>114</v>
      </c>
      <c r="C7" t="s">
        <v>744</v>
      </c>
      <c r="D7">
        <v>730.46906808669235</v>
      </c>
      <c r="E7">
        <v>778.05832594186165</v>
      </c>
      <c r="F7">
        <v>792.93110479678592</v>
      </c>
      <c r="G7">
        <v>715.66136957241429</v>
      </c>
      <c r="H7">
        <v>866.71838150438418</v>
      </c>
      <c r="I7">
        <v>905.32696452909659</v>
      </c>
      <c r="J7">
        <v>908.75786613319212</v>
      </c>
      <c r="K7">
        <v>951.26482511829511</v>
      </c>
      <c r="L7">
        <v>992.1117626244785</v>
      </c>
      <c r="M7">
        <v>1030.866527951938</v>
      </c>
      <c r="N7">
        <v>1068.749000574303</v>
      </c>
      <c r="O7">
        <v>1108.4478256379541</v>
      </c>
      <c r="P7">
        <v>1149.0449283668329</v>
      </c>
      <c r="Q7">
        <v>1189.1104273967039</v>
      </c>
      <c r="R7">
        <v>1228.48558588992</v>
      </c>
      <c r="S7">
        <v>1267.638004339429</v>
      </c>
      <c r="T7">
        <v>1306.4638023875521</v>
      </c>
      <c r="U7">
        <v>1344.8569512105271</v>
      </c>
      <c r="V7">
        <v>1382.709727780742</v>
      </c>
      <c r="W7">
        <v>1419.9131940166101</v>
      </c>
      <c r="X7">
        <v>1456.357698059878</v>
      </c>
      <c r="Y7">
        <v>1491.933394642977</v>
      </c>
      <c r="Z7">
        <v>1526.5307812532581</v>
      </c>
      <c r="AA7">
        <v>1560.041246569717</v>
      </c>
      <c r="AB7">
        <v>1592.3576274451229</v>
      </c>
      <c r="AC7">
        <v>1623.374770534748</v>
      </c>
      <c r="AD7">
        <v>1652.9900945350071</v>
      </c>
      <c r="AE7">
        <v>1681.1041488941121</v>
      </c>
      <c r="AF7">
        <v>1707.6211647935161</v>
      </c>
      <c r="AG7">
        <v>1732.449594176069</v>
      </c>
      <c r="AH7">
        <v>1747.4695922083829</v>
      </c>
      <c r="AI7">
        <v>1762.6198106763511</v>
      </c>
      <c r="AJ7">
        <v>1777.9013785655909</v>
      </c>
      <c r="AK7">
        <v>1793.315434649812</v>
      </c>
    </row>
    <row r="8" spans="1:37">
      <c r="A8" t="s">
        <v>904</v>
      </c>
      <c r="B8" t="s">
        <v>107</v>
      </c>
      <c r="C8" t="s">
        <v>744</v>
      </c>
      <c r="D8">
        <v>513.97423321849317</v>
      </c>
      <c r="E8">
        <v>547.45909025647086</v>
      </c>
      <c r="F8">
        <v>557.92390723744222</v>
      </c>
      <c r="G8">
        <v>503.5552082082466</v>
      </c>
      <c r="H8">
        <v>609.84227123662504</v>
      </c>
      <c r="I8">
        <v>637.00812633266025</v>
      </c>
      <c r="J8">
        <v>639.42218477572612</v>
      </c>
      <c r="K8">
        <v>669.33102363736748</v>
      </c>
      <c r="L8">
        <v>698.07183457828023</v>
      </c>
      <c r="M8">
        <v>725.34054678387338</v>
      </c>
      <c r="N8">
        <v>751.99549450054997</v>
      </c>
      <c r="O8">
        <v>779.9284680694509</v>
      </c>
      <c r="P8">
        <v>808.49348972139012</v>
      </c>
      <c r="Q8">
        <v>836.68446322329623</v>
      </c>
      <c r="R8">
        <v>864.38969781648154</v>
      </c>
      <c r="S8">
        <v>891.93820757603214</v>
      </c>
      <c r="T8">
        <v>919.25689997891368</v>
      </c>
      <c r="U8">
        <v>946.27117079371851</v>
      </c>
      <c r="V8">
        <v>972.905223709643</v>
      </c>
      <c r="W8">
        <v>999.08240747696641</v>
      </c>
      <c r="X8">
        <v>1024.725568616876</v>
      </c>
      <c r="Y8">
        <v>1049.75741756348</v>
      </c>
      <c r="Z8">
        <v>1074.1009059208441</v>
      </c>
      <c r="AA8">
        <v>1097.6796123552381</v>
      </c>
      <c r="AB8">
        <v>1120.41813450011</v>
      </c>
      <c r="AC8">
        <v>1142.242484130513</v>
      </c>
      <c r="AD8">
        <v>1163.0804827666771</v>
      </c>
      <c r="AE8">
        <v>1182.8621547952171</v>
      </c>
      <c r="AF8">
        <v>1201.5201151518911</v>
      </c>
      <c r="AG8">
        <v>1218.9899485937681</v>
      </c>
      <c r="AH8">
        <v>1229.5583522522861</v>
      </c>
      <c r="AI8">
        <v>1240.218381896748</v>
      </c>
      <c r="AJ8">
        <v>1250.970831906468</v>
      </c>
      <c r="AK8">
        <v>1261.8165035478769</v>
      </c>
    </row>
    <row r="9" spans="1:37">
      <c r="A9" t="s">
        <v>904</v>
      </c>
      <c r="B9" t="s">
        <v>121</v>
      </c>
      <c r="C9" t="s">
        <v>744</v>
      </c>
      <c r="D9">
        <v>629.31145449533926</v>
      </c>
      <c r="E9">
        <v>670.31040487887014</v>
      </c>
      <c r="F9">
        <v>683.12355536325049</v>
      </c>
      <c r="G9">
        <v>616.55437182494359</v>
      </c>
      <c r="H9">
        <v>746.69254200047521</v>
      </c>
      <c r="I9">
        <v>779.95448915304405</v>
      </c>
      <c r="J9">
        <v>782.91026890201954</v>
      </c>
      <c r="K9">
        <v>819.53073286657195</v>
      </c>
      <c r="L9">
        <v>854.72106025582934</v>
      </c>
      <c r="M9">
        <v>888.10894593417947</v>
      </c>
      <c r="N9">
        <v>920.74533669649247</v>
      </c>
      <c r="O9">
        <v>954.94654580175938</v>
      </c>
      <c r="P9">
        <v>989.92163630562675</v>
      </c>
      <c r="Q9">
        <v>1024.4387412333019</v>
      </c>
      <c r="R9">
        <v>1058.3611061148899</v>
      </c>
      <c r="S9">
        <v>1092.0915766822579</v>
      </c>
      <c r="T9">
        <v>1125.540658250633</v>
      </c>
      <c r="U9">
        <v>1158.6170051953809</v>
      </c>
      <c r="V9">
        <v>1191.2278123066019</v>
      </c>
      <c r="W9">
        <v>1223.2792275848519</v>
      </c>
      <c r="X9">
        <v>1254.6767841000139</v>
      </c>
      <c r="Y9">
        <v>1285.3258482965809</v>
      </c>
      <c r="Z9">
        <v>1315.1320819082</v>
      </c>
      <c r="AA9">
        <v>1344.0019144451931</v>
      </c>
      <c r="AB9">
        <v>1371.843023044077</v>
      </c>
      <c r="AC9">
        <v>1398.56481632021</v>
      </c>
      <c r="AD9">
        <v>1424.078918745889</v>
      </c>
      <c r="AE9">
        <v>1448.2996519890239</v>
      </c>
      <c r="AF9">
        <v>1471.144509592973</v>
      </c>
      <c r="AG9">
        <v>1492.53462135841</v>
      </c>
      <c r="AH9">
        <v>1505.4746036536101</v>
      </c>
      <c r="AI9">
        <v>1518.526773056172</v>
      </c>
      <c r="AJ9">
        <v>1531.6921022062979</v>
      </c>
      <c r="AK9">
        <v>1544.9715721767941</v>
      </c>
    </row>
    <row r="10" spans="1:37">
      <c r="A10" t="s">
        <v>904</v>
      </c>
      <c r="B10" t="s">
        <v>106</v>
      </c>
      <c r="C10" t="s">
        <v>744</v>
      </c>
      <c r="D10">
        <v>35.083565407405679</v>
      </c>
      <c r="E10">
        <v>37.369221177916103</v>
      </c>
      <c r="F10">
        <v>38.083543156139399</v>
      </c>
      <c r="G10">
        <v>34.372369160972468</v>
      </c>
      <c r="H10">
        <v>41.627458787482929</v>
      </c>
      <c r="I10">
        <v>43.481783367417087</v>
      </c>
      <c r="J10">
        <v>43.646565513701439</v>
      </c>
      <c r="K10">
        <v>45.688124480366383</v>
      </c>
      <c r="L10">
        <v>47.649954578722188</v>
      </c>
      <c r="M10">
        <v>49.511300121766112</v>
      </c>
      <c r="N10">
        <v>51.330750477853243</v>
      </c>
      <c r="O10">
        <v>53.237438093477877</v>
      </c>
      <c r="P10">
        <v>55.187268922961771</v>
      </c>
      <c r="Q10">
        <v>57.1115674555151</v>
      </c>
      <c r="R10">
        <v>59.002709748565287</v>
      </c>
      <c r="S10">
        <v>60.883154100753053</v>
      </c>
      <c r="T10">
        <v>62.747911261359299</v>
      </c>
      <c r="U10">
        <v>64.5918887913801</v>
      </c>
      <c r="V10">
        <v>66.409912881204306</v>
      </c>
      <c r="W10">
        <v>68.196751363615462</v>
      </c>
      <c r="X10">
        <v>69.947137789547824</v>
      </c>
      <c r="Y10">
        <v>71.655796420715333</v>
      </c>
      <c r="Z10">
        <v>73.317467980944954</v>
      </c>
      <c r="AA10">
        <v>74.926935996944579</v>
      </c>
      <c r="AB10">
        <v>76.479053549495603</v>
      </c>
      <c r="AC10">
        <v>77.968770247816565</v>
      </c>
      <c r="AD10">
        <v>79.39115923322025</v>
      </c>
      <c r="AE10">
        <v>80.741444013325378</v>
      </c>
      <c r="AF10">
        <v>82.015024925043761</v>
      </c>
      <c r="AG10">
        <v>83.207505023465373</v>
      </c>
      <c r="AH10">
        <v>83.928897764661187</v>
      </c>
      <c r="AI10">
        <v>84.656544839368465</v>
      </c>
      <c r="AJ10">
        <v>85.390500471431238</v>
      </c>
      <c r="AK10">
        <v>86.130819354803862</v>
      </c>
    </row>
    <row r="11" spans="1:37">
      <c r="A11" t="s">
        <v>905</v>
      </c>
      <c r="B11" t="s">
        <v>124</v>
      </c>
      <c r="C11" t="s">
        <v>744</v>
      </c>
      <c r="D11">
        <v>1.7234032129953669</v>
      </c>
      <c r="E11">
        <v>1.8356810403186861</v>
      </c>
      <c r="F11">
        <v>1.8707705410033391</v>
      </c>
      <c r="G11">
        <v>1.688467257030227</v>
      </c>
      <c r="H11">
        <v>2.044857624648285</v>
      </c>
      <c r="I11">
        <v>2.135947253136278</v>
      </c>
      <c r="J11">
        <v>2.144041814708141</v>
      </c>
      <c r="K11">
        <v>2.2443289218425591</v>
      </c>
      <c r="L11">
        <v>2.3406995231653012</v>
      </c>
      <c r="M11">
        <v>2.432134041069212</v>
      </c>
      <c r="N11">
        <v>2.5215105497892818</v>
      </c>
      <c r="O11">
        <v>2.6151723975743519</v>
      </c>
      <c r="P11">
        <v>2.7109535611279472</v>
      </c>
      <c r="Q11">
        <v>2.805480506586707</v>
      </c>
      <c r="R11">
        <v>2.8983787244909278</v>
      </c>
      <c r="S11">
        <v>2.9907514295106772</v>
      </c>
      <c r="T11">
        <v>3.082353535645721</v>
      </c>
      <c r="U11">
        <v>3.17293488799762</v>
      </c>
      <c r="V11">
        <v>3.2622413345152999</v>
      </c>
      <c r="W11">
        <v>3.3500158564583029</v>
      </c>
      <c r="X11">
        <v>3.4359997510655078</v>
      </c>
      <c r="Y11">
        <v>3.5199338592632099</v>
      </c>
      <c r="Z11">
        <v>3.6015598306429109</v>
      </c>
      <c r="AA11">
        <v>3.6806214173937688</v>
      </c>
      <c r="AB11">
        <v>3.7568657883962748</v>
      </c>
      <c r="AC11">
        <v>3.83004485427871</v>
      </c>
      <c r="AD11">
        <v>3.8999165939125739</v>
      </c>
      <c r="AE11">
        <v>3.966246372584405</v>
      </c>
      <c r="AF11">
        <v>4.0288082419319746</v>
      </c>
      <c r="AG11">
        <v>4.0873862116790018</v>
      </c>
      <c r="AH11">
        <v>4.1228230480886214</v>
      </c>
      <c r="AI11">
        <v>4.1585671149163472</v>
      </c>
      <c r="AJ11">
        <v>4.1946210757896054</v>
      </c>
      <c r="AK11">
        <v>4.230987617428962</v>
      </c>
    </row>
    <row r="12" spans="1:37">
      <c r="A12" t="s">
        <v>905</v>
      </c>
      <c r="B12" t="s">
        <v>114</v>
      </c>
      <c r="C12" t="s">
        <v>744</v>
      </c>
      <c r="D12">
        <v>269.12018297930769</v>
      </c>
      <c r="E12">
        <v>286.65306745226479</v>
      </c>
      <c r="F12">
        <v>292.13251229355268</v>
      </c>
      <c r="G12">
        <v>263.66471510562633</v>
      </c>
      <c r="H12">
        <v>319.31729844898359</v>
      </c>
      <c r="I12">
        <v>333.54151324756191</v>
      </c>
      <c r="J12">
        <v>334.80552962801812</v>
      </c>
      <c r="K12">
        <v>350.4659882014771</v>
      </c>
      <c r="L12">
        <v>365.51485991428149</v>
      </c>
      <c r="M12">
        <v>379.79293135071418</v>
      </c>
      <c r="N12">
        <v>393.74963179053259</v>
      </c>
      <c r="O12">
        <v>408.37551470871989</v>
      </c>
      <c r="P12">
        <v>423.33234202988592</v>
      </c>
      <c r="Q12">
        <v>438.09331535668048</v>
      </c>
      <c r="R12">
        <v>452.59995269628632</v>
      </c>
      <c r="S12">
        <v>467.02452791452657</v>
      </c>
      <c r="T12">
        <v>481.32876930067698</v>
      </c>
      <c r="U12">
        <v>495.47361360387822</v>
      </c>
      <c r="V12">
        <v>509.41937339290467</v>
      </c>
      <c r="W12">
        <v>523.125913585067</v>
      </c>
      <c r="X12">
        <v>536.5528361273233</v>
      </c>
      <c r="Y12">
        <v>549.65967171057048</v>
      </c>
      <c r="Z12">
        <v>562.40607730383192</v>
      </c>
      <c r="AA12">
        <v>574.75203820989566</v>
      </c>
      <c r="AB12">
        <v>586.65807326925585</v>
      </c>
      <c r="AC12">
        <v>598.08544177595968</v>
      </c>
      <c r="AD12">
        <v>608.99635061816048</v>
      </c>
      <c r="AE12">
        <v>619.35416011888344</v>
      </c>
      <c r="AF12">
        <v>629.12358702918993</v>
      </c>
      <c r="AG12">
        <v>638.27090311749907</v>
      </c>
      <c r="AH12">
        <v>643.80458660308852</v>
      </c>
      <c r="AI12">
        <v>649.38624603865571</v>
      </c>
      <c r="AJ12">
        <v>655.01629736627046</v>
      </c>
      <c r="AK12">
        <v>660.69516013414136</v>
      </c>
    </row>
    <row r="13" spans="1:37">
      <c r="A13" t="s">
        <v>905</v>
      </c>
      <c r="B13" t="s">
        <v>107</v>
      </c>
      <c r="C13" t="s">
        <v>744</v>
      </c>
      <c r="D13">
        <v>360.68367243403031</v>
      </c>
      <c r="E13">
        <v>384.18181772383929</v>
      </c>
      <c r="F13">
        <v>391.52554893855603</v>
      </c>
      <c r="G13">
        <v>353.37207593561169</v>
      </c>
      <c r="H13">
        <v>427.95948858710528</v>
      </c>
      <c r="I13">
        <v>447.02324654923541</v>
      </c>
      <c r="J13">
        <v>448.71732264963242</v>
      </c>
      <c r="K13">
        <v>469.70598149990701</v>
      </c>
      <c r="L13">
        <v>489.87497163388088</v>
      </c>
      <c r="M13">
        <v>509.01091002377092</v>
      </c>
      <c r="N13">
        <v>527.71613649161407</v>
      </c>
      <c r="O13">
        <v>547.3182232066323</v>
      </c>
      <c r="P13">
        <v>567.36385243606321</v>
      </c>
      <c r="Q13">
        <v>587.14699173564657</v>
      </c>
      <c r="R13">
        <v>606.58926162560113</v>
      </c>
      <c r="S13">
        <v>625.92154917616301</v>
      </c>
      <c r="T13">
        <v>645.09256138871149</v>
      </c>
      <c r="U13">
        <v>664.04994441664462</v>
      </c>
      <c r="V13">
        <v>682.74050786641624</v>
      </c>
      <c r="W13">
        <v>701.11046138734491</v>
      </c>
      <c r="X13">
        <v>719.10566218728138</v>
      </c>
      <c r="Y13">
        <v>736.67187197437181</v>
      </c>
      <c r="Z13">
        <v>753.75502169883782</v>
      </c>
      <c r="AA13">
        <v>770.30148235455317</v>
      </c>
      <c r="AB13">
        <v>786.25834000007762</v>
      </c>
      <c r="AC13">
        <v>801.57367307404422</v>
      </c>
      <c r="AD13">
        <v>816.19683001170313</v>
      </c>
      <c r="AE13">
        <v>830.07870511945066</v>
      </c>
      <c r="AF13">
        <v>843.17201063290622</v>
      </c>
      <c r="AG13">
        <v>855.43154287281959</v>
      </c>
      <c r="AH13">
        <v>862.8479664928326</v>
      </c>
      <c r="AI13">
        <v>870.32868905034957</v>
      </c>
      <c r="AJ13">
        <v>877.87426800453886</v>
      </c>
      <c r="AK13">
        <v>885.48526564763279</v>
      </c>
    </row>
    <row r="14" spans="1:37">
      <c r="A14" t="s">
        <v>905</v>
      </c>
      <c r="B14" t="s">
        <v>121</v>
      </c>
      <c r="C14" t="s">
        <v>744</v>
      </c>
      <c r="D14">
        <v>158.98394639882261</v>
      </c>
      <c r="E14">
        <v>169.3415759693988</v>
      </c>
      <c r="F14">
        <v>172.578582407558</v>
      </c>
      <c r="G14">
        <v>155.7611044610384</v>
      </c>
      <c r="H14">
        <v>188.63811587380431</v>
      </c>
      <c r="I14">
        <v>197.0411341018216</v>
      </c>
      <c r="J14">
        <v>197.78785740682599</v>
      </c>
      <c r="K14">
        <v>207.0393430399761</v>
      </c>
      <c r="L14">
        <v>215.92953101199899</v>
      </c>
      <c r="M14">
        <v>224.36436528863479</v>
      </c>
      <c r="N14">
        <v>232.60934821806131</v>
      </c>
      <c r="O14">
        <v>241.24965367623389</v>
      </c>
      <c r="P14">
        <v>250.08546601405311</v>
      </c>
      <c r="Q14">
        <v>258.80557673262371</v>
      </c>
      <c r="R14">
        <v>267.37543733428799</v>
      </c>
      <c r="S14">
        <v>275.89681937235991</v>
      </c>
      <c r="T14">
        <v>284.34711366331771</v>
      </c>
      <c r="U14">
        <v>292.70324341778041</v>
      </c>
      <c r="V14">
        <v>300.94176310903629</v>
      </c>
      <c r="W14">
        <v>309.0389627582785</v>
      </c>
      <c r="X14">
        <v>316.97097703579311</v>
      </c>
      <c r="Y14">
        <v>324.71389851703111</v>
      </c>
      <c r="Z14">
        <v>332.2438943768085</v>
      </c>
      <c r="AA14">
        <v>339.53732575457508</v>
      </c>
      <c r="AB14">
        <v>346.57086897955639</v>
      </c>
      <c r="AC14">
        <v>353.32163780721089</v>
      </c>
      <c r="AD14">
        <v>359.76730578843501</v>
      </c>
      <c r="AE14">
        <v>365.8862278709114</v>
      </c>
      <c r="AF14">
        <v>371.65756031822463</v>
      </c>
      <c r="AG14">
        <v>377.06137802738789</v>
      </c>
      <c r="AH14">
        <v>380.3304261861752</v>
      </c>
      <c r="AI14">
        <v>383.62781635103289</v>
      </c>
      <c r="AJ14">
        <v>386.95379424159108</v>
      </c>
      <c r="AK14">
        <v>390.30860770782169</v>
      </c>
    </row>
    <row r="15" spans="1:37">
      <c r="A15" t="s">
        <v>911</v>
      </c>
      <c r="B15" t="s">
        <v>103</v>
      </c>
      <c r="C15" t="s">
        <v>744</v>
      </c>
      <c r="D15">
        <v>403.55332735729002</v>
      </c>
      <c r="E15">
        <v>429.84438360176648</v>
      </c>
      <c r="F15">
        <v>438.06096614601398</v>
      </c>
      <c r="G15">
        <v>395.37269895423861</v>
      </c>
      <c r="H15">
        <v>478.82532200023132</v>
      </c>
      <c r="I15">
        <v>500.15493447100022</v>
      </c>
      <c r="J15">
        <v>502.05036279049739</v>
      </c>
      <c r="K15">
        <v>525.5336634307406</v>
      </c>
      <c r="L15">
        <v>548.09987227261763</v>
      </c>
      <c r="M15">
        <v>569.51024429536744</v>
      </c>
      <c r="N15">
        <v>590.43871141762236</v>
      </c>
      <c r="O15">
        <v>612.37063659629416</v>
      </c>
      <c r="P15">
        <v>634.79882226912082</v>
      </c>
      <c r="Q15">
        <v>656.93331933699085</v>
      </c>
      <c r="R15">
        <v>678.68643239731284</v>
      </c>
      <c r="S15">
        <v>700.31649098524099</v>
      </c>
      <c r="T15">
        <v>721.76610558789866</v>
      </c>
      <c r="U15">
        <v>742.9766997555854</v>
      </c>
      <c r="V15">
        <v>763.88876106248415</v>
      </c>
      <c r="W15">
        <v>784.44210581674508</v>
      </c>
      <c r="X15">
        <v>804.57615599503572</v>
      </c>
      <c r="Y15">
        <v>824.23022672354398</v>
      </c>
      <c r="Z15">
        <v>843.34382248608006</v>
      </c>
      <c r="AA15">
        <v>861.8569401122229</v>
      </c>
      <c r="AB15">
        <v>879.71037648643482</v>
      </c>
      <c r="AC15">
        <v>896.84603882422709</v>
      </c>
      <c r="AD15">
        <v>913.20725528527828</v>
      </c>
      <c r="AE15">
        <v>928.73908363748762</v>
      </c>
      <c r="AF15">
        <v>943.38861565096386</v>
      </c>
      <c r="AG15">
        <v>957.10527488833463</v>
      </c>
      <c r="AH15">
        <v>965.40318981403698</v>
      </c>
      <c r="AI15">
        <v>973.77304603389371</v>
      </c>
      <c r="AJ15">
        <v>982.21546726480528</v>
      </c>
      <c r="AK15">
        <v>990.7310826311782</v>
      </c>
    </row>
    <row r="16" spans="1:37">
      <c r="A16" t="s">
        <v>906</v>
      </c>
      <c r="B16" t="s">
        <v>114</v>
      </c>
      <c r="C16" t="s">
        <v>744</v>
      </c>
      <c r="D16">
        <v>1753.1257634080621</v>
      </c>
      <c r="E16">
        <v>1867.3399822604681</v>
      </c>
      <c r="F16">
        <v>1903.034651512286</v>
      </c>
      <c r="G16">
        <v>1717.5872869737941</v>
      </c>
      <c r="H16">
        <v>2080.124115610522</v>
      </c>
      <c r="I16">
        <v>2172.784714869832</v>
      </c>
      <c r="J16">
        <v>2181.0188787196612</v>
      </c>
      <c r="K16">
        <v>2283.0355802839081</v>
      </c>
      <c r="L16">
        <v>2381.0682302987479</v>
      </c>
      <c r="M16">
        <v>2474.0796670846521</v>
      </c>
      <c r="N16">
        <v>2564.9976013783262</v>
      </c>
      <c r="O16">
        <v>2660.274781531089</v>
      </c>
      <c r="P16">
        <v>2757.7078280803998</v>
      </c>
      <c r="Q16">
        <v>2853.8650257520899</v>
      </c>
      <c r="R16">
        <v>2948.3654061358079</v>
      </c>
      <c r="S16">
        <v>3042.3312104146298</v>
      </c>
      <c r="T16">
        <v>3135.5131257301241</v>
      </c>
      <c r="U16">
        <v>3227.656682905264</v>
      </c>
      <c r="V16">
        <v>3318.5033466737791</v>
      </c>
      <c r="W16">
        <v>3407.7916656398638</v>
      </c>
      <c r="X16">
        <v>3495.258475343705</v>
      </c>
      <c r="Y16">
        <v>3580.640147143145</v>
      </c>
      <c r="Z16">
        <v>3663.6738750078189</v>
      </c>
      <c r="AA16">
        <v>3744.0989917673201</v>
      </c>
      <c r="AB16">
        <v>3821.658305868295</v>
      </c>
      <c r="AC16">
        <v>3896.0994492833952</v>
      </c>
      <c r="AD16">
        <v>3967.1762268840162</v>
      </c>
      <c r="AE16">
        <v>4034.6499573458691</v>
      </c>
      <c r="AF16">
        <v>4098.2907955044366</v>
      </c>
      <c r="AG16">
        <v>4157.8790260225651</v>
      </c>
      <c r="AH16">
        <v>4193.92702130012</v>
      </c>
      <c r="AI16">
        <v>4230.2875456232423</v>
      </c>
      <c r="AJ16">
        <v>4266.9633085574196</v>
      </c>
      <c r="AK16">
        <v>4303.9570431595494</v>
      </c>
    </row>
    <row r="17" spans="1:37">
      <c r="A17" t="s">
        <v>907</v>
      </c>
      <c r="B17" t="s">
        <v>114</v>
      </c>
      <c r="C17" t="s">
        <v>744</v>
      </c>
      <c r="D17">
        <v>2118.3602974514079</v>
      </c>
      <c r="E17">
        <v>2256.3691452313979</v>
      </c>
      <c r="F17">
        <v>2299.500203910678</v>
      </c>
      <c r="G17">
        <v>2075.4179717600009</v>
      </c>
      <c r="H17">
        <v>2513.4833063627138</v>
      </c>
      <c r="I17">
        <v>2625.4481971343798</v>
      </c>
      <c r="J17">
        <v>2635.3978117862571</v>
      </c>
      <c r="K17">
        <v>2758.6679928430549</v>
      </c>
      <c r="L17">
        <v>2877.1241116109868</v>
      </c>
      <c r="M17">
        <v>2989.5129310606212</v>
      </c>
      <c r="N17">
        <v>3099.3721016654772</v>
      </c>
      <c r="O17">
        <v>3214.4986943500662</v>
      </c>
      <c r="P17">
        <v>3332.230292263816</v>
      </c>
      <c r="Q17">
        <v>3448.4202394504409</v>
      </c>
      <c r="R17">
        <v>3562.608199080767</v>
      </c>
      <c r="S17">
        <v>3676.150212584344</v>
      </c>
      <c r="T17">
        <v>3788.7450269238998</v>
      </c>
      <c r="U17">
        <v>3900.085158510527</v>
      </c>
      <c r="V17">
        <v>4009.858210564149</v>
      </c>
      <c r="W17">
        <v>4117.7482626481697</v>
      </c>
      <c r="X17">
        <v>4223.4373243736436</v>
      </c>
      <c r="Y17">
        <v>4326.6068444646326</v>
      </c>
      <c r="Z17">
        <v>4426.9392656344489</v>
      </c>
      <c r="AA17">
        <v>4524.1196150521782</v>
      </c>
      <c r="AB17">
        <v>4617.8371195908558</v>
      </c>
      <c r="AC17">
        <v>4707.7868345507677</v>
      </c>
      <c r="AD17">
        <v>4793.6712741515203</v>
      </c>
      <c r="AE17">
        <v>4875.2020317929246</v>
      </c>
      <c r="AF17">
        <v>4952.1013779011946</v>
      </c>
      <c r="AG17">
        <v>5024.1038231105986</v>
      </c>
      <c r="AH17">
        <v>5067.6618174043106</v>
      </c>
      <c r="AI17">
        <v>5111.597450961418</v>
      </c>
      <c r="AJ17">
        <v>5155.9139978402154</v>
      </c>
      <c r="AK17">
        <v>5200.6147604844546</v>
      </c>
    </row>
    <row r="18" spans="1:37">
      <c r="A18" t="s">
        <v>908</v>
      </c>
      <c r="B18" t="s">
        <v>114</v>
      </c>
      <c r="C18" t="s">
        <v>744</v>
      </c>
      <c r="D18">
        <v>657.42216127802317</v>
      </c>
      <c r="E18">
        <v>700.25249334767534</v>
      </c>
      <c r="F18">
        <v>713.6379943171072</v>
      </c>
      <c r="G18">
        <v>644.09523261517279</v>
      </c>
      <c r="H18">
        <v>780.04654335394571</v>
      </c>
      <c r="I18">
        <v>814.79426807618688</v>
      </c>
      <c r="J18">
        <v>817.88207951987283</v>
      </c>
      <c r="K18">
        <v>856.13834260646547</v>
      </c>
      <c r="L18">
        <v>892.90058636203059</v>
      </c>
      <c r="M18">
        <v>927.77987515674454</v>
      </c>
      <c r="N18">
        <v>961.87410051687232</v>
      </c>
      <c r="O18">
        <v>997.60304307415856</v>
      </c>
      <c r="P18">
        <v>1034.1404355301499</v>
      </c>
      <c r="Q18">
        <v>1070.199384657034</v>
      </c>
      <c r="R18">
        <v>1105.6370273009279</v>
      </c>
      <c r="S18">
        <v>1140.874203905486</v>
      </c>
      <c r="T18">
        <v>1175.817422148797</v>
      </c>
      <c r="U18">
        <v>1210.3712560894739</v>
      </c>
      <c r="V18">
        <v>1244.438755002667</v>
      </c>
      <c r="W18">
        <v>1277.921874614949</v>
      </c>
      <c r="X18">
        <v>1310.721928253889</v>
      </c>
      <c r="Y18">
        <v>1342.7400551786791</v>
      </c>
      <c r="Z18">
        <v>1373.8777031279319</v>
      </c>
      <c r="AA18">
        <v>1404.0371219127451</v>
      </c>
      <c r="AB18">
        <v>1433.1218647006101</v>
      </c>
      <c r="AC18">
        <v>1461.0372934812731</v>
      </c>
      <c r="AD18">
        <v>1487.6910850815059</v>
      </c>
      <c r="AE18">
        <v>1512.9937340047011</v>
      </c>
      <c r="AF18">
        <v>1536.8590483141641</v>
      </c>
      <c r="AG18">
        <v>1559.2046347584619</v>
      </c>
      <c r="AH18">
        <v>1572.722632987545</v>
      </c>
      <c r="AI18">
        <v>1586.357829608716</v>
      </c>
      <c r="AJ18">
        <v>1600.111240709032</v>
      </c>
      <c r="AK18">
        <v>1613.983891184831</v>
      </c>
    </row>
    <row r="19" spans="1:37">
      <c r="A19" t="s">
        <v>909</v>
      </c>
      <c r="B19" t="s">
        <v>114</v>
      </c>
      <c r="C19" t="s">
        <v>744</v>
      </c>
      <c r="D19">
        <v>1460.9381361733849</v>
      </c>
      <c r="E19">
        <v>1556.1166518837231</v>
      </c>
      <c r="F19">
        <v>1585.8622095935721</v>
      </c>
      <c r="G19">
        <v>1431.322739144829</v>
      </c>
      <c r="H19">
        <v>1733.4367630087679</v>
      </c>
      <c r="I19">
        <v>1810.6539290581929</v>
      </c>
      <c r="J19">
        <v>1817.515732266384</v>
      </c>
      <c r="K19">
        <v>1902.52965023659</v>
      </c>
      <c r="L19">
        <v>1984.223525248957</v>
      </c>
      <c r="M19">
        <v>2061.7330559038769</v>
      </c>
      <c r="N19">
        <v>2137.4980011486059</v>
      </c>
      <c r="O19">
        <v>2216.8956512759082</v>
      </c>
      <c r="P19">
        <v>2298.0898567336658</v>
      </c>
      <c r="Q19">
        <v>2378.2208547934079</v>
      </c>
      <c r="R19">
        <v>2456.97117177984</v>
      </c>
      <c r="S19">
        <v>2535.276008678858</v>
      </c>
      <c r="T19">
        <v>2612.9276047751041</v>
      </c>
      <c r="U19">
        <v>2689.7139024210528</v>
      </c>
      <c r="V19">
        <v>2765.4194555614831</v>
      </c>
      <c r="W19">
        <v>2839.8263880332211</v>
      </c>
      <c r="X19">
        <v>2912.715396119755</v>
      </c>
      <c r="Y19">
        <v>2983.8667892859539</v>
      </c>
      <c r="Z19">
        <v>3053.0615625065161</v>
      </c>
      <c r="AA19">
        <v>3120.0824931394341</v>
      </c>
      <c r="AB19">
        <v>3184.7152548902459</v>
      </c>
      <c r="AC19">
        <v>3246.749541069496</v>
      </c>
      <c r="AD19">
        <v>3305.9801890700141</v>
      </c>
      <c r="AE19">
        <v>3362.2082977882251</v>
      </c>
      <c r="AF19">
        <v>3415.2423295870308</v>
      </c>
      <c r="AG19">
        <v>3464.899188352138</v>
      </c>
      <c r="AH19">
        <v>3494.9391844167658</v>
      </c>
      <c r="AI19">
        <v>3525.2396213527031</v>
      </c>
      <c r="AJ19">
        <v>3555.8027571311832</v>
      </c>
      <c r="AK19">
        <v>3586.630869299624</v>
      </c>
    </row>
    <row r="20" spans="1:37">
      <c r="A20" t="s">
        <v>317</v>
      </c>
      <c r="B20" t="s">
        <v>103</v>
      </c>
      <c r="C20" t="s">
        <v>744</v>
      </c>
      <c r="D20">
        <v>627.74962033356223</v>
      </c>
      <c r="E20">
        <v>668.64681893608144</v>
      </c>
      <c r="F20">
        <v>681.42816956046624</v>
      </c>
      <c r="G20">
        <v>615.02419837325999</v>
      </c>
      <c r="H20">
        <v>744.83938977813773</v>
      </c>
      <c r="I20">
        <v>778.01878695488926</v>
      </c>
      <c r="J20">
        <v>780.96723100744043</v>
      </c>
      <c r="K20">
        <v>817.49680978115214</v>
      </c>
      <c r="L20">
        <v>852.59980131296095</v>
      </c>
      <c r="M20">
        <v>885.90482445946054</v>
      </c>
      <c r="N20">
        <v>918.46021776074599</v>
      </c>
      <c r="O20">
        <v>952.57654581645772</v>
      </c>
      <c r="P20">
        <v>987.46483464085475</v>
      </c>
      <c r="Q20">
        <v>1021.896274524208</v>
      </c>
      <c r="R20">
        <v>1055.73445039582</v>
      </c>
      <c r="S20">
        <v>1089.3812081992639</v>
      </c>
      <c r="T20">
        <v>1122.7472753589529</v>
      </c>
      <c r="U20">
        <v>1155.7415329531329</v>
      </c>
      <c r="V20">
        <v>1188.271406097198</v>
      </c>
      <c r="W20">
        <v>1220.243275714937</v>
      </c>
      <c r="X20">
        <v>1251.5629093256109</v>
      </c>
      <c r="Y20">
        <v>1282.1359082366239</v>
      </c>
      <c r="Z20">
        <v>1311.8681683116799</v>
      </c>
      <c r="AA20">
        <v>1340.6663512856801</v>
      </c>
      <c r="AB20">
        <v>1368.4383634233429</v>
      </c>
      <c r="AC20">
        <v>1395.09383817102</v>
      </c>
      <c r="AD20">
        <v>1420.544619332655</v>
      </c>
      <c r="AE20">
        <v>1444.7052412138701</v>
      </c>
      <c r="AF20">
        <v>1467.493402123722</v>
      </c>
      <c r="AG20">
        <v>1488.830427604076</v>
      </c>
      <c r="AH20">
        <v>1501.7382952662799</v>
      </c>
      <c r="AI20">
        <v>1514.7580716082789</v>
      </c>
      <c r="AJ20">
        <v>1527.890726856363</v>
      </c>
      <c r="AK20">
        <v>1541.137239648499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002060"/>
  </sheetPr>
  <dimension ref="A1:AI5"/>
  <sheetViews>
    <sheetView workbookViewId="0"/>
  </sheetViews>
  <sheetFormatPr baseColWidth="10" defaultColWidth="9.140625" defaultRowHeight="15"/>
  <sheetData>
    <row r="1" spans="1:35">
      <c r="A1" s="190" t="s">
        <v>910</v>
      </c>
      <c r="B1" s="190">
        <v>2017</v>
      </c>
      <c r="C1" s="190">
        <v>2018</v>
      </c>
      <c r="D1" s="190">
        <v>2019</v>
      </c>
      <c r="E1" s="190">
        <v>2020</v>
      </c>
      <c r="F1" s="190">
        <v>2021</v>
      </c>
      <c r="G1" s="190">
        <v>2022</v>
      </c>
      <c r="H1" s="190">
        <v>2023</v>
      </c>
      <c r="I1" s="190">
        <v>2024</v>
      </c>
      <c r="J1" s="190">
        <v>2025</v>
      </c>
      <c r="K1" s="190">
        <v>2026</v>
      </c>
      <c r="L1" s="190">
        <v>2027</v>
      </c>
      <c r="M1" s="190">
        <v>2028</v>
      </c>
      <c r="N1" s="190">
        <v>2029</v>
      </c>
      <c r="O1" s="190">
        <v>2030</v>
      </c>
      <c r="P1" s="190">
        <v>2031</v>
      </c>
      <c r="Q1" s="190">
        <v>2032</v>
      </c>
      <c r="R1" s="190">
        <v>2033</v>
      </c>
      <c r="S1" s="190">
        <v>2034</v>
      </c>
      <c r="T1" s="190">
        <v>2035</v>
      </c>
      <c r="U1" s="190">
        <v>2036</v>
      </c>
      <c r="V1" s="190">
        <v>2037</v>
      </c>
      <c r="W1" s="190">
        <v>2038</v>
      </c>
      <c r="X1" s="190">
        <v>2039</v>
      </c>
      <c r="Y1" s="190">
        <v>2040</v>
      </c>
      <c r="Z1" s="190">
        <v>2041</v>
      </c>
      <c r="AA1" s="190">
        <v>2042</v>
      </c>
      <c r="AB1" s="190">
        <v>2043</v>
      </c>
      <c r="AC1" s="190">
        <v>2044</v>
      </c>
      <c r="AD1" s="190">
        <v>2045</v>
      </c>
      <c r="AE1" s="190">
        <v>2046</v>
      </c>
      <c r="AF1" s="190">
        <v>2047</v>
      </c>
      <c r="AG1" s="190">
        <v>2048</v>
      </c>
      <c r="AH1" s="190">
        <v>2049</v>
      </c>
      <c r="AI1" s="190">
        <v>2050</v>
      </c>
    </row>
    <row r="2" spans="1:35">
      <c r="A2" t="s">
        <v>903</v>
      </c>
      <c r="B2">
        <v>0</v>
      </c>
      <c r="C2">
        <v>2.912002451849105E-2</v>
      </c>
      <c r="D2">
        <v>5.2003743756487968E-2</v>
      </c>
      <c r="E2">
        <v>5.3757377014808982E-2</v>
      </c>
      <c r="F2">
        <v>0.1031025356688999</v>
      </c>
      <c r="G2">
        <v>0.11980313674500701</v>
      </c>
      <c r="H2">
        <v>0.12799194885773299</v>
      </c>
      <c r="I2">
        <v>0.14396211350501109</v>
      </c>
      <c r="J2">
        <v>0.15909438832732389</v>
      </c>
      <c r="K2">
        <v>0.17335732355019201</v>
      </c>
      <c r="L2">
        <v>0.18701824225668789</v>
      </c>
      <c r="M2">
        <v>0.20058311581857399</v>
      </c>
      <c r="N2">
        <v>0.21385368732418411</v>
      </c>
      <c r="O2">
        <v>0.22655816288917399</v>
      </c>
      <c r="P2">
        <v>0.23877316279744501</v>
      </c>
      <c r="Q2">
        <v>0.25051487443292109</v>
      </c>
      <c r="R2">
        <v>0.26176572292162897</v>
      </c>
      <c r="S2">
        <v>0.27251075420413301</v>
      </c>
      <c r="T2">
        <v>0.28273902252559302</v>
      </c>
      <c r="U2">
        <v>0.29244436126355899</v>
      </c>
      <c r="V2">
        <v>0.30162307044456588</v>
      </c>
      <c r="W2">
        <v>0.31027484173748898</v>
      </c>
      <c r="X2">
        <v>0.31840060013569599</v>
      </c>
      <c r="Y2">
        <v>0.32600327478484997</v>
      </c>
      <c r="Z2">
        <v>0.33308826147959197</v>
      </c>
      <c r="AA2">
        <v>0.33966003102119391</v>
      </c>
      <c r="AB2">
        <v>0.34572228338312588</v>
      </c>
      <c r="AC2">
        <v>0.3512762518898771</v>
      </c>
      <c r="AD2">
        <v>0.35631977822359012</v>
      </c>
      <c r="AE2">
        <v>0.36085147489421598</v>
      </c>
      <c r="AF2">
        <v>0.36381068284089491</v>
      </c>
      <c r="AG2">
        <v>0.36652970084327002</v>
      </c>
      <c r="AH2">
        <v>0.36900976222582987</v>
      </c>
      <c r="AI2">
        <v>0.371249941995208</v>
      </c>
    </row>
    <row r="3" spans="1:35">
      <c r="A3" t="s">
        <v>904</v>
      </c>
      <c r="B3">
        <v>0</v>
      </c>
      <c r="C3">
        <v>2.912002451849105E-2</v>
      </c>
      <c r="D3">
        <v>5.2003743756487968E-2</v>
      </c>
      <c r="E3">
        <v>5.3757377014808982E-2</v>
      </c>
      <c r="F3">
        <v>0.1031025356688999</v>
      </c>
      <c r="G3">
        <v>0.11980313674500701</v>
      </c>
      <c r="H3">
        <v>0.12799194885773299</v>
      </c>
      <c r="I3">
        <v>0.14396211350501109</v>
      </c>
      <c r="J3">
        <v>0.15909438832732389</v>
      </c>
      <c r="K3">
        <v>0.17335732355019201</v>
      </c>
      <c r="L3">
        <v>0.18701824225668789</v>
      </c>
      <c r="M3">
        <v>0.20058311581857399</v>
      </c>
      <c r="N3">
        <v>0.21385368732418411</v>
      </c>
      <c r="O3">
        <v>0.22655816288917399</v>
      </c>
      <c r="P3">
        <v>0.23877316279744501</v>
      </c>
      <c r="Q3">
        <v>0.25051487443292109</v>
      </c>
      <c r="R3">
        <v>0.26176572292162897</v>
      </c>
      <c r="S3">
        <v>0.27251075420413301</v>
      </c>
      <c r="T3">
        <v>0.28273902252559302</v>
      </c>
      <c r="U3">
        <v>0.29244436126355899</v>
      </c>
      <c r="V3">
        <v>0.30162307044456588</v>
      </c>
      <c r="W3">
        <v>0.31027484173748898</v>
      </c>
      <c r="X3">
        <v>0.31840060013569599</v>
      </c>
      <c r="Y3">
        <v>0.32600327478484997</v>
      </c>
      <c r="Z3">
        <v>0.33308826147959197</v>
      </c>
      <c r="AA3">
        <v>0.33966003102119391</v>
      </c>
      <c r="AB3">
        <v>0.34572228338312588</v>
      </c>
      <c r="AC3">
        <v>0.3512762518898771</v>
      </c>
      <c r="AD3">
        <v>0.35631977822359012</v>
      </c>
      <c r="AE3">
        <v>0.36085147489421598</v>
      </c>
      <c r="AF3">
        <v>0.36381068284089491</v>
      </c>
      <c r="AG3">
        <v>0.36652970084327002</v>
      </c>
      <c r="AH3">
        <v>0.36900976222582987</v>
      </c>
      <c r="AI3">
        <v>0.371249941995208</v>
      </c>
    </row>
    <row r="4" spans="1:35">
      <c r="A4" t="s">
        <v>905</v>
      </c>
      <c r="B4">
        <v>0</v>
      </c>
      <c r="C4">
        <v>2.912002451849105E-2</v>
      </c>
      <c r="D4">
        <v>5.2003743756487968E-2</v>
      </c>
      <c r="E4">
        <v>5.3757377014808982E-2</v>
      </c>
      <c r="F4">
        <v>0.1031025356688999</v>
      </c>
      <c r="G4">
        <v>0.11980313674500701</v>
      </c>
      <c r="H4">
        <v>0.12799194885773299</v>
      </c>
      <c r="I4">
        <v>0.14396211350501109</v>
      </c>
      <c r="J4">
        <v>0.15909438832732389</v>
      </c>
      <c r="K4">
        <v>0.17335732355019201</v>
      </c>
      <c r="L4">
        <v>0.18701824225668789</v>
      </c>
      <c r="M4">
        <v>0.20058311581857399</v>
      </c>
      <c r="N4">
        <v>0.21385368732418411</v>
      </c>
      <c r="O4">
        <v>0.22655816288917399</v>
      </c>
      <c r="P4">
        <v>0.23877316279744501</v>
      </c>
      <c r="Q4">
        <v>0.25051487443292109</v>
      </c>
      <c r="R4">
        <v>0.26176572292162897</v>
      </c>
      <c r="S4">
        <v>0.27251075420413301</v>
      </c>
      <c r="T4">
        <v>0.28273902252559302</v>
      </c>
      <c r="U4">
        <v>0.29244436126355899</v>
      </c>
      <c r="V4">
        <v>0.30162307044456588</v>
      </c>
      <c r="W4">
        <v>0.31027484173748898</v>
      </c>
      <c r="X4">
        <v>0.31840060013569599</v>
      </c>
      <c r="Y4">
        <v>0.32600327478484997</v>
      </c>
      <c r="Z4">
        <v>0.33308826147959197</v>
      </c>
      <c r="AA4">
        <v>0.33966003102119391</v>
      </c>
      <c r="AB4">
        <v>0.34572228338312588</v>
      </c>
      <c r="AC4">
        <v>0.3512762518898771</v>
      </c>
      <c r="AD4">
        <v>0.35631977822359012</v>
      </c>
      <c r="AE4">
        <v>0.36085147489421598</v>
      </c>
      <c r="AF4">
        <v>0.36381068284089491</v>
      </c>
      <c r="AG4">
        <v>0.36652970084327002</v>
      </c>
      <c r="AH4">
        <v>0.36900976222582987</v>
      </c>
      <c r="AI4">
        <v>0.371249941995208</v>
      </c>
    </row>
    <row r="5" spans="1:35">
      <c r="A5" t="s">
        <v>846</v>
      </c>
      <c r="B5">
        <v>0</v>
      </c>
      <c r="C5">
        <v>4.0622226573856952E-2</v>
      </c>
      <c r="D5">
        <v>8.0780401843290051E-2</v>
      </c>
      <c r="E5">
        <v>0.11699907198555</v>
      </c>
      <c r="F5">
        <v>0.15443148736656401</v>
      </c>
      <c r="G5">
        <v>0.19077312313307401</v>
      </c>
      <c r="H5">
        <v>0.2270493113265539</v>
      </c>
      <c r="I5">
        <v>0.2631843175464581</v>
      </c>
      <c r="J5">
        <v>0.29910045511510308</v>
      </c>
      <c r="K5">
        <v>0.33471833923226191</v>
      </c>
      <c r="L5">
        <v>0.371312771132154</v>
      </c>
      <c r="M5">
        <v>0.40751774445317501</v>
      </c>
      <c r="N5">
        <v>0.44324905899731898</v>
      </c>
      <c r="O5">
        <v>0.47988745044623488</v>
      </c>
      <c r="P5">
        <v>0.51595293547449494</v>
      </c>
      <c r="Q5">
        <v>0.55289735167413001</v>
      </c>
      <c r="R5">
        <v>0.59074211897068407</v>
      </c>
      <c r="S5">
        <v>0.62789360618567591</v>
      </c>
      <c r="T5">
        <v>0.66591275949551898</v>
      </c>
      <c r="U5">
        <v>0.70481984308097001</v>
      </c>
      <c r="V5">
        <v>0.74290418864028607</v>
      </c>
      <c r="W5">
        <v>0.78183930877414798</v>
      </c>
      <c r="X5">
        <v>0.8216442091229661</v>
      </c>
      <c r="Y5">
        <v>0.86233831989832299</v>
      </c>
      <c r="Z5">
        <v>0.90205015293409008</v>
      </c>
      <c r="AA5">
        <v>0.94260878682565008</v>
      </c>
      <c r="AB5">
        <v>0.98403227845012209</v>
      </c>
      <c r="AC5">
        <v>1.0263390697229831</v>
      </c>
      <c r="AD5">
        <v>1.0695479958084919</v>
      </c>
      <c r="AE5">
        <v>1.111576534586183</v>
      </c>
      <c r="AF5">
        <v>1.1544585921396451</v>
      </c>
      <c r="AG5">
        <v>1.1982115017933781</v>
      </c>
      <c r="AH5">
        <v>1.242852948878344</v>
      </c>
      <c r="AI5">
        <v>1.2884009778805749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002060"/>
  </sheetPr>
  <dimension ref="A1:AL200"/>
  <sheetViews>
    <sheetView workbookViewId="0"/>
  </sheetViews>
  <sheetFormatPr baseColWidth="10" defaultColWidth="9.140625" defaultRowHeight="15"/>
  <sheetData>
    <row r="1" spans="1:38">
      <c r="A1" s="190" t="s">
        <v>28</v>
      </c>
      <c r="B1" s="190" t="s">
        <v>901</v>
      </c>
      <c r="C1" s="190" t="s">
        <v>902</v>
      </c>
      <c r="D1" s="190" t="s">
        <v>335</v>
      </c>
      <c r="E1" s="190">
        <v>2017</v>
      </c>
      <c r="F1" s="190">
        <v>2018</v>
      </c>
      <c r="G1" s="190">
        <v>2019</v>
      </c>
      <c r="H1" s="190">
        <v>2020</v>
      </c>
      <c r="I1" s="190">
        <v>2021</v>
      </c>
      <c r="J1" s="190">
        <v>2022</v>
      </c>
      <c r="K1" s="190">
        <v>2023</v>
      </c>
      <c r="L1" s="190">
        <v>2024</v>
      </c>
      <c r="M1" s="190">
        <v>2025</v>
      </c>
      <c r="N1" s="190">
        <v>2026</v>
      </c>
      <c r="O1" s="190">
        <v>2027</v>
      </c>
      <c r="P1" s="190">
        <v>2028</v>
      </c>
      <c r="Q1" s="190">
        <v>2029</v>
      </c>
      <c r="R1" s="190">
        <v>2030</v>
      </c>
      <c r="S1" s="190">
        <v>2031</v>
      </c>
      <c r="T1" s="190">
        <v>2032</v>
      </c>
      <c r="U1" s="190">
        <v>2033</v>
      </c>
      <c r="V1" s="190">
        <v>2034</v>
      </c>
      <c r="W1" s="190">
        <v>2035</v>
      </c>
      <c r="X1" s="190">
        <v>2036</v>
      </c>
      <c r="Y1" s="190">
        <v>2037</v>
      </c>
      <c r="Z1" s="190">
        <v>2038</v>
      </c>
      <c r="AA1" s="190">
        <v>2039</v>
      </c>
      <c r="AB1" s="190">
        <v>2040</v>
      </c>
      <c r="AC1" s="190">
        <v>2041</v>
      </c>
      <c r="AD1" s="190">
        <v>2042</v>
      </c>
      <c r="AE1" s="190">
        <v>2043</v>
      </c>
      <c r="AF1" s="190">
        <v>2044</v>
      </c>
      <c r="AG1" s="190">
        <v>2045</v>
      </c>
      <c r="AH1" s="190">
        <v>2046</v>
      </c>
      <c r="AI1" s="190">
        <v>2047</v>
      </c>
      <c r="AJ1" s="190">
        <v>2048</v>
      </c>
      <c r="AK1" s="190">
        <v>2049</v>
      </c>
      <c r="AL1" s="190">
        <v>2050</v>
      </c>
    </row>
    <row r="2" spans="1:38">
      <c r="A2" t="s">
        <v>41</v>
      </c>
      <c r="B2" t="s">
        <v>903</v>
      </c>
      <c r="C2" t="s">
        <v>107</v>
      </c>
      <c r="D2" t="s">
        <v>744</v>
      </c>
      <c r="E2">
        <v>2179.5</v>
      </c>
      <c r="F2">
        <v>2242.9670934380511</v>
      </c>
      <c r="G2">
        <v>2292.8421595172649</v>
      </c>
      <c r="H2">
        <v>2296.6642032037762</v>
      </c>
      <c r="I2">
        <v>2404.2119764903669</v>
      </c>
      <c r="J2">
        <v>2440.6109365357429</v>
      </c>
      <c r="K2">
        <v>2458.4584525354289</v>
      </c>
      <c r="L2">
        <v>2493.2654263841719</v>
      </c>
      <c r="M2">
        <v>2526.2462193594019</v>
      </c>
      <c r="N2">
        <v>2557.332286677643</v>
      </c>
      <c r="O2">
        <v>2587.1062589984508</v>
      </c>
      <c r="P2">
        <v>2616.6709009265819</v>
      </c>
      <c r="Q2">
        <v>2645.5941115230589</v>
      </c>
      <c r="R2">
        <v>2673.2835160169552</v>
      </c>
      <c r="S2">
        <v>2699.9061083170309</v>
      </c>
      <c r="T2">
        <v>2725.4971688265509</v>
      </c>
      <c r="U2">
        <v>2750.0183931076899</v>
      </c>
      <c r="V2">
        <v>2773.4371887879079</v>
      </c>
      <c r="W2">
        <v>2795.7296995945298</v>
      </c>
      <c r="X2">
        <v>2816.882485373927</v>
      </c>
      <c r="Y2">
        <v>2836.887482033932</v>
      </c>
      <c r="Z2">
        <v>2855.7440175668571</v>
      </c>
      <c r="AA2">
        <v>2873.4541079957489</v>
      </c>
      <c r="AB2">
        <v>2890.024137393581</v>
      </c>
      <c r="AC2">
        <v>2905.465865894771</v>
      </c>
      <c r="AD2">
        <v>2919.789037610692</v>
      </c>
      <c r="AE2">
        <v>2933.0017166335228</v>
      </c>
      <c r="AF2">
        <v>2945.1065909939871</v>
      </c>
      <c r="AG2">
        <v>2956.098956638315</v>
      </c>
      <c r="AH2">
        <v>2965.975789531944</v>
      </c>
      <c r="AI2">
        <v>2972.4253832517311</v>
      </c>
      <c r="AJ2">
        <v>2978.3514829879068</v>
      </c>
      <c r="AK2">
        <v>2983.7567767711962</v>
      </c>
      <c r="AL2">
        <v>2988.6392485785559</v>
      </c>
    </row>
    <row r="3" spans="1:38">
      <c r="A3" t="s">
        <v>41</v>
      </c>
      <c r="B3" t="s">
        <v>903</v>
      </c>
      <c r="C3" t="s">
        <v>121</v>
      </c>
      <c r="D3" t="s">
        <v>744</v>
      </c>
      <c r="E3">
        <v>975.3</v>
      </c>
      <c r="F3">
        <v>1003.700759912884</v>
      </c>
      <c r="G3">
        <v>1026.0192512857029</v>
      </c>
      <c r="H3">
        <v>1027.729569802543</v>
      </c>
      <c r="I3">
        <v>1075.8559030378781</v>
      </c>
      <c r="J3">
        <v>1092.143999267405</v>
      </c>
      <c r="K3">
        <v>1100.1305477209471</v>
      </c>
      <c r="L3">
        <v>1115.7062493014371</v>
      </c>
      <c r="M3">
        <v>1130.4647569356389</v>
      </c>
      <c r="N3">
        <v>1144.3753976585019</v>
      </c>
      <c r="O3">
        <v>1157.6988916729481</v>
      </c>
      <c r="P3">
        <v>1170.9287128578551</v>
      </c>
      <c r="Q3">
        <v>1183.8715012472769</v>
      </c>
      <c r="R3">
        <v>1196.2621762658109</v>
      </c>
      <c r="S3">
        <v>1208.175465676348</v>
      </c>
      <c r="T3">
        <v>1219.6271570344279</v>
      </c>
      <c r="U3">
        <v>1230.6001095654649</v>
      </c>
      <c r="V3">
        <v>1241.079738575291</v>
      </c>
      <c r="W3">
        <v>1251.055368669211</v>
      </c>
      <c r="X3">
        <v>1260.5209855403491</v>
      </c>
      <c r="Y3">
        <v>1269.472980604585</v>
      </c>
      <c r="Z3">
        <v>1277.9110531465731</v>
      </c>
      <c r="AA3">
        <v>1285.836105312344</v>
      </c>
      <c r="AB3">
        <v>1293.2509938976641</v>
      </c>
      <c r="AC3">
        <v>1300.160981421046</v>
      </c>
      <c r="AD3">
        <v>1306.57042825497</v>
      </c>
      <c r="AE3">
        <v>1312.4829429835629</v>
      </c>
      <c r="AF3">
        <v>1317.8997284681971</v>
      </c>
      <c r="AG3">
        <v>1322.8186797014671</v>
      </c>
      <c r="AH3">
        <v>1327.2384434643291</v>
      </c>
      <c r="AI3">
        <v>1330.124558974725</v>
      </c>
      <c r="AJ3">
        <v>1332.776417232441</v>
      </c>
      <c r="AK3">
        <v>1335.195221098852</v>
      </c>
      <c r="AL3">
        <v>1337.3800684279261</v>
      </c>
    </row>
    <row r="4" spans="1:38">
      <c r="A4" t="s">
        <v>41</v>
      </c>
      <c r="B4" t="s">
        <v>904</v>
      </c>
      <c r="C4" t="s">
        <v>124</v>
      </c>
      <c r="D4" t="s">
        <v>744</v>
      </c>
      <c r="E4">
        <v>426.4</v>
      </c>
      <c r="F4">
        <v>438.81677845468448</v>
      </c>
      <c r="G4">
        <v>448.57439633776647</v>
      </c>
      <c r="H4">
        <v>449.32214555911452</v>
      </c>
      <c r="I4">
        <v>470.36292120921888</v>
      </c>
      <c r="J4">
        <v>477.48405750807098</v>
      </c>
      <c r="K4">
        <v>480.97576699293728</v>
      </c>
      <c r="L4">
        <v>487.78544519853671</v>
      </c>
      <c r="M4">
        <v>494.23784718277091</v>
      </c>
      <c r="N4">
        <v>500.31956276180182</v>
      </c>
      <c r="O4">
        <v>506.14457849825169</v>
      </c>
      <c r="P4">
        <v>511.92864058503989</v>
      </c>
      <c r="Q4">
        <v>517.58721227503202</v>
      </c>
      <c r="R4">
        <v>523.00440065594375</v>
      </c>
      <c r="S4">
        <v>528.2128766168305</v>
      </c>
      <c r="T4">
        <v>533.21954245819757</v>
      </c>
      <c r="U4">
        <v>538.01690425378263</v>
      </c>
      <c r="V4">
        <v>542.59858559264228</v>
      </c>
      <c r="W4">
        <v>546.95991920491281</v>
      </c>
      <c r="X4">
        <v>551.09827564278157</v>
      </c>
      <c r="Y4">
        <v>555.01207723756283</v>
      </c>
      <c r="Z4">
        <v>558.70119251686526</v>
      </c>
      <c r="AA4">
        <v>562.1660158978608</v>
      </c>
      <c r="AB4">
        <v>565.40779636826005</v>
      </c>
      <c r="AC4">
        <v>568.428834694898</v>
      </c>
      <c r="AD4">
        <v>571.23103722743701</v>
      </c>
      <c r="AE4">
        <v>573.81598163456488</v>
      </c>
      <c r="AF4">
        <v>576.18419380584362</v>
      </c>
      <c r="AG4">
        <v>578.33475343453881</v>
      </c>
      <c r="AH4">
        <v>580.26706889489367</v>
      </c>
      <c r="AI4">
        <v>581.52887516335761</v>
      </c>
      <c r="AJ4">
        <v>582.68826443957028</v>
      </c>
      <c r="AK4">
        <v>583.7457626130938</v>
      </c>
      <c r="AL4">
        <v>584.7009752667567</v>
      </c>
    </row>
    <row r="5" spans="1:38">
      <c r="A5" t="s">
        <v>41</v>
      </c>
      <c r="B5" t="s">
        <v>904</v>
      </c>
      <c r="C5" t="s">
        <v>114</v>
      </c>
      <c r="D5" t="s">
        <v>744</v>
      </c>
      <c r="E5">
        <v>289.10000000000002</v>
      </c>
      <c r="F5">
        <v>297.51859908829579</v>
      </c>
      <c r="G5">
        <v>304.13428232000069</v>
      </c>
      <c r="H5">
        <v>304.64125769498128</v>
      </c>
      <c r="I5">
        <v>318.90694306187902</v>
      </c>
      <c r="J5">
        <v>323.73508683298161</v>
      </c>
      <c r="K5">
        <v>326.10247241477072</v>
      </c>
      <c r="L5">
        <v>330.71944701429868</v>
      </c>
      <c r="M5">
        <v>335.09418766542939</v>
      </c>
      <c r="N5">
        <v>339.21760223836048</v>
      </c>
      <c r="O5">
        <v>343.16697383640849</v>
      </c>
      <c r="P5">
        <v>347.08857878314979</v>
      </c>
      <c r="Q5">
        <v>350.92510100542171</v>
      </c>
      <c r="R5">
        <v>354.59796489126018</v>
      </c>
      <c r="S5">
        <v>358.12932136474137</v>
      </c>
      <c r="T5">
        <v>361.52385019855751</v>
      </c>
      <c r="U5">
        <v>364.77647049664301</v>
      </c>
      <c r="V5">
        <v>367.88285904041493</v>
      </c>
      <c r="W5">
        <v>370.83985141214902</v>
      </c>
      <c r="X5">
        <v>373.64566484129489</v>
      </c>
      <c r="Y5">
        <v>376.29922966552402</v>
      </c>
      <c r="Z5">
        <v>378.8004567463081</v>
      </c>
      <c r="AA5">
        <v>381.14961349922982</v>
      </c>
      <c r="AB5">
        <v>383.34754674030017</v>
      </c>
      <c r="AC5">
        <v>385.39581639375012</v>
      </c>
      <c r="AD5">
        <v>387.29571496822717</v>
      </c>
      <c r="AE5">
        <v>389.04831212606172</v>
      </c>
      <c r="AF5">
        <v>390.65396442136353</v>
      </c>
      <c r="AG5">
        <v>392.1120478844399</v>
      </c>
      <c r="AH5">
        <v>393.42216139191788</v>
      </c>
      <c r="AI5">
        <v>394.27766840930269</v>
      </c>
      <c r="AJ5">
        <v>395.06373651378942</v>
      </c>
      <c r="AK5">
        <v>395.78072225948739</v>
      </c>
      <c r="AL5">
        <v>396.42835823081458</v>
      </c>
    </row>
    <row r="6" spans="1:38">
      <c r="A6" t="s">
        <v>41</v>
      </c>
      <c r="B6" t="s">
        <v>904</v>
      </c>
      <c r="C6" t="s">
        <v>107</v>
      </c>
      <c r="D6" t="s">
        <v>744</v>
      </c>
      <c r="E6">
        <v>1354.5</v>
      </c>
      <c r="F6">
        <v>1393.943073210296</v>
      </c>
      <c r="G6">
        <v>1424.939070918163</v>
      </c>
      <c r="H6">
        <v>1427.3143671665589</v>
      </c>
      <c r="I6">
        <v>1494.1523845635249</v>
      </c>
      <c r="J6">
        <v>1516.7733487211119</v>
      </c>
      <c r="K6">
        <v>1527.865094727799</v>
      </c>
      <c r="L6">
        <v>1549.496682742538</v>
      </c>
      <c r="M6">
        <v>1569.9933489893599</v>
      </c>
      <c r="N6">
        <v>1589.3124947487349</v>
      </c>
      <c r="O6">
        <v>1607.8162091366839</v>
      </c>
      <c r="P6">
        <v>1626.189830376258</v>
      </c>
      <c r="Q6">
        <v>1644.1648194806071</v>
      </c>
      <c r="R6">
        <v>1661.3730316333861</v>
      </c>
      <c r="S6">
        <v>1677.9182490091389</v>
      </c>
      <c r="T6">
        <v>1693.822397419392</v>
      </c>
      <c r="U6">
        <v>1709.061671697347</v>
      </c>
      <c r="V6">
        <v>1723.6158165694981</v>
      </c>
      <c r="W6">
        <v>1737.470006010916</v>
      </c>
      <c r="X6">
        <v>1750.615887331491</v>
      </c>
      <c r="Y6">
        <v>1763.048448917164</v>
      </c>
      <c r="Z6">
        <v>1774.7672731334289</v>
      </c>
      <c r="AA6">
        <v>1785.7736128838001</v>
      </c>
      <c r="AB6">
        <v>1796.0714356960791</v>
      </c>
      <c r="AC6">
        <v>1805.6680501741071</v>
      </c>
      <c r="AD6">
        <v>1814.569512018207</v>
      </c>
      <c r="AE6">
        <v>1822.7808328424439</v>
      </c>
      <c r="AF6">
        <v>1830.303683184839</v>
      </c>
      <c r="AG6">
        <v>1837.1351396038531</v>
      </c>
      <c r="AH6">
        <v>1843.2733227442161</v>
      </c>
      <c r="AI6">
        <v>1847.281569907992</v>
      </c>
      <c r="AJ6">
        <v>1850.964479792209</v>
      </c>
      <c r="AK6">
        <v>1854.323722934887</v>
      </c>
      <c r="AL6">
        <v>1857.3580464325089</v>
      </c>
    </row>
    <row r="7" spans="1:38">
      <c r="A7" t="s">
        <v>41</v>
      </c>
      <c r="B7" t="s">
        <v>904</v>
      </c>
      <c r="C7" t="s">
        <v>121</v>
      </c>
      <c r="D7" t="s">
        <v>744</v>
      </c>
      <c r="E7">
        <v>1414.3</v>
      </c>
      <c r="F7">
        <v>1455.4844506765021</v>
      </c>
      <c r="G7">
        <v>1487.848894794801</v>
      </c>
      <c r="H7">
        <v>1490.329058312044</v>
      </c>
      <c r="I7">
        <v>1560.1179161965249</v>
      </c>
      <c r="J7">
        <v>1583.737576298463</v>
      </c>
      <c r="K7">
        <v>1595.319013269492</v>
      </c>
      <c r="L7">
        <v>1617.905617130137</v>
      </c>
      <c r="M7">
        <v>1639.3071934113341</v>
      </c>
      <c r="N7">
        <v>1659.4792626970359</v>
      </c>
      <c r="O7">
        <v>1678.7999000236341</v>
      </c>
      <c r="P7">
        <v>1697.984700702209</v>
      </c>
      <c r="Q7">
        <v>1716.753269982594</v>
      </c>
      <c r="R7">
        <v>1734.721209774159</v>
      </c>
      <c r="S7">
        <v>1751.9968841444261</v>
      </c>
      <c r="T7">
        <v>1768.60318691048</v>
      </c>
      <c r="U7">
        <v>1784.51526192806</v>
      </c>
      <c r="V7">
        <v>1799.7119596709049</v>
      </c>
      <c r="W7">
        <v>1814.1777995579459</v>
      </c>
      <c r="X7">
        <v>1827.9040601350509</v>
      </c>
      <c r="Y7">
        <v>1840.88550852975</v>
      </c>
      <c r="Z7">
        <v>1853.1217086693309</v>
      </c>
      <c r="AA7">
        <v>1864.6139687719151</v>
      </c>
      <c r="AB7">
        <v>1875.3664315282131</v>
      </c>
      <c r="AC7">
        <v>1885.3867282105871</v>
      </c>
      <c r="AD7">
        <v>1894.681181873274</v>
      </c>
      <c r="AE7">
        <v>1903.255025388755</v>
      </c>
      <c r="AF7">
        <v>1911.1100030478531</v>
      </c>
      <c r="AG7">
        <v>1918.243062341623</v>
      </c>
      <c r="AH7">
        <v>1924.6522409428901</v>
      </c>
      <c r="AI7">
        <v>1928.837448741878</v>
      </c>
      <c r="AJ7">
        <v>1932.6829559026371</v>
      </c>
      <c r="AK7">
        <v>1936.190506715991</v>
      </c>
      <c r="AL7">
        <v>1939.3587929638229</v>
      </c>
    </row>
    <row r="8" spans="1:38">
      <c r="A8" t="s">
        <v>41</v>
      </c>
      <c r="B8" t="s">
        <v>904</v>
      </c>
      <c r="C8" t="s">
        <v>106</v>
      </c>
      <c r="D8" t="s">
        <v>744</v>
      </c>
      <c r="E8">
        <v>724.8</v>
      </c>
      <c r="F8">
        <v>745.90619377100222</v>
      </c>
      <c r="G8">
        <v>762.49231347470243</v>
      </c>
      <c r="H8">
        <v>763.76334686033351</v>
      </c>
      <c r="I8">
        <v>799.52871785281866</v>
      </c>
      <c r="J8">
        <v>811.633313512781</v>
      </c>
      <c r="K8">
        <v>817.56856453208479</v>
      </c>
      <c r="L8">
        <v>829.14373986843202</v>
      </c>
      <c r="M8">
        <v>840.11161265964438</v>
      </c>
      <c r="N8">
        <v>850.44938810917904</v>
      </c>
      <c r="O8">
        <v>860.35082198764735</v>
      </c>
      <c r="P8">
        <v>870.18264234530238</v>
      </c>
      <c r="Q8">
        <v>879.80115257256853</v>
      </c>
      <c r="R8">
        <v>889.00935646207324</v>
      </c>
      <c r="S8">
        <v>897.86278839558804</v>
      </c>
      <c r="T8">
        <v>906.37318098898118</v>
      </c>
      <c r="U8">
        <v>914.52779597359665</v>
      </c>
      <c r="V8">
        <v>922.31579464715549</v>
      </c>
      <c r="W8">
        <v>929.72924352654979</v>
      </c>
      <c r="X8">
        <v>936.76367304382745</v>
      </c>
      <c r="Y8">
        <v>943.41640145822134</v>
      </c>
      <c r="Z8">
        <v>949.68720529133191</v>
      </c>
      <c r="AA8">
        <v>955.57675497835248</v>
      </c>
      <c r="AB8">
        <v>961.08717356405919</v>
      </c>
      <c r="AC8">
        <v>966.22237192040825</v>
      </c>
      <c r="AD8">
        <v>970.98559048416132</v>
      </c>
      <c r="AE8">
        <v>975.37951099608961</v>
      </c>
      <c r="AF8">
        <v>979.40502736978283</v>
      </c>
      <c r="AG8">
        <v>983.06057525645804</v>
      </c>
      <c r="AH8">
        <v>986.34514900332772</v>
      </c>
      <c r="AI8">
        <v>988.48998292308056</v>
      </c>
      <c r="AJ8">
        <v>990.46072717120205</v>
      </c>
      <c r="AK8">
        <v>992.25827566128146</v>
      </c>
      <c r="AL8">
        <v>993.88195795812669</v>
      </c>
    </row>
    <row r="9" spans="1:38">
      <c r="A9" t="s">
        <v>41</v>
      </c>
      <c r="B9" t="s">
        <v>905</v>
      </c>
      <c r="C9" t="s">
        <v>114</v>
      </c>
      <c r="D9" t="s">
        <v>744</v>
      </c>
      <c r="E9">
        <v>12.8</v>
      </c>
      <c r="F9">
        <v>13.17273631383669</v>
      </c>
      <c r="G9">
        <v>13.46564792008305</v>
      </c>
      <c r="H9">
        <v>13.48809442578955</v>
      </c>
      <c r="I9">
        <v>14.119712456561921</v>
      </c>
      <c r="J9">
        <v>14.33348015033609</v>
      </c>
      <c r="K9">
        <v>14.43829694537898</v>
      </c>
      <c r="L9">
        <v>14.642715052864141</v>
      </c>
      <c r="M9">
        <v>14.836408170589751</v>
      </c>
      <c r="N9">
        <v>15.01897374144246</v>
      </c>
      <c r="O9">
        <v>15.19383350088561</v>
      </c>
      <c r="P9">
        <v>15.36746388247775</v>
      </c>
      <c r="Q9">
        <v>15.53732719774956</v>
      </c>
      <c r="R9">
        <v>15.69994448498143</v>
      </c>
      <c r="S9">
        <v>15.8562964838073</v>
      </c>
      <c r="T9">
        <v>16.006590392741391</v>
      </c>
      <c r="U9">
        <v>16.15060125339685</v>
      </c>
      <c r="V9">
        <v>16.2881376538129</v>
      </c>
      <c r="W9">
        <v>16.419059488327591</v>
      </c>
      <c r="X9">
        <v>16.543287824173561</v>
      </c>
      <c r="Y9">
        <v>16.66077530169045</v>
      </c>
      <c r="Z9">
        <v>16.77151797423986</v>
      </c>
      <c r="AA9">
        <v>16.875527681736909</v>
      </c>
      <c r="AB9">
        <v>16.972841917246079</v>
      </c>
      <c r="AC9">
        <v>17.06352974693878</v>
      </c>
      <c r="AD9">
        <v>17.147648397071279</v>
      </c>
      <c r="AE9">
        <v>17.225245227304011</v>
      </c>
      <c r="AF9">
        <v>17.296336024190431</v>
      </c>
      <c r="AG9">
        <v>17.360893161261949</v>
      </c>
      <c r="AH9">
        <v>17.418898878645969</v>
      </c>
      <c r="AI9">
        <v>17.456776740363459</v>
      </c>
      <c r="AJ9">
        <v>17.49158017079386</v>
      </c>
      <c r="AK9">
        <v>17.523324956490619</v>
      </c>
      <c r="AL9">
        <v>17.551999257538661</v>
      </c>
    </row>
    <row r="10" spans="1:38">
      <c r="A10" t="s">
        <v>41</v>
      </c>
      <c r="B10" t="s">
        <v>905</v>
      </c>
      <c r="C10" t="s">
        <v>107</v>
      </c>
      <c r="D10" t="s">
        <v>744</v>
      </c>
      <c r="E10">
        <v>411.7</v>
      </c>
      <c r="F10">
        <v>423.68871409426282</v>
      </c>
      <c r="G10">
        <v>433.10994130454611</v>
      </c>
      <c r="H10">
        <v>433.83191211699682</v>
      </c>
      <c r="I10">
        <v>454.14731393488609</v>
      </c>
      <c r="J10">
        <v>461.02295139791943</v>
      </c>
      <c r="K10">
        <v>464.39428534472859</v>
      </c>
      <c r="L10">
        <v>470.96920213001312</v>
      </c>
      <c r="M10">
        <v>477.19915967435918</v>
      </c>
      <c r="N10">
        <v>483.071210105614</v>
      </c>
      <c r="O10">
        <v>488.69541033707839</v>
      </c>
      <c r="P10">
        <v>494.28006878250687</v>
      </c>
      <c r="Q10">
        <v>499.74356307136662</v>
      </c>
      <c r="R10">
        <v>504.97399566147288</v>
      </c>
      <c r="S10">
        <v>510.00291112370809</v>
      </c>
      <c r="T10">
        <v>514.83697380403362</v>
      </c>
      <c r="U10">
        <v>519.46894812683468</v>
      </c>
      <c r="V10">
        <v>523.89267750584156</v>
      </c>
      <c r="W10">
        <v>528.10365557378668</v>
      </c>
      <c r="X10">
        <v>532.09934353220717</v>
      </c>
      <c r="Y10">
        <v>535.87821810202774</v>
      </c>
      <c r="Z10">
        <v>539.44015234332414</v>
      </c>
      <c r="AA10">
        <v>542.78552707586607</v>
      </c>
      <c r="AB10">
        <v>545.91554822892272</v>
      </c>
      <c r="AC10">
        <v>548.83243725114801</v>
      </c>
      <c r="AD10">
        <v>551.53803477142549</v>
      </c>
      <c r="AE10">
        <v>554.03386406883294</v>
      </c>
      <c r="AF10">
        <v>556.3204329030624</v>
      </c>
      <c r="AG10">
        <v>558.39685269465201</v>
      </c>
      <c r="AH10">
        <v>560.26255221394865</v>
      </c>
      <c r="AI10">
        <v>561.48085812559646</v>
      </c>
      <c r="AJ10">
        <v>562.60027783717419</v>
      </c>
      <c r="AK10">
        <v>563.62131910837422</v>
      </c>
      <c r="AL10">
        <v>564.54360111942708</v>
      </c>
    </row>
    <row r="11" spans="1:38">
      <c r="A11" t="s">
        <v>41</v>
      </c>
      <c r="B11" t="s">
        <v>905</v>
      </c>
      <c r="C11" t="s">
        <v>121</v>
      </c>
      <c r="D11" t="s">
        <v>744</v>
      </c>
      <c r="E11">
        <v>184.2</v>
      </c>
      <c r="F11">
        <v>189.56390851630599</v>
      </c>
      <c r="G11">
        <v>193.77908959994511</v>
      </c>
      <c r="H11">
        <v>194.10210884612781</v>
      </c>
      <c r="I11">
        <v>203.19148707021139</v>
      </c>
      <c r="J11">
        <v>206.26773778843031</v>
      </c>
      <c r="K11">
        <v>207.77611697959441</v>
      </c>
      <c r="L11">
        <v>210.71782130762301</v>
      </c>
      <c r="M11">
        <v>213.50518632989309</v>
      </c>
      <c r="N11">
        <v>216.13241899794531</v>
      </c>
      <c r="O11">
        <v>218.6487602236819</v>
      </c>
      <c r="P11">
        <v>221.14740993378129</v>
      </c>
      <c r="Q11">
        <v>223.5918492051147</v>
      </c>
      <c r="R11">
        <v>225.93201360418581</v>
      </c>
      <c r="S11">
        <v>228.18201658728941</v>
      </c>
      <c r="T11">
        <v>230.34483987054409</v>
      </c>
      <c r="U11">
        <v>232.41724616216399</v>
      </c>
      <c r="V11">
        <v>234.39648092440129</v>
      </c>
      <c r="W11">
        <v>236.28052794921419</v>
      </c>
      <c r="X11">
        <v>238.06825134474761</v>
      </c>
      <c r="Y11">
        <v>239.75896957588901</v>
      </c>
      <c r="Z11">
        <v>241.35262584804539</v>
      </c>
      <c r="AA11">
        <v>242.8493905449952</v>
      </c>
      <c r="AB11">
        <v>244.24980321536941</v>
      </c>
      <c r="AC11">
        <v>245.5548577645408</v>
      </c>
      <c r="AD11">
        <v>246.76537771410389</v>
      </c>
      <c r="AE11">
        <v>247.88204459917179</v>
      </c>
      <c r="AF11">
        <v>248.90508559811531</v>
      </c>
      <c r="AG11">
        <v>249.83410314878529</v>
      </c>
      <c r="AH11">
        <v>250.66884167551461</v>
      </c>
      <c r="AI11">
        <v>251.21392777929279</v>
      </c>
      <c r="AJ11">
        <v>251.7147708953303</v>
      </c>
      <c r="AK11">
        <v>252.17159820199791</v>
      </c>
      <c r="AL11">
        <v>252.58423931551729</v>
      </c>
    </row>
    <row r="12" spans="1:38">
      <c r="A12" t="s">
        <v>41</v>
      </c>
      <c r="B12" t="s">
        <v>906</v>
      </c>
      <c r="C12" t="s">
        <v>114</v>
      </c>
      <c r="D12" t="s">
        <v>744</v>
      </c>
      <c r="E12">
        <v>133.80000000000001</v>
      </c>
      <c r="F12">
        <v>139.23525391558209</v>
      </c>
      <c r="G12">
        <v>144.60841776663219</v>
      </c>
      <c r="H12">
        <v>149.4544758316666</v>
      </c>
      <c r="I12">
        <v>154.46293300964629</v>
      </c>
      <c r="J12">
        <v>159.32544387520531</v>
      </c>
      <c r="K12">
        <v>164.1791978554929</v>
      </c>
      <c r="L12">
        <v>169.01406168771609</v>
      </c>
      <c r="M12">
        <v>173.81964089440081</v>
      </c>
      <c r="N12">
        <v>178.58531378927671</v>
      </c>
      <c r="O12">
        <v>183.48164877748221</v>
      </c>
      <c r="P12">
        <v>188.3258742078348</v>
      </c>
      <c r="Q12">
        <v>193.10672409384131</v>
      </c>
      <c r="R12">
        <v>198.00894086970621</v>
      </c>
      <c r="S12">
        <v>202.83450276648739</v>
      </c>
      <c r="T12">
        <v>207.77766565399861</v>
      </c>
      <c r="U12">
        <v>212.84129551827749</v>
      </c>
      <c r="V12">
        <v>217.81216450764339</v>
      </c>
      <c r="W12">
        <v>222.89912722050039</v>
      </c>
      <c r="X12">
        <v>228.10489500423381</v>
      </c>
      <c r="Y12">
        <v>233.2005804400703</v>
      </c>
      <c r="Z12">
        <v>238.41009951398101</v>
      </c>
      <c r="AA12">
        <v>243.73599518065291</v>
      </c>
      <c r="AB12">
        <v>249.1808672023956</v>
      </c>
      <c r="AC12">
        <v>254.4943104625813</v>
      </c>
      <c r="AD12">
        <v>259.92105567727202</v>
      </c>
      <c r="AE12">
        <v>265.46351885662642</v>
      </c>
      <c r="AF12">
        <v>271.12416752893517</v>
      </c>
      <c r="AG12">
        <v>276.90552183917629</v>
      </c>
      <c r="AH12">
        <v>282.52894032763129</v>
      </c>
      <c r="AI12">
        <v>288.26655962828448</v>
      </c>
      <c r="AJ12">
        <v>294.12069893995402</v>
      </c>
      <c r="AK12">
        <v>300.09372455992252</v>
      </c>
      <c r="AL12">
        <v>306.18805084042089</v>
      </c>
    </row>
    <row r="13" spans="1:38">
      <c r="A13" t="s">
        <v>41</v>
      </c>
      <c r="B13" t="s">
        <v>907</v>
      </c>
      <c r="C13" t="s">
        <v>114</v>
      </c>
      <c r="D13" t="s">
        <v>744</v>
      </c>
      <c r="E13">
        <v>535.1</v>
      </c>
      <c r="F13">
        <v>556.83695343967088</v>
      </c>
      <c r="G13">
        <v>578.32559302634456</v>
      </c>
      <c r="H13">
        <v>597.7062034194679</v>
      </c>
      <c r="I13">
        <v>617.73628888984842</v>
      </c>
      <c r="J13">
        <v>637.18269818850797</v>
      </c>
      <c r="K13">
        <v>656.594086490839</v>
      </c>
      <c r="L13">
        <v>675.92992831910976</v>
      </c>
      <c r="M13">
        <v>695.14865353209166</v>
      </c>
      <c r="N13">
        <v>714.20778332318332</v>
      </c>
      <c r="O13">
        <v>733.78946383281561</v>
      </c>
      <c r="P13">
        <v>753.16274505689398</v>
      </c>
      <c r="Q13">
        <v>772.28257146946544</v>
      </c>
      <c r="R13">
        <v>791.88777473378036</v>
      </c>
      <c r="S13">
        <v>811.18641577240226</v>
      </c>
      <c r="T13">
        <v>830.95537288082699</v>
      </c>
      <c r="U13">
        <v>851.20610786121313</v>
      </c>
      <c r="V13">
        <v>871.08586866995518</v>
      </c>
      <c r="W13">
        <v>891.4299176060523</v>
      </c>
      <c r="X13">
        <v>912.2490980326271</v>
      </c>
      <c r="Y13">
        <v>932.62803134141711</v>
      </c>
      <c r="Z13">
        <v>953.46221412504667</v>
      </c>
      <c r="AA13">
        <v>974.76181630169924</v>
      </c>
      <c r="AB13">
        <v>996.53723497759268</v>
      </c>
      <c r="AC13">
        <v>1017.787036835032</v>
      </c>
      <c r="AD13">
        <v>1039.489961830405</v>
      </c>
      <c r="AE13">
        <v>1061.6556721986601</v>
      </c>
      <c r="AF13">
        <v>1084.2940362087679</v>
      </c>
      <c r="AG13">
        <v>1107.415132557124</v>
      </c>
      <c r="AH13">
        <v>1129.9046036570669</v>
      </c>
      <c r="AI13">
        <v>1152.8507926539239</v>
      </c>
      <c r="AJ13">
        <v>1176.262974609637</v>
      </c>
      <c r="AK13">
        <v>1200.1506129448021</v>
      </c>
      <c r="AL13">
        <v>1224.523363263896</v>
      </c>
    </row>
    <row r="14" spans="1:38">
      <c r="A14" t="s">
        <v>41</v>
      </c>
      <c r="B14" t="s">
        <v>908</v>
      </c>
      <c r="C14" t="s">
        <v>114</v>
      </c>
      <c r="D14" t="s">
        <v>744</v>
      </c>
      <c r="E14">
        <v>3210.6</v>
      </c>
      <c r="F14">
        <v>3341.0217206380248</v>
      </c>
      <c r="G14">
        <v>3469.9535581580672</v>
      </c>
      <c r="H14">
        <v>3586.2372205168072</v>
      </c>
      <c r="I14">
        <v>3706.4177333390899</v>
      </c>
      <c r="J14">
        <v>3823.096189131048</v>
      </c>
      <c r="K14">
        <v>3939.5645189450338</v>
      </c>
      <c r="L14">
        <v>4055.5795699146579</v>
      </c>
      <c r="M14">
        <v>4170.8919211925486</v>
      </c>
      <c r="N14">
        <v>4285.2466999390999</v>
      </c>
      <c r="O14">
        <v>4402.7367829968935</v>
      </c>
      <c r="P14">
        <v>4518.9764703413639</v>
      </c>
      <c r="Q14">
        <v>4633.6954288167926</v>
      </c>
      <c r="R14">
        <v>4751.3266484026817</v>
      </c>
      <c r="S14">
        <v>4867.1184946344138</v>
      </c>
      <c r="T14">
        <v>4985.7322372849612</v>
      </c>
      <c r="U14">
        <v>5107.2366471672794</v>
      </c>
      <c r="V14">
        <v>5226.5152120197308</v>
      </c>
      <c r="W14">
        <v>5348.5795056363131</v>
      </c>
      <c r="X14">
        <v>5473.4945881957619</v>
      </c>
      <c r="Y14">
        <v>5595.7681880485025</v>
      </c>
      <c r="Z14">
        <v>5720.7732847502793</v>
      </c>
      <c r="AA14">
        <v>5848.5708978101948</v>
      </c>
      <c r="AB14">
        <v>5979.2234098655554</v>
      </c>
      <c r="AC14">
        <v>6106.7222210101891</v>
      </c>
      <c r="AD14">
        <v>6236.9397709824316</v>
      </c>
      <c r="AE14">
        <v>6369.934033191962</v>
      </c>
      <c r="AF14">
        <v>6505.7642172526093</v>
      </c>
      <c r="AG14">
        <v>6644.4907953427446</v>
      </c>
      <c r="AH14">
        <v>6779.4276219424</v>
      </c>
      <c r="AI14">
        <v>6917.104755923544</v>
      </c>
      <c r="AJ14">
        <v>7057.5778476578198</v>
      </c>
      <c r="AK14">
        <v>7200.9036776688108</v>
      </c>
      <c r="AL14">
        <v>7347.1401795833744</v>
      </c>
    </row>
    <row r="15" spans="1:38">
      <c r="A15" t="s">
        <v>41</v>
      </c>
      <c r="B15" t="s">
        <v>909</v>
      </c>
      <c r="C15" t="s">
        <v>114</v>
      </c>
      <c r="D15" t="s">
        <v>744</v>
      </c>
      <c r="E15">
        <v>668.9</v>
      </c>
      <c r="F15">
        <v>696.07220735525289</v>
      </c>
      <c r="G15">
        <v>722.93401079297666</v>
      </c>
      <c r="H15">
        <v>747.16067925113441</v>
      </c>
      <c r="I15">
        <v>772.19922189949466</v>
      </c>
      <c r="J15">
        <v>796.50814206371319</v>
      </c>
      <c r="K15">
        <v>820.77328434633193</v>
      </c>
      <c r="L15">
        <v>844.94399000682574</v>
      </c>
      <c r="M15">
        <v>868.96829442649243</v>
      </c>
      <c r="N15">
        <v>892.79309711245992</v>
      </c>
      <c r="O15">
        <v>917.27111261029779</v>
      </c>
      <c r="P15">
        <v>941.48861926472875</v>
      </c>
      <c r="Q15">
        <v>965.38929556330663</v>
      </c>
      <c r="R15">
        <v>989.89671560348654</v>
      </c>
      <c r="S15">
        <v>1014.02091853889</v>
      </c>
      <c r="T15">
        <v>1038.733038534825</v>
      </c>
      <c r="U15">
        <v>1064.047403379491</v>
      </c>
      <c r="V15">
        <v>1088.898033177599</v>
      </c>
      <c r="W15">
        <v>1114.3290448265529</v>
      </c>
      <c r="X15">
        <v>1140.3539930368611</v>
      </c>
      <c r="Y15">
        <v>1165.8286117814871</v>
      </c>
      <c r="Z15">
        <v>1191.8723136390281</v>
      </c>
      <c r="AA15">
        <v>1218.4978114823521</v>
      </c>
      <c r="AB15">
        <v>1245.7181021799879</v>
      </c>
      <c r="AC15">
        <v>1272.2813472976129</v>
      </c>
      <c r="AD15">
        <v>1299.4110175076769</v>
      </c>
      <c r="AE15">
        <v>1327.119191055287</v>
      </c>
      <c r="AF15">
        <v>1355.4182037377029</v>
      </c>
      <c r="AG15">
        <v>1384.3206543962999</v>
      </c>
      <c r="AH15">
        <v>1412.433543984698</v>
      </c>
      <c r="AI15">
        <v>1441.117352282208</v>
      </c>
      <c r="AJ15">
        <v>1470.3836735495911</v>
      </c>
      <c r="AK15">
        <v>1500.2443375047239</v>
      </c>
      <c r="AL15">
        <v>1530.711414104316</v>
      </c>
    </row>
    <row r="16" spans="1:38">
      <c r="A16" t="s">
        <v>876</v>
      </c>
      <c r="B16" t="s">
        <v>903</v>
      </c>
      <c r="C16" t="s">
        <v>107</v>
      </c>
      <c r="D16" t="s">
        <v>744</v>
      </c>
      <c r="E16">
        <v>58.3</v>
      </c>
      <c r="F16">
        <v>59.997697429428023</v>
      </c>
      <c r="G16">
        <v>61.331818261003249</v>
      </c>
      <c r="H16">
        <v>61.434055079963358</v>
      </c>
      <c r="I16">
        <v>64.31087782949686</v>
      </c>
      <c r="J16">
        <v>65.284522872233907</v>
      </c>
      <c r="K16">
        <v>65.761930618405827</v>
      </c>
      <c r="L16">
        <v>66.69299121734214</v>
      </c>
      <c r="M16">
        <v>67.575202839482984</v>
      </c>
      <c r="N16">
        <v>68.406731962976181</v>
      </c>
      <c r="O16">
        <v>69.203163523564911</v>
      </c>
      <c r="P16">
        <v>69.993995652222864</v>
      </c>
      <c r="Q16">
        <v>70.767669970999933</v>
      </c>
      <c r="R16">
        <v>71.508340896438838</v>
      </c>
      <c r="S16">
        <v>72.220475391091043</v>
      </c>
      <c r="T16">
        <v>72.905017179439298</v>
      </c>
      <c r="U16">
        <v>73.560941646330974</v>
      </c>
      <c r="V16">
        <v>74.187376970100942</v>
      </c>
      <c r="W16">
        <v>74.783685013242064</v>
      </c>
      <c r="X16">
        <v>75.349506261665482</v>
      </c>
      <c r="Y16">
        <v>75.884625006918185</v>
      </c>
      <c r="Z16">
        <v>76.389023273295606</v>
      </c>
      <c r="AA16">
        <v>76.862754987911075</v>
      </c>
      <c r="AB16">
        <v>77.305990919956756</v>
      </c>
      <c r="AC16">
        <v>77.719045644260206</v>
      </c>
      <c r="AD16">
        <v>78.102179808535595</v>
      </c>
      <c r="AE16">
        <v>78.455609121236236</v>
      </c>
      <c r="AF16">
        <v>78.779405485179836</v>
      </c>
      <c r="AG16">
        <v>79.073443070435303</v>
      </c>
      <c r="AH16">
        <v>79.337640986332786</v>
      </c>
      <c r="AI16">
        <v>79.510162809624163</v>
      </c>
      <c r="AJ16">
        <v>79.668681559162636</v>
      </c>
      <c r="AK16">
        <v>79.813269137765886</v>
      </c>
      <c r="AL16">
        <v>79.943871618320628</v>
      </c>
    </row>
    <row r="17" spans="1:38">
      <c r="A17" t="s">
        <v>876</v>
      </c>
      <c r="B17" t="s">
        <v>903</v>
      </c>
      <c r="C17" t="s">
        <v>121</v>
      </c>
      <c r="D17" t="s">
        <v>744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t="s">
        <v>876</v>
      </c>
      <c r="B18" t="s">
        <v>904</v>
      </c>
      <c r="C18" t="s">
        <v>124</v>
      </c>
      <c r="D18" t="s">
        <v>744</v>
      </c>
      <c r="E18">
        <v>14.1</v>
      </c>
      <c r="F18">
        <v>14.51059234571072</v>
      </c>
      <c r="G18">
        <v>14.833252786966479</v>
      </c>
      <c r="H18">
        <v>14.857979015908811</v>
      </c>
      <c r="I18">
        <v>15.553745752931491</v>
      </c>
      <c r="J18">
        <v>15.789224228104599</v>
      </c>
      <c r="K18">
        <v>15.904686478894041</v>
      </c>
      <c r="L18">
        <v>16.12986580042066</v>
      </c>
      <c r="M18">
        <v>16.343230875415269</v>
      </c>
      <c r="N18">
        <v>16.54433826205771</v>
      </c>
      <c r="O18">
        <v>16.736957215819299</v>
      </c>
      <c r="P18">
        <v>16.92822193304189</v>
      </c>
      <c r="Q18">
        <v>17.11533699127099</v>
      </c>
      <c r="R18">
        <v>17.294470096737349</v>
      </c>
      <c r="S18">
        <v>17.466701595443979</v>
      </c>
      <c r="T18">
        <v>17.632259729504192</v>
      </c>
      <c r="U18">
        <v>17.79089669319497</v>
      </c>
      <c r="V18">
        <v>17.942401634278269</v>
      </c>
      <c r="W18">
        <v>18.086620217610861</v>
      </c>
      <c r="X18">
        <v>18.223465493816182</v>
      </c>
      <c r="Y18">
        <v>18.352885293268379</v>
      </c>
      <c r="Z18">
        <v>18.47487526849859</v>
      </c>
      <c r="AA18">
        <v>18.58944846191331</v>
      </c>
      <c r="AB18">
        <v>18.69664617446638</v>
      </c>
      <c r="AC18">
        <v>18.796544486862249</v>
      </c>
      <c r="AD18">
        <v>18.88920643739883</v>
      </c>
      <c r="AE18">
        <v>18.974684195702071</v>
      </c>
      <c r="AF18">
        <v>19.05299515164727</v>
      </c>
      <c r="AG18">
        <v>19.124108872952618</v>
      </c>
      <c r="AH18">
        <v>19.18800579600844</v>
      </c>
      <c r="AI18">
        <v>19.229730628056618</v>
      </c>
      <c r="AJ18">
        <v>19.268068781890111</v>
      </c>
      <c r="AK18">
        <v>19.303037647384201</v>
      </c>
      <c r="AL18">
        <v>19.33462418213243</v>
      </c>
    </row>
    <row r="19" spans="1:38">
      <c r="A19" t="s">
        <v>876</v>
      </c>
      <c r="B19" t="s">
        <v>904</v>
      </c>
      <c r="C19" t="s">
        <v>107</v>
      </c>
      <c r="D19" t="s">
        <v>744</v>
      </c>
      <c r="E19">
        <v>4.2</v>
      </c>
      <c r="F19">
        <v>4.3223041029776628</v>
      </c>
      <c r="G19">
        <v>4.4184157237772501</v>
      </c>
      <c r="H19">
        <v>4.4257809834621984</v>
      </c>
      <c r="I19">
        <v>4.6330306498093803</v>
      </c>
      <c r="J19">
        <v>4.7031731743290299</v>
      </c>
      <c r="K19">
        <v>4.7375661852024793</v>
      </c>
      <c r="L19">
        <v>4.8046408767210469</v>
      </c>
      <c r="M19">
        <v>4.868196430974761</v>
      </c>
      <c r="N19">
        <v>4.9281007589108068</v>
      </c>
      <c r="O19">
        <v>4.9854766174780893</v>
      </c>
      <c r="P19">
        <v>5.0424490864380109</v>
      </c>
      <c r="Q19">
        <v>5.0981854867615732</v>
      </c>
      <c r="R19">
        <v>5.1515442841345296</v>
      </c>
      <c r="S19">
        <v>5.2028472837492687</v>
      </c>
      <c r="T19">
        <v>5.2521624726182692</v>
      </c>
      <c r="U19">
        <v>5.2994160362708422</v>
      </c>
      <c r="V19">
        <v>5.3445451676573583</v>
      </c>
      <c r="W19">
        <v>5.3875038946074909</v>
      </c>
      <c r="X19">
        <v>5.4282663173069476</v>
      </c>
      <c r="Y19">
        <v>5.4668168958671766</v>
      </c>
      <c r="Z19">
        <v>5.5031543352974541</v>
      </c>
      <c r="AA19">
        <v>5.5372825205699234</v>
      </c>
      <c r="AB19">
        <v>5.5692137540963706</v>
      </c>
      <c r="AC19">
        <v>5.5989706982142868</v>
      </c>
      <c r="AD19">
        <v>5.6265721302890146</v>
      </c>
      <c r="AE19">
        <v>5.652033590209129</v>
      </c>
      <c r="AF19">
        <v>5.6753602579374842</v>
      </c>
      <c r="AG19">
        <v>5.6965430685390794</v>
      </c>
      <c r="AH19">
        <v>5.7155761945557071</v>
      </c>
      <c r="AI19">
        <v>5.7280048679317588</v>
      </c>
      <c r="AJ19">
        <v>5.7394247435417336</v>
      </c>
      <c r="AK19">
        <v>5.7498410013484857</v>
      </c>
      <c r="AL19">
        <v>5.7592497563798739</v>
      </c>
    </row>
    <row r="20" spans="1:38">
      <c r="A20" t="s">
        <v>876</v>
      </c>
      <c r="B20" t="s">
        <v>904</v>
      </c>
      <c r="C20" t="s">
        <v>121</v>
      </c>
      <c r="D20" t="s">
        <v>744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t="s">
        <v>876</v>
      </c>
      <c r="B21" t="s">
        <v>904</v>
      </c>
      <c r="C21" t="s">
        <v>106</v>
      </c>
      <c r="D21" t="s">
        <v>744</v>
      </c>
      <c r="E21">
        <v>0.5</v>
      </c>
      <c r="F21">
        <v>0.51456001225924553</v>
      </c>
      <c r="G21">
        <v>0.52600187187824399</v>
      </c>
      <c r="H21">
        <v>0.52687868850740449</v>
      </c>
      <c r="I21">
        <v>0.55155126783444997</v>
      </c>
      <c r="J21">
        <v>0.55990156837250349</v>
      </c>
      <c r="K21">
        <v>0.56399597442886651</v>
      </c>
      <c r="L21">
        <v>0.57198105675250555</v>
      </c>
      <c r="M21">
        <v>0.57954719416366196</v>
      </c>
      <c r="N21">
        <v>0.58667866177509598</v>
      </c>
      <c r="O21">
        <v>0.59350912112834397</v>
      </c>
      <c r="P21">
        <v>0.60029155790928701</v>
      </c>
      <c r="Q21">
        <v>0.60692684366209204</v>
      </c>
      <c r="R21">
        <v>0.61327908144458698</v>
      </c>
      <c r="S21">
        <v>0.61938658139872249</v>
      </c>
      <c r="T21">
        <v>0.62525743721646054</v>
      </c>
      <c r="U21">
        <v>0.63088286146081451</v>
      </c>
      <c r="V21">
        <v>0.63625537710206648</v>
      </c>
      <c r="W21">
        <v>0.64136951126279651</v>
      </c>
      <c r="X21">
        <v>0.6462221806317795</v>
      </c>
      <c r="Y21">
        <v>0.65081153522228297</v>
      </c>
      <c r="Z21">
        <v>0.65513742086874449</v>
      </c>
      <c r="AA21">
        <v>0.65920030006784802</v>
      </c>
      <c r="AB21">
        <v>0.66300163739242501</v>
      </c>
      <c r="AC21">
        <v>0.66654413073979601</v>
      </c>
      <c r="AD21">
        <v>0.66983001551059695</v>
      </c>
      <c r="AE21">
        <v>0.67286114169156297</v>
      </c>
      <c r="AF21">
        <v>0.67563812594493855</v>
      </c>
      <c r="AG21">
        <v>0.67815988911179503</v>
      </c>
      <c r="AH21">
        <v>0.68042573744710799</v>
      </c>
      <c r="AI21">
        <v>0.68190534142044745</v>
      </c>
      <c r="AJ21">
        <v>0.68326485042163498</v>
      </c>
      <c r="AK21">
        <v>0.68450488111291496</v>
      </c>
      <c r="AL21">
        <v>0.685624970997604</v>
      </c>
    </row>
    <row r="22" spans="1:38">
      <c r="A22" t="s">
        <v>876</v>
      </c>
      <c r="B22" t="s">
        <v>905</v>
      </c>
      <c r="C22" t="s">
        <v>107</v>
      </c>
      <c r="D22" t="s">
        <v>744</v>
      </c>
      <c r="E22">
        <v>21.9</v>
      </c>
      <c r="F22">
        <v>22.537728536954951</v>
      </c>
      <c r="G22">
        <v>23.038881988267089</v>
      </c>
      <c r="H22">
        <v>23.077286556624319</v>
      </c>
      <c r="I22">
        <v>24.157945531148911</v>
      </c>
      <c r="J22">
        <v>24.523688694715648</v>
      </c>
      <c r="K22">
        <v>24.703023679984351</v>
      </c>
      <c r="L22">
        <v>25.052770285759738</v>
      </c>
      <c r="M22">
        <v>25.384167104368391</v>
      </c>
      <c r="N22">
        <v>25.696525385749201</v>
      </c>
      <c r="O22">
        <v>25.995699505421459</v>
      </c>
      <c r="P22">
        <v>26.292770236426769</v>
      </c>
      <c r="Q22">
        <v>26.583395752399628</v>
      </c>
      <c r="R22">
        <v>26.86162376727291</v>
      </c>
      <c r="S22">
        <v>27.12913226526404</v>
      </c>
      <c r="T22">
        <v>27.386275750080969</v>
      </c>
      <c r="U22">
        <v>27.632669331983671</v>
      </c>
      <c r="V22">
        <v>27.867985517070512</v>
      </c>
      <c r="W22">
        <v>28.091984593310489</v>
      </c>
      <c r="X22">
        <v>28.304531511671939</v>
      </c>
      <c r="Y22">
        <v>28.505545242735991</v>
      </c>
      <c r="Z22">
        <v>28.695019034051011</v>
      </c>
      <c r="AA22">
        <v>28.872973142971741</v>
      </c>
      <c r="AB22">
        <v>29.03947171778821</v>
      </c>
      <c r="AC22">
        <v>29.19463292640306</v>
      </c>
      <c r="AD22">
        <v>29.33855467936414</v>
      </c>
      <c r="AE22">
        <v>29.47131800609046</v>
      </c>
      <c r="AF22">
        <v>29.59294991638831</v>
      </c>
      <c r="AG22">
        <v>29.703403143096619</v>
      </c>
      <c r="AH22">
        <v>29.802647300183331</v>
      </c>
      <c r="AI22">
        <v>29.867453954215591</v>
      </c>
      <c r="AJ22">
        <v>29.927000448467609</v>
      </c>
      <c r="AK22">
        <v>29.98131379274567</v>
      </c>
      <c r="AL22">
        <v>30.03037372969505</v>
      </c>
    </row>
    <row r="23" spans="1:38">
      <c r="A23" t="s">
        <v>876</v>
      </c>
      <c r="B23" t="s">
        <v>905</v>
      </c>
      <c r="C23" t="s">
        <v>121</v>
      </c>
      <c r="D23" t="s">
        <v>744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>
      <c r="A24" t="s">
        <v>876</v>
      </c>
      <c r="B24" t="s">
        <v>906</v>
      </c>
      <c r="C24" t="s">
        <v>114</v>
      </c>
      <c r="D24" t="s">
        <v>744</v>
      </c>
      <c r="E24">
        <v>29</v>
      </c>
      <c r="F24">
        <v>30.178044570641848</v>
      </c>
      <c r="G24">
        <v>31.34263165345541</v>
      </c>
      <c r="H24">
        <v>32.392973087580948</v>
      </c>
      <c r="I24">
        <v>33.478513133630358</v>
      </c>
      <c r="J24">
        <v>34.532420570859138</v>
      </c>
      <c r="K24">
        <v>35.584430028470067</v>
      </c>
      <c r="L24">
        <v>36.632345208847283</v>
      </c>
      <c r="M24">
        <v>37.673913198337992</v>
      </c>
      <c r="N24">
        <v>38.706831837735592</v>
      </c>
      <c r="O24">
        <v>39.768070362832468</v>
      </c>
      <c r="P24">
        <v>40.818014589142066</v>
      </c>
      <c r="Q24">
        <v>41.854222710922251</v>
      </c>
      <c r="R24">
        <v>42.916736062940807</v>
      </c>
      <c r="S24">
        <v>43.962635128760347</v>
      </c>
      <c r="T24">
        <v>45.034023198549768</v>
      </c>
      <c r="U24">
        <v>46.13152145014984</v>
      </c>
      <c r="V24">
        <v>47.208914579384597</v>
      </c>
      <c r="W24">
        <v>48.311470025370049</v>
      </c>
      <c r="X24">
        <v>49.439775449348133</v>
      </c>
      <c r="Y24">
        <v>50.544221470568303</v>
      </c>
      <c r="Z24">
        <v>51.673339954450292</v>
      </c>
      <c r="AA24">
        <v>52.827682064566019</v>
      </c>
      <c r="AB24">
        <v>54.007811277051367</v>
      </c>
      <c r="AC24">
        <v>55.159454435088612</v>
      </c>
      <c r="AD24">
        <v>56.335654817943848</v>
      </c>
      <c r="AE24">
        <v>57.536936075053539</v>
      </c>
      <c r="AF24">
        <v>58.763833021966512</v>
      </c>
      <c r="AG24">
        <v>60.016891878446273</v>
      </c>
      <c r="AH24">
        <v>61.235719502999324</v>
      </c>
      <c r="AI24">
        <v>62.4792991720497</v>
      </c>
      <c r="AJ24">
        <v>63.748133552007957</v>
      </c>
      <c r="AK24">
        <v>65.042735517471982</v>
      </c>
      <c r="AL24">
        <v>66.363628358536673</v>
      </c>
    </row>
    <row r="25" spans="1:38">
      <c r="A25" t="s">
        <v>876</v>
      </c>
      <c r="B25" t="s">
        <v>907</v>
      </c>
      <c r="C25" t="s">
        <v>114</v>
      </c>
      <c r="D25" t="s">
        <v>744</v>
      </c>
      <c r="E25">
        <v>29</v>
      </c>
      <c r="F25">
        <v>30.178044570641848</v>
      </c>
      <c r="G25">
        <v>31.34263165345541</v>
      </c>
      <c r="H25">
        <v>32.392973087580948</v>
      </c>
      <c r="I25">
        <v>33.478513133630358</v>
      </c>
      <c r="J25">
        <v>34.532420570859138</v>
      </c>
      <c r="K25">
        <v>35.584430028470067</v>
      </c>
      <c r="L25">
        <v>36.632345208847283</v>
      </c>
      <c r="M25">
        <v>37.673913198337992</v>
      </c>
      <c r="N25">
        <v>38.706831837735592</v>
      </c>
      <c r="O25">
        <v>39.768070362832468</v>
      </c>
      <c r="P25">
        <v>40.818014589142066</v>
      </c>
      <c r="Q25">
        <v>41.854222710922251</v>
      </c>
      <c r="R25">
        <v>42.916736062940807</v>
      </c>
      <c r="S25">
        <v>43.962635128760347</v>
      </c>
      <c r="T25">
        <v>45.034023198549768</v>
      </c>
      <c r="U25">
        <v>46.13152145014984</v>
      </c>
      <c r="V25">
        <v>47.208914579384597</v>
      </c>
      <c r="W25">
        <v>48.311470025370049</v>
      </c>
      <c r="X25">
        <v>49.439775449348133</v>
      </c>
      <c r="Y25">
        <v>50.544221470568303</v>
      </c>
      <c r="Z25">
        <v>51.673339954450292</v>
      </c>
      <c r="AA25">
        <v>52.827682064566019</v>
      </c>
      <c r="AB25">
        <v>54.007811277051367</v>
      </c>
      <c r="AC25">
        <v>55.159454435088612</v>
      </c>
      <c r="AD25">
        <v>56.335654817943848</v>
      </c>
      <c r="AE25">
        <v>57.536936075053539</v>
      </c>
      <c r="AF25">
        <v>58.763833021966512</v>
      </c>
      <c r="AG25">
        <v>60.016891878446273</v>
      </c>
      <c r="AH25">
        <v>61.235719502999324</v>
      </c>
      <c r="AI25">
        <v>62.4792991720497</v>
      </c>
      <c r="AJ25">
        <v>63.748133552007957</v>
      </c>
      <c r="AK25">
        <v>65.042735517471982</v>
      </c>
      <c r="AL25">
        <v>66.363628358536673</v>
      </c>
    </row>
    <row r="26" spans="1:38">
      <c r="A26" t="s">
        <v>876</v>
      </c>
      <c r="B26" t="s">
        <v>908</v>
      </c>
      <c r="C26" t="s">
        <v>114</v>
      </c>
      <c r="D26" t="s">
        <v>744</v>
      </c>
      <c r="E26">
        <v>63.8</v>
      </c>
      <c r="F26">
        <v>66.391698055412064</v>
      </c>
      <c r="G26">
        <v>68.953789637601901</v>
      </c>
      <c r="H26">
        <v>71.26454079267809</v>
      </c>
      <c r="I26">
        <v>73.652728893986776</v>
      </c>
      <c r="J26">
        <v>75.971325255890122</v>
      </c>
      <c r="K26">
        <v>78.285746062634132</v>
      </c>
      <c r="L26">
        <v>80.591159459464023</v>
      </c>
      <c r="M26">
        <v>82.882609036343567</v>
      </c>
      <c r="N26">
        <v>85.1550300430183</v>
      </c>
      <c r="O26">
        <v>87.489754798231417</v>
      </c>
      <c r="P26">
        <v>89.79963209611256</v>
      </c>
      <c r="Q26">
        <v>92.079289964028945</v>
      </c>
      <c r="R26">
        <v>94.416819338469779</v>
      </c>
      <c r="S26">
        <v>96.717797283272773</v>
      </c>
      <c r="T26">
        <v>99.074851036809491</v>
      </c>
      <c r="U26">
        <v>101.4893471903296</v>
      </c>
      <c r="V26">
        <v>103.85961207464609</v>
      </c>
      <c r="W26">
        <v>106.2852340558141</v>
      </c>
      <c r="X26">
        <v>108.7675059885659</v>
      </c>
      <c r="Y26">
        <v>111.1972872352502</v>
      </c>
      <c r="Z26">
        <v>113.68134789979059</v>
      </c>
      <c r="AA26">
        <v>116.2209005420452</v>
      </c>
      <c r="AB26">
        <v>118.81718480951299</v>
      </c>
      <c r="AC26">
        <v>121.35079975719491</v>
      </c>
      <c r="AD26">
        <v>123.93844059947649</v>
      </c>
      <c r="AE26">
        <v>126.5812593651178</v>
      </c>
      <c r="AF26">
        <v>129.2804326483263</v>
      </c>
      <c r="AG26">
        <v>132.03716213258181</v>
      </c>
      <c r="AH26">
        <v>134.7185829065985</v>
      </c>
      <c r="AI26">
        <v>137.4544581785093</v>
      </c>
      <c r="AJ26">
        <v>140.24589381441751</v>
      </c>
      <c r="AK26">
        <v>143.09401813843829</v>
      </c>
      <c r="AL26">
        <v>145.99998238878069</v>
      </c>
    </row>
    <row r="27" spans="1:38">
      <c r="A27" t="s">
        <v>876</v>
      </c>
      <c r="B27" t="s">
        <v>909</v>
      </c>
      <c r="C27" t="s">
        <v>114</v>
      </c>
      <c r="D27" t="s">
        <v>744</v>
      </c>
      <c r="E27">
        <v>43.5</v>
      </c>
      <c r="F27">
        <v>45.267066855962767</v>
      </c>
      <c r="G27">
        <v>47.01394748018312</v>
      </c>
      <c r="H27">
        <v>48.589459631371433</v>
      </c>
      <c r="I27">
        <v>50.21776970044553</v>
      </c>
      <c r="J27">
        <v>51.798630856288717</v>
      </c>
      <c r="K27">
        <v>53.376645042705093</v>
      </c>
      <c r="L27">
        <v>54.948517813270932</v>
      </c>
      <c r="M27">
        <v>56.510869797506977</v>
      </c>
      <c r="N27">
        <v>58.060247756603403</v>
      </c>
      <c r="O27">
        <v>59.652105544248698</v>
      </c>
      <c r="P27">
        <v>61.227021883713107</v>
      </c>
      <c r="Q27">
        <v>62.78133406638338</v>
      </c>
      <c r="R27">
        <v>64.375104094411213</v>
      </c>
      <c r="S27">
        <v>65.943952693140531</v>
      </c>
      <c r="T27">
        <v>67.551034797824656</v>
      </c>
      <c r="U27">
        <v>69.197282175224757</v>
      </c>
      <c r="V27">
        <v>70.813371869076903</v>
      </c>
      <c r="W27">
        <v>72.46720503805507</v>
      </c>
      <c r="X27">
        <v>74.159663174022199</v>
      </c>
      <c r="Y27">
        <v>75.816332205852447</v>
      </c>
      <c r="Z27">
        <v>77.510009931675441</v>
      </c>
      <c r="AA27">
        <v>79.241523096849022</v>
      </c>
      <c r="AB27">
        <v>81.011716915577054</v>
      </c>
      <c r="AC27">
        <v>82.739181652632922</v>
      </c>
      <c r="AD27">
        <v>84.503482226915779</v>
      </c>
      <c r="AE27">
        <v>86.305404112580305</v>
      </c>
      <c r="AF27">
        <v>88.145749532949765</v>
      </c>
      <c r="AG27">
        <v>90.02533781766941</v>
      </c>
      <c r="AH27">
        <v>91.853579254498968</v>
      </c>
      <c r="AI27">
        <v>93.718948758074546</v>
      </c>
      <c r="AJ27">
        <v>95.622200328011942</v>
      </c>
      <c r="AK27">
        <v>97.564103276207959</v>
      </c>
      <c r="AL27">
        <v>99.545442537805016</v>
      </c>
    </row>
    <row r="28" spans="1:38">
      <c r="A28" t="s">
        <v>877</v>
      </c>
      <c r="B28" t="s">
        <v>903</v>
      </c>
      <c r="C28" t="s">
        <v>107</v>
      </c>
      <c r="D28" t="s">
        <v>744</v>
      </c>
      <c r="E28">
        <v>173.2</v>
      </c>
      <c r="F28">
        <v>178.2435882466026</v>
      </c>
      <c r="G28">
        <v>182.20704841862371</v>
      </c>
      <c r="H28">
        <v>182.51077769896489</v>
      </c>
      <c r="I28">
        <v>191.05735917785341</v>
      </c>
      <c r="J28">
        <v>193.94990328423521</v>
      </c>
      <c r="K28">
        <v>195.36820554215939</v>
      </c>
      <c r="L28">
        <v>198.13423805906791</v>
      </c>
      <c r="M28">
        <v>200.75514805829249</v>
      </c>
      <c r="N28">
        <v>203.22548843889319</v>
      </c>
      <c r="O28">
        <v>205.59155955885831</v>
      </c>
      <c r="P28">
        <v>207.940995659777</v>
      </c>
      <c r="Q28">
        <v>210.23945864454871</v>
      </c>
      <c r="R28">
        <v>212.4398738124049</v>
      </c>
      <c r="S28">
        <v>214.55551179651749</v>
      </c>
      <c r="T28">
        <v>216.58917625178191</v>
      </c>
      <c r="U28">
        <v>218.53782321002609</v>
      </c>
      <c r="V28">
        <v>220.3988626281558</v>
      </c>
      <c r="W28">
        <v>222.1703987014327</v>
      </c>
      <c r="X28">
        <v>223.85136337084839</v>
      </c>
      <c r="Y28">
        <v>225.4411158009988</v>
      </c>
      <c r="Z28">
        <v>226.9396025889331</v>
      </c>
      <c r="AA28">
        <v>228.34698394350261</v>
      </c>
      <c r="AB28">
        <v>229.663767192736</v>
      </c>
      <c r="AC28">
        <v>230.8908868882653</v>
      </c>
      <c r="AD28">
        <v>232.02911737287079</v>
      </c>
      <c r="AE28">
        <v>233.0790994819574</v>
      </c>
      <c r="AF28">
        <v>234.04104682732671</v>
      </c>
      <c r="AG28">
        <v>234.91458558832579</v>
      </c>
      <c r="AH28">
        <v>235.69947545167821</v>
      </c>
      <c r="AI28">
        <v>236.212010268043</v>
      </c>
      <c r="AJ28">
        <v>236.68294418605441</v>
      </c>
      <c r="AK28">
        <v>237.1124908175137</v>
      </c>
      <c r="AL28">
        <v>237.50048995357</v>
      </c>
    </row>
    <row r="29" spans="1:38">
      <c r="A29" t="s">
        <v>877</v>
      </c>
      <c r="B29" t="s">
        <v>903</v>
      </c>
      <c r="C29" t="s">
        <v>121</v>
      </c>
      <c r="D29" t="s">
        <v>744</v>
      </c>
      <c r="E29">
        <v>7</v>
      </c>
      <c r="F29">
        <v>7.2038401716294374</v>
      </c>
      <c r="G29">
        <v>7.3640262062954154</v>
      </c>
      <c r="H29">
        <v>7.3763016391036631</v>
      </c>
      <c r="I29">
        <v>7.7217177496822993</v>
      </c>
      <c r="J29">
        <v>7.8386219572150484</v>
      </c>
      <c r="K29">
        <v>7.8959436420041307</v>
      </c>
      <c r="L29">
        <v>8.007734794535077</v>
      </c>
      <c r="M29">
        <v>8.1136607182912677</v>
      </c>
      <c r="N29">
        <v>8.2135012648513435</v>
      </c>
      <c r="O29">
        <v>8.3091276957968159</v>
      </c>
      <c r="P29">
        <v>8.4040818107300179</v>
      </c>
      <c r="Q29">
        <v>8.496975811269289</v>
      </c>
      <c r="R29">
        <v>8.5859071402242186</v>
      </c>
      <c r="S29">
        <v>8.6714121395821149</v>
      </c>
      <c r="T29">
        <v>8.7536041210304472</v>
      </c>
      <c r="U29">
        <v>8.8323600604514034</v>
      </c>
      <c r="V29">
        <v>8.9075752794289311</v>
      </c>
      <c r="W29">
        <v>8.9791731576791509</v>
      </c>
      <c r="X29">
        <v>9.0471105288449127</v>
      </c>
      <c r="Y29">
        <v>9.1113614931119606</v>
      </c>
      <c r="Z29">
        <v>9.1719238921624235</v>
      </c>
      <c r="AA29">
        <v>9.2288042009498721</v>
      </c>
      <c r="AB29">
        <v>9.2820229234939511</v>
      </c>
      <c r="AC29">
        <v>9.3316178303571444</v>
      </c>
      <c r="AD29">
        <v>9.3776202171483583</v>
      </c>
      <c r="AE29">
        <v>9.4200559836818822</v>
      </c>
      <c r="AF29">
        <v>9.4589337632291404</v>
      </c>
      <c r="AG29">
        <v>9.4942384475651309</v>
      </c>
      <c r="AH29">
        <v>9.5259603242595112</v>
      </c>
      <c r="AI29">
        <v>9.5466747798862635</v>
      </c>
      <c r="AJ29">
        <v>9.5657079059028902</v>
      </c>
      <c r="AK29">
        <v>9.5830683355808102</v>
      </c>
      <c r="AL29">
        <v>9.5987495939664562</v>
      </c>
    </row>
    <row r="30" spans="1:38">
      <c r="A30" t="s">
        <v>877</v>
      </c>
      <c r="B30" t="s">
        <v>904</v>
      </c>
      <c r="C30" t="s">
        <v>124</v>
      </c>
      <c r="D30" t="s">
        <v>744</v>
      </c>
      <c r="E30">
        <v>19.899999999999999</v>
      </c>
      <c r="F30">
        <v>20.479488487917969</v>
      </c>
      <c r="G30">
        <v>20.934874500754109</v>
      </c>
      <c r="H30">
        <v>20.9697718025947</v>
      </c>
      <c r="I30">
        <v>21.951740459811109</v>
      </c>
      <c r="J30">
        <v>22.284082421225641</v>
      </c>
      <c r="K30">
        <v>22.447039782268881</v>
      </c>
      <c r="L30">
        <v>22.764846058749718</v>
      </c>
      <c r="M30">
        <v>23.06597832771374</v>
      </c>
      <c r="N30">
        <v>23.34981073864882</v>
      </c>
      <c r="O30">
        <v>23.621663020908091</v>
      </c>
      <c r="P30">
        <v>23.89160400478962</v>
      </c>
      <c r="Q30">
        <v>24.155688377751261</v>
      </c>
      <c r="R30">
        <v>24.40850744149456</v>
      </c>
      <c r="S30">
        <v>24.65158593966915</v>
      </c>
      <c r="T30">
        <v>24.88524600121513</v>
      </c>
      <c r="U30">
        <v>25.10913788614042</v>
      </c>
      <c r="V30">
        <v>25.32296400866224</v>
      </c>
      <c r="W30">
        <v>25.526506548259299</v>
      </c>
      <c r="X30">
        <v>25.719642789144821</v>
      </c>
      <c r="Y30">
        <v>25.902299101846861</v>
      </c>
      <c r="Z30">
        <v>26.074469350576031</v>
      </c>
      <c r="AA30">
        <v>26.236171942700349</v>
      </c>
      <c r="AB30">
        <v>26.387465168218519</v>
      </c>
      <c r="AC30">
        <v>26.528456403443879</v>
      </c>
      <c r="AD30">
        <v>26.659234617321761</v>
      </c>
      <c r="AE30">
        <v>26.779873439324209</v>
      </c>
      <c r="AF30">
        <v>26.89039741260855</v>
      </c>
      <c r="AG30">
        <v>26.99076358664944</v>
      </c>
      <c r="AH30">
        <v>27.080944350394901</v>
      </c>
      <c r="AI30">
        <v>27.13983258853381</v>
      </c>
      <c r="AJ30">
        <v>27.19394104678107</v>
      </c>
      <c r="AK30">
        <v>27.243294268294019</v>
      </c>
      <c r="AL30">
        <v>27.287873845704642</v>
      </c>
    </row>
    <row r="31" spans="1:38">
      <c r="A31" t="s">
        <v>877</v>
      </c>
      <c r="B31" t="s">
        <v>904</v>
      </c>
      <c r="C31" t="s">
        <v>107</v>
      </c>
      <c r="D31" t="s">
        <v>744</v>
      </c>
      <c r="E31">
        <v>19.8</v>
      </c>
      <c r="F31">
        <v>20.376576485466121</v>
      </c>
      <c r="G31">
        <v>20.82967412637846</v>
      </c>
      <c r="H31">
        <v>20.864396064893221</v>
      </c>
      <c r="I31">
        <v>21.841430206244219</v>
      </c>
      <c r="J31">
        <v>22.17210210755114</v>
      </c>
      <c r="K31">
        <v>22.33424058738311</v>
      </c>
      <c r="L31">
        <v>22.650449847399219</v>
      </c>
      <c r="M31">
        <v>22.95006888888101</v>
      </c>
      <c r="N31">
        <v>23.2324750062938</v>
      </c>
      <c r="O31">
        <v>23.502961196682421</v>
      </c>
      <c r="P31">
        <v>23.77154569320777</v>
      </c>
      <c r="Q31">
        <v>24.034303009018849</v>
      </c>
      <c r="R31">
        <v>24.285851625205641</v>
      </c>
      <c r="S31">
        <v>24.527708623389412</v>
      </c>
      <c r="T31">
        <v>24.76019451377184</v>
      </c>
      <c r="U31">
        <v>24.982961313848261</v>
      </c>
      <c r="V31">
        <v>25.195712933241829</v>
      </c>
      <c r="W31">
        <v>25.39823264600674</v>
      </c>
      <c r="X31">
        <v>25.590398353018472</v>
      </c>
      <c r="Y31">
        <v>25.77213679480241</v>
      </c>
      <c r="Z31">
        <v>25.943441866402281</v>
      </c>
      <c r="AA31">
        <v>26.104331882686779</v>
      </c>
      <c r="AB31">
        <v>26.25486484074003</v>
      </c>
      <c r="AC31">
        <v>26.395147577295919</v>
      </c>
      <c r="AD31">
        <v>26.525268614219641</v>
      </c>
      <c r="AE31">
        <v>26.645301210985899</v>
      </c>
      <c r="AF31">
        <v>26.755269787419572</v>
      </c>
      <c r="AG31">
        <v>26.85513160882708</v>
      </c>
      <c r="AH31">
        <v>26.94485920290548</v>
      </c>
      <c r="AI31">
        <v>27.003451520249719</v>
      </c>
      <c r="AJ31">
        <v>27.05728807669675</v>
      </c>
      <c r="AK31">
        <v>27.106393292071431</v>
      </c>
      <c r="AL31">
        <v>27.150748851505121</v>
      </c>
    </row>
    <row r="32" spans="1:38">
      <c r="A32" t="s">
        <v>877</v>
      </c>
      <c r="B32" t="s">
        <v>904</v>
      </c>
      <c r="C32" t="s">
        <v>121</v>
      </c>
      <c r="D32" t="s">
        <v>744</v>
      </c>
      <c r="E32">
        <v>1.9</v>
      </c>
      <c r="F32">
        <v>1.955328046585133</v>
      </c>
      <c r="G32">
        <v>1.9988071131373271</v>
      </c>
      <c r="H32">
        <v>2.0021390163281372</v>
      </c>
      <c r="I32">
        <v>2.09589481777091</v>
      </c>
      <c r="J32">
        <v>2.1276259598155129</v>
      </c>
      <c r="K32">
        <v>2.143184702829692</v>
      </c>
      <c r="L32">
        <v>2.1735280156595209</v>
      </c>
      <c r="M32">
        <v>2.2022793378219152</v>
      </c>
      <c r="N32">
        <v>2.229378914745364</v>
      </c>
      <c r="O32">
        <v>2.2553346602877071</v>
      </c>
      <c r="P32">
        <v>2.2811079200552911</v>
      </c>
      <c r="Q32">
        <v>2.3063220059159502</v>
      </c>
      <c r="R32">
        <v>2.3304605094894311</v>
      </c>
      <c r="S32">
        <v>2.353669009315146</v>
      </c>
      <c r="T32">
        <v>2.3759782614225502</v>
      </c>
      <c r="U32">
        <v>2.397354873551095</v>
      </c>
      <c r="V32">
        <v>2.4177704329878531</v>
      </c>
      <c r="W32">
        <v>2.4372041427986271</v>
      </c>
      <c r="X32">
        <v>2.4556442864007622</v>
      </c>
      <c r="Y32">
        <v>2.473083833844675</v>
      </c>
      <c r="Z32">
        <v>2.4895221993012289</v>
      </c>
      <c r="AA32">
        <v>2.504961140257822</v>
      </c>
      <c r="AB32">
        <v>2.5194062220912148</v>
      </c>
      <c r="AC32">
        <v>2.5328676968112251</v>
      </c>
      <c r="AD32">
        <v>2.5453540589402679</v>
      </c>
      <c r="AE32">
        <v>2.5568723384279388</v>
      </c>
      <c r="AF32">
        <v>2.5674248785907658</v>
      </c>
      <c r="AG32">
        <v>2.577007578624821</v>
      </c>
      <c r="AH32">
        <v>2.5856178022990099</v>
      </c>
      <c r="AI32">
        <v>2.5912402973976998</v>
      </c>
      <c r="AJ32">
        <v>2.5964064316022131</v>
      </c>
      <c r="AK32">
        <v>2.6011185482290768</v>
      </c>
      <c r="AL32">
        <v>2.605374889790895</v>
      </c>
    </row>
    <row r="33" spans="1:38">
      <c r="A33" t="s">
        <v>877</v>
      </c>
      <c r="B33" t="s">
        <v>904</v>
      </c>
      <c r="C33" t="s">
        <v>106</v>
      </c>
      <c r="D33" t="s">
        <v>744</v>
      </c>
      <c r="E33">
        <v>1.8</v>
      </c>
      <c r="F33">
        <v>1.852416044133284</v>
      </c>
      <c r="G33">
        <v>1.893606738761678</v>
      </c>
      <c r="H33">
        <v>1.8967632786266559</v>
      </c>
      <c r="I33">
        <v>1.98558456420402</v>
      </c>
      <c r="J33">
        <v>2.0156456461410128</v>
      </c>
      <c r="K33">
        <v>2.0303855079439201</v>
      </c>
      <c r="L33">
        <v>2.0591318043090201</v>
      </c>
      <c r="M33">
        <v>2.086369898989183</v>
      </c>
      <c r="N33">
        <v>2.1120431823903449</v>
      </c>
      <c r="O33">
        <v>2.1366328360620379</v>
      </c>
      <c r="P33">
        <v>2.1610496084734332</v>
      </c>
      <c r="Q33">
        <v>2.1849366371835308</v>
      </c>
      <c r="R33">
        <v>2.2078046932005129</v>
      </c>
      <c r="S33">
        <v>2.2297916930354011</v>
      </c>
      <c r="T33">
        <v>2.2509267739792582</v>
      </c>
      <c r="U33">
        <v>2.2711783012589319</v>
      </c>
      <c r="V33">
        <v>2.290519357567439</v>
      </c>
      <c r="W33">
        <v>2.3089302405460681</v>
      </c>
      <c r="X33">
        <v>2.3263998502744059</v>
      </c>
      <c r="Y33">
        <v>2.342921526800219</v>
      </c>
      <c r="Z33">
        <v>2.3584947151274802</v>
      </c>
      <c r="AA33">
        <v>2.3731210802442528</v>
      </c>
      <c r="AB33">
        <v>2.38680589461273</v>
      </c>
      <c r="AC33">
        <v>2.3995588706632658</v>
      </c>
      <c r="AD33">
        <v>2.4113880558381489</v>
      </c>
      <c r="AE33">
        <v>2.4223001100896271</v>
      </c>
      <c r="AF33">
        <v>2.4322972534017788</v>
      </c>
      <c r="AG33">
        <v>2.4413756008024619</v>
      </c>
      <c r="AH33">
        <v>2.4495326548095888</v>
      </c>
      <c r="AI33">
        <v>2.4548592291136111</v>
      </c>
      <c r="AJ33">
        <v>2.4597534615178862</v>
      </c>
      <c r="AK33">
        <v>2.4642175720064938</v>
      </c>
      <c r="AL33">
        <v>2.468249895591375</v>
      </c>
    </row>
    <row r="34" spans="1:38">
      <c r="A34" t="s">
        <v>877</v>
      </c>
      <c r="B34" t="s">
        <v>905</v>
      </c>
      <c r="C34" t="s">
        <v>107</v>
      </c>
      <c r="D34" t="s">
        <v>744</v>
      </c>
      <c r="E34">
        <v>34.700000000000003</v>
      </c>
      <c r="F34">
        <v>35.710464850791652</v>
      </c>
      <c r="G34">
        <v>36.504529908350143</v>
      </c>
      <c r="H34">
        <v>36.565380982413878</v>
      </c>
      <c r="I34">
        <v>38.277657987710832</v>
      </c>
      <c r="J34">
        <v>38.857168845051753</v>
      </c>
      <c r="K34">
        <v>39.141320625363342</v>
      </c>
      <c r="L34">
        <v>39.69548533862389</v>
      </c>
      <c r="M34">
        <v>40.220575274958144</v>
      </c>
      <c r="N34">
        <v>40.715499127191663</v>
      </c>
      <c r="O34">
        <v>41.189533006307073</v>
      </c>
      <c r="P34">
        <v>41.660234118904519</v>
      </c>
      <c r="Q34">
        <v>42.120722950149187</v>
      </c>
      <c r="R34">
        <v>42.561568252254339</v>
      </c>
      <c r="S34">
        <v>42.985428749071353</v>
      </c>
      <c r="T34">
        <v>43.392866142822363</v>
      </c>
      <c r="U34">
        <v>43.783270585380528</v>
      </c>
      <c r="V34">
        <v>44.156123170883419</v>
      </c>
      <c r="W34">
        <v>44.511044081638083</v>
      </c>
      <c r="X34">
        <v>44.8478193358455</v>
      </c>
      <c r="Y34">
        <v>45.166320544426441</v>
      </c>
      <c r="Z34">
        <v>45.466537008290871</v>
      </c>
      <c r="AA34">
        <v>45.748500824708657</v>
      </c>
      <c r="AB34">
        <v>46.012313635034303</v>
      </c>
      <c r="AC34">
        <v>46.25816267334185</v>
      </c>
      <c r="AD34">
        <v>46.48620307643543</v>
      </c>
      <c r="AE34">
        <v>46.696563233394471</v>
      </c>
      <c r="AF34">
        <v>46.889285940578738</v>
      </c>
      <c r="AG34">
        <v>47.064296304358578</v>
      </c>
      <c r="AH34">
        <v>47.2215461788293</v>
      </c>
      <c r="AI34">
        <v>47.324230694579057</v>
      </c>
      <c r="AJ34">
        <v>47.418580619261469</v>
      </c>
      <c r="AK34">
        <v>47.5046387492363</v>
      </c>
      <c r="AL34">
        <v>47.582372987233718</v>
      </c>
    </row>
    <row r="35" spans="1:38">
      <c r="A35" t="s">
        <v>877</v>
      </c>
      <c r="B35" t="s">
        <v>905</v>
      </c>
      <c r="C35" t="s">
        <v>121</v>
      </c>
      <c r="D35" t="s">
        <v>744</v>
      </c>
      <c r="E35">
        <v>1.4</v>
      </c>
      <c r="F35">
        <v>1.4407680343258871</v>
      </c>
      <c r="G35">
        <v>1.4728052412590831</v>
      </c>
      <c r="H35">
        <v>1.475260327820733</v>
      </c>
      <c r="I35">
        <v>1.5443435499364599</v>
      </c>
      <c r="J35">
        <v>1.5677243914430099</v>
      </c>
      <c r="K35">
        <v>1.5791887284008259</v>
      </c>
      <c r="L35">
        <v>1.601546958907015</v>
      </c>
      <c r="M35">
        <v>1.6227321436582529</v>
      </c>
      <c r="N35">
        <v>1.642700252970269</v>
      </c>
      <c r="O35">
        <v>1.661825539159363</v>
      </c>
      <c r="P35">
        <v>1.6808163621460031</v>
      </c>
      <c r="Q35">
        <v>1.6993951622538579</v>
      </c>
      <c r="R35">
        <v>1.717181428044843</v>
      </c>
      <c r="S35">
        <v>1.7342824279164231</v>
      </c>
      <c r="T35">
        <v>1.750720824206089</v>
      </c>
      <c r="U35">
        <v>1.766472012090281</v>
      </c>
      <c r="V35">
        <v>1.781515055885786</v>
      </c>
      <c r="W35">
        <v>1.79583463153583</v>
      </c>
      <c r="X35">
        <v>1.809422105768983</v>
      </c>
      <c r="Y35">
        <v>1.822272298622392</v>
      </c>
      <c r="Z35">
        <v>1.834384778432484</v>
      </c>
      <c r="AA35">
        <v>1.8457608401899741</v>
      </c>
      <c r="AB35">
        <v>1.85640458469879</v>
      </c>
      <c r="AC35">
        <v>1.866323566071429</v>
      </c>
      <c r="AD35">
        <v>1.8755240434296709</v>
      </c>
      <c r="AE35">
        <v>1.884011196736376</v>
      </c>
      <c r="AF35">
        <v>1.8917867526458281</v>
      </c>
      <c r="AG35">
        <v>1.898847689513026</v>
      </c>
      <c r="AH35">
        <v>1.9051920648519021</v>
      </c>
      <c r="AI35">
        <v>1.909334955977253</v>
      </c>
      <c r="AJ35">
        <v>1.9131415811805781</v>
      </c>
      <c r="AK35">
        <v>1.916613667116162</v>
      </c>
      <c r="AL35">
        <v>1.9197499187932909</v>
      </c>
    </row>
    <row r="36" spans="1:38">
      <c r="A36" t="s">
        <v>877</v>
      </c>
      <c r="B36" t="s">
        <v>906</v>
      </c>
      <c r="C36" t="s">
        <v>114</v>
      </c>
      <c r="D36" t="s">
        <v>744</v>
      </c>
      <c r="E36">
        <v>12.9</v>
      </c>
      <c r="F36">
        <v>13.424026722802751</v>
      </c>
      <c r="G36">
        <v>13.942067183778439</v>
      </c>
      <c r="H36">
        <v>14.4092880286136</v>
      </c>
      <c r="I36">
        <v>14.89216618702868</v>
      </c>
      <c r="J36">
        <v>15.360973288416661</v>
      </c>
      <c r="K36">
        <v>15.828936116112549</v>
      </c>
      <c r="L36">
        <v>16.29507769634931</v>
      </c>
      <c r="M36">
        <v>16.758395870984831</v>
      </c>
      <c r="N36">
        <v>17.217866576096181</v>
      </c>
      <c r="O36">
        <v>17.689934747604791</v>
      </c>
      <c r="P36">
        <v>18.15697890344596</v>
      </c>
      <c r="Q36">
        <v>18.61791286106542</v>
      </c>
      <c r="R36">
        <v>19.09054811075643</v>
      </c>
      <c r="S36">
        <v>19.55579286762099</v>
      </c>
      <c r="T36">
        <v>20.03237583659628</v>
      </c>
      <c r="U36">
        <v>20.520573334721821</v>
      </c>
      <c r="V36">
        <v>20.999827519795222</v>
      </c>
      <c r="W36">
        <v>21.490274597492199</v>
      </c>
      <c r="X36">
        <v>21.992175975744509</v>
      </c>
      <c r="Y36">
        <v>22.48346403345969</v>
      </c>
      <c r="Z36">
        <v>22.985727083186511</v>
      </c>
      <c r="AA36">
        <v>23.499210297686261</v>
      </c>
      <c r="AB36">
        <v>24.024164326688371</v>
      </c>
      <c r="AC36">
        <v>24.53644697284976</v>
      </c>
      <c r="AD36">
        <v>25.05965335005089</v>
      </c>
      <c r="AE36">
        <v>25.59401639200658</v>
      </c>
      <c r="AF36">
        <v>26.139773999426481</v>
      </c>
      <c r="AG36">
        <v>26.69716914592955</v>
      </c>
      <c r="AH36">
        <v>27.239337296161761</v>
      </c>
      <c r="AI36">
        <v>27.792515838601421</v>
      </c>
      <c r="AJ36">
        <v>28.356928373134579</v>
      </c>
      <c r="AK36">
        <v>28.93280304053064</v>
      </c>
      <c r="AL36">
        <v>29.520372614659419</v>
      </c>
    </row>
    <row r="37" spans="1:38">
      <c r="A37" t="s">
        <v>877</v>
      </c>
      <c r="B37" t="s">
        <v>907</v>
      </c>
      <c r="C37" t="s">
        <v>114</v>
      </c>
      <c r="D37" t="s">
        <v>744</v>
      </c>
      <c r="E37">
        <v>45.3</v>
      </c>
      <c r="F37">
        <v>47.140186863795719</v>
      </c>
      <c r="G37">
        <v>48.959352203501027</v>
      </c>
      <c r="H37">
        <v>50.600057960945414</v>
      </c>
      <c r="I37">
        <v>52.295746377705342</v>
      </c>
      <c r="J37">
        <v>53.942022477928248</v>
      </c>
      <c r="K37">
        <v>55.585333803092887</v>
      </c>
      <c r="L37">
        <v>57.222249584854538</v>
      </c>
      <c r="M37">
        <v>58.849250616714173</v>
      </c>
      <c r="N37">
        <v>60.462740767221462</v>
      </c>
      <c r="O37">
        <v>62.120468532286573</v>
      </c>
      <c r="P37">
        <v>63.760553823728827</v>
      </c>
      <c r="Q37">
        <v>65.379182372578555</v>
      </c>
      <c r="R37">
        <v>67.03890150521444</v>
      </c>
      <c r="S37">
        <v>68.672667976994617</v>
      </c>
      <c r="T37">
        <v>70.346250030838078</v>
      </c>
      <c r="U37">
        <v>72.060617989371977</v>
      </c>
      <c r="V37">
        <v>73.743580360211112</v>
      </c>
      <c r="W37">
        <v>75.465848005147009</v>
      </c>
      <c r="X37">
        <v>77.22833889156793</v>
      </c>
      <c r="Y37">
        <v>78.953559745404959</v>
      </c>
      <c r="Z37">
        <v>80.717320687468899</v>
      </c>
      <c r="AA37">
        <v>82.520482673270365</v>
      </c>
      <c r="AB37">
        <v>84.363925891394032</v>
      </c>
      <c r="AC37">
        <v>86.162871927914281</v>
      </c>
      <c r="AD37">
        <v>88.000178043201942</v>
      </c>
      <c r="AE37">
        <v>89.876662213790524</v>
      </c>
      <c r="AF37">
        <v>91.793159858451133</v>
      </c>
      <c r="AG37">
        <v>93.750524210124695</v>
      </c>
      <c r="AH37">
        <v>95.654417016754095</v>
      </c>
      <c r="AI37">
        <v>97.596974223925912</v>
      </c>
      <c r="AJ37">
        <v>99.578981031240019</v>
      </c>
      <c r="AK37">
        <v>101.60123858418901</v>
      </c>
      <c r="AL37">
        <v>103.66456429799</v>
      </c>
    </row>
    <row r="38" spans="1:38">
      <c r="A38" t="s">
        <v>877</v>
      </c>
      <c r="B38" t="s">
        <v>908</v>
      </c>
      <c r="C38" t="s">
        <v>114</v>
      </c>
      <c r="D38" t="s">
        <v>744</v>
      </c>
      <c r="E38">
        <v>194</v>
      </c>
      <c r="F38">
        <v>201.88071195532831</v>
      </c>
      <c r="G38">
        <v>209.67139795759829</v>
      </c>
      <c r="H38">
        <v>216.69781996519669</v>
      </c>
      <c r="I38">
        <v>223.9597085491134</v>
      </c>
      <c r="J38">
        <v>231.00998588781641</v>
      </c>
      <c r="K38">
        <v>238.04756639735149</v>
      </c>
      <c r="L38">
        <v>245.05775760401289</v>
      </c>
      <c r="M38">
        <v>252.02548829233001</v>
      </c>
      <c r="N38">
        <v>258.93535781105879</v>
      </c>
      <c r="O38">
        <v>266.03467759963792</v>
      </c>
      <c r="P38">
        <v>273.05844242391589</v>
      </c>
      <c r="Q38">
        <v>279.99031744547989</v>
      </c>
      <c r="R38">
        <v>287.09816538656958</v>
      </c>
      <c r="S38">
        <v>294.09486948205199</v>
      </c>
      <c r="T38">
        <v>301.26208622478123</v>
      </c>
      <c r="U38">
        <v>308.6039710803127</v>
      </c>
      <c r="V38">
        <v>315.81135960002109</v>
      </c>
      <c r="W38">
        <v>323.1870753421307</v>
      </c>
      <c r="X38">
        <v>330.73504955770818</v>
      </c>
      <c r="Y38">
        <v>338.12341259621547</v>
      </c>
      <c r="Z38">
        <v>345.6768259021847</v>
      </c>
      <c r="AA38">
        <v>353.39897656985539</v>
      </c>
      <c r="AB38">
        <v>361.29363406027471</v>
      </c>
      <c r="AC38">
        <v>368.99772966921353</v>
      </c>
      <c r="AD38">
        <v>376.86610464417612</v>
      </c>
      <c r="AE38">
        <v>384.9022620193237</v>
      </c>
      <c r="AF38">
        <v>393.10977952625871</v>
      </c>
      <c r="AG38">
        <v>401.49231118684747</v>
      </c>
      <c r="AH38">
        <v>409.64584770971948</v>
      </c>
      <c r="AI38">
        <v>417.96496687509108</v>
      </c>
      <c r="AJ38">
        <v>426.45303134791533</v>
      </c>
      <c r="AK38">
        <v>435.11347208239869</v>
      </c>
      <c r="AL38">
        <v>443.94978970883147</v>
      </c>
    </row>
    <row r="39" spans="1:38">
      <c r="A39" t="s">
        <v>877</v>
      </c>
      <c r="B39" t="s">
        <v>909</v>
      </c>
      <c r="C39" t="s">
        <v>114</v>
      </c>
      <c r="D39" t="s">
        <v>744</v>
      </c>
      <c r="E39">
        <v>90.5</v>
      </c>
      <c r="F39">
        <v>94.176311504934048</v>
      </c>
      <c r="G39">
        <v>97.810626366817743</v>
      </c>
      <c r="H39">
        <v>101.0884160146923</v>
      </c>
      <c r="I39">
        <v>104.476049606674</v>
      </c>
      <c r="J39">
        <v>107.7649676435432</v>
      </c>
      <c r="K39">
        <v>111.0479626750531</v>
      </c>
      <c r="L39">
        <v>114.31818073795451</v>
      </c>
      <c r="M39">
        <v>117.56859118791679</v>
      </c>
      <c r="N39">
        <v>120.7920097005197</v>
      </c>
      <c r="O39">
        <v>124.1038057874599</v>
      </c>
      <c r="P39">
        <v>127.38035587301231</v>
      </c>
      <c r="Q39">
        <v>130.6140398392574</v>
      </c>
      <c r="R39">
        <v>133.92981426538429</v>
      </c>
      <c r="S39">
        <v>137.19374066044179</v>
      </c>
      <c r="T39">
        <v>140.53721032650881</v>
      </c>
      <c r="U39">
        <v>143.96216176684689</v>
      </c>
      <c r="V39">
        <v>147.32437135980371</v>
      </c>
      <c r="W39">
        <v>150.7651047343445</v>
      </c>
      <c r="X39">
        <v>154.2861957988278</v>
      </c>
      <c r="Y39">
        <v>157.7328290719459</v>
      </c>
      <c r="Z39">
        <v>161.2564574440604</v>
      </c>
      <c r="AA39">
        <v>164.8588009256284</v>
      </c>
      <c r="AB39">
        <v>168.54161795079821</v>
      </c>
      <c r="AC39">
        <v>172.13553884053519</v>
      </c>
      <c r="AD39">
        <v>175.80609520772131</v>
      </c>
      <c r="AE39">
        <v>179.55492119973599</v>
      </c>
      <c r="AF39">
        <v>183.38368580993</v>
      </c>
      <c r="AG39">
        <v>187.29409362066849</v>
      </c>
      <c r="AH39">
        <v>191.09767638004959</v>
      </c>
      <c r="AI39">
        <v>194.97850258863789</v>
      </c>
      <c r="AJ39">
        <v>198.9381409123007</v>
      </c>
      <c r="AK39">
        <v>202.97819187349009</v>
      </c>
      <c r="AL39">
        <v>207.10028849819199</v>
      </c>
    </row>
    <row r="40" spans="1:38">
      <c r="A40" t="s">
        <v>878</v>
      </c>
      <c r="B40" t="s">
        <v>903</v>
      </c>
      <c r="C40" t="s">
        <v>107</v>
      </c>
      <c r="D40" t="s">
        <v>744</v>
      </c>
      <c r="E40">
        <v>76.900000000000006</v>
      </c>
      <c r="F40">
        <v>79.139329885471966</v>
      </c>
      <c r="G40">
        <v>80.899087894873929</v>
      </c>
      <c r="H40">
        <v>81.033942292438823</v>
      </c>
      <c r="I40">
        <v>84.828584992938417</v>
      </c>
      <c r="J40">
        <v>86.112861215691041</v>
      </c>
      <c r="K40">
        <v>86.742580867159674</v>
      </c>
      <c r="L40">
        <v>87.970686528535353</v>
      </c>
      <c r="M40">
        <v>89.13435846237121</v>
      </c>
      <c r="N40">
        <v>90.231178181009767</v>
      </c>
      <c r="O40">
        <v>91.281702829539313</v>
      </c>
      <c r="P40">
        <v>92.324841606448345</v>
      </c>
      <c r="Q40">
        <v>93.345348555229762</v>
      </c>
      <c r="R40">
        <v>94.322322726177489</v>
      </c>
      <c r="S40">
        <v>95.261656219123523</v>
      </c>
      <c r="T40">
        <v>96.164593843891637</v>
      </c>
      <c r="U40">
        <v>97.029784092673282</v>
      </c>
      <c r="V40">
        <v>97.856076998297837</v>
      </c>
      <c r="W40">
        <v>98.642630832218117</v>
      </c>
      <c r="X40">
        <v>99.388971381167693</v>
      </c>
      <c r="Y40">
        <v>100.0948141171871</v>
      </c>
      <c r="Z40">
        <v>100.76013532961289</v>
      </c>
      <c r="AA40">
        <v>101.385006150435</v>
      </c>
      <c r="AB40">
        <v>101.969651830955</v>
      </c>
      <c r="AC40">
        <v>102.5144873077806</v>
      </c>
      <c r="AD40">
        <v>103.01985638552981</v>
      </c>
      <c r="AE40">
        <v>103.4860435921624</v>
      </c>
      <c r="AF40">
        <v>103.9131437703316</v>
      </c>
      <c r="AG40">
        <v>104.3009909453941</v>
      </c>
      <c r="AH40">
        <v>104.6494784193652</v>
      </c>
      <c r="AI40">
        <v>104.87704151046481</v>
      </c>
      <c r="AJ40">
        <v>105.0861339948475</v>
      </c>
      <c r="AK40">
        <v>105.2768507151663</v>
      </c>
      <c r="AL40">
        <v>105.4491205394315</v>
      </c>
    </row>
    <row r="41" spans="1:38">
      <c r="A41" t="s">
        <v>878</v>
      </c>
      <c r="B41" t="s">
        <v>903</v>
      </c>
      <c r="C41" t="s">
        <v>121</v>
      </c>
      <c r="D41" t="s">
        <v>744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t="s">
        <v>878</v>
      </c>
      <c r="B42" t="s">
        <v>904</v>
      </c>
      <c r="C42" t="s">
        <v>124</v>
      </c>
      <c r="D42" t="s">
        <v>744</v>
      </c>
      <c r="E42">
        <v>8.1</v>
      </c>
      <c r="F42">
        <v>8.3358721985997768</v>
      </c>
      <c r="G42">
        <v>8.5212303244275525</v>
      </c>
      <c r="H42">
        <v>8.5354347538199526</v>
      </c>
      <c r="I42">
        <v>8.9351305389180897</v>
      </c>
      <c r="J42">
        <v>9.0704054076345564</v>
      </c>
      <c r="K42">
        <v>9.1367347857476364</v>
      </c>
      <c r="L42">
        <v>9.2660931193905895</v>
      </c>
      <c r="M42">
        <v>9.3886645454513236</v>
      </c>
      <c r="N42">
        <v>9.5041943207565538</v>
      </c>
      <c r="O42">
        <v>9.6148477622791724</v>
      </c>
      <c r="P42">
        <v>9.7247232381304496</v>
      </c>
      <c r="Q42">
        <v>9.8322148673258898</v>
      </c>
      <c r="R42">
        <v>9.935121119402309</v>
      </c>
      <c r="S42">
        <v>10.0340626186593</v>
      </c>
      <c r="T42">
        <v>10.129170482906661</v>
      </c>
      <c r="U42">
        <v>10.220302355665201</v>
      </c>
      <c r="V42">
        <v>10.30733710905348</v>
      </c>
      <c r="W42">
        <v>10.3901860824573</v>
      </c>
      <c r="X42">
        <v>10.46879932623483</v>
      </c>
      <c r="Y42">
        <v>10.54314687060098</v>
      </c>
      <c r="Z42">
        <v>10.61322621807366</v>
      </c>
      <c r="AA42">
        <v>10.67904486109914</v>
      </c>
      <c r="AB42">
        <v>10.740626525757291</v>
      </c>
      <c r="AC42">
        <v>10.798014917984689</v>
      </c>
      <c r="AD42">
        <v>10.85124625127167</v>
      </c>
      <c r="AE42">
        <v>10.90035049540332</v>
      </c>
      <c r="AF42">
        <v>10.945337640308001</v>
      </c>
      <c r="AG42">
        <v>10.986190203611081</v>
      </c>
      <c r="AH42">
        <v>11.022896946643151</v>
      </c>
      <c r="AI42">
        <v>11.046866531011251</v>
      </c>
      <c r="AJ42">
        <v>11.068890576830491</v>
      </c>
      <c r="AK42">
        <v>11.08897907402922</v>
      </c>
      <c r="AL42">
        <v>11.10712453016118</v>
      </c>
    </row>
    <row r="43" spans="1:38">
      <c r="A43" t="s">
        <v>878</v>
      </c>
      <c r="B43" t="s">
        <v>904</v>
      </c>
      <c r="C43" t="s">
        <v>107</v>
      </c>
      <c r="D43" t="s">
        <v>744</v>
      </c>
      <c r="E43">
        <v>11.8</v>
      </c>
      <c r="F43">
        <v>12.143616289318199</v>
      </c>
      <c r="G43">
        <v>12.41364417632656</v>
      </c>
      <c r="H43">
        <v>12.434337048774751</v>
      </c>
      <c r="I43">
        <v>13.016609920893019</v>
      </c>
      <c r="J43">
        <v>13.213677013591081</v>
      </c>
      <c r="K43">
        <v>13.31030499652125</v>
      </c>
      <c r="L43">
        <v>13.498752939359131</v>
      </c>
      <c r="M43">
        <v>13.67731378226242</v>
      </c>
      <c r="N43">
        <v>13.84561641789227</v>
      </c>
      <c r="O43">
        <v>14.006815258628921</v>
      </c>
      <c r="P43">
        <v>14.166880766659171</v>
      </c>
      <c r="Q43">
        <v>14.323473510425369</v>
      </c>
      <c r="R43">
        <v>14.473386322092249</v>
      </c>
      <c r="S43">
        <v>14.61752332100985</v>
      </c>
      <c r="T43">
        <v>14.756075518308471</v>
      </c>
      <c r="U43">
        <v>14.88883553047522</v>
      </c>
      <c r="V43">
        <v>15.015626899608771</v>
      </c>
      <c r="W43">
        <v>15.136320465801999</v>
      </c>
      <c r="X43">
        <v>15.25084346291</v>
      </c>
      <c r="Y43">
        <v>15.359152231245879</v>
      </c>
      <c r="Z43">
        <v>15.46124313250237</v>
      </c>
      <c r="AA43">
        <v>15.557127081601211</v>
      </c>
      <c r="AB43">
        <v>15.64683864246123</v>
      </c>
      <c r="AC43">
        <v>15.73044148545919</v>
      </c>
      <c r="AD43">
        <v>15.80798836605009</v>
      </c>
      <c r="AE43">
        <v>15.87952294392089</v>
      </c>
      <c r="AF43">
        <v>15.945059772300549</v>
      </c>
      <c r="AG43">
        <v>16.004573383038359</v>
      </c>
      <c r="AH43">
        <v>16.05804740375175</v>
      </c>
      <c r="AI43">
        <v>16.09296605752256</v>
      </c>
      <c r="AJ43">
        <v>16.12505046995059</v>
      </c>
      <c r="AK43">
        <v>16.15431519426479</v>
      </c>
      <c r="AL43">
        <v>16.180749315543451</v>
      </c>
    </row>
    <row r="44" spans="1:38">
      <c r="A44" t="s">
        <v>878</v>
      </c>
      <c r="B44" t="s">
        <v>904</v>
      </c>
      <c r="C44" t="s">
        <v>121</v>
      </c>
      <c r="D44" t="s">
        <v>744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>
      <c r="A45" t="s">
        <v>878</v>
      </c>
      <c r="B45" t="s">
        <v>904</v>
      </c>
      <c r="C45" t="s">
        <v>106</v>
      </c>
      <c r="D45" t="s">
        <v>744</v>
      </c>
      <c r="E45">
        <v>1</v>
      </c>
      <c r="F45">
        <v>1.0291200245184911</v>
      </c>
      <c r="G45">
        <v>1.052003743756488</v>
      </c>
      <c r="H45">
        <v>1.053757377014809</v>
      </c>
      <c r="I45">
        <v>1.1031025356688999</v>
      </c>
      <c r="J45">
        <v>1.119803136745007</v>
      </c>
      <c r="K45">
        <v>1.127991948857733</v>
      </c>
      <c r="L45">
        <v>1.1439621135050111</v>
      </c>
      <c r="M45">
        <v>1.1590943883273239</v>
      </c>
      <c r="N45">
        <v>1.173357323550192</v>
      </c>
      <c r="O45">
        <v>1.1870182422566879</v>
      </c>
      <c r="P45">
        <v>1.200583115818574</v>
      </c>
      <c r="Q45">
        <v>1.2138536873241841</v>
      </c>
      <c r="R45">
        <v>1.226558162889174</v>
      </c>
      <c r="S45">
        <v>1.238773162797445</v>
      </c>
      <c r="T45">
        <v>1.2505148744329211</v>
      </c>
      <c r="U45">
        <v>1.261765722921629</v>
      </c>
      <c r="V45">
        <v>1.272510754204133</v>
      </c>
      <c r="W45">
        <v>1.282739022525593</v>
      </c>
      <c r="X45">
        <v>1.292444361263559</v>
      </c>
      <c r="Y45">
        <v>1.3016230704445659</v>
      </c>
      <c r="Z45">
        <v>1.310274841737489</v>
      </c>
      <c r="AA45">
        <v>1.318400600135696</v>
      </c>
      <c r="AB45">
        <v>1.32600327478485</v>
      </c>
      <c r="AC45">
        <v>1.333088261479592</v>
      </c>
      <c r="AD45">
        <v>1.3396600310211939</v>
      </c>
      <c r="AE45">
        <v>1.3457222833831259</v>
      </c>
      <c r="AF45">
        <v>1.3512762518898771</v>
      </c>
      <c r="AG45">
        <v>1.3563197782235901</v>
      </c>
      <c r="AH45">
        <v>1.360851474894216</v>
      </c>
      <c r="AI45">
        <v>1.3638106828408949</v>
      </c>
      <c r="AJ45">
        <v>1.36652970084327</v>
      </c>
      <c r="AK45">
        <v>1.3690097622258299</v>
      </c>
      <c r="AL45">
        <v>1.371249941995208</v>
      </c>
    </row>
    <row r="46" spans="1:38">
      <c r="A46" t="s">
        <v>878</v>
      </c>
      <c r="B46" t="s">
        <v>905</v>
      </c>
      <c r="C46" t="s">
        <v>107</v>
      </c>
      <c r="D46" t="s">
        <v>744</v>
      </c>
      <c r="E46">
        <v>13.6</v>
      </c>
      <c r="F46">
        <v>13.996032333451479</v>
      </c>
      <c r="G46">
        <v>14.30725091508824</v>
      </c>
      <c r="H46">
        <v>14.331100327401399</v>
      </c>
      <c r="I46">
        <v>15.002194485097039</v>
      </c>
      <c r="J46">
        <v>15.229322659732089</v>
      </c>
      <c r="K46">
        <v>15.34069050446517</v>
      </c>
      <c r="L46">
        <v>15.557884743668151</v>
      </c>
      <c r="M46">
        <v>15.763683681251599</v>
      </c>
      <c r="N46">
        <v>15.957659600282611</v>
      </c>
      <c r="O46">
        <v>16.14344809469096</v>
      </c>
      <c r="P46">
        <v>16.32793037513261</v>
      </c>
      <c r="Q46">
        <v>16.508410147608899</v>
      </c>
      <c r="R46">
        <v>16.681191015292761</v>
      </c>
      <c r="S46">
        <v>16.84731501404525</v>
      </c>
      <c r="T46">
        <v>17.00700229228773</v>
      </c>
      <c r="U46">
        <v>17.160013831734151</v>
      </c>
      <c r="V46">
        <v>17.306146257176209</v>
      </c>
      <c r="W46">
        <v>17.44525070634807</v>
      </c>
      <c r="X46">
        <v>17.5772433131844</v>
      </c>
      <c r="Y46">
        <v>17.702073758046101</v>
      </c>
      <c r="Z46">
        <v>17.819737847629849</v>
      </c>
      <c r="AA46">
        <v>17.930248161845469</v>
      </c>
      <c r="AB46">
        <v>18.033644537073961</v>
      </c>
      <c r="AC46">
        <v>18.130000356122451</v>
      </c>
      <c r="AD46">
        <v>18.219376421888239</v>
      </c>
      <c r="AE46">
        <v>18.301823054010509</v>
      </c>
      <c r="AF46">
        <v>18.377357025702331</v>
      </c>
      <c r="AG46">
        <v>18.445948983840829</v>
      </c>
      <c r="AH46">
        <v>18.507580058561341</v>
      </c>
      <c r="AI46">
        <v>18.547825286636169</v>
      </c>
      <c r="AJ46">
        <v>18.584803931468471</v>
      </c>
      <c r="AK46">
        <v>18.61853276627129</v>
      </c>
      <c r="AL46">
        <v>18.648999211134829</v>
      </c>
    </row>
    <row r="47" spans="1:38">
      <c r="A47" t="s">
        <v>878</v>
      </c>
      <c r="B47" t="s">
        <v>905</v>
      </c>
      <c r="C47" t="s">
        <v>121</v>
      </c>
      <c r="D47" t="s">
        <v>744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>
      <c r="A48" t="s">
        <v>878</v>
      </c>
      <c r="B48" t="s">
        <v>906</v>
      </c>
      <c r="C48" t="s">
        <v>114</v>
      </c>
      <c r="D48" t="s">
        <v>744</v>
      </c>
      <c r="E48">
        <v>8.3000000000000007</v>
      </c>
      <c r="F48">
        <v>8.6371644805630137</v>
      </c>
      <c r="G48">
        <v>8.970477335299309</v>
      </c>
      <c r="H48">
        <v>9.2710922974800667</v>
      </c>
      <c r="I48">
        <v>9.5817813451424811</v>
      </c>
      <c r="J48">
        <v>9.8834169220045158</v>
      </c>
      <c r="K48">
        <v>10.184509284010399</v>
      </c>
      <c r="L48">
        <v>10.4844298356356</v>
      </c>
      <c r="M48">
        <v>10.78253377745536</v>
      </c>
      <c r="N48">
        <v>11.078162215627771</v>
      </c>
      <c r="O48">
        <v>11.38189600039688</v>
      </c>
      <c r="P48">
        <v>11.68239727896135</v>
      </c>
      <c r="Q48">
        <v>11.97896718967775</v>
      </c>
      <c r="R48">
        <v>12.283065838703751</v>
      </c>
      <c r="S48">
        <v>12.582409364438311</v>
      </c>
      <c r="T48">
        <v>12.889048018895281</v>
      </c>
      <c r="U48">
        <v>13.20315958745668</v>
      </c>
      <c r="V48">
        <v>13.511516931341109</v>
      </c>
      <c r="W48">
        <v>13.82707590381281</v>
      </c>
      <c r="X48">
        <v>14.150004697572051</v>
      </c>
      <c r="Y48">
        <v>14.46610476571438</v>
      </c>
      <c r="Z48">
        <v>14.78926626282543</v>
      </c>
      <c r="AA48">
        <v>15.11964693572062</v>
      </c>
      <c r="AB48">
        <v>15.45740805515608</v>
      </c>
      <c r="AC48">
        <v>15.78701626935295</v>
      </c>
      <c r="AD48">
        <v>16.123652930652899</v>
      </c>
      <c r="AE48">
        <v>16.467467911136019</v>
      </c>
      <c r="AF48">
        <v>16.81861427870076</v>
      </c>
      <c r="AG48">
        <v>17.177248365210481</v>
      </c>
      <c r="AH48">
        <v>17.52608523706532</v>
      </c>
      <c r="AI48">
        <v>17.88200631475905</v>
      </c>
      <c r="AJ48">
        <v>18.245155464885041</v>
      </c>
      <c r="AK48">
        <v>18.615679475690261</v>
      </c>
      <c r="AL48">
        <v>18.993728116408779</v>
      </c>
    </row>
    <row r="49" spans="1:38">
      <c r="A49" t="s">
        <v>878</v>
      </c>
      <c r="B49" t="s">
        <v>907</v>
      </c>
      <c r="C49" t="s">
        <v>114</v>
      </c>
      <c r="D49" t="s">
        <v>744</v>
      </c>
      <c r="E49">
        <v>33</v>
      </c>
      <c r="F49">
        <v>34.340533476937281</v>
      </c>
      <c r="G49">
        <v>35.665753260828573</v>
      </c>
      <c r="H49">
        <v>36.860969375523148</v>
      </c>
      <c r="I49">
        <v>38.096239083096613</v>
      </c>
      <c r="J49">
        <v>39.295513063391446</v>
      </c>
      <c r="K49">
        <v>40.492627273776279</v>
      </c>
      <c r="L49">
        <v>41.68508247903312</v>
      </c>
      <c r="M49">
        <v>42.870315018798401</v>
      </c>
      <c r="N49">
        <v>44.045705194664642</v>
      </c>
      <c r="O49">
        <v>45.253321447361081</v>
      </c>
      <c r="P49">
        <v>46.448085566954767</v>
      </c>
      <c r="Q49">
        <v>47.627218946911533</v>
      </c>
      <c r="R49">
        <v>48.836285864725753</v>
      </c>
      <c r="S49">
        <v>50.026446870658333</v>
      </c>
      <c r="T49">
        <v>51.245612605246293</v>
      </c>
      <c r="U49">
        <v>52.494489926032571</v>
      </c>
      <c r="V49">
        <v>53.720489004127302</v>
      </c>
      <c r="W49">
        <v>54.975121063352127</v>
      </c>
      <c r="X49">
        <v>56.259054821672009</v>
      </c>
      <c r="Y49">
        <v>57.515838225129443</v>
      </c>
      <c r="Z49">
        <v>58.800697189546881</v>
      </c>
      <c r="AA49">
        <v>60.11425890105788</v>
      </c>
      <c r="AB49">
        <v>61.457164556644663</v>
      </c>
      <c r="AC49">
        <v>62.76765504682497</v>
      </c>
      <c r="AD49">
        <v>64.106089965246454</v>
      </c>
      <c r="AE49">
        <v>65.473065188854022</v>
      </c>
      <c r="AF49">
        <v>66.869189300858437</v>
      </c>
      <c r="AG49">
        <v>68.29508386168024</v>
      </c>
      <c r="AH49">
        <v>69.68202564134404</v>
      </c>
      <c r="AI49">
        <v>71.097133540608283</v>
      </c>
      <c r="AJ49">
        <v>72.54097955918148</v>
      </c>
      <c r="AK49">
        <v>74.014147312985358</v>
      </c>
      <c r="AL49">
        <v>75.517232270058969</v>
      </c>
    </row>
    <row r="50" spans="1:38">
      <c r="A50" t="s">
        <v>878</v>
      </c>
      <c r="B50" t="s">
        <v>908</v>
      </c>
      <c r="C50" t="s">
        <v>114</v>
      </c>
      <c r="D50" t="s">
        <v>744</v>
      </c>
      <c r="E50">
        <v>111.4</v>
      </c>
      <c r="F50">
        <v>115.9253160403277</v>
      </c>
      <c r="G50">
        <v>120.3989367653425</v>
      </c>
      <c r="H50">
        <v>124.4336966191903</v>
      </c>
      <c r="I50">
        <v>128.60366769263521</v>
      </c>
      <c r="J50">
        <v>132.65212591702439</v>
      </c>
      <c r="K50">
        <v>136.6932932817781</v>
      </c>
      <c r="L50">
        <v>140.71873297467539</v>
      </c>
      <c r="M50">
        <v>144.71979069982251</v>
      </c>
      <c r="N50">
        <v>148.68762299047401</v>
      </c>
      <c r="O50">
        <v>152.76424270412201</v>
      </c>
      <c r="P50">
        <v>156.79747673208371</v>
      </c>
      <c r="Q50">
        <v>160.77794517230129</v>
      </c>
      <c r="R50">
        <v>164.8594619797106</v>
      </c>
      <c r="S50">
        <v>168.87715701185871</v>
      </c>
      <c r="T50">
        <v>172.99276497649811</v>
      </c>
      <c r="U50">
        <v>177.2086720533342</v>
      </c>
      <c r="V50">
        <v>181.34734772908431</v>
      </c>
      <c r="W50">
        <v>185.58268140780081</v>
      </c>
      <c r="X50">
        <v>189.9169305192201</v>
      </c>
      <c r="Y50">
        <v>194.15952661452789</v>
      </c>
      <c r="Z50">
        <v>198.4968989974401</v>
      </c>
      <c r="AA50">
        <v>202.93116489629841</v>
      </c>
      <c r="AB50">
        <v>207.46448883667321</v>
      </c>
      <c r="AC50">
        <v>211.88838703685761</v>
      </c>
      <c r="AD50">
        <v>216.40661885237739</v>
      </c>
      <c r="AE50">
        <v>221.0211958193436</v>
      </c>
      <c r="AF50">
        <v>225.7341723671403</v>
      </c>
      <c r="AG50">
        <v>230.54764673306599</v>
      </c>
      <c r="AH50">
        <v>235.22962595290079</v>
      </c>
      <c r="AI50">
        <v>240.00668716435641</v>
      </c>
      <c r="AJ50">
        <v>244.88076129978231</v>
      </c>
      <c r="AK50">
        <v>249.85381850504751</v>
      </c>
      <c r="AL50">
        <v>254.9278689358961</v>
      </c>
    </row>
    <row r="51" spans="1:38">
      <c r="A51" t="s">
        <v>878</v>
      </c>
      <c r="B51" t="s">
        <v>909</v>
      </c>
      <c r="C51" t="s">
        <v>114</v>
      </c>
      <c r="D51" t="s">
        <v>744</v>
      </c>
      <c r="E51">
        <v>49.5</v>
      </c>
      <c r="F51">
        <v>51.510800215405922</v>
      </c>
      <c r="G51">
        <v>53.498629891242857</v>
      </c>
      <c r="H51">
        <v>55.291454063284718</v>
      </c>
      <c r="I51">
        <v>57.144358624644923</v>
      </c>
      <c r="J51">
        <v>58.943269595087173</v>
      </c>
      <c r="K51">
        <v>60.738940910664418</v>
      </c>
      <c r="L51">
        <v>62.527623718549677</v>
      </c>
      <c r="M51">
        <v>64.305472528197598</v>
      </c>
      <c r="N51">
        <v>66.068557791996966</v>
      </c>
      <c r="O51">
        <v>67.879982171041618</v>
      </c>
      <c r="P51">
        <v>69.67212835043216</v>
      </c>
      <c r="Q51">
        <v>71.440828420367296</v>
      </c>
      <c r="R51">
        <v>73.254428797088636</v>
      </c>
      <c r="S51">
        <v>75.039670305987499</v>
      </c>
      <c r="T51">
        <v>76.86841890786944</v>
      </c>
      <c r="U51">
        <v>78.741734889048857</v>
      </c>
      <c r="V51">
        <v>80.580733506190953</v>
      </c>
      <c r="W51">
        <v>82.462681595028187</v>
      </c>
      <c r="X51">
        <v>84.388582232508014</v>
      </c>
      <c r="Y51">
        <v>86.273757337694164</v>
      </c>
      <c r="Z51">
        <v>88.201045784320328</v>
      </c>
      <c r="AA51">
        <v>90.171388351586828</v>
      </c>
      <c r="AB51">
        <v>92.185746834966992</v>
      </c>
      <c r="AC51">
        <v>94.151482570237462</v>
      </c>
      <c r="AD51">
        <v>96.159134947869674</v>
      </c>
      <c r="AE51">
        <v>98.209597783281041</v>
      </c>
      <c r="AF51">
        <v>100.3037839512877</v>
      </c>
      <c r="AG51">
        <v>102.4426257925204</v>
      </c>
      <c r="AH51">
        <v>104.5230384620161</v>
      </c>
      <c r="AI51">
        <v>106.6457003109124</v>
      </c>
      <c r="AJ51">
        <v>108.8114693387722</v>
      </c>
      <c r="AK51">
        <v>111.02122096947799</v>
      </c>
      <c r="AL51">
        <v>113.2758484050885</v>
      </c>
    </row>
    <row r="52" spans="1:38">
      <c r="A52" t="s">
        <v>879</v>
      </c>
      <c r="B52" t="s">
        <v>903</v>
      </c>
      <c r="C52" t="s">
        <v>107</v>
      </c>
      <c r="D52" t="s">
        <v>744</v>
      </c>
      <c r="E52">
        <v>236.8</v>
      </c>
      <c r="F52">
        <v>243.6956218059787</v>
      </c>
      <c r="G52">
        <v>249.11448652153641</v>
      </c>
      <c r="H52">
        <v>249.52974687710679</v>
      </c>
      <c r="I52">
        <v>261.2146804463955</v>
      </c>
      <c r="J52">
        <v>265.16938278121768</v>
      </c>
      <c r="K52">
        <v>267.1084934895112</v>
      </c>
      <c r="L52">
        <v>270.89022847798662</v>
      </c>
      <c r="M52">
        <v>274.47355115591029</v>
      </c>
      <c r="N52">
        <v>277.85101421668548</v>
      </c>
      <c r="O52">
        <v>281.08591976638371</v>
      </c>
      <c r="P52">
        <v>284.29808182583832</v>
      </c>
      <c r="Q52">
        <v>287.44055315836681</v>
      </c>
      <c r="R52">
        <v>290.44897297215641</v>
      </c>
      <c r="S52">
        <v>293.34148495043502</v>
      </c>
      <c r="T52">
        <v>296.12192226571568</v>
      </c>
      <c r="U52">
        <v>298.78612318784178</v>
      </c>
      <c r="V52">
        <v>301.33054659553869</v>
      </c>
      <c r="W52">
        <v>303.75260053406038</v>
      </c>
      <c r="X52">
        <v>306.05082474721081</v>
      </c>
      <c r="Y52">
        <v>308.22434308127322</v>
      </c>
      <c r="Z52">
        <v>310.27308252343738</v>
      </c>
      <c r="AA52">
        <v>312.19726211213282</v>
      </c>
      <c r="AB52">
        <v>313.99757546905249</v>
      </c>
      <c r="AC52">
        <v>315.67530031836742</v>
      </c>
      <c r="AD52">
        <v>317.23149534581881</v>
      </c>
      <c r="AE52">
        <v>318.66703670512419</v>
      </c>
      <c r="AF52">
        <v>319.98221644752289</v>
      </c>
      <c r="AG52">
        <v>321.17652348334622</v>
      </c>
      <c r="AH52">
        <v>322.24962925495038</v>
      </c>
      <c r="AI52">
        <v>322.95036969672401</v>
      </c>
      <c r="AJ52">
        <v>323.59423315968633</v>
      </c>
      <c r="AK52">
        <v>324.18151169507661</v>
      </c>
      <c r="AL52">
        <v>324.71198626446528</v>
      </c>
    </row>
    <row r="53" spans="1:38">
      <c r="A53" t="s">
        <v>879</v>
      </c>
      <c r="B53" t="s">
        <v>903</v>
      </c>
      <c r="C53" t="s">
        <v>121</v>
      </c>
      <c r="D53" t="s">
        <v>744</v>
      </c>
      <c r="E53">
        <v>0.5</v>
      </c>
      <c r="F53">
        <v>0.51456001225924553</v>
      </c>
      <c r="G53">
        <v>0.52600187187824399</v>
      </c>
      <c r="H53">
        <v>0.52687868850740449</v>
      </c>
      <c r="I53">
        <v>0.55155126783444997</v>
      </c>
      <c r="J53">
        <v>0.55990156837250349</v>
      </c>
      <c r="K53">
        <v>0.56399597442886651</v>
      </c>
      <c r="L53">
        <v>0.57198105675250555</v>
      </c>
      <c r="M53">
        <v>0.57954719416366196</v>
      </c>
      <c r="N53">
        <v>0.58667866177509598</v>
      </c>
      <c r="O53">
        <v>0.59350912112834397</v>
      </c>
      <c r="P53">
        <v>0.60029155790928701</v>
      </c>
      <c r="Q53">
        <v>0.60692684366209204</v>
      </c>
      <c r="R53">
        <v>0.61327908144458698</v>
      </c>
      <c r="S53">
        <v>0.61938658139872249</v>
      </c>
      <c r="T53">
        <v>0.62525743721646054</v>
      </c>
      <c r="U53">
        <v>0.63088286146081451</v>
      </c>
      <c r="V53">
        <v>0.63625537710206648</v>
      </c>
      <c r="W53">
        <v>0.64136951126279651</v>
      </c>
      <c r="X53">
        <v>0.6462221806317795</v>
      </c>
      <c r="Y53">
        <v>0.65081153522228297</v>
      </c>
      <c r="Z53">
        <v>0.65513742086874449</v>
      </c>
      <c r="AA53">
        <v>0.65920030006784802</v>
      </c>
      <c r="AB53">
        <v>0.66300163739242501</v>
      </c>
      <c r="AC53">
        <v>0.66654413073979601</v>
      </c>
      <c r="AD53">
        <v>0.66983001551059695</v>
      </c>
      <c r="AE53">
        <v>0.67286114169156297</v>
      </c>
      <c r="AF53">
        <v>0.67563812594493855</v>
      </c>
      <c r="AG53">
        <v>0.67815988911179503</v>
      </c>
      <c r="AH53">
        <v>0.68042573744710799</v>
      </c>
      <c r="AI53">
        <v>0.68190534142044745</v>
      </c>
      <c r="AJ53">
        <v>0.68326485042163498</v>
      </c>
      <c r="AK53">
        <v>0.68450488111291496</v>
      </c>
      <c r="AL53">
        <v>0.685624970997604</v>
      </c>
    </row>
    <row r="54" spans="1:38">
      <c r="A54" t="s">
        <v>879</v>
      </c>
      <c r="B54" t="s">
        <v>904</v>
      </c>
      <c r="C54" t="s">
        <v>124</v>
      </c>
      <c r="D54" t="s">
        <v>744</v>
      </c>
      <c r="E54">
        <v>18.600000000000001</v>
      </c>
      <c r="F54">
        <v>19.14163245604394</v>
      </c>
      <c r="G54">
        <v>19.56726963387068</v>
      </c>
      <c r="H54">
        <v>19.599887212475451</v>
      </c>
      <c r="I54">
        <v>20.517707163441539</v>
      </c>
      <c r="J54">
        <v>20.82833834345713</v>
      </c>
      <c r="K54">
        <v>20.98065024875384</v>
      </c>
      <c r="L54">
        <v>21.277695311193209</v>
      </c>
      <c r="M54">
        <v>21.55915562288823</v>
      </c>
      <c r="N54">
        <v>21.824446218033572</v>
      </c>
      <c r="O54">
        <v>22.078539305974399</v>
      </c>
      <c r="P54">
        <v>22.330845954225481</v>
      </c>
      <c r="Q54">
        <v>22.57767858422983</v>
      </c>
      <c r="R54">
        <v>22.813981829738641</v>
      </c>
      <c r="S54">
        <v>23.041180828032481</v>
      </c>
      <c r="T54">
        <v>23.259576664452329</v>
      </c>
      <c r="U54">
        <v>23.4688424463423</v>
      </c>
      <c r="V54">
        <v>23.66870002819687</v>
      </c>
      <c r="W54">
        <v>23.858945818976029</v>
      </c>
      <c r="X54">
        <v>24.0394651195022</v>
      </c>
      <c r="Y54">
        <v>24.210189110268932</v>
      </c>
      <c r="Z54">
        <v>24.371112056317301</v>
      </c>
      <c r="AA54">
        <v>24.522251162523951</v>
      </c>
      <c r="AB54">
        <v>24.66366091099821</v>
      </c>
      <c r="AC54">
        <v>24.79544166352041</v>
      </c>
      <c r="AD54">
        <v>24.917676576994211</v>
      </c>
      <c r="AE54">
        <v>25.030434470926149</v>
      </c>
      <c r="AF54">
        <v>25.133738285151711</v>
      </c>
      <c r="AG54">
        <v>25.22754787495878</v>
      </c>
      <c r="AH54">
        <v>25.311837433032419</v>
      </c>
      <c r="AI54">
        <v>25.366878700840651</v>
      </c>
      <c r="AJ54">
        <v>25.417452435684819</v>
      </c>
      <c r="AK54">
        <v>25.46358157740044</v>
      </c>
      <c r="AL54">
        <v>25.505248921110869</v>
      </c>
    </row>
    <row r="55" spans="1:38">
      <c r="A55" t="s">
        <v>879</v>
      </c>
      <c r="B55" t="s">
        <v>904</v>
      </c>
      <c r="C55" t="s">
        <v>107</v>
      </c>
      <c r="D55" t="s">
        <v>744</v>
      </c>
      <c r="E55">
        <v>56.4</v>
      </c>
      <c r="F55">
        <v>58.042369382842892</v>
      </c>
      <c r="G55">
        <v>59.333011147865918</v>
      </c>
      <c r="H55">
        <v>59.431916063635228</v>
      </c>
      <c r="I55">
        <v>62.214983011725963</v>
      </c>
      <c r="J55">
        <v>63.156896912418389</v>
      </c>
      <c r="K55">
        <v>63.618745915576142</v>
      </c>
      <c r="L55">
        <v>64.519463201682626</v>
      </c>
      <c r="M55">
        <v>65.372923501661063</v>
      </c>
      <c r="N55">
        <v>66.177353048230827</v>
      </c>
      <c r="O55">
        <v>66.947828863277195</v>
      </c>
      <c r="P55">
        <v>67.712887732167573</v>
      </c>
      <c r="Q55">
        <v>68.461347965083974</v>
      </c>
      <c r="R55">
        <v>69.177880386949411</v>
      </c>
      <c r="S55">
        <v>69.866806381775902</v>
      </c>
      <c r="T55">
        <v>70.529038918016752</v>
      </c>
      <c r="U55">
        <v>71.16358677277988</v>
      </c>
      <c r="V55">
        <v>71.769606537113091</v>
      </c>
      <c r="W55">
        <v>72.346480870443443</v>
      </c>
      <c r="X55">
        <v>72.893861975264727</v>
      </c>
      <c r="Y55">
        <v>73.411541173073516</v>
      </c>
      <c r="Z55">
        <v>73.899501073994372</v>
      </c>
      <c r="AA55">
        <v>74.357793847653255</v>
      </c>
      <c r="AB55">
        <v>74.786584697865536</v>
      </c>
      <c r="AC55">
        <v>75.186177947448982</v>
      </c>
      <c r="AD55">
        <v>75.556825749595333</v>
      </c>
      <c r="AE55">
        <v>75.898736782808299</v>
      </c>
      <c r="AF55">
        <v>76.211980606589066</v>
      </c>
      <c r="AG55">
        <v>76.496435491810473</v>
      </c>
      <c r="AH55">
        <v>76.752023184033774</v>
      </c>
      <c r="AI55">
        <v>76.918922512226473</v>
      </c>
      <c r="AJ55">
        <v>77.072275127560431</v>
      </c>
      <c r="AK55">
        <v>77.212150589536805</v>
      </c>
      <c r="AL55">
        <v>77.338496728529734</v>
      </c>
    </row>
    <row r="56" spans="1:38">
      <c r="A56" t="s">
        <v>879</v>
      </c>
      <c r="B56" t="s">
        <v>904</v>
      </c>
      <c r="C56" t="s">
        <v>121</v>
      </c>
      <c r="D56" t="s">
        <v>744</v>
      </c>
      <c r="E56">
        <v>0.3</v>
      </c>
      <c r="F56">
        <v>0.30873600735554729</v>
      </c>
      <c r="G56">
        <v>0.31560112312694638</v>
      </c>
      <c r="H56">
        <v>0.31612721310444269</v>
      </c>
      <c r="I56">
        <v>0.33093076070067001</v>
      </c>
      <c r="J56">
        <v>0.33594094102350208</v>
      </c>
      <c r="K56">
        <v>0.33839758465731989</v>
      </c>
      <c r="L56">
        <v>0.34318863405150329</v>
      </c>
      <c r="M56">
        <v>0.34772831649819719</v>
      </c>
      <c r="N56">
        <v>0.35200719706505762</v>
      </c>
      <c r="O56">
        <v>0.35610547267700637</v>
      </c>
      <c r="P56">
        <v>0.36017493474557222</v>
      </c>
      <c r="Q56">
        <v>0.36415610619725519</v>
      </c>
      <c r="R56">
        <v>0.3679674488667522</v>
      </c>
      <c r="S56">
        <v>0.37163194883923351</v>
      </c>
      <c r="T56">
        <v>0.37515446232987631</v>
      </c>
      <c r="U56">
        <v>0.37852971687648868</v>
      </c>
      <c r="V56">
        <v>0.38175322626123992</v>
      </c>
      <c r="W56">
        <v>0.38482170675767791</v>
      </c>
      <c r="X56">
        <v>0.38773330837906772</v>
      </c>
      <c r="Y56">
        <v>0.39048692113336969</v>
      </c>
      <c r="Z56">
        <v>0.39308245252124668</v>
      </c>
      <c r="AA56">
        <v>0.39552018004070882</v>
      </c>
      <c r="AB56">
        <v>0.39780098243545498</v>
      </c>
      <c r="AC56">
        <v>0.39992647844387758</v>
      </c>
      <c r="AD56">
        <v>0.40189800930635822</v>
      </c>
      <c r="AE56">
        <v>0.40371668501493779</v>
      </c>
      <c r="AF56">
        <v>0.40538287556696312</v>
      </c>
      <c r="AG56">
        <v>0.40689593346707698</v>
      </c>
      <c r="AH56">
        <v>0.40825544246826478</v>
      </c>
      <c r="AI56">
        <v>0.40914320485226852</v>
      </c>
      <c r="AJ56">
        <v>0.40995891025298098</v>
      </c>
      <c r="AK56">
        <v>0.41070292866774899</v>
      </c>
      <c r="AL56">
        <v>0.41137498259856242</v>
      </c>
    </row>
    <row r="57" spans="1:38">
      <c r="A57" t="s">
        <v>879</v>
      </c>
      <c r="B57" t="s">
        <v>904</v>
      </c>
      <c r="C57" t="s">
        <v>106</v>
      </c>
      <c r="D57" t="s">
        <v>744</v>
      </c>
      <c r="E57">
        <v>5.9</v>
      </c>
      <c r="F57">
        <v>6.0718081446590979</v>
      </c>
      <c r="G57">
        <v>6.2068220881632792</v>
      </c>
      <c r="H57">
        <v>6.2171685243873744</v>
      </c>
      <c r="I57">
        <v>6.5083049604465097</v>
      </c>
      <c r="J57">
        <v>6.6068385067955413</v>
      </c>
      <c r="K57">
        <v>6.6551524982606249</v>
      </c>
      <c r="L57">
        <v>6.7493764696795662</v>
      </c>
      <c r="M57">
        <v>6.8386568911312118</v>
      </c>
      <c r="N57">
        <v>6.9228082089461331</v>
      </c>
      <c r="O57">
        <v>7.0034076293144594</v>
      </c>
      <c r="P57">
        <v>7.0834403833295871</v>
      </c>
      <c r="Q57">
        <v>7.1617367552126856</v>
      </c>
      <c r="R57">
        <v>7.2366931610461256</v>
      </c>
      <c r="S57">
        <v>7.3087616605049259</v>
      </c>
      <c r="T57">
        <v>7.3780377591542354</v>
      </c>
      <c r="U57">
        <v>7.4444177652376116</v>
      </c>
      <c r="V57">
        <v>7.5078134498043836</v>
      </c>
      <c r="W57">
        <v>7.5681602329009996</v>
      </c>
      <c r="X57">
        <v>7.6254217314549981</v>
      </c>
      <c r="Y57">
        <v>7.6795761156229396</v>
      </c>
      <c r="Z57">
        <v>7.7306215662511857</v>
      </c>
      <c r="AA57">
        <v>7.7785635408006071</v>
      </c>
      <c r="AB57">
        <v>7.8234193212306158</v>
      </c>
      <c r="AC57">
        <v>7.8652207427295933</v>
      </c>
      <c r="AD57">
        <v>7.9039941830250449</v>
      </c>
      <c r="AE57">
        <v>7.9397614719604439</v>
      </c>
      <c r="AF57">
        <v>7.9725298861502756</v>
      </c>
      <c r="AG57">
        <v>8.0022866915191813</v>
      </c>
      <c r="AH57">
        <v>8.0290237018758752</v>
      </c>
      <c r="AI57">
        <v>8.0464830287612799</v>
      </c>
      <c r="AJ57">
        <v>8.0625252349752934</v>
      </c>
      <c r="AK57">
        <v>8.0771575971323966</v>
      </c>
      <c r="AL57">
        <v>8.0903746577717275</v>
      </c>
    </row>
    <row r="58" spans="1:38">
      <c r="A58" t="s">
        <v>879</v>
      </c>
      <c r="B58" t="s">
        <v>905</v>
      </c>
      <c r="C58" t="s">
        <v>107</v>
      </c>
      <c r="D58" t="s">
        <v>744</v>
      </c>
      <c r="E58">
        <v>41.2</v>
      </c>
      <c r="F58">
        <v>42.399745010161837</v>
      </c>
      <c r="G58">
        <v>43.342554242767307</v>
      </c>
      <c r="H58">
        <v>43.414803933010127</v>
      </c>
      <c r="I58">
        <v>45.447824469558682</v>
      </c>
      <c r="J58">
        <v>46.135889233894289</v>
      </c>
      <c r="K58">
        <v>46.473268292938613</v>
      </c>
      <c r="L58">
        <v>47.131239076406459</v>
      </c>
      <c r="M58">
        <v>47.754688799085748</v>
      </c>
      <c r="N58">
        <v>48.342321730267912</v>
      </c>
      <c r="O58">
        <v>48.905151580975549</v>
      </c>
      <c r="P58">
        <v>49.464024371725252</v>
      </c>
      <c r="Q58">
        <v>50.010771917756387</v>
      </c>
      <c r="R58">
        <v>50.534196311033973</v>
      </c>
      <c r="S58">
        <v>51.037454307254727</v>
      </c>
      <c r="T58">
        <v>51.521212826636351</v>
      </c>
      <c r="U58">
        <v>51.984747784371123</v>
      </c>
      <c r="V58">
        <v>52.427443073210277</v>
      </c>
      <c r="W58">
        <v>52.848847728054437</v>
      </c>
      <c r="X58">
        <v>53.248707684058637</v>
      </c>
      <c r="Y58">
        <v>53.626870502316123</v>
      </c>
      <c r="Z58">
        <v>53.983323479584548</v>
      </c>
      <c r="AA58">
        <v>54.318104725590679</v>
      </c>
      <c r="AB58">
        <v>54.631334921135817</v>
      </c>
      <c r="AC58">
        <v>54.923236372959202</v>
      </c>
      <c r="AD58">
        <v>55.193993278073187</v>
      </c>
      <c r="AE58">
        <v>55.443758075384793</v>
      </c>
      <c r="AF58">
        <v>55.672581577862942</v>
      </c>
      <c r="AG58">
        <v>55.880374862811912</v>
      </c>
      <c r="AH58">
        <v>56.067080765641713</v>
      </c>
      <c r="AI58">
        <v>56.189000133044871</v>
      </c>
      <c r="AJ58">
        <v>56.30102367474273</v>
      </c>
      <c r="AK58">
        <v>56.403202203704197</v>
      </c>
      <c r="AL58">
        <v>56.495497610202577</v>
      </c>
    </row>
    <row r="59" spans="1:38">
      <c r="A59" t="s">
        <v>879</v>
      </c>
      <c r="B59" t="s">
        <v>905</v>
      </c>
      <c r="C59" t="s">
        <v>121</v>
      </c>
      <c r="D59" t="s">
        <v>744</v>
      </c>
      <c r="E59">
        <v>0.1</v>
      </c>
      <c r="F59">
        <v>0.1029120024518491</v>
      </c>
      <c r="G59">
        <v>0.1052003743756488</v>
      </c>
      <c r="H59">
        <v>0.1053757377014809</v>
      </c>
      <c r="I59">
        <v>0.11031025356689</v>
      </c>
      <c r="J59">
        <v>0.1119803136745007</v>
      </c>
      <c r="K59">
        <v>0.11279919488577329</v>
      </c>
      <c r="L59">
        <v>0.1143962113505011</v>
      </c>
      <c r="M59">
        <v>0.1159094388327324</v>
      </c>
      <c r="N59">
        <v>0.11733573235501921</v>
      </c>
      <c r="O59">
        <v>0.1187018242256688</v>
      </c>
      <c r="P59">
        <v>0.1200583115818574</v>
      </c>
      <c r="Q59">
        <v>0.1213853687324184</v>
      </c>
      <c r="R59">
        <v>0.1226558162889174</v>
      </c>
      <c r="S59">
        <v>0.12387731627974451</v>
      </c>
      <c r="T59">
        <v>0.12505148744329209</v>
      </c>
      <c r="U59">
        <v>0.12617657229216289</v>
      </c>
      <c r="V59">
        <v>0.12725107542041331</v>
      </c>
      <c r="W59">
        <v>0.1282739022525593</v>
      </c>
      <c r="X59">
        <v>0.12924443612635589</v>
      </c>
      <c r="Y59">
        <v>0.13016230704445661</v>
      </c>
      <c r="Z59">
        <v>0.1310274841737489</v>
      </c>
      <c r="AA59">
        <v>0.1318400600135696</v>
      </c>
      <c r="AB59">
        <v>0.13260032747848499</v>
      </c>
      <c r="AC59">
        <v>0.13330882614795919</v>
      </c>
      <c r="AD59">
        <v>0.1339660031021194</v>
      </c>
      <c r="AE59">
        <v>0.13457222833831259</v>
      </c>
      <c r="AF59">
        <v>0.13512762518898769</v>
      </c>
      <c r="AG59">
        <v>0.135631977822359</v>
      </c>
      <c r="AH59">
        <v>0.1360851474894216</v>
      </c>
      <c r="AI59">
        <v>0.1363810682840895</v>
      </c>
      <c r="AJ59">
        <v>0.136652970084327</v>
      </c>
      <c r="AK59">
        <v>0.13690097622258299</v>
      </c>
      <c r="AL59">
        <v>0.13712499419952079</v>
      </c>
    </row>
    <row r="60" spans="1:38">
      <c r="A60" t="s">
        <v>879</v>
      </c>
      <c r="B60" t="s">
        <v>906</v>
      </c>
      <c r="C60" t="s">
        <v>114</v>
      </c>
      <c r="D60" t="s">
        <v>744</v>
      </c>
      <c r="E60">
        <v>7.9</v>
      </c>
      <c r="F60">
        <v>8.2209155899334707</v>
      </c>
      <c r="G60">
        <v>8.5381651745619926</v>
      </c>
      <c r="H60">
        <v>8.8242926686858461</v>
      </c>
      <c r="I60">
        <v>9.120008750195856</v>
      </c>
      <c r="J60">
        <v>9.4071076727512857</v>
      </c>
      <c r="K60">
        <v>9.6936895594797772</v>
      </c>
      <c r="L60">
        <v>9.9791561086170191</v>
      </c>
      <c r="M60">
        <v>10.262893595409309</v>
      </c>
      <c r="N60">
        <v>10.54427487993487</v>
      </c>
      <c r="O60">
        <v>10.833370891944019</v>
      </c>
      <c r="P60">
        <v>11.11939018118008</v>
      </c>
      <c r="Q60">
        <v>11.401667566078819</v>
      </c>
      <c r="R60">
        <v>11.69111085852526</v>
      </c>
      <c r="S60">
        <v>11.97602819024851</v>
      </c>
      <c r="T60">
        <v>12.267889078225631</v>
      </c>
      <c r="U60">
        <v>12.566862739868411</v>
      </c>
      <c r="V60">
        <v>12.860359488866839</v>
      </c>
      <c r="W60">
        <v>13.1607108000146</v>
      </c>
      <c r="X60">
        <v>13.46807676033966</v>
      </c>
      <c r="Y60">
        <v>13.76894309025826</v>
      </c>
      <c r="Z60">
        <v>14.076530539315771</v>
      </c>
      <c r="AA60">
        <v>14.39098925207143</v>
      </c>
      <c r="AB60">
        <v>14.712472727196751</v>
      </c>
      <c r="AC60">
        <v>15.026196208179311</v>
      </c>
      <c r="AD60">
        <v>15.346609415922639</v>
      </c>
      <c r="AE60">
        <v>15.673854999755971</v>
      </c>
      <c r="AF60">
        <v>16.008078650811569</v>
      </c>
      <c r="AG60">
        <v>16.349429166887091</v>
      </c>
      <c r="AH60">
        <v>16.681454623230849</v>
      </c>
      <c r="AI60">
        <v>17.020222877903191</v>
      </c>
      <c r="AJ60">
        <v>17.36587086416769</v>
      </c>
      <c r="AK60">
        <v>17.71853829613892</v>
      </c>
      <c r="AL60">
        <v>18.078367725256541</v>
      </c>
    </row>
    <row r="61" spans="1:38">
      <c r="A61" t="s">
        <v>879</v>
      </c>
      <c r="B61" t="s">
        <v>907</v>
      </c>
      <c r="C61" t="s">
        <v>114</v>
      </c>
      <c r="D61" t="s">
        <v>744</v>
      </c>
      <c r="E61">
        <v>71.400000000000006</v>
      </c>
      <c r="F61">
        <v>74.300426977373391</v>
      </c>
      <c r="G61">
        <v>77.16772069161091</v>
      </c>
      <c r="H61">
        <v>79.753733739768279</v>
      </c>
      <c r="I61">
        <v>82.426408197972677</v>
      </c>
      <c r="J61">
        <v>85.021200991701491</v>
      </c>
      <c r="K61">
        <v>87.611320828715961</v>
      </c>
      <c r="L61">
        <v>90.191360272817121</v>
      </c>
      <c r="M61">
        <v>92.755772495218366</v>
      </c>
      <c r="N61">
        <v>95.298889421183503</v>
      </c>
      <c r="O61">
        <v>97.911731858835807</v>
      </c>
      <c r="P61">
        <v>100.49676695395669</v>
      </c>
      <c r="Q61">
        <v>103.04798281240861</v>
      </c>
      <c r="R61">
        <v>105.6639639618612</v>
      </c>
      <c r="S61">
        <v>108.239039592879</v>
      </c>
      <c r="T61">
        <v>110.8768709095329</v>
      </c>
      <c r="U61">
        <v>113.5789872945068</v>
      </c>
      <c r="V61">
        <v>116.2316034816573</v>
      </c>
      <c r="W61">
        <v>118.9461710279801</v>
      </c>
      <c r="X61">
        <v>121.72413679598129</v>
      </c>
      <c r="Y61">
        <v>124.44335906891639</v>
      </c>
      <c r="Z61">
        <v>127.22332664647421</v>
      </c>
      <c r="AA61">
        <v>130.0653965313798</v>
      </c>
      <c r="AB61">
        <v>132.9709560407403</v>
      </c>
      <c r="AC61">
        <v>135.80638091949399</v>
      </c>
      <c r="AD61">
        <v>138.70226737935141</v>
      </c>
      <c r="AE61">
        <v>141.6599046813387</v>
      </c>
      <c r="AF61">
        <v>144.68060957822101</v>
      </c>
      <c r="AG61">
        <v>147.76572690072629</v>
      </c>
      <c r="AH61">
        <v>150.76656456945349</v>
      </c>
      <c r="AI61">
        <v>153.82834347877059</v>
      </c>
      <c r="AJ61">
        <v>156.95230122804719</v>
      </c>
      <c r="AK61">
        <v>160.13970054991381</v>
      </c>
      <c r="AL61">
        <v>163.39182982067311</v>
      </c>
    </row>
    <row r="62" spans="1:38">
      <c r="A62" t="s">
        <v>879</v>
      </c>
      <c r="B62" t="s">
        <v>908</v>
      </c>
      <c r="C62" t="s">
        <v>114</v>
      </c>
      <c r="D62" t="s">
        <v>744</v>
      </c>
      <c r="E62">
        <v>198.3</v>
      </c>
      <c r="F62">
        <v>206.35538752959579</v>
      </c>
      <c r="G62">
        <v>214.3187536855244</v>
      </c>
      <c r="H62">
        <v>221.5009159747346</v>
      </c>
      <c r="I62">
        <v>228.92376394478961</v>
      </c>
      <c r="J62">
        <v>236.1303103172886</v>
      </c>
      <c r="K62">
        <v>243.32387843605571</v>
      </c>
      <c r="L62">
        <v>250.48945016946271</v>
      </c>
      <c r="M62">
        <v>257.61162024932497</v>
      </c>
      <c r="N62">
        <v>264.67464666975758</v>
      </c>
      <c r="O62">
        <v>271.93132251550622</v>
      </c>
      <c r="P62">
        <v>279.11076872506459</v>
      </c>
      <c r="Q62">
        <v>286.1962883991684</v>
      </c>
      <c r="R62">
        <v>293.46168142348841</v>
      </c>
      <c r="S62">
        <v>300.61346710459242</v>
      </c>
      <c r="T62">
        <v>307.93954483698002</v>
      </c>
      <c r="U62">
        <v>315.44416219188668</v>
      </c>
      <c r="V62">
        <v>322.81130210661962</v>
      </c>
      <c r="W62">
        <v>330.35050020796137</v>
      </c>
      <c r="X62">
        <v>338.06577488295642</v>
      </c>
      <c r="Y62">
        <v>345.61790060736882</v>
      </c>
      <c r="Z62">
        <v>353.33873492991358</v>
      </c>
      <c r="AA62">
        <v>361.23204666908418</v>
      </c>
      <c r="AB62">
        <v>369.30168883583752</v>
      </c>
      <c r="AC62">
        <v>377.17654532683008</v>
      </c>
      <c r="AD62">
        <v>385.21932242752638</v>
      </c>
      <c r="AE62">
        <v>393.43360081665918</v>
      </c>
      <c r="AF62">
        <v>401.82303752606748</v>
      </c>
      <c r="AG62">
        <v>410.39136756882402</v>
      </c>
      <c r="AH62">
        <v>418.72562680844021</v>
      </c>
      <c r="AI62">
        <v>427.2291388212916</v>
      </c>
      <c r="AJ62">
        <v>435.90534080562691</v>
      </c>
      <c r="AK62">
        <v>444.75773976257562</v>
      </c>
      <c r="AL62">
        <v>453.78991391371801</v>
      </c>
    </row>
    <row r="63" spans="1:38">
      <c r="A63" t="s">
        <v>879</v>
      </c>
      <c r="B63" t="s">
        <v>909</v>
      </c>
      <c r="C63" t="s">
        <v>114</v>
      </c>
      <c r="D63" t="s">
        <v>744</v>
      </c>
      <c r="E63">
        <v>87.3</v>
      </c>
      <c r="F63">
        <v>90.846320379897705</v>
      </c>
      <c r="G63">
        <v>94.352129080919212</v>
      </c>
      <c r="H63">
        <v>97.51401898433852</v>
      </c>
      <c r="I63">
        <v>100.78186884710099</v>
      </c>
      <c r="J63">
        <v>103.9544936495174</v>
      </c>
      <c r="K63">
        <v>107.12140487880809</v>
      </c>
      <c r="L63">
        <v>110.2759909218058</v>
      </c>
      <c r="M63">
        <v>113.41146973154849</v>
      </c>
      <c r="N63">
        <v>116.52091101497651</v>
      </c>
      <c r="O63">
        <v>119.71560491983701</v>
      </c>
      <c r="P63">
        <v>122.8762990907622</v>
      </c>
      <c r="Q63">
        <v>125.9956428504659</v>
      </c>
      <c r="R63">
        <v>129.1941744239563</v>
      </c>
      <c r="S63">
        <v>132.3426912669234</v>
      </c>
      <c r="T63">
        <v>135.56793880115151</v>
      </c>
      <c r="U63">
        <v>138.87178698614071</v>
      </c>
      <c r="V63">
        <v>142.1151118200095</v>
      </c>
      <c r="W63">
        <v>145.4341839039588</v>
      </c>
      <c r="X63">
        <v>148.8307723009687</v>
      </c>
      <c r="Y63">
        <v>152.15553566829701</v>
      </c>
      <c r="Z63">
        <v>155.5545716559831</v>
      </c>
      <c r="AA63">
        <v>159.02953945643489</v>
      </c>
      <c r="AB63">
        <v>162.58213532712361</v>
      </c>
      <c r="AC63">
        <v>166.04897835114599</v>
      </c>
      <c r="AD63">
        <v>169.58974708987921</v>
      </c>
      <c r="AE63">
        <v>173.20601790869571</v>
      </c>
      <c r="AF63">
        <v>176.89940078681639</v>
      </c>
      <c r="AG63">
        <v>180.67154003408129</v>
      </c>
      <c r="AH63">
        <v>184.34063146937379</v>
      </c>
      <c r="AI63">
        <v>188.08423509379099</v>
      </c>
      <c r="AJ63">
        <v>191.90386410656191</v>
      </c>
      <c r="AK63">
        <v>195.80106243707939</v>
      </c>
      <c r="AL63">
        <v>199.7774053689742</v>
      </c>
    </row>
    <row r="64" spans="1:38">
      <c r="A64" t="s">
        <v>880</v>
      </c>
      <c r="B64" t="s">
        <v>903</v>
      </c>
      <c r="C64" t="s">
        <v>107</v>
      </c>
      <c r="D64" t="s">
        <v>744</v>
      </c>
      <c r="E64">
        <v>438.7</v>
      </c>
      <c r="F64">
        <v>451.47495475626198</v>
      </c>
      <c r="G64">
        <v>461.51404238597132</v>
      </c>
      <c r="H64">
        <v>462.28336129639672</v>
      </c>
      <c r="I64">
        <v>483.9310823979464</v>
      </c>
      <c r="J64">
        <v>491.25763609003462</v>
      </c>
      <c r="K64">
        <v>494.85006796388751</v>
      </c>
      <c r="L64">
        <v>501.85617919464829</v>
      </c>
      <c r="M64">
        <v>508.49470815919699</v>
      </c>
      <c r="N64">
        <v>514.75185784146925</v>
      </c>
      <c r="O64">
        <v>520.74490287800904</v>
      </c>
      <c r="P64">
        <v>526.69581290960843</v>
      </c>
      <c r="Q64">
        <v>532.51761262911953</v>
      </c>
      <c r="R64">
        <v>538.09106605948057</v>
      </c>
      <c r="S64">
        <v>543.44978651923907</v>
      </c>
      <c r="T64">
        <v>548.60087541372252</v>
      </c>
      <c r="U64">
        <v>553.53662264571869</v>
      </c>
      <c r="V64">
        <v>558.25046786935309</v>
      </c>
      <c r="W64">
        <v>562.73760918197763</v>
      </c>
      <c r="X64">
        <v>566.99534128632331</v>
      </c>
      <c r="Y64">
        <v>571.02204100403105</v>
      </c>
      <c r="Z64">
        <v>574.81757307023645</v>
      </c>
      <c r="AA64">
        <v>578.38234327952989</v>
      </c>
      <c r="AB64">
        <v>581.71763664811374</v>
      </c>
      <c r="AC64">
        <v>584.825820311097</v>
      </c>
      <c r="AD64">
        <v>587.70885560899774</v>
      </c>
      <c r="AE64">
        <v>590.36836572017728</v>
      </c>
      <c r="AF64">
        <v>592.80489170408907</v>
      </c>
      <c r="AG64">
        <v>595.01748670668894</v>
      </c>
      <c r="AH64">
        <v>597.00554203609249</v>
      </c>
      <c r="AI64">
        <v>598.3037465623006</v>
      </c>
      <c r="AJ64">
        <v>599.49657975994251</v>
      </c>
      <c r="AK64">
        <v>600.58458268847153</v>
      </c>
      <c r="AL64">
        <v>601.56734955329773</v>
      </c>
    </row>
    <row r="65" spans="1:38">
      <c r="A65" t="s">
        <v>880</v>
      </c>
      <c r="B65" t="s">
        <v>903</v>
      </c>
      <c r="C65" t="s">
        <v>121</v>
      </c>
      <c r="D65" t="s">
        <v>744</v>
      </c>
      <c r="E65">
        <v>76.3</v>
      </c>
      <c r="F65">
        <v>78.521857870760869</v>
      </c>
      <c r="G65">
        <v>80.267885648620023</v>
      </c>
      <c r="H65">
        <v>80.401687866229921</v>
      </c>
      <c r="I65">
        <v>84.166723471537068</v>
      </c>
      <c r="J65">
        <v>85.440979333644023</v>
      </c>
      <c r="K65">
        <v>86.06578569784503</v>
      </c>
      <c r="L65">
        <v>87.284309260432337</v>
      </c>
      <c r="M65">
        <v>88.438901829374814</v>
      </c>
      <c r="N65">
        <v>89.52716378687964</v>
      </c>
      <c r="O65">
        <v>90.569491884185283</v>
      </c>
      <c r="P65">
        <v>91.6044917369572</v>
      </c>
      <c r="Q65">
        <v>92.617036342835249</v>
      </c>
      <c r="R65">
        <v>93.586387828443975</v>
      </c>
      <c r="S65">
        <v>94.518392321445049</v>
      </c>
      <c r="T65">
        <v>95.414284919231875</v>
      </c>
      <c r="U65">
        <v>96.272724658920296</v>
      </c>
      <c r="V65">
        <v>97.092570545775345</v>
      </c>
      <c r="W65">
        <v>97.872987418702749</v>
      </c>
      <c r="X65">
        <v>98.613504764409541</v>
      </c>
      <c r="Y65">
        <v>99.313840274920381</v>
      </c>
      <c r="Z65">
        <v>99.97397042457041</v>
      </c>
      <c r="AA65">
        <v>100.59396579035359</v>
      </c>
      <c r="AB65">
        <v>101.174049866084</v>
      </c>
      <c r="AC65">
        <v>101.71463435089289</v>
      </c>
      <c r="AD65">
        <v>102.21606036691711</v>
      </c>
      <c r="AE65">
        <v>102.67861022213251</v>
      </c>
      <c r="AF65">
        <v>103.1023780191976</v>
      </c>
      <c r="AG65">
        <v>103.48719907845989</v>
      </c>
      <c r="AH65">
        <v>103.8329675344287</v>
      </c>
      <c r="AI65">
        <v>104.05875510076029</v>
      </c>
      <c r="AJ65">
        <v>104.26621617434149</v>
      </c>
      <c r="AK65">
        <v>104.4554448578308</v>
      </c>
      <c r="AL65">
        <v>104.6263705742344</v>
      </c>
    </row>
    <row r="66" spans="1:38">
      <c r="A66" t="s">
        <v>880</v>
      </c>
      <c r="B66" t="s">
        <v>904</v>
      </c>
      <c r="C66" t="s">
        <v>124</v>
      </c>
      <c r="D66" t="s">
        <v>744</v>
      </c>
      <c r="E66">
        <v>326.60000000000002</v>
      </c>
      <c r="F66">
        <v>336.11060000773921</v>
      </c>
      <c r="G66">
        <v>343.58442271086898</v>
      </c>
      <c r="H66">
        <v>344.15715933303659</v>
      </c>
      <c r="I66">
        <v>360.27328814946281</v>
      </c>
      <c r="J66">
        <v>365.72770446091931</v>
      </c>
      <c r="K66">
        <v>368.40217049693558</v>
      </c>
      <c r="L66">
        <v>373.61802627073672</v>
      </c>
      <c r="M66">
        <v>378.56022722770399</v>
      </c>
      <c r="N66">
        <v>383.21850187149272</v>
      </c>
      <c r="O66">
        <v>387.68015792103432</v>
      </c>
      <c r="P66">
        <v>392.11044562634629</v>
      </c>
      <c r="Q66">
        <v>396.44461428007861</v>
      </c>
      <c r="R66">
        <v>400.59389599960417</v>
      </c>
      <c r="S66">
        <v>404.58331496964558</v>
      </c>
      <c r="T66">
        <v>408.41815798979212</v>
      </c>
      <c r="U66">
        <v>412.09268510620399</v>
      </c>
      <c r="V66">
        <v>415.60201232306991</v>
      </c>
      <c r="W66">
        <v>418.9425647568587</v>
      </c>
      <c r="X66">
        <v>422.11232838867841</v>
      </c>
      <c r="Y66">
        <v>425.11009480719531</v>
      </c>
      <c r="Z66">
        <v>427.93576331146392</v>
      </c>
      <c r="AA66">
        <v>430.58963600431838</v>
      </c>
      <c r="AB66">
        <v>433.07266954473198</v>
      </c>
      <c r="AC66">
        <v>435.3866261992348</v>
      </c>
      <c r="AD66">
        <v>437.53296613152202</v>
      </c>
      <c r="AE66">
        <v>439.51289775292901</v>
      </c>
      <c r="AF66">
        <v>441.32682386723388</v>
      </c>
      <c r="AG66">
        <v>442.97403956782449</v>
      </c>
      <c r="AH66">
        <v>444.45409170045099</v>
      </c>
      <c r="AI66">
        <v>445.42056901583629</v>
      </c>
      <c r="AJ66">
        <v>446.30860029541202</v>
      </c>
      <c r="AK66">
        <v>447.11858834295612</v>
      </c>
      <c r="AL66">
        <v>447.85023105563488</v>
      </c>
    </row>
    <row r="67" spans="1:38">
      <c r="A67" t="s">
        <v>880</v>
      </c>
      <c r="B67" t="s">
        <v>904</v>
      </c>
      <c r="C67" t="s">
        <v>114</v>
      </c>
      <c r="D67" t="s">
        <v>744</v>
      </c>
      <c r="E67">
        <v>142.30000000000001</v>
      </c>
      <c r="F67">
        <v>146.44377948898131</v>
      </c>
      <c r="G67">
        <v>149.70013273654831</v>
      </c>
      <c r="H67">
        <v>149.9496747492073</v>
      </c>
      <c r="I67">
        <v>156.9714908256845</v>
      </c>
      <c r="J67">
        <v>159.3479863588145</v>
      </c>
      <c r="K67">
        <v>160.5132543224554</v>
      </c>
      <c r="L67">
        <v>162.78580875176311</v>
      </c>
      <c r="M67">
        <v>164.93913145897821</v>
      </c>
      <c r="N67">
        <v>166.9687471411923</v>
      </c>
      <c r="O67">
        <v>168.91269587312669</v>
      </c>
      <c r="P67">
        <v>170.84297738098309</v>
      </c>
      <c r="Q67">
        <v>172.73137970623139</v>
      </c>
      <c r="R67">
        <v>174.53922657912949</v>
      </c>
      <c r="S67">
        <v>176.27742106607641</v>
      </c>
      <c r="T67">
        <v>177.9482666318047</v>
      </c>
      <c r="U67">
        <v>179.5492623717478</v>
      </c>
      <c r="V67">
        <v>181.07828032324809</v>
      </c>
      <c r="W67">
        <v>182.53376290539191</v>
      </c>
      <c r="X67">
        <v>183.9148326078045</v>
      </c>
      <c r="Y67">
        <v>185.22096292426181</v>
      </c>
      <c r="Z67">
        <v>186.45210997924471</v>
      </c>
      <c r="AA67">
        <v>187.60840539930959</v>
      </c>
      <c r="AB67">
        <v>188.6902660018842</v>
      </c>
      <c r="AC67">
        <v>189.69845960854599</v>
      </c>
      <c r="AD67">
        <v>190.63362241431591</v>
      </c>
      <c r="AE67">
        <v>191.4962809254188</v>
      </c>
      <c r="AF67">
        <v>192.28661064392949</v>
      </c>
      <c r="AG67">
        <v>193.0043044412169</v>
      </c>
      <c r="AH67">
        <v>193.64916487744699</v>
      </c>
      <c r="AI67">
        <v>194.07026016825941</v>
      </c>
      <c r="AJ67">
        <v>194.4571764299973</v>
      </c>
      <c r="AK67">
        <v>194.81008916473559</v>
      </c>
      <c r="AL67">
        <v>195.12886674591809</v>
      </c>
    </row>
    <row r="68" spans="1:38">
      <c r="A68" t="s">
        <v>880</v>
      </c>
      <c r="B68" t="s">
        <v>904</v>
      </c>
      <c r="C68" t="s">
        <v>107</v>
      </c>
      <c r="D68" t="s">
        <v>744</v>
      </c>
      <c r="E68">
        <v>341.7</v>
      </c>
      <c r="F68">
        <v>351.65031237796842</v>
      </c>
      <c r="G68">
        <v>359.4696792415919</v>
      </c>
      <c r="H68">
        <v>360.0688957259602</v>
      </c>
      <c r="I68">
        <v>376.93013643806307</v>
      </c>
      <c r="J68">
        <v>382.63673182576889</v>
      </c>
      <c r="K68">
        <v>385.43484892468729</v>
      </c>
      <c r="L68">
        <v>390.89185418466229</v>
      </c>
      <c r="M68">
        <v>396.06255249144658</v>
      </c>
      <c r="N68">
        <v>400.9361974571006</v>
      </c>
      <c r="O68">
        <v>405.60413337911018</v>
      </c>
      <c r="P68">
        <v>410.23925067520668</v>
      </c>
      <c r="Q68">
        <v>414.77380495867368</v>
      </c>
      <c r="R68">
        <v>419.11492425923069</v>
      </c>
      <c r="S68">
        <v>423.28878972788692</v>
      </c>
      <c r="T68">
        <v>427.3009325937291</v>
      </c>
      <c r="U68">
        <v>431.14534752232061</v>
      </c>
      <c r="V68">
        <v>434.81692471155219</v>
      </c>
      <c r="W68">
        <v>438.31192399699512</v>
      </c>
      <c r="X68">
        <v>441.62823824375812</v>
      </c>
      <c r="Y68">
        <v>444.76460317090817</v>
      </c>
      <c r="Z68">
        <v>447.72091342169989</v>
      </c>
      <c r="AA68">
        <v>450.49748506636729</v>
      </c>
      <c r="AB68">
        <v>453.09531899398331</v>
      </c>
      <c r="AC68">
        <v>455.5162589475766</v>
      </c>
      <c r="AD68">
        <v>457.76183259994201</v>
      </c>
      <c r="AE68">
        <v>459.83330423201409</v>
      </c>
      <c r="AF68">
        <v>461.73109527077099</v>
      </c>
      <c r="AG68">
        <v>463.45446821900072</v>
      </c>
      <c r="AH68">
        <v>465.00294897135359</v>
      </c>
      <c r="AI68">
        <v>466.01411032673383</v>
      </c>
      <c r="AJ68">
        <v>466.94319877814542</v>
      </c>
      <c r="AK68">
        <v>467.79063575256612</v>
      </c>
      <c r="AL68">
        <v>468.55610517976248</v>
      </c>
    </row>
    <row r="69" spans="1:38">
      <c r="A69" t="s">
        <v>880</v>
      </c>
      <c r="B69" t="s">
        <v>904</v>
      </c>
      <c r="C69" t="s">
        <v>121</v>
      </c>
      <c r="D69" t="s">
        <v>744</v>
      </c>
      <c r="E69">
        <v>138.6</v>
      </c>
      <c r="F69">
        <v>142.63603539826289</v>
      </c>
      <c r="G69">
        <v>145.8077188846492</v>
      </c>
      <c r="H69">
        <v>146.0507724542525</v>
      </c>
      <c r="I69">
        <v>152.89001144370951</v>
      </c>
      <c r="J69">
        <v>155.204714752858</v>
      </c>
      <c r="K69">
        <v>156.33968411168181</v>
      </c>
      <c r="L69">
        <v>158.55314893179451</v>
      </c>
      <c r="M69">
        <v>160.65048222216711</v>
      </c>
      <c r="N69">
        <v>162.62732504405659</v>
      </c>
      <c r="O69">
        <v>164.5207283767769</v>
      </c>
      <c r="P69">
        <v>166.40081985245439</v>
      </c>
      <c r="Q69">
        <v>168.24012106313191</v>
      </c>
      <c r="R69">
        <v>170.00096137643951</v>
      </c>
      <c r="S69">
        <v>171.69396036372589</v>
      </c>
      <c r="T69">
        <v>173.32136159640291</v>
      </c>
      <c r="U69">
        <v>174.88072919693781</v>
      </c>
      <c r="V69">
        <v>176.36999053269281</v>
      </c>
      <c r="W69">
        <v>177.78762852204721</v>
      </c>
      <c r="X69">
        <v>179.13278847112929</v>
      </c>
      <c r="Y69">
        <v>180.40495756361679</v>
      </c>
      <c r="Z69">
        <v>181.604093064816</v>
      </c>
      <c r="AA69">
        <v>182.73032317880751</v>
      </c>
      <c r="AB69">
        <v>183.78405388518021</v>
      </c>
      <c r="AC69">
        <v>184.76603304107141</v>
      </c>
      <c r="AD69">
        <v>185.67688029953749</v>
      </c>
      <c r="AE69">
        <v>186.51710847690131</v>
      </c>
      <c r="AF69">
        <v>187.28688851193701</v>
      </c>
      <c r="AG69">
        <v>187.9859212617896</v>
      </c>
      <c r="AH69">
        <v>188.61401442033829</v>
      </c>
      <c r="AI69">
        <v>189.02416064174801</v>
      </c>
      <c r="AJ69">
        <v>189.40101653687719</v>
      </c>
      <c r="AK69">
        <v>189.74475304449999</v>
      </c>
      <c r="AL69">
        <v>190.0552419605358</v>
      </c>
    </row>
    <row r="70" spans="1:38">
      <c r="A70" t="s">
        <v>880</v>
      </c>
      <c r="B70" t="s">
        <v>904</v>
      </c>
      <c r="C70" t="s">
        <v>106</v>
      </c>
      <c r="D70" t="s">
        <v>744</v>
      </c>
      <c r="E70">
        <v>50.4</v>
      </c>
      <c r="F70">
        <v>51.867649235731953</v>
      </c>
      <c r="G70">
        <v>53.020988685326991</v>
      </c>
      <c r="H70">
        <v>53.109371801546366</v>
      </c>
      <c r="I70">
        <v>55.596367797712553</v>
      </c>
      <c r="J70">
        <v>56.438078091948348</v>
      </c>
      <c r="K70">
        <v>56.850794222429741</v>
      </c>
      <c r="L70">
        <v>57.655690520652563</v>
      </c>
      <c r="M70">
        <v>58.418357171697117</v>
      </c>
      <c r="N70">
        <v>59.137209106929667</v>
      </c>
      <c r="O70">
        <v>59.825719409737069</v>
      </c>
      <c r="P70">
        <v>60.509389037256128</v>
      </c>
      <c r="Q70">
        <v>61.178225841138882</v>
      </c>
      <c r="R70">
        <v>61.818531409614373</v>
      </c>
      <c r="S70">
        <v>62.434167404991229</v>
      </c>
      <c r="T70">
        <v>63.02594967141922</v>
      </c>
      <c r="U70">
        <v>63.592992435250103</v>
      </c>
      <c r="V70">
        <v>64.1345420118883</v>
      </c>
      <c r="W70">
        <v>64.650046735289891</v>
      </c>
      <c r="X70">
        <v>65.139195807683365</v>
      </c>
      <c r="Y70">
        <v>65.601802750406122</v>
      </c>
      <c r="Z70">
        <v>66.037852023569442</v>
      </c>
      <c r="AA70">
        <v>66.447390246839078</v>
      </c>
      <c r="AB70">
        <v>66.830565049156434</v>
      </c>
      <c r="AC70">
        <v>67.187648378571438</v>
      </c>
      <c r="AD70">
        <v>67.518865563468168</v>
      </c>
      <c r="AE70">
        <v>67.824403082509548</v>
      </c>
      <c r="AF70">
        <v>68.104323095249811</v>
      </c>
      <c r="AG70">
        <v>68.358516822468943</v>
      </c>
      <c r="AH70">
        <v>68.586914334668478</v>
      </c>
      <c r="AI70">
        <v>68.736058415181105</v>
      </c>
      <c r="AJ70">
        <v>68.873096922500807</v>
      </c>
      <c r="AK70">
        <v>68.998092016181829</v>
      </c>
      <c r="AL70">
        <v>69.110997076558476</v>
      </c>
    </row>
    <row r="71" spans="1:38">
      <c r="A71" t="s">
        <v>880</v>
      </c>
      <c r="B71" t="s">
        <v>905</v>
      </c>
      <c r="C71" t="s">
        <v>107</v>
      </c>
      <c r="D71" t="s">
        <v>744</v>
      </c>
      <c r="E71">
        <v>76.8</v>
      </c>
      <c r="F71">
        <v>79.036417883020107</v>
      </c>
      <c r="G71">
        <v>80.793887520498274</v>
      </c>
      <c r="H71">
        <v>80.92856655473733</v>
      </c>
      <c r="I71">
        <v>84.718274739371509</v>
      </c>
      <c r="J71">
        <v>86.000880902016533</v>
      </c>
      <c r="K71">
        <v>86.629781672273893</v>
      </c>
      <c r="L71">
        <v>87.856290317184843</v>
      </c>
      <c r="M71">
        <v>89.01844902353848</v>
      </c>
      <c r="N71">
        <v>90.113842448654736</v>
      </c>
      <c r="O71">
        <v>91.163001005313632</v>
      </c>
      <c r="P71">
        <v>92.204783294866488</v>
      </c>
      <c r="Q71">
        <v>93.223963186497329</v>
      </c>
      <c r="R71">
        <v>94.199666909888563</v>
      </c>
      <c r="S71">
        <v>95.137778902843777</v>
      </c>
      <c r="T71">
        <v>96.039542356448337</v>
      </c>
      <c r="U71">
        <v>96.903607520381101</v>
      </c>
      <c r="V71">
        <v>97.728825922877405</v>
      </c>
      <c r="W71">
        <v>98.514356929965544</v>
      </c>
      <c r="X71">
        <v>99.259726945041322</v>
      </c>
      <c r="Y71">
        <v>99.964651810142655</v>
      </c>
      <c r="Z71">
        <v>100.62910784543919</v>
      </c>
      <c r="AA71">
        <v>101.2531660904215</v>
      </c>
      <c r="AB71">
        <v>101.8370515034765</v>
      </c>
      <c r="AC71">
        <v>102.3811784816327</v>
      </c>
      <c r="AD71">
        <v>102.8858903824277</v>
      </c>
      <c r="AE71">
        <v>103.3514713638241</v>
      </c>
      <c r="AF71">
        <v>103.7780161451426</v>
      </c>
      <c r="AG71">
        <v>104.16535896757171</v>
      </c>
      <c r="AH71">
        <v>104.5133932718758</v>
      </c>
      <c r="AI71">
        <v>104.7406604421807</v>
      </c>
      <c r="AJ71">
        <v>104.9494810247631</v>
      </c>
      <c r="AK71">
        <v>105.1399497389437</v>
      </c>
      <c r="AL71">
        <v>105.31199554523199</v>
      </c>
    </row>
    <row r="72" spans="1:38">
      <c r="A72" t="s">
        <v>880</v>
      </c>
      <c r="B72" t="s">
        <v>905</v>
      </c>
      <c r="C72" t="s">
        <v>121</v>
      </c>
      <c r="D72" t="s">
        <v>744</v>
      </c>
      <c r="E72">
        <v>13.4</v>
      </c>
      <c r="F72">
        <v>13.790208328547781</v>
      </c>
      <c r="G72">
        <v>14.096850166336941</v>
      </c>
      <c r="H72">
        <v>14.12034885199844</v>
      </c>
      <c r="I72">
        <v>14.78157397796326</v>
      </c>
      <c r="J72">
        <v>15.00536203238309</v>
      </c>
      <c r="K72">
        <v>15.115092114693621</v>
      </c>
      <c r="L72">
        <v>15.329092320967151</v>
      </c>
      <c r="M72">
        <v>15.53186480358614</v>
      </c>
      <c r="N72">
        <v>15.722988135572569</v>
      </c>
      <c r="O72">
        <v>15.906044446239621</v>
      </c>
      <c r="P72">
        <v>16.087813751968891</v>
      </c>
      <c r="Q72">
        <v>16.265639410144072</v>
      </c>
      <c r="R72">
        <v>16.43587938271493</v>
      </c>
      <c r="S72">
        <v>16.599560381485759</v>
      </c>
      <c r="T72">
        <v>16.756899317401139</v>
      </c>
      <c r="U72">
        <v>16.907660687149829</v>
      </c>
      <c r="V72">
        <v>17.051644106335381</v>
      </c>
      <c r="W72">
        <v>17.188702901842952</v>
      </c>
      <c r="X72">
        <v>17.318754440931691</v>
      </c>
      <c r="Y72">
        <v>17.441749143957189</v>
      </c>
      <c r="Z72">
        <v>17.55768287928235</v>
      </c>
      <c r="AA72">
        <v>17.66656804181833</v>
      </c>
      <c r="AB72">
        <v>17.768443882116991</v>
      </c>
      <c r="AC72">
        <v>17.863382703826531</v>
      </c>
      <c r="AD72">
        <v>17.951444415684001</v>
      </c>
      <c r="AE72">
        <v>18.032678597333891</v>
      </c>
      <c r="AF72">
        <v>18.107101775324349</v>
      </c>
      <c r="AG72">
        <v>18.174685028196109</v>
      </c>
      <c r="AH72">
        <v>18.235409763582499</v>
      </c>
      <c r="AI72">
        <v>18.275063150067989</v>
      </c>
      <c r="AJ72">
        <v>18.31149799129982</v>
      </c>
      <c r="AK72">
        <v>18.344730813826121</v>
      </c>
      <c r="AL72">
        <v>18.37474922273579</v>
      </c>
    </row>
    <row r="73" spans="1:38">
      <c r="A73" t="s">
        <v>880</v>
      </c>
      <c r="B73" t="s">
        <v>906</v>
      </c>
      <c r="C73" t="s">
        <v>114</v>
      </c>
      <c r="D73" t="s">
        <v>744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>
      <c r="A74" t="s">
        <v>880</v>
      </c>
      <c r="B74" t="s">
        <v>907</v>
      </c>
      <c r="C74" t="s">
        <v>114</v>
      </c>
      <c r="D74" t="s">
        <v>744</v>
      </c>
      <c r="E74">
        <v>137.69999999999999</v>
      </c>
      <c r="F74">
        <v>143.2936805992201</v>
      </c>
      <c r="G74">
        <v>148.823461333821</v>
      </c>
      <c r="H74">
        <v>153.8107722124102</v>
      </c>
      <c r="I74">
        <v>158.96521581037581</v>
      </c>
      <c r="J74">
        <v>163.9694590554243</v>
      </c>
      <c r="K74">
        <v>168.96469016966651</v>
      </c>
      <c r="L74">
        <v>173.9404805261473</v>
      </c>
      <c r="M74">
        <v>178.88613266934971</v>
      </c>
      <c r="N74">
        <v>183.79071531228249</v>
      </c>
      <c r="O74">
        <v>188.82976858489761</v>
      </c>
      <c r="P74">
        <v>193.81519341120219</v>
      </c>
      <c r="Q74">
        <v>198.73539542393081</v>
      </c>
      <c r="R74">
        <v>203.7805019264465</v>
      </c>
      <c r="S74">
        <v>208.7467192148379</v>
      </c>
      <c r="T74">
        <v>213.83396532552771</v>
      </c>
      <c r="U74">
        <v>219.04518978226321</v>
      </c>
      <c r="V74">
        <v>224.16094957176759</v>
      </c>
      <c r="W74">
        <v>229.39618698253301</v>
      </c>
      <c r="X74">
        <v>234.75369239224949</v>
      </c>
      <c r="Y74">
        <v>239.9979067757674</v>
      </c>
      <c r="Z74">
        <v>245.3592728182002</v>
      </c>
      <c r="AA74">
        <v>250.84040759623241</v>
      </c>
      <c r="AB74">
        <v>256.44398664999898</v>
      </c>
      <c r="AC74">
        <v>261.91230605902422</v>
      </c>
      <c r="AD74">
        <v>267.497229945892</v>
      </c>
      <c r="AE74">
        <v>273.20124474258182</v>
      </c>
      <c r="AF74">
        <v>279.02688990085483</v>
      </c>
      <c r="AG74">
        <v>284.97675902282941</v>
      </c>
      <c r="AH74">
        <v>290.7640888125174</v>
      </c>
      <c r="AI74">
        <v>296.66894813762912</v>
      </c>
      <c r="AJ74">
        <v>302.69372379694812</v>
      </c>
      <c r="AK74">
        <v>308.84085106054789</v>
      </c>
      <c r="AL74">
        <v>315.11281465415522</v>
      </c>
    </row>
    <row r="75" spans="1:38">
      <c r="A75" t="s">
        <v>880</v>
      </c>
      <c r="B75" t="s">
        <v>908</v>
      </c>
      <c r="C75" t="s">
        <v>114</v>
      </c>
      <c r="D75" t="s">
        <v>744</v>
      </c>
      <c r="E75">
        <v>523.1</v>
      </c>
      <c r="F75">
        <v>544.34948672078463</v>
      </c>
      <c r="G75">
        <v>565.35622820422509</v>
      </c>
      <c r="H75">
        <v>584.30221455564129</v>
      </c>
      <c r="I75">
        <v>603.88311104144964</v>
      </c>
      <c r="J75">
        <v>622.89342071091107</v>
      </c>
      <c r="K75">
        <v>641.86949475492042</v>
      </c>
      <c r="L75">
        <v>660.77171650855223</v>
      </c>
      <c r="M75">
        <v>679.55944807071046</v>
      </c>
      <c r="N75">
        <v>698.19116325239622</v>
      </c>
      <c r="O75">
        <v>717.33371057922977</v>
      </c>
      <c r="P75">
        <v>736.2725321234559</v>
      </c>
      <c r="Q75">
        <v>754.96358276149761</v>
      </c>
      <c r="R75">
        <v>774.12912532842552</v>
      </c>
      <c r="S75">
        <v>792.99498054670835</v>
      </c>
      <c r="T75">
        <v>812.32060466073744</v>
      </c>
      <c r="U75">
        <v>832.1172024335649</v>
      </c>
      <c r="V75">
        <v>851.55114539572708</v>
      </c>
      <c r="W75">
        <v>871.43896449210604</v>
      </c>
      <c r="X75">
        <v>891.79125991565547</v>
      </c>
      <c r="Y75">
        <v>911.71318107773368</v>
      </c>
      <c r="Z75">
        <v>932.08014241975684</v>
      </c>
      <c r="AA75">
        <v>952.9020857922236</v>
      </c>
      <c r="AB75">
        <v>974.18917513881274</v>
      </c>
      <c r="AC75">
        <v>994.96243499982256</v>
      </c>
      <c r="AD75">
        <v>1016.178656388498</v>
      </c>
      <c r="AE75">
        <v>1037.847284857259</v>
      </c>
      <c r="AF75">
        <v>1059.977967372093</v>
      </c>
      <c r="AG75">
        <v>1082.5805566074221</v>
      </c>
      <c r="AH75">
        <v>1104.565685242032</v>
      </c>
      <c r="AI75">
        <v>1126.9972895482481</v>
      </c>
      <c r="AJ75">
        <v>1149.8844365881159</v>
      </c>
      <c r="AK75">
        <v>1173.2363775582619</v>
      </c>
      <c r="AL75">
        <v>1197.0625515293291</v>
      </c>
    </row>
    <row r="76" spans="1:38">
      <c r="A76" t="s">
        <v>880</v>
      </c>
      <c r="B76" t="s">
        <v>909</v>
      </c>
      <c r="C76" t="s">
        <v>114</v>
      </c>
      <c r="D76" t="s">
        <v>744</v>
      </c>
      <c r="E76">
        <v>247.8</v>
      </c>
      <c r="F76">
        <v>257.86618774500181</v>
      </c>
      <c r="G76">
        <v>267.81738357676733</v>
      </c>
      <c r="H76">
        <v>276.79237003801933</v>
      </c>
      <c r="I76">
        <v>286.06812256943459</v>
      </c>
      <c r="J76">
        <v>295.07357991237569</v>
      </c>
      <c r="K76">
        <v>304.06281934672012</v>
      </c>
      <c r="L76">
        <v>313.01707388801231</v>
      </c>
      <c r="M76">
        <v>321.91709277752261</v>
      </c>
      <c r="N76">
        <v>330.74320446175449</v>
      </c>
      <c r="O76">
        <v>339.81130468654783</v>
      </c>
      <c r="P76">
        <v>348.78289707549681</v>
      </c>
      <c r="Q76">
        <v>357.63711681953572</v>
      </c>
      <c r="R76">
        <v>366.71611022057698</v>
      </c>
      <c r="S76">
        <v>375.65313741057992</v>
      </c>
      <c r="T76">
        <v>384.80796374484942</v>
      </c>
      <c r="U76">
        <v>394.18589708093549</v>
      </c>
      <c r="V76">
        <v>403.3920356128105</v>
      </c>
      <c r="W76">
        <v>412.81318180298962</v>
      </c>
      <c r="X76">
        <v>422.4543571154644</v>
      </c>
      <c r="Y76">
        <v>431.89165794506289</v>
      </c>
      <c r="Z76">
        <v>441.53978071423393</v>
      </c>
      <c r="AA76">
        <v>451.403435020671</v>
      </c>
      <c r="AB76">
        <v>461.48743567080447</v>
      </c>
      <c r="AC76">
        <v>471.32802789706761</v>
      </c>
      <c r="AD76">
        <v>481.37845737539612</v>
      </c>
      <c r="AE76">
        <v>491.64319859994032</v>
      </c>
      <c r="AF76">
        <v>502.12682147735518</v>
      </c>
      <c r="AG76">
        <v>512.83399336134437</v>
      </c>
      <c r="AH76">
        <v>523.24866527045617</v>
      </c>
      <c r="AI76">
        <v>533.87483913220399</v>
      </c>
      <c r="AJ76">
        <v>544.71681014439912</v>
      </c>
      <c r="AK76">
        <v>555.77896073205363</v>
      </c>
      <c r="AL76">
        <v>567.06576231880649</v>
      </c>
    </row>
    <row r="77" spans="1:38">
      <c r="A77" t="s">
        <v>881</v>
      </c>
      <c r="B77" t="s">
        <v>903</v>
      </c>
      <c r="C77" t="s">
        <v>107</v>
      </c>
      <c r="D77" t="s">
        <v>744</v>
      </c>
      <c r="E77">
        <v>292.3</v>
      </c>
      <c r="F77">
        <v>300.81178316675488</v>
      </c>
      <c r="G77">
        <v>307.50069430002151</v>
      </c>
      <c r="H77">
        <v>308.01328130142872</v>
      </c>
      <c r="I77">
        <v>322.43687117601951</v>
      </c>
      <c r="J77">
        <v>327.31845687056563</v>
      </c>
      <c r="K77">
        <v>329.71204665111537</v>
      </c>
      <c r="L77">
        <v>334.38012577751482</v>
      </c>
      <c r="M77">
        <v>338.80328970807682</v>
      </c>
      <c r="N77">
        <v>342.97234567372112</v>
      </c>
      <c r="O77">
        <v>346.96543221162989</v>
      </c>
      <c r="P77">
        <v>350.93044475376922</v>
      </c>
      <c r="Q77">
        <v>354.809432804859</v>
      </c>
      <c r="R77">
        <v>358.52295101250559</v>
      </c>
      <c r="S77">
        <v>362.09339548569318</v>
      </c>
      <c r="T77">
        <v>365.52549779674291</v>
      </c>
      <c r="U77">
        <v>368.81412080999218</v>
      </c>
      <c r="V77">
        <v>371.95489345386812</v>
      </c>
      <c r="W77">
        <v>374.94461628423079</v>
      </c>
      <c r="X77">
        <v>377.78148679733829</v>
      </c>
      <c r="Y77">
        <v>380.46442349094661</v>
      </c>
      <c r="Z77">
        <v>382.99333623986797</v>
      </c>
      <c r="AA77">
        <v>385.36849541966399</v>
      </c>
      <c r="AB77">
        <v>387.5907572196117</v>
      </c>
      <c r="AC77">
        <v>389.66169883048468</v>
      </c>
      <c r="AD77">
        <v>391.58262706749503</v>
      </c>
      <c r="AE77">
        <v>393.35462343288771</v>
      </c>
      <c r="AF77">
        <v>394.97804842741112</v>
      </c>
      <c r="AG77">
        <v>396.45227117475542</v>
      </c>
      <c r="AH77">
        <v>397.77688611157942</v>
      </c>
      <c r="AI77">
        <v>398.64186259439361</v>
      </c>
      <c r="AJ77">
        <v>399.43663155648778</v>
      </c>
      <c r="AK77">
        <v>400.16155349861009</v>
      </c>
      <c r="AL77">
        <v>400.81635804519931</v>
      </c>
    </row>
    <row r="78" spans="1:38">
      <c r="A78" t="s">
        <v>881</v>
      </c>
      <c r="B78" t="s">
        <v>903</v>
      </c>
      <c r="C78" t="s">
        <v>121</v>
      </c>
      <c r="D78" t="s">
        <v>744</v>
      </c>
      <c r="E78">
        <v>6</v>
      </c>
      <c r="F78">
        <v>6.1747201471109463</v>
      </c>
      <c r="G78">
        <v>6.3120224625389278</v>
      </c>
      <c r="H78">
        <v>6.3225442620888543</v>
      </c>
      <c r="I78">
        <v>6.6186152140133991</v>
      </c>
      <c r="J78">
        <v>6.7188188204700419</v>
      </c>
      <c r="K78">
        <v>6.7679516931463981</v>
      </c>
      <c r="L78">
        <v>6.863772681030067</v>
      </c>
      <c r="M78">
        <v>6.954566329963944</v>
      </c>
      <c r="N78">
        <v>7.0401439413011513</v>
      </c>
      <c r="O78">
        <v>7.1221094535401281</v>
      </c>
      <c r="P78">
        <v>7.2034986949114437</v>
      </c>
      <c r="Q78">
        <v>7.2831221239451036</v>
      </c>
      <c r="R78">
        <v>7.3593489773350438</v>
      </c>
      <c r="S78">
        <v>7.4326389767846699</v>
      </c>
      <c r="T78">
        <v>7.5030892465975274</v>
      </c>
      <c r="U78">
        <v>7.5705943375297746</v>
      </c>
      <c r="V78">
        <v>7.6350645252247977</v>
      </c>
      <c r="W78">
        <v>7.6964341351535577</v>
      </c>
      <c r="X78">
        <v>7.7546661675813544</v>
      </c>
      <c r="Y78">
        <v>7.8097384226673956</v>
      </c>
      <c r="Z78">
        <v>7.8616490504249326</v>
      </c>
      <c r="AA78">
        <v>7.9104036008141758</v>
      </c>
      <c r="AB78">
        <v>7.9560196487091002</v>
      </c>
      <c r="AC78">
        <v>7.9985295688775526</v>
      </c>
      <c r="AD78">
        <v>8.0379601861271635</v>
      </c>
      <c r="AE78">
        <v>8.0743337002987552</v>
      </c>
      <c r="AF78">
        <v>8.1076575113392622</v>
      </c>
      <c r="AG78">
        <v>8.1379186693415413</v>
      </c>
      <c r="AH78">
        <v>8.1651088493652964</v>
      </c>
      <c r="AI78">
        <v>8.1828640970453694</v>
      </c>
      <c r="AJ78">
        <v>8.1991782050596207</v>
      </c>
      <c r="AK78">
        <v>8.2140585733549791</v>
      </c>
      <c r="AL78">
        <v>8.2274996519712484</v>
      </c>
    </row>
    <row r="79" spans="1:38">
      <c r="A79" t="s">
        <v>881</v>
      </c>
      <c r="B79" t="s">
        <v>904</v>
      </c>
      <c r="C79" t="s">
        <v>124</v>
      </c>
      <c r="D79" t="s">
        <v>744</v>
      </c>
      <c r="E79">
        <v>450.8</v>
      </c>
      <c r="F79">
        <v>463.92730705293582</v>
      </c>
      <c r="G79">
        <v>474.24328768542478</v>
      </c>
      <c r="H79">
        <v>475.03382555827591</v>
      </c>
      <c r="I79">
        <v>497.27862307954013</v>
      </c>
      <c r="J79">
        <v>504.80725404464908</v>
      </c>
      <c r="K79">
        <v>508.49877054506612</v>
      </c>
      <c r="L79">
        <v>515.69812076805897</v>
      </c>
      <c r="M79">
        <v>522.51975025795764</v>
      </c>
      <c r="N79">
        <v>528.9494814564265</v>
      </c>
      <c r="O79">
        <v>535.10782360931489</v>
      </c>
      <c r="P79">
        <v>541.22286861101315</v>
      </c>
      <c r="Q79">
        <v>547.20524224574217</v>
      </c>
      <c r="R79">
        <v>552.93241983043958</v>
      </c>
      <c r="S79">
        <v>558.43894178908818</v>
      </c>
      <c r="T79">
        <v>563.73210539436081</v>
      </c>
      <c r="U79">
        <v>568.80398789307037</v>
      </c>
      <c r="V79">
        <v>573.64784799522317</v>
      </c>
      <c r="W79">
        <v>578.25875135453737</v>
      </c>
      <c r="X79">
        <v>582.63391805761239</v>
      </c>
      <c r="Y79">
        <v>586.7716801564103</v>
      </c>
      <c r="Z79">
        <v>590.67189865526007</v>
      </c>
      <c r="AA79">
        <v>594.33499054117181</v>
      </c>
      <c r="AB79">
        <v>597.76227627301046</v>
      </c>
      <c r="AC79">
        <v>600.95618827500016</v>
      </c>
      <c r="AD79">
        <v>603.91874198435426</v>
      </c>
      <c r="AE79">
        <v>606.6516053491132</v>
      </c>
      <c r="AF79">
        <v>609.15533435195664</v>
      </c>
      <c r="AG79">
        <v>611.42895602319447</v>
      </c>
      <c r="AH79">
        <v>613.47184488231255</v>
      </c>
      <c r="AI79">
        <v>614.8058558246754</v>
      </c>
      <c r="AJ79">
        <v>616.03158914014614</v>
      </c>
      <c r="AK79">
        <v>617.14960081140418</v>
      </c>
      <c r="AL79">
        <v>618.15947385143977</v>
      </c>
    </row>
    <row r="80" spans="1:38">
      <c r="A80" t="s">
        <v>881</v>
      </c>
      <c r="B80" t="s">
        <v>904</v>
      </c>
      <c r="C80" t="s">
        <v>114</v>
      </c>
      <c r="D80" t="s">
        <v>744</v>
      </c>
      <c r="E80">
        <v>52.1</v>
      </c>
      <c r="F80">
        <v>53.617153277413387</v>
      </c>
      <c r="G80">
        <v>54.809395049713032</v>
      </c>
      <c r="H80">
        <v>54.900759342471552</v>
      </c>
      <c r="I80">
        <v>57.471642108349691</v>
      </c>
      <c r="J80">
        <v>58.341743424414872</v>
      </c>
      <c r="K80">
        <v>58.768380535487893</v>
      </c>
      <c r="L80">
        <v>59.600426113611078</v>
      </c>
      <c r="M80">
        <v>60.388817631853577</v>
      </c>
      <c r="N80">
        <v>61.131916556965002</v>
      </c>
      <c r="O80">
        <v>61.843650421573443</v>
      </c>
      <c r="P80">
        <v>62.550380334147711</v>
      </c>
      <c r="Q80">
        <v>63.241777109589989</v>
      </c>
      <c r="R80">
        <v>63.903680286525969</v>
      </c>
      <c r="S80">
        <v>64.540081781746892</v>
      </c>
      <c r="T80">
        <v>65.151824957955185</v>
      </c>
      <c r="U80">
        <v>65.737994164216872</v>
      </c>
      <c r="V80">
        <v>66.29781029403533</v>
      </c>
      <c r="W80">
        <v>66.830703073583393</v>
      </c>
      <c r="X80">
        <v>67.336351221831421</v>
      </c>
      <c r="Y80">
        <v>67.81456197016189</v>
      </c>
      <c r="Z80">
        <v>68.265319254523178</v>
      </c>
      <c r="AA80">
        <v>68.688671267069765</v>
      </c>
      <c r="AB80">
        <v>69.084770616290683</v>
      </c>
      <c r="AC80">
        <v>69.453898423086741</v>
      </c>
      <c r="AD80">
        <v>69.796287616204211</v>
      </c>
      <c r="AE80">
        <v>70.112130964260857</v>
      </c>
      <c r="AF80">
        <v>70.401492723462596</v>
      </c>
      <c r="AG80">
        <v>70.664260445449045</v>
      </c>
      <c r="AH80">
        <v>70.900361841988655</v>
      </c>
      <c r="AI80">
        <v>71.054536576010634</v>
      </c>
      <c r="AJ80">
        <v>71.196197413934371</v>
      </c>
      <c r="AK80">
        <v>71.325408611965742</v>
      </c>
      <c r="AL80">
        <v>71.442121977950336</v>
      </c>
    </row>
    <row r="81" spans="1:38">
      <c r="A81" t="s">
        <v>881</v>
      </c>
      <c r="B81" t="s">
        <v>904</v>
      </c>
      <c r="C81" t="s">
        <v>107</v>
      </c>
      <c r="D81" t="s">
        <v>744</v>
      </c>
      <c r="E81">
        <v>143.19999999999999</v>
      </c>
      <c r="F81">
        <v>147.3699875110479</v>
      </c>
      <c r="G81">
        <v>150.64693610592909</v>
      </c>
      <c r="H81">
        <v>150.89805638852059</v>
      </c>
      <c r="I81">
        <v>157.96428310778651</v>
      </c>
      <c r="J81">
        <v>160.35580918188501</v>
      </c>
      <c r="K81">
        <v>161.5284470764274</v>
      </c>
      <c r="L81">
        <v>163.81537465391759</v>
      </c>
      <c r="M81">
        <v>165.9823164084728</v>
      </c>
      <c r="N81">
        <v>168.02476873238751</v>
      </c>
      <c r="O81">
        <v>169.9810122911577</v>
      </c>
      <c r="P81">
        <v>171.9235021852198</v>
      </c>
      <c r="Q81">
        <v>173.82384802482309</v>
      </c>
      <c r="R81">
        <v>175.64312892572971</v>
      </c>
      <c r="S81">
        <v>177.39231691259411</v>
      </c>
      <c r="T81">
        <v>179.07373001879429</v>
      </c>
      <c r="U81">
        <v>180.6848515223773</v>
      </c>
      <c r="V81">
        <v>182.2235400020318</v>
      </c>
      <c r="W81">
        <v>183.6882280256649</v>
      </c>
      <c r="X81">
        <v>185.07803253294159</v>
      </c>
      <c r="Y81">
        <v>186.39242368766179</v>
      </c>
      <c r="Z81">
        <v>187.63135733680841</v>
      </c>
      <c r="AA81">
        <v>188.79496593943159</v>
      </c>
      <c r="AB81">
        <v>189.88366894919051</v>
      </c>
      <c r="AC81">
        <v>190.8982390438776</v>
      </c>
      <c r="AD81">
        <v>191.83931644223489</v>
      </c>
      <c r="AE81">
        <v>192.70743098046361</v>
      </c>
      <c r="AF81">
        <v>193.50275927063041</v>
      </c>
      <c r="AG81">
        <v>194.22499224161811</v>
      </c>
      <c r="AH81">
        <v>194.87393120485169</v>
      </c>
      <c r="AI81">
        <v>195.29768978281609</v>
      </c>
      <c r="AJ81">
        <v>195.68705316075619</v>
      </c>
      <c r="AK81">
        <v>196.0421979507388</v>
      </c>
      <c r="AL81">
        <v>196.36299169371381</v>
      </c>
    </row>
    <row r="82" spans="1:38">
      <c r="A82" t="s">
        <v>881</v>
      </c>
      <c r="B82" t="s">
        <v>904</v>
      </c>
      <c r="C82" t="s">
        <v>121</v>
      </c>
      <c r="D82" t="s">
        <v>744</v>
      </c>
      <c r="E82">
        <v>6.9</v>
      </c>
      <c r="F82">
        <v>7.100928169177589</v>
      </c>
      <c r="G82">
        <v>7.2588258319197676</v>
      </c>
      <c r="H82">
        <v>7.2709259014021823</v>
      </c>
      <c r="I82">
        <v>7.6114074961154099</v>
      </c>
      <c r="J82">
        <v>7.7266416435405487</v>
      </c>
      <c r="K82">
        <v>7.7831444471183584</v>
      </c>
      <c r="L82">
        <v>7.893338583184577</v>
      </c>
      <c r="M82">
        <v>7.9977512794585346</v>
      </c>
      <c r="N82">
        <v>8.0961655324963253</v>
      </c>
      <c r="O82">
        <v>8.1904258715711471</v>
      </c>
      <c r="P82">
        <v>8.2840234991481605</v>
      </c>
      <c r="Q82">
        <v>8.3755904425368701</v>
      </c>
      <c r="R82">
        <v>8.4632513239353013</v>
      </c>
      <c r="S82">
        <v>8.5475348233023709</v>
      </c>
      <c r="T82">
        <v>8.6285526335871552</v>
      </c>
      <c r="U82">
        <v>8.7061834881592404</v>
      </c>
      <c r="V82">
        <v>8.780324204008517</v>
      </c>
      <c r="W82">
        <v>8.8508992554265919</v>
      </c>
      <c r="X82">
        <v>8.9178660927185582</v>
      </c>
      <c r="Y82">
        <v>8.9811991860675047</v>
      </c>
      <c r="Z82">
        <v>9.040896407988674</v>
      </c>
      <c r="AA82">
        <v>9.0969641409363025</v>
      </c>
      <c r="AB82">
        <v>9.1494225960154658</v>
      </c>
      <c r="AC82">
        <v>9.198309004209186</v>
      </c>
      <c r="AD82">
        <v>9.2436542140462379</v>
      </c>
      <c r="AE82">
        <v>9.2854837553435701</v>
      </c>
      <c r="AF82">
        <v>9.3238061380401529</v>
      </c>
      <c r="AG82">
        <v>9.3586064697427727</v>
      </c>
      <c r="AH82">
        <v>9.3898751767700901</v>
      </c>
      <c r="AI82">
        <v>9.4102937116021756</v>
      </c>
      <c r="AJ82">
        <v>9.4290549358185629</v>
      </c>
      <c r="AK82">
        <v>9.4461673593582276</v>
      </c>
      <c r="AL82">
        <v>9.4616245997669353</v>
      </c>
    </row>
    <row r="83" spans="1:38">
      <c r="A83" t="s">
        <v>881</v>
      </c>
      <c r="B83" t="s">
        <v>904</v>
      </c>
      <c r="C83" t="s">
        <v>106</v>
      </c>
      <c r="D83" t="s">
        <v>744</v>
      </c>
      <c r="E83">
        <v>86.7</v>
      </c>
      <c r="F83">
        <v>89.224706125753173</v>
      </c>
      <c r="G83">
        <v>91.208724583687513</v>
      </c>
      <c r="H83">
        <v>91.360764587183937</v>
      </c>
      <c r="I83">
        <v>95.638989842493629</v>
      </c>
      <c r="J83">
        <v>97.08693195579211</v>
      </c>
      <c r="K83">
        <v>97.796901965965461</v>
      </c>
      <c r="L83">
        <v>99.181515240884465</v>
      </c>
      <c r="M83">
        <v>100.493483467979</v>
      </c>
      <c r="N83">
        <v>101.7300799518016</v>
      </c>
      <c r="O83">
        <v>102.91448160365481</v>
      </c>
      <c r="P83">
        <v>104.0905561414704</v>
      </c>
      <c r="Q83">
        <v>105.2411146910068</v>
      </c>
      <c r="R83">
        <v>106.3425927224914</v>
      </c>
      <c r="S83">
        <v>107.40163321453851</v>
      </c>
      <c r="T83">
        <v>108.4196396133343</v>
      </c>
      <c r="U83">
        <v>109.3950881773052</v>
      </c>
      <c r="V83">
        <v>110.3266823894983</v>
      </c>
      <c r="W83">
        <v>111.2134732529689</v>
      </c>
      <c r="X83">
        <v>112.05492612155059</v>
      </c>
      <c r="Y83">
        <v>112.8507202075439</v>
      </c>
      <c r="Z83">
        <v>113.60082877864031</v>
      </c>
      <c r="AA83">
        <v>114.30533203176481</v>
      </c>
      <c r="AB83">
        <v>114.9644839238465</v>
      </c>
      <c r="AC83">
        <v>115.5787522702806</v>
      </c>
      <c r="AD83">
        <v>116.1485246895375</v>
      </c>
      <c r="AE83">
        <v>116.674121969317</v>
      </c>
      <c r="AF83">
        <v>117.1556510388524</v>
      </c>
      <c r="AG83">
        <v>117.5929247719853</v>
      </c>
      <c r="AH83">
        <v>117.9858228733285</v>
      </c>
      <c r="AI83">
        <v>118.2423862023056</v>
      </c>
      <c r="AJ83">
        <v>118.47812506311151</v>
      </c>
      <c r="AK83">
        <v>118.6931463849795</v>
      </c>
      <c r="AL83">
        <v>118.88736997098449</v>
      </c>
    </row>
    <row r="84" spans="1:38">
      <c r="A84" t="s">
        <v>881</v>
      </c>
      <c r="B84" t="s">
        <v>905</v>
      </c>
      <c r="C84" t="s">
        <v>124</v>
      </c>
      <c r="D84" t="s">
        <v>744</v>
      </c>
      <c r="E84">
        <v>8.6</v>
      </c>
      <c r="F84">
        <v>8.8504322108590223</v>
      </c>
      <c r="G84">
        <v>9.0472321963057958</v>
      </c>
      <c r="H84">
        <v>9.0623134423273566</v>
      </c>
      <c r="I84">
        <v>9.4866818067525394</v>
      </c>
      <c r="J84">
        <v>9.6303069760070592</v>
      </c>
      <c r="K84">
        <v>9.7007307601765032</v>
      </c>
      <c r="L84">
        <v>9.8380741761430954</v>
      </c>
      <c r="M84">
        <v>9.9682117396149845</v>
      </c>
      <c r="N84">
        <v>10.09087298253165</v>
      </c>
      <c r="O84">
        <v>10.20835688340752</v>
      </c>
      <c r="P84">
        <v>10.32501479603974</v>
      </c>
      <c r="Q84">
        <v>10.439141710987981</v>
      </c>
      <c r="R84">
        <v>10.548400200846901</v>
      </c>
      <c r="S84">
        <v>10.653449200058031</v>
      </c>
      <c r="T84">
        <v>10.754427920123121</v>
      </c>
      <c r="U84">
        <v>10.851185217126011</v>
      </c>
      <c r="V84">
        <v>10.94359248615554</v>
      </c>
      <c r="W84">
        <v>11.0315555937201</v>
      </c>
      <c r="X84">
        <v>11.11502150686661</v>
      </c>
      <c r="Y84">
        <v>11.19395840582327</v>
      </c>
      <c r="Z84">
        <v>11.268363638942411</v>
      </c>
      <c r="AA84">
        <v>11.33824516116699</v>
      </c>
      <c r="AB84">
        <v>11.40362816314971</v>
      </c>
      <c r="AC84">
        <v>11.464559048724491</v>
      </c>
      <c r="AD84">
        <v>11.52107626678227</v>
      </c>
      <c r="AE84">
        <v>11.573211637094881</v>
      </c>
      <c r="AF84">
        <v>11.62097576625294</v>
      </c>
      <c r="AG84">
        <v>11.66435009272287</v>
      </c>
      <c r="AH84">
        <v>11.70332268409026</v>
      </c>
      <c r="AI84">
        <v>11.72877187243169</v>
      </c>
      <c r="AJ84">
        <v>11.75215542725212</v>
      </c>
      <c r="AK84">
        <v>11.77348395514214</v>
      </c>
      <c r="AL84">
        <v>11.79274950115879</v>
      </c>
    </row>
    <row r="85" spans="1:38">
      <c r="A85" t="s">
        <v>881</v>
      </c>
      <c r="B85" t="s">
        <v>905</v>
      </c>
      <c r="C85" t="s">
        <v>107</v>
      </c>
      <c r="D85" t="s">
        <v>744</v>
      </c>
      <c r="E85">
        <v>48.9</v>
      </c>
      <c r="F85">
        <v>50.32396919895421</v>
      </c>
      <c r="G85">
        <v>51.442983069692261</v>
      </c>
      <c r="H85">
        <v>51.52873573602416</v>
      </c>
      <c r="I85">
        <v>53.941713994209202</v>
      </c>
      <c r="J85">
        <v>54.75837338683084</v>
      </c>
      <c r="K85">
        <v>55.158806299143137</v>
      </c>
      <c r="L85">
        <v>55.939747350395038</v>
      </c>
      <c r="M85">
        <v>56.67971558920614</v>
      </c>
      <c r="N85">
        <v>57.377173121604393</v>
      </c>
      <c r="O85">
        <v>58.045192046352042</v>
      </c>
      <c r="P85">
        <v>58.708514363528273</v>
      </c>
      <c r="Q85">
        <v>59.357445310152599</v>
      </c>
      <c r="R85">
        <v>59.978694165280608</v>
      </c>
      <c r="S85">
        <v>60.576007660795057</v>
      </c>
      <c r="T85">
        <v>61.150177359769842</v>
      </c>
      <c r="U85">
        <v>61.700343850867661</v>
      </c>
      <c r="V85">
        <v>62.225775880582098</v>
      </c>
      <c r="W85">
        <v>62.725938201501499</v>
      </c>
      <c r="X85">
        <v>63.200529265788028</v>
      </c>
      <c r="Y85">
        <v>63.64936814473927</v>
      </c>
      <c r="Z85">
        <v>64.072439760963206</v>
      </c>
      <c r="AA85">
        <v>64.469789346635537</v>
      </c>
      <c r="AB85">
        <v>64.841560136979169</v>
      </c>
      <c r="AC85">
        <v>65.188015986352042</v>
      </c>
      <c r="AD85">
        <v>65.509375516936373</v>
      </c>
      <c r="AE85">
        <v>65.805819657434853</v>
      </c>
      <c r="AF85">
        <v>66.077408717414983</v>
      </c>
      <c r="AG85">
        <v>66.324037155133553</v>
      </c>
      <c r="AH85">
        <v>66.545637122327165</v>
      </c>
      <c r="AI85">
        <v>66.690342390919753</v>
      </c>
      <c r="AJ85">
        <v>66.823302371235897</v>
      </c>
      <c r="AK85">
        <v>66.944577372843085</v>
      </c>
      <c r="AL85">
        <v>67.054122163565665</v>
      </c>
    </row>
    <row r="86" spans="1:38">
      <c r="A86" t="s">
        <v>881</v>
      </c>
      <c r="B86" t="s">
        <v>905</v>
      </c>
      <c r="C86" t="s">
        <v>121</v>
      </c>
      <c r="D86" t="s">
        <v>744</v>
      </c>
      <c r="E86">
        <v>1</v>
      </c>
      <c r="F86">
        <v>1.0291200245184911</v>
      </c>
      <c r="G86">
        <v>1.052003743756488</v>
      </c>
      <c r="H86">
        <v>1.053757377014809</v>
      </c>
      <c r="I86">
        <v>1.1031025356688999</v>
      </c>
      <c r="J86">
        <v>1.119803136745007</v>
      </c>
      <c r="K86">
        <v>1.127991948857733</v>
      </c>
      <c r="L86">
        <v>1.1439621135050111</v>
      </c>
      <c r="M86">
        <v>1.1590943883273239</v>
      </c>
      <c r="N86">
        <v>1.173357323550192</v>
      </c>
      <c r="O86">
        <v>1.1870182422566879</v>
      </c>
      <c r="P86">
        <v>1.200583115818574</v>
      </c>
      <c r="Q86">
        <v>1.2138536873241841</v>
      </c>
      <c r="R86">
        <v>1.226558162889174</v>
      </c>
      <c r="S86">
        <v>1.238773162797445</v>
      </c>
      <c r="T86">
        <v>1.2505148744329211</v>
      </c>
      <c r="U86">
        <v>1.261765722921629</v>
      </c>
      <c r="V86">
        <v>1.272510754204133</v>
      </c>
      <c r="W86">
        <v>1.282739022525593</v>
      </c>
      <c r="X86">
        <v>1.292444361263559</v>
      </c>
      <c r="Y86">
        <v>1.3016230704445659</v>
      </c>
      <c r="Z86">
        <v>1.310274841737489</v>
      </c>
      <c r="AA86">
        <v>1.318400600135696</v>
      </c>
      <c r="AB86">
        <v>1.32600327478485</v>
      </c>
      <c r="AC86">
        <v>1.333088261479592</v>
      </c>
      <c r="AD86">
        <v>1.3396600310211939</v>
      </c>
      <c r="AE86">
        <v>1.3457222833831259</v>
      </c>
      <c r="AF86">
        <v>1.3512762518898771</v>
      </c>
      <c r="AG86">
        <v>1.3563197782235901</v>
      </c>
      <c r="AH86">
        <v>1.360851474894216</v>
      </c>
      <c r="AI86">
        <v>1.3638106828408949</v>
      </c>
      <c r="AJ86">
        <v>1.36652970084327</v>
      </c>
      <c r="AK86">
        <v>1.3690097622258299</v>
      </c>
      <c r="AL86">
        <v>1.371249941995208</v>
      </c>
    </row>
    <row r="87" spans="1:38">
      <c r="A87" t="s">
        <v>881</v>
      </c>
      <c r="B87" t="s">
        <v>906</v>
      </c>
      <c r="C87" t="s">
        <v>114</v>
      </c>
      <c r="D87" t="s">
        <v>744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t="s">
        <v>881</v>
      </c>
      <c r="B88" t="s">
        <v>907</v>
      </c>
      <c r="C88" t="s">
        <v>114</v>
      </c>
      <c r="D88" t="s">
        <v>744</v>
      </c>
      <c r="E88">
        <v>92.6</v>
      </c>
      <c r="F88">
        <v>96.361618180739143</v>
      </c>
      <c r="G88">
        <v>100.08026521068869</v>
      </c>
      <c r="H88">
        <v>103.43411406586191</v>
      </c>
      <c r="I88">
        <v>106.9003557301438</v>
      </c>
      <c r="J88">
        <v>110.26559120212259</v>
      </c>
      <c r="K88">
        <v>113.62476622883889</v>
      </c>
      <c r="L88">
        <v>116.970867804802</v>
      </c>
      <c r="M88">
        <v>120.29670214365849</v>
      </c>
      <c r="N88">
        <v>123.5949182129074</v>
      </c>
      <c r="O88">
        <v>126.98356260683749</v>
      </c>
      <c r="P88">
        <v>130.336143136364</v>
      </c>
      <c r="Q88">
        <v>133.6448628631517</v>
      </c>
      <c r="R88">
        <v>137.03757791132131</v>
      </c>
      <c r="S88">
        <v>140.37724182493821</v>
      </c>
      <c r="T88">
        <v>143.79829476502439</v>
      </c>
      <c r="U88">
        <v>147.30272021668529</v>
      </c>
      <c r="V88">
        <v>150.74294793279361</v>
      </c>
      <c r="W88">
        <v>154.26352152928499</v>
      </c>
      <c r="X88">
        <v>157.8663174692978</v>
      </c>
      <c r="Y88">
        <v>161.39292786809051</v>
      </c>
      <c r="Z88">
        <v>164.9983199924861</v>
      </c>
      <c r="AA88">
        <v>168.68425376478669</v>
      </c>
      <c r="AB88">
        <v>172.45252842258469</v>
      </c>
      <c r="AC88">
        <v>176.1298441616967</v>
      </c>
      <c r="AD88">
        <v>179.8855736600552</v>
      </c>
      <c r="AE88">
        <v>183.72138898448131</v>
      </c>
      <c r="AF88">
        <v>187.6389978563482</v>
      </c>
      <c r="AG88">
        <v>191.6401444118664</v>
      </c>
      <c r="AH88">
        <v>195.53198710268049</v>
      </c>
      <c r="AI88">
        <v>199.50286563213109</v>
      </c>
      <c r="AJ88">
        <v>203.5543850660668</v>
      </c>
      <c r="AK88">
        <v>207.6881830661346</v>
      </c>
      <c r="AL88">
        <v>211.90593055174119</v>
      </c>
    </row>
    <row r="89" spans="1:38">
      <c r="A89" t="s">
        <v>881</v>
      </c>
      <c r="B89" t="s">
        <v>908</v>
      </c>
      <c r="C89" t="s">
        <v>114</v>
      </c>
      <c r="D89" t="s">
        <v>744</v>
      </c>
      <c r="E89">
        <v>231.5</v>
      </c>
      <c r="F89">
        <v>240.90404545184791</v>
      </c>
      <c r="G89">
        <v>250.20066302672171</v>
      </c>
      <c r="H89">
        <v>258.58528516465481</v>
      </c>
      <c r="I89">
        <v>267.25088932535948</v>
      </c>
      <c r="J89">
        <v>275.66397800530672</v>
      </c>
      <c r="K89">
        <v>284.06191557209718</v>
      </c>
      <c r="L89">
        <v>292.42716951200498</v>
      </c>
      <c r="M89">
        <v>300.74175535914628</v>
      </c>
      <c r="N89">
        <v>308.9872955322686</v>
      </c>
      <c r="O89">
        <v>317.45890651709362</v>
      </c>
      <c r="P89">
        <v>325.84035784090997</v>
      </c>
      <c r="Q89">
        <v>334.11215715787938</v>
      </c>
      <c r="R89">
        <v>342.59394477830341</v>
      </c>
      <c r="S89">
        <v>350.94310456234558</v>
      </c>
      <c r="T89">
        <v>359.49573691256109</v>
      </c>
      <c r="U89">
        <v>368.25680054171329</v>
      </c>
      <c r="V89">
        <v>376.85736983198399</v>
      </c>
      <c r="W89">
        <v>385.65880382321262</v>
      </c>
      <c r="X89">
        <v>394.66579367324448</v>
      </c>
      <c r="Y89">
        <v>403.48231967022622</v>
      </c>
      <c r="Z89">
        <v>412.49579998121533</v>
      </c>
      <c r="AA89">
        <v>421.71063441196662</v>
      </c>
      <c r="AB89">
        <v>431.13132105646179</v>
      </c>
      <c r="AC89">
        <v>440.32461040424192</v>
      </c>
      <c r="AD89">
        <v>449.71393415013802</v>
      </c>
      <c r="AE89">
        <v>459.30347246120328</v>
      </c>
      <c r="AF89">
        <v>469.09749464087059</v>
      </c>
      <c r="AG89">
        <v>479.10036102966592</v>
      </c>
      <c r="AH89">
        <v>488.82996775670142</v>
      </c>
      <c r="AI89">
        <v>498.75716408032781</v>
      </c>
      <c r="AJ89">
        <v>508.88596266516703</v>
      </c>
      <c r="AK89">
        <v>519.22045766533665</v>
      </c>
      <c r="AL89">
        <v>529.76482637935305</v>
      </c>
    </row>
    <row r="90" spans="1:38">
      <c r="A90" t="s">
        <v>881</v>
      </c>
      <c r="B90" t="s">
        <v>909</v>
      </c>
      <c r="C90" t="s">
        <v>114</v>
      </c>
      <c r="D90" t="s">
        <v>744</v>
      </c>
      <c r="E90">
        <v>138.9</v>
      </c>
      <c r="F90">
        <v>144.54242727110869</v>
      </c>
      <c r="G90">
        <v>150.12039781603301</v>
      </c>
      <c r="H90">
        <v>155.1511710987929</v>
      </c>
      <c r="I90">
        <v>160.35053359521581</v>
      </c>
      <c r="J90">
        <v>165.398386803184</v>
      </c>
      <c r="K90">
        <v>170.43714934325831</v>
      </c>
      <c r="L90">
        <v>175.45630170720301</v>
      </c>
      <c r="M90">
        <v>180.4450532154878</v>
      </c>
      <c r="N90">
        <v>185.3923773193612</v>
      </c>
      <c r="O90">
        <v>190.47534391025621</v>
      </c>
      <c r="P90">
        <v>195.504214704546</v>
      </c>
      <c r="Q90">
        <v>200.46729429472759</v>
      </c>
      <c r="R90">
        <v>205.55636686698199</v>
      </c>
      <c r="S90">
        <v>210.56586273740729</v>
      </c>
      <c r="T90">
        <v>215.69744214753669</v>
      </c>
      <c r="U90">
        <v>220.954080325028</v>
      </c>
      <c r="V90">
        <v>226.1144218991904</v>
      </c>
      <c r="W90">
        <v>231.39528229392761</v>
      </c>
      <c r="X90">
        <v>236.79947620394671</v>
      </c>
      <c r="Y90">
        <v>242.08939180213571</v>
      </c>
      <c r="Z90">
        <v>247.4974799887292</v>
      </c>
      <c r="AA90">
        <v>253.02638064717999</v>
      </c>
      <c r="AB90">
        <v>258.67879263387709</v>
      </c>
      <c r="AC90">
        <v>264.19476624254509</v>
      </c>
      <c r="AD90">
        <v>269.82836049008279</v>
      </c>
      <c r="AE90">
        <v>275.58208347672189</v>
      </c>
      <c r="AF90">
        <v>281.45849678452242</v>
      </c>
      <c r="AG90">
        <v>287.46021661779957</v>
      </c>
      <c r="AH90">
        <v>293.29798065402088</v>
      </c>
      <c r="AI90">
        <v>299.25429844819672</v>
      </c>
      <c r="AJ90">
        <v>305.33157759910023</v>
      </c>
      <c r="AK90">
        <v>311.53227459920203</v>
      </c>
      <c r="AL90">
        <v>317.85889582761189</v>
      </c>
    </row>
    <row r="91" spans="1:38">
      <c r="A91" t="s">
        <v>882</v>
      </c>
      <c r="B91" t="s">
        <v>903</v>
      </c>
      <c r="C91" t="s">
        <v>107</v>
      </c>
      <c r="D91" t="s">
        <v>744</v>
      </c>
      <c r="E91">
        <v>271.10000000000002</v>
      </c>
      <c r="F91">
        <v>278.99443864696292</v>
      </c>
      <c r="G91">
        <v>285.19821493238391</v>
      </c>
      <c r="H91">
        <v>285.67362490871471</v>
      </c>
      <c r="I91">
        <v>299.05109741983881</v>
      </c>
      <c r="J91">
        <v>303.57863037157142</v>
      </c>
      <c r="K91">
        <v>305.79861733533153</v>
      </c>
      <c r="L91">
        <v>310.12812897120853</v>
      </c>
      <c r="M91">
        <v>314.23048867553752</v>
      </c>
      <c r="N91">
        <v>318.09717041445708</v>
      </c>
      <c r="O91">
        <v>321.80064547578809</v>
      </c>
      <c r="P91">
        <v>325.47808269841539</v>
      </c>
      <c r="Q91">
        <v>329.07573463358631</v>
      </c>
      <c r="R91">
        <v>332.51991795925511</v>
      </c>
      <c r="S91">
        <v>335.83140443438742</v>
      </c>
      <c r="T91">
        <v>339.01458245876489</v>
      </c>
      <c r="U91">
        <v>342.06468748405359</v>
      </c>
      <c r="V91">
        <v>344.97766546474048</v>
      </c>
      <c r="W91">
        <v>347.75054900668829</v>
      </c>
      <c r="X91">
        <v>350.38166633855087</v>
      </c>
      <c r="Y91">
        <v>352.87001439752191</v>
      </c>
      <c r="Z91">
        <v>355.21550959503332</v>
      </c>
      <c r="AA91">
        <v>357.41840269678721</v>
      </c>
      <c r="AB91">
        <v>359.47948779417288</v>
      </c>
      <c r="AC91">
        <v>361.40022768711742</v>
      </c>
      <c r="AD91">
        <v>363.18183440984569</v>
      </c>
      <c r="AE91">
        <v>364.82531102516549</v>
      </c>
      <c r="AF91">
        <v>366.3309918873457</v>
      </c>
      <c r="AG91">
        <v>367.69829187641528</v>
      </c>
      <c r="AH91">
        <v>368.92683484382201</v>
      </c>
      <c r="AI91">
        <v>369.72907611816657</v>
      </c>
      <c r="AJ91">
        <v>370.46620189861051</v>
      </c>
      <c r="AK91">
        <v>371.13854653942252</v>
      </c>
      <c r="AL91">
        <v>371.74585927490091</v>
      </c>
    </row>
    <row r="92" spans="1:38">
      <c r="A92" t="s">
        <v>882</v>
      </c>
      <c r="B92" t="s">
        <v>903</v>
      </c>
      <c r="C92" t="s">
        <v>121</v>
      </c>
      <c r="D92" t="s">
        <v>744</v>
      </c>
      <c r="E92">
        <v>0.6</v>
      </c>
      <c r="F92">
        <v>0.61747201471109459</v>
      </c>
      <c r="G92">
        <v>0.63120224625389276</v>
      </c>
      <c r="H92">
        <v>0.63225442620888539</v>
      </c>
      <c r="I92">
        <v>0.66186152140133991</v>
      </c>
      <c r="J92">
        <v>0.67188188204700416</v>
      </c>
      <c r="K92">
        <v>0.67679516931463979</v>
      </c>
      <c r="L92">
        <v>0.68637726810300659</v>
      </c>
      <c r="M92">
        <v>0.69545663299639437</v>
      </c>
      <c r="N92">
        <v>0.70401439413011513</v>
      </c>
      <c r="O92">
        <v>0.71221094535401275</v>
      </c>
      <c r="P92">
        <v>0.72034986949114443</v>
      </c>
      <c r="Q92">
        <v>0.72831221239451038</v>
      </c>
      <c r="R92">
        <v>0.7359348977335044</v>
      </c>
      <c r="S92">
        <v>0.74326389767846701</v>
      </c>
      <c r="T92">
        <v>0.75030892465975263</v>
      </c>
      <c r="U92">
        <v>0.75705943375297735</v>
      </c>
      <c r="V92">
        <v>0.76350645252247973</v>
      </c>
      <c r="W92">
        <v>0.76964341351535581</v>
      </c>
      <c r="X92">
        <v>0.77546661675813533</v>
      </c>
      <c r="Y92">
        <v>0.78097384226673949</v>
      </c>
      <c r="Z92">
        <v>0.78616490504249337</v>
      </c>
      <c r="AA92">
        <v>0.79104036008141765</v>
      </c>
      <c r="AB92">
        <v>0.79560196487090995</v>
      </c>
      <c r="AC92">
        <v>0.79985295688775515</v>
      </c>
      <c r="AD92">
        <v>0.80379601861271632</v>
      </c>
      <c r="AE92">
        <v>0.80743337002987559</v>
      </c>
      <c r="AF92">
        <v>0.81076575113392624</v>
      </c>
      <c r="AG92">
        <v>0.81379186693415406</v>
      </c>
      <c r="AH92">
        <v>0.81651088493652957</v>
      </c>
      <c r="AI92">
        <v>0.81828640970453692</v>
      </c>
      <c r="AJ92">
        <v>0.81991782050596196</v>
      </c>
      <c r="AK92">
        <v>0.82140585733549798</v>
      </c>
      <c r="AL92">
        <v>0.82274996519712473</v>
      </c>
    </row>
    <row r="93" spans="1:38">
      <c r="A93" t="s">
        <v>882</v>
      </c>
      <c r="B93" t="s">
        <v>904</v>
      </c>
      <c r="C93" t="s">
        <v>124</v>
      </c>
      <c r="D93" t="s">
        <v>744</v>
      </c>
      <c r="E93">
        <v>642.9</v>
      </c>
      <c r="F93">
        <v>661.62126376293793</v>
      </c>
      <c r="G93">
        <v>676.33320686104605</v>
      </c>
      <c r="H93">
        <v>677.46061768282073</v>
      </c>
      <c r="I93">
        <v>709.18462018153571</v>
      </c>
      <c r="J93">
        <v>719.9214366133649</v>
      </c>
      <c r="K93">
        <v>725.18602392063656</v>
      </c>
      <c r="L93">
        <v>735.4532427723716</v>
      </c>
      <c r="M93">
        <v>745.18178225563656</v>
      </c>
      <c r="N93">
        <v>754.35142331041834</v>
      </c>
      <c r="O93">
        <v>763.13402794682463</v>
      </c>
      <c r="P93">
        <v>771.85488515976124</v>
      </c>
      <c r="Q93">
        <v>780.38653558071792</v>
      </c>
      <c r="R93">
        <v>788.55424292144994</v>
      </c>
      <c r="S93">
        <v>796.40726636247734</v>
      </c>
      <c r="T93">
        <v>803.95601277292496</v>
      </c>
      <c r="U93">
        <v>811.18918326631524</v>
      </c>
      <c r="V93">
        <v>818.09716387783703</v>
      </c>
      <c r="W93">
        <v>824.6729175817037</v>
      </c>
      <c r="X93">
        <v>830.91247985634209</v>
      </c>
      <c r="Y93">
        <v>836.81347198881144</v>
      </c>
      <c r="Z93">
        <v>842.37569575303166</v>
      </c>
      <c r="AA93">
        <v>847.59974582723896</v>
      </c>
      <c r="AB93">
        <v>852.48750535918009</v>
      </c>
      <c r="AC93">
        <v>857.04244330522965</v>
      </c>
      <c r="AD93">
        <v>861.26743394352559</v>
      </c>
      <c r="AE93">
        <v>865.16485598701161</v>
      </c>
      <c r="AF93">
        <v>868.73550234000197</v>
      </c>
      <c r="AG93">
        <v>871.97798541994598</v>
      </c>
      <c r="AH93">
        <v>874.89141320949147</v>
      </c>
      <c r="AI93">
        <v>876.79388799841126</v>
      </c>
      <c r="AJ93">
        <v>878.54194467213824</v>
      </c>
      <c r="AK93">
        <v>880.13637613498599</v>
      </c>
      <c r="AL93">
        <v>881.57658770871922</v>
      </c>
    </row>
    <row r="94" spans="1:38">
      <c r="A94" t="s">
        <v>882</v>
      </c>
      <c r="B94" t="s">
        <v>904</v>
      </c>
      <c r="C94" t="s">
        <v>114</v>
      </c>
      <c r="D94" t="s">
        <v>744</v>
      </c>
      <c r="E94">
        <v>12.5</v>
      </c>
      <c r="F94">
        <v>12.86400030648114</v>
      </c>
      <c r="G94">
        <v>13.150046796956101</v>
      </c>
      <c r="H94">
        <v>13.171967212685111</v>
      </c>
      <c r="I94">
        <v>13.78878169586125</v>
      </c>
      <c r="J94">
        <v>13.99753920931259</v>
      </c>
      <c r="K94">
        <v>14.099899360721659</v>
      </c>
      <c r="L94">
        <v>14.29952641881264</v>
      </c>
      <c r="M94">
        <v>14.488679854091551</v>
      </c>
      <c r="N94">
        <v>14.6669665443774</v>
      </c>
      <c r="O94">
        <v>14.8377280282086</v>
      </c>
      <c r="P94">
        <v>15.007288947732169</v>
      </c>
      <c r="Q94">
        <v>15.1731710915523</v>
      </c>
      <c r="R94">
        <v>15.331977036114671</v>
      </c>
      <c r="S94">
        <v>15.48466453496806</v>
      </c>
      <c r="T94">
        <v>15.631435930411509</v>
      </c>
      <c r="U94">
        <v>15.772071536520359</v>
      </c>
      <c r="V94">
        <v>15.906384427551661</v>
      </c>
      <c r="W94">
        <v>16.03423778156991</v>
      </c>
      <c r="X94">
        <v>16.155554515794488</v>
      </c>
      <c r="Y94">
        <v>16.270288380557069</v>
      </c>
      <c r="Z94">
        <v>16.378435521718611</v>
      </c>
      <c r="AA94">
        <v>16.4800075016962</v>
      </c>
      <c r="AB94">
        <v>16.57504093481063</v>
      </c>
      <c r="AC94">
        <v>16.663603268494899</v>
      </c>
      <c r="AD94">
        <v>16.745750387764929</v>
      </c>
      <c r="AE94">
        <v>16.821528542289069</v>
      </c>
      <c r="AF94">
        <v>16.89095314862346</v>
      </c>
      <c r="AG94">
        <v>16.953997227794879</v>
      </c>
      <c r="AH94">
        <v>17.010643436177698</v>
      </c>
      <c r="AI94">
        <v>17.047633535511181</v>
      </c>
      <c r="AJ94">
        <v>17.081621260540871</v>
      </c>
      <c r="AK94">
        <v>17.112622027822869</v>
      </c>
      <c r="AL94">
        <v>17.140624274940102</v>
      </c>
    </row>
    <row r="95" spans="1:38">
      <c r="A95" t="s">
        <v>882</v>
      </c>
      <c r="B95" t="s">
        <v>904</v>
      </c>
      <c r="C95" t="s">
        <v>107</v>
      </c>
      <c r="D95" t="s">
        <v>744</v>
      </c>
      <c r="E95">
        <v>143.19999999999999</v>
      </c>
      <c r="F95">
        <v>147.3699875110479</v>
      </c>
      <c r="G95">
        <v>150.64693610592909</v>
      </c>
      <c r="H95">
        <v>150.89805638852059</v>
      </c>
      <c r="I95">
        <v>157.96428310778651</v>
      </c>
      <c r="J95">
        <v>160.35580918188501</v>
      </c>
      <c r="K95">
        <v>161.5284470764274</v>
      </c>
      <c r="L95">
        <v>163.81537465391759</v>
      </c>
      <c r="M95">
        <v>165.9823164084728</v>
      </c>
      <c r="N95">
        <v>168.02476873238751</v>
      </c>
      <c r="O95">
        <v>169.9810122911577</v>
      </c>
      <c r="P95">
        <v>171.9235021852198</v>
      </c>
      <c r="Q95">
        <v>173.82384802482309</v>
      </c>
      <c r="R95">
        <v>175.64312892572971</v>
      </c>
      <c r="S95">
        <v>177.39231691259411</v>
      </c>
      <c r="T95">
        <v>179.07373001879429</v>
      </c>
      <c r="U95">
        <v>180.6848515223773</v>
      </c>
      <c r="V95">
        <v>182.2235400020318</v>
      </c>
      <c r="W95">
        <v>183.6882280256649</v>
      </c>
      <c r="X95">
        <v>185.07803253294159</v>
      </c>
      <c r="Y95">
        <v>186.39242368766179</v>
      </c>
      <c r="Z95">
        <v>187.63135733680841</v>
      </c>
      <c r="AA95">
        <v>188.79496593943159</v>
      </c>
      <c r="AB95">
        <v>189.88366894919051</v>
      </c>
      <c r="AC95">
        <v>190.8982390438776</v>
      </c>
      <c r="AD95">
        <v>191.83931644223489</v>
      </c>
      <c r="AE95">
        <v>192.70743098046361</v>
      </c>
      <c r="AF95">
        <v>193.50275927063041</v>
      </c>
      <c r="AG95">
        <v>194.22499224161811</v>
      </c>
      <c r="AH95">
        <v>194.87393120485169</v>
      </c>
      <c r="AI95">
        <v>195.29768978281609</v>
      </c>
      <c r="AJ95">
        <v>195.68705316075619</v>
      </c>
      <c r="AK95">
        <v>196.0421979507388</v>
      </c>
      <c r="AL95">
        <v>196.36299169371381</v>
      </c>
    </row>
    <row r="96" spans="1:38">
      <c r="A96" t="s">
        <v>882</v>
      </c>
      <c r="B96" t="s">
        <v>904</v>
      </c>
      <c r="C96" t="s">
        <v>121</v>
      </c>
      <c r="D96" t="s">
        <v>744</v>
      </c>
      <c r="E96">
        <v>0.8</v>
      </c>
      <c r="F96">
        <v>0.82329601961479293</v>
      </c>
      <c r="G96">
        <v>0.84160299500519042</v>
      </c>
      <c r="H96">
        <v>0.84300590161184719</v>
      </c>
      <c r="I96">
        <v>0.88248202853512003</v>
      </c>
      <c r="J96">
        <v>0.89584250939600563</v>
      </c>
      <c r="K96">
        <v>0.90239355908618646</v>
      </c>
      <c r="L96">
        <v>0.9151696908040089</v>
      </c>
      <c r="M96">
        <v>0.9272755106618592</v>
      </c>
      <c r="N96">
        <v>0.93868585884015365</v>
      </c>
      <c r="O96">
        <v>0.9496145938053504</v>
      </c>
      <c r="P96">
        <v>0.96046649265485928</v>
      </c>
      <c r="Q96">
        <v>0.97108294985934729</v>
      </c>
      <c r="R96">
        <v>0.98124653031133924</v>
      </c>
      <c r="S96">
        <v>0.99101853023795605</v>
      </c>
      <c r="T96">
        <v>1.0004118995463369</v>
      </c>
      <c r="U96">
        <v>1.0094125783373029</v>
      </c>
      <c r="V96">
        <v>1.018008603363306</v>
      </c>
      <c r="W96">
        <v>1.026191218020474</v>
      </c>
      <c r="X96">
        <v>1.0339554890108471</v>
      </c>
      <c r="Y96">
        <v>1.0412984563556531</v>
      </c>
      <c r="Z96">
        <v>1.048219873389991</v>
      </c>
      <c r="AA96">
        <v>1.054720480108557</v>
      </c>
      <c r="AB96">
        <v>1.0608026198278799</v>
      </c>
      <c r="AC96">
        <v>1.066470609183674</v>
      </c>
      <c r="AD96">
        <v>1.0717280248169549</v>
      </c>
      <c r="AE96">
        <v>1.0765778267065009</v>
      </c>
      <c r="AF96">
        <v>1.0810210015119019</v>
      </c>
      <c r="AG96">
        <v>1.085055822578872</v>
      </c>
      <c r="AH96">
        <v>1.0886811799153731</v>
      </c>
      <c r="AI96">
        <v>1.091048546272716</v>
      </c>
      <c r="AJ96">
        <v>1.093223760674616</v>
      </c>
      <c r="AK96">
        <v>1.0952078097806639</v>
      </c>
      <c r="AL96">
        <v>1.096999953596167</v>
      </c>
    </row>
    <row r="97" spans="1:38">
      <c r="A97" t="s">
        <v>882</v>
      </c>
      <c r="B97" t="s">
        <v>904</v>
      </c>
      <c r="C97" t="s">
        <v>106</v>
      </c>
      <c r="D97" t="s">
        <v>744</v>
      </c>
      <c r="E97">
        <v>73.3</v>
      </c>
      <c r="F97">
        <v>75.434497797205395</v>
      </c>
      <c r="G97">
        <v>77.111874417350563</v>
      </c>
      <c r="H97">
        <v>77.240415735185493</v>
      </c>
      <c r="I97">
        <v>80.857415864530367</v>
      </c>
      <c r="J97">
        <v>82.081569923409006</v>
      </c>
      <c r="K97">
        <v>82.681809851271822</v>
      </c>
      <c r="L97">
        <v>83.852422919917316</v>
      </c>
      <c r="M97">
        <v>84.961618664392844</v>
      </c>
      <c r="N97">
        <v>86.007091816229064</v>
      </c>
      <c r="O97">
        <v>87.00843715741523</v>
      </c>
      <c r="P97">
        <v>88.002742389501478</v>
      </c>
      <c r="Q97">
        <v>88.975475280862696</v>
      </c>
      <c r="R97">
        <v>89.906713339776445</v>
      </c>
      <c r="S97">
        <v>90.802072833052719</v>
      </c>
      <c r="T97">
        <v>91.662740295933105</v>
      </c>
      <c r="U97">
        <v>92.487427490155397</v>
      </c>
      <c r="V97">
        <v>93.275038283162942</v>
      </c>
      <c r="W97">
        <v>94.024770351125966</v>
      </c>
      <c r="X97">
        <v>94.736171680618867</v>
      </c>
      <c r="Y97">
        <v>95.408971063586677</v>
      </c>
      <c r="Z97">
        <v>96.043145899357938</v>
      </c>
      <c r="AA97">
        <v>96.638763989946511</v>
      </c>
      <c r="AB97">
        <v>97.196040041729503</v>
      </c>
      <c r="AC97">
        <v>97.715369566454086</v>
      </c>
      <c r="AD97">
        <v>98.197080273853516</v>
      </c>
      <c r="AE97">
        <v>98.641443371983129</v>
      </c>
      <c r="AF97">
        <v>99.048549263527988</v>
      </c>
      <c r="AG97">
        <v>99.418239743789144</v>
      </c>
      <c r="AH97">
        <v>99.750413109746034</v>
      </c>
      <c r="AI97">
        <v>99.967323052237589</v>
      </c>
      <c r="AJ97">
        <v>100.1666270718117</v>
      </c>
      <c r="AK97">
        <v>100.3484155711533</v>
      </c>
      <c r="AL97">
        <v>100.51262074824869</v>
      </c>
    </row>
    <row r="98" spans="1:38">
      <c r="A98" t="s">
        <v>882</v>
      </c>
      <c r="B98" t="s">
        <v>905</v>
      </c>
      <c r="C98" t="s">
        <v>124</v>
      </c>
      <c r="D98" t="s">
        <v>744</v>
      </c>
      <c r="E98">
        <v>9.9</v>
      </c>
      <c r="F98">
        <v>10.18828824273306</v>
      </c>
      <c r="G98">
        <v>10.41483706318923</v>
      </c>
      <c r="H98">
        <v>10.43219803244661</v>
      </c>
      <c r="I98">
        <v>10.920715103122109</v>
      </c>
      <c r="J98">
        <v>11.08605105377557</v>
      </c>
      <c r="K98">
        <v>11.167120293691561</v>
      </c>
      <c r="L98">
        <v>11.32522492369961</v>
      </c>
      <c r="M98">
        <v>11.47503444444051</v>
      </c>
      <c r="N98">
        <v>11.6162375031469</v>
      </c>
      <c r="O98">
        <v>11.75148059834121</v>
      </c>
      <c r="P98">
        <v>11.88577284660388</v>
      </c>
      <c r="Q98">
        <v>12.017151504509419</v>
      </c>
      <c r="R98">
        <v>12.142925812602821</v>
      </c>
      <c r="S98">
        <v>12.263854311694709</v>
      </c>
      <c r="T98">
        <v>12.38009725688592</v>
      </c>
      <c r="U98">
        <v>12.49148065692413</v>
      </c>
      <c r="V98">
        <v>12.59785646662092</v>
      </c>
      <c r="W98">
        <v>12.69911632300337</v>
      </c>
      <c r="X98">
        <v>12.795199176509231</v>
      </c>
      <c r="Y98">
        <v>12.8860683974012</v>
      </c>
      <c r="Z98">
        <v>12.971720933201141</v>
      </c>
      <c r="AA98">
        <v>13.052165941343389</v>
      </c>
      <c r="AB98">
        <v>13.12743242037002</v>
      </c>
      <c r="AC98">
        <v>13.19757378864796</v>
      </c>
      <c r="AD98">
        <v>13.26263430710982</v>
      </c>
      <c r="AE98">
        <v>13.322650605492949</v>
      </c>
      <c r="AF98">
        <v>13.37763489370978</v>
      </c>
      <c r="AG98">
        <v>13.42756580441354</v>
      </c>
      <c r="AH98">
        <v>13.47242960145274</v>
      </c>
      <c r="AI98">
        <v>13.501725760124859</v>
      </c>
      <c r="AJ98">
        <v>13.52864403834837</v>
      </c>
      <c r="AK98">
        <v>13.553196646035721</v>
      </c>
      <c r="AL98">
        <v>13.57537442575256</v>
      </c>
    </row>
    <row r="99" spans="1:38">
      <c r="A99" t="s">
        <v>882</v>
      </c>
      <c r="B99" t="s">
        <v>905</v>
      </c>
      <c r="C99" t="s">
        <v>107</v>
      </c>
      <c r="D99" t="s">
        <v>744</v>
      </c>
      <c r="E99">
        <v>42.9</v>
      </c>
      <c r="F99">
        <v>44.149249051843263</v>
      </c>
      <c r="G99">
        <v>45.130960607153327</v>
      </c>
      <c r="H99">
        <v>45.206191473935313</v>
      </c>
      <c r="I99">
        <v>47.323098780195807</v>
      </c>
      <c r="J99">
        <v>48.039554566360799</v>
      </c>
      <c r="K99">
        <v>48.390854605996743</v>
      </c>
      <c r="L99">
        <v>49.075974669364967</v>
      </c>
      <c r="M99">
        <v>49.725149259242187</v>
      </c>
      <c r="N99">
        <v>50.337029180303233</v>
      </c>
      <c r="O99">
        <v>50.923082592811909</v>
      </c>
      <c r="P99">
        <v>51.505015668616821</v>
      </c>
      <c r="Q99">
        <v>52.074323186207486</v>
      </c>
      <c r="R99">
        <v>52.619345187945562</v>
      </c>
      <c r="S99">
        <v>53.14336868401039</v>
      </c>
      <c r="T99">
        <v>53.647088113172323</v>
      </c>
      <c r="U99">
        <v>54.129749513337877</v>
      </c>
      <c r="V99">
        <v>54.5907113553573</v>
      </c>
      <c r="W99">
        <v>55.02950406634794</v>
      </c>
      <c r="X99">
        <v>55.445863098206679</v>
      </c>
      <c r="Y99">
        <v>55.839629722071876</v>
      </c>
      <c r="Z99">
        <v>56.210790710538276</v>
      </c>
      <c r="AA99">
        <v>56.559385745821359</v>
      </c>
      <c r="AB99">
        <v>56.885540488270067</v>
      </c>
      <c r="AC99">
        <v>57.189486417474498</v>
      </c>
      <c r="AD99">
        <v>57.471415330809222</v>
      </c>
      <c r="AE99">
        <v>57.731485957136101</v>
      </c>
      <c r="AF99">
        <v>57.969751206075728</v>
      </c>
      <c r="AG99">
        <v>58.186118485792022</v>
      </c>
      <c r="AH99">
        <v>58.380528272961861</v>
      </c>
      <c r="AI99">
        <v>58.507478293874392</v>
      </c>
      <c r="AJ99">
        <v>58.62412416617628</v>
      </c>
      <c r="AK99">
        <v>58.730518799488102</v>
      </c>
      <c r="AL99">
        <v>58.826622511594422</v>
      </c>
    </row>
    <row r="100" spans="1:38">
      <c r="A100" t="s">
        <v>882</v>
      </c>
      <c r="B100" t="s">
        <v>905</v>
      </c>
      <c r="C100" t="s">
        <v>121</v>
      </c>
      <c r="D100" t="s">
        <v>744</v>
      </c>
      <c r="E100">
        <v>0.1</v>
      </c>
      <c r="F100">
        <v>0.1029120024518491</v>
      </c>
      <c r="G100">
        <v>0.1052003743756488</v>
      </c>
      <c r="H100">
        <v>0.1053757377014809</v>
      </c>
      <c r="I100">
        <v>0.11031025356689</v>
      </c>
      <c r="J100">
        <v>0.1119803136745007</v>
      </c>
      <c r="K100">
        <v>0.11279919488577329</v>
      </c>
      <c r="L100">
        <v>0.1143962113505011</v>
      </c>
      <c r="M100">
        <v>0.1159094388327324</v>
      </c>
      <c r="N100">
        <v>0.11733573235501921</v>
      </c>
      <c r="O100">
        <v>0.1187018242256688</v>
      </c>
      <c r="P100">
        <v>0.1200583115818574</v>
      </c>
      <c r="Q100">
        <v>0.1213853687324184</v>
      </c>
      <c r="R100">
        <v>0.1226558162889174</v>
      </c>
      <c r="S100">
        <v>0.12387731627974451</v>
      </c>
      <c r="T100">
        <v>0.12505148744329209</v>
      </c>
      <c r="U100">
        <v>0.12617657229216289</v>
      </c>
      <c r="V100">
        <v>0.12725107542041331</v>
      </c>
      <c r="W100">
        <v>0.1282739022525593</v>
      </c>
      <c r="X100">
        <v>0.12924443612635589</v>
      </c>
      <c r="Y100">
        <v>0.13016230704445661</v>
      </c>
      <c r="Z100">
        <v>0.1310274841737489</v>
      </c>
      <c r="AA100">
        <v>0.1318400600135696</v>
      </c>
      <c r="AB100">
        <v>0.13260032747848499</v>
      </c>
      <c r="AC100">
        <v>0.13330882614795919</v>
      </c>
      <c r="AD100">
        <v>0.1339660031021194</v>
      </c>
      <c r="AE100">
        <v>0.13457222833831259</v>
      </c>
      <c r="AF100">
        <v>0.13512762518898769</v>
      </c>
      <c r="AG100">
        <v>0.135631977822359</v>
      </c>
      <c r="AH100">
        <v>0.1360851474894216</v>
      </c>
      <c r="AI100">
        <v>0.1363810682840895</v>
      </c>
      <c r="AJ100">
        <v>0.136652970084327</v>
      </c>
      <c r="AK100">
        <v>0.13690097622258299</v>
      </c>
      <c r="AL100">
        <v>0.13712499419952079</v>
      </c>
    </row>
    <row r="101" spans="1:38">
      <c r="A101" t="s">
        <v>882</v>
      </c>
      <c r="B101" t="s">
        <v>906</v>
      </c>
      <c r="C101" t="s">
        <v>114</v>
      </c>
      <c r="D101" t="s">
        <v>744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>
      <c r="A102" t="s">
        <v>882</v>
      </c>
      <c r="B102" t="s">
        <v>907</v>
      </c>
      <c r="C102" t="s">
        <v>114</v>
      </c>
      <c r="D102" t="s">
        <v>744</v>
      </c>
      <c r="E102">
        <v>140.9</v>
      </c>
      <c r="F102">
        <v>146.62367172425641</v>
      </c>
      <c r="G102">
        <v>152.2819586197196</v>
      </c>
      <c r="H102">
        <v>157.38516924276399</v>
      </c>
      <c r="I102">
        <v>162.65939656994891</v>
      </c>
      <c r="J102">
        <v>167.77993304945011</v>
      </c>
      <c r="K102">
        <v>172.89124796591139</v>
      </c>
      <c r="L102">
        <v>177.98267034229599</v>
      </c>
      <c r="M102">
        <v>183.04325412571799</v>
      </c>
      <c r="N102">
        <v>188.06181399782571</v>
      </c>
      <c r="O102">
        <v>193.21796945252049</v>
      </c>
      <c r="P102">
        <v>198.3192501934524</v>
      </c>
      <c r="Q102">
        <v>203.3537924127223</v>
      </c>
      <c r="R102">
        <v>208.5161417678745</v>
      </c>
      <c r="S102">
        <v>213.59776860835629</v>
      </c>
      <c r="T102">
        <v>218.8032368508849</v>
      </c>
      <c r="U102">
        <v>224.13556456296939</v>
      </c>
      <c r="V102">
        <v>229.37020911156171</v>
      </c>
      <c r="W102">
        <v>234.7271078129186</v>
      </c>
      <c r="X102">
        <v>240.20911589010871</v>
      </c>
      <c r="Y102">
        <v>245.5752001794163</v>
      </c>
      <c r="Z102">
        <v>251.0611586062775</v>
      </c>
      <c r="AA102">
        <v>256.66966906542592</v>
      </c>
      <c r="AB102">
        <v>262.40346927367369</v>
      </c>
      <c r="AC102">
        <v>267.99886654841328</v>
      </c>
      <c r="AD102">
        <v>273.71357806373408</v>
      </c>
      <c r="AE102">
        <v>279.55014803362218</v>
      </c>
      <c r="AF102">
        <v>285.51117492396833</v>
      </c>
      <c r="AG102">
        <v>291.59931260941647</v>
      </c>
      <c r="AH102">
        <v>297.5211337231932</v>
      </c>
      <c r="AI102">
        <v>303.56321563247599</v>
      </c>
      <c r="AJ102">
        <v>309.72800060268702</v>
      </c>
      <c r="AK102">
        <v>316.01798049695873</v>
      </c>
      <c r="AL102">
        <v>322.43569778337297</v>
      </c>
    </row>
    <row r="103" spans="1:38">
      <c r="A103" t="s">
        <v>882</v>
      </c>
      <c r="B103" t="s">
        <v>908</v>
      </c>
      <c r="C103" t="s">
        <v>114</v>
      </c>
      <c r="D103" t="s">
        <v>744</v>
      </c>
      <c r="E103">
        <v>234.8</v>
      </c>
      <c r="F103">
        <v>244.3380987995416</v>
      </c>
      <c r="G103">
        <v>253.7672383528045</v>
      </c>
      <c r="H103">
        <v>262.27138210220721</v>
      </c>
      <c r="I103">
        <v>271.06051323366921</v>
      </c>
      <c r="J103">
        <v>279.5935293116458</v>
      </c>
      <c r="K103">
        <v>288.11117829947489</v>
      </c>
      <c r="L103">
        <v>296.59567775990843</v>
      </c>
      <c r="M103">
        <v>305.02878686102622</v>
      </c>
      <c r="N103">
        <v>313.39186605173512</v>
      </c>
      <c r="O103">
        <v>321.98423866182969</v>
      </c>
      <c r="P103">
        <v>330.4851663976055</v>
      </c>
      <c r="Q103">
        <v>338.87487905257052</v>
      </c>
      <c r="R103">
        <v>347.47757336477599</v>
      </c>
      <c r="S103">
        <v>355.94574924941139</v>
      </c>
      <c r="T103">
        <v>364.62029817308581</v>
      </c>
      <c r="U103">
        <v>373.50624953431662</v>
      </c>
      <c r="V103">
        <v>382.22941873239671</v>
      </c>
      <c r="W103">
        <v>391.15631592954787</v>
      </c>
      <c r="X103">
        <v>400.29169915541178</v>
      </c>
      <c r="Y103">
        <v>409.23390349273922</v>
      </c>
      <c r="Z103">
        <v>418.37586970017003</v>
      </c>
      <c r="AA103">
        <v>427.72206030207252</v>
      </c>
      <c r="AB103">
        <v>437.27703751212618</v>
      </c>
      <c r="AC103">
        <v>446.60137590892441</v>
      </c>
      <c r="AD103">
        <v>456.12454314666269</v>
      </c>
      <c r="AE103">
        <v>465.85077898008871</v>
      </c>
      <c r="AF103">
        <v>475.78441357095642</v>
      </c>
      <c r="AG103">
        <v>485.92986941583399</v>
      </c>
      <c r="AH103">
        <v>495.79817032083582</v>
      </c>
      <c r="AI103">
        <v>505.86687743438858</v>
      </c>
      <c r="AJ103">
        <v>516.14006062108524</v>
      </c>
      <c r="AK103">
        <v>526.62187239663524</v>
      </c>
      <c r="AL103">
        <v>537.31654960635899</v>
      </c>
    </row>
    <row r="104" spans="1:38">
      <c r="A104" t="s">
        <v>882</v>
      </c>
      <c r="B104" t="s">
        <v>909</v>
      </c>
      <c r="C104" t="s">
        <v>114</v>
      </c>
      <c r="D104" t="s">
        <v>744</v>
      </c>
      <c r="E104">
        <v>187.8</v>
      </c>
      <c r="F104">
        <v>195.42885415057029</v>
      </c>
      <c r="G104">
        <v>202.9705594661699</v>
      </c>
      <c r="H104">
        <v>209.7724257188863</v>
      </c>
      <c r="I104">
        <v>216.80223332744069</v>
      </c>
      <c r="J104">
        <v>223.62719252439129</v>
      </c>
      <c r="K104">
        <v>230.43986066712691</v>
      </c>
      <c r="L104">
        <v>237.22601483522479</v>
      </c>
      <c r="M104">
        <v>243.9710654706164</v>
      </c>
      <c r="N104">
        <v>250.6601041078188</v>
      </c>
      <c r="O104">
        <v>257.53253841861851</v>
      </c>
      <c r="P104">
        <v>264.3318324083063</v>
      </c>
      <c r="Q104">
        <v>271.04217327969661</v>
      </c>
      <c r="R104">
        <v>277.92286319380293</v>
      </c>
      <c r="S104">
        <v>284.69596128211009</v>
      </c>
      <c r="T104">
        <v>291.63412264440171</v>
      </c>
      <c r="U104">
        <v>298.74136994269452</v>
      </c>
      <c r="V104">
        <v>305.71841924166989</v>
      </c>
      <c r="W104">
        <v>312.85841623325848</v>
      </c>
      <c r="X104">
        <v>320.1651665306062</v>
      </c>
      <c r="Y104">
        <v>327.31740662664572</v>
      </c>
      <c r="Z104">
        <v>334.629422187785</v>
      </c>
      <c r="AA104">
        <v>342.10478247329303</v>
      </c>
      <c r="AB104">
        <v>349.7471364769051</v>
      </c>
      <c r="AC104">
        <v>357.20501872102221</v>
      </c>
      <c r="AD104">
        <v>364.82193016585711</v>
      </c>
      <c r="AE104">
        <v>372.60126189293288</v>
      </c>
      <c r="AF104">
        <v>380.54647729397618</v>
      </c>
      <c r="AG104">
        <v>388.66111361283492</v>
      </c>
      <c r="AH104">
        <v>396.55407319528518</v>
      </c>
      <c r="AI104">
        <v>404.60732360382531</v>
      </c>
      <c r="AJ104">
        <v>412.82412003679639</v>
      </c>
      <c r="AK104">
        <v>421.20778379935302</v>
      </c>
      <c r="AL104">
        <v>429.76170364597198</v>
      </c>
    </row>
    <row r="105" spans="1:38">
      <c r="A105" t="s">
        <v>884</v>
      </c>
      <c r="B105" t="s">
        <v>903</v>
      </c>
      <c r="C105" t="s">
        <v>107</v>
      </c>
      <c r="D105" t="s">
        <v>744</v>
      </c>
      <c r="E105">
        <v>512.1</v>
      </c>
      <c r="F105">
        <v>527.01236455591925</v>
      </c>
      <c r="G105">
        <v>538.73111717769757</v>
      </c>
      <c r="H105">
        <v>539.62915276928368</v>
      </c>
      <c r="I105">
        <v>564.89880851604369</v>
      </c>
      <c r="J105">
        <v>573.45118632711808</v>
      </c>
      <c r="K105">
        <v>577.64467701004514</v>
      </c>
      <c r="L105">
        <v>585.82299832591616</v>
      </c>
      <c r="M105">
        <v>593.57223626242262</v>
      </c>
      <c r="N105">
        <v>600.87628539005334</v>
      </c>
      <c r="O105">
        <v>607.87204185964993</v>
      </c>
      <c r="P105">
        <v>614.81861361069173</v>
      </c>
      <c r="Q105">
        <v>621.61447327871474</v>
      </c>
      <c r="R105">
        <v>628.12043521554597</v>
      </c>
      <c r="S105">
        <v>634.37573666857156</v>
      </c>
      <c r="T105">
        <v>640.38866719709893</v>
      </c>
      <c r="U105">
        <v>646.1502267081662</v>
      </c>
      <c r="V105">
        <v>651.65275722793649</v>
      </c>
      <c r="W105">
        <v>656.89065343535617</v>
      </c>
      <c r="X105">
        <v>661.86075740306865</v>
      </c>
      <c r="Y105">
        <v>666.5611743746623</v>
      </c>
      <c r="Z105">
        <v>670.99174645376809</v>
      </c>
      <c r="AA105">
        <v>675.15294732948996</v>
      </c>
      <c r="AB105">
        <v>679.0462770173217</v>
      </c>
      <c r="AC105">
        <v>682.6744987036991</v>
      </c>
      <c r="AD105">
        <v>686.03990188595344</v>
      </c>
      <c r="AE105">
        <v>689.14438132049884</v>
      </c>
      <c r="AF105">
        <v>691.98856859280613</v>
      </c>
      <c r="AG105">
        <v>694.57135842830053</v>
      </c>
      <c r="AH105">
        <v>696.89204029332802</v>
      </c>
      <c r="AI105">
        <v>698.40745068282229</v>
      </c>
      <c r="AJ105">
        <v>699.79985980183858</v>
      </c>
      <c r="AK105">
        <v>701.06989923584752</v>
      </c>
      <c r="AL105">
        <v>702.21709529574605</v>
      </c>
    </row>
    <row r="106" spans="1:38">
      <c r="A106" t="s">
        <v>884</v>
      </c>
      <c r="B106" t="s">
        <v>903</v>
      </c>
      <c r="C106" t="s">
        <v>121</v>
      </c>
      <c r="D106" t="s">
        <v>744</v>
      </c>
      <c r="E106">
        <v>5.3</v>
      </c>
      <c r="F106">
        <v>5.4543361299480022</v>
      </c>
      <c r="G106">
        <v>5.5756198419093863</v>
      </c>
      <c r="H106">
        <v>5.5849140981784871</v>
      </c>
      <c r="I106">
        <v>5.8464434390451698</v>
      </c>
      <c r="J106">
        <v>5.934956624748537</v>
      </c>
      <c r="K106">
        <v>5.978357328945985</v>
      </c>
      <c r="L106">
        <v>6.0629992015765586</v>
      </c>
      <c r="M106">
        <v>6.1432002581348168</v>
      </c>
      <c r="N106">
        <v>6.2187938148160171</v>
      </c>
      <c r="O106">
        <v>6.2911966839604458</v>
      </c>
      <c r="P106">
        <v>6.3630905138384417</v>
      </c>
      <c r="Q106">
        <v>6.4334245428181758</v>
      </c>
      <c r="R106">
        <v>6.5007582633126217</v>
      </c>
      <c r="S106">
        <v>6.5654977628264586</v>
      </c>
      <c r="T106">
        <v>6.6277288344944818</v>
      </c>
      <c r="U106">
        <v>6.6873583314846332</v>
      </c>
      <c r="V106">
        <v>6.7443069972819041</v>
      </c>
      <c r="W106">
        <v>6.7985168193856431</v>
      </c>
      <c r="X106">
        <v>6.8499551146968622</v>
      </c>
      <c r="Y106">
        <v>6.8986022733561994</v>
      </c>
      <c r="Z106">
        <v>6.9444566612086911</v>
      </c>
      <c r="AA106">
        <v>6.9875231807191884</v>
      </c>
      <c r="AB106">
        <v>7.0278173563597051</v>
      </c>
      <c r="AC106">
        <v>7.0653677858418371</v>
      </c>
      <c r="AD106">
        <v>7.1001981644123271</v>
      </c>
      <c r="AE106">
        <v>7.1323281019305673</v>
      </c>
      <c r="AF106">
        <v>7.1617641350163481</v>
      </c>
      <c r="AG106">
        <v>7.1884948245850273</v>
      </c>
      <c r="AH106">
        <v>7.2125128169393449</v>
      </c>
      <c r="AI106">
        <v>7.2281966190567424</v>
      </c>
      <c r="AJ106">
        <v>7.2426074144693304</v>
      </c>
      <c r="AK106">
        <v>7.2557517397968976</v>
      </c>
      <c r="AL106">
        <v>7.2676246925746018</v>
      </c>
    </row>
    <row r="107" spans="1:38">
      <c r="A107" t="s">
        <v>884</v>
      </c>
      <c r="B107" t="s">
        <v>904</v>
      </c>
      <c r="C107" t="s">
        <v>124</v>
      </c>
      <c r="D107" t="s">
        <v>744</v>
      </c>
      <c r="E107">
        <v>1970.9</v>
      </c>
      <c r="F107">
        <v>2028.2926563234939</v>
      </c>
      <c r="G107">
        <v>2073.394178569662</v>
      </c>
      <c r="H107">
        <v>2076.8504143584869</v>
      </c>
      <c r="I107">
        <v>2174.1047875498348</v>
      </c>
      <c r="J107">
        <v>2207.0200022107342</v>
      </c>
      <c r="K107">
        <v>2223.1593320037059</v>
      </c>
      <c r="L107">
        <v>2254.6349295070258</v>
      </c>
      <c r="M107">
        <v>2284.4591299543231</v>
      </c>
      <c r="N107">
        <v>2312.569948985074</v>
      </c>
      <c r="O107">
        <v>2339.4942536637059</v>
      </c>
      <c r="P107">
        <v>2366.2292629668282</v>
      </c>
      <c r="Q107">
        <v>2392.384232347235</v>
      </c>
      <c r="R107">
        <v>2417.4234832382731</v>
      </c>
      <c r="S107">
        <v>2441.498026557485</v>
      </c>
      <c r="T107">
        <v>2464.639766019845</v>
      </c>
      <c r="U107">
        <v>2486.8140633062389</v>
      </c>
      <c r="V107">
        <v>2507.9914454609261</v>
      </c>
      <c r="W107">
        <v>2528.1503394956908</v>
      </c>
      <c r="X107">
        <v>2547.278591614348</v>
      </c>
      <c r="Y107">
        <v>2565.3689095391951</v>
      </c>
      <c r="Z107">
        <v>2582.4206855804168</v>
      </c>
      <c r="AA107">
        <v>2598.4357428074441</v>
      </c>
      <c r="AB107">
        <v>2613.4198542734612</v>
      </c>
      <c r="AC107">
        <v>2627.3836545501281</v>
      </c>
      <c r="AD107">
        <v>2640.3359551396711</v>
      </c>
      <c r="AE107">
        <v>2652.2840483198029</v>
      </c>
      <c r="AF107">
        <v>2663.2303648497591</v>
      </c>
      <c r="AG107">
        <v>2673.1706509008741</v>
      </c>
      <c r="AH107">
        <v>2682.1021718690099</v>
      </c>
      <c r="AI107">
        <v>2687.9344748111198</v>
      </c>
      <c r="AJ107">
        <v>2693.293387392001</v>
      </c>
      <c r="AK107">
        <v>2698.1813403708879</v>
      </c>
      <c r="AL107">
        <v>2702.596510678356</v>
      </c>
    </row>
    <row r="108" spans="1:38">
      <c r="A108" t="s">
        <v>884</v>
      </c>
      <c r="B108" t="s">
        <v>904</v>
      </c>
      <c r="C108" t="s">
        <v>114</v>
      </c>
      <c r="D108" t="s">
        <v>744</v>
      </c>
      <c r="E108">
        <v>27.3</v>
      </c>
      <c r="F108">
        <v>28.094976669354811</v>
      </c>
      <c r="G108">
        <v>28.719702204552121</v>
      </c>
      <c r="H108">
        <v>28.767576392504289</v>
      </c>
      <c r="I108">
        <v>30.114699223760969</v>
      </c>
      <c r="J108">
        <v>30.57062563313869</v>
      </c>
      <c r="K108">
        <v>30.794180203816111</v>
      </c>
      <c r="L108">
        <v>31.2301656986868</v>
      </c>
      <c r="M108">
        <v>31.64327680133594</v>
      </c>
      <c r="N108">
        <v>32.032654932920238</v>
      </c>
      <c r="O108">
        <v>32.40559801360758</v>
      </c>
      <c r="P108">
        <v>32.77591906184707</v>
      </c>
      <c r="Q108">
        <v>33.138205663950217</v>
      </c>
      <c r="R108">
        <v>33.485037846874448</v>
      </c>
      <c r="S108">
        <v>33.818507344370254</v>
      </c>
      <c r="T108">
        <v>34.139056072018747</v>
      </c>
      <c r="U108">
        <v>34.446204235760483</v>
      </c>
      <c r="V108">
        <v>34.739543589772829</v>
      </c>
      <c r="W108">
        <v>35.018775314948691</v>
      </c>
      <c r="X108">
        <v>35.283731062495157</v>
      </c>
      <c r="Y108">
        <v>35.534309823136653</v>
      </c>
      <c r="Z108">
        <v>35.770503179433447</v>
      </c>
      <c r="AA108">
        <v>35.992336383704497</v>
      </c>
      <c r="AB108">
        <v>36.199889401626407</v>
      </c>
      <c r="AC108">
        <v>36.393309538392863</v>
      </c>
      <c r="AD108">
        <v>36.572718846878587</v>
      </c>
      <c r="AE108">
        <v>36.738218336359338</v>
      </c>
      <c r="AF108">
        <v>36.889841676593647</v>
      </c>
      <c r="AG108">
        <v>37.027529945504007</v>
      </c>
      <c r="AH108">
        <v>37.151245264612101</v>
      </c>
      <c r="AI108">
        <v>37.232031641556432</v>
      </c>
      <c r="AJ108">
        <v>37.30626083302127</v>
      </c>
      <c r="AK108">
        <v>37.373966508765157</v>
      </c>
      <c r="AL108">
        <v>37.435123416469182</v>
      </c>
    </row>
    <row r="109" spans="1:38">
      <c r="A109" t="s">
        <v>884</v>
      </c>
      <c r="B109" t="s">
        <v>904</v>
      </c>
      <c r="C109" t="s">
        <v>107</v>
      </c>
      <c r="D109" t="s">
        <v>744</v>
      </c>
      <c r="E109">
        <v>255.9</v>
      </c>
      <c r="F109">
        <v>263.35181427428188</v>
      </c>
      <c r="G109">
        <v>269.20775802728531</v>
      </c>
      <c r="H109">
        <v>269.65651277808962</v>
      </c>
      <c r="I109">
        <v>282.28393887767152</v>
      </c>
      <c r="J109">
        <v>286.55762269304728</v>
      </c>
      <c r="K109">
        <v>288.65313971269393</v>
      </c>
      <c r="L109">
        <v>292.73990484593241</v>
      </c>
      <c r="M109">
        <v>296.61225397296221</v>
      </c>
      <c r="N109">
        <v>300.26213909649408</v>
      </c>
      <c r="O109">
        <v>303.75796819348648</v>
      </c>
      <c r="P109">
        <v>307.22921933797312</v>
      </c>
      <c r="Q109">
        <v>310.62515858625869</v>
      </c>
      <c r="R109">
        <v>313.87623388333958</v>
      </c>
      <c r="S109">
        <v>317.00205235986618</v>
      </c>
      <c r="T109">
        <v>320.00675636738453</v>
      </c>
      <c r="U109">
        <v>322.88584849564489</v>
      </c>
      <c r="V109">
        <v>325.63550200083762</v>
      </c>
      <c r="W109">
        <v>328.25291586429933</v>
      </c>
      <c r="X109">
        <v>330.73651204734477</v>
      </c>
      <c r="Y109">
        <v>333.08534372676439</v>
      </c>
      <c r="Z109">
        <v>335.29933200062351</v>
      </c>
      <c r="AA109">
        <v>337.3787135747246</v>
      </c>
      <c r="AB109">
        <v>339.32423801744312</v>
      </c>
      <c r="AC109">
        <v>341.13728611262758</v>
      </c>
      <c r="AD109">
        <v>342.81900193832348</v>
      </c>
      <c r="AE109">
        <v>344.37033231774188</v>
      </c>
      <c r="AF109">
        <v>345.79159285861948</v>
      </c>
      <c r="AG109">
        <v>347.0822312474167</v>
      </c>
      <c r="AH109">
        <v>348.24189242542991</v>
      </c>
      <c r="AI109">
        <v>348.999153738985</v>
      </c>
      <c r="AJ109">
        <v>349.69495044579281</v>
      </c>
      <c r="AK109">
        <v>350.32959815358993</v>
      </c>
      <c r="AL109">
        <v>350.90286015657381</v>
      </c>
    </row>
    <row r="110" spans="1:38">
      <c r="A110" t="s">
        <v>884</v>
      </c>
      <c r="B110" t="s">
        <v>904</v>
      </c>
      <c r="C110" t="s">
        <v>121</v>
      </c>
      <c r="D110" t="s">
        <v>744</v>
      </c>
      <c r="E110">
        <v>6.2</v>
      </c>
      <c r="F110">
        <v>6.3805441520146449</v>
      </c>
      <c r="G110">
        <v>6.5224232112902261</v>
      </c>
      <c r="H110">
        <v>6.5332957374918159</v>
      </c>
      <c r="I110">
        <v>6.8392357211471797</v>
      </c>
      <c r="J110">
        <v>6.9427794478190439</v>
      </c>
      <c r="K110">
        <v>6.9935500829179453</v>
      </c>
      <c r="L110">
        <v>7.0925651037310686</v>
      </c>
      <c r="M110">
        <v>7.1863852076294084</v>
      </c>
      <c r="N110">
        <v>7.2748154060111903</v>
      </c>
      <c r="O110">
        <v>7.3595131019914657</v>
      </c>
      <c r="P110">
        <v>7.4436153180751594</v>
      </c>
      <c r="Q110">
        <v>7.5258928614099414</v>
      </c>
      <c r="R110">
        <v>7.6046606099128784</v>
      </c>
      <c r="S110">
        <v>7.6803936093441587</v>
      </c>
      <c r="T110">
        <v>7.7531922214841114</v>
      </c>
      <c r="U110">
        <v>7.8229474821140998</v>
      </c>
      <c r="V110">
        <v>7.8895666760656242</v>
      </c>
      <c r="W110">
        <v>7.9529819396586774</v>
      </c>
      <c r="X110">
        <v>8.0131550398340661</v>
      </c>
      <c r="Y110">
        <v>8.0700630367563093</v>
      </c>
      <c r="Z110">
        <v>8.1237040187724325</v>
      </c>
      <c r="AA110">
        <v>8.1740837208413151</v>
      </c>
      <c r="AB110">
        <v>8.2212203036660707</v>
      </c>
      <c r="AC110">
        <v>8.2651472211734713</v>
      </c>
      <c r="AD110">
        <v>8.3058921923314024</v>
      </c>
      <c r="AE110">
        <v>8.3434781569753813</v>
      </c>
      <c r="AF110">
        <v>8.3779127617172389</v>
      </c>
      <c r="AG110">
        <v>8.4091826249862578</v>
      </c>
      <c r="AH110">
        <v>8.4372791443441386</v>
      </c>
      <c r="AI110">
        <v>8.4556262336135486</v>
      </c>
      <c r="AJ110">
        <v>8.4724841452282735</v>
      </c>
      <c r="AK110">
        <v>8.487860525800146</v>
      </c>
      <c r="AL110">
        <v>8.5017496403702904</v>
      </c>
    </row>
    <row r="111" spans="1:38">
      <c r="A111" t="s">
        <v>884</v>
      </c>
      <c r="B111" t="s">
        <v>904</v>
      </c>
      <c r="C111" t="s">
        <v>106</v>
      </c>
      <c r="D111" t="s">
        <v>744</v>
      </c>
      <c r="E111">
        <v>98.4</v>
      </c>
      <c r="F111">
        <v>101.2654104126195</v>
      </c>
      <c r="G111">
        <v>103.5171683856384</v>
      </c>
      <c r="H111">
        <v>103.68972589825719</v>
      </c>
      <c r="I111">
        <v>108.5452895098198</v>
      </c>
      <c r="J111">
        <v>110.1886286557087</v>
      </c>
      <c r="K111">
        <v>110.9944077676009</v>
      </c>
      <c r="L111">
        <v>112.56587196889311</v>
      </c>
      <c r="M111">
        <v>114.0548878114087</v>
      </c>
      <c r="N111">
        <v>115.4583606373389</v>
      </c>
      <c r="O111">
        <v>116.8025950380581</v>
      </c>
      <c r="P111">
        <v>118.13737859654771</v>
      </c>
      <c r="Q111">
        <v>119.4432028326997</v>
      </c>
      <c r="R111">
        <v>120.6933232282947</v>
      </c>
      <c r="S111">
        <v>121.8952792192686</v>
      </c>
      <c r="T111">
        <v>123.0506636441994</v>
      </c>
      <c r="U111">
        <v>124.15774713548829</v>
      </c>
      <c r="V111">
        <v>125.2150582136867</v>
      </c>
      <c r="W111">
        <v>126.22151981651839</v>
      </c>
      <c r="X111">
        <v>127.17652514833421</v>
      </c>
      <c r="Y111">
        <v>128.07971013174529</v>
      </c>
      <c r="Z111">
        <v>128.9310444269689</v>
      </c>
      <c r="AA111">
        <v>129.73061905335251</v>
      </c>
      <c r="AB111">
        <v>130.47872223882919</v>
      </c>
      <c r="AC111">
        <v>131.17588492959189</v>
      </c>
      <c r="AD111">
        <v>131.8225470524855</v>
      </c>
      <c r="AE111">
        <v>132.41907268489959</v>
      </c>
      <c r="AF111">
        <v>132.96558318596391</v>
      </c>
      <c r="AG111">
        <v>133.4618661772013</v>
      </c>
      <c r="AH111">
        <v>133.90778512959079</v>
      </c>
      <c r="AI111">
        <v>134.1989711915441</v>
      </c>
      <c r="AJ111">
        <v>134.46652256297779</v>
      </c>
      <c r="AK111">
        <v>134.71056060302169</v>
      </c>
      <c r="AL111">
        <v>134.93099429232851</v>
      </c>
    </row>
    <row r="112" spans="1:38">
      <c r="A112" t="s">
        <v>884</v>
      </c>
      <c r="B112" t="s">
        <v>905</v>
      </c>
      <c r="C112" t="s">
        <v>124</v>
      </c>
      <c r="D112" t="s">
        <v>744</v>
      </c>
      <c r="E112">
        <v>23.1</v>
      </c>
      <c r="F112">
        <v>23.77267256637715</v>
      </c>
      <c r="G112">
        <v>24.30128648077487</v>
      </c>
      <c r="H112">
        <v>24.341795409042088</v>
      </c>
      <c r="I112">
        <v>25.481668573951591</v>
      </c>
      <c r="J112">
        <v>25.867452458809659</v>
      </c>
      <c r="K112">
        <v>26.056614018613629</v>
      </c>
      <c r="L112">
        <v>26.425524821965759</v>
      </c>
      <c r="M112">
        <v>26.775080370361181</v>
      </c>
      <c r="N112">
        <v>27.10455417400944</v>
      </c>
      <c r="O112">
        <v>27.420121396129488</v>
      </c>
      <c r="P112">
        <v>27.733469975409061</v>
      </c>
      <c r="Q112">
        <v>28.040020177188659</v>
      </c>
      <c r="R112">
        <v>28.333493562739921</v>
      </c>
      <c r="S112">
        <v>28.615660060620979</v>
      </c>
      <c r="T112">
        <v>28.88689359940048</v>
      </c>
      <c r="U112">
        <v>29.146788199489631</v>
      </c>
      <c r="V112">
        <v>29.394998422115471</v>
      </c>
      <c r="W112">
        <v>29.6312714203412</v>
      </c>
      <c r="X112">
        <v>29.855464745188211</v>
      </c>
      <c r="Y112">
        <v>30.06749292726947</v>
      </c>
      <c r="Z112">
        <v>30.267348844135999</v>
      </c>
      <c r="AA112">
        <v>30.45505386313458</v>
      </c>
      <c r="AB112">
        <v>30.63067564753004</v>
      </c>
      <c r="AC112">
        <v>30.794338840178579</v>
      </c>
      <c r="AD112">
        <v>30.946146716589581</v>
      </c>
      <c r="AE112">
        <v>31.086184746150209</v>
      </c>
      <c r="AF112">
        <v>31.21448141865616</v>
      </c>
      <c r="AG112">
        <v>31.330986876964928</v>
      </c>
      <c r="AH112">
        <v>31.435669070056392</v>
      </c>
      <c r="AI112">
        <v>31.50402677362467</v>
      </c>
      <c r="AJ112">
        <v>31.566836089479541</v>
      </c>
      <c r="AK112">
        <v>31.624125507416672</v>
      </c>
      <c r="AL112">
        <v>31.675873660089309</v>
      </c>
    </row>
    <row r="113" spans="1:38">
      <c r="A113" t="s">
        <v>884</v>
      </c>
      <c r="B113" t="s">
        <v>905</v>
      </c>
      <c r="C113" t="s">
        <v>107</v>
      </c>
      <c r="D113" t="s">
        <v>744</v>
      </c>
      <c r="E113">
        <v>68.099999999999994</v>
      </c>
      <c r="F113">
        <v>70.083073669709236</v>
      </c>
      <c r="G113">
        <v>71.641454949816818</v>
      </c>
      <c r="H113">
        <v>71.760877374708485</v>
      </c>
      <c r="I113">
        <v>75.121282679052072</v>
      </c>
      <c r="J113">
        <v>76.258593612334963</v>
      </c>
      <c r="K113">
        <v>76.816251717211614</v>
      </c>
      <c r="L113">
        <v>77.903819929691252</v>
      </c>
      <c r="M113">
        <v>78.934327845090749</v>
      </c>
      <c r="N113">
        <v>79.90563373376807</v>
      </c>
      <c r="O113">
        <v>80.835942297680447</v>
      </c>
      <c r="P113">
        <v>81.759710187244877</v>
      </c>
      <c r="Q113">
        <v>82.663436106776928</v>
      </c>
      <c r="R113">
        <v>83.528610892752738</v>
      </c>
      <c r="S113">
        <v>84.360452386505997</v>
      </c>
      <c r="T113">
        <v>85.160062948881915</v>
      </c>
      <c r="U113">
        <v>85.926245730962933</v>
      </c>
      <c r="V113">
        <v>86.65798236130145</v>
      </c>
      <c r="W113">
        <v>87.354527433992871</v>
      </c>
      <c r="X113">
        <v>88.015461002048355</v>
      </c>
      <c r="Y113">
        <v>88.640531097274931</v>
      </c>
      <c r="Z113">
        <v>89.229716722322991</v>
      </c>
      <c r="AA113">
        <v>89.783080869240891</v>
      </c>
      <c r="AB113">
        <v>90.300823012848284</v>
      </c>
      <c r="AC113">
        <v>90.78331060676021</v>
      </c>
      <c r="AD113">
        <v>91.230848112543299</v>
      </c>
      <c r="AE113">
        <v>91.643687498390875</v>
      </c>
      <c r="AF113">
        <v>92.021912753700619</v>
      </c>
      <c r="AG113">
        <v>92.365376897026479</v>
      </c>
      <c r="AH113">
        <v>92.673985440296107</v>
      </c>
      <c r="AI113">
        <v>92.875507501464938</v>
      </c>
      <c r="AJ113">
        <v>93.060672627426683</v>
      </c>
      <c r="AK113">
        <v>93.22956480757901</v>
      </c>
      <c r="AL113">
        <v>93.38212104987366</v>
      </c>
    </row>
    <row r="114" spans="1:38">
      <c r="A114" t="s">
        <v>884</v>
      </c>
      <c r="B114" t="s">
        <v>905</v>
      </c>
      <c r="C114" t="s">
        <v>121</v>
      </c>
      <c r="D114" t="s">
        <v>744</v>
      </c>
      <c r="E114">
        <v>0.7</v>
      </c>
      <c r="F114">
        <v>0.72038401716294365</v>
      </c>
      <c r="G114">
        <v>0.73640262062954154</v>
      </c>
      <c r="H114">
        <v>0.73763016391036629</v>
      </c>
      <c r="I114">
        <v>0.77217177496822986</v>
      </c>
      <c r="J114">
        <v>0.78386219572150484</v>
      </c>
      <c r="K114">
        <v>0.78959436420041307</v>
      </c>
      <c r="L114">
        <v>0.80077347945350774</v>
      </c>
      <c r="M114">
        <v>0.81136607182912668</v>
      </c>
      <c r="N114">
        <v>0.82135012648513428</v>
      </c>
      <c r="O114">
        <v>0.83091276957968152</v>
      </c>
      <c r="P114">
        <v>0.84040818107300175</v>
      </c>
      <c r="Q114">
        <v>0.84969758112692884</v>
      </c>
      <c r="R114">
        <v>0.85859071402242171</v>
      </c>
      <c r="S114">
        <v>0.86714121395821142</v>
      </c>
      <c r="T114">
        <v>0.87536041210304472</v>
      </c>
      <c r="U114">
        <v>0.8832360060451403</v>
      </c>
      <c r="V114">
        <v>0.89075752794289298</v>
      </c>
      <c r="W114">
        <v>0.897917315767915</v>
      </c>
      <c r="X114">
        <v>0.90471105288449127</v>
      </c>
      <c r="Y114">
        <v>0.91113614931119613</v>
      </c>
      <c r="Z114">
        <v>0.91719238921624224</v>
      </c>
      <c r="AA114">
        <v>0.92288042009498716</v>
      </c>
      <c r="AB114">
        <v>0.928202292349395</v>
      </c>
      <c r="AC114">
        <v>0.9331617830357144</v>
      </c>
      <c r="AD114">
        <v>0.93776202171483569</v>
      </c>
      <c r="AE114">
        <v>0.94200559836818809</v>
      </c>
      <c r="AF114">
        <v>0.94589337632291393</v>
      </c>
      <c r="AG114">
        <v>0.94942384475651298</v>
      </c>
      <c r="AH114">
        <v>0.95259603242595114</v>
      </c>
      <c r="AI114">
        <v>0.95466747798862639</v>
      </c>
      <c r="AJ114">
        <v>0.95657079059028893</v>
      </c>
      <c r="AK114">
        <v>0.95830683355808088</v>
      </c>
      <c r="AL114">
        <v>0.95987495939664558</v>
      </c>
    </row>
    <row r="115" spans="1:38">
      <c r="A115" t="s">
        <v>884</v>
      </c>
      <c r="B115" t="s">
        <v>906</v>
      </c>
      <c r="C115" t="s">
        <v>114</v>
      </c>
      <c r="D115" t="s">
        <v>744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>
      <c r="A116" t="s">
        <v>884</v>
      </c>
      <c r="B116" t="s">
        <v>907</v>
      </c>
      <c r="C116" t="s">
        <v>114</v>
      </c>
      <c r="D116" t="s">
        <v>744</v>
      </c>
      <c r="E116">
        <v>231</v>
      </c>
      <c r="F116">
        <v>240.38373433856091</v>
      </c>
      <c r="G116">
        <v>249.66027282580001</v>
      </c>
      <c r="H116">
        <v>258.02678562866208</v>
      </c>
      <c r="I116">
        <v>266.67367358167633</v>
      </c>
      <c r="J116">
        <v>275.0685914437401</v>
      </c>
      <c r="K116">
        <v>283.44839091643388</v>
      </c>
      <c r="L116">
        <v>291.79557735323181</v>
      </c>
      <c r="M116">
        <v>300.0922051315888</v>
      </c>
      <c r="N116">
        <v>308.31993636265253</v>
      </c>
      <c r="O116">
        <v>316.77325013152762</v>
      </c>
      <c r="P116">
        <v>325.13659896868342</v>
      </c>
      <c r="Q116">
        <v>333.3905326283807</v>
      </c>
      <c r="R116">
        <v>341.85400105308031</v>
      </c>
      <c r="S116">
        <v>350.18512809460827</v>
      </c>
      <c r="T116">
        <v>358.71928823672403</v>
      </c>
      <c r="U116">
        <v>367.46142948222803</v>
      </c>
      <c r="V116">
        <v>376.04342302889108</v>
      </c>
      <c r="W116">
        <v>384.82584744346491</v>
      </c>
      <c r="X116">
        <v>393.81338375170412</v>
      </c>
      <c r="Y116">
        <v>402.61086757590613</v>
      </c>
      <c r="Z116">
        <v>411.60488032682821</v>
      </c>
      <c r="AA116">
        <v>420.79981230740509</v>
      </c>
      <c r="AB116">
        <v>430.20015189651258</v>
      </c>
      <c r="AC116">
        <v>439.37358532777478</v>
      </c>
      <c r="AD116">
        <v>448.74262975672519</v>
      </c>
      <c r="AE116">
        <v>458.3114563219782</v>
      </c>
      <c r="AF116">
        <v>468.08432510600909</v>
      </c>
      <c r="AG116">
        <v>478.06558703176171</v>
      </c>
      <c r="AH116">
        <v>487.77417948940831</v>
      </c>
      <c r="AI116">
        <v>497.67993478425802</v>
      </c>
      <c r="AJ116">
        <v>507.78685691427029</v>
      </c>
      <c r="AK116">
        <v>518.09903119089745</v>
      </c>
      <c r="AL116">
        <v>528.62062589041284</v>
      </c>
    </row>
    <row r="117" spans="1:38">
      <c r="A117" t="s">
        <v>884</v>
      </c>
      <c r="B117" t="s">
        <v>908</v>
      </c>
      <c r="C117" t="s">
        <v>114</v>
      </c>
      <c r="D117" t="s">
        <v>744</v>
      </c>
      <c r="E117">
        <v>461.9</v>
      </c>
      <c r="F117">
        <v>480.66340645446451</v>
      </c>
      <c r="G117">
        <v>499.21246761141572</v>
      </c>
      <c r="H117">
        <v>515.94187135012555</v>
      </c>
      <c r="I117">
        <v>533.23190401461591</v>
      </c>
      <c r="J117">
        <v>550.01810557516683</v>
      </c>
      <c r="K117">
        <v>566.77407690173527</v>
      </c>
      <c r="L117">
        <v>583.464836274709</v>
      </c>
      <c r="M117">
        <v>600.05450021766603</v>
      </c>
      <c r="N117">
        <v>616.50640089138176</v>
      </c>
      <c r="O117">
        <v>633.40936898594191</v>
      </c>
      <c r="P117">
        <v>650.1324461629215</v>
      </c>
      <c r="Q117">
        <v>666.6367403508616</v>
      </c>
      <c r="R117">
        <v>683.56001336111592</v>
      </c>
      <c r="S117">
        <v>700.21866089566913</v>
      </c>
      <c r="T117">
        <v>717.28328673828059</v>
      </c>
      <c r="U117">
        <v>734.76378475255899</v>
      </c>
      <c r="V117">
        <v>751.92405669716368</v>
      </c>
      <c r="W117">
        <v>769.48510361098022</v>
      </c>
      <c r="X117">
        <v>787.45628551909999</v>
      </c>
      <c r="Y117">
        <v>805.04744473294807</v>
      </c>
      <c r="Z117">
        <v>823.03157672277894</v>
      </c>
      <c r="AA117">
        <v>841.41746019389802</v>
      </c>
      <c r="AB117">
        <v>860.21406996103531</v>
      </c>
      <c r="AC117">
        <v>878.55696564025618</v>
      </c>
      <c r="AD117">
        <v>897.29099863476767</v>
      </c>
      <c r="AE117">
        <v>916.42450941611139</v>
      </c>
      <c r="AF117">
        <v>935.96601630504586</v>
      </c>
      <c r="AG117">
        <v>955.92421926394252</v>
      </c>
      <c r="AH117">
        <v>975.33720132535802</v>
      </c>
      <c r="AI117">
        <v>995.14442370930192</v>
      </c>
      <c r="AJ117">
        <v>1015.353892678361</v>
      </c>
      <c r="AK117">
        <v>1035.9737770869069</v>
      </c>
      <c r="AL117">
        <v>1057.012411683037</v>
      </c>
    </row>
    <row r="118" spans="1:38">
      <c r="A118" t="s">
        <v>884</v>
      </c>
      <c r="B118" t="s">
        <v>909</v>
      </c>
      <c r="C118" t="s">
        <v>114</v>
      </c>
      <c r="D118" t="s">
        <v>744</v>
      </c>
      <c r="E118">
        <v>308</v>
      </c>
      <c r="F118">
        <v>320.51164578474788</v>
      </c>
      <c r="G118">
        <v>332.88036376773329</v>
      </c>
      <c r="H118">
        <v>344.03571417154939</v>
      </c>
      <c r="I118">
        <v>355.56489810890167</v>
      </c>
      <c r="J118">
        <v>366.75812192498682</v>
      </c>
      <c r="K118">
        <v>377.93118788857862</v>
      </c>
      <c r="L118">
        <v>389.06076980430907</v>
      </c>
      <c r="M118">
        <v>400.12294017545167</v>
      </c>
      <c r="N118">
        <v>411.09324848353668</v>
      </c>
      <c r="O118">
        <v>422.36433350870351</v>
      </c>
      <c r="P118">
        <v>433.51546529157793</v>
      </c>
      <c r="Q118">
        <v>444.52071017117419</v>
      </c>
      <c r="R118">
        <v>455.80533473744038</v>
      </c>
      <c r="S118">
        <v>466.91350412614452</v>
      </c>
      <c r="T118">
        <v>478.29238431563198</v>
      </c>
      <c r="U118">
        <v>489.9485726429707</v>
      </c>
      <c r="V118">
        <v>501.39123070518821</v>
      </c>
      <c r="W118">
        <v>513.10112992461984</v>
      </c>
      <c r="X118">
        <v>525.08451166893872</v>
      </c>
      <c r="Y118">
        <v>536.81449010120809</v>
      </c>
      <c r="Z118">
        <v>548.80650710243754</v>
      </c>
      <c r="AA118">
        <v>561.06641640987357</v>
      </c>
      <c r="AB118">
        <v>573.60020252868344</v>
      </c>
      <c r="AC118">
        <v>585.8314471036997</v>
      </c>
      <c r="AD118">
        <v>598.32350634230022</v>
      </c>
      <c r="AE118">
        <v>611.0819417626376</v>
      </c>
      <c r="AF118">
        <v>624.11243347467882</v>
      </c>
      <c r="AG118">
        <v>637.42078270901561</v>
      </c>
      <c r="AH118">
        <v>650.36557265254442</v>
      </c>
      <c r="AI118">
        <v>663.57324637901058</v>
      </c>
      <c r="AJ118">
        <v>677.04914255236042</v>
      </c>
      <c r="AK118">
        <v>690.79870825452997</v>
      </c>
      <c r="AL118">
        <v>704.82750118721708</v>
      </c>
    </row>
    <row r="119" spans="1:38">
      <c r="A119" t="s">
        <v>885</v>
      </c>
      <c r="B119" t="s">
        <v>903</v>
      </c>
      <c r="C119" t="s">
        <v>107</v>
      </c>
      <c r="D119" t="s">
        <v>744</v>
      </c>
      <c r="E119">
        <v>284.7</v>
      </c>
      <c r="F119">
        <v>292.99047098041439</v>
      </c>
      <c r="G119">
        <v>299.50546584747212</v>
      </c>
      <c r="H119">
        <v>300.00472523611609</v>
      </c>
      <c r="I119">
        <v>314.0532919049358</v>
      </c>
      <c r="J119">
        <v>318.8079530313035</v>
      </c>
      <c r="K119">
        <v>321.13930783979657</v>
      </c>
      <c r="L119">
        <v>325.68601371487671</v>
      </c>
      <c r="M119">
        <v>329.99417235678908</v>
      </c>
      <c r="N119">
        <v>334.05483001473971</v>
      </c>
      <c r="O119">
        <v>337.94409357047903</v>
      </c>
      <c r="P119">
        <v>341.806013073548</v>
      </c>
      <c r="Q119">
        <v>345.58414478119522</v>
      </c>
      <c r="R119">
        <v>349.20110897454782</v>
      </c>
      <c r="S119">
        <v>352.67871944843262</v>
      </c>
      <c r="T119">
        <v>356.02158475105261</v>
      </c>
      <c r="U119">
        <v>359.2247013157878</v>
      </c>
      <c r="V119">
        <v>362.28381172191672</v>
      </c>
      <c r="W119">
        <v>365.19579971303631</v>
      </c>
      <c r="X119">
        <v>367.95890965173521</v>
      </c>
      <c r="Y119">
        <v>370.57208815556788</v>
      </c>
      <c r="Z119">
        <v>373.03524744266309</v>
      </c>
      <c r="AA119">
        <v>375.34865085863271</v>
      </c>
      <c r="AB119">
        <v>377.51313233124682</v>
      </c>
      <c r="AC119">
        <v>379.53022804323979</v>
      </c>
      <c r="AD119">
        <v>381.40121083173392</v>
      </c>
      <c r="AE119">
        <v>383.12713407917602</v>
      </c>
      <c r="AF119">
        <v>384.70834891304798</v>
      </c>
      <c r="AG119">
        <v>386.1442408602561</v>
      </c>
      <c r="AH119">
        <v>387.43441490238331</v>
      </c>
      <c r="AI119">
        <v>388.27690140480269</v>
      </c>
      <c r="AJ119">
        <v>389.05100583007902</v>
      </c>
      <c r="AK119">
        <v>389.75707930569382</v>
      </c>
      <c r="AL119">
        <v>390.39485848603567</v>
      </c>
    </row>
    <row r="120" spans="1:38">
      <c r="A120" t="s">
        <v>885</v>
      </c>
      <c r="B120" t="s">
        <v>903</v>
      </c>
      <c r="C120" t="s">
        <v>121</v>
      </c>
      <c r="D120" t="s">
        <v>744</v>
      </c>
      <c r="E120">
        <v>14.1</v>
      </c>
      <c r="F120">
        <v>14.51059234571072</v>
      </c>
      <c r="G120">
        <v>14.833252786966479</v>
      </c>
      <c r="H120">
        <v>14.857979015908811</v>
      </c>
      <c r="I120">
        <v>15.553745752931491</v>
      </c>
      <c r="J120">
        <v>15.789224228104599</v>
      </c>
      <c r="K120">
        <v>15.904686478894041</v>
      </c>
      <c r="L120">
        <v>16.12986580042066</v>
      </c>
      <c r="M120">
        <v>16.343230875415269</v>
      </c>
      <c r="N120">
        <v>16.54433826205771</v>
      </c>
      <c r="O120">
        <v>16.736957215819299</v>
      </c>
      <c r="P120">
        <v>16.92822193304189</v>
      </c>
      <c r="Q120">
        <v>17.11533699127099</v>
      </c>
      <c r="R120">
        <v>17.294470096737349</v>
      </c>
      <c r="S120">
        <v>17.466701595443979</v>
      </c>
      <c r="T120">
        <v>17.632259729504192</v>
      </c>
      <c r="U120">
        <v>17.79089669319497</v>
      </c>
      <c r="V120">
        <v>17.942401634278269</v>
      </c>
      <c r="W120">
        <v>18.086620217610861</v>
      </c>
      <c r="X120">
        <v>18.223465493816182</v>
      </c>
      <c r="Y120">
        <v>18.352885293268379</v>
      </c>
      <c r="Z120">
        <v>18.47487526849859</v>
      </c>
      <c r="AA120">
        <v>18.58944846191331</v>
      </c>
      <c r="AB120">
        <v>18.69664617446638</v>
      </c>
      <c r="AC120">
        <v>18.796544486862249</v>
      </c>
      <c r="AD120">
        <v>18.88920643739883</v>
      </c>
      <c r="AE120">
        <v>18.974684195702071</v>
      </c>
      <c r="AF120">
        <v>19.05299515164727</v>
      </c>
      <c r="AG120">
        <v>19.124108872952618</v>
      </c>
      <c r="AH120">
        <v>19.18800579600844</v>
      </c>
      <c r="AI120">
        <v>19.229730628056618</v>
      </c>
      <c r="AJ120">
        <v>19.268068781890111</v>
      </c>
      <c r="AK120">
        <v>19.303037647384201</v>
      </c>
      <c r="AL120">
        <v>19.33462418213243</v>
      </c>
    </row>
    <row r="121" spans="1:38">
      <c r="A121" t="s">
        <v>885</v>
      </c>
      <c r="B121" t="s">
        <v>904</v>
      </c>
      <c r="C121" t="s">
        <v>124</v>
      </c>
      <c r="D121" t="s">
        <v>744</v>
      </c>
      <c r="E121">
        <v>1721.2</v>
      </c>
      <c r="F121">
        <v>1771.3213862012269</v>
      </c>
      <c r="G121">
        <v>1810.708843753667</v>
      </c>
      <c r="H121">
        <v>1813.727197317889</v>
      </c>
      <c r="I121">
        <v>1898.6600843933111</v>
      </c>
      <c r="J121">
        <v>1927.405158965506</v>
      </c>
      <c r="K121">
        <v>1941.4997423739301</v>
      </c>
      <c r="L121">
        <v>1968.9875897648251</v>
      </c>
      <c r="M121">
        <v>1995.0332611889901</v>
      </c>
      <c r="N121">
        <v>2019.5826252945899</v>
      </c>
      <c r="O121">
        <v>2043.0957985722109</v>
      </c>
      <c r="P121">
        <v>2066.4436589469301</v>
      </c>
      <c r="Q121">
        <v>2089.284966622386</v>
      </c>
      <c r="R121">
        <v>2111.1519099648458</v>
      </c>
      <c r="S121">
        <v>2132.1763678069619</v>
      </c>
      <c r="T121">
        <v>2152.3862018739442</v>
      </c>
      <c r="U121">
        <v>2171.7511622927082</v>
      </c>
      <c r="V121">
        <v>2190.2455101361538</v>
      </c>
      <c r="W121">
        <v>2207.8504055710509</v>
      </c>
      <c r="X121">
        <v>2224.555234606838</v>
      </c>
      <c r="Y121">
        <v>2240.3536288491869</v>
      </c>
      <c r="Z121">
        <v>2255.2450575985658</v>
      </c>
      <c r="AA121">
        <v>2269.2311129535601</v>
      </c>
      <c r="AB121">
        <v>2282.3168365596839</v>
      </c>
      <c r="AC121">
        <v>2294.5115156586739</v>
      </c>
      <c r="AD121">
        <v>2305.822845393679</v>
      </c>
      <c r="AE121">
        <v>2316.2571941590359</v>
      </c>
      <c r="AF121">
        <v>2325.816684752856</v>
      </c>
      <c r="AG121">
        <v>2334.4976022784431</v>
      </c>
      <c r="AH121">
        <v>2342.297558587924</v>
      </c>
      <c r="AI121">
        <v>2347.3909473057479</v>
      </c>
      <c r="AJ121">
        <v>2352.070921091437</v>
      </c>
      <c r="AK121">
        <v>2356.339602743099</v>
      </c>
      <c r="AL121">
        <v>2360.1954001621521</v>
      </c>
    </row>
    <row r="122" spans="1:38">
      <c r="A122" t="s">
        <v>885</v>
      </c>
      <c r="B122" t="s">
        <v>904</v>
      </c>
      <c r="C122" t="s">
        <v>107</v>
      </c>
      <c r="D122" t="s">
        <v>744</v>
      </c>
      <c r="E122">
        <v>59.5</v>
      </c>
      <c r="F122">
        <v>61.232641458850217</v>
      </c>
      <c r="G122">
        <v>62.594222753511033</v>
      </c>
      <c r="H122">
        <v>62.698563932381127</v>
      </c>
      <c r="I122">
        <v>65.634600872299544</v>
      </c>
      <c r="J122">
        <v>66.628286636327914</v>
      </c>
      <c r="K122">
        <v>67.115520957035116</v>
      </c>
      <c r="L122">
        <v>68.065745753548157</v>
      </c>
      <c r="M122">
        <v>68.966116105475777</v>
      </c>
      <c r="N122">
        <v>69.81476075123642</v>
      </c>
      <c r="O122">
        <v>70.627585414272929</v>
      </c>
      <c r="P122">
        <v>71.434695391205153</v>
      </c>
      <c r="Q122">
        <v>72.224294395788959</v>
      </c>
      <c r="R122">
        <v>72.980210691905853</v>
      </c>
      <c r="S122">
        <v>73.707003186447977</v>
      </c>
      <c r="T122">
        <v>74.405635028758809</v>
      </c>
      <c r="U122">
        <v>75.075060513836931</v>
      </c>
      <c r="V122">
        <v>75.714389875145912</v>
      </c>
      <c r="W122">
        <v>76.322971840272785</v>
      </c>
      <c r="X122">
        <v>76.900439495181757</v>
      </c>
      <c r="Y122">
        <v>77.446572691451678</v>
      </c>
      <c r="Z122">
        <v>77.961353083380601</v>
      </c>
      <c r="AA122">
        <v>78.44483570807391</v>
      </c>
      <c r="AB122">
        <v>78.897194849698579</v>
      </c>
      <c r="AC122">
        <v>79.318751558035729</v>
      </c>
      <c r="AD122">
        <v>79.70977184576104</v>
      </c>
      <c r="AE122">
        <v>80.070475861295989</v>
      </c>
      <c r="AF122">
        <v>80.400936987447693</v>
      </c>
      <c r="AG122">
        <v>80.701026804303609</v>
      </c>
      <c r="AH122">
        <v>80.970662756205854</v>
      </c>
      <c r="AI122">
        <v>81.146735629033245</v>
      </c>
      <c r="AJ122">
        <v>81.308517200174563</v>
      </c>
      <c r="AK122">
        <v>81.456080852436884</v>
      </c>
      <c r="AL122">
        <v>81.58937154871488</v>
      </c>
    </row>
    <row r="123" spans="1:38">
      <c r="A123" t="s">
        <v>885</v>
      </c>
      <c r="B123" t="s">
        <v>904</v>
      </c>
      <c r="C123" t="s">
        <v>121</v>
      </c>
      <c r="D123" t="s">
        <v>744</v>
      </c>
      <c r="E123">
        <v>6.9</v>
      </c>
      <c r="F123">
        <v>7.100928169177589</v>
      </c>
      <c r="G123">
        <v>7.2588258319197676</v>
      </c>
      <c r="H123">
        <v>7.2709259014021823</v>
      </c>
      <c r="I123">
        <v>7.6114074961154099</v>
      </c>
      <c r="J123">
        <v>7.7266416435405487</v>
      </c>
      <c r="K123">
        <v>7.7831444471183584</v>
      </c>
      <c r="L123">
        <v>7.893338583184577</v>
      </c>
      <c r="M123">
        <v>7.9977512794585346</v>
      </c>
      <c r="N123">
        <v>8.0961655324963253</v>
      </c>
      <c r="O123">
        <v>8.1904258715711471</v>
      </c>
      <c r="P123">
        <v>8.2840234991481605</v>
      </c>
      <c r="Q123">
        <v>8.3755904425368701</v>
      </c>
      <c r="R123">
        <v>8.4632513239353013</v>
      </c>
      <c r="S123">
        <v>8.5475348233023709</v>
      </c>
      <c r="T123">
        <v>8.6285526335871552</v>
      </c>
      <c r="U123">
        <v>8.7061834881592404</v>
      </c>
      <c r="V123">
        <v>8.780324204008517</v>
      </c>
      <c r="W123">
        <v>8.8508992554265919</v>
      </c>
      <c r="X123">
        <v>8.9178660927185582</v>
      </c>
      <c r="Y123">
        <v>8.9811991860675047</v>
      </c>
      <c r="Z123">
        <v>9.040896407988674</v>
      </c>
      <c r="AA123">
        <v>9.0969641409363025</v>
      </c>
      <c r="AB123">
        <v>9.1494225960154658</v>
      </c>
      <c r="AC123">
        <v>9.198309004209186</v>
      </c>
      <c r="AD123">
        <v>9.2436542140462379</v>
      </c>
      <c r="AE123">
        <v>9.2854837553435701</v>
      </c>
      <c r="AF123">
        <v>9.3238061380401529</v>
      </c>
      <c r="AG123">
        <v>9.3586064697427727</v>
      </c>
      <c r="AH123">
        <v>9.3898751767700901</v>
      </c>
      <c r="AI123">
        <v>9.4102937116021756</v>
      </c>
      <c r="AJ123">
        <v>9.4290549358185629</v>
      </c>
      <c r="AK123">
        <v>9.4461673593582276</v>
      </c>
      <c r="AL123">
        <v>9.4616245997669353</v>
      </c>
    </row>
    <row r="124" spans="1:38">
      <c r="A124" t="s">
        <v>885</v>
      </c>
      <c r="B124" t="s">
        <v>904</v>
      </c>
      <c r="C124" t="s">
        <v>106</v>
      </c>
      <c r="D124" t="s">
        <v>744</v>
      </c>
      <c r="E124">
        <v>40.700000000000003</v>
      </c>
      <c r="F124">
        <v>41.885184997902591</v>
      </c>
      <c r="G124">
        <v>42.816552370889063</v>
      </c>
      <c r="H124">
        <v>42.887925244502732</v>
      </c>
      <c r="I124">
        <v>44.896273201724227</v>
      </c>
      <c r="J124">
        <v>45.575987665521787</v>
      </c>
      <c r="K124">
        <v>45.909272318509743</v>
      </c>
      <c r="L124">
        <v>46.559258019653953</v>
      </c>
      <c r="M124">
        <v>47.175141604922089</v>
      </c>
      <c r="N124">
        <v>47.755643068492823</v>
      </c>
      <c r="O124">
        <v>48.311642459847199</v>
      </c>
      <c r="P124">
        <v>48.863732813815957</v>
      </c>
      <c r="Q124">
        <v>49.403845074094299</v>
      </c>
      <c r="R124">
        <v>49.920917229589392</v>
      </c>
      <c r="S124">
        <v>50.418067725856012</v>
      </c>
      <c r="T124">
        <v>50.895955389419889</v>
      </c>
      <c r="U124">
        <v>51.353864922910297</v>
      </c>
      <c r="V124">
        <v>51.791187696108217</v>
      </c>
      <c r="W124">
        <v>52.207478216791642</v>
      </c>
      <c r="X124">
        <v>52.602485503426863</v>
      </c>
      <c r="Y124">
        <v>52.976058967093827</v>
      </c>
      <c r="Z124">
        <v>53.328186058715808</v>
      </c>
      <c r="AA124">
        <v>53.658904425522827</v>
      </c>
      <c r="AB124">
        <v>53.968333283743398</v>
      </c>
      <c r="AC124">
        <v>54.256692242219401</v>
      </c>
      <c r="AD124">
        <v>54.524163262562602</v>
      </c>
      <c r="AE124">
        <v>54.77089693369323</v>
      </c>
      <c r="AF124">
        <v>54.996943451918</v>
      </c>
      <c r="AG124">
        <v>55.202214973700123</v>
      </c>
      <c r="AH124">
        <v>55.386655028194603</v>
      </c>
      <c r="AI124">
        <v>55.507094791624432</v>
      </c>
      <c r="AJ124">
        <v>55.617758824321093</v>
      </c>
      <c r="AK124">
        <v>55.718697322591282</v>
      </c>
      <c r="AL124">
        <v>55.809872639204968</v>
      </c>
    </row>
    <row r="125" spans="1:38">
      <c r="A125" t="s">
        <v>885</v>
      </c>
      <c r="B125" t="s">
        <v>905</v>
      </c>
      <c r="C125" t="s">
        <v>107</v>
      </c>
      <c r="D125" t="s">
        <v>744</v>
      </c>
      <c r="E125">
        <v>33.4</v>
      </c>
      <c r="F125">
        <v>34.372608818917598</v>
      </c>
      <c r="G125">
        <v>35.136925041466696</v>
      </c>
      <c r="H125">
        <v>35.195496392294622</v>
      </c>
      <c r="I125">
        <v>36.843624691341248</v>
      </c>
      <c r="J125">
        <v>37.401424767283231</v>
      </c>
      <c r="K125">
        <v>37.674931091848279</v>
      </c>
      <c r="L125">
        <v>38.20833459106737</v>
      </c>
      <c r="M125">
        <v>38.71375257013262</v>
      </c>
      <c r="N125">
        <v>39.190134606576407</v>
      </c>
      <c r="O125">
        <v>39.646409291373367</v>
      </c>
      <c r="P125">
        <v>40.099476068340373</v>
      </c>
      <c r="Q125">
        <v>40.542713156627748</v>
      </c>
      <c r="R125">
        <v>40.967042640498413</v>
      </c>
      <c r="S125">
        <v>41.375023637434658</v>
      </c>
      <c r="T125">
        <v>41.767196806059573</v>
      </c>
      <c r="U125">
        <v>42.142975145582398</v>
      </c>
      <c r="V125">
        <v>42.501859190418038</v>
      </c>
      <c r="W125">
        <v>42.843483352354802</v>
      </c>
      <c r="X125">
        <v>43.167641666202869</v>
      </c>
      <c r="Y125">
        <v>43.474210552848497</v>
      </c>
      <c r="Z125">
        <v>43.763179714032127</v>
      </c>
      <c r="AA125">
        <v>44.034580044532248</v>
      </c>
      <c r="AB125">
        <v>44.288509377813988</v>
      </c>
      <c r="AC125">
        <v>44.525147933418367</v>
      </c>
      <c r="AD125">
        <v>44.744645036107883</v>
      </c>
      <c r="AE125">
        <v>44.947124264996397</v>
      </c>
      <c r="AF125">
        <v>45.132626813121902</v>
      </c>
      <c r="AG125">
        <v>45.301080592667908</v>
      </c>
      <c r="AH125">
        <v>45.452439261466807</v>
      </c>
      <c r="AI125">
        <v>45.551276806885888</v>
      </c>
      <c r="AJ125">
        <v>45.642092008165207</v>
      </c>
      <c r="AK125">
        <v>45.724926058342717</v>
      </c>
      <c r="AL125">
        <v>45.799748062639942</v>
      </c>
    </row>
    <row r="126" spans="1:38">
      <c r="A126" t="s">
        <v>885</v>
      </c>
      <c r="B126" t="s">
        <v>905</v>
      </c>
      <c r="C126" t="s">
        <v>121</v>
      </c>
      <c r="D126" t="s">
        <v>744</v>
      </c>
      <c r="E126">
        <v>1.7</v>
      </c>
      <c r="F126">
        <v>1.7495040416814349</v>
      </c>
      <c r="G126">
        <v>1.78840636438603</v>
      </c>
      <c r="H126">
        <v>1.7913875409251749</v>
      </c>
      <c r="I126">
        <v>1.8752743106371299</v>
      </c>
      <c r="J126">
        <v>1.903665332466512</v>
      </c>
      <c r="K126">
        <v>1.9175863130581461</v>
      </c>
      <c r="L126">
        <v>1.9447355929585191</v>
      </c>
      <c r="M126">
        <v>1.970460460156451</v>
      </c>
      <c r="N126">
        <v>1.9947074500353259</v>
      </c>
      <c r="O126">
        <v>2.01793101183637</v>
      </c>
      <c r="P126">
        <v>2.0409912968915762</v>
      </c>
      <c r="Q126">
        <v>2.0635512684511128</v>
      </c>
      <c r="R126">
        <v>2.085148876911596</v>
      </c>
      <c r="S126">
        <v>2.1059143767556558</v>
      </c>
      <c r="T126">
        <v>2.1258752865359658</v>
      </c>
      <c r="U126">
        <v>2.1450017289667689</v>
      </c>
      <c r="V126">
        <v>2.1632682821470262</v>
      </c>
      <c r="W126">
        <v>2.1806563382935078</v>
      </c>
      <c r="X126">
        <v>2.19715541414805</v>
      </c>
      <c r="Y126">
        <v>2.2127592197557622</v>
      </c>
      <c r="Z126">
        <v>2.2274672309537311</v>
      </c>
      <c r="AA126">
        <v>2.2412810202306832</v>
      </c>
      <c r="AB126">
        <v>2.2542055671342451</v>
      </c>
      <c r="AC126">
        <v>2.266250044515306</v>
      </c>
      <c r="AD126">
        <v>2.2774220527360289</v>
      </c>
      <c r="AE126">
        <v>2.287727881751314</v>
      </c>
      <c r="AF126">
        <v>2.2971696282127909</v>
      </c>
      <c r="AG126">
        <v>2.3057436229801032</v>
      </c>
      <c r="AH126">
        <v>2.3134475073201668</v>
      </c>
      <c r="AI126">
        <v>2.3184781608295211</v>
      </c>
      <c r="AJ126">
        <v>2.3231004914335589</v>
      </c>
      <c r="AK126">
        <v>2.3273165957839108</v>
      </c>
      <c r="AL126">
        <v>2.331124901391854</v>
      </c>
    </row>
    <row r="127" spans="1:38">
      <c r="A127" t="s">
        <v>885</v>
      </c>
      <c r="B127" t="s">
        <v>906</v>
      </c>
      <c r="C127" t="s">
        <v>114</v>
      </c>
      <c r="D127" t="s">
        <v>744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t="s">
        <v>885</v>
      </c>
      <c r="B128" t="s">
        <v>907</v>
      </c>
      <c r="C128" t="s">
        <v>114</v>
      </c>
      <c r="D128" t="s">
        <v>744</v>
      </c>
      <c r="E128">
        <v>67.8</v>
      </c>
      <c r="F128">
        <v>70.554186961707501</v>
      </c>
      <c r="G128">
        <v>73.276911244975068</v>
      </c>
      <c r="H128">
        <v>75.73253708062029</v>
      </c>
      <c r="I128">
        <v>78.270454843453038</v>
      </c>
      <c r="J128">
        <v>80.734417748422416</v>
      </c>
      <c r="K128">
        <v>83.193943307940359</v>
      </c>
      <c r="L128">
        <v>85.643896729649853</v>
      </c>
      <c r="M128">
        <v>88.07901085680399</v>
      </c>
      <c r="N128">
        <v>90.493903399947357</v>
      </c>
      <c r="O128">
        <v>92.975005882760044</v>
      </c>
      <c r="P128">
        <v>95.429703073925268</v>
      </c>
      <c r="Q128">
        <v>97.852286200018227</v>
      </c>
      <c r="R128">
        <v>100.3363691402547</v>
      </c>
      <c r="S128">
        <v>102.78160902517079</v>
      </c>
      <c r="T128">
        <v>105.286440443506</v>
      </c>
      <c r="U128">
        <v>107.85231566621241</v>
      </c>
      <c r="V128">
        <v>110.3711864993888</v>
      </c>
      <c r="W128">
        <v>112.94888509379621</v>
      </c>
      <c r="X128">
        <v>115.58678536088981</v>
      </c>
      <c r="Y128">
        <v>118.1689039898114</v>
      </c>
      <c r="Z128">
        <v>120.80870513488721</v>
      </c>
      <c r="AA128">
        <v>123.5074773785371</v>
      </c>
      <c r="AB128">
        <v>126.26653808910631</v>
      </c>
      <c r="AC128">
        <v>128.9590003689313</v>
      </c>
      <c r="AD128">
        <v>131.70887574677911</v>
      </c>
      <c r="AE128">
        <v>134.51738847891829</v>
      </c>
      <c r="AF128">
        <v>137.38578892721819</v>
      </c>
      <c r="AG128">
        <v>140.31535411581581</v>
      </c>
      <c r="AH128">
        <v>143.16488904494321</v>
      </c>
      <c r="AI128">
        <v>146.07229254706789</v>
      </c>
      <c r="AJ128">
        <v>149.03873982159101</v>
      </c>
      <c r="AK128">
        <v>152.06542993395169</v>
      </c>
      <c r="AL128">
        <v>155.153586300303</v>
      </c>
    </row>
    <row r="129" spans="1:38">
      <c r="A129" t="s">
        <v>885</v>
      </c>
      <c r="B129" t="s">
        <v>908</v>
      </c>
      <c r="C129" t="s">
        <v>114</v>
      </c>
      <c r="D129" t="s">
        <v>744</v>
      </c>
      <c r="E129">
        <v>135.6</v>
      </c>
      <c r="F129">
        <v>141.108373923415</v>
      </c>
      <c r="G129">
        <v>146.55382248995011</v>
      </c>
      <c r="H129">
        <v>151.46507416124061</v>
      </c>
      <c r="I129">
        <v>156.5409096869061</v>
      </c>
      <c r="J129">
        <v>161.4688354968448</v>
      </c>
      <c r="K129">
        <v>166.38788661588069</v>
      </c>
      <c r="L129">
        <v>171.28779345929971</v>
      </c>
      <c r="M129">
        <v>176.15802171360801</v>
      </c>
      <c r="N129">
        <v>180.98780679989471</v>
      </c>
      <c r="O129">
        <v>185.95001176552009</v>
      </c>
      <c r="P129">
        <v>190.85940614785051</v>
      </c>
      <c r="Q129">
        <v>195.70457240003651</v>
      </c>
      <c r="R129">
        <v>200.67273828050941</v>
      </c>
      <c r="S129">
        <v>205.5632180503415</v>
      </c>
      <c r="T129">
        <v>210.57288088701199</v>
      </c>
      <c r="U129">
        <v>215.70463133242481</v>
      </c>
      <c r="V129">
        <v>220.74237299877771</v>
      </c>
      <c r="W129">
        <v>225.89777018759241</v>
      </c>
      <c r="X129">
        <v>231.1735707217795</v>
      </c>
      <c r="Y129">
        <v>236.3378079796228</v>
      </c>
      <c r="Z129">
        <v>241.6174102697745</v>
      </c>
      <c r="AA129">
        <v>247.01495475707421</v>
      </c>
      <c r="AB129">
        <v>252.53307617821261</v>
      </c>
      <c r="AC129">
        <v>257.9180007378626</v>
      </c>
      <c r="AD129">
        <v>263.41775149355811</v>
      </c>
      <c r="AE129">
        <v>269.03477695783653</v>
      </c>
      <c r="AF129">
        <v>274.77157785443649</v>
      </c>
      <c r="AG129">
        <v>280.6307082316315</v>
      </c>
      <c r="AH129">
        <v>286.32977808988642</v>
      </c>
      <c r="AI129">
        <v>292.14458509413578</v>
      </c>
      <c r="AJ129">
        <v>298.07747964318207</v>
      </c>
      <c r="AK129">
        <v>304.13085986790338</v>
      </c>
      <c r="AL129">
        <v>310.30717260060601</v>
      </c>
    </row>
    <row r="130" spans="1:38">
      <c r="A130" t="s">
        <v>885</v>
      </c>
      <c r="B130" t="s">
        <v>909</v>
      </c>
      <c r="C130" t="s">
        <v>114</v>
      </c>
      <c r="D130" t="s">
        <v>744</v>
      </c>
      <c r="E130">
        <v>203.4</v>
      </c>
      <c r="F130">
        <v>211.6625608851225</v>
      </c>
      <c r="G130">
        <v>219.83073373492519</v>
      </c>
      <c r="H130">
        <v>227.1976112418609</v>
      </c>
      <c r="I130">
        <v>234.8113645303591</v>
      </c>
      <c r="J130">
        <v>242.20325324526729</v>
      </c>
      <c r="K130">
        <v>249.58182992382109</v>
      </c>
      <c r="L130">
        <v>256.93169018894957</v>
      </c>
      <c r="M130">
        <v>264.237032570412</v>
      </c>
      <c r="N130">
        <v>271.4817101998421</v>
      </c>
      <c r="O130">
        <v>278.92501764828012</v>
      </c>
      <c r="P130">
        <v>286.28910922177579</v>
      </c>
      <c r="Q130">
        <v>293.55685860005468</v>
      </c>
      <c r="R130">
        <v>301.00910742076422</v>
      </c>
      <c r="S130">
        <v>308.34482707551228</v>
      </c>
      <c r="T130">
        <v>315.85932133051813</v>
      </c>
      <c r="U130">
        <v>323.55694699863722</v>
      </c>
      <c r="V130">
        <v>331.11355949816652</v>
      </c>
      <c r="W130">
        <v>338.84665528138862</v>
      </c>
      <c r="X130">
        <v>346.76035608266932</v>
      </c>
      <c r="Y130">
        <v>354.50671196943421</v>
      </c>
      <c r="Z130">
        <v>362.42611540466169</v>
      </c>
      <c r="AA130">
        <v>370.52243213561133</v>
      </c>
      <c r="AB130">
        <v>378.79961426731887</v>
      </c>
      <c r="AC130">
        <v>386.87700110679401</v>
      </c>
      <c r="AD130">
        <v>395.12662724033731</v>
      </c>
      <c r="AE130">
        <v>403.55216543675482</v>
      </c>
      <c r="AF130">
        <v>412.15736678165479</v>
      </c>
      <c r="AG130">
        <v>420.94606234744731</v>
      </c>
      <c r="AH130">
        <v>429.49466713482968</v>
      </c>
      <c r="AI130">
        <v>438.21687764120378</v>
      </c>
      <c r="AJ130">
        <v>447.11621946477311</v>
      </c>
      <c r="AK130">
        <v>456.19628980185519</v>
      </c>
      <c r="AL130">
        <v>465.46075890090901</v>
      </c>
    </row>
    <row r="131" spans="1:38">
      <c r="A131" t="s">
        <v>887</v>
      </c>
      <c r="B131" t="s">
        <v>903</v>
      </c>
      <c r="C131" t="s">
        <v>107</v>
      </c>
      <c r="D131" t="s">
        <v>744</v>
      </c>
      <c r="E131">
        <v>286.5</v>
      </c>
      <c r="F131">
        <v>294.84288702454768</v>
      </c>
      <c r="G131">
        <v>301.39907258623379</v>
      </c>
      <c r="H131">
        <v>301.90148851474282</v>
      </c>
      <c r="I131">
        <v>316.03887646913978</v>
      </c>
      <c r="J131">
        <v>320.82359867744452</v>
      </c>
      <c r="K131">
        <v>323.16969334774052</v>
      </c>
      <c r="L131">
        <v>327.74514551918571</v>
      </c>
      <c r="M131">
        <v>332.08054225577831</v>
      </c>
      <c r="N131">
        <v>336.16687319712997</v>
      </c>
      <c r="O131">
        <v>340.08072640654109</v>
      </c>
      <c r="P131">
        <v>343.96706268202138</v>
      </c>
      <c r="Q131">
        <v>347.76908141837868</v>
      </c>
      <c r="R131">
        <v>351.40891366774832</v>
      </c>
      <c r="S131">
        <v>354.90851114146801</v>
      </c>
      <c r="T131">
        <v>358.27251152503192</v>
      </c>
      <c r="U131">
        <v>361.49587961704668</v>
      </c>
      <c r="V131">
        <v>364.57433107948412</v>
      </c>
      <c r="W131">
        <v>367.5047299535824</v>
      </c>
      <c r="X131">
        <v>370.28530950200962</v>
      </c>
      <c r="Y131">
        <v>372.91500968236812</v>
      </c>
      <c r="Z131">
        <v>375.3937421577906</v>
      </c>
      <c r="AA131">
        <v>377.72177193887688</v>
      </c>
      <c r="AB131">
        <v>379.89993822585961</v>
      </c>
      <c r="AC131">
        <v>381.92978691390311</v>
      </c>
      <c r="AD131">
        <v>383.81259888757211</v>
      </c>
      <c r="AE131">
        <v>385.54943418926558</v>
      </c>
      <c r="AF131">
        <v>387.14064616644981</v>
      </c>
      <c r="AG131">
        <v>388.58561646105858</v>
      </c>
      <c r="AH131">
        <v>389.88394755719293</v>
      </c>
      <c r="AI131">
        <v>390.73176063391639</v>
      </c>
      <c r="AJ131">
        <v>391.51075929159691</v>
      </c>
      <c r="AK131">
        <v>392.2212968777003</v>
      </c>
      <c r="AL131">
        <v>392.86310838162711</v>
      </c>
    </row>
    <row r="132" spans="1:38">
      <c r="A132" t="s">
        <v>887</v>
      </c>
      <c r="B132" t="s">
        <v>903</v>
      </c>
      <c r="C132" t="s">
        <v>121</v>
      </c>
      <c r="D132" t="s">
        <v>744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t="s">
        <v>887</v>
      </c>
      <c r="B133" t="s">
        <v>904</v>
      </c>
      <c r="C133" t="s">
        <v>124</v>
      </c>
      <c r="D133" t="s">
        <v>744</v>
      </c>
      <c r="E133">
        <v>3096.3</v>
      </c>
      <c r="F133">
        <v>3186.4643319166039</v>
      </c>
      <c r="G133">
        <v>3257.319191793214</v>
      </c>
      <c r="H133">
        <v>3262.748966450953</v>
      </c>
      <c r="I133">
        <v>3415.536381191615</v>
      </c>
      <c r="J133">
        <v>3467.2464523035651</v>
      </c>
      <c r="K133">
        <v>3492.6014712481988</v>
      </c>
      <c r="L133">
        <v>3542.0498920455661</v>
      </c>
      <c r="M133">
        <v>3588.9039545778928</v>
      </c>
      <c r="N133">
        <v>3633.0662809084602</v>
      </c>
      <c r="O133">
        <v>3675.3645834993831</v>
      </c>
      <c r="P133">
        <v>3717.3655015090508</v>
      </c>
      <c r="Q133">
        <v>3758.455172061872</v>
      </c>
      <c r="R133">
        <v>3797.79203975375</v>
      </c>
      <c r="S133">
        <v>3835.6133439697292</v>
      </c>
      <c r="T133">
        <v>3871.9692057066541</v>
      </c>
      <c r="U133">
        <v>3906.8052078822402</v>
      </c>
      <c r="V133">
        <v>3940.0750482422568</v>
      </c>
      <c r="W133">
        <v>3971.7448354459939</v>
      </c>
      <c r="X133">
        <v>4001.7954757803582</v>
      </c>
      <c r="Y133">
        <v>4030.2155130175101</v>
      </c>
      <c r="Z133">
        <v>4057.003992471788</v>
      </c>
      <c r="AA133">
        <v>4082.1637782001558</v>
      </c>
      <c r="AB133">
        <v>4105.7039397163317</v>
      </c>
      <c r="AC133">
        <v>4127.6411840192613</v>
      </c>
      <c r="AD133">
        <v>4147.9893540509229</v>
      </c>
      <c r="AE133">
        <v>4166.7599060391731</v>
      </c>
      <c r="AF133">
        <v>4183.9566587266263</v>
      </c>
      <c r="AG133">
        <v>4199.5729293137019</v>
      </c>
      <c r="AH133">
        <v>4213.6044217149611</v>
      </c>
      <c r="AI133">
        <v>4222.7670172802627</v>
      </c>
      <c r="AJ133">
        <v>4231.1859127210173</v>
      </c>
      <c r="AK133">
        <v>4238.8649267798373</v>
      </c>
      <c r="AL133">
        <v>4245.8011953997629</v>
      </c>
    </row>
    <row r="134" spans="1:38">
      <c r="A134" t="s">
        <v>887</v>
      </c>
      <c r="B134" t="s">
        <v>904</v>
      </c>
      <c r="C134" t="s">
        <v>114</v>
      </c>
      <c r="D134" t="s">
        <v>744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t="s">
        <v>887</v>
      </c>
      <c r="B135" t="s">
        <v>904</v>
      </c>
      <c r="C135" t="s">
        <v>107</v>
      </c>
      <c r="D135" t="s">
        <v>744</v>
      </c>
      <c r="E135">
        <v>55.1</v>
      </c>
      <c r="F135">
        <v>56.70451335096886</v>
      </c>
      <c r="G135">
        <v>57.965406280982492</v>
      </c>
      <c r="H135">
        <v>58.062031473515979</v>
      </c>
      <c r="I135">
        <v>60.780949715356392</v>
      </c>
      <c r="J135">
        <v>61.701152834649889</v>
      </c>
      <c r="K135">
        <v>62.152356382061093</v>
      </c>
      <c r="L135">
        <v>63.032312454126107</v>
      </c>
      <c r="M135">
        <v>63.866100796835553</v>
      </c>
      <c r="N135">
        <v>64.651988527615572</v>
      </c>
      <c r="O135">
        <v>65.40470514834351</v>
      </c>
      <c r="P135">
        <v>66.152129681603427</v>
      </c>
      <c r="Q135">
        <v>66.883338171562542</v>
      </c>
      <c r="R135">
        <v>67.583354775193484</v>
      </c>
      <c r="S135">
        <v>68.256401270139222</v>
      </c>
      <c r="T135">
        <v>68.903369581253955</v>
      </c>
      <c r="U135">
        <v>69.523291332981756</v>
      </c>
      <c r="V135">
        <v>70.115342556647732</v>
      </c>
      <c r="W135">
        <v>70.678920141160177</v>
      </c>
      <c r="X135">
        <v>71.213684305622095</v>
      </c>
      <c r="Y135">
        <v>71.71943118149558</v>
      </c>
      <c r="Z135">
        <v>72.19614377973565</v>
      </c>
      <c r="AA135">
        <v>72.643873067476861</v>
      </c>
      <c r="AB135">
        <v>73.062780440645241</v>
      </c>
      <c r="AC135">
        <v>73.45316320752552</v>
      </c>
      <c r="AD135">
        <v>73.815267709267786</v>
      </c>
      <c r="AE135">
        <v>74.149297814410247</v>
      </c>
      <c r="AF135">
        <v>74.455321479132223</v>
      </c>
      <c r="AG135">
        <v>74.733219780119811</v>
      </c>
      <c r="AH135">
        <v>74.982916266671296</v>
      </c>
      <c r="AI135">
        <v>75.14596862453331</v>
      </c>
      <c r="AJ135">
        <v>75.295786516464176</v>
      </c>
      <c r="AK135">
        <v>75.432437898643229</v>
      </c>
      <c r="AL135">
        <v>75.555871803935958</v>
      </c>
    </row>
    <row r="136" spans="1:38">
      <c r="A136" t="s">
        <v>887</v>
      </c>
      <c r="B136" t="s">
        <v>904</v>
      </c>
      <c r="C136" t="s">
        <v>121</v>
      </c>
      <c r="D136" t="s">
        <v>744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 t="s">
        <v>887</v>
      </c>
      <c r="B137" t="s">
        <v>904</v>
      </c>
      <c r="C137" t="s">
        <v>106</v>
      </c>
      <c r="D137" t="s">
        <v>744</v>
      </c>
      <c r="E137">
        <v>56.6</v>
      </c>
      <c r="F137">
        <v>58.248193387746603</v>
      </c>
      <c r="G137">
        <v>59.543411896617222</v>
      </c>
      <c r="H137">
        <v>59.642667539038193</v>
      </c>
      <c r="I137">
        <v>62.435603518859743</v>
      </c>
      <c r="J137">
        <v>63.380857539767398</v>
      </c>
      <c r="K137">
        <v>63.84434430534769</v>
      </c>
      <c r="L137">
        <v>64.748255624383631</v>
      </c>
      <c r="M137">
        <v>65.604742379326538</v>
      </c>
      <c r="N137">
        <v>66.41202451294086</v>
      </c>
      <c r="O137">
        <v>67.185232511728543</v>
      </c>
      <c r="P137">
        <v>67.953004355331288</v>
      </c>
      <c r="Q137">
        <v>68.704118702548826</v>
      </c>
      <c r="R137">
        <v>69.423192019527249</v>
      </c>
      <c r="S137">
        <v>70.114561014335393</v>
      </c>
      <c r="T137">
        <v>70.77914189290334</v>
      </c>
      <c r="U137">
        <v>71.415939917364199</v>
      </c>
      <c r="V137">
        <v>72.024108687953927</v>
      </c>
      <c r="W137">
        <v>72.603028674948561</v>
      </c>
      <c r="X137">
        <v>73.15235084751744</v>
      </c>
      <c r="Y137">
        <v>73.671865787162432</v>
      </c>
      <c r="Z137">
        <v>74.161556042341871</v>
      </c>
      <c r="AA137">
        <v>74.621473967680402</v>
      </c>
      <c r="AB137">
        <v>75.05178535282252</v>
      </c>
      <c r="AC137">
        <v>75.452795599744917</v>
      </c>
      <c r="AD137">
        <v>75.824757755799581</v>
      </c>
      <c r="AE137">
        <v>76.167881239484927</v>
      </c>
      <c r="AF137">
        <v>76.482235856967051</v>
      </c>
      <c r="AG137">
        <v>76.7676994474552</v>
      </c>
      <c r="AH137">
        <v>77.024193479012624</v>
      </c>
      <c r="AI137">
        <v>77.191684648794649</v>
      </c>
      <c r="AJ137">
        <v>77.345581067729086</v>
      </c>
      <c r="AK137">
        <v>77.485952541981973</v>
      </c>
      <c r="AL137">
        <v>77.612746716928768</v>
      </c>
    </row>
    <row r="138" spans="1:38">
      <c r="A138" t="s">
        <v>887</v>
      </c>
      <c r="B138" t="s">
        <v>905</v>
      </c>
      <c r="C138" t="s">
        <v>124</v>
      </c>
      <c r="D138" t="s">
        <v>744</v>
      </c>
      <c r="E138">
        <v>13.4</v>
      </c>
      <c r="F138">
        <v>13.790208328547781</v>
      </c>
      <c r="G138">
        <v>14.096850166336941</v>
      </c>
      <c r="H138">
        <v>14.12034885199844</v>
      </c>
      <c r="I138">
        <v>14.78157397796326</v>
      </c>
      <c r="J138">
        <v>15.00536203238309</v>
      </c>
      <c r="K138">
        <v>15.115092114693621</v>
      </c>
      <c r="L138">
        <v>15.329092320967151</v>
      </c>
      <c r="M138">
        <v>15.53186480358614</v>
      </c>
      <c r="N138">
        <v>15.722988135572569</v>
      </c>
      <c r="O138">
        <v>15.906044446239621</v>
      </c>
      <c r="P138">
        <v>16.087813751968891</v>
      </c>
      <c r="Q138">
        <v>16.265639410144072</v>
      </c>
      <c r="R138">
        <v>16.43587938271493</v>
      </c>
      <c r="S138">
        <v>16.599560381485759</v>
      </c>
      <c r="T138">
        <v>16.756899317401139</v>
      </c>
      <c r="U138">
        <v>16.907660687149829</v>
      </c>
      <c r="V138">
        <v>17.051644106335381</v>
      </c>
      <c r="W138">
        <v>17.188702901842952</v>
      </c>
      <c r="X138">
        <v>17.318754440931691</v>
      </c>
      <c r="Y138">
        <v>17.441749143957189</v>
      </c>
      <c r="Z138">
        <v>17.55768287928235</v>
      </c>
      <c r="AA138">
        <v>17.66656804181833</v>
      </c>
      <c r="AB138">
        <v>17.768443882116991</v>
      </c>
      <c r="AC138">
        <v>17.863382703826531</v>
      </c>
      <c r="AD138">
        <v>17.951444415684001</v>
      </c>
      <c r="AE138">
        <v>18.032678597333891</v>
      </c>
      <c r="AF138">
        <v>18.107101775324349</v>
      </c>
      <c r="AG138">
        <v>18.174685028196109</v>
      </c>
      <c r="AH138">
        <v>18.235409763582499</v>
      </c>
      <c r="AI138">
        <v>18.275063150067989</v>
      </c>
      <c r="AJ138">
        <v>18.31149799129982</v>
      </c>
      <c r="AK138">
        <v>18.344730813826121</v>
      </c>
      <c r="AL138">
        <v>18.37474922273579</v>
      </c>
    </row>
    <row r="139" spans="1:38">
      <c r="A139" t="s">
        <v>887</v>
      </c>
      <c r="B139" t="s">
        <v>905</v>
      </c>
      <c r="C139" t="s">
        <v>107</v>
      </c>
      <c r="D139" t="s">
        <v>744</v>
      </c>
      <c r="E139">
        <v>45.9</v>
      </c>
      <c r="F139">
        <v>47.236609125398743</v>
      </c>
      <c r="G139">
        <v>48.286971838422787</v>
      </c>
      <c r="H139">
        <v>48.367463604979733</v>
      </c>
      <c r="I139">
        <v>50.632406387202508</v>
      </c>
      <c r="J139">
        <v>51.398963976595823</v>
      </c>
      <c r="K139">
        <v>51.774830452569937</v>
      </c>
      <c r="L139">
        <v>52.50786100988001</v>
      </c>
      <c r="M139">
        <v>53.202432424224163</v>
      </c>
      <c r="N139">
        <v>53.85710115095381</v>
      </c>
      <c r="O139">
        <v>54.484137319581983</v>
      </c>
      <c r="P139">
        <v>55.106765016072544</v>
      </c>
      <c r="Q139">
        <v>55.715884248180053</v>
      </c>
      <c r="R139">
        <v>56.299019676613092</v>
      </c>
      <c r="S139">
        <v>56.85968817240272</v>
      </c>
      <c r="T139">
        <v>57.398632736471079</v>
      </c>
      <c r="U139">
        <v>57.915046682102769</v>
      </c>
      <c r="V139">
        <v>58.408243617969703</v>
      </c>
      <c r="W139">
        <v>58.877721133924723</v>
      </c>
      <c r="X139">
        <v>59.323196181997353</v>
      </c>
      <c r="Y139">
        <v>59.744498933405573</v>
      </c>
      <c r="Z139">
        <v>60.141615235750741</v>
      </c>
      <c r="AA139">
        <v>60.514587546228448</v>
      </c>
      <c r="AB139">
        <v>60.863550312624618</v>
      </c>
      <c r="AC139">
        <v>61.18875120191327</v>
      </c>
      <c r="AD139">
        <v>61.490395423872798</v>
      </c>
      <c r="AE139">
        <v>61.768652807285477</v>
      </c>
      <c r="AF139">
        <v>62.023579961745362</v>
      </c>
      <c r="AG139">
        <v>62.25507782046278</v>
      </c>
      <c r="AH139">
        <v>62.463082697644509</v>
      </c>
      <c r="AI139">
        <v>62.598910342397083</v>
      </c>
      <c r="AJ139">
        <v>62.723713268706092</v>
      </c>
      <c r="AK139">
        <v>62.83754808616559</v>
      </c>
      <c r="AL139">
        <v>62.940372337580037</v>
      </c>
    </row>
    <row r="140" spans="1:38">
      <c r="A140" t="s">
        <v>887</v>
      </c>
      <c r="B140" t="s">
        <v>905</v>
      </c>
      <c r="C140" t="s">
        <v>121</v>
      </c>
      <c r="D140" t="s">
        <v>744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>
      <c r="A141" t="s">
        <v>887</v>
      </c>
      <c r="B141" t="s">
        <v>906</v>
      </c>
      <c r="C141" t="s">
        <v>114</v>
      </c>
      <c r="D141" t="s">
        <v>744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>
      <c r="A142" t="s">
        <v>887</v>
      </c>
      <c r="B142" t="s">
        <v>907</v>
      </c>
      <c r="C142" t="s">
        <v>114</v>
      </c>
      <c r="D142" t="s">
        <v>744</v>
      </c>
      <c r="E142">
        <v>45.6</v>
      </c>
      <c r="F142">
        <v>47.452373531767883</v>
      </c>
      <c r="G142">
        <v>49.283586324054028</v>
      </c>
      <c r="H142">
        <v>50.935157682541082</v>
      </c>
      <c r="I142">
        <v>52.64207582391532</v>
      </c>
      <c r="J142">
        <v>54.29925441486818</v>
      </c>
      <c r="K142">
        <v>55.953448596490858</v>
      </c>
      <c r="L142">
        <v>57.601204880118487</v>
      </c>
      <c r="M142">
        <v>59.238980753248697</v>
      </c>
      <c r="N142">
        <v>60.863156268991148</v>
      </c>
      <c r="O142">
        <v>62.531862363626217</v>
      </c>
      <c r="P142">
        <v>64.182809147064788</v>
      </c>
      <c r="Q142">
        <v>65.812157090277751</v>
      </c>
      <c r="R142">
        <v>67.482867740348311</v>
      </c>
      <c r="S142">
        <v>69.127453857636965</v>
      </c>
      <c r="T142">
        <v>70.812119236340337</v>
      </c>
      <c r="U142">
        <v>72.537840625063197</v>
      </c>
      <c r="V142">
        <v>74.231948442066823</v>
      </c>
      <c r="W142">
        <v>75.965621832995666</v>
      </c>
      <c r="X142">
        <v>77.739784844492235</v>
      </c>
      <c r="Y142">
        <v>79.476431001997042</v>
      </c>
      <c r="Z142">
        <v>81.251872480101156</v>
      </c>
      <c r="AA142">
        <v>83.066975936007253</v>
      </c>
      <c r="AB142">
        <v>84.922627387363534</v>
      </c>
      <c r="AC142">
        <v>86.733486973794513</v>
      </c>
      <c r="AD142">
        <v>88.582960679249652</v>
      </c>
      <c r="AE142">
        <v>90.47187189732557</v>
      </c>
      <c r="AF142">
        <v>92.401061579368033</v>
      </c>
      <c r="AG142">
        <v>94.37138860886725</v>
      </c>
      <c r="AH142">
        <v>96.287889977129964</v>
      </c>
      <c r="AI142">
        <v>98.243311801567813</v>
      </c>
      <c r="AJ142">
        <v>100.238444481778</v>
      </c>
      <c r="AK142">
        <v>102.2740944688525</v>
      </c>
      <c r="AL142">
        <v>104.35108459135419</v>
      </c>
    </row>
    <row r="143" spans="1:38">
      <c r="A143" t="s">
        <v>887</v>
      </c>
      <c r="B143" t="s">
        <v>908</v>
      </c>
      <c r="C143" t="s">
        <v>114</v>
      </c>
      <c r="D143" t="s">
        <v>744</v>
      </c>
      <c r="E143">
        <v>136.69999999999999</v>
      </c>
      <c r="F143">
        <v>142.25305837264619</v>
      </c>
      <c r="G143">
        <v>147.7426809319777</v>
      </c>
      <c r="H143">
        <v>152.6937731404247</v>
      </c>
      <c r="I143">
        <v>157.8107843230093</v>
      </c>
      <c r="J143">
        <v>162.77868593229121</v>
      </c>
      <c r="K143">
        <v>167.73764085833989</v>
      </c>
      <c r="L143">
        <v>172.67729620860081</v>
      </c>
      <c r="M143">
        <v>177.5870322142346</v>
      </c>
      <c r="N143">
        <v>182.45599697305019</v>
      </c>
      <c r="O143">
        <v>187.4584558137654</v>
      </c>
      <c r="P143">
        <v>192.40767566674899</v>
      </c>
      <c r="Q143">
        <v>197.2921463649335</v>
      </c>
      <c r="R143">
        <v>202.30061447600031</v>
      </c>
      <c r="S143">
        <v>207.23076627936351</v>
      </c>
      <c r="T143">
        <v>212.2810679738536</v>
      </c>
      <c r="U143">
        <v>217.45444766329251</v>
      </c>
      <c r="V143">
        <v>222.53305596558189</v>
      </c>
      <c r="W143">
        <v>227.73027422303741</v>
      </c>
      <c r="X143">
        <v>233.04887254916861</v>
      </c>
      <c r="Y143">
        <v>238.25500258712711</v>
      </c>
      <c r="Z143">
        <v>243.57743350942599</v>
      </c>
      <c r="AA143">
        <v>249.0187633871094</v>
      </c>
      <c r="AB143">
        <v>254.58164833010071</v>
      </c>
      <c r="AC143">
        <v>260.01025590609009</v>
      </c>
      <c r="AD143">
        <v>265.55462115906641</v>
      </c>
      <c r="AE143">
        <v>271.21721246413159</v>
      </c>
      <c r="AF143">
        <v>277.00055083113182</v>
      </c>
      <c r="AG143">
        <v>282.90721102702088</v>
      </c>
      <c r="AH143">
        <v>288.65251227793118</v>
      </c>
      <c r="AI143">
        <v>294.51448954548943</v>
      </c>
      <c r="AJ143">
        <v>300.49551229515481</v>
      </c>
      <c r="AK143">
        <v>306.5979981116696</v>
      </c>
      <c r="AL143">
        <v>312.82441367627462</v>
      </c>
    </row>
    <row r="144" spans="1:38">
      <c r="A144" t="s">
        <v>887</v>
      </c>
      <c r="B144" t="s">
        <v>909</v>
      </c>
      <c r="C144" t="s">
        <v>114</v>
      </c>
      <c r="D144" t="s">
        <v>744</v>
      </c>
      <c r="E144">
        <v>182.2</v>
      </c>
      <c r="F144">
        <v>189.60136968175669</v>
      </c>
      <c r="G144">
        <v>196.91818921584741</v>
      </c>
      <c r="H144">
        <v>203.51723091576719</v>
      </c>
      <c r="I144">
        <v>210.3374169981879</v>
      </c>
      <c r="J144">
        <v>216.9588630348461</v>
      </c>
      <c r="K144">
        <v>223.56838452369811</v>
      </c>
      <c r="L144">
        <v>230.15218265696461</v>
      </c>
      <c r="M144">
        <v>236.6961029219718</v>
      </c>
      <c r="N144">
        <v>243.18568140811811</v>
      </c>
      <c r="O144">
        <v>249.85318690027839</v>
      </c>
      <c r="P144">
        <v>256.44973303936848</v>
      </c>
      <c r="Q144">
        <v>262.95997854931147</v>
      </c>
      <c r="R144">
        <v>269.63549347130402</v>
      </c>
      <c r="S144">
        <v>276.20662484345303</v>
      </c>
      <c r="T144">
        <v>282.93789747502649</v>
      </c>
      <c r="U144">
        <v>289.8332140764586</v>
      </c>
      <c r="V144">
        <v>296.60221504703009</v>
      </c>
      <c r="W144">
        <v>303.52930478008352</v>
      </c>
      <c r="X144">
        <v>310.61817540935272</v>
      </c>
      <c r="Y144">
        <v>317.55714317026008</v>
      </c>
      <c r="Z144">
        <v>324.65112205864972</v>
      </c>
      <c r="AA144">
        <v>331.90357490220441</v>
      </c>
      <c r="AB144">
        <v>339.31804188547437</v>
      </c>
      <c r="AC144">
        <v>346.55353786459119</v>
      </c>
      <c r="AD144">
        <v>353.94332095963341</v>
      </c>
      <c r="AE144">
        <v>361.49068113361221</v>
      </c>
      <c r="AF144">
        <v>369.19897850352748</v>
      </c>
      <c r="AG144">
        <v>377.07164483630731</v>
      </c>
      <c r="AH144">
        <v>384.72924460160249</v>
      </c>
      <c r="AI144">
        <v>392.54235548784328</v>
      </c>
      <c r="AJ144">
        <v>400.51413562675339</v>
      </c>
      <c r="AK144">
        <v>408.64780728563431</v>
      </c>
      <c r="AL144">
        <v>416.9466581698407</v>
      </c>
    </row>
    <row r="145" spans="1:38">
      <c r="A145" t="s">
        <v>888</v>
      </c>
      <c r="B145" t="s">
        <v>903</v>
      </c>
      <c r="C145" t="s">
        <v>107</v>
      </c>
      <c r="D145" t="s">
        <v>744</v>
      </c>
      <c r="E145">
        <v>56.8</v>
      </c>
      <c r="F145">
        <v>58.454017392650293</v>
      </c>
      <c r="G145">
        <v>59.753812645368512</v>
      </c>
      <c r="H145">
        <v>59.853419014441137</v>
      </c>
      <c r="I145">
        <v>62.656224025993509</v>
      </c>
      <c r="J145">
        <v>63.604818167116392</v>
      </c>
      <c r="K145">
        <v>64.069942695119238</v>
      </c>
      <c r="L145">
        <v>64.977048047084622</v>
      </c>
      <c r="M145">
        <v>65.836561256991999</v>
      </c>
      <c r="N145">
        <v>66.646695977650893</v>
      </c>
      <c r="O145">
        <v>67.422636160179877</v>
      </c>
      <c r="P145">
        <v>68.193120978495003</v>
      </c>
      <c r="Q145">
        <v>68.946889440013649</v>
      </c>
      <c r="R145">
        <v>69.668503652105073</v>
      </c>
      <c r="S145">
        <v>70.362315646894871</v>
      </c>
      <c r="T145">
        <v>71.029244867789913</v>
      </c>
      <c r="U145">
        <v>71.668293061948532</v>
      </c>
      <c r="V145">
        <v>72.278610838794748</v>
      </c>
      <c r="W145">
        <v>72.859576479453679</v>
      </c>
      <c r="X145">
        <v>73.410839719770152</v>
      </c>
      <c r="Y145">
        <v>73.932190401251347</v>
      </c>
      <c r="Z145">
        <v>74.42361101068937</v>
      </c>
      <c r="AA145">
        <v>74.885154087707534</v>
      </c>
      <c r="AB145">
        <v>75.316986007779477</v>
      </c>
      <c r="AC145">
        <v>75.719413252040823</v>
      </c>
      <c r="AD145">
        <v>76.092689762003815</v>
      </c>
      <c r="AE145">
        <v>76.437025696161555</v>
      </c>
      <c r="AF145">
        <v>76.752491107345008</v>
      </c>
      <c r="AG145">
        <v>77.038963403099913</v>
      </c>
      <c r="AH145">
        <v>77.296363773991459</v>
      </c>
      <c r="AI145">
        <v>77.464446785362824</v>
      </c>
      <c r="AJ145">
        <v>77.618887007897726</v>
      </c>
      <c r="AK145">
        <v>77.759754494427142</v>
      </c>
      <c r="AL145">
        <v>77.886996705327817</v>
      </c>
    </row>
    <row r="146" spans="1:38">
      <c r="A146" t="s">
        <v>888</v>
      </c>
      <c r="B146" t="s">
        <v>903</v>
      </c>
      <c r="C146" t="s">
        <v>121</v>
      </c>
      <c r="D146" t="s">
        <v>744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>
      <c r="A147" t="s">
        <v>888</v>
      </c>
      <c r="B147" t="s">
        <v>904</v>
      </c>
      <c r="C147" t="s">
        <v>124</v>
      </c>
      <c r="D147" t="s">
        <v>744</v>
      </c>
      <c r="E147">
        <v>351.4</v>
      </c>
      <c r="F147">
        <v>361.63277661579781</v>
      </c>
      <c r="G147">
        <v>369.67411555602979</v>
      </c>
      <c r="H147">
        <v>370.29034228300378</v>
      </c>
      <c r="I147">
        <v>387.63023103405141</v>
      </c>
      <c r="J147">
        <v>393.49882225219551</v>
      </c>
      <c r="K147">
        <v>396.37637082860738</v>
      </c>
      <c r="L147">
        <v>401.98828668566091</v>
      </c>
      <c r="M147">
        <v>407.30576805822159</v>
      </c>
      <c r="N147">
        <v>412.31776349553741</v>
      </c>
      <c r="O147">
        <v>417.11821032900008</v>
      </c>
      <c r="P147">
        <v>421.88490689864688</v>
      </c>
      <c r="Q147">
        <v>426.54818572571833</v>
      </c>
      <c r="R147">
        <v>431.01253843925571</v>
      </c>
      <c r="S147">
        <v>435.30488940702207</v>
      </c>
      <c r="T147">
        <v>439.43092687572852</v>
      </c>
      <c r="U147">
        <v>443.3844750346604</v>
      </c>
      <c r="V147">
        <v>447.16027902733231</v>
      </c>
      <c r="W147">
        <v>450.75449251549338</v>
      </c>
      <c r="X147">
        <v>454.16494854801459</v>
      </c>
      <c r="Y147">
        <v>457.39034695422038</v>
      </c>
      <c r="Z147">
        <v>460.43057938655357</v>
      </c>
      <c r="AA147">
        <v>463.28597088768362</v>
      </c>
      <c r="AB147">
        <v>465.95755075939633</v>
      </c>
      <c r="AC147">
        <v>468.4472150839286</v>
      </c>
      <c r="AD147">
        <v>470.7565349008475</v>
      </c>
      <c r="AE147">
        <v>472.88681038083041</v>
      </c>
      <c r="AF147">
        <v>474.83847491410279</v>
      </c>
      <c r="AG147">
        <v>476.61077006776952</v>
      </c>
      <c r="AH147">
        <v>478.20320827782751</v>
      </c>
      <c r="AI147">
        <v>479.24307395029052</v>
      </c>
      <c r="AJ147">
        <v>480.19853687632502</v>
      </c>
      <c r="AK147">
        <v>481.07003044615658</v>
      </c>
      <c r="AL147">
        <v>481.85722961711599</v>
      </c>
    </row>
    <row r="148" spans="1:38">
      <c r="A148" t="s">
        <v>888</v>
      </c>
      <c r="B148" t="s">
        <v>904</v>
      </c>
      <c r="C148" t="s">
        <v>114</v>
      </c>
      <c r="D148" t="s">
        <v>744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t="s">
        <v>888</v>
      </c>
      <c r="B149" t="s">
        <v>904</v>
      </c>
      <c r="C149" t="s">
        <v>107</v>
      </c>
      <c r="D149" t="s">
        <v>744</v>
      </c>
      <c r="E149">
        <v>1.9</v>
      </c>
      <c r="F149">
        <v>1.955328046585133</v>
      </c>
      <c r="G149">
        <v>1.9988071131373271</v>
      </c>
      <c r="H149">
        <v>2.0021390163281372</v>
      </c>
      <c r="I149">
        <v>2.09589481777091</v>
      </c>
      <c r="J149">
        <v>2.1276259598155129</v>
      </c>
      <c r="K149">
        <v>2.143184702829692</v>
      </c>
      <c r="L149">
        <v>2.1735280156595209</v>
      </c>
      <c r="M149">
        <v>2.2022793378219152</v>
      </c>
      <c r="N149">
        <v>2.229378914745364</v>
      </c>
      <c r="O149">
        <v>2.2553346602877071</v>
      </c>
      <c r="P149">
        <v>2.2811079200552911</v>
      </c>
      <c r="Q149">
        <v>2.3063220059159502</v>
      </c>
      <c r="R149">
        <v>2.3304605094894311</v>
      </c>
      <c r="S149">
        <v>2.353669009315146</v>
      </c>
      <c r="T149">
        <v>2.3759782614225502</v>
      </c>
      <c r="U149">
        <v>2.397354873551095</v>
      </c>
      <c r="V149">
        <v>2.4177704329878531</v>
      </c>
      <c r="W149">
        <v>2.4372041427986271</v>
      </c>
      <c r="X149">
        <v>2.4556442864007622</v>
      </c>
      <c r="Y149">
        <v>2.473083833844675</v>
      </c>
      <c r="Z149">
        <v>2.4895221993012289</v>
      </c>
      <c r="AA149">
        <v>2.504961140257822</v>
      </c>
      <c r="AB149">
        <v>2.5194062220912148</v>
      </c>
      <c r="AC149">
        <v>2.5328676968112251</v>
      </c>
      <c r="AD149">
        <v>2.5453540589402679</v>
      </c>
      <c r="AE149">
        <v>2.5568723384279388</v>
      </c>
      <c r="AF149">
        <v>2.5674248785907658</v>
      </c>
      <c r="AG149">
        <v>2.577007578624821</v>
      </c>
      <c r="AH149">
        <v>2.5856178022990099</v>
      </c>
      <c r="AI149">
        <v>2.5912402973976998</v>
      </c>
      <c r="AJ149">
        <v>2.5964064316022131</v>
      </c>
      <c r="AK149">
        <v>2.6011185482290768</v>
      </c>
      <c r="AL149">
        <v>2.605374889790895</v>
      </c>
    </row>
    <row r="150" spans="1:38">
      <c r="A150" t="s">
        <v>888</v>
      </c>
      <c r="B150" t="s">
        <v>904</v>
      </c>
      <c r="C150" t="s">
        <v>121</v>
      </c>
      <c r="D150" t="s">
        <v>744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t="s">
        <v>888</v>
      </c>
      <c r="B151" t="s">
        <v>904</v>
      </c>
      <c r="C151" t="s">
        <v>106</v>
      </c>
      <c r="D151" t="s">
        <v>744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>
      <c r="A152" t="s">
        <v>888</v>
      </c>
      <c r="B152" t="s">
        <v>905</v>
      </c>
      <c r="C152" t="s">
        <v>124</v>
      </c>
      <c r="D152" t="s">
        <v>744</v>
      </c>
      <c r="E152">
        <v>5.7</v>
      </c>
      <c r="F152">
        <v>5.8659841397553993</v>
      </c>
      <c r="G152">
        <v>5.9964213394119819</v>
      </c>
      <c r="H152">
        <v>6.0064170489844111</v>
      </c>
      <c r="I152">
        <v>6.2876844533127301</v>
      </c>
      <c r="J152">
        <v>6.3828778794465402</v>
      </c>
      <c r="K152">
        <v>6.4295541084890786</v>
      </c>
      <c r="L152">
        <v>6.5205840469785636</v>
      </c>
      <c r="M152">
        <v>6.6068380134657474</v>
      </c>
      <c r="N152">
        <v>6.6881367442360942</v>
      </c>
      <c r="O152">
        <v>6.7660039808631218</v>
      </c>
      <c r="P152">
        <v>6.8433237601658723</v>
      </c>
      <c r="Q152">
        <v>6.9189660177478496</v>
      </c>
      <c r="R152">
        <v>6.9913815284682919</v>
      </c>
      <c r="S152">
        <v>7.0610070279454362</v>
      </c>
      <c r="T152">
        <v>7.1279347842676506</v>
      </c>
      <c r="U152">
        <v>7.1920646206532846</v>
      </c>
      <c r="V152">
        <v>7.253311298963558</v>
      </c>
      <c r="W152">
        <v>7.3116124283958808</v>
      </c>
      <c r="X152">
        <v>7.3669328592022856</v>
      </c>
      <c r="Y152">
        <v>7.4192515015340259</v>
      </c>
      <c r="Z152">
        <v>7.4685665979036866</v>
      </c>
      <c r="AA152">
        <v>7.5148834207734678</v>
      </c>
      <c r="AB152">
        <v>7.5582186662736452</v>
      </c>
      <c r="AC152">
        <v>7.5986030904336754</v>
      </c>
      <c r="AD152">
        <v>7.6360621768208059</v>
      </c>
      <c r="AE152">
        <v>7.6706170152838178</v>
      </c>
      <c r="AF152">
        <v>7.7022746357722998</v>
      </c>
      <c r="AG152">
        <v>7.7310227358744639</v>
      </c>
      <c r="AH152">
        <v>7.7568534068970312</v>
      </c>
      <c r="AI152">
        <v>7.7737208921931016</v>
      </c>
      <c r="AJ152">
        <v>7.7892192948066388</v>
      </c>
      <c r="AK152">
        <v>7.8033556446872314</v>
      </c>
      <c r="AL152">
        <v>7.8161246693726856</v>
      </c>
    </row>
    <row r="153" spans="1:38">
      <c r="A153" t="s">
        <v>888</v>
      </c>
      <c r="B153" t="s">
        <v>905</v>
      </c>
      <c r="C153" t="s">
        <v>107</v>
      </c>
      <c r="D153" t="s">
        <v>744</v>
      </c>
      <c r="E153">
        <v>4.4000000000000004</v>
      </c>
      <c r="F153">
        <v>4.5281281078813613</v>
      </c>
      <c r="G153">
        <v>4.6288164725285474</v>
      </c>
      <c r="H153">
        <v>4.63653245886516</v>
      </c>
      <c r="I153">
        <v>4.85365115694316</v>
      </c>
      <c r="J153">
        <v>4.9271338016780311</v>
      </c>
      <c r="K153">
        <v>4.9631645749740256</v>
      </c>
      <c r="L153">
        <v>5.0334332994220494</v>
      </c>
      <c r="M153">
        <v>5.1000153086402253</v>
      </c>
      <c r="N153">
        <v>5.1627722236208449</v>
      </c>
      <c r="O153">
        <v>5.2228802659294278</v>
      </c>
      <c r="P153">
        <v>5.2825657096017258</v>
      </c>
      <c r="Q153">
        <v>5.3409562242264101</v>
      </c>
      <c r="R153">
        <v>5.396855916712366</v>
      </c>
      <c r="S153">
        <v>5.4506019163087576</v>
      </c>
      <c r="T153">
        <v>5.5022654475048531</v>
      </c>
      <c r="U153">
        <v>5.5517691808551684</v>
      </c>
      <c r="V153">
        <v>5.5990473184981857</v>
      </c>
      <c r="W153">
        <v>5.6440516991126097</v>
      </c>
      <c r="X153">
        <v>5.6867551895596602</v>
      </c>
      <c r="Y153">
        <v>5.7271415099560903</v>
      </c>
      <c r="Z153">
        <v>5.7652093036449523</v>
      </c>
      <c r="AA153">
        <v>5.8009626405970627</v>
      </c>
      <c r="AB153">
        <v>5.8344144090533403</v>
      </c>
      <c r="AC153">
        <v>5.8655883505102064</v>
      </c>
      <c r="AD153">
        <v>5.8945041364932544</v>
      </c>
      <c r="AE153">
        <v>5.9211780468857542</v>
      </c>
      <c r="AF153">
        <v>5.94561550831546</v>
      </c>
      <c r="AG153">
        <v>5.9678070241837968</v>
      </c>
      <c r="AH153">
        <v>5.9877464895345511</v>
      </c>
      <c r="AI153">
        <v>6.0007670044999379</v>
      </c>
      <c r="AJ153">
        <v>6.0127306837103882</v>
      </c>
      <c r="AK153">
        <v>6.0236429537936518</v>
      </c>
      <c r="AL153">
        <v>6.0334997447789158</v>
      </c>
    </row>
    <row r="154" spans="1:38">
      <c r="A154" t="s">
        <v>888</v>
      </c>
      <c r="B154" t="s">
        <v>905</v>
      </c>
      <c r="C154" t="s">
        <v>121</v>
      </c>
      <c r="D154" t="s">
        <v>744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 t="s">
        <v>888</v>
      </c>
      <c r="B155" t="s">
        <v>906</v>
      </c>
      <c r="C155" t="s">
        <v>114</v>
      </c>
      <c r="D155" t="s">
        <v>744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t="s">
        <v>888</v>
      </c>
      <c r="B156" t="s">
        <v>907</v>
      </c>
      <c r="C156" t="s">
        <v>114</v>
      </c>
      <c r="D156" t="s">
        <v>744</v>
      </c>
      <c r="E156">
        <v>8.5</v>
      </c>
      <c r="F156">
        <v>8.8452889258777834</v>
      </c>
      <c r="G156">
        <v>9.1866334156679663</v>
      </c>
      <c r="H156">
        <v>9.4944921118771752</v>
      </c>
      <c r="I156">
        <v>9.8126676426157946</v>
      </c>
      <c r="J156">
        <v>10.121571546631129</v>
      </c>
      <c r="K156">
        <v>10.42991914627571</v>
      </c>
      <c r="L156">
        <v>10.73706669914489</v>
      </c>
      <c r="M156">
        <v>11.042353868478379</v>
      </c>
      <c r="N156">
        <v>11.345105883474231</v>
      </c>
      <c r="O156">
        <v>11.65615855462331</v>
      </c>
      <c r="P156">
        <v>11.96390082785199</v>
      </c>
      <c r="Q156">
        <v>12.267617001477211</v>
      </c>
      <c r="R156">
        <v>12.579043328793</v>
      </c>
      <c r="S156">
        <v>12.88559995153321</v>
      </c>
      <c r="T156">
        <v>13.1996274892301</v>
      </c>
      <c r="U156">
        <v>13.521308011250809</v>
      </c>
      <c r="V156">
        <v>13.837095652578251</v>
      </c>
      <c r="W156">
        <v>14.16025845571191</v>
      </c>
      <c r="X156">
        <v>14.490968666188239</v>
      </c>
      <c r="Y156">
        <v>14.814685603442429</v>
      </c>
      <c r="Z156">
        <v>15.14563412458026</v>
      </c>
      <c r="AA156">
        <v>15.48397577754521</v>
      </c>
      <c r="AB156">
        <v>15.82987571913575</v>
      </c>
      <c r="AC156">
        <v>16.16742629993977</v>
      </c>
      <c r="AD156">
        <v>16.512174688018021</v>
      </c>
      <c r="AE156">
        <v>16.864274366826042</v>
      </c>
      <c r="AF156">
        <v>17.223882092645351</v>
      </c>
      <c r="AG156">
        <v>17.591157964372179</v>
      </c>
      <c r="AH156">
        <v>17.948400543982562</v>
      </c>
      <c r="AI156">
        <v>18.312898033186979</v>
      </c>
      <c r="AJ156">
        <v>18.684797765243719</v>
      </c>
      <c r="AK156">
        <v>19.06425006546592</v>
      </c>
      <c r="AL156">
        <v>19.451408311984888</v>
      </c>
    </row>
    <row r="157" spans="1:38">
      <c r="A157" t="s">
        <v>888</v>
      </c>
      <c r="B157" t="s">
        <v>908</v>
      </c>
      <c r="C157" t="s">
        <v>114</v>
      </c>
      <c r="D157" t="s">
        <v>744</v>
      </c>
      <c r="E157">
        <v>17</v>
      </c>
      <c r="F157">
        <v>17.69057785175557</v>
      </c>
      <c r="G157">
        <v>18.373266831335929</v>
      </c>
      <c r="H157">
        <v>18.98898422375435</v>
      </c>
      <c r="I157">
        <v>19.625335285231589</v>
      </c>
      <c r="J157">
        <v>20.243143093262258</v>
      </c>
      <c r="K157">
        <v>20.859838292551419</v>
      </c>
      <c r="L157">
        <v>21.474133398289791</v>
      </c>
      <c r="M157">
        <v>22.084707736956751</v>
      </c>
      <c r="N157">
        <v>22.690211766948451</v>
      </c>
      <c r="O157">
        <v>23.312317109246621</v>
      </c>
      <c r="P157">
        <v>23.92780165570397</v>
      </c>
      <c r="Q157">
        <v>24.535234002954429</v>
      </c>
      <c r="R157">
        <v>25.15808665758599</v>
      </c>
      <c r="S157">
        <v>25.77119990306641</v>
      </c>
      <c r="T157">
        <v>26.39925497846021</v>
      </c>
      <c r="U157">
        <v>27.04261602250163</v>
      </c>
      <c r="V157">
        <v>27.674191305156491</v>
      </c>
      <c r="W157">
        <v>28.32051691142382</v>
      </c>
      <c r="X157">
        <v>28.981937332376489</v>
      </c>
      <c r="Y157">
        <v>29.629371206884858</v>
      </c>
      <c r="Z157">
        <v>30.29126824916052</v>
      </c>
      <c r="AA157">
        <v>30.967951555090419</v>
      </c>
      <c r="AB157">
        <v>31.659751438271488</v>
      </c>
      <c r="AC157">
        <v>32.334852599879532</v>
      </c>
      <c r="AD157">
        <v>33.024349376036049</v>
      </c>
      <c r="AE157">
        <v>33.728548733652083</v>
      </c>
      <c r="AF157">
        <v>34.447764185290708</v>
      </c>
      <c r="AG157">
        <v>35.182315928744373</v>
      </c>
      <c r="AH157">
        <v>35.896801087965123</v>
      </c>
      <c r="AI157">
        <v>36.625796066373972</v>
      </c>
      <c r="AJ157">
        <v>37.36959553048743</v>
      </c>
      <c r="AK157">
        <v>38.128500130931847</v>
      </c>
      <c r="AL157">
        <v>38.902816623969777</v>
      </c>
    </row>
    <row r="158" spans="1:38">
      <c r="A158" t="s">
        <v>888</v>
      </c>
      <c r="B158" t="s">
        <v>909</v>
      </c>
      <c r="C158" t="s">
        <v>114</v>
      </c>
      <c r="D158" t="s">
        <v>744</v>
      </c>
      <c r="E158">
        <v>17</v>
      </c>
      <c r="F158">
        <v>17.69057785175557</v>
      </c>
      <c r="G158">
        <v>18.373266831335929</v>
      </c>
      <c r="H158">
        <v>18.98898422375435</v>
      </c>
      <c r="I158">
        <v>19.625335285231589</v>
      </c>
      <c r="J158">
        <v>20.243143093262258</v>
      </c>
      <c r="K158">
        <v>20.859838292551419</v>
      </c>
      <c r="L158">
        <v>21.474133398289791</v>
      </c>
      <c r="M158">
        <v>22.084707736956751</v>
      </c>
      <c r="N158">
        <v>22.690211766948451</v>
      </c>
      <c r="O158">
        <v>23.312317109246621</v>
      </c>
      <c r="P158">
        <v>23.92780165570397</v>
      </c>
      <c r="Q158">
        <v>24.535234002954429</v>
      </c>
      <c r="R158">
        <v>25.15808665758599</v>
      </c>
      <c r="S158">
        <v>25.77119990306641</v>
      </c>
      <c r="T158">
        <v>26.39925497846021</v>
      </c>
      <c r="U158">
        <v>27.04261602250163</v>
      </c>
      <c r="V158">
        <v>27.674191305156491</v>
      </c>
      <c r="W158">
        <v>28.32051691142382</v>
      </c>
      <c r="X158">
        <v>28.981937332376489</v>
      </c>
      <c r="Y158">
        <v>29.629371206884858</v>
      </c>
      <c r="Z158">
        <v>30.29126824916052</v>
      </c>
      <c r="AA158">
        <v>30.967951555090419</v>
      </c>
      <c r="AB158">
        <v>31.659751438271488</v>
      </c>
      <c r="AC158">
        <v>32.334852599879532</v>
      </c>
      <c r="AD158">
        <v>33.024349376036049</v>
      </c>
      <c r="AE158">
        <v>33.728548733652083</v>
      </c>
      <c r="AF158">
        <v>34.447764185290708</v>
      </c>
      <c r="AG158">
        <v>35.182315928744373</v>
      </c>
      <c r="AH158">
        <v>35.896801087965123</v>
      </c>
      <c r="AI158">
        <v>36.625796066373972</v>
      </c>
      <c r="AJ158">
        <v>37.36959553048743</v>
      </c>
      <c r="AK158">
        <v>38.128500130931847</v>
      </c>
      <c r="AL158">
        <v>38.902816623969777</v>
      </c>
    </row>
    <row r="159" spans="1:38">
      <c r="A159" t="s">
        <v>889</v>
      </c>
      <c r="B159" t="s">
        <v>903</v>
      </c>
      <c r="C159" t="s">
        <v>107</v>
      </c>
      <c r="D159" t="s">
        <v>744</v>
      </c>
      <c r="E159">
        <v>1.7</v>
      </c>
      <c r="F159">
        <v>1.7495040416814349</v>
      </c>
      <c r="G159">
        <v>1.78840636438603</v>
      </c>
      <c r="H159">
        <v>1.7913875409251749</v>
      </c>
      <c r="I159">
        <v>1.8752743106371299</v>
      </c>
      <c r="J159">
        <v>1.903665332466512</v>
      </c>
      <c r="K159">
        <v>1.9175863130581461</v>
      </c>
      <c r="L159">
        <v>1.9447355929585191</v>
      </c>
      <c r="M159">
        <v>1.970460460156451</v>
      </c>
      <c r="N159">
        <v>1.9947074500353259</v>
      </c>
      <c r="O159">
        <v>2.01793101183637</v>
      </c>
      <c r="P159">
        <v>2.0409912968915762</v>
      </c>
      <c r="Q159">
        <v>2.0635512684511128</v>
      </c>
      <c r="R159">
        <v>2.085148876911596</v>
      </c>
      <c r="S159">
        <v>2.1059143767556558</v>
      </c>
      <c r="T159">
        <v>2.1258752865359658</v>
      </c>
      <c r="U159">
        <v>2.1450017289667689</v>
      </c>
      <c r="V159">
        <v>2.1632682821470262</v>
      </c>
      <c r="W159">
        <v>2.1806563382935078</v>
      </c>
      <c r="X159">
        <v>2.19715541414805</v>
      </c>
      <c r="Y159">
        <v>2.2127592197557622</v>
      </c>
      <c r="Z159">
        <v>2.2274672309537311</v>
      </c>
      <c r="AA159">
        <v>2.2412810202306832</v>
      </c>
      <c r="AB159">
        <v>2.2542055671342451</v>
      </c>
      <c r="AC159">
        <v>2.266250044515306</v>
      </c>
      <c r="AD159">
        <v>2.2774220527360289</v>
      </c>
      <c r="AE159">
        <v>2.287727881751314</v>
      </c>
      <c r="AF159">
        <v>2.2971696282127909</v>
      </c>
      <c r="AG159">
        <v>2.3057436229801032</v>
      </c>
      <c r="AH159">
        <v>2.3134475073201668</v>
      </c>
      <c r="AI159">
        <v>2.3184781608295211</v>
      </c>
      <c r="AJ159">
        <v>2.3231004914335589</v>
      </c>
      <c r="AK159">
        <v>2.3273165957839108</v>
      </c>
      <c r="AL159">
        <v>2.331124901391854</v>
      </c>
    </row>
    <row r="160" spans="1:38">
      <c r="A160" t="s">
        <v>889</v>
      </c>
      <c r="B160" t="s">
        <v>903</v>
      </c>
      <c r="C160" t="s">
        <v>121</v>
      </c>
      <c r="D160" t="s">
        <v>744</v>
      </c>
      <c r="E160">
        <v>259.5</v>
      </c>
      <c r="F160">
        <v>267.05664636254841</v>
      </c>
      <c r="G160">
        <v>272.99497150480857</v>
      </c>
      <c r="H160">
        <v>273.45003933534292</v>
      </c>
      <c r="I160">
        <v>286.25510800607952</v>
      </c>
      <c r="J160">
        <v>290.58891398532933</v>
      </c>
      <c r="K160">
        <v>292.71391072858171</v>
      </c>
      <c r="L160">
        <v>296.85816845455042</v>
      </c>
      <c r="M160">
        <v>300.78499377094062</v>
      </c>
      <c r="N160">
        <v>304.48622546127478</v>
      </c>
      <c r="O160">
        <v>308.03123386561049</v>
      </c>
      <c r="P160">
        <v>311.55131855491987</v>
      </c>
      <c r="Q160">
        <v>314.99503186062577</v>
      </c>
      <c r="R160">
        <v>318.29184326974058</v>
      </c>
      <c r="S160">
        <v>321.46163574593697</v>
      </c>
      <c r="T160">
        <v>324.50860991534302</v>
      </c>
      <c r="U160">
        <v>327.42820509816272</v>
      </c>
      <c r="V160">
        <v>330.21654071597249</v>
      </c>
      <c r="W160">
        <v>332.87077634539139</v>
      </c>
      <c r="X160">
        <v>335.38931174789349</v>
      </c>
      <c r="Y160">
        <v>337.77118678036493</v>
      </c>
      <c r="Z160">
        <v>340.01632143087841</v>
      </c>
      <c r="AA160">
        <v>342.12495573521312</v>
      </c>
      <c r="AB160">
        <v>344.09784980666859</v>
      </c>
      <c r="AC160">
        <v>345.93640385395412</v>
      </c>
      <c r="AD160">
        <v>347.6417780499998</v>
      </c>
      <c r="AE160">
        <v>349.21493253792119</v>
      </c>
      <c r="AF160">
        <v>350.65618736542308</v>
      </c>
      <c r="AG160">
        <v>351.96498244902159</v>
      </c>
      <c r="AH160">
        <v>353.14095773504903</v>
      </c>
      <c r="AI160">
        <v>353.90887219721219</v>
      </c>
      <c r="AJ160">
        <v>354.61445736882848</v>
      </c>
      <c r="AK160">
        <v>355.25803329760288</v>
      </c>
      <c r="AL160">
        <v>355.83935994775652</v>
      </c>
    </row>
    <row r="161" spans="1:38">
      <c r="A161" t="s">
        <v>889</v>
      </c>
      <c r="B161" t="s">
        <v>904</v>
      </c>
      <c r="C161" t="s">
        <v>124</v>
      </c>
      <c r="D161" t="s">
        <v>744</v>
      </c>
      <c r="E161">
        <v>91.6</v>
      </c>
      <c r="F161">
        <v>94.267394245893769</v>
      </c>
      <c r="G161">
        <v>96.36354292809429</v>
      </c>
      <c r="H161">
        <v>96.524175734556493</v>
      </c>
      <c r="I161">
        <v>101.0441922672712</v>
      </c>
      <c r="J161">
        <v>102.5739673258426</v>
      </c>
      <c r="K161">
        <v>103.3240625153683</v>
      </c>
      <c r="L161">
        <v>104.786929597059</v>
      </c>
      <c r="M161">
        <v>106.17304597078289</v>
      </c>
      <c r="N161">
        <v>107.4795308371976</v>
      </c>
      <c r="O161">
        <v>108.7308709907126</v>
      </c>
      <c r="P161">
        <v>109.9734134089814</v>
      </c>
      <c r="Q161">
        <v>111.1889977588953</v>
      </c>
      <c r="R161">
        <v>112.3527277206483</v>
      </c>
      <c r="S161">
        <v>113.47162171224591</v>
      </c>
      <c r="T161">
        <v>114.5471624980556</v>
      </c>
      <c r="U161">
        <v>115.57774021962121</v>
      </c>
      <c r="V161">
        <v>116.5619850850986</v>
      </c>
      <c r="W161">
        <v>117.4988944633443</v>
      </c>
      <c r="X161">
        <v>118.38790349174199</v>
      </c>
      <c r="Y161">
        <v>119.2286732527222</v>
      </c>
      <c r="Z161">
        <v>120.021175503154</v>
      </c>
      <c r="AA161">
        <v>120.76549497242971</v>
      </c>
      <c r="AB161">
        <v>121.46189997029229</v>
      </c>
      <c r="AC161">
        <v>122.11088475153061</v>
      </c>
      <c r="AD161">
        <v>122.7128588415413</v>
      </c>
      <c r="AE161">
        <v>123.2681611578943</v>
      </c>
      <c r="AF161">
        <v>123.7769046731127</v>
      </c>
      <c r="AG161">
        <v>124.23889168528081</v>
      </c>
      <c r="AH161">
        <v>124.6539951003102</v>
      </c>
      <c r="AI161">
        <v>124.925058548226</v>
      </c>
      <c r="AJ161">
        <v>125.1741205972435</v>
      </c>
      <c r="AK161">
        <v>125.401294219886</v>
      </c>
      <c r="AL161">
        <v>125.606494686761</v>
      </c>
    </row>
    <row r="162" spans="1:38">
      <c r="A162" t="s">
        <v>889</v>
      </c>
      <c r="B162" t="s">
        <v>904</v>
      </c>
      <c r="C162" t="s">
        <v>114</v>
      </c>
      <c r="D162" t="s">
        <v>744</v>
      </c>
      <c r="E162">
        <v>15.2</v>
      </c>
      <c r="F162">
        <v>15.642624372681061</v>
      </c>
      <c r="G162">
        <v>15.99045690509862</v>
      </c>
      <c r="H162">
        <v>16.017112130625101</v>
      </c>
      <c r="I162">
        <v>16.76715854216728</v>
      </c>
      <c r="J162">
        <v>17.0210076785241</v>
      </c>
      <c r="K162">
        <v>17.145477622637539</v>
      </c>
      <c r="L162">
        <v>17.388224125276171</v>
      </c>
      <c r="M162">
        <v>17.618234702575322</v>
      </c>
      <c r="N162">
        <v>17.835031317962919</v>
      </c>
      <c r="O162">
        <v>18.042677282301661</v>
      </c>
      <c r="P162">
        <v>18.248863360442321</v>
      </c>
      <c r="Q162">
        <v>18.450576047327601</v>
      </c>
      <c r="R162">
        <v>18.643684075915441</v>
      </c>
      <c r="S162">
        <v>18.829352074521161</v>
      </c>
      <c r="T162">
        <v>19.007826091380402</v>
      </c>
      <c r="U162">
        <v>19.17883898840876</v>
      </c>
      <c r="V162">
        <v>19.342163463902821</v>
      </c>
      <c r="W162">
        <v>19.497633142389009</v>
      </c>
      <c r="X162">
        <v>19.645154291206101</v>
      </c>
      <c r="Y162">
        <v>19.7846706707574</v>
      </c>
      <c r="Z162">
        <v>19.916177594409831</v>
      </c>
      <c r="AA162">
        <v>20.03968912206258</v>
      </c>
      <c r="AB162">
        <v>20.155249776729718</v>
      </c>
      <c r="AC162">
        <v>20.262941574489801</v>
      </c>
      <c r="AD162">
        <v>20.36283247152215</v>
      </c>
      <c r="AE162">
        <v>20.454978707423511</v>
      </c>
      <c r="AF162">
        <v>20.53939902872613</v>
      </c>
      <c r="AG162">
        <v>20.616060628998572</v>
      </c>
      <c r="AH162">
        <v>20.68494241839208</v>
      </c>
      <c r="AI162">
        <v>20.729922379181598</v>
      </c>
      <c r="AJ162">
        <v>20.771251452817701</v>
      </c>
      <c r="AK162">
        <v>20.808948385832611</v>
      </c>
      <c r="AL162">
        <v>20.84299911832716</v>
      </c>
    </row>
    <row r="163" spans="1:38">
      <c r="A163" t="s">
        <v>889</v>
      </c>
      <c r="B163" t="s">
        <v>904</v>
      </c>
      <c r="C163" t="s">
        <v>107</v>
      </c>
      <c r="D163" t="s">
        <v>744</v>
      </c>
      <c r="E163">
        <v>4.3</v>
      </c>
      <c r="F163">
        <v>4.4252161054295112</v>
      </c>
      <c r="G163">
        <v>4.5236160981528979</v>
      </c>
      <c r="H163">
        <v>4.5311567211636783</v>
      </c>
      <c r="I163">
        <v>4.7433409033762697</v>
      </c>
      <c r="J163">
        <v>4.8151534880035296</v>
      </c>
      <c r="K163">
        <v>4.8503653800882516</v>
      </c>
      <c r="L163">
        <v>4.9190370880715477</v>
      </c>
      <c r="M163">
        <v>4.9841058698074923</v>
      </c>
      <c r="N163">
        <v>5.0454364912658249</v>
      </c>
      <c r="O163">
        <v>5.1041784417037581</v>
      </c>
      <c r="P163">
        <v>5.1625073980198684</v>
      </c>
      <c r="Q163">
        <v>5.2195708554939912</v>
      </c>
      <c r="R163">
        <v>5.2742001004234478</v>
      </c>
      <c r="S163">
        <v>5.3267246000290136</v>
      </c>
      <c r="T163">
        <v>5.3772139600615603</v>
      </c>
      <c r="U163">
        <v>5.4255926085630044</v>
      </c>
      <c r="V163">
        <v>5.4717962430777716</v>
      </c>
      <c r="W163">
        <v>5.5157777968600499</v>
      </c>
      <c r="X163">
        <v>5.557510753433303</v>
      </c>
      <c r="Y163">
        <v>5.5969792029116334</v>
      </c>
      <c r="Z163">
        <v>5.6341818194712028</v>
      </c>
      <c r="AA163">
        <v>5.6691225805834931</v>
      </c>
      <c r="AB163">
        <v>5.701814081574855</v>
      </c>
      <c r="AC163">
        <v>5.7322795243622453</v>
      </c>
      <c r="AD163">
        <v>5.7605381333911332</v>
      </c>
      <c r="AE163">
        <v>5.7866058185474412</v>
      </c>
      <c r="AF163">
        <v>5.8104878831264717</v>
      </c>
      <c r="AG163">
        <v>5.8321750463614368</v>
      </c>
      <c r="AH163">
        <v>5.8516613420451282</v>
      </c>
      <c r="AI163">
        <v>5.8643859362158466</v>
      </c>
      <c r="AJ163">
        <v>5.8760777136260609</v>
      </c>
      <c r="AK163">
        <v>5.8867419775710683</v>
      </c>
      <c r="AL163">
        <v>5.896374750579394</v>
      </c>
    </row>
    <row r="164" spans="1:38">
      <c r="A164" t="s">
        <v>889</v>
      </c>
      <c r="B164" t="s">
        <v>904</v>
      </c>
      <c r="C164" t="s">
        <v>121</v>
      </c>
      <c r="D164" t="s">
        <v>744</v>
      </c>
      <c r="E164">
        <v>1552.2</v>
      </c>
      <c r="F164">
        <v>1597.400102057602</v>
      </c>
      <c r="G164">
        <v>1632.920211058821</v>
      </c>
      <c r="H164">
        <v>1635.642200602387</v>
      </c>
      <c r="I164">
        <v>1712.235755865267</v>
      </c>
      <c r="J164">
        <v>1738.1584288556001</v>
      </c>
      <c r="K164">
        <v>1750.869103016973</v>
      </c>
      <c r="L164">
        <v>1775.6579925824781</v>
      </c>
      <c r="M164">
        <v>1799.1463095616721</v>
      </c>
      <c r="N164">
        <v>1821.2852376146079</v>
      </c>
      <c r="O164">
        <v>1842.4897156308309</v>
      </c>
      <c r="P164">
        <v>1863.5451123735911</v>
      </c>
      <c r="Q164">
        <v>1884.143693464599</v>
      </c>
      <c r="R164">
        <v>1903.8635804365761</v>
      </c>
      <c r="S164">
        <v>1922.823703294194</v>
      </c>
      <c r="T164">
        <v>1941.04918809478</v>
      </c>
      <c r="U164">
        <v>1958.512755118953</v>
      </c>
      <c r="V164">
        <v>1975.191192675655</v>
      </c>
      <c r="W164">
        <v>1991.067510764226</v>
      </c>
      <c r="X164">
        <v>2006.1321375532959</v>
      </c>
      <c r="Y164">
        <v>2020.3793299440549</v>
      </c>
      <c r="Z164">
        <v>2033.8086093449299</v>
      </c>
      <c r="AA164">
        <v>2046.421411530627</v>
      </c>
      <c r="AB164">
        <v>2058.2222831210438</v>
      </c>
      <c r="AC164">
        <v>2069.2195994686231</v>
      </c>
      <c r="AD164">
        <v>2079.4203001510969</v>
      </c>
      <c r="AE164">
        <v>2088.8301282672878</v>
      </c>
      <c r="AF164">
        <v>2097.4509981834672</v>
      </c>
      <c r="AG164">
        <v>2105.279559758656</v>
      </c>
      <c r="AH164">
        <v>2112.3136593308018</v>
      </c>
      <c r="AI164">
        <v>2116.9069419056368</v>
      </c>
      <c r="AJ164">
        <v>2121.1274016489242</v>
      </c>
      <c r="AK164">
        <v>2124.9769529269329</v>
      </c>
      <c r="AL164">
        <v>2128.4541599649619</v>
      </c>
    </row>
    <row r="165" spans="1:38">
      <c r="A165" t="s">
        <v>889</v>
      </c>
      <c r="B165" t="s">
        <v>904</v>
      </c>
      <c r="C165" t="s">
        <v>106</v>
      </c>
      <c r="D165" t="s">
        <v>744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 t="s">
        <v>889</v>
      </c>
      <c r="B166" t="s">
        <v>905</v>
      </c>
      <c r="C166" t="s">
        <v>124</v>
      </c>
      <c r="D166" t="s">
        <v>744</v>
      </c>
      <c r="E166">
        <v>0.7</v>
      </c>
      <c r="F166">
        <v>0.72038401716294365</v>
      </c>
      <c r="G166">
        <v>0.73640262062954154</v>
      </c>
      <c r="H166">
        <v>0.73763016391036629</v>
      </c>
      <c r="I166">
        <v>0.77217177496822986</v>
      </c>
      <c r="J166">
        <v>0.78386219572150484</v>
      </c>
      <c r="K166">
        <v>0.78959436420041307</v>
      </c>
      <c r="L166">
        <v>0.80077347945350774</v>
      </c>
      <c r="M166">
        <v>0.81136607182912668</v>
      </c>
      <c r="N166">
        <v>0.82135012648513428</v>
      </c>
      <c r="O166">
        <v>0.83091276957968152</v>
      </c>
      <c r="P166">
        <v>0.84040818107300175</v>
      </c>
      <c r="Q166">
        <v>0.84969758112692884</v>
      </c>
      <c r="R166">
        <v>0.85859071402242171</v>
      </c>
      <c r="S166">
        <v>0.86714121395821142</v>
      </c>
      <c r="T166">
        <v>0.87536041210304472</v>
      </c>
      <c r="U166">
        <v>0.8832360060451403</v>
      </c>
      <c r="V166">
        <v>0.89075752794289298</v>
      </c>
      <c r="W166">
        <v>0.897917315767915</v>
      </c>
      <c r="X166">
        <v>0.90471105288449127</v>
      </c>
      <c r="Y166">
        <v>0.91113614931119613</v>
      </c>
      <c r="Z166">
        <v>0.91719238921624224</v>
      </c>
      <c r="AA166">
        <v>0.92288042009498716</v>
      </c>
      <c r="AB166">
        <v>0.928202292349395</v>
      </c>
      <c r="AC166">
        <v>0.9331617830357144</v>
      </c>
      <c r="AD166">
        <v>0.93776202171483569</v>
      </c>
      <c r="AE166">
        <v>0.94200559836818809</v>
      </c>
      <c r="AF166">
        <v>0.94589337632291393</v>
      </c>
      <c r="AG166">
        <v>0.94942384475651298</v>
      </c>
      <c r="AH166">
        <v>0.95259603242595114</v>
      </c>
      <c r="AI166">
        <v>0.95466747798862639</v>
      </c>
      <c r="AJ166">
        <v>0.95657079059028893</v>
      </c>
      <c r="AK166">
        <v>0.95830683355808088</v>
      </c>
      <c r="AL166">
        <v>0.95987495939664558</v>
      </c>
    </row>
    <row r="167" spans="1:38">
      <c r="A167" t="s">
        <v>889</v>
      </c>
      <c r="B167" t="s">
        <v>905</v>
      </c>
      <c r="C167" t="s">
        <v>107</v>
      </c>
      <c r="D167" t="s">
        <v>744</v>
      </c>
      <c r="E167">
        <v>0.3</v>
      </c>
      <c r="F167">
        <v>0.30873600735554729</v>
      </c>
      <c r="G167">
        <v>0.31560112312694638</v>
      </c>
      <c r="H167">
        <v>0.31612721310444269</v>
      </c>
      <c r="I167">
        <v>0.33093076070067001</v>
      </c>
      <c r="J167">
        <v>0.33594094102350208</v>
      </c>
      <c r="K167">
        <v>0.33839758465731989</v>
      </c>
      <c r="L167">
        <v>0.34318863405150329</v>
      </c>
      <c r="M167">
        <v>0.34772831649819719</v>
      </c>
      <c r="N167">
        <v>0.35200719706505762</v>
      </c>
      <c r="O167">
        <v>0.35610547267700637</v>
      </c>
      <c r="P167">
        <v>0.36017493474557222</v>
      </c>
      <c r="Q167">
        <v>0.36415610619725519</v>
      </c>
      <c r="R167">
        <v>0.3679674488667522</v>
      </c>
      <c r="S167">
        <v>0.37163194883923351</v>
      </c>
      <c r="T167">
        <v>0.37515446232987631</v>
      </c>
      <c r="U167">
        <v>0.37852971687648868</v>
      </c>
      <c r="V167">
        <v>0.38175322626123992</v>
      </c>
      <c r="W167">
        <v>0.38482170675767791</v>
      </c>
      <c r="X167">
        <v>0.38773330837906772</v>
      </c>
      <c r="Y167">
        <v>0.39048692113336969</v>
      </c>
      <c r="Z167">
        <v>0.39308245252124668</v>
      </c>
      <c r="AA167">
        <v>0.39552018004070882</v>
      </c>
      <c r="AB167">
        <v>0.39780098243545498</v>
      </c>
      <c r="AC167">
        <v>0.39992647844387758</v>
      </c>
      <c r="AD167">
        <v>0.40189800930635822</v>
      </c>
      <c r="AE167">
        <v>0.40371668501493779</v>
      </c>
      <c r="AF167">
        <v>0.40538287556696312</v>
      </c>
      <c r="AG167">
        <v>0.40689593346707698</v>
      </c>
      <c r="AH167">
        <v>0.40825544246826478</v>
      </c>
      <c r="AI167">
        <v>0.40914320485226852</v>
      </c>
      <c r="AJ167">
        <v>0.40995891025298098</v>
      </c>
      <c r="AK167">
        <v>0.41070292866774899</v>
      </c>
      <c r="AL167">
        <v>0.41137498259856242</v>
      </c>
    </row>
    <row r="168" spans="1:38">
      <c r="A168" t="s">
        <v>889</v>
      </c>
      <c r="B168" t="s">
        <v>905</v>
      </c>
      <c r="C168" t="s">
        <v>121</v>
      </c>
      <c r="D168" t="s">
        <v>744</v>
      </c>
      <c r="E168">
        <v>42.1</v>
      </c>
      <c r="F168">
        <v>43.325953032228483</v>
      </c>
      <c r="G168">
        <v>44.289357612148137</v>
      </c>
      <c r="H168">
        <v>44.363185572323459</v>
      </c>
      <c r="I168">
        <v>46.440616751660691</v>
      </c>
      <c r="J168">
        <v>47.143712056964787</v>
      </c>
      <c r="K168">
        <v>47.488461046910558</v>
      </c>
      <c r="L168">
        <v>48.160804978560968</v>
      </c>
      <c r="M168">
        <v>48.797873748580344</v>
      </c>
      <c r="N168">
        <v>49.398343321463081</v>
      </c>
      <c r="O168">
        <v>49.973467999006573</v>
      </c>
      <c r="P168">
        <v>50.544549175961969</v>
      </c>
      <c r="Q168">
        <v>51.103240236348149</v>
      </c>
      <c r="R168">
        <v>51.638098657634217</v>
      </c>
      <c r="S168">
        <v>52.152350153772439</v>
      </c>
      <c r="T168">
        <v>52.64667621362598</v>
      </c>
      <c r="U168">
        <v>53.120336935000587</v>
      </c>
      <c r="V168">
        <v>53.572702751994001</v>
      </c>
      <c r="W168">
        <v>54.003312848327468</v>
      </c>
      <c r="X168">
        <v>54.411907609195843</v>
      </c>
      <c r="Y168">
        <v>54.798331265716229</v>
      </c>
      <c r="Z168">
        <v>55.162570837148287</v>
      </c>
      <c r="AA168">
        <v>55.504665265712802</v>
      </c>
      <c r="AB168">
        <v>55.824737868442178</v>
      </c>
      <c r="AC168">
        <v>56.123015808290823</v>
      </c>
      <c r="AD168">
        <v>56.399687305992273</v>
      </c>
      <c r="AE168">
        <v>56.654908130429597</v>
      </c>
      <c r="AF168">
        <v>56.888730204563828</v>
      </c>
      <c r="AG168">
        <v>57.101062663213142</v>
      </c>
      <c r="AH168">
        <v>57.291847093046492</v>
      </c>
      <c r="AI168">
        <v>57.416429747601683</v>
      </c>
      <c r="AJ168">
        <v>57.530900405501669</v>
      </c>
      <c r="AK168">
        <v>57.635310989707442</v>
      </c>
      <c r="AL168">
        <v>57.729622557998262</v>
      </c>
    </row>
    <row r="169" spans="1:38">
      <c r="A169" t="s">
        <v>889</v>
      </c>
      <c r="B169" t="s">
        <v>906</v>
      </c>
      <c r="C169" t="s">
        <v>114</v>
      </c>
      <c r="D169" t="s">
        <v>744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t="s">
        <v>889</v>
      </c>
      <c r="B170" t="s">
        <v>907</v>
      </c>
      <c r="C170" t="s">
        <v>114</v>
      </c>
      <c r="D170" t="s">
        <v>744</v>
      </c>
      <c r="E170">
        <v>49.9</v>
      </c>
      <c r="F170">
        <v>51.927049106035462</v>
      </c>
      <c r="G170">
        <v>53.930942051980168</v>
      </c>
      <c r="H170">
        <v>55.738253692078942</v>
      </c>
      <c r="I170">
        <v>57.606131219591539</v>
      </c>
      <c r="J170">
        <v>59.419578844340393</v>
      </c>
      <c r="K170">
        <v>61.229760635195042</v>
      </c>
      <c r="L170">
        <v>63.03289744556826</v>
      </c>
      <c r="M170">
        <v>64.825112710243644</v>
      </c>
      <c r="N170">
        <v>66.602445127689862</v>
      </c>
      <c r="O170">
        <v>68.428507279494482</v>
      </c>
      <c r="P170">
        <v>70.235135448213427</v>
      </c>
      <c r="Q170">
        <v>72.018128043966215</v>
      </c>
      <c r="R170">
        <v>73.846383777267121</v>
      </c>
      <c r="S170">
        <v>75.646051480177292</v>
      </c>
      <c r="T170">
        <v>77.489577848539085</v>
      </c>
      <c r="U170">
        <v>79.378031736637126</v>
      </c>
      <c r="V170">
        <v>81.231890948665225</v>
      </c>
      <c r="W170">
        <v>83.1290466988264</v>
      </c>
      <c r="X170">
        <v>85.070510169740402</v>
      </c>
      <c r="Y170">
        <v>86.970919013150265</v>
      </c>
      <c r="Z170">
        <v>88.913781507829981</v>
      </c>
      <c r="AA170">
        <v>90.900046035236002</v>
      </c>
      <c r="AB170">
        <v>92.930682162926317</v>
      </c>
      <c r="AC170">
        <v>94.912302631411094</v>
      </c>
      <c r="AD170">
        <v>96.936178462599941</v>
      </c>
      <c r="AE170">
        <v>99.003210694661092</v>
      </c>
      <c r="AF170">
        <v>101.11431957917689</v>
      </c>
      <c r="AG170">
        <v>103.2704449908438</v>
      </c>
      <c r="AH170">
        <v>105.3676690758505</v>
      </c>
      <c r="AI170">
        <v>107.5074837477683</v>
      </c>
      <c r="AJ170">
        <v>109.6907539394896</v>
      </c>
      <c r="AK170">
        <v>111.91836214902941</v>
      </c>
      <c r="AL170">
        <v>114.1912087962407</v>
      </c>
    </row>
    <row r="171" spans="1:38">
      <c r="A171" t="s">
        <v>889</v>
      </c>
      <c r="B171" t="s">
        <v>908</v>
      </c>
      <c r="C171" t="s">
        <v>114</v>
      </c>
      <c r="D171" t="s">
        <v>744</v>
      </c>
      <c r="E171">
        <v>49.9</v>
      </c>
      <c r="F171">
        <v>51.927049106035462</v>
      </c>
      <c r="G171">
        <v>53.930942051980168</v>
      </c>
      <c r="H171">
        <v>55.738253692078942</v>
      </c>
      <c r="I171">
        <v>57.606131219591539</v>
      </c>
      <c r="J171">
        <v>59.419578844340393</v>
      </c>
      <c r="K171">
        <v>61.229760635195042</v>
      </c>
      <c r="L171">
        <v>63.03289744556826</v>
      </c>
      <c r="M171">
        <v>64.825112710243644</v>
      </c>
      <c r="N171">
        <v>66.602445127689862</v>
      </c>
      <c r="O171">
        <v>68.428507279494482</v>
      </c>
      <c r="P171">
        <v>70.235135448213427</v>
      </c>
      <c r="Q171">
        <v>72.018128043966215</v>
      </c>
      <c r="R171">
        <v>73.846383777267121</v>
      </c>
      <c r="S171">
        <v>75.646051480177292</v>
      </c>
      <c r="T171">
        <v>77.489577848539085</v>
      </c>
      <c r="U171">
        <v>79.378031736637126</v>
      </c>
      <c r="V171">
        <v>81.231890948665225</v>
      </c>
      <c r="W171">
        <v>83.1290466988264</v>
      </c>
      <c r="X171">
        <v>85.070510169740402</v>
      </c>
      <c r="Y171">
        <v>86.970919013150265</v>
      </c>
      <c r="Z171">
        <v>88.913781507829981</v>
      </c>
      <c r="AA171">
        <v>90.900046035236002</v>
      </c>
      <c r="AB171">
        <v>92.930682162926317</v>
      </c>
      <c r="AC171">
        <v>94.912302631411094</v>
      </c>
      <c r="AD171">
        <v>96.936178462599941</v>
      </c>
      <c r="AE171">
        <v>99.003210694661092</v>
      </c>
      <c r="AF171">
        <v>101.11431957917689</v>
      </c>
      <c r="AG171">
        <v>103.2704449908438</v>
      </c>
      <c r="AH171">
        <v>105.3676690758505</v>
      </c>
      <c r="AI171">
        <v>107.5074837477683</v>
      </c>
      <c r="AJ171">
        <v>109.6907539394896</v>
      </c>
      <c r="AK171">
        <v>111.91836214902941</v>
      </c>
      <c r="AL171">
        <v>114.1912087962407</v>
      </c>
    </row>
    <row r="172" spans="1:38">
      <c r="A172" t="s">
        <v>889</v>
      </c>
      <c r="B172" t="s">
        <v>909</v>
      </c>
      <c r="C172" t="s">
        <v>114</v>
      </c>
      <c r="D172" t="s">
        <v>744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t="s">
        <v>886</v>
      </c>
      <c r="B173" t="s">
        <v>903</v>
      </c>
      <c r="C173" t="s">
        <v>107</v>
      </c>
      <c r="D173" t="s">
        <v>744</v>
      </c>
      <c r="E173">
        <v>104.2</v>
      </c>
      <c r="F173">
        <v>107.2343065548268</v>
      </c>
      <c r="G173">
        <v>109.61879009942611</v>
      </c>
      <c r="H173">
        <v>109.8015186849431</v>
      </c>
      <c r="I173">
        <v>114.9432842166994</v>
      </c>
      <c r="J173">
        <v>116.6834868488297</v>
      </c>
      <c r="K173">
        <v>117.5367610709758</v>
      </c>
      <c r="L173">
        <v>119.2008522272222</v>
      </c>
      <c r="M173">
        <v>120.7776352637072</v>
      </c>
      <c r="N173">
        <v>122.26383311393</v>
      </c>
      <c r="O173">
        <v>123.6873008431469</v>
      </c>
      <c r="P173">
        <v>125.10076066829539</v>
      </c>
      <c r="Q173">
        <v>126.48355421917999</v>
      </c>
      <c r="R173">
        <v>127.80736057305189</v>
      </c>
      <c r="S173">
        <v>129.08016356349381</v>
      </c>
      <c r="T173">
        <v>130.3036499159104</v>
      </c>
      <c r="U173">
        <v>131.47598832843369</v>
      </c>
      <c r="V173">
        <v>132.59562058807069</v>
      </c>
      <c r="W173">
        <v>133.66140614716679</v>
      </c>
      <c r="X173">
        <v>134.67270244366281</v>
      </c>
      <c r="Y173">
        <v>135.62912394032381</v>
      </c>
      <c r="Z173">
        <v>136.53063850904641</v>
      </c>
      <c r="AA173">
        <v>137.3773425341395</v>
      </c>
      <c r="AB173">
        <v>138.16954123258139</v>
      </c>
      <c r="AC173">
        <v>138.90779684617351</v>
      </c>
      <c r="AD173">
        <v>139.59257523240839</v>
      </c>
      <c r="AE173">
        <v>140.22426192852171</v>
      </c>
      <c r="AF173">
        <v>140.80298544692519</v>
      </c>
      <c r="AG173">
        <v>141.32852089089809</v>
      </c>
      <c r="AH173">
        <v>141.80072368397731</v>
      </c>
      <c r="AI173">
        <v>142.1090731520213</v>
      </c>
      <c r="AJ173">
        <v>142.39239482786871</v>
      </c>
      <c r="AK173">
        <v>142.65081722393151</v>
      </c>
      <c r="AL173">
        <v>142.8842439559007</v>
      </c>
    </row>
    <row r="174" spans="1:38">
      <c r="A174" t="s">
        <v>886</v>
      </c>
      <c r="B174" t="s">
        <v>903</v>
      </c>
      <c r="C174" t="s">
        <v>121</v>
      </c>
      <c r="D174" t="s">
        <v>744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 t="s">
        <v>886</v>
      </c>
      <c r="B175" t="s">
        <v>904</v>
      </c>
      <c r="C175" t="s">
        <v>124</v>
      </c>
      <c r="D175" t="s">
        <v>744</v>
      </c>
      <c r="E175">
        <v>1240.8</v>
      </c>
      <c r="F175">
        <v>1276.9321264225439</v>
      </c>
      <c r="G175">
        <v>1305.32624525305</v>
      </c>
      <c r="H175">
        <v>1307.502153399975</v>
      </c>
      <c r="I175">
        <v>1368.7296262579709</v>
      </c>
      <c r="J175">
        <v>1389.451732073205</v>
      </c>
      <c r="K175">
        <v>1399.6124101426749</v>
      </c>
      <c r="L175">
        <v>1419.428190437018</v>
      </c>
      <c r="M175">
        <v>1438.204317036543</v>
      </c>
      <c r="N175">
        <v>1455.9017670610781</v>
      </c>
      <c r="O175">
        <v>1472.8522349920979</v>
      </c>
      <c r="P175">
        <v>1489.6835301076869</v>
      </c>
      <c r="Q175">
        <v>1506.1496552318481</v>
      </c>
      <c r="R175">
        <v>1521.913368512887</v>
      </c>
      <c r="S175">
        <v>1537.06974039907</v>
      </c>
      <c r="T175">
        <v>1551.6388561963679</v>
      </c>
      <c r="U175">
        <v>1565.5989090011569</v>
      </c>
      <c r="V175">
        <v>1578.9313438164879</v>
      </c>
      <c r="W175">
        <v>1591.6225791497559</v>
      </c>
      <c r="X175">
        <v>1603.6649634558239</v>
      </c>
      <c r="Y175">
        <v>1615.053905807617</v>
      </c>
      <c r="Z175">
        <v>1625.7890236278761</v>
      </c>
      <c r="AA175">
        <v>1635.871464648372</v>
      </c>
      <c r="AB175">
        <v>1645.304863353042</v>
      </c>
      <c r="AC175">
        <v>1654.0959148438781</v>
      </c>
      <c r="AD175">
        <v>1662.2501664910969</v>
      </c>
      <c r="AE175">
        <v>1669.772209221783</v>
      </c>
      <c r="AF175">
        <v>1676.6635733449591</v>
      </c>
      <c r="AG175">
        <v>1682.921580819831</v>
      </c>
      <c r="AH175">
        <v>1688.5445100487429</v>
      </c>
      <c r="AI175">
        <v>1692.2162952689821</v>
      </c>
      <c r="AJ175">
        <v>1695.5900528063289</v>
      </c>
      <c r="AK175">
        <v>1698.6673129698099</v>
      </c>
      <c r="AL175">
        <v>1701.4469280276539</v>
      </c>
    </row>
    <row r="176" spans="1:38">
      <c r="A176" t="s">
        <v>886</v>
      </c>
      <c r="B176" t="s">
        <v>904</v>
      </c>
      <c r="C176" t="s">
        <v>114</v>
      </c>
      <c r="D176" t="s">
        <v>744</v>
      </c>
      <c r="E176">
        <v>12.1</v>
      </c>
      <c r="F176">
        <v>12.452352296673739</v>
      </c>
      <c r="G176">
        <v>12.729245299453501</v>
      </c>
      <c r="H176">
        <v>12.750464261879189</v>
      </c>
      <c r="I176">
        <v>13.34754068159369</v>
      </c>
      <c r="J176">
        <v>13.549617954614581</v>
      </c>
      <c r="K176">
        <v>13.64870258117857</v>
      </c>
      <c r="L176">
        <v>13.841941573410629</v>
      </c>
      <c r="M176">
        <v>14.02504209876062</v>
      </c>
      <c r="N176">
        <v>14.197623614957321</v>
      </c>
      <c r="O176">
        <v>14.36292073130592</v>
      </c>
      <c r="P176">
        <v>14.527055701404739</v>
      </c>
      <c r="Q176">
        <v>14.68762961662263</v>
      </c>
      <c r="R176">
        <v>14.841353770959</v>
      </c>
      <c r="S176">
        <v>14.98915526984908</v>
      </c>
      <c r="T176">
        <v>15.13122998063835</v>
      </c>
      <c r="U176">
        <v>15.267365247351711</v>
      </c>
      <c r="V176">
        <v>15.39738012587001</v>
      </c>
      <c r="W176">
        <v>15.521142172559671</v>
      </c>
      <c r="X176">
        <v>15.63857677128906</v>
      </c>
      <c r="Y176">
        <v>15.749639152379251</v>
      </c>
      <c r="Z176">
        <v>15.85432558502362</v>
      </c>
      <c r="AA176">
        <v>15.952647261641919</v>
      </c>
      <c r="AB176">
        <v>16.044639624896689</v>
      </c>
      <c r="AC176">
        <v>16.130367963903058</v>
      </c>
      <c r="AD176">
        <v>16.209886375356451</v>
      </c>
      <c r="AE176">
        <v>16.283239628935821</v>
      </c>
      <c r="AF176">
        <v>16.35044264786751</v>
      </c>
      <c r="AG176">
        <v>16.411469316505439</v>
      </c>
      <c r="AH176">
        <v>16.46630284622001</v>
      </c>
      <c r="AI176">
        <v>16.50210926237483</v>
      </c>
      <c r="AJ176">
        <v>16.535009380203569</v>
      </c>
      <c r="AK176">
        <v>16.565018122932539</v>
      </c>
      <c r="AL176">
        <v>16.592124298142021</v>
      </c>
    </row>
    <row r="177" spans="1:38">
      <c r="A177" t="s">
        <v>886</v>
      </c>
      <c r="B177" t="s">
        <v>904</v>
      </c>
      <c r="C177" t="s">
        <v>107</v>
      </c>
      <c r="D177" t="s">
        <v>744</v>
      </c>
      <c r="E177">
        <v>32.9</v>
      </c>
      <c r="F177">
        <v>33.858048806658353</v>
      </c>
      <c r="G177">
        <v>34.610923169588453</v>
      </c>
      <c r="H177">
        <v>34.668617703787213</v>
      </c>
      <c r="I177">
        <v>36.292073423506807</v>
      </c>
      <c r="J177">
        <v>36.841523198910728</v>
      </c>
      <c r="K177">
        <v>37.110935117419423</v>
      </c>
      <c r="L177">
        <v>37.636353534314857</v>
      </c>
      <c r="M177">
        <v>38.134205375968953</v>
      </c>
      <c r="N177">
        <v>38.603455944801311</v>
      </c>
      <c r="O177">
        <v>39.052900170245032</v>
      </c>
      <c r="P177">
        <v>39.499184510431093</v>
      </c>
      <c r="Q177">
        <v>39.935786312965647</v>
      </c>
      <c r="R177">
        <v>40.353763559053817</v>
      </c>
      <c r="S177">
        <v>40.755637056035937</v>
      </c>
      <c r="T177">
        <v>41.141939368843097</v>
      </c>
      <c r="U177">
        <v>41.512092284121593</v>
      </c>
      <c r="V177">
        <v>41.865603813315971</v>
      </c>
      <c r="W177">
        <v>42.202113841092007</v>
      </c>
      <c r="X177">
        <v>42.521419485571087</v>
      </c>
      <c r="Y177">
        <v>42.823399017626222</v>
      </c>
      <c r="Z177">
        <v>43.108042293163393</v>
      </c>
      <c r="AA177">
        <v>43.375379744464396</v>
      </c>
      <c r="AB177">
        <v>43.625507740421561</v>
      </c>
      <c r="AC177">
        <v>43.858603802678573</v>
      </c>
      <c r="AD177">
        <v>44.074815020597278</v>
      </c>
      <c r="AE177">
        <v>44.274263123304841</v>
      </c>
      <c r="AF177">
        <v>44.456988687176953</v>
      </c>
      <c r="AG177">
        <v>44.622920703556112</v>
      </c>
      <c r="AH177">
        <v>44.772013524019712</v>
      </c>
      <c r="AI177">
        <v>44.869371465465441</v>
      </c>
      <c r="AJ177">
        <v>44.958827157743578</v>
      </c>
      <c r="AK177">
        <v>45.040421177229803</v>
      </c>
      <c r="AL177">
        <v>45.114123091642341</v>
      </c>
    </row>
    <row r="178" spans="1:38">
      <c r="A178" t="s">
        <v>886</v>
      </c>
      <c r="B178" t="s">
        <v>904</v>
      </c>
      <c r="C178" t="s">
        <v>121</v>
      </c>
      <c r="D178" t="s">
        <v>744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t="s">
        <v>886</v>
      </c>
      <c r="B179" t="s">
        <v>904</v>
      </c>
      <c r="C179" t="s">
        <v>106</v>
      </c>
      <c r="D179" t="s">
        <v>744</v>
      </c>
      <c r="E179">
        <v>16.899999999999999</v>
      </c>
      <c r="F179">
        <v>17.392128414362499</v>
      </c>
      <c r="G179">
        <v>17.778863269484649</v>
      </c>
      <c r="H179">
        <v>17.808499671550269</v>
      </c>
      <c r="I179">
        <v>18.642432852804411</v>
      </c>
      <c r="J179">
        <v>18.92467301099062</v>
      </c>
      <c r="K179">
        <v>19.063063935695691</v>
      </c>
      <c r="L179">
        <v>19.33295971823469</v>
      </c>
      <c r="M179">
        <v>19.588695162731771</v>
      </c>
      <c r="N179">
        <v>19.82973876799824</v>
      </c>
      <c r="O179">
        <v>20.060608294138021</v>
      </c>
      <c r="P179">
        <v>20.289854657333901</v>
      </c>
      <c r="Q179">
        <v>20.514127315778708</v>
      </c>
      <c r="R179">
        <v>20.728832952827041</v>
      </c>
      <c r="S179">
        <v>20.935266451276821</v>
      </c>
      <c r="T179">
        <v>21.13370137791636</v>
      </c>
      <c r="U179">
        <v>21.323840717375528</v>
      </c>
      <c r="V179">
        <v>21.50543174604984</v>
      </c>
      <c r="W179">
        <v>21.678289480682519</v>
      </c>
      <c r="X179">
        <v>21.84230970535415</v>
      </c>
      <c r="Y179">
        <v>21.99742989051316</v>
      </c>
      <c r="Z179">
        <v>22.143644825363559</v>
      </c>
      <c r="AA179">
        <v>22.28097014229326</v>
      </c>
      <c r="AB179">
        <v>22.409455343863961</v>
      </c>
      <c r="AC179">
        <v>22.5291916190051</v>
      </c>
      <c r="AD179">
        <v>22.640254524258179</v>
      </c>
      <c r="AE179">
        <v>22.74270658917483</v>
      </c>
      <c r="AF179">
        <v>22.836568656938919</v>
      </c>
      <c r="AG179">
        <v>22.921804251978671</v>
      </c>
      <c r="AH179">
        <v>22.998389925712249</v>
      </c>
      <c r="AI179">
        <v>23.048400540011119</v>
      </c>
      <c r="AJ179">
        <v>23.094351944251262</v>
      </c>
      <c r="AK179">
        <v>23.13626498161652</v>
      </c>
      <c r="AL179">
        <v>23.174124019719009</v>
      </c>
    </row>
    <row r="180" spans="1:38">
      <c r="A180" t="s">
        <v>886</v>
      </c>
      <c r="B180" t="s">
        <v>905</v>
      </c>
      <c r="C180" t="s">
        <v>124</v>
      </c>
      <c r="D180" t="s">
        <v>744</v>
      </c>
      <c r="E180">
        <v>10.4</v>
      </c>
      <c r="F180">
        <v>10.702848254992309</v>
      </c>
      <c r="G180">
        <v>10.940838935067481</v>
      </c>
      <c r="H180">
        <v>10.959076720954011</v>
      </c>
      <c r="I180">
        <v>11.472266370956561</v>
      </c>
      <c r="J180">
        <v>11.645952622148069</v>
      </c>
      <c r="K180">
        <v>11.73111626812042</v>
      </c>
      <c r="L180">
        <v>11.897205980452121</v>
      </c>
      <c r="M180">
        <v>12.054581638604169</v>
      </c>
      <c r="N180">
        <v>12.202916164922</v>
      </c>
      <c r="O180">
        <v>12.344989719469559</v>
      </c>
      <c r="P180">
        <v>12.48606440451317</v>
      </c>
      <c r="Q180">
        <v>12.624078348171521</v>
      </c>
      <c r="R180">
        <v>12.756204894047411</v>
      </c>
      <c r="S180">
        <v>12.883240893093429</v>
      </c>
      <c r="T180">
        <v>13.00535469410238</v>
      </c>
      <c r="U180">
        <v>13.12236351838494</v>
      </c>
      <c r="V180">
        <v>13.23411184372298</v>
      </c>
      <c r="W180">
        <v>13.34048583426617</v>
      </c>
      <c r="X180">
        <v>13.44142135714101</v>
      </c>
      <c r="Y180">
        <v>13.53687993262349</v>
      </c>
      <c r="Z180">
        <v>13.62685835406989</v>
      </c>
      <c r="AA180">
        <v>13.711366241411239</v>
      </c>
      <c r="AB180">
        <v>13.79043405776244</v>
      </c>
      <c r="AC180">
        <v>13.864117919387761</v>
      </c>
      <c r="AD180">
        <v>13.932464322620421</v>
      </c>
      <c r="AE180">
        <v>13.99551174718451</v>
      </c>
      <c r="AF180">
        <v>14.05327301965472</v>
      </c>
      <c r="AG180">
        <v>14.10572569352534</v>
      </c>
      <c r="AH180">
        <v>14.152855338899849</v>
      </c>
      <c r="AI180">
        <v>14.183631101545309</v>
      </c>
      <c r="AJ180">
        <v>14.21190888877001</v>
      </c>
      <c r="AK180">
        <v>14.23770152714863</v>
      </c>
      <c r="AL180">
        <v>14.26099939675016</v>
      </c>
    </row>
    <row r="181" spans="1:38">
      <c r="A181" t="s">
        <v>886</v>
      </c>
      <c r="B181" t="s">
        <v>905</v>
      </c>
      <c r="C181" t="s">
        <v>107</v>
      </c>
      <c r="D181" t="s">
        <v>744</v>
      </c>
      <c r="E181">
        <v>11.7</v>
      </c>
      <c r="F181">
        <v>12.04070428686634</v>
      </c>
      <c r="G181">
        <v>12.30844380195091</v>
      </c>
      <c r="H181">
        <v>12.328961311073259</v>
      </c>
      <c r="I181">
        <v>12.906299667326129</v>
      </c>
      <c r="J181">
        <v>13.10169669991658</v>
      </c>
      <c r="K181">
        <v>13.197505801635479</v>
      </c>
      <c r="L181">
        <v>13.38435672800863</v>
      </c>
      <c r="M181">
        <v>13.56140434342969</v>
      </c>
      <c r="N181">
        <v>13.728280685537239</v>
      </c>
      <c r="O181">
        <v>13.88811343440325</v>
      </c>
      <c r="P181">
        <v>14.04682245507732</v>
      </c>
      <c r="Q181">
        <v>14.202088141692951</v>
      </c>
      <c r="R181">
        <v>14.35073050580333</v>
      </c>
      <c r="S181">
        <v>14.49364600473011</v>
      </c>
      <c r="T181">
        <v>14.631024030865181</v>
      </c>
      <c r="U181">
        <v>14.76265895818306</v>
      </c>
      <c r="V181">
        <v>14.888375824188349</v>
      </c>
      <c r="W181">
        <v>15.00804656354944</v>
      </c>
      <c r="X181">
        <v>15.12159902678364</v>
      </c>
      <c r="Y181">
        <v>15.22898992420142</v>
      </c>
      <c r="Z181">
        <v>15.33021564832862</v>
      </c>
      <c r="AA181">
        <v>15.425287021587639</v>
      </c>
      <c r="AB181">
        <v>15.514238314982739</v>
      </c>
      <c r="AC181">
        <v>15.59713265931123</v>
      </c>
      <c r="AD181">
        <v>15.674022362947969</v>
      </c>
      <c r="AE181">
        <v>15.74495071558257</v>
      </c>
      <c r="AF181">
        <v>15.80993214711156</v>
      </c>
      <c r="AG181">
        <v>15.868941405216001</v>
      </c>
      <c r="AH181">
        <v>15.921962256262329</v>
      </c>
      <c r="AI181">
        <v>15.95658498923847</v>
      </c>
      <c r="AJ181">
        <v>15.988397499866259</v>
      </c>
      <c r="AK181">
        <v>16.017414218042209</v>
      </c>
      <c r="AL181">
        <v>16.04362432134393</v>
      </c>
    </row>
    <row r="182" spans="1:38">
      <c r="A182" t="s">
        <v>886</v>
      </c>
      <c r="B182" t="s">
        <v>905</v>
      </c>
      <c r="C182" t="s">
        <v>121</v>
      </c>
      <c r="D182" t="s">
        <v>744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>
      <c r="A183" t="s">
        <v>886</v>
      </c>
      <c r="B183" t="s">
        <v>906</v>
      </c>
      <c r="C183" t="s">
        <v>114</v>
      </c>
      <c r="D183" t="s">
        <v>744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>
      <c r="A184" t="s">
        <v>886</v>
      </c>
      <c r="B184" t="s">
        <v>907</v>
      </c>
      <c r="C184" t="s">
        <v>114</v>
      </c>
      <c r="D184" t="s">
        <v>744</v>
      </c>
      <c r="E184">
        <v>17</v>
      </c>
      <c r="F184">
        <v>17.69057785175557</v>
      </c>
      <c r="G184">
        <v>18.373266831335929</v>
      </c>
      <c r="H184">
        <v>18.98898422375435</v>
      </c>
      <c r="I184">
        <v>19.625335285231589</v>
      </c>
      <c r="J184">
        <v>20.243143093262258</v>
      </c>
      <c r="K184">
        <v>20.859838292551419</v>
      </c>
      <c r="L184">
        <v>21.474133398289791</v>
      </c>
      <c r="M184">
        <v>22.084707736956751</v>
      </c>
      <c r="N184">
        <v>22.690211766948451</v>
      </c>
      <c r="O184">
        <v>23.312317109246621</v>
      </c>
      <c r="P184">
        <v>23.92780165570397</v>
      </c>
      <c r="Q184">
        <v>24.535234002954429</v>
      </c>
      <c r="R184">
        <v>25.15808665758599</v>
      </c>
      <c r="S184">
        <v>25.77119990306641</v>
      </c>
      <c r="T184">
        <v>26.39925497846021</v>
      </c>
      <c r="U184">
        <v>27.04261602250163</v>
      </c>
      <c r="V184">
        <v>27.674191305156491</v>
      </c>
      <c r="W184">
        <v>28.32051691142382</v>
      </c>
      <c r="X184">
        <v>28.981937332376489</v>
      </c>
      <c r="Y184">
        <v>29.629371206884858</v>
      </c>
      <c r="Z184">
        <v>30.29126824916052</v>
      </c>
      <c r="AA184">
        <v>30.967951555090419</v>
      </c>
      <c r="AB184">
        <v>31.659751438271488</v>
      </c>
      <c r="AC184">
        <v>32.334852599879532</v>
      </c>
      <c r="AD184">
        <v>33.024349376036049</v>
      </c>
      <c r="AE184">
        <v>33.728548733652083</v>
      </c>
      <c r="AF184">
        <v>34.447764185290708</v>
      </c>
      <c r="AG184">
        <v>35.182315928744373</v>
      </c>
      <c r="AH184">
        <v>35.896801087965123</v>
      </c>
      <c r="AI184">
        <v>36.625796066373972</v>
      </c>
      <c r="AJ184">
        <v>37.36959553048743</v>
      </c>
      <c r="AK184">
        <v>38.128500130931847</v>
      </c>
      <c r="AL184">
        <v>38.902816623969777</v>
      </c>
    </row>
    <row r="185" spans="1:38">
      <c r="A185" t="s">
        <v>886</v>
      </c>
      <c r="B185" t="s">
        <v>908</v>
      </c>
      <c r="C185" t="s">
        <v>114</v>
      </c>
      <c r="D185" t="s">
        <v>744</v>
      </c>
      <c r="E185">
        <v>68.099999999999994</v>
      </c>
      <c r="F185">
        <v>70.866373629679657</v>
      </c>
      <c r="G185">
        <v>73.601145365528041</v>
      </c>
      <c r="H185">
        <v>76.067636802215958</v>
      </c>
      <c r="I185">
        <v>78.616784289663002</v>
      </c>
      <c r="J185">
        <v>81.091649685362341</v>
      </c>
      <c r="K185">
        <v>83.562058101338309</v>
      </c>
      <c r="L185">
        <v>86.022852024913789</v>
      </c>
      <c r="M185">
        <v>88.468740993338514</v>
      </c>
      <c r="N185">
        <v>90.894318901717028</v>
      </c>
      <c r="O185">
        <v>93.386399714099682</v>
      </c>
      <c r="P185">
        <v>95.851958397261214</v>
      </c>
      <c r="Q185">
        <v>98.285260917717423</v>
      </c>
      <c r="R185">
        <v>100.7803353753886</v>
      </c>
      <c r="S185">
        <v>103.2363949058131</v>
      </c>
      <c r="T185">
        <v>105.7523096490082</v>
      </c>
      <c r="U185">
        <v>108.3295383019036</v>
      </c>
      <c r="V185">
        <v>110.8595545812445</v>
      </c>
      <c r="W185">
        <v>113.44865892164481</v>
      </c>
      <c r="X185">
        <v>116.0982313138141</v>
      </c>
      <c r="Y185">
        <v>118.69177524640349</v>
      </c>
      <c r="Z185">
        <v>121.3432569275195</v>
      </c>
      <c r="AA185">
        <v>124.05397064127401</v>
      </c>
      <c r="AB185">
        <v>126.82523958507581</v>
      </c>
      <c r="AC185">
        <v>129.5296154148115</v>
      </c>
      <c r="AD185">
        <v>132.2916583828268</v>
      </c>
      <c r="AE185">
        <v>135.11259816245331</v>
      </c>
      <c r="AF185">
        <v>137.9936906481351</v>
      </c>
      <c r="AG185">
        <v>140.93621851455831</v>
      </c>
      <c r="AH185">
        <v>143.79836200531909</v>
      </c>
      <c r="AI185">
        <v>146.71863012470979</v>
      </c>
      <c r="AJ185">
        <v>149.69820327212901</v>
      </c>
      <c r="AK185">
        <v>152.7382858186152</v>
      </c>
      <c r="AL185">
        <v>155.84010659366709</v>
      </c>
    </row>
    <row r="186" spans="1:38">
      <c r="A186" t="s">
        <v>886</v>
      </c>
      <c r="B186" t="s">
        <v>909</v>
      </c>
      <c r="C186" t="s">
        <v>114</v>
      </c>
      <c r="D186" t="s">
        <v>744</v>
      </c>
      <c r="E186">
        <v>51.1</v>
      </c>
      <c r="F186">
        <v>53.175795777924087</v>
      </c>
      <c r="G186">
        <v>55.227878534192122</v>
      </c>
      <c r="H186">
        <v>57.078652578461607</v>
      </c>
      <c r="I186">
        <v>58.991449004431423</v>
      </c>
      <c r="J186">
        <v>60.848506592100087</v>
      </c>
      <c r="K186">
        <v>62.702219808786907</v>
      </c>
      <c r="L186">
        <v>64.548718626624009</v>
      </c>
      <c r="M186">
        <v>66.38403325638177</v>
      </c>
      <c r="N186">
        <v>68.204107134768591</v>
      </c>
      <c r="O186">
        <v>70.074082604853075</v>
      </c>
      <c r="P186">
        <v>71.92415674155724</v>
      </c>
      <c r="Q186">
        <v>73.750026914762998</v>
      </c>
      <c r="R186">
        <v>75.622248717802606</v>
      </c>
      <c r="S186">
        <v>77.465195002746697</v>
      </c>
      <c r="T186">
        <v>79.353054670548048</v>
      </c>
      <c r="U186">
        <v>81.286922279401963</v>
      </c>
      <c r="V186">
        <v>83.18536327608804</v>
      </c>
      <c r="W186">
        <v>85.128142010221026</v>
      </c>
      <c r="X186">
        <v>87.116293981437565</v>
      </c>
      <c r="Y186">
        <v>89.062404039518626</v>
      </c>
      <c r="Z186">
        <v>91.051988678358967</v>
      </c>
      <c r="AA186">
        <v>93.086019086183569</v>
      </c>
      <c r="AB186">
        <v>95.165488146804307</v>
      </c>
      <c r="AC186">
        <v>97.194762814932005</v>
      </c>
      <c r="AD186">
        <v>99.267309006790725</v>
      </c>
      <c r="AE186">
        <v>101.38404942880121</v>
      </c>
      <c r="AF186">
        <v>103.54592646284441</v>
      </c>
      <c r="AG186">
        <v>105.7539025858139</v>
      </c>
      <c r="AH186">
        <v>107.901560917354</v>
      </c>
      <c r="AI186">
        <v>110.0928340583359</v>
      </c>
      <c r="AJ186">
        <v>112.3286077416416</v>
      </c>
      <c r="AK186">
        <v>114.6097856876834</v>
      </c>
      <c r="AL186">
        <v>116.9372899696974</v>
      </c>
    </row>
    <row r="187" spans="1:38">
      <c r="A187" t="s">
        <v>875</v>
      </c>
      <c r="B187" t="s">
        <v>903</v>
      </c>
      <c r="C187" t="s">
        <v>107</v>
      </c>
      <c r="D187" t="s">
        <v>744</v>
      </c>
      <c r="E187">
        <v>43.5</v>
      </c>
      <c r="F187">
        <v>44.766721066554361</v>
      </c>
      <c r="G187">
        <v>45.762162853407233</v>
      </c>
      <c r="H187">
        <v>45.838445900144187</v>
      </c>
      <c r="I187">
        <v>47.984960301597148</v>
      </c>
      <c r="J187">
        <v>48.711436448407802</v>
      </c>
      <c r="K187">
        <v>49.067649775311388</v>
      </c>
      <c r="L187">
        <v>49.762351937467983</v>
      </c>
      <c r="M187">
        <v>50.420605892238591</v>
      </c>
      <c r="N187">
        <v>51.041043574433353</v>
      </c>
      <c r="O187">
        <v>51.635293538165932</v>
      </c>
      <c r="P187">
        <v>52.225365538107972</v>
      </c>
      <c r="Q187">
        <v>52.802635398602007</v>
      </c>
      <c r="R187">
        <v>53.35528008567907</v>
      </c>
      <c r="S187">
        <v>53.886632581688858</v>
      </c>
      <c r="T187">
        <v>54.397397037832057</v>
      </c>
      <c r="U187">
        <v>54.886808947090863</v>
      </c>
      <c r="V187">
        <v>55.354217807879778</v>
      </c>
      <c r="W187">
        <v>55.799147479863286</v>
      </c>
      <c r="X187">
        <v>56.221329714964817</v>
      </c>
      <c r="Y187">
        <v>56.620603564338623</v>
      </c>
      <c r="Z187">
        <v>56.996955615580767</v>
      </c>
      <c r="AA187">
        <v>57.350426105902777</v>
      </c>
      <c r="AB187">
        <v>57.681142453140978</v>
      </c>
      <c r="AC187">
        <v>57.989339374362252</v>
      </c>
      <c r="AD187">
        <v>58.275211349421937</v>
      </c>
      <c r="AE187">
        <v>58.538919327165978</v>
      </c>
      <c r="AF187">
        <v>58.780516957209663</v>
      </c>
      <c r="AG187">
        <v>58.999910352726168</v>
      </c>
      <c r="AH187">
        <v>59.197039157898388</v>
      </c>
      <c r="AI187">
        <v>59.325764703578933</v>
      </c>
      <c r="AJ187">
        <v>59.444041986682237</v>
      </c>
      <c r="AK187">
        <v>59.551924656823601</v>
      </c>
      <c r="AL187">
        <v>59.649372476791548</v>
      </c>
    </row>
    <row r="188" spans="1:38">
      <c r="A188" t="s">
        <v>875</v>
      </c>
      <c r="B188" t="s">
        <v>903</v>
      </c>
      <c r="C188" t="s">
        <v>121</v>
      </c>
      <c r="D188" t="s">
        <v>744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>
      <c r="A189" t="s">
        <v>875</v>
      </c>
      <c r="B189" t="s">
        <v>904</v>
      </c>
      <c r="C189" t="s">
        <v>124</v>
      </c>
      <c r="D189" t="s">
        <v>744</v>
      </c>
      <c r="E189">
        <v>21.7</v>
      </c>
      <c r="F189">
        <v>22.331904532051251</v>
      </c>
      <c r="G189">
        <v>22.828481239515789</v>
      </c>
      <c r="H189">
        <v>22.86653508122135</v>
      </c>
      <c r="I189">
        <v>23.937325024015131</v>
      </c>
      <c r="J189">
        <v>24.299728067366651</v>
      </c>
      <c r="K189">
        <v>24.47742529021281</v>
      </c>
      <c r="L189">
        <v>24.82397786305874</v>
      </c>
      <c r="M189">
        <v>25.15234822670293</v>
      </c>
      <c r="N189">
        <v>25.461853921039161</v>
      </c>
      <c r="O189">
        <v>25.758295856970129</v>
      </c>
      <c r="P189">
        <v>26.05265361326305</v>
      </c>
      <c r="Q189">
        <v>26.34062501493479</v>
      </c>
      <c r="R189">
        <v>26.616312134695079</v>
      </c>
      <c r="S189">
        <v>26.881377632704559</v>
      </c>
      <c r="T189">
        <v>27.136172775194389</v>
      </c>
      <c r="U189">
        <v>27.380316187399352</v>
      </c>
      <c r="V189">
        <v>27.61348336622968</v>
      </c>
      <c r="W189">
        <v>27.835436788805371</v>
      </c>
      <c r="X189">
        <v>28.04604263941923</v>
      </c>
      <c r="Y189">
        <v>28.245220628647079</v>
      </c>
      <c r="Z189">
        <v>28.432964065703509</v>
      </c>
      <c r="AA189">
        <v>28.609293022944598</v>
      </c>
      <c r="AB189">
        <v>28.774271062831239</v>
      </c>
      <c r="AC189">
        <v>28.92801527410715</v>
      </c>
      <c r="AD189">
        <v>29.07062267315991</v>
      </c>
      <c r="AE189">
        <v>29.202173549413828</v>
      </c>
      <c r="AF189">
        <v>29.322694666010332</v>
      </c>
      <c r="AG189">
        <v>29.432139187451899</v>
      </c>
      <c r="AH189">
        <v>29.530477005204489</v>
      </c>
      <c r="AI189">
        <v>29.594691817647419</v>
      </c>
      <c r="AJ189">
        <v>29.653694508298958</v>
      </c>
      <c r="AK189">
        <v>29.707511840300509</v>
      </c>
      <c r="AL189">
        <v>29.756123741296008</v>
      </c>
    </row>
    <row r="190" spans="1:38">
      <c r="A190" t="s">
        <v>875</v>
      </c>
      <c r="B190" t="s">
        <v>904</v>
      </c>
      <c r="C190" t="s">
        <v>114</v>
      </c>
      <c r="D190" t="s">
        <v>744</v>
      </c>
      <c r="E190">
        <v>0.3</v>
      </c>
      <c r="F190">
        <v>0.30873600735554729</v>
      </c>
      <c r="G190">
        <v>0.31560112312694638</v>
      </c>
      <c r="H190">
        <v>0.31612721310444269</v>
      </c>
      <c r="I190">
        <v>0.33093076070067001</v>
      </c>
      <c r="J190">
        <v>0.33594094102350208</v>
      </c>
      <c r="K190">
        <v>0.33839758465731989</v>
      </c>
      <c r="L190">
        <v>0.34318863405150329</v>
      </c>
      <c r="M190">
        <v>0.34772831649819719</v>
      </c>
      <c r="N190">
        <v>0.35200719706505762</v>
      </c>
      <c r="O190">
        <v>0.35610547267700637</v>
      </c>
      <c r="P190">
        <v>0.36017493474557222</v>
      </c>
      <c r="Q190">
        <v>0.36415610619725519</v>
      </c>
      <c r="R190">
        <v>0.3679674488667522</v>
      </c>
      <c r="S190">
        <v>0.37163194883923351</v>
      </c>
      <c r="T190">
        <v>0.37515446232987631</v>
      </c>
      <c r="U190">
        <v>0.37852971687648868</v>
      </c>
      <c r="V190">
        <v>0.38175322626123992</v>
      </c>
      <c r="W190">
        <v>0.38482170675767791</v>
      </c>
      <c r="X190">
        <v>0.38773330837906772</v>
      </c>
      <c r="Y190">
        <v>0.39048692113336969</v>
      </c>
      <c r="Z190">
        <v>0.39308245252124668</v>
      </c>
      <c r="AA190">
        <v>0.39552018004070882</v>
      </c>
      <c r="AB190">
        <v>0.39780098243545498</v>
      </c>
      <c r="AC190">
        <v>0.39992647844387758</v>
      </c>
      <c r="AD190">
        <v>0.40189800930635822</v>
      </c>
      <c r="AE190">
        <v>0.40371668501493779</v>
      </c>
      <c r="AF190">
        <v>0.40538287556696312</v>
      </c>
      <c r="AG190">
        <v>0.40689593346707698</v>
      </c>
      <c r="AH190">
        <v>0.40825544246826478</v>
      </c>
      <c r="AI190">
        <v>0.40914320485226852</v>
      </c>
      <c r="AJ190">
        <v>0.40995891025298098</v>
      </c>
      <c r="AK190">
        <v>0.41070292866774899</v>
      </c>
      <c r="AL190">
        <v>0.41137498259856242</v>
      </c>
    </row>
    <row r="191" spans="1:38">
      <c r="A191" t="s">
        <v>875</v>
      </c>
      <c r="B191" t="s">
        <v>904</v>
      </c>
      <c r="C191" t="s">
        <v>107</v>
      </c>
      <c r="D191" t="s">
        <v>744</v>
      </c>
      <c r="E191">
        <v>2.7</v>
      </c>
      <c r="F191">
        <v>2.7786240661999262</v>
      </c>
      <c r="G191">
        <v>2.8404101081425179</v>
      </c>
      <c r="H191">
        <v>2.8451449179399839</v>
      </c>
      <c r="I191">
        <v>2.9783768463060301</v>
      </c>
      <c r="J191">
        <v>3.0234684692115188</v>
      </c>
      <c r="K191">
        <v>3.04557826191588</v>
      </c>
      <c r="L191">
        <v>3.0886977064635301</v>
      </c>
      <c r="M191">
        <v>3.129554848483775</v>
      </c>
      <c r="N191">
        <v>3.168064773585519</v>
      </c>
      <c r="O191">
        <v>3.2049492540930582</v>
      </c>
      <c r="P191">
        <v>3.24157441271015</v>
      </c>
      <c r="Q191">
        <v>3.2774049557752969</v>
      </c>
      <c r="R191">
        <v>3.31170703980077</v>
      </c>
      <c r="S191">
        <v>3.3446875395531022</v>
      </c>
      <c r="T191">
        <v>3.3763901609688869</v>
      </c>
      <c r="U191">
        <v>3.406767451888399</v>
      </c>
      <c r="V191">
        <v>3.4357790363511591</v>
      </c>
      <c r="W191">
        <v>3.463395360819101</v>
      </c>
      <c r="X191">
        <v>3.4895997754116101</v>
      </c>
      <c r="Y191">
        <v>3.5143822902003281</v>
      </c>
      <c r="Z191">
        <v>3.5377420726912199</v>
      </c>
      <c r="AA191">
        <v>3.559681620366379</v>
      </c>
      <c r="AB191">
        <v>3.5802088419190952</v>
      </c>
      <c r="AC191">
        <v>3.5993383059948991</v>
      </c>
      <c r="AD191">
        <v>3.6170820837572242</v>
      </c>
      <c r="AE191">
        <v>3.6334501651344402</v>
      </c>
      <c r="AF191">
        <v>3.6484458801026678</v>
      </c>
      <c r="AG191">
        <v>3.6620634012036928</v>
      </c>
      <c r="AH191">
        <v>3.674298982214383</v>
      </c>
      <c r="AI191">
        <v>3.682288843670416</v>
      </c>
      <c r="AJ191">
        <v>3.6896301922768289</v>
      </c>
      <c r="AK191">
        <v>3.696326358009741</v>
      </c>
      <c r="AL191">
        <v>3.7023748433870618</v>
      </c>
    </row>
    <row r="192" spans="1:38">
      <c r="A192" t="s">
        <v>875</v>
      </c>
      <c r="B192" t="s">
        <v>904</v>
      </c>
      <c r="C192" t="s">
        <v>121</v>
      </c>
      <c r="D192" t="s">
        <v>744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t="s">
        <v>875</v>
      </c>
      <c r="B193" t="s">
        <v>904</v>
      </c>
      <c r="C193" t="s">
        <v>106</v>
      </c>
      <c r="D193" t="s">
        <v>744</v>
      </c>
      <c r="E193">
        <v>0.1</v>
      </c>
      <c r="F193">
        <v>0.1029120024518491</v>
      </c>
      <c r="G193">
        <v>0.1052003743756488</v>
      </c>
      <c r="H193">
        <v>0.1053757377014809</v>
      </c>
      <c r="I193">
        <v>0.11031025356689</v>
      </c>
      <c r="J193">
        <v>0.1119803136745007</v>
      </c>
      <c r="K193">
        <v>0.11279919488577329</v>
      </c>
      <c r="L193">
        <v>0.1143962113505011</v>
      </c>
      <c r="M193">
        <v>0.1159094388327324</v>
      </c>
      <c r="N193">
        <v>0.11733573235501921</v>
      </c>
      <c r="O193">
        <v>0.1187018242256688</v>
      </c>
      <c r="P193">
        <v>0.1200583115818574</v>
      </c>
      <c r="Q193">
        <v>0.1213853687324184</v>
      </c>
      <c r="R193">
        <v>0.1226558162889174</v>
      </c>
      <c r="S193">
        <v>0.12387731627974451</v>
      </c>
      <c r="T193">
        <v>0.12505148744329209</v>
      </c>
      <c r="U193">
        <v>0.12617657229216289</v>
      </c>
      <c r="V193">
        <v>0.12725107542041331</v>
      </c>
      <c r="W193">
        <v>0.1282739022525593</v>
      </c>
      <c r="X193">
        <v>0.12924443612635589</v>
      </c>
      <c r="Y193">
        <v>0.13016230704445661</v>
      </c>
      <c r="Z193">
        <v>0.1310274841737489</v>
      </c>
      <c r="AA193">
        <v>0.1318400600135696</v>
      </c>
      <c r="AB193">
        <v>0.13260032747848499</v>
      </c>
      <c r="AC193">
        <v>0.13330882614795919</v>
      </c>
      <c r="AD193">
        <v>0.1339660031021194</v>
      </c>
      <c r="AE193">
        <v>0.13457222833831259</v>
      </c>
      <c r="AF193">
        <v>0.13512762518898769</v>
      </c>
      <c r="AG193">
        <v>0.135631977822359</v>
      </c>
      <c r="AH193">
        <v>0.1360851474894216</v>
      </c>
      <c r="AI193">
        <v>0.1363810682840895</v>
      </c>
      <c r="AJ193">
        <v>0.136652970084327</v>
      </c>
      <c r="AK193">
        <v>0.13690097622258299</v>
      </c>
      <c r="AL193">
        <v>0.13712499419952079</v>
      </c>
    </row>
    <row r="194" spans="1:38">
      <c r="A194" t="s">
        <v>875</v>
      </c>
      <c r="B194" t="s">
        <v>905</v>
      </c>
      <c r="C194" t="s">
        <v>124</v>
      </c>
      <c r="D194" t="s">
        <v>744</v>
      </c>
      <c r="E194">
        <v>2.1</v>
      </c>
      <c r="F194">
        <v>2.1611520514888309</v>
      </c>
      <c r="G194">
        <v>2.2092078618886251</v>
      </c>
      <c r="H194">
        <v>2.2128904917310992</v>
      </c>
      <c r="I194">
        <v>2.3165153249046901</v>
      </c>
      <c r="J194">
        <v>2.351586587164515</v>
      </c>
      <c r="K194">
        <v>2.3687830926012401</v>
      </c>
      <c r="L194">
        <v>2.402320438360523</v>
      </c>
      <c r="M194">
        <v>2.43409821548738</v>
      </c>
      <c r="N194">
        <v>2.464050379455403</v>
      </c>
      <c r="O194">
        <v>2.4927383087390451</v>
      </c>
      <c r="P194">
        <v>2.521224543219005</v>
      </c>
      <c r="Q194">
        <v>2.5490927433807871</v>
      </c>
      <c r="R194">
        <v>2.5757721420672648</v>
      </c>
      <c r="S194">
        <v>2.6014236418746339</v>
      </c>
      <c r="T194">
        <v>2.626081236309135</v>
      </c>
      <c r="U194">
        <v>2.6497080181354211</v>
      </c>
      <c r="V194">
        <v>2.6722725838286792</v>
      </c>
      <c r="W194">
        <v>2.693751947303745</v>
      </c>
      <c r="X194">
        <v>2.7141331586534738</v>
      </c>
      <c r="Y194">
        <v>2.7334084479335892</v>
      </c>
      <c r="Z194">
        <v>2.7515771676487271</v>
      </c>
      <c r="AA194">
        <v>2.7686412602849622</v>
      </c>
      <c r="AB194">
        <v>2.7846068770481849</v>
      </c>
      <c r="AC194">
        <v>2.799485349107143</v>
      </c>
      <c r="AD194">
        <v>2.8132860651445069</v>
      </c>
      <c r="AE194">
        <v>2.826016795104564</v>
      </c>
      <c r="AF194">
        <v>2.8376801289687421</v>
      </c>
      <c r="AG194">
        <v>2.8482715342695388</v>
      </c>
      <c r="AH194">
        <v>2.857788097277854</v>
      </c>
      <c r="AI194">
        <v>2.8640024339658789</v>
      </c>
      <c r="AJ194">
        <v>2.8697123717708668</v>
      </c>
      <c r="AK194">
        <v>2.8749205006742429</v>
      </c>
      <c r="AL194">
        <v>2.879624878189937</v>
      </c>
    </row>
    <row r="195" spans="1:38">
      <c r="A195" t="s">
        <v>875</v>
      </c>
      <c r="B195" t="s">
        <v>905</v>
      </c>
      <c r="C195" t="s">
        <v>107</v>
      </c>
      <c r="D195" t="s">
        <v>744</v>
      </c>
      <c r="E195">
        <v>13.4</v>
      </c>
      <c r="F195">
        <v>13.790208328547781</v>
      </c>
      <c r="G195">
        <v>14.096850166336941</v>
      </c>
      <c r="H195">
        <v>14.12034885199844</v>
      </c>
      <c r="I195">
        <v>14.78157397796326</v>
      </c>
      <c r="J195">
        <v>15.00536203238309</v>
      </c>
      <c r="K195">
        <v>15.115092114693621</v>
      </c>
      <c r="L195">
        <v>15.329092320967151</v>
      </c>
      <c r="M195">
        <v>15.53186480358614</v>
      </c>
      <c r="N195">
        <v>15.722988135572569</v>
      </c>
      <c r="O195">
        <v>15.906044446239621</v>
      </c>
      <c r="P195">
        <v>16.087813751968891</v>
      </c>
      <c r="Q195">
        <v>16.265639410144072</v>
      </c>
      <c r="R195">
        <v>16.43587938271493</v>
      </c>
      <c r="S195">
        <v>16.599560381485759</v>
      </c>
      <c r="T195">
        <v>16.756899317401139</v>
      </c>
      <c r="U195">
        <v>16.907660687149829</v>
      </c>
      <c r="V195">
        <v>17.051644106335381</v>
      </c>
      <c r="W195">
        <v>17.188702901842952</v>
      </c>
      <c r="X195">
        <v>17.318754440931691</v>
      </c>
      <c r="Y195">
        <v>17.441749143957189</v>
      </c>
      <c r="Z195">
        <v>17.55768287928235</v>
      </c>
      <c r="AA195">
        <v>17.66656804181833</v>
      </c>
      <c r="AB195">
        <v>17.768443882116991</v>
      </c>
      <c r="AC195">
        <v>17.863382703826531</v>
      </c>
      <c r="AD195">
        <v>17.951444415684001</v>
      </c>
      <c r="AE195">
        <v>18.032678597333891</v>
      </c>
      <c r="AF195">
        <v>18.107101775324349</v>
      </c>
      <c r="AG195">
        <v>18.174685028196109</v>
      </c>
      <c r="AH195">
        <v>18.235409763582499</v>
      </c>
      <c r="AI195">
        <v>18.275063150067989</v>
      </c>
      <c r="AJ195">
        <v>18.31149799129982</v>
      </c>
      <c r="AK195">
        <v>18.344730813826121</v>
      </c>
      <c r="AL195">
        <v>18.37474922273579</v>
      </c>
    </row>
    <row r="196" spans="1:38">
      <c r="A196" t="s">
        <v>875</v>
      </c>
      <c r="B196" t="s">
        <v>905</v>
      </c>
      <c r="C196" t="s">
        <v>121</v>
      </c>
      <c r="D196" t="s">
        <v>744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 t="s">
        <v>875</v>
      </c>
      <c r="B197" t="s">
        <v>906</v>
      </c>
      <c r="C197" t="s">
        <v>114</v>
      </c>
      <c r="D197" t="s">
        <v>744</v>
      </c>
      <c r="E197">
        <v>3.9</v>
      </c>
      <c r="F197">
        <v>4.058426683638042</v>
      </c>
      <c r="G197">
        <v>4.2150435671888307</v>
      </c>
      <c r="H197">
        <v>4.356296380743645</v>
      </c>
      <c r="I197">
        <v>4.5022828007295992</v>
      </c>
      <c r="J197">
        <v>4.6440151802189886</v>
      </c>
      <c r="K197">
        <v>4.7854923141735606</v>
      </c>
      <c r="L197">
        <v>4.9264188384311867</v>
      </c>
      <c r="M197">
        <v>5.0664917749489016</v>
      </c>
      <c r="N197">
        <v>5.205401523005821</v>
      </c>
      <c r="O197">
        <v>5.3481198074154008</v>
      </c>
      <c r="P197">
        <v>5.4893192033673834</v>
      </c>
      <c r="Q197">
        <v>5.6286713300895439</v>
      </c>
      <c r="R197">
        <v>5.7715610567403157</v>
      </c>
      <c r="S197">
        <v>5.91221644835053</v>
      </c>
      <c r="T197">
        <v>6.0562996715291071</v>
      </c>
      <c r="U197">
        <v>6.203894263985668</v>
      </c>
      <c r="V197">
        <v>6.3487850641241357</v>
      </c>
      <c r="W197">
        <v>6.4970597620325226</v>
      </c>
      <c r="X197">
        <v>6.6487973880157831</v>
      </c>
      <c r="Y197">
        <v>6.7973263356971154</v>
      </c>
      <c r="Z197">
        <v>6.949173304219177</v>
      </c>
      <c r="AA197">
        <v>7.104412415579568</v>
      </c>
      <c r="AB197">
        <v>7.2631194476034597</v>
      </c>
      <c r="AC197">
        <v>7.4179955964429514</v>
      </c>
      <c r="AD197">
        <v>7.5761742686200364</v>
      </c>
      <c r="AE197">
        <v>7.7377258859554763</v>
      </c>
      <c r="AF197">
        <v>7.9027223719196336</v>
      </c>
      <c r="AG197">
        <v>8.0712371836531194</v>
      </c>
      <c r="AH197">
        <v>8.2351484848861141</v>
      </c>
      <c r="AI197">
        <v>8.4023885093446147</v>
      </c>
      <c r="AJ197">
        <v>8.5730248569941736</v>
      </c>
      <c r="AK197">
        <v>8.7471265006255408</v>
      </c>
      <c r="AL197">
        <v>8.9247638137342413</v>
      </c>
    </row>
    <row r="198" spans="1:38">
      <c r="A198" t="s">
        <v>875</v>
      </c>
      <c r="B198" t="s">
        <v>907</v>
      </c>
      <c r="C198" t="s">
        <v>114</v>
      </c>
      <c r="D198" t="s">
        <v>744</v>
      </c>
      <c r="E198">
        <v>19.399999999999999</v>
      </c>
      <c r="F198">
        <v>20.188071195532821</v>
      </c>
      <c r="G198">
        <v>20.96713979575982</v>
      </c>
      <c r="H198">
        <v>21.669781996519671</v>
      </c>
      <c r="I198">
        <v>22.39597085491134</v>
      </c>
      <c r="J198">
        <v>23.100998588781639</v>
      </c>
      <c r="K198">
        <v>23.80475663973515</v>
      </c>
      <c r="L198">
        <v>24.505775760401281</v>
      </c>
      <c r="M198">
        <v>25.202548829232999</v>
      </c>
      <c r="N198">
        <v>25.893535781105879</v>
      </c>
      <c r="O198">
        <v>26.603467759963781</v>
      </c>
      <c r="P198">
        <v>27.30584424239159</v>
      </c>
      <c r="Q198">
        <v>27.999031744547992</v>
      </c>
      <c r="R198">
        <v>28.709816538656959</v>
      </c>
      <c r="S198">
        <v>29.409486948205199</v>
      </c>
      <c r="T198">
        <v>30.126208622478121</v>
      </c>
      <c r="U198">
        <v>30.860397108031268</v>
      </c>
      <c r="V198">
        <v>31.581135960002111</v>
      </c>
      <c r="W198">
        <v>32.318707534213068</v>
      </c>
      <c r="X198">
        <v>33.073504955770822</v>
      </c>
      <c r="Y198">
        <v>33.812341259621547</v>
      </c>
      <c r="Z198">
        <v>34.567682590218467</v>
      </c>
      <c r="AA198">
        <v>35.339897656985542</v>
      </c>
      <c r="AB198">
        <v>36.129363406027473</v>
      </c>
      <c r="AC198">
        <v>36.899772966921347</v>
      </c>
      <c r="AD198">
        <v>37.686610464417612</v>
      </c>
      <c r="AE198">
        <v>38.490226201932373</v>
      </c>
      <c r="AF198">
        <v>39.310977952625869</v>
      </c>
      <c r="AG198">
        <v>40.149231118684753</v>
      </c>
      <c r="AH198">
        <v>40.964584770971953</v>
      </c>
      <c r="AI198">
        <v>41.796496687509112</v>
      </c>
      <c r="AJ198">
        <v>42.645303134791533</v>
      </c>
      <c r="AK198">
        <v>43.511347208239869</v>
      </c>
      <c r="AL198">
        <v>44.394978970883152</v>
      </c>
    </row>
    <row r="199" spans="1:38">
      <c r="A199" t="s">
        <v>875</v>
      </c>
      <c r="B199" t="s">
        <v>908</v>
      </c>
      <c r="C199" t="s">
        <v>114</v>
      </c>
      <c r="D199" t="s">
        <v>744</v>
      </c>
      <c r="E199">
        <v>54.2</v>
      </c>
      <c r="F199">
        <v>56.401724680303047</v>
      </c>
      <c r="G199">
        <v>58.578297779906322</v>
      </c>
      <c r="H199">
        <v>60.541349701616817</v>
      </c>
      <c r="I199">
        <v>62.570186615267772</v>
      </c>
      <c r="J199">
        <v>64.539903273812612</v>
      </c>
      <c r="K199">
        <v>66.506072673899226</v>
      </c>
      <c r="L199">
        <v>68.464590011018032</v>
      </c>
      <c r="M199">
        <v>70.411244667238591</v>
      </c>
      <c r="N199">
        <v>72.341733986388604</v>
      </c>
      <c r="O199">
        <v>74.325152195362747</v>
      </c>
      <c r="P199">
        <v>76.287461749362095</v>
      </c>
      <c r="Q199">
        <v>78.224098997654693</v>
      </c>
      <c r="R199">
        <v>80.209899814185931</v>
      </c>
      <c r="S199">
        <v>82.164649102717632</v>
      </c>
      <c r="T199">
        <v>84.167036460737847</v>
      </c>
      <c r="U199">
        <v>86.218222848211084</v>
      </c>
      <c r="V199">
        <v>88.23183345526364</v>
      </c>
      <c r="W199">
        <v>90.292471564657134</v>
      </c>
      <c r="X199">
        <v>92.401235494988583</v>
      </c>
      <c r="Y199">
        <v>94.465407024303516</v>
      </c>
      <c r="Z199">
        <v>96.57569053555882</v>
      </c>
      <c r="AA199">
        <v>98.733116134464765</v>
      </c>
      <c r="AB199">
        <v>100.9387369384891</v>
      </c>
      <c r="AC199">
        <v>103.0911182890277</v>
      </c>
      <c r="AD199">
        <v>105.2893962459502</v>
      </c>
      <c r="AE199">
        <v>107.5345494919966</v>
      </c>
      <c r="AF199">
        <v>109.8275775789857</v>
      </c>
      <c r="AG199">
        <v>112.16950137282031</v>
      </c>
      <c r="AH199">
        <v>114.44744817457109</v>
      </c>
      <c r="AI199">
        <v>116.7716556939688</v>
      </c>
      <c r="AJ199">
        <v>119.1430633972011</v>
      </c>
      <c r="AK199">
        <v>121.5626298292062</v>
      </c>
      <c r="AL199">
        <v>124.03133300112719</v>
      </c>
    </row>
    <row r="200" spans="1:38">
      <c r="A200" t="s">
        <v>875</v>
      </c>
      <c r="B200" t="s">
        <v>909</v>
      </c>
      <c r="C200" t="s">
        <v>114</v>
      </c>
      <c r="D200" t="s">
        <v>744</v>
      </c>
      <c r="E200">
        <v>29</v>
      </c>
      <c r="F200">
        <v>30.178044570641848</v>
      </c>
      <c r="G200">
        <v>31.34263165345541</v>
      </c>
      <c r="H200">
        <v>32.392973087580948</v>
      </c>
      <c r="I200">
        <v>33.478513133630358</v>
      </c>
      <c r="J200">
        <v>34.532420570859138</v>
      </c>
      <c r="K200">
        <v>35.584430028470067</v>
      </c>
      <c r="L200">
        <v>36.632345208847283</v>
      </c>
      <c r="M200">
        <v>37.673913198337992</v>
      </c>
      <c r="N200">
        <v>38.706831837735592</v>
      </c>
      <c r="O200">
        <v>39.768070362832468</v>
      </c>
      <c r="P200">
        <v>40.818014589142066</v>
      </c>
      <c r="Q200">
        <v>41.854222710922251</v>
      </c>
      <c r="R200">
        <v>42.916736062940807</v>
      </c>
      <c r="S200">
        <v>43.962635128760347</v>
      </c>
      <c r="T200">
        <v>45.034023198549768</v>
      </c>
      <c r="U200">
        <v>46.13152145014984</v>
      </c>
      <c r="V200">
        <v>47.208914579384597</v>
      </c>
      <c r="W200">
        <v>48.311470025370049</v>
      </c>
      <c r="X200">
        <v>49.439775449348133</v>
      </c>
      <c r="Y200">
        <v>50.544221470568303</v>
      </c>
      <c r="Z200">
        <v>51.673339954450292</v>
      </c>
      <c r="AA200">
        <v>52.827682064566019</v>
      </c>
      <c r="AB200">
        <v>54.007811277051367</v>
      </c>
      <c r="AC200">
        <v>55.159454435088612</v>
      </c>
      <c r="AD200">
        <v>56.335654817943848</v>
      </c>
      <c r="AE200">
        <v>57.536936075053539</v>
      </c>
      <c r="AF200">
        <v>58.763833021966512</v>
      </c>
      <c r="AG200">
        <v>60.016891878446273</v>
      </c>
      <c r="AH200">
        <v>61.235719502999324</v>
      </c>
      <c r="AI200">
        <v>62.4792991720497</v>
      </c>
      <c r="AJ200">
        <v>63.748133552007957</v>
      </c>
      <c r="AK200">
        <v>65.042735517471982</v>
      </c>
      <c r="AL200">
        <v>66.363628358536673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002060"/>
  </sheetPr>
  <dimension ref="A1:AJ2"/>
  <sheetViews>
    <sheetView workbookViewId="0"/>
  </sheetViews>
  <sheetFormatPr baseColWidth="10" defaultColWidth="9.140625" defaultRowHeight="15"/>
  <sheetData>
    <row r="1" spans="1:36">
      <c r="A1" s="190" t="s">
        <v>468</v>
      </c>
      <c r="B1" s="190" t="s">
        <v>335</v>
      </c>
      <c r="C1" s="190">
        <v>2017</v>
      </c>
      <c r="D1" s="190">
        <v>2018</v>
      </c>
      <c r="E1" s="190">
        <v>2019</v>
      </c>
      <c r="F1" s="190">
        <v>2020</v>
      </c>
      <c r="G1" s="190">
        <v>2021</v>
      </c>
      <c r="H1" s="190">
        <v>2022</v>
      </c>
      <c r="I1" s="190">
        <v>2023</v>
      </c>
      <c r="J1" s="190">
        <v>2024</v>
      </c>
      <c r="K1" s="190">
        <v>2025</v>
      </c>
      <c r="L1" s="190">
        <v>2026</v>
      </c>
      <c r="M1" s="190">
        <v>2027</v>
      </c>
      <c r="N1" s="190">
        <v>2028</v>
      </c>
      <c r="O1" s="190">
        <v>2029</v>
      </c>
      <c r="P1" s="190">
        <v>2030</v>
      </c>
      <c r="Q1" s="190">
        <v>2031</v>
      </c>
      <c r="R1" s="190">
        <v>2032</v>
      </c>
      <c r="S1" s="190">
        <v>2033</v>
      </c>
      <c r="T1" s="190">
        <v>2034</v>
      </c>
      <c r="U1" s="190">
        <v>2035</v>
      </c>
      <c r="V1" s="190">
        <v>2036</v>
      </c>
      <c r="W1" s="190">
        <v>2037</v>
      </c>
      <c r="X1" s="190">
        <v>2038</v>
      </c>
      <c r="Y1" s="190">
        <v>2039</v>
      </c>
      <c r="Z1" s="190">
        <v>2040</v>
      </c>
      <c r="AA1" s="190">
        <v>2041</v>
      </c>
      <c r="AB1" s="190">
        <v>2042</v>
      </c>
      <c r="AC1" s="190">
        <v>2043</v>
      </c>
      <c r="AD1" s="190">
        <v>2044</v>
      </c>
      <c r="AE1" s="190">
        <v>2045</v>
      </c>
      <c r="AF1" s="190">
        <v>2046</v>
      </c>
      <c r="AG1" s="190">
        <v>2047</v>
      </c>
      <c r="AH1" s="190">
        <v>2048</v>
      </c>
      <c r="AI1" s="190">
        <v>2049</v>
      </c>
      <c r="AJ1" s="190">
        <v>2050</v>
      </c>
    </row>
    <row r="2" spans="1:36">
      <c r="A2" t="s">
        <v>854</v>
      </c>
      <c r="B2" t="s">
        <v>744</v>
      </c>
      <c r="C2">
        <v>2997.3599700899999</v>
      </c>
      <c r="D2">
        <v>2529.7244466090001</v>
      </c>
      <c r="E2">
        <v>2902.5190924449998</v>
      </c>
      <c r="F2">
        <v>2803.8352515659999</v>
      </c>
      <c r="G2">
        <v>2881.9869591410002</v>
      </c>
      <c r="H2">
        <v>3393.039607020215</v>
      </c>
      <c r="I2">
        <v>3400.4629217000238</v>
      </c>
      <c r="J2">
        <v>3491.4723683785151</v>
      </c>
      <c r="K2">
        <v>3577.3230349860769</v>
      </c>
      <c r="L2">
        <v>3657.4068440706451</v>
      </c>
      <c r="M2">
        <v>3734.468383617897</v>
      </c>
      <c r="N2">
        <v>3813.9970709110271</v>
      </c>
      <c r="O2">
        <v>3894.0910094001579</v>
      </c>
      <c r="P2">
        <v>3971.9728295881609</v>
      </c>
      <c r="Q2">
        <v>4047.4403133503361</v>
      </c>
      <c r="R2">
        <v>4121.4747424153693</v>
      </c>
      <c r="S2">
        <v>4193.9440066361722</v>
      </c>
      <c r="T2">
        <v>4264.7168117481579</v>
      </c>
      <c r="U2">
        <v>4333.6630668714197</v>
      </c>
      <c r="V2">
        <v>4400.654275113473</v>
      </c>
      <c r="W2">
        <v>4465.5639256713976</v>
      </c>
      <c r="X2">
        <v>4528.2678857943674</v>
      </c>
      <c r="Y2">
        <v>4588.6447909382923</v>
      </c>
      <c r="Z2">
        <v>4646.5764314238886</v>
      </c>
      <c r="AA2">
        <v>4701.9481338983569</v>
      </c>
      <c r="AB2">
        <v>4754.6491358991334</v>
      </c>
      <c r="AC2">
        <v>4804.5729518260732</v>
      </c>
      <c r="AD2">
        <v>4851.6177286460379</v>
      </c>
      <c r="AE2">
        <v>4895.6865896812387</v>
      </c>
      <c r="AF2">
        <v>4936.6879648698186</v>
      </c>
      <c r="AG2">
        <v>4961.3714046941686</v>
      </c>
      <c r="AH2">
        <v>4986.1782617176377</v>
      </c>
      <c r="AI2">
        <v>5011.1091530262256</v>
      </c>
      <c r="AJ2">
        <v>5036.1646987913573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002060"/>
  </sheetPr>
  <dimension ref="A1:AJ17"/>
  <sheetViews>
    <sheetView workbookViewId="0"/>
  </sheetViews>
  <sheetFormatPr baseColWidth="10" defaultColWidth="9.140625" defaultRowHeight="15"/>
  <sheetData>
    <row r="1" spans="1:36">
      <c r="A1" s="190" t="s">
        <v>468</v>
      </c>
      <c r="B1" s="190" t="s">
        <v>335</v>
      </c>
      <c r="C1" s="190">
        <v>2017</v>
      </c>
      <c r="D1" s="190">
        <v>2018</v>
      </c>
      <c r="E1" s="190">
        <v>2019</v>
      </c>
      <c r="F1" s="190">
        <v>2020</v>
      </c>
      <c r="G1" s="190">
        <v>2021</v>
      </c>
      <c r="H1" s="190">
        <v>2022</v>
      </c>
      <c r="I1" s="190">
        <v>2023</v>
      </c>
      <c r="J1" s="190">
        <v>2024</v>
      </c>
      <c r="K1" s="190">
        <v>2025</v>
      </c>
      <c r="L1" s="190">
        <v>2026</v>
      </c>
      <c r="M1" s="190">
        <v>2027</v>
      </c>
      <c r="N1" s="190">
        <v>2028</v>
      </c>
      <c r="O1" s="190">
        <v>2029</v>
      </c>
      <c r="P1" s="190">
        <v>2030</v>
      </c>
      <c r="Q1" s="190">
        <v>2031</v>
      </c>
      <c r="R1" s="190">
        <v>2032</v>
      </c>
      <c r="S1" s="190">
        <v>2033</v>
      </c>
      <c r="T1" s="190">
        <v>2034</v>
      </c>
      <c r="U1" s="190">
        <v>2035</v>
      </c>
      <c r="V1" s="190">
        <v>2036</v>
      </c>
      <c r="W1" s="190">
        <v>2037</v>
      </c>
      <c r="X1" s="190">
        <v>2038</v>
      </c>
      <c r="Y1" s="190">
        <v>2039</v>
      </c>
      <c r="Z1" s="190">
        <v>2040</v>
      </c>
      <c r="AA1" s="190">
        <v>2041</v>
      </c>
      <c r="AB1" s="190">
        <v>2042</v>
      </c>
      <c r="AC1" s="190">
        <v>2043</v>
      </c>
      <c r="AD1" s="190">
        <v>2044</v>
      </c>
      <c r="AE1" s="190">
        <v>2045</v>
      </c>
      <c r="AF1" s="190">
        <v>2046</v>
      </c>
      <c r="AG1" s="190">
        <v>2047</v>
      </c>
      <c r="AH1" s="190">
        <v>2048</v>
      </c>
      <c r="AI1" s="190">
        <v>2049</v>
      </c>
      <c r="AJ1" s="190">
        <v>2050</v>
      </c>
    </row>
    <row r="2" spans="1:36">
      <c r="A2" t="s">
        <v>960</v>
      </c>
      <c r="B2" t="s">
        <v>961</v>
      </c>
      <c r="C2">
        <v>165019</v>
      </c>
      <c r="D2">
        <v>143686</v>
      </c>
      <c r="E2">
        <v>127551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>
      <c r="A3" t="s">
        <v>962</v>
      </c>
      <c r="B3" t="s">
        <v>961</v>
      </c>
      <c r="C3">
        <v>119024</v>
      </c>
      <c r="D3">
        <v>124387</v>
      </c>
      <c r="E3">
        <v>110657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 t="s">
        <v>963</v>
      </c>
      <c r="B4" t="s">
        <v>961</v>
      </c>
      <c r="C4">
        <v>142006.46762940951</v>
      </c>
      <c r="D4">
        <v>88234.710474342326</v>
      </c>
      <c r="E4">
        <v>127254.39934964621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>
      <c r="A5" t="s">
        <v>964</v>
      </c>
      <c r="B5" t="s">
        <v>961</v>
      </c>
      <c r="C5">
        <v>989105</v>
      </c>
      <c r="D5">
        <v>928936</v>
      </c>
      <c r="E5">
        <v>927363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>
      <c r="A6" t="s">
        <v>965</v>
      </c>
      <c r="B6" t="s">
        <v>961</v>
      </c>
      <c r="C6">
        <v>6142798</v>
      </c>
      <c r="D6">
        <v>6602359</v>
      </c>
      <c r="E6">
        <v>6345991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>
      <c r="A7" t="s">
        <v>966</v>
      </c>
      <c r="B7" t="s">
        <v>961</v>
      </c>
      <c r="C7">
        <v>41296302</v>
      </c>
      <c r="D7">
        <v>43020303</v>
      </c>
      <c r="E7">
        <v>42755274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>
      <c r="A8" t="s">
        <v>967</v>
      </c>
      <c r="B8" t="s">
        <v>961</v>
      </c>
      <c r="C8">
        <v>23686406</v>
      </c>
      <c r="D8">
        <v>22190377</v>
      </c>
      <c r="E8">
        <v>23194913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>
      <c r="A9" t="s">
        <v>968</v>
      </c>
      <c r="B9" t="s">
        <v>961</v>
      </c>
      <c r="C9">
        <v>1011315</v>
      </c>
      <c r="D9">
        <v>1079005</v>
      </c>
      <c r="E9">
        <v>1112641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>
      <c r="A10" t="s">
        <v>969</v>
      </c>
      <c r="B10" t="s">
        <v>961</v>
      </c>
      <c r="C10">
        <v>5227003</v>
      </c>
      <c r="D10">
        <v>5254254</v>
      </c>
      <c r="E10">
        <v>5243243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 t="s">
        <v>970</v>
      </c>
      <c r="B11" t="s">
        <v>961</v>
      </c>
      <c r="C11">
        <v>3455276</v>
      </c>
      <c r="D11">
        <v>4087309</v>
      </c>
      <c r="E11">
        <v>4349973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>
      <c r="A12" t="s">
        <v>971</v>
      </c>
      <c r="B12" t="s">
        <v>961</v>
      </c>
      <c r="C12">
        <v>452713.53237059049</v>
      </c>
      <c r="D12">
        <v>449050.28952565772</v>
      </c>
      <c r="E12">
        <v>424181.60065035382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>
      <c r="A13" t="s">
        <v>871</v>
      </c>
      <c r="B13" t="s">
        <v>872</v>
      </c>
      <c r="C13">
        <v>13163120.808049999</v>
      </c>
      <c r="D13">
        <v>15255863.15914</v>
      </c>
      <c r="E13">
        <v>16971448.665240001</v>
      </c>
      <c r="F13">
        <v>7257307.5236592274</v>
      </c>
      <c r="G13">
        <v>9769527.7361621782</v>
      </c>
      <c r="H13">
        <v>14317578.12953227</v>
      </c>
      <c r="I13">
        <v>16432643.311569739</v>
      </c>
      <c r="J13">
        <v>18484290.384019099</v>
      </c>
      <c r="K13">
        <v>20499912.08689712</v>
      </c>
      <c r="L13">
        <v>22488412.246293511</v>
      </c>
      <c r="M13">
        <v>24474821.205338251</v>
      </c>
      <c r="N13">
        <v>26408748.485222571</v>
      </c>
      <c r="O13">
        <v>28327609.921413891</v>
      </c>
      <c r="P13">
        <v>30245155.00099868</v>
      </c>
      <c r="Q13">
        <v>32184653.02051916</v>
      </c>
      <c r="R13">
        <v>34160779.650986567</v>
      </c>
      <c r="S13">
        <v>36183372.610997587</v>
      </c>
      <c r="T13">
        <v>38258122.535570309</v>
      </c>
      <c r="U13">
        <v>40386898.703490347</v>
      </c>
      <c r="V13">
        <v>42559566.504662164</v>
      </c>
      <c r="W13">
        <v>44787339.769726969</v>
      </c>
      <c r="X13">
        <v>47080593.911006823</v>
      </c>
      <c r="Y13">
        <v>49448983.697456613</v>
      </c>
      <c r="Z13">
        <v>51901566.907257907</v>
      </c>
      <c r="AA13">
        <v>54421882.262745917</v>
      </c>
      <c r="AB13">
        <v>56993854.064971738</v>
      </c>
      <c r="AC13">
        <v>59601631.158445418</v>
      </c>
      <c r="AD13">
        <v>62229485.640006721</v>
      </c>
      <c r="AE13">
        <v>64891720.91751001</v>
      </c>
      <c r="AF13">
        <v>67569797.69201465</v>
      </c>
      <c r="AG13">
        <v>70245618.450889125</v>
      </c>
      <c r="AH13">
        <v>72935206.006179288</v>
      </c>
      <c r="AI13">
        <v>75617471.975745156</v>
      </c>
      <c r="AJ13">
        <v>78308442.569216803</v>
      </c>
    </row>
    <row r="14" spans="1:36">
      <c r="A14" t="s">
        <v>980</v>
      </c>
      <c r="B14" t="s">
        <v>872</v>
      </c>
      <c r="C14">
        <v>159476</v>
      </c>
      <c r="D14">
        <v>248864</v>
      </c>
      <c r="E14">
        <v>330004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 t="s">
        <v>981</v>
      </c>
      <c r="B15" t="s">
        <v>872</v>
      </c>
      <c r="C15">
        <v>6670389</v>
      </c>
      <c r="D15">
        <v>6988812</v>
      </c>
      <c r="E15">
        <v>6830516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 t="s">
        <v>982</v>
      </c>
      <c r="B16" t="s">
        <v>874</v>
      </c>
      <c r="C16">
        <v>3760221</v>
      </c>
      <c r="D16">
        <v>3816070</v>
      </c>
      <c r="E16">
        <v>3079840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>
      <c r="A17" t="s">
        <v>873</v>
      </c>
      <c r="B17" t="s">
        <v>874</v>
      </c>
      <c r="C17">
        <v>14676372.79256583</v>
      </c>
      <c r="D17">
        <v>14663860.14390998</v>
      </c>
      <c r="E17">
        <v>12834270.386318911</v>
      </c>
      <c r="F17">
        <v>10240968.052218441</v>
      </c>
      <c r="G17">
        <v>9592892.2834602874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002060"/>
  </sheetPr>
  <dimension ref="A1:AJ31"/>
  <sheetViews>
    <sheetView workbookViewId="0"/>
  </sheetViews>
  <sheetFormatPr baseColWidth="10" defaultColWidth="9.140625" defaultRowHeight="15"/>
  <sheetData>
    <row r="1" spans="1:36">
      <c r="A1" s="190" t="s">
        <v>468</v>
      </c>
      <c r="B1" s="190" t="s">
        <v>335</v>
      </c>
      <c r="C1" s="190">
        <v>2017</v>
      </c>
      <c r="D1" s="190">
        <v>2018</v>
      </c>
      <c r="E1" s="190">
        <v>2019</v>
      </c>
      <c r="F1" s="190">
        <v>2020</v>
      </c>
      <c r="G1" s="190">
        <v>2021</v>
      </c>
      <c r="H1" s="190">
        <v>2022</v>
      </c>
      <c r="I1" s="190">
        <v>2023</v>
      </c>
      <c r="J1" s="190">
        <v>2024</v>
      </c>
      <c r="K1" s="190">
        <v>2025</v>
      </c>
      <c r="L1" s="190">
        <v>2026</v>
      </c>
      <c r="M1" s="190">
        <v>2027</v>
      </c>
      <c r="N1" s="190">
        <v>2028</v>
      </c>
      <c r="O1" s="190">
        <v>2029</v>
      </c>
      <c r="P1" s="190">
        <v>2030</v>
      </c>
      <c r="Q1" s="190">
        <v>2031</v>
      </c>
      <c r="R1" s="190">
        <v>2032</v>
      </c>
      <c r="S1" s="190">
        <v>2033</v>
      </c>
      <c r="T1" s="190">
        <v>2034</v>
      </c>
      <c r="U1" s="190">
        <v>2035</v>
      </c>
      <c r="V1" s="190">
        <v>2036</v>
      </c>
      <c r="W1" s="190">
        <v>2037</v>
      </c>
      <c r="X1" s="190">
        <v>2038</v>
      </c>
      <c r="Y1" s="190">
        <v>2039</v>
      </c>
      <c r="Z1" s="190">
        <v>2040</v>
      </c>
      <c r="AA1" s="190">
        <v>2041</v>
      </c>
      <c r="AB1" s="190">
        <v>2042</v>
      </c>
      <c r="AC1" s="190">
        <v>2043</v>
      </c>
      <c r="AD1" s="190">
        <v>2044</v>
      </c>
      <c r="AE1" s="190">
        <v>2045</v>
      </c>
      <c r="AF1" s="190">
        <v>2046</v>
      </c>
      <c r="AG1" s="190">
        <v>2047</v>
      </c>
      <c r="AH1" s="190">
        <v>2048</v>
      </c>
      <c r="AI1" s="190">
        <v>2049</v>
      </c>
      <c r="AJ1" s="190">
        <v>2050</v>
      </c>
    </row>
    <row r="2" spans="1:36">
      <c r="A2" t="s">
        <v>327</v>
      </c>
      <c r="B2" t="s">
        <v>849</v>
      </c>
      <c r="C2">
        <v>1158</v>
      </c>
      <c r="D2">
        <v>1122</v>
      </c>
      <c r="E2">
        <v>1117</v>
      </c>
      <c r="F2">
        <v>1069</v>
      </c>
      <c r="G2">
        <v>1248</v>
      </c>
      <c r="H2">
        <v>1004</v>
      </c>
      <c r="I2">
        <v>1004</v>
      </c>
      <c r="J2">
        <v>1004</v>
      </c>
      <c r="K2">
        <v>1004</v>
      </c>
      <c r="L2">
        <v>1004</v>
      </c>
      <c r="M2">
        <v>1004</v>
      </c>
      <c r="N2">
        <v>1004</v>
      </c>
      <c r="O2">
        <v>1004</v>
      </c>
      <c r="P2">
        <v>1004</v>
      </c>
      <c r="Q2">
        <v>1004</v>
      </c>
      <c r="R2">
        <v>1004</v>
      </c>
      <c r="S2">
        <v>1004</v>
      </c>
      <c r="T2">
        <v>1004</v>
      </c>
      <c r="U2">
        <v>1004</v>
      </c>
      <c r="V2">
        <v>1004</v>
      </c>
      <c r="W2">
        <v>1004</v>
      </c>
      <c r="X2">
        <v>1004</v>
      </c>
      <c r="Y2">
        <v>1004</v>
      </c>
      <c r="Z2">
        <v>1004</v>
      </c>
      <c r="AA2">
        <v>1004</v>
      </c>
      <c r="AB2">
        <v>1004</v>
      </c>
      <c r="AC2">
        <v>1004</v>
      </c>
      <c r="AD2">
        <v>1004</v>
      </c>
      <c r="AE2">
        <v>1004</v>
      </c>
      <c r="AF2">
        <v>1004</v>
      </c>
      <c r="AG2">
        <v>1004</v>
      </c>
      <c r="AH2">
        <v>1004</v>
      </c>
      <c r="AI2">
        <v>1004</v>
      </c>
      <c r="AJ2">
        <v>1004</v>
      </c>
    </row>
    <row r="3" spans="1:36">
      <c r="A3" t="s">
        <v>948</v>
      </c>
      <c r="B3" t="s">
        <v>849</v>
      </c>
      <c r="C3">
        <v>1158</v>
      </c>
      <c r="D3">
        <v>1122</v>
      </c>
      <c r="E3">
        <v>1117</v>
      </c>
      <c r="F3">
        <v>1069</v>
      </c>
      <c r="G3">
        <v>1248</v>
      </c>
      <c r="H3">
        <v>1004</v>
      </c>
      <c r="I3">
        <v>1004</v>
      </c>
      <c r="J3">
        <v>1004</v>
      </c>
      <c r="K3">
        <v>1004</v>
      </c>
      <c r="L3">
        <v>1004</v>
      </c>
      <c r="M3">
        <v>1004</v>
      </c>
      <c r="N3">
        <v>1004</v>
      </c>
      <c r="O3">
        <v>1004</v>
      </c>
      <c r="P3">
        <v>1004</v>
      </c>
      <c r="Q3">
        <v>1004</v>
      </c>
      <c r="R3">
        <v>1004</v>
      </c>
      <c r="S3">
        <v>1004</v>
      </c>
      <c r="T3">
        <v>1004</v>
      </c>
      <c r="U3">
        <v>1004</v>
      </c>
      <c r="V3">
        <v>1004</v>
      </c>
      <c r="W3">
        <v>1004</v>
      </c>
      <c r="X3">
        <v>1004</v>
      </c>
      <c r="Y3">
        <v>1004</v>
      </c>
      <c r="Z3">
        <v>1004</v>
      </c>
      <c r="AA3">
        <v>1004</v>
      </c>
      <c r="AB3">
        <v>1004</v>
      </c>
      <c r="AC3">
        <v>1004</v>
      </c>
      <c r="AD3">
        <v>1004</v>
      </c>
      <c r="AE3">
        <v>1004</v>
      </c>
      <c r="AF3">
        <v>1004</v>
      </c>
      <c r="AG3">
        <v>1004</v>
      </c>
      <c r="AH3">
        <v>1004</v>
      </c>
      <c r="AI3">
        <v>1004</v>
      </c>
      <c r="AJ3">
        <v>1004</v>
      </c>
    </row>
    <row r="4" spans="1:36">
      <c r="A4" t="s">
        <v>949</v>
      </c>
      <c r="B4" t="s">
        <v>849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>
      <c r="A5" t="s">
        <v>329</v>
      </c>
      <c r="B5" t="s">
        <v>849</v>
      </c>
      <c r="C5">
        <v>1770.5</v>
      </c>
      <c r="D5">
        <v>2374.5</v>
      </c>
      <c r="E5">
        <v>1313.37</v>
      </c>
      <c r="F5">
        <v>1259.05</v>
      </c>
      <c r="G5">
        <v>746.24199999999996</v>
      </c>
      <c r="H5">
        <v>675.5</v>
      </c>
      <c r="I5">
        <v>669.88263686399989</v>
      </c>
      <c r="J5">
        <v>681.27064169068785</v>
      </c>
      <c r="K5">
        <v>692.85224259942947</v>
      </c>
      <c r="L5">
        <v>704.63073072361976</v>
      </c>
      <c r="M5">
        <v>716.60945314592118</v>
      </c>
      <c r="N5">
        <v>728.79181384940182</v>
      </c>
      <c r="O5">
        <v>741.18127468484158</v>
      </c>
      <c r="P5">
        <v>753.78135635448382</v>
      </c>
      <c r="Q5">
        <v>766.59563941250997</v>
      </c>
      <c r="R5">
        <v>779.62776528252255</v>
      </c>
      <c r="S5">
        <v>792.88143729232536</v>
      </c>
      <c r="T5">
        <v>806.36042172629482</v>
      </c>
      <c r="U5">
        <v>820.0685488956417</v>
      </c>
      <c r="V5">
        <v>834.00971422686757</v>
      </c>
      <c r="W5">
        <v>848.18787936872423</v>
      </c>
      <c r="X5">
        <v>862.60707331799244</v>
      </c>
      <c r="Y5">
        <v>877.27139356439818</v>
      </c>
      <c r="Z5">
        <v>892.18500725499291</v>
      </c>
      <c r="AA5">
        <v>907.35215237832767</v>
      </c>
      <c r="AB5">
        <v>922.77713896875912</v>
      </c>
      <c r="AC5">
        <v>938.46435033122793</v>
      </c>
      <c r="AD5">
        <v>954.41824428685868</v>
      </c>
      <c r="AE5">
        <v>970.64335443973516</v>
      </c>
      <c r="AF5">
        <v>987.14429146521059</v>
      </c>
      <c r="AG5">
        <v>1003.925744420119</v>
      </c>
      <c r="AH5">
        <v>1020.992482075261</v>
      </c>
      <c r="AI5">
        <v>1038.3493542705401</v>
      </c>
      <c r="AJ5">
        <v>1056.001293293139</v>
      </c>
    </row>
    <row r="6" spans="1:36">
      <c r="A6" t="s">
        <v>950</v>
      </c>
      <c r="B6" t="s">
        <v>849</v>
      </c>
      <c r="C6">
        <v>1770.5</v>
      </c>
      <c r="D6">
        <v>2374.5</v>
      </c>
      <c r="E6">
        <v>1313.37</v>
      </c>
      <c r="F6">
        <v>1259.05</v>
      </c>
      <c r="G6">
        <v>746.24199999999996</v>
      </c>
      <c r="H6">
        <v>675.5</v>
      </c>
      <c r="I6">
        <v>669.88263686399989</v>
      </c>
      <c r="J6">
        <v>681.27064169068785</v>
      </c>
      <c r="K6">
        <v>692.85224259942947</v>
      </c>
      <c r="L6">
        <v>704.63073072361976</v>
      </c>
      <c r="M6">
        <v>716.60945314592118</v>
      </c>
      <c r="N6">
        <v>728.79181384940182</v>
      </c>
      <c r="O6">
        <v>741.18127468484158</v>
      </c>
      <c r="P6">
        <v>753.78135635448382</v>
      </c>
      <c r="Q6">
        <v>766.59563941250997</v>
      </c>
      <c r="R6">
        <v>779.62776528252255</v>
      </c>
      <c r="S6">
        <v>792.88143729232536</v>
      </c>
      <c r="T6">
        <v>806.36042172629482</v>
      </c>
      <c r="U6">
        <v>820.0685488956417</v>
      </c>
      <c r="V6">
        <v>834.00971422686757</v>
      </c>
      <c r="W6">
        <v>848.18787936872423</v>
      </c>
      <c r="X6">
        <v>862.60707331799244</v>
      </c>
      <c r="Y6">
        <v>877.27139356439818</v>
      </c>
      <c r="Z6">
        <v>892.18500725499291</v>
      </c>
      <c r="AA6">
        <v>907.35215237832767</v>
      </c>
      <c r="AB6">
        <v>922.77713896875912</v>
      </c>
      <c r="AC6">
        <v>938.46435033122793</v>
      </c>
      <c r="AD6">
        <v>954.41824428685868</v>
      </c>
      <c r="AE6">
        <v>970.64335443973516</v>
      </c>
      <c r="AF6">
        <v>987.14429146521059</v>
      </c>
      <c r="AG6">
        <v>1003.925744420119</v>
      </c>
      <c r="AH6">
        <v>1020.992482075261</v>
      </c>
      <c r="AI6">
        <v>1038.3493542705401</v>
      </c>
      <c r="AJ6">
        <v>1056.001293293139</v>
      </c>
    </row>
    <row r="7" spans="1:36">
      <c r="A7" t="s">
        <v>951</v>
      </c>
      <c r="B7" t="s">
        <v>849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>
      <c r="A8" t="s">
        <v>330</v>
      </c>
      <c r="B8" t="s">
        <v>849</v>
      </c>
      <c r="C8">
        <v>5193</v>
      </c>
      <c r="D8">
        <v>5362.8</v>
      </c>
      <c r="E8">
        <v>5293.3</v>
      </c>
      <c r="F8">
        <v>5205</v>
      </c>
      <c r="G8">
        <v>4979</v>
      </c>
      <c r="H8">
        <v>4979</v>
      </c>
      <c r="I8">
        <v>4979</v>
      </c>
      <c r="J8">
        <v>4979</v>
      </c>
      <c r="K8">
        <v>4979</v>
      </c>
      <c r="L8">
        <v>4979</v>
      </c>
      <c r="M8">
        <v>4979</v>
      </c>
      <c r="N8">
        <v>4979</v>
      </c>
      <c r="O8">
        <v>4979</v>
      </c>
      <c r="P8">
        <v>4979</v>
      </c>
      <c r="Q8">
        <v>4979</v>
      </c>
      <c r="R8">
        <v>4979</v>
      </c>
      <c r="S8">
        <v>4979</v>
      </c>
      <c r="T8">
        <v>4979</v>
      </c>
      <c r="U8">
        <v>4979</v>
      </c>
      <c r="V8">
        <v>4979</v>
      </c>
      <c r="W8">
        <v>4979</v>
      </c>
      <c r="X8">
        <v>4979</v>
      </c>
      <c r="Y8">
        <v>4979</v>
      </c>
      <c r="Z8">
        <v>4979</v>
      </c>
      <c r="AA8">
        <v>4979</v>
      </c>
      <c r="AB8">
        <v>4979</v>
      </c>
      <c r="AC8">
        <v>4979</v>
      </c>
      <c r="AD8">
        <v>4979</v>
      </c>
      <c r="AE8">
        <v>4979</v>
      </c>
      <c r="AF8">
        <v>4979</v>
      </c>
      <c r="AG8">
        <v>4979</v>
      </c>
      <c r="AH8">
        <v>4979</v>
      </c>
      <c r="AI8">
        <v>4979</v>
      </c>
      <c r="AJ8">
        <v>4979</v>
      </c>
    </row>
    <row r="9" spans="1:36">
      <c r="A9" t="s">
        <v>952</v>
      </c>
      <c r="B9" t="s">
        <v>849</v>
      </c>
      <c r="C9">
        <v>5193</v>
      </c>
      <c r="D9">
        <v>5362.8</v>
      </c>
      <c r="E9">
        <v>5293.3</v>
      </c>
      <c r="F9">
        <v>5205</v>
      </c>
      <c r="G9">
        <v>4979</v>
      </c>
      <c r="H9">
        <v>4979</v>
      </c>
      <c r="I9">
        <v>4979</v>
      </c>
      <c r="J9">
        <v>4979</v>
      </c>
      <c r="K9">
        <v>4979</v>
      </c>
      <c r="L9">
        <v>4979</v>
      </c>
      <c r="M9">
        <v>4979</v>
      </c>
      <c r="N9">
        <v>4979</v>
      </c>
      <c r="O9">
        <v>4979</v>
      </c>
      <c r="P9">
        <v>4979</v>
      </c>
      <c r="Q9">
        <v>4979</v>
      </c>
      <c r="R9">
        <v>4979</v>
      </c>
      <c r="S9">
        <v>4979</v>
      </c>
      <c r="T9">
        <v>4979</v>
      </c>
      <c r="U9">
        <v>4979</v>
      </c>
      <c r="V9">
        <v>4979</v>
      </c>
      <c r="W9">
        <v>4979</v>
      </c>
      <c r="X9">
        <v>4979</v>
      </c>
      <c r="Y9">
        <v>4979</v>
      </c>
      <c r="Z9">
        <v>4979</v>
      </c>
      <c r="AA9">
        <v>4979</v>
      </c>
      <c r="AB9">
        <v>4979</v>
      </c>
      <c r="AC9">
        <v>4979</v>
      </c>
      <c r="AD9">
        <v>4979</v>
      </c>
      <c r="AE9">
        <v>4979</v>
      </c>
      <c r="AF9">
        <v>4979</v>
      </c>
      <c r="AG9">
        <v>4979</v>
      </c>
      <c r="AH9">
        <v>4979</v>
      </c>
      <c r="AI9">
        <v>4979</v>
      </c>
      <c r="AJ9">
        <v>4979</v>
      </c>
    </row>
    <row r="10" spans="1:36">
      <c r="A10" t="s">
        <v>953</v>
      </c>
      <c r="B10" t="s">
        <v>849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 t="s">
        <v>323</v>
      </c>
      <c r="B11" t="s">
        <v>744</v>
      </c>
      <c r="C11">
        <v>3995.38</v>
      </c>
      <c r="D11">
        <v>3992.8</v>
      </c>
      <c r="E11">
        <v>4081.9</v>
      </c>
      <c r="F11">
        <v>3796.98</v>
      </c>
      <c r="G11">
        <v>4388.2</v>
      </c>
      <c r="H11">
        <v>3802.114</v>
      </c>
      <c r="I11">
        <v>3802.114</v>
      </c>
      <c r="J11">
        <v>3802.114</v>
      </c>
      <c r="K11">
        <v>3802.114</v>
      </c>
      <c r="L11">
        <v>3802.114</v>
      </c>
      <c r="M11">
        <v>3802.114</v>
      </c>
      <c r="N11">
        <v>3802.114</v>
      </c>
      <c r="O11">
        <v>3802.114</v>
      </c>
      <c r="P11">
        <v>3802.114</v>
      </c>
      <c r="Q11">
        <v>3802.114</v>
      </c>
      <c r="R11">
        <v>3802.114</v>
      </c>
      <c r="S11">
        <v>3802.114</v>
      </c>
      <c r="T11">
        <v>3802.114</v>
      </c>
      <c r="U11">
        <v>3802.114</v>
      </c>
      <c r="V11">
        <v>3802.114</v>
      </c>
      <c r="W11">
        <v>3802.114</v>
      </c>
      <c r="X11">
        <v>3802.114</v>
      </c>
      <c r="Y11">
        <v>3802.114</v>
      </c>
      <c r="Z11">
        <v>3802.114</v>
      </c>
      <c r="AA11">
        <v>3802.114</v>
      </c>
      <c r="AB11">
        <v>3802.114</v>
      </c>
      <c r="AC11">
        <v>3802.114</v>
      </c>
      <c r="AD11">
        <v>3802.114</v>
      </c>
      <c r="AE11">
        <v>3802.114</v>
      </c>
      <c r="AF11">
        <v>3802.114</v>
      </c>
      <c r="AG11">
        <v>3802.114</v>
      </c>
      <c r="AH11">
        <v>3802.114</v>
      </c>
      <c r="AI11">
        <v>3802.114</v>
      </c>
      <c r="AJ11">
        <v>3802.114</v>
      </c>
    </row>
    <row r="12" spans="1:36">
      <c r="A12" t="s">
        <v>954</v>
      </c>
      <c r="B12" t="s">
        <v>744</v>
      </c>
      <c r="C12">
        <v>3995.38</v>
      </c>
      <c r="D12">
        <v>3992.8</v>
      </c>
      <c r="E12">
        <v>4081.9</v>
      </c>
      <c r="F12">
        <v>3796.98</v>
      </c>
      <c r="G12">
        <v>4388.2</v>
      </c>
      <c r="H12">
        <v>3802.114</v>
      </c>
      <c r="I12">
        <v>3802.114</v>
      </c>
      <c r="J12">
        <v>3802.114</v>
      </c>
      <c r="K12">
        <v>3802.114</v>
      </c>
      <c r="L12">
        <v>3802.114</v>
      </c>
      <c r="M12">
        <v>3802.114</v>
      </c>
      <c r="N12">
        <v>3802.114</v>
      </c>
      <c r="O12">
        <v>3802.114</v>
      </c>
      <c r="P12">
        <v>3802.114</v>
      </c>
      <c r="Q12">
        <v>3802.114</v>
      </c>
      <c r="R12">
        <v>3802.114</v>
      </c>
      <c r="S12">
        <v>3802.114</v>
      </c>
      <c r="T12">
        <v>3802.114</v>
      </c>
      <c r="U12">
        <v>3802.114</v>
      </c>
      <c r="V12">
        <v>3802.114</v>
      </c>
      <c r="W12">
        <v>3802.114</v>
      </c>
      <c r="X12">
        <v>3802.114</v>
      </c>
      <c r="Y12">
        <v>3802.114</v>
      </c>
      <c r="Z12">
        <v>3802.114</v>
      </c>
      <c r="AA12">
        <v>3802.114</v>
      </c>
      <c r="AB12">
        <v>3802.114</v>
      </c>
      <c r="AC12">
        <v>3802.114</v>
      </c>
      <c r="AD12">
        <v>3802.114</v>
      </c>
      <c r="AE12">
        <v>3802.114</v>
      </c>
      <c r="AF12">
        <v>3802.114</v>
      </c>
      <c r="AG12">
        <v>3802.114</v>
      </c>
      <c r="AH12">
        <v>3802.114</v>
      </c>
      <c r="AI12">
        <v>3802.114</v>
      </c>
      <c r="AJ12">
        <v>3802.114</v>
      </c>
    </row>
    <row r="13" spans="1:36">
      <c r="A13" t="s">
        <v>955</v>
      </c>
      <c r="B13" t="s">
        <v>744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>
      <c r="A14" t="s">
        <v>334</v>
      </c>
      <c r="B14" t="s">
        <v>849</v>
      </c>
      <c r="C14">
        <v>5503.5</v>
      </c>
      <c r="D14">
        <v>5831.6</v>
      </c>
      <c r="E14">
        <v>5787.4</v>
      </c>
      <c r="F14">
        <v>5733.1</v>
      </c>
      <c r="G14">
        <v>5624</v>
      </c>
      <c r="H14">
        <v>5376</v>
      </c>
      <c r="I14">
        <v>5646.0000000000009</v>
      </c>
      <c r="J14">
        <v>5890</v>
      </c>
      <c r="K14">
        <v>6390</v>
      </c>
      <c r="L14">
        <v>6732.0000000000009</v>
      </c>
      <c r="M14">
        <v>6956.0000000000027</v>
      </c>
      <c r="N14">
        <v>7089</v>
      </c>
      <c r="O14">
        <v>7109.0000000000027</v>
      </c>
      <c r="P14">
        <v>7133.0000000000009</v>
      </c>
      <c r="Q14">
        <v>6870.9999999999991</v>
      </c>
      <c r="R14">
        <v>6638.9999999999991</v>
      </c>
      <c r="S14">
        <v>6581.9999999999991</v>
      </c>
      <c r="T14">
        <v>6699.9999999999991</v>
      </c>
      <c r="U14">
        <v>6594.9999999999973</v>
      </c>
      <c r="V14">
        <v>6594.9999999999973</v>
      </c>
      <c r="W14">
        <v>6594.9999999999973</v>
      </c>
      <c r="X14">
        <v>6594.9999999999973</v>
      </c>
      <c r="Y14">
        <v>6594.9999999999973</v>
      </c>
      <c r="Z14">
        <v>6594.9999999999973</v>
      </c>
      <c r="AA14">
        <v>6594.9999999999973</v>
      </c>
      <c r="AB14">
        <v>6594.9999999999973</v>
      </c>
      <c r="AC14">
        <v>6594.9999999999973</v>
      </c>
      <c r="AD14">
        <v>6594.9999999999973</v>
      </c>
      <c r="AE14">
        <v>6594.9999999999973</v>
      </c>
      <c r="AF14">
        <v>6594.9999999999973</v>
      </c>
      <c r="AG14">
        <v>6594.9999999999973</v>
      </c>
      <c r="AH14">
        <v>6594.9999999999973</v>
      </c>
      <c r="AI14">
        <v>6594.9999999999973</v>
      </c>
      <c r="AJ14">
        <v>6594.9999999999973</v>
      </c>
    </row>
    <row r="15" spans="1:36">
      <c r="A15" t="s">
        <v>956</v>
      </c>
      <c r="B15" t="s">
        <v>849</v>
      </c>
      <c r="C15">
        <v>5503.5</v>
      </c>
      <c r="D15">
        <v>5831.6</v>
      </c>
      <c r="E15">
        <v>5787.4</v>
      </c>
      <c r="F15">
        <v>5733.1</v>
      </c>
      <c r="G15">
        <v>5624</v>
      </c>
      <c r="H15">
        <v>5376</v>
      </c>
      <c r="I15">
        <v>5503.5</v>
      </c>
      <c r="J15">
        <v>5503.5</v>
      </c>
      <c r="K15">
        <v>5503.5</v>
      </c>
      <c r="L15">
        <v>5503.5</v>
      </c>
      <c r="M15">
        <v>5503.5</v>
      </c>
      <c r="N15">
        <v>5503.5</v>
      </c>
      <c r="O15">
        <v>5503.5</v>
      </c>
      <c r="P15">
        <v>5503.5</v>
      </c>
      <c r="Q15">
        <v>5503.5</v>
      </c>
      <c r="R15">
        <v>5503.5</v>
      </c>
      <c r="S15">
        <v>5503.5</v>
      </c>
      <c r="T15">
        <v>5503.5</v>
      </c>
      <c r="U15">
        <v>5503.5</v>
      </c>
      <c r="V15">
        <v>5503.5</v>
      </c>
      <c r="W15">
        <v>5503.5</v>
      </c>
      <c r="X15">
        <v>5503.5</v>
      </c>
      <c r="Y15">
        <v>5503.5</v>
      </c>
      <c r="Z15">
        <v>5503.5</v>
      </c>
      <c r="AA15">
        <v>5503.5</v>
      </c>
      <c r="AB15">
        <v>5503.5</v>
      </c>
      <c r="AC15">
        <v>5503.5</v>
      </c>
      <c r="AD15">
        <v>5503.5</v>
      </c>
      <c r="AE15">
        <v>5503.5</v>
      </c>
      <c r="AF15">
        <v>5503.5</v>
      </c>
      <c r="AG15">
        <v>5503.5</v>
      </c>
      <c r="AH15">
        <v>5503.5</v>
      </c>
      <c r="AI15">
        <v>5503.5</v>
      </c>
      <c r="AJ15">
        <v>5503.5</v>
      </c>
    </row>
    <row r="16" spans="1:36">
      <c r="A16" t="s">
        <v>957</v>
      </c>
      <c r="B16" t="s">
        <v>849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142.50000000000091</v>
      </c>
      <c r="J16">
        <v>386.5</v>
      </c>
      <c r="K16">
        <v>886.5</v>
      </c>
      <c r="L16">
        <v>1228.5000000000009</v>
      </c>
      <c r="M16">
        <v>1452.500000000003</v>
      </c>
      <c r="N16">
        <v>1585.5</v>
      </c>
      <c r="O16">
        <v>1605.500000000003</v>
      </c>
      <c r="P16">
        <v>1629.5000000000009</v>
      </c>
      <c r="Q16">
        <v>1367.4999999999991</v>
      </c>
      <c r="R16">
        <v>1135.4999999999991</v>
      </c>
      <c r="S16">
        <v>1078.4999999999991</v>
      </c>
      <c r="T16">
        <v>1196.4999999999991</v>
      </c>
      <c r="U16">
        <v>1091.499999999997</v>
      </c>
      <c r="V16">
        <v>1091.499999999997</v>
      </c>
      <c r="W16">
        <v>1091.499999999997</v>
      </c>
      <c r="X16">
        <v>1091.499999999997</v>
      </c>
      <c r="Y16">
        <v>1091.499999999997</v>
      </c>
      <c r="Z16">
        <v>1091.499999999997</v>
      </c>
      <c r="AA16">
        <v>1091.499999999997</v>
      </c>
      <c r="AB16">
        <v>1091.499999999997</v>
      </c>
      <c r="AC16">
        <v>1091.499999999997</v>
      </c>
      <c r="AD16">
        <v>1091.499999999997</v>
      </c>
      <c r="AE16">
        <v>1091.499999999997</v>
      </c>
      <c r="AF16">
        <v>1091.499999999997</v>
      </c>
      <c r="AG16">
        <v>1091.499999999997</v>
      </c>
      <c r="AH16">
        <v>1091.499999999997</v>
      </c>
      <c r="AI16">
        <v>1091.499999999997</v>
      </c>
      <c r="AJ16">
        <v>1091.499999999997</v>
      </c>
    </row>
    <row r="17" spans="1:36">
      <c r="A17" t="s">
        <v>331</v>
      </c>
      <c r="B17" t="s">
        <v>744</v>
      </c>
      <c r="C17">
        <v>9549.33</v>
      </c>
      <c r="D17">
        <v>8942.64</v>
      </c>
      <c r="E17">
        <v>8427.2199999999993</v>
      </c>
      <c r="F17">
        <v>9890.89</v>
      </c>
      <c r="G17">
        <v>11163</v>
      </c>
      <c r="H17">
        <v>11100</v>
      </c>
      <c r="I17">
        <v>11100</v>
      </c>
      <c r="J17">
        <v>11100</v>
      </c>
      <c r="K17">
        <v>11100</v>
      </c>
      <c r="L17">
        <v>11100</v>
      </c>
      <c r="M17">
        <v>11100</v>
      </c>
      <c r="N17">
        <v>11100</v>
      </c>
      <c r="O17">
        <v>11100</v>
      </c>
      <c r="P17">
        <v>11100</v>
      </c>
      <c r="Q17">
        <v>11100</v>
      </c>
      <c r="R17">
        <v>11100</v>
      </c>
      <c r="S17">
        <v>11100</v>
      </c>
      <c r="T17">
        <v>11100</v>
      </c>
      <c r="U17">
        <v>11100</v>
      </c>
      <c r="V17">
        <v>11100</v>
      </c>
      <c r="W17">
        <v>11100</v>
      </c>
      <c r="X17">
        <v>11100</v>
      </c>
      <c r="Y17">
        <v>11100</v>
      </c>
      <c r="Z17">
        <v>11100</v>
      </c>
      <c r="AA17">
        <v>11100</v>
      </c>
      <c r="AB17">
        <v>11100</v>
      </c>
      <c r="AC17">
        <v>11100</v>
      </c>
      <c r="AD17">
        <v>11100</v>
      </c>
      <c r="AE17">
        <v>11100</v>
      </c>
      <c r="AF17">
        <v>11100</v>
      </c>
      <c r="AG17">
        <v>11100</v>
      </c>
      <c r="AH17">
        <v>11100</v>
      </c>
      <c r="AI17">
        <v>11100</v>
      </c>
      <c r="AJ17">
        <v>11100</v>
      </c>
    </row>
    <row r="18" spans="1:36">
      <c r="A18" t="s">
        <v>958</v>
      </c>
      <c r="B18" t="s">
        <v>744</v>
      </c>
      <c r="C18">
        <v>9549.33</v>
      </c>
      <c r="D18">
        <v>8942.64</v>
      </c>
      <c r="E18">
        <v>8427.2199999999993</v>
      </c>
      <c r="F18">
        <v>9890.89</v>
      </c>
      <c r="G18">
        <v>11163</v>
      </c>
      <c r="H18">
        <v>11100</v>
      </c>
      <c r="I18">
        <v>9549.33</v>
      </c>
      <c r="J18">
        <v>9549.33</v>
      </c>
      <c r="K18">
        <v>9549.33</v>
      </c>
      <c r="L18">
        <v>9549.33</v>
      </c>
      <c r="M18">
        <v>9549.33</v>
      </c>
      <c r="N18">
        <v>9549.33</v>
      </c>
      <c r="O18">
        <v>9549.33</v>
      </c>
      <c r="P18">
        <v>9549.33</v>
      </c>
      <c r="Q18">
        <v>9549.33</v>
      </c>
      <c r="R18">
        <v>9549.33</v>
      </c>
      <c r="S18">
        <v>9549.33</v>
      </c>
      <c r="T18">
        <v>9549.33</v>
      </c>
      <c r="U18">
        <v>9549.33</v>
      </c>
      <c r="V18">
        <v>9549.33</v>
      </c>
      <c r="W18">
        <v>9549.33</v>
      </c>
      <c r="X18">
        <v>9549.33</v>
      </c>
      <c r="Y18">
        <v>9549.33</v>
      </c>
      <c r="Z18">
        <v>9549.33</v>
      </c>
      <c r="AA18">
        <v>9549.33</v>
      </c>
      <c r="AB18">
        <v>9549.33</v>
      </c>
      <c r="AC18">
        <v>9549.33</v>
      </c>
      <c r="AD18">
        <v>9549.33</v>
      </c>
      <c r="AE18">
        <v>9549.33</v>
      </c>
      <c r="AF18">
        <v>9549.33</v>
      </c>
      <c r="AG18">
        <v>9549.33</v>
      </c>
      <c r="AH18">
        <v>9549.33</v>
      </c>
      <c r="AI18">
        <v>9549.33</v>
      </c>
      <c r="AJ18">
        <v>9549.33</v>
      </c>
    </row>
    <row r="19" spans="1:36">
      <c r="A19" t="s">
        <v>959</v>
      </c>
      <c r="B19" t="s">
        <v>744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1550.67</v>
      </c>
      <c r="J19">
        <v>1550.67</v>
      </c>
      <c r="K19">
        <v>1550.67</v>
      </c>
      <c r="L19">
        <v>1550.67</v>
      </c>
      <c r="M19">
        <v>1550.67</v>
      </c>
      <c r="N19">
        <v>1550.67</v>
      </c>
      <c r="O19">
        <v>1550.67</v>
      </c>
      <c r="P19">
        <v>1550.67</v>
      </c>
      <c r="Q19">
        <v>1550.67</v>
      </c>
      <c r="R19">
        <v>1550.67</v>
      </c>
      <c r="S19">
        <v>1550.67</v>
      </c>
      <c r="T19">
        <v>1550.67</v>
      </c>
      <c r="U19">
        <v>1550.67</v>
      </c>
      <c r="V19">
        <v>1550.67</v>
      </c>
      <c r="W19">
        <v>1550.67</v>
      </c>
      <c r="X19">
        <v>1550.67</v>
      </c>
      <c r="Y19">
        <v>1550.67</v>
      </c>
      <c r="Z19">
        <v>1550.67</v>
      </c>
      <c r="AA19">
        <v>1550.67</v>
      </c>
      <c r="AB19">
        <v>1550.67</v>
      </c>
      <c r="AC19">
        <v>1550.67</v>
      </c>
      <c r="AD19">
        <v>1550.67</v>
      </c>
      <c r="AE19">
        <v>1550.67</v>
      </c>
      <c r="AF19">
        <v>1550.67</v>
      </c>
      <c r="AG19">
        <v>1550.67</v>
      </c>
      <c r="AH19">
        <v>1550.67</v>
      </c>
      <c r="AI19">
        <v>1550.67</v>
      </c>
      <c r="AJ19">
        <v>1550.67</v>
      </c>
    </row>
    <row r="20" spans="1:36">
      <c r="A20" t="s">
        <v>847</v>
      </c>
      <c r="B20" t="s">
        <v>744</v>
      </c>
      <c r="C20">
        <v>33099.1337383063</v>
      </c>
      <c r="D20">
        <v>33734.229151219173</v>
      </c>
      <c r="E20">
        <v>32710.833074726539</v>
      </c>
      <c r="F20">
        <v>30412.885995948691</v>
      </c>
      <c r="G20">
        <v>30504.209380610511</v>
      </c>
      <c r="H20">
        <v>32993.047849022783</v>
      </c>
      <c r="I20">
        <v>33324.636500371591</v>
      </c>
      <c r="J20">
        <v>33705.082502243356</v>
      </c>
      <c r="K20">
        <v>34092.145353998443</v>
      </c>
      <c r="L20">
        <v>34465.566933475151</v>
      </c>
      <c r="M20">
        <v>34823.206723275267</v>
      </c>
      <c r="N20">
        <v>35177.45240973695</v>
      </c>
      <c r="O20">
        <v>35529.388754889398</v>
      </c>
      <c r="P20">
        <v>35873.068102098528</v>
      </c>
      <c r="Q20">
        <v>36205.514290683612</v>
      </c>
      <c r="R20">
        <v>36527.821587476137</v>
      </c>
      <c r="S20">
        <v>36840.33254163435</v>
      </c>
      <c r="T20">
        <v>37143.048306481112</v>
      </c>
      <c r="U20">
        <v>37435.817291661449</v>
      </c>
      <c r="V20">
        <v>37718.421976365309</v>
      </c>
      <c r="W20">
        <v>37990.618965573412</v>
      </c>
      <c r="X20">
        <v>38252.157586513589</v>
      </c>
      <c r="Y20">
        <v>38502.788636542376</v>
      </c>
      <c r="Z20">
        <v>38742.268609315681</v>
      </c>
      <c r="AA20">
        <v>38970.3618418611</v>
      </c>
      <c r="AB20">
        <v>39186.841701957746</v>
      </c>
      <c r="AC20">
        <v>39391.49132840419</v>
      </c>
      <c r="AD20">
        <v>39584.1041585727</v>
      </c>
      <c r="AE20">
        <v>39764.4843501703</v>
      </c>
      <c r="AF20">
        <v>39932.447145741513</v>
      </c>
      <c r="AG20">
        <v>40060.432324798647</v>
      </c>
      <c r="AH20">
        <v>40170.310235043507</v>
      </c>
      <c r="AI20">
        <v>40272.062354461981</v>
      </c>
      <c r="AJ20">
        <v>40370.237173453213</v>
      </c>
    </row>
    <row r="21" spans="1:36">
      <c r="A21" t="s">
        <v>972</v>
      </c>
      <c r="B21" t="s">
        <v>744</v>
      </c>
      <c r="C21">
        <v>33099.1337383063</v>
      </c>
      <c r="D21">
        <v>33734.229151219173</v>
      </c>
      <c r="E21">
        <v>32710.833074726539</v>
      </c>
      <c r="F21">
        <v>30412.885995948691</v>
      </c>
      <c r="G21">
        <v>30504.209380610511</v>
      </c>
      <c r="H21">
        <v>32993.047849022783</v>
      </c>
      <c r="I21">
        <v>33099.1337383063</v>
      </c>
      <c r="J21">
        <v>33099.1337383063</v>
      </c>
      <c r="K21">
        <v>33099.1337383063</v>
      </c>
      <c r="L21">
        <v>33099.1337383063</v>
      </c>
      <c r="M21">
        <v>33099.1337383063</v>
      </c>
      <c r="N21">
        <v>33099.1337383063</v>
      </c>
      <c r="O21">
        <v>33099.1337383063</v>
      </c>
      <c r="P21">
        <v>33099.1337383063</v>
      </c>
      <c r="Q21">
        <v>33099.1337383063</v>
      </c>
      <c r="R21">
        <v>33099.1337383063</v>
      </c>
      <c r="S21">
        <v>33099.1337383063</v>
      </c>
      <c r="T21">
        <v>33099.1337383063</v>
      </c>
      <c r="U21">
        <v>33099.1337383063</v>
      </c>
      <c r="V21">
        <v>33099.1337383063</v>
      </c>
      <c r="W21">
        <v>33099.1337383063</v>
      </c>
      <c r="X21">
        <v>33099.1337383063</v>
      </c>
      <c r="Y21">
        <v>33099.1337383063</v>
      </c>
      <c r="Z21">
        <v>33099.1337383063</v>
      </c>
      <c r="AA21">
        <v>33099.1337383063</v>
      </c>
      <c r="AB21">
        <v>33099.1337383063</v>
      </c>
      <c r="AC21">
        <v>33099.1337383063</v>
      </c>
      <c r="AD21">
        <v>33099.1337383063</v>
      </c>
      <c r="AE21">
        <v>33099.1337383063</v>
      </c>
      <c r="AF21">
        <v>33099.1337383063</v>
      </c>
      <c r="AG21">
        <v>33099.1337383063</v>
      </c>
      <c r="AH21">
        <v>33099.1337383063</v>
      </c>
      <c r="AI21">
        <v>33099.1337383063</v>
      </c>
      <c r="AJ21">
        <v>33099.1337383063</v>
      </c>
    </row>
    <row r="22" spans="1:36">
      <c r="A22" t="s">
        <v>973</v>
      </c>
      <c r="B22" t="s">
        <v>744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225.50276206529091</v>
      </c>
      <c r="J22">
        <v>605.94876393705636</v>
      </c>
      <c r="K22">
        <v>993.0116156921431</v>
      </c>
      <c r="L22">
        <v>1366.4331951688509</v>
      </c>
      <c r="M22">
        <v>1724.072984968974</v>
      </c>
      <c r="N22">
        <v>2078.3186714306498</v>
      </c>
      <c r="O22">
        <v>2430.255016583098</v>
      </c>
      <c r="P22">
        <v>2773.9343637922279</v>
      </c>
      <c r="Q22">
        <v>3106.3805523773121</v>
      </c>
      <c r="R22">
        <v>3428.687849169844</v>
      </c>
      <c r="S22">
        <v>3741.19880332805</v>
      </c>
      <c r="T22">
        <v>4043.914568174805</v>
      </c>
      <c r="U22">
        <v>4336.6835533551493</v>
      </c>
      <c r="V22">
        <v>4619.288238059009</v>
      </c>
      <c r="W22">
        <v>4891.4852272671051</v>
      </c>
      <c r="X22">
        <v>5153.0238482072891</v>
      </c>
      <c r="Y22">
        <v>5403.6548982360837</v>
      </c>
      <c r="Z22">
        <v>5643.1348710093807</v>
      </c>
      <c r="AA22">
        <v>5871.2281035548003</v>
      </c>
      <c r="AB22">
        <v>6087.7079636514536</v>
      </c>
      <c r="AC22">
        <v>6292.3575900978904</v>
      </c>
      <c r="AD22">
        <v>6484.9704202663997</v>
      </c>
      <c r="AE22">
        <v>6665.3506118639998</v>
      </c>
      <c r="AF22">
        <v>6833.3134074352056</v>
      </c>
      <c r="AG22">
        <v>6961.2985864923539</v>
      </c>
      <c r="AH22">
        <v>7071.1764967372146</v>
      </c>
      <c r="AI22">
        <v>7172.9286161556811</v>
      </c>
      <c r="AJ22">
        <v>7271.1034351469061</v>
      </c>
    </row>
    <row r="23" spans="1:36">
      <c r="A23" t="s">
        <v>892</v>
      </c>
      <c r="B23" t="s">
        <v>744</v>
      </c>
      <c r="C23">
        <v>19452.011838844141</v>
      </c>
      <c r="D23">
        <v>20260.6352535439</v>
      </c>
      <c r="E23">
        <v>20858.499500951479</v>
      </c>
      <c r="F23">
        <v>19715.424718034239</v>
      </c>
      <c r="G23">
        <v>21081.89945764167</v>
      </c>
      <c r="H23">
        <v>21587.570447014859</v>
      </c>
      <c r="I23">
        <v>21308.931460464901</v>
      </c>
      <c r="J23">
        <v>21571.3694999646</v>
      </c>
      <c r="K23">
        <v>21811.908592334588</v>
      </c>
      <c r="L23">
        <v>22009.20095697909</v>
      </c>
      <c r="M23">
        <v>22203.331885624739</v>
      </c>
      <c r="N23">
        <v>22373.23163505517</v>
      </c>
      <c r="O23">
        <v>22542.37440815509</v>
      </c>
      <c r="P23">
        <v>22701.58589385292</v>
      </c>
      <c r="Q23">
        <v>22925.479828664978</v>
      </c>
      <c r="R23">
        <v>23142.52496010745</v>
      </c>
      <c r="S23">
        <v>23347.47061804825</v>
      </c>
      <c r="T23">
        <v>23545.071429509579</v>
      </c>
      <c r="U23">
        <v>23725.087740192539</v>
      </c>
      <c r="V23">
        <v>23922.2860299204</v>
      </c>
      <c r="W23">
        <v>24111.439321004898</v>
      </c>
      <c r="X23">
        <v>24292.327578549459</v>
      </c>
      <c r="Y23">
        <v>24464.73810171261</v>
      </c>
      <c r="Z23">
        <v>24628.46590496799</v>
      </c>
      <c r="AA23">
        <v>24783.31408841506</v>
      </c>
      <c r="AB23">
        <v>24929.09419621226</v>
      </c>
      <c r="AC23">
        <v>25065.62656222843</v>
      </c>
      <c r="AD23">
        <v>25192.74064203184</v>
      </c>
      <c r="AE23">
        <v>25310.275330366261</v>
      </c>
      <c r="AF23">
        <v>25418.079263292238</v>
      </c>
      <c r="AG23">
        <v>25476.776675397032</v>
      </c>
      <c r="AH23">
        <v>25535.668180099761</v>
      </c>
      <c r="AI23">
        <v>25594.754288570781</v>
      </c>
      <c r="AJ23">
        <v>25654.035513326689</v>
      </c>
    </row>
    <row r="24" spans="1:36">
      <c r="A24" t="s">
        <v>974</v>
      </c>
      <c r="B24" t="s">
        <v>744</v>
      </c>
      <c r="C24">
        <v>19452.011838844141</v>
      </c>
      <c r="D24">
        <v>20260.6352535439</v>
      </c>
      <c r="E24">
        <v>20858.499500951479</v>
      </c>
      <c r="F24">
        <v>19715.424718034239</v>
      </c>
      <c r="G24">
        <v>21081.89945764167</v>
      </c>
      <c r="H24">
        <v>21587.570447014859</v>
      </c>
      <c r="I24">
        <v>19452.011838844141</v>
      </c>
      <c r="J24">
        <v>19452.011838844141</v>
      </c>
      <c r="K24">
        <v>19452.011838844141</v>
      </c>
      <c r="L24">
        <v>19452.011838844141</v>
      </c>
      <c r="M24">
        <v>19452.011838844141</v>
      </c>
      <c r="N24">
        <v>19452.011838844141</v>
      </c>
      <c r="O24">
        <v>19452.011838844141</v>
      </c>
      <c r="P24">
        <v>19452.011838844141</v>
      </c>
      <c r="Q24">
        <v>19452.011838844141</v>
      </c>
      <c r="R24">
        <v>19452.011838844141</v>
      </c>
      <c r="S24">
        <v>19452.011838844141</v>
      </c>
      <c r="T24">
        <v>19452.011838844141</v>
      </c>
      <c r="U24">
        <v>19452.011838844141</v>
      </c>
      <c r="V24">
        <v>19452.011838844141</v>
      </c>
      <c r="W24">
        <v>19452.011838844141</v>
      </c>
      <c r="X24">
        <v>19452.011838844141</v>
      </c>
      <c r="Y24">
        <v>19452.011838844141</v>
      </c>
      <c r="Z24">
        <v>19452.011838844141</v>
      </c>
      <c r="AA24">
        <v>19452.011838844141</v>
      </c>
      <c r="AB24">
        <v>19452.011838844141</v>
      </c>
      <c r="AC24">
        <v>19452.011838844141</v>
      </c>
      <c r="AD24">
        <v>19452.011838844141</v>
      </c>
      <c r="AE24">
        <v>19452.011838844141</v>
      </c>
      <c r="AF24">
        <v>19452.011838844141</v>
      </c>
      <c r="AG24">
        <v>19452.011838844141</v>
      </c>
      <c r="AH24">
        <v>19452.011838844141</v>
      </c>
      <c r="AI24">
        <v>19452.011838844141</v>
      </c>
      <c r="AJ24">
        <v>19452.011838844141</v>
      </c>
    </row>
    <row r="25" spans="1:36">
      <c r="A25" t="s">
        <v>975</v>
      </c>
      <c r="B25" t="s">
        <v>744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1856.9196216207531</v>
      </c>
      <c r="J25">
        <v>2119.3576611204589</v>
      </c>
      <c r="K25">
        <v>2359.8967534904441</v>
      </c>
      <c r="L25">
        <v>2557.1891181349488</v>
      </c>
      <c r="M25">
        <v>2751.3200467805982</v>
      </c>
      <c r="N25">
        <v>2921.219796211029</v>
      </c>
      <c r="O25">
        <v>3090.362569310942</v>
      </c>
      <c r="P25">
        <v>3249.5740550087789</v>
      </c>
      <c r="Q25">
        <v>3473.4679898208378</v>
      </c>
      <c r="R25">
        <v>3690.51312126331</v>
      </c>
      <c r="S25">
        <v>3895.458779204102</v>
      </c>
      <c r="T25">
        <v>4093.0595906654339</v>
      </c>
      <c r="U25">
        <v>4273.0759013483976</v>
      </c>
      <c r="V25">
        <v>4470.2741910762561</v>
      </c>
      <c r="W25">
        <v>4659.4274821607542</v>
      </c>
      <c r="X25">
        <v>4840.315739705311</v>
      </c>
      <c r="Y25">
        <v>5012.7262628684657</v>
      </c>
      <c r="Z25">
        <v>5176.4540661238416</v>
      </c>
      <c r="AA25">
        <v>5331.3022495709192</v>
      </c>
      <c r="AB25">
        <v>5477.0823573681118</v>
      </c>
      <c r="AC25">
        <v>5613.6147233842894</v>
      </c>
      <c r="AD25">
        <v>5740.7288031876924</v>
      </c>
      <c r="AE25">
        <v>5858.263491522117</v>
      </c>
      <c r="AF25">
        <v>5966.0674244480942</v>
      </c>
      <c r="AG25">
        <v>6024.7648365528876</v>
      </c>
      <c r="AH25">
        <v>6083.6563412556134</v>
      </c>
      <c r="AI25">
        <v>6142.7424497266329</v>
      </c>
      <c r="AJ25">
        <v>6202.0236744825488</v>
      </c>
    </row>
    <row r="26" spans="1:36">
      <c r="A26" t="s">
        <v>332</v>
      </c>
      <c r="B26" t="s">
        <v>849</v>
      </c>
      <c r="C26">
        <v>3533.116</v>
      </c>
      <c r="D26">
        <v>3733.6390000000001</v>
      </c>
      <c r="E26">
        <v>3779.7440000000001</v>
      </c>
      <c r="F26">
        <v>3691.3580000000002</v>
      </c>
      <c r="G26">
        <v>3896.4560000000001</v>
      </c>
      <c r="H26">
        <v>4214.732</v>
      </c>
      <c r="I26">
        <v>3984.8213333333329</v>
      </c>
      <c r="J26">
        <v>4029.0039999999999</v>
      </c>
      <c r="K26">
        <v>4073.186666666666</v>
      </c>
      <c r="L26">
        <v>4117.3693333333331</v>
      </c>
      <c r="M26">
        <v>4161.5519999999997</v>
      </c>
      <c r="N26">
        <v>4205.7346666666663</v>
      </c>
      <c r="O26">
        <v>4249.9173333333329</v>
      </c>
      <c r="P26">
        <v>4294.0999999999995</v>
      </c>
      <c r="Q26">
        <v>4358.5114999999996</v>
      </c>
      <c r="R26">
        <v>4422.9229999999998</v>
      </c>
      <c r="S26">
        <v>4487.3344999999999</v>
      </c>
      <c r="T26">
        <v>4551.7460000000001</v>
      </c>
      <c r="U26">
        <v>4616.1575000000003</v>
      </c>
      <c r="V26">
        <v>4680.5690000000004</v>
      </c>
      <c r="W26">
        <v>4744.9805000000006</v>
      </c>
      <c r="X26">
        <v>4809.3920000000007</v>
      </c>
      <c r="Y26">
        <v>4873.8035000000009</v>
      </c>
      <c r="Z26">
        <v>4938.2149999999992</v>
      </c>
      <c r="AA26">
        <v>5012.2882249999993</v>
      </c>
      <c r="AB26">
        <v>5086.3614499999994</v>
      </c>
      <c r="AC26">
        <v>5160.4346750000004</v>
      </c>
      <c r="AD26">
        <v>5234.5078999999996</v>
      </c>
      <c r="AE26">
        <v>5308.5811249999997</v>
      </c>
      <c r="AF26">
        <v>5382.6543499999998</v>
      </c>
      <c r="AG26">
        <v>5456.7275749999999</v>
      </c>
      <c r="AH26">
        <v>5530.8008</v>
      </c>
      <c r="AI26">
        <v>5604.8740250000001</v>
      </c>
      <c r="AJ26">
        <v>5678.9472499999983</v>
      </c>
    </row>
    <row r="27" spans="1:36">
      <c r="A27" t="s">
        <v>976</v>
      </c>
      <c r="B27" t="s">
        <v>849</v>
      </c>
      <c r="C27">
        <v>3533.116</v>
      </c>
      <c r="D27">
        <v>3733.6390000000001</v>
      </c>
      <c r="E27">
        <v>3779.7440000000001</v>
      </c>
      <c r="F27">
        <v>3691.3580000000002</v>
      </c>
      <c r="G27">
        <v>3896.4560000000001</v>
      </c>
      <c r="H27">
        <v>4214.732</v>
      </c>
      <c r="I27">
        <v>3533.116</v>
      </c>
      <c r="J27">
        <v>3533.116</v>
      </c>
      <c r="K27">
        <v>3533.116</v>
      </c>
      <c r="L27">
        <v>3533.116</v>
      </c>
      <c r="M27">
        <v>3533.116</v>
      </c>
      <c r="N27">
        <v>3533.116</v>
      </c>
      <c r="O27">
        <v>3533.116</v>
      </c>
      <c r="P27">
        <v>3533.116</v>
      </c>
      <c r="Q27">
        <v>3533.116</v>
      </c>
      <c r="R27">
        <v>3533.116</v>
      </c>
      <c r="S27">
        <v>3533.116</v>
      </c>
      <c r="T27">
        <v>3533.116</v>
      </c>
      <c r="U27">
        <v>3533.116</v>
      </c>
      <c r="V27">
        <v>3533.116</v>
      </c>
      <c r="W27">
        <v>3533.116</v>
      </c>
      <c r="X27">
        <v>3533.116</v>
      </c>
      <c r="Y27">
        <v>3533.116</v>
      </c>
      <c r="Z27">
        <v>3533.116</v>
      </c>
      <c r="AA27">
        <v>3533.116</v>
      </c>
      <c r="AB27">
        <v>3533.116</v>
      </c>
      <c r="AC27">
        <v>3533.116</v>
      </c>
      <c r="AD27">
        <v>3533.116</v>
      </c>
      <c r="AE27">
        <v>3533.116</v>
      </c>
      <c r="AF27">
        <v>3533.116</v>
      </c>
      <c r="AG27">
        <v>3533.116</v>
      </c>
      <c r="AH27">
        <v>3533.116</v>
      </c>
      <c r="AI27">
        <v>3533.116</v>
      </c>
      <c r="AJ27">
        <v>3533.116</v>
      </c>
    </row>
    <row r="28" spans="1:36">
      <c r="A28" t="s">
        <v>977</v>
      </c>
      <c r="B28" t="s">
        <v>849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451.70533333333287</v>
      </c>
      <c r="J28">
        <v>495.88799999999992</v>
      </c>
      <c r="K28">
        <v>540.07066666666606</v>
      </c>
      <c r="L28">
        <v>584.2533333333331</v>
      </c>
      <c r="M28">
        <v>628.43599999999969</v>
      </c>
      <c r="N28">
        <v>672.61866666666629</v>
      </c>
      <c r="O28">
        <v>716.80133333333288</v>
      </c>
      <c r="P28">
        <v>760.98399999999947</v>
      </c>
      <c r="Q28">
        <v>825.39549999999963</v>
      </c>
      <c r="R28">
        <v>889.80699999999979</v>
      </c>
      <c r="S28">
        <v>954.21849999999995</v>
      </c>
      <c r="T28">
        <v>1018.63</v>
      </c>
      <c r="U28">
        <v>1083.0415</v>
      </c>
      <c r="V28">
        <v>1147.453</v>
      </c>
      <c r="W28">
        <v>1211.864500000001</v>
      </c>
      <c r="X28">
        <v>1276.276000000001</v>
      </c>
      <c r="Y28">
        <v>1340.6875000000009</v>
      </c>
      <c r="Z28">
        <v>1405.098999999999</v>
      </c>
      <c r="AA28">
        <v>1479.1722249999989</v>
      </c>
      <c r="AB28">
        <v>1553.245449999999</v>
      </c>
      <c r="AC28">
        <v>1627.318675</v>
      </c>
      <c r="AD28">
        <v>1701.3919000000001</v>
      </c>
      <c r="AE28">
        <v>1775.4651249999999</v>
      </c>
      <c r="AF28">
        <v>1849.53835</v>
      </c>
      <c r="AG28">
        <v>1923.6115749999999</v>
      </c>
      <c r="AH28">
        <v>1997.6848</v>
      </c>
      <c r="AI28">
        <v>2071.7580250000001</v>
      </c>
      <c r="AJ28">
        <v>2145.8312499999979</v>
      </c>
    </row>
    <row r="29" spans="1:36">
      <c r="A29" t="s">
        <v>852</v>
      </c>
      <c r="B29" t="s">
        <v>849</v>
      </c>
      <c r="C29">
        <v>414.03</v>
      </c>
      <c r="D29">
        <v>612</v>
      </c>
      <c r="E29">
        <v>1050</v>
      </c>
      <c r="F29">
        <v>836</v>
      </c>
      <c r="G29">
        <v>807</v>
      </c>
      <c r="H29">
        <v>807</v>
      </c>
      <c r="I29">
        <v>807</v>
      </c>
      <c r="J29">
        <v>807</v>
      </c>
      <c r="K29">
        <v>807</v>
      </c>
      <c r="L29">
        <v>827</v>
      </c>
      <c r="M29">
        <v>847</v>
      </c>
      <c r="N29">
        <v>867</v>
      </c>
      <c r="O29">
        <v>887</v>
      </c>
      <c r="P29">
        <v>907</v>
      </c>
      <c r="Q29">
        <v>927</v>
      </c>
      <c r="R29">
        <v>947</v>
      </c>
      <c r="S29">
        <v>967</v>
      </c>
      <c r="T29">
        <v>987</v>
      </c>
      <c r="U29">
        <v>1007</v>
      </c>
      <c r="V29">
        <v>1027</v>
      </c>
      <c r="W29">
        <v>1047</v>
      </c>
      <c r="X29">
        <v>1067</v>
      </c>
      <c r="Y29">
        <v>1087</v>
      </c>
      <c r="Z29">
        <v>1107</v>
      </c>
      <c r="AA29">
        <v>1127</v>
      </c>
      <c r="AB29">
        <v>1147</v>
      </c>
      <c r="AC29">
        <v>1167</v>
      </c>
      <c r="AD29">
        <v>1187</v>
      </c>
      <c r="AE29">
        <v>1207</v>
      </c>
      <c r="AF29">
        <v>1227</v>
      </c>
      <c r="AG29">
        <v>1247</v>
      </c>
      <c r="AH29">
        <v>1267</v>
      </c>
      <c r="AI29">
        <v>1287</v>
      </c>
      <c r="AJ29">
        <v>1307</v>
      </c>
    </row>
    <row r="30" spans="1:36">
      <c r="A30" t="s">
        <v>978</v>
      </c>
      <c r="B30" t="s">
        <v>849</v>
      </c>
      <c r="C30">
        <v>414.03</v>
      </c>
      <c r="D30">
        <v>612</v>
      </c>
      <c r="E30">
        <v>1050</v>
      </c>
      <c r="F30">
        <v>836</v>
      </c>
      <c r="G30">
        <v>807</v>
      </c>
      <c r="H30">
        <v>414.03</v>
      </c>
      <c r="I30">
        <v>414.03</v>
      </c>
      <c r="J30">
        <v>414.03</v>
      </c>
      <c r="K30">
        <v>414.03</v>
      </c>
      <c r="L30">
        <v>414.03</v>
      </c>
      <c r="M30">
        <v>414.03</v>
      </c>
      <c r="N30">
        <v>414.03</v>
      </c>
      <c r="O30">
        <v>414.03</v>
      </c>
      <c r="P30">
        <v>414.03</v>
      </c>
      <c r="Q30">
        <v>414.03</v>
      </c>
      <c r="R30">
        <v>414.03</v>
      </c>
      <c r="S30">
        <v>414.03</v>
      </c>
      <c r="T30">
        <v>414.03</v>
      </c>
      <c r="U30">
        <v>414.03</v>
      </c>
      <c r="V30">
        <v>414.03</v>
      </c>
      <c r="W30">
        <v>414.03</v>
      </c>
      <c r="X30">
        <v>414.03</v>
      </c>
      <c r="Y30">
        <v>414.03</v>
      </c>
      <c r="Z30">
        <v>414.03</v>
      </c>
      <c r="AA30">
        <v>414.03</v>
      </c>
      <c r="AB30">
        <v>414.03</v>
      </c>
      <c r="AC30">
        <v>414.03</v>
      </c>
      <c r="AD30">
        <v>414.03</v>
      </c>
      <c r="AE30">
        <v>414.03</v>
      </c>
      <c r="AF30">
        <v>414.03</v>
      </c>
      <c r="AG30">
        <v>414.03</v>
      </c>
      <c r="AH30">
        <v>414.03</v>
      </c>
      <c r="AI30">
        <v>414.03</v>
      </c>
      <c r="AJ30">
        <v>414.03</v>
      </c>
    </row>
    <row r="31" spans="1:36">
      <c r="A31" t="s">
        <v>979</v>
      </c>
      <c r="B31" t="s">
        <v>849</v>
      </c>
      <c r="C31">
        <v>0</v>
      </c>
      <c r="D31">
        <v>0</v>
      </c>
      <c r="E31">
        <v>0</v>
      </c>
      <c r="F31">
        <v>0</v>
      </c>
      <c r="G31">
        <v>0</v>
      </c>
      <c r="H31">
        <v>392.97</v>
      </c>
      <c r="I31">
        <v>392.97</v>
      </c>
      <c r="J31">
        <v>392.97</v>
      </c>
      <c r="K31">
        <v>392.97</v>
      </c>
      <c r="L31">
        <v>412.97</v>
      </c>
      <c r="M31">
        <v>432.97</v>
      </c>
      <c r="N31">
        <v>452.97</v>
      </c>
      <c r="O31">
        <v>472.97</v>
      </c>
      <c r="P31">
        <v>492.97</v>
      </c>
      <c r="Q31">
        <v>512.97</v>
      </c>
      <c r="R31">
        <v>532.97</v>
      </c>
      <c r="S31">
        <v>552.97</v>
      </c>
      <c r="T31">
        <v>572.97</v>
      </c>
      <c r="U31">
        <v>592.97</v>
      </c>
      <c r="V31">
        <v>612.97</v>
      </c>
      <c r="W31">
        <v>632.97</v>
      </c>
      <c r="X31">
        <v>652.97</v>
      </c>
      <c r="Y31">
        <v>672.97</v>
      </c>
      <c r="Z31">
        <v>692.97</v>
      </c>
      <c r="AA31">
        <v>712.97</v>
      </c>
      <c r="AB31">
        <v>732.97</v>
      </c>
      <c r="AC31">
        <v>752.97</v>
      </c>
      <c r="AD31">
        <v>772.97</v>
      </c>
      <c r="AE31">
        <v>792.97</v>
      </c>
      <c r="AF31">
        <v>812.97</v>
      </c>
      <c r="AG31">
        <v>832.97</v>
      </c>
      <c r="AH31">
        <v>852.97</v>
      </c>
      <c r="AI31">
        <v>872.97</v>
      </c>
      <c r="AJ31">
        <v>892.97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002060"/>
  </sheetPr>
  <dimension ref="A1:AJ4"/>
  <sheetViews>
    <sheetView workbookViewId="0"/>
  </sheetViews>
  <sheetFormatPr baseColWidth="10" defaultColWidth="9.140625" defaultRowHeight="15"/>
  <sheetData>
    <row r="1" spans="1:36">
      <c r="A1" s="190" t="s">
        <v>931</v>
      </c>
      <c r="B1" s="190" t="s">
        <v>335</v>
      </c>
      <c r="C1" s="190">
        <v>2017</v>
      </c>
      <c r="D1" s="190">
        <v>2018</v>
      </c>
      <c r="E1" s="190">
        <v>2019</v>
      </c>
      <c r="F1" s="190">
        <v>2020</v>
      </c>
      <c r="G1" s="190">
        <v>2021</v>
      </c>
      <c r="H1" s="190">
        <v>2022</v>
      </c>
      <c r="I1" s="190">
        <v>2023</v>
      </c>
      <c r="J1" s="190">
        <v>2024</v>
      </c>
      <c r="K1" s="190">
        <v>2025</v>
      </c>
      <c r="L1" s="190">
        <v>2026</v>
      </c>
      <c r="M1" s="190">
        <v>2027</v>
      </c>
      <c r="N1" s="190">
        <v>2028</v>
      </c>
      <c r="O1" s="190">
        <v>2029</v>
      </c>
      <c r="P1" s="190">
        <v>2030</v>
      </c>
      <c r="Q1" s="190">
        <v>2031</v>
      </c>
      <c r="R1" s="190">
        <v>2032</v>
      </c>
      <c r="S1" s="190">
        <v>2033</v>
      </c>
      <c r="T1" s="190">
        <v>2034</v>
      </c>
      <c r="U1" s="190">
        <v>2035</v>
      </c>
      <c r="V1" s="190">
        <v>2036</v>
      </c>
      <c r="W1" s="190">
        <v>2037</v>
      </c>
      <c r="X1" s="190">
        <v>2038</v>
      </c>
      <c r="Y1" s="190">
        <v>2039</v>
      </c>
      <c r="Z1" s="190">
        <v>2040</v>
      </c>
      <c r="AA1" s="190">
        <v>2041</v>
      </c>
      <c r="AB1" s="190">
        <v>2042</v>
      </c>
      <c r="AC1" s="190">
        <v>2043</v>
      </c>
      <c r="AD1" s="190">
        <v>2044</v>
      </c>
      <c r="AE1" s="190">
        <v>2045</v>
      </c>
      <c r="AF1" s="190">
        <v>2046</v>
      </c>
      <c r="AG1" s="190">
        <v>2047</v>
      </c>
      <c r="AH1" s="190">
        <v>2048</v>
      </c>
      <c r="AI1" s="190">
        <v>2049</v>
      </c>
      <c r="AJ1" s="190">
        <v>2050</v>
      </c>
    </row>
    <row r="2" spans="1:36">
      <c r="A2" t="s">
        <v>987</v>
      </c>
      <c r="B2" t="s">
        <v>988</v>
      </c>
      <c r="C2">
        <v>1829.991240543158</v>
      </c>
      <c r="D2">
        <v>1933.792665725186</v>
      </c>
      <c r="E2">
        <v>1774.2096568072241</v>
      </c>
      <c r="F2">
        <v>1743.8172769768789</v>
      </c>
      <c r="G2">
        <v>1608.747575079384</v>
      </c>
      <c r="H2">
        <v>1513.408151500598</v>
      </c>
      <c r="I2">
        <v>1544.48838153362</v>
      </c>
      <c r="J2">
        <v>1590.557039773656</v>
      </c>
      <c r="K2">
        <v>1775.5322547353669</v>
      </c>
      <c r="L2">
        <v>1817.78257304669</v>
      </c>
      <c r="M2">
        <v>1848.713432274259</v>
      </c>
      <c r="N2">
        <v>1776.6543537423649</v>
      </c>
      <c r="O2">
        <v>1725.668434911581</v>
      </c>
      <c r="P2">
        <v>1680.95846149929</v>
      </c>
      <c r="Q2">
        <v>1575.195061548766</v>
      </c>
      <c r="R2">
        <v>1504.3819713411449</v>
      </c>
      <c r="S2">
        <v>1484.4588832362419</v>
      </c>
      <c r="T2">
        <v>1504.0597096322319</v>
      </c>
      <c r="U2">
        <v>1473.7021223841271</v>
      </c>
      <c r="V2">
        <v>1467.028421692552</v>
      </c>
      <c r="W2">
        <v>1460.4647325613159</v>
      </c>
      <c r="X2">
        <v>1454.008356253328</v>
      </c>
      <c r="Y2">
        <v>1447.656681587988</v>
      </c>
      <c r="Z2">
        <v>1441.4071814189631</v>
      </c>
      <c r="AA2">
        <v>1431.9942438303081</v>
      </c>
      <c r="AB2">
        <v>1429.204996193841</v>
      </c>
      <c r="AC2">
        <v>1426.438405271804</v>
      </c>
      <c r="AD2">
        <v>1423.1211129313449</v>
      </c>
      <c r="AE2">
        <v>1415.74246218394</v>
      </c>
      <c r="AF2">
        <v>1409.595263752442</v>
      </c>
      <c r="AG2">
        <v>1408.9823578265921</v>
      </c>
      <c r="AH2">
        <v>1407.9391901732911</v>
      </c>
      <c r="AI2">
        <v>1406.697750884965</v>
      </c>
      <c r="AJ2">
        <v>1406.0338036186431</v>
      </c>
    </row>
    <row r="3" spans="1:36">
      <c r="A3" t="s">
        <v>989</v>
      </c>
      <c r="B3" t="s">
        <v>988</v>
      </c>
      <c r="C3">
        <v>1652.9602807777869</v>
      </c>
      <c r="D3">
        <v>1748.647060239919</v>
      </c>
      <c r="E3">
        <v>1616.298259783654</v>
      </c>
      <c r="F3">
        <v>1593.8890376015599</v>
      </c>
      <c r="G3">
        <v>1468.628343662788</v>
      </c>
      <c r="H3">
        <v>1388.056038080829</v>
      </c>
      <c r="I3">
        <v>1427.9698272160181</v>
      </c>
      <c r="J3">
        <v>1468.3745957549511</v>
      </c>
      <c r="K3">
        <v>1646.9079932066049</v>
      </c>
      <c r="L3">
        <v>1672.538583154346</v>
      </c>
      <c r="M3">
        <v>1696.1038516760709</v>
      </c>
      <c r="N3">
        <v>1616.0958098109741</v>
      </c>
      <c r="O3">
        <v>1564.9837891703651</v>
      </c>
      <c r="P3">
        <v>1520.05358727568</v>
      </c>
      <c r="Q3">
        <v>1420.505357843954</v>
      </c>
      <c r="R3">
        <v>1355.2050381312929</v>
      </c>
      <c r="S3">
        <v>1336.845003028398</v>
      </c>
      <c r="T3">
        <v>1354.081933587988</v>
      </c>
      <c r="U3">
        <v>1326.348135825385</v>
      </c>
      <c r="V3">
        <v>1319.9432824714411</v>
      </c>
      <c r="W3">
        <v>1313.6440089065479</v>
      </c>
      <c r="X3">
        <v>1307.4477251111509</v>
      </c>
      <c r="Y3">
        <v>1301.351925095003</v>
      </c>
      <c r="Z3">
        <v>1295.3541835168421</v>
      </c>
      <c r="AA3">
        <v>1286.320442318158</v>
      </c>
      <c r="AB3">
        <v>1283.6435583964751</v>
      </c>
      <c r="AC3">
        <v>1280.9884184726279</v>
      </c>
      <c r="AD3">
        <v>1277.8047619146371</v>
      </c>
      <c r="AE3">
        <v>1270.723357133214</v>
      </c>
      <c r="AF3">
        <v>1264.823796108393</v>
      </c>
      <c r="AG3">
        <v>1264.2355808502839</v>
      </c>
      <c r="AH3">
        <v>1263.2344367846831</v>
      </c>
      <c r="AI3">
        <v>1262.0430083768149</v>
      </c>
      <c r="AJ3">
        <v>1261.4058079580259</v>
      </c>
    </row>
    <row r="4" spans="1:36">
      <c r="A4" t="s">
        <v>934</v>
      </c>
      <c r="B4" t="s">
        <v>988</v>
      </c>
      <c r="C4">
        <v>1585.855922965116</v>
      </c>
      <c r="D4">
        <v>1574.891975308642</v>
      </c>
      <c r="E4">
        <v>1580.109210298946</v>
      </c>
      <c r="F4">
        <v>1468.281716678297</v>
      </c>
      <c r="G4">
        <v>1413</v>
      </c>
      <c r="H4">
        <v>1425.87650227932</v>
      </c>
      <c r="I4">
        <v>1249</v>
      </c>
      <c r="J4">
        <v>1313</v>
      </c>
      <c r="K4">
        <v>1344</v>
      </c>
      <c r="L4">
        <v>1283</v>
      </c>
      <c r="M4">
        <v>1201</v>
      </c>
      <c r="N4">
        <v>1156</v>
      </c>
      <c r="O4">
        <v>1092</v>
      </c>
      <c r="P4">
        <v>944.00000000000034</v>
      </c>
      <c r="Q4">
        <v>718.99999999999955</v>
      </c>
      <c r="R4">
        <v>522</v>
      </c>
      <c r="S4">
        <v>415.99999999999989</v>
      </c>
      <c r="T4">
        <v>464.99999999999989</v>
      </c>
      <c r="U4">
        <v>21.476870400502481</v>
      </c>
      <c r="V4">
        <v>17.092583678237879</v>
      </c>
      <c r="W4">
        <v>10.40436589740596</v>
      </c>
      <c r="X4">
        <v>6.177628790414305</v>
      </c>
      <c r="Y4">
        <v>3.8946618795176748</v>
      </c>
      <c r="Z4">
        <v>2.3185704166793819</v>
      </c>
      <c r="AA4">
        <v>2.2911175182486141</v>
      </c>
      <c r="AB4">
        <v>1.521988438648993</v>
      </c>
      <c r="AC4">
        <v>0.75830462538824783</v>
      </c>
      <c r="AD4">
        <v>0.75507965660352849</v>
      </c>
      <c r="AE4">
        <v>0.74790636106864061</v>
      </c>
      <c r="AF4">
        <v>0</v>
      </c>
      <c r="AG4">
        <v>0</v>
      </c>
      <c r="AH4">
        <v>0</v>
      </c>
      <c r="AI4">
        <v>0</v>
      </c>
      <c r="AJ4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002060"/>
  </sheetPr>
  <dimension ref="A1:AJ6"/>
  <sheetViews>
    <sheetView workbookViewId="0"/>
  </sheetViews>
  <sheetFormatPr baseColWidth="10" defaultColWidth="9.140625" defaultRowHeight="15"/>
  <sheetData>
    <row r="1" spans="1:36">
      <c r="A1" s="190" t="s">
        <v>931</v>
      </c>
      <c r="B1" s="190" t="s">
        <v>335</v>
      </c>
      <c r="C1" s="190">
        <v>2017</v>
      </c>
      <c r="D1" s="190">
        <v>2018</v>
      </c>
      <c r="E1" s="190">
        <v>2019</v>
      </c>
      <c r="F1" s="190">
        <v>2020</v>
      </c>
      <c r="G1" s="190">
        <v>2021</v>
      </c>
      <c r="H1" s="190">
        <v>2022</v>
      </c>
      <c r="I1" s="190">
        <v>2023</v>
      </c>
      <c r="J1" s="190">
        <v>2024</v>
      </c>
      <c r="K1" s="190">
        <v>2025</v>
      </c>
      <c r="L1" s="190">
        <v>2026</v>
      </c>
      <c r="M1" s="190">
        <v>2027</v>
      </c>
      <c r="N1" s="190">
        <v>2028</v>
      </c>
      <c r="O1" s="190">
        <v>2029</v>
      </c>
      <c r="P1" s="190">
        <v>2030</v>
      </c>
      <c r="Q1" s="190">
        <v>2031</v>
      </c>
      <c r="R1" s="190">
        <v>2032</v>
      </c>
      <c r="S1" s="190">
        <v>2033</v>
      </c>
      <c r="T1" s="190">
        <v>2034</v>
      </c>
      <c r="U1" s="190">
        <v>2035</v>
      </c>
      <c r="V1" s="190">
        <v>2036</v>
      </c>
      <c r="W1" s="190">
        <v>2037</v>
      </c>
      <c r="X1" s="190">
        <v>2038</v>
      </c>
      <c r="Y1" s="190">
        <v>2039</v>
      </c>
      <c r="Z1" s="190">
        <v>2040</v>
      </c>
      <c r="AA1" s="190">
        <v>2041</v>
      </c>
      <c r="AB1" s="190">
        <v>2042</v>
      </c>
      <c r="AC1" s="190">
        <v>2043</v>
      </c>
      <c r="AD1" s="190">
        <v>2044</v>
      </c>
      <c r="AE1" s="190">
        <v>2045</v>
      </c>
      <c r="AF1" s="190">
        <v>2046</v>
      </c>
      <c r="AG1" s="190">
        <v>2047</v>
      </c>
      <c r="AH1" s="190">
        <v>2048</v>
      </c>
      <c r="AI1" s="190">
        <v>2049</v>
      </c>
      <c r="AJ1" s="190">
        <v>2050</v>
      </c>
    </row>
    <row r="2" spans="1:36">
      <c r="A2" t="s">
        <v>934</v>
      </c>
      <c r="B2" t="s">
        <v>990</v>
      </c>
      <c r="C2">
        <v>464734.35508852667</v>
      </c>
      <c r="D2">
        <v>546377.53069397213</v>
      </c>
      <c r="E2">
        <v>471912.36474353069</v>
      </c>
      <c r="F2">
        <v>462925.15884484141</v>
      </c>
      <c r="G2">
        <v>452303.69471386512</v>
      </c>
      <c r="H2">
        <v>462490.75995084998</v>
      </c>
      <c r="I2">
        <v>403068.27888403367</v>
      </c>
      <c r="J2">
        <v>425317.64918493101</v>
      </c>
      <c r="K2">
        <v>436929.04310867348</v>
      </c>
      <c r="L2">
        <v>418547.83968228282</v>
      </c>
      <c r="M2">
        <v>393085.89713562652</v>
      </c>
      <c r="N2">
        <v>379564.82167762262</v>
      </c>
      <c r="O2">
        <v>359649.90642621962</v>
      </c>
      <c r="P2">
        <v>311820.39152016537</v>
      </c>
      <c r="Q2">
        <v>238174.6507186855</v>
      </c>
      <c r="R2">
        <v>173392.59259463719</v>
      </c>
      <c r="S2">
        <v>138549.941369142</v>
      </c>
      <c r="T2">
        <v>154869.5258092572</v>
      </c>
      <c r="U2">
        <v>7152.9306124574023</v>
      </c>
      <c r="V2">
        <v>5692.7318905456996</v>
      </c>
      <c r="W2">
        <v>3465.202608338212</v>
      </c>
      <c r="X2">
        <v>2057.4762180582338</v>
      </c>
      <c r="Y2">
        <v>1297.1278246629961</v>
      </c>
      <c r="Z2">
        <v>772.2062386806623</v>
      </c>
      <c r="AA2">
        <v>763.06297553644129</v>
      </c>
      <c r="AB2">
        <v>506.90242533492773</v>
      </c>
      <c r="AC2">
        <v>252.55543602762239</v>
      </c>
      <c r="AD2">
        <v>251.4813513256027</v>
      </c>
      <c r="AE2">
        <v>249.0922655665108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>
      <c r="A3" t="s">
        <v>935</v>
      </c>
      <c r="B3" t="s">
        <v>990</v>
      </c>
      <c r="C3">
        <v>572071.10910728492</v>
      </c>
      <c r="D3">
        <v>638531.38402277592</v>
      </c>
      <c r="E3">
        <v>634885.76261117903</v>
      </c>
      <c r="F3">
        <v>640816.89950042462</v>
      </c>
      <c r="G3">
        <v>675561.710588924</v>
      </c>
      <c r="H3">
        <v>639643.94329284469</v>
      </c>
      <c r="I3">
        <v>718284.03571639117</v>
      </c>
      <c r="J3">
        <v>753949.52482729557</v>
      </c>
      <c r="K3">
        <v>837832.43219329882</v>
      </c>
      <c r="L3">
        <v>911603.74840007757</v>
      </c>
      <c r="M3">
        <v>969781.85086788458</v>
      </c>
      <c r="N3">
        <v>1006682.844901527</v>
      </c>
      <c r="O3">
        <v>1027729.824843529</v>
      </c>
      <c r="P3">
        <v>1064022.261507296</v>
      </c>
      <c r="Q3">
        <v>1064150.9181729101</v>
      </c>
      <c r="R3">
        <v>1064162.5432358361</v>
      </c>
      <c r="S3">
        <v>1078760.0059172581</v>
      </c>
      <c r="T3">
        <v>1090831.7607677761</v>
      </c>
      <c r="U3">
        <v>1150057.387314951</v>
      </c>
      <c r="V3">
        <v>1150824.431293292</v>
      </c>
      <c r="W3">
        <v>1151994.5548503511</v>
      </c>
      <c r="X3">
        <v>1152734.0350557601</v>
      </c>
      <c r="Y3">
        <v>1153133.4468946031</v>
      </c>
      <c r="Z3">
        <v>1153409.188775203</v>
      </c>
      <c r="AA3">
        <v>1153413.9917412859</v>
      </c>
      <c r="AB3">
        <v>1153548.5531571901</v>
      </c>
      <c r="AC3">
        <v>1153682.1619075809</v>
      </c>
      <c r="AD3">
        <v>1153682.7261254441</v>
      </c>
      <c r="AE3">
        <v>1153683.981114795</v>
      </c>
      <c r="AF3">
        <v>1153814.829553084</v>
      </c>
      <c r="AG3">
        <v>1153814.829553084</v>
      </c>
      <c r="AH3">
        <v>1153814.829553084</v>
      </c>
      <c r="AI3">
        <v>1153814.829553084</v>
      </c>
      <c r="AJ3">
        <v>1153814.829553084</v>
      </c>
    </row>
    <row r="4" spans="1:36">
      <c r="A4" t="s">
        <v>932</v>
      </c>
      <c r="B4" t="s">
        <v>990</v>
      </c>
      <c r="C4">
        <v>836151.67183372937</v>
      </c>
      <c r="D4">
        <v>968528.94315067527</v>
      </c>
      <c r="E4">
        <v>895842.82504397095</v>
      </c>
      <c r="F4">
        <v>890425.08631551627</v>
      </c>
      <c r="G4">
        <v>900447.30971008586</v>
      </c>
      <c r="H4">
        <v>888877.23217893171</v>
      </c>
      <c r="I4">
        <v>980483.91434329969</v>
      </c>
      <c r="J4">
        <v>1033700.3990039889</v>
      </c>
      <c r="K4">
        <v>1117340.291307502</v>
      </c>
      <c r="L4">
        <v>1164287.6512803859</v>
      </c>
      <c r="M4">
        <v>1188619.39547746</v>
      </c>
      <c r="N4">
        <v>1206893.4404382419</v>
      </c>
      <c r="O4">
        <v>1207879.0373717309</v>
      </c>
      <c r="P4">
        <v>1197834.6388215059</v>
      </c>
      <c r="Q4">
        <v>1133829.2747420301</v>
      </c>
      <c r="R4">
        <v>1077438.910537692</v>
      </c>
      <c r="S4">
        <v>1059813.066438294</v>
      </c>
      <c r="T4">
        <v>1084531.1034681981</v>
      </c>
      <c r="U4">
        <v>1007489.1922887861</v>
      </c>
      <c r="V4">
        <v>1006885.718657491</v>
      </c>
      <c r="W4">
        <v>1005965.121231555</v>
      </c>
      <c r="X4">
        <v>1005383.333462628</v>
      </c>
      <c r="Y4">
        <v>1005069.0952708489</v>
      </c>
      <c r="Z4">
        <v>1004852.1547059231</v>
      </c>
      <c r="AA4">
        <v>1004848.375961201</v>
      </c>
      <c r="AB4">
        <v>1004742.509454743</v>
      </c>
      <c r="AC4">
        <v>1004637.392460088</v>
      </c>
      <c r="AD4">
        <v>1004636.948560373</v>
      </c>
      <c r="AE4">
        <v>1004635.961194588</v>
      </c>
      <c r="AF4">
        <v>1004533.015881889</v>
      </c>
      <c r="AG4">
        <v>1004533.01588189</v>
      </c>
      <c r="AH4">
        <v>1004533.015881889</v>
      </c>
      <c r="AI4">
        <v>1004533.015881889</v>
      </c>
      <c r="AJ4">
        <v>1004533.015881889</v>
      </c>
    </row>
    <row r="5" spans="1:36">
      <c r="A5" t="s">
        <v>933</v>
      </c>
      <c r="B5" t="s">
        <v>990</v>
      </c>
      <c r="C5">
        <v>200653.7923620824</v>
      </c>
      <c r="D5">
        <v>216379.97156607281</v>
      </c>
      <c r="E5">
        <v>210955.30231073871</v>
      </c>
      <c r="F5">
        <v>213316.9720297496</v>
      </c>
      <c r="G5">
        <v>227418.0955927032</v>
      </c>
      <c r="H5">
        <v>213257.471064763</v>
      </c>
      <c r="I5">
        <v>140868.40025712509</v>
      </c>
      <c r="J5">
        <v>145566.77500823769</v>
      </c>
      <c r="K5">
        <v>157421.18399446999</v>
      </c>
      <c r="L5">
        <v>165863.93680197481</v>
      </c>
      <c r="M5">
        <v>174248.35252605041</v>
      </c>
      <c r="N5">
        <v>179354.2261409075</v>
      </c>
      <c r="O5">
        <v>179500.69389801819</v>
      </c>
      <c r="P5">
        <v>178008.01420595511</v>
      </c>
      <c r="Q5">
        <v>168496.29414956539</v>
      </c>
      <c r="R5">
        <v>160116.2252927818</v>
      </c>
      <c r="S5">
        <v>157496.88084810591</v>
      </c>
      <c r="T5">
        <v>161170.18310883481</v>
      </c>
      <c r="U5">
        <v>149721.12563862221</v>
      </c>
      <c r="V5">
        <v>149631.44452634611</v>
      </c>
      <c r="W5">
        <v>149494.63622713441</v>
      </c>
      <c r="X5">
        <v>149408.17781118979</v>
      </c>
      <c r="Y5">
        <v>149361.4794484165</v>
      </c>
      <c r="Z5">
        <v>149329.2403079611</v>
      </c>
      <c r="AA5">
        <v>149328.67875562119</v>
      </c>
      <c r="AB5">
        <v>149312.94612778211</v>
      </c>
      <c r="AC5">
        <v>149297.3248835206</v>
      </c>
      <c r="AD5">
        <v>149297.25891639621</v>
      </c>
      <c r="AE5">
        <v>149297.11218577321</v>
      </c>
      <c r="AF5">
        <v>149281.81367119419</v>
      </c>
      <c r="AG5">
        <v>149281.81367119419</v>
      </c>
      <c r="AH5">
        <v>149281.81367119419</v>
      </c>
      <c r="AI5">
        <v>149281.81367119419</v>
      </c>
      <c r="AJ5">
        <v>149281.81367119419</v>
      </c>
    </row>
    <row r="6" spans="1:36">
      <c r="A6" t="s">
        <v>986</v>
      </c>
      <c r="B6" t="s">
        <v>990</v>
      </c>
      <c r="C6">
        <v>1036805.464195812</v>
      </c>
      <c r="D6">
        <v>1184908.9147167481</v>
      </c>
      <c r="E6">
        <v>1106798.1273547099</v>
      </c>
      <c r="F6">
        <v>1103742.0583452659</v>
      </c>
      <c r="G6">
        <v>1127865.4053027891</v>
      </c>
      <c r="H6">
        <v>1102134.703243695</v>
      </c>
      <c r="I6">
        <v>1121352.3146004251</v>
      </c>
      <c r="J6">
        <v>1179267.174012227</v>
      </c>
      <c r="K6">
        <v>1274761.4753019719</v>
      </c>
      <c r="L6">
        <v>1330151.5880823601</v>
      </c>
      <c r="M6">
        <v>1362867.748003511</v>
      </c>
      <c r="N6">
        <v>1386247.6665791499</v>
      </c>
      <c r="O6">
        <v>1387379.7312697491</v>
      </c>
      <c r="P6">
        <v>1375842.6530274621</v>
      </c>
      <c r="Q6">
        <v>1302325.5688915949</v>
      </c>
      <c r="R6">
        <v>1237555.1358304741</v>
      </c>
      <c r="S6">
        <v>1217309.9472864</v>
      </c>
      <c r="T6">
        <v>1245701.2865770331</v>
      </c>
      <c r="U6">
        <v>1157210.317927408</v>
      </c>
      <c r="V6">
        <v>1156517.163183837</v>
      </c>
      <c r="W6">
        <v>1155459.7574586889</v>
      </c>
      <c r="X6">
        <v>1154791.5112738181</v>
      </c>
      <c r="Y6">
        <v>1154430.574719266</v>
      </c>
      <c r="Z6">
        <v>1154181.3950138839</v>
      </c>
      <c r="AA6">
        <v>1154177.054716822</v>
      </c>
      <c r="AB6">
        <v>1154055.4555825251</v>
      </c>
      <c r="AC6">
        <v>1153934.7173436091</v>
      </c>
      <c r="AD6">
        <v>1153934.20747677</v>
      </c>
      <c r="AE6">
        <v>1153933.0733803611</v>
      </c>
      <c r="AF6">
        <v>1153814.829553084</v>
      </c>
      <c r="AG6">
        <v>1153814.829553084</v>
      </c>
      <c r="AH6">
        <v>1153814.829553084</v>
      </c>
      <c r="AI6">
        <v>1153814.829553084</v>
      </c>
      <c r="AJ6">
        <v>1153814.829553084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91</vt:i4>
      </vt:variant>
    </vt:vector>
  </HeadingPairs>
  <TitlesOfParts>
    <vt:vector size="91" baseType="lpstr">
      <vt:lpstr>Portada</vt:lpstr>
      <vt:lpstr>nombre_caso</vt:lpstr>
      <vt:lpstr>Config</vt:lpstr>
      <vt:lpstr>set_años</vt:lpstr>
      <vt:lpstr>set_regiones</vt:lpstr>
      <vt:lpstr>set_ambito</vt:lpstr>
      <vt:lpstr>set_motorizacion</vt:lpstr>
      <vt:lpstr>set_modos_pasajero</vt:lpstr>
      <vt:lpstr>set_modos_carga</vt:lpstr>
      <vt:lpstr>set_norma</vt:lpstr>
      <vt:lpstr>set_gas</vt:lpstr>
      <vt:lpstr>set_energeticos</vt:lpstr>
      <vt:lpstr>set_tipos_vehiculos</vt:lpstr>
      <vt:lpstr>set_modo_maritimo</vt:lpstr>
      <vt:lpstr>set_modo_aereo</vt:lpstr>
      <vt:lpstr>set_escenarios</vt:lpstr>
      <vt:lpstr>Indice</vt:lpstr>
      <vt:lpstr>tipos_demanda</vt:lpstr>
      <vt:lpstr>datos_tkm_marítimo</vt:lpstr>
      <vt:lpstr>datos_factor_ajuste_marítimo</vt:lpstr>
      <vt:lpstr>datos_tasa_carga_marítimo</vt:lpstr>
      <vt:lpstr>datos_participacion_tecno_marit</vt:lpstr>
      <vt:lpstr>datos_pkm_aereo</vt:lpstr>
      <vt:lpstr>datos_factor_ajuste_aereo</vt:lpstr>
      <vt:lpstr>datos_tasa_ocupacion_aereo</vt:lpstr>
      <vt:lpstr>datos_participacion_tecno_aereo</vt:lpstr>
      <vt:lpstr>datos_pkm</vt:lpstr>
      <vt:lpstr>datos_participacion_modal</vt:lpstr>
      <vt:lpstr>datos_tasa_ocupacion</vt:lpstr>
      <vt:lpstr>datos_participacion_tecnologia</vt:lpstr>
      <vt:lpstr>datos_costo_inversion_vehiculos</vt:lpstr>
      <vt:lpstr>datos_costo_energetico</vt:lpstr>
      <vt:lpstr>datos_nivel_actividad_vehiculos</vt:lpstr>
      <vt:lpstr>datos_tkm</vt:lpstr>
      <vt:lpstr>datos_participacion_modal_carga</vt:lpstr>
      <vt:lpstr>datos_tasa_carga</vt:lpstr>
      <vt:lpstr>datos_part_tecnologia_carga</vt:lpstr>
      <vt:lpstr>datos_costo_inversion_carga</vt:lpstr>
      <vt:lpstr>datos_nivel_actividad_carga</vt:lpstr>
      <vt:lpstr>datos_energeticos</vt:lpstr>
      <vt:lpstr>datos_driver_poblacion</vt:lpstr>
      <vt:lpstr>datos_driver</vt:lpstr>
      <vt:lpstr>datos_econometria</vt:lpstr>
      <vt:lpstr>Desagregacion_TKM</vt:lpstr>
      <vt:lpstr>Desagregacion_PKM</vt:lpstr>
      <vt:lpstr>CUADROA2</vt:lpstr>
      <vt:lpstr>CUADROA3</vt:lpstr>
      <vt:lpstr>datos_balance_energético</vt:lpstr>
      <vt:lpstr>Aux_Calculo_FConversion</vt:lpstr>
      <vt:lpstr>datos_tkm_marítimo_auxiliar</vt:lpstr>
      <vt:lpstr>datos_tkm_marítimo_inter_aux</vt:lpstr>
      <vt:lpstr>datos_pkm_aereo_auxiliar</vt:lpstr>
      <vt:lpstr>datos_pkm_aereo_inter_aux</vt:lpstr>
      <vt:lpstr>datos_pkm_auxiliar</vt:lpstr>
      <vt:lpstr>datos_tkm_auxiliar</vt:lpstr>
      <vt:lpstr>aux_tasa_crecimiento_PIB</vt:lpstr>
      <vt:lpstr>aux_transantiago</vt:lpstr>
      <vt:lpstr>parametros_cemento</vt:lpstr>
      <vt:lpstr>parametros_minas_varias</vt:lpstr>
      <vt:lpstr>parametros_industrias_varias</vt:lpstr>
      <vt:lpstr>datos_entrada</vt:lpstr>
      <vt:lpstr>datos_entrada_historicos</vt:lpstr>
      <vt:lpstr>datos_historicos_transporte</vt:lpstr>
      <vt:lpstr>datos_historicos_regiones</vt:lpstr>
      <vt:lpstr>datos_PIB_regional</vt:lpstr>
      <vt:lpstr>datos_factor_PIB</vt:lpstr>
      <vt:lpstr>aux_PIB_regional</vt:lpstr>
      <vt:lpstr>aux_proyeccion_regional</vt:lpstr>
      <vt:lpstr>aux_factor_PIB</vt:lpstr>
      <vt:lpstr>aux_salitre</vt:lpstr>
      <vt:lpstr>demanda_base_residencial</vt:lpstr>
      <vt:lpstr>dic_residencial</vt:lpstr>
      <vt:lpstr>eficiencia_uso_comercial</vt:lpstr>
      <vt:lpstr>participacion_energeticos_com</vt:lpstr>
      <vt:lpstr>participacion_uso_comercial</vt:lpstr>
      <vt:lpstr>dic_comercial</vt:lpstr>
      <vt:lpstr>participacion_cobre</vt:lpstr>
      <vt:lpstr>leyes_cobre</vt:lpstr>
      <vt:lpstr>recuperacion_cobre</vt:lpstr>
      <vt:lpstr>analisis_grafico_sectores</vt:lpstr>
      <vt:lpstr>datos_proyeccion_demanda</vt:lpstr>
      <vt:lpstr>datos_demanda_regional</vt:lpstr>
      <vt:lpstr>salida_proyeccion_driver</vt:lpstr>
      <vt:lpstr>salida_demanda_comercial</vt:lpstr>
      <vt:lpstr>tasa_crecimiento_residencial</vt:lpstr>
      <vt:lpstr>salida_demanda_residencial</vt:lpstr>
      <vt:lpstr>salida_demanda_publico</vt:lpstr>
      <vt:lpstr>salida_proyeccion_transporte</vt:lpstr>
      <vt:lpstr>salida_proyeccion_sector</vt:lpstr>
      <vt:lpstr>salida_produccion_cobre</vt:lpstr>
      <vt:lpstr>salida_material_procesado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cabenavi</dc:creator>
  <cp:lastModifiedBy>eduardo moya</cp:lastModifiedBy>
  <cp:lastPrinted>2022-01-28T15:38:32Z</cp:lastPrinted>
  <dcterms:created xsi:type="dcterms:W3CDTF">2021-09-24T14:06:35Z</dcterms:created>
  <dcterms:modified xsi:type="dcterms:W3CDTF">2024-09-04T18:05:44Z</dcterms:modified>
</cp:coreProperties>
</file>